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Request Log" sheetId="2" state="visible" r:id="rId2"/>
    <sheet xmlns:r="http://schemas.openxmlformats.org/officeDocument/2006/relationships" name="Settings" sheetId="3" state="visible" r:id="rId3"/>
    <sheet xmlns:r="http://schemas.openxmlformats.org/officeDocument/2006/relationships" name="Instructions" sheetId="4" state="visible" r:id="rId4"/>
  </sheets>
  <definedNames>
    <definedName name="_xlnm.Print_Area" localSheetId="0">'Dashboard'!$A$1:$N$42</definedName>
    <definedName name="_xlnm._FilterDatabase" localSheetId="1" hidden="1">'Request Log'!$A$4:$Z$154</definedName>
    <definedName name="_xlnm._FilterDatabase" localSheetId="2" hidden="1">'Settings'!$A$7:$C$107</definedName>
    <definedName name="_xlnm.Print_Area" localSheetId="3">'Instructions'!$A$1:$F$47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%"/>
    <numFmt numFmtId="166" formatCode="0.0"/>
  </numFmts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b val="1"/>
      <color rgb="00243238"/>
      <sz val="10"/>
    </font>
    <font>
      <name val="Aptos"/>
      <b val="1"/>
      <color rgb="00FFFFFF"/>
      <sz val="10"/>
    </font>
    <font>
      <name val="Aptos"/>
      <b val="1"/>
      <color rgb="00FFFFFF"/>
      <sz val="11"/>
    </font>
    <font>
      <name val="Aptos"/>
      <i val="1"/>
      <color rgb="004F6268"/>
      <sz val="11"/>
    </font>
    <font>
      <name val="Aptos"/>
      <color rgb="00243238"/>
      <sz val="10"/>
    </font>
    <font>
      <name val="Aptos Display"/>
      <b val="1"/>
      <color rgb="00183B4E"/>
      <sz val="16"/>
    </font>
  </fonts>
  <fills count="10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FF1C9"/>
      </patternFill>
    </fill>
    <fill>
      <patternFill patternType="solid">
        <fgColor rgb="002F6F73"/>
      </patternFill>
    </fill>
    <fill>
      <patternFill patternType="solid">
        <fgColor rgb="00E7ECEE"/>
      </patternFill>
    </fill>
    <fill>
      <patternFill patternType="solid">
        <fgColor rgb="00FFFFFF"/>
      </patternFill>
    </fill>
    <fill>
      <patternFill patternType="solid">
        <fgColor rgb="00D9EAD3"/>
      </patternFill>
    </fill>
    <fill>
      <patternFill patternType="solid">
        <fgColor rgb="00FCE5CD"/>
      </patternFill>
    </fill>
    <fill>
      <patternFill patternType="solid">
        <fgColor rgb="00F4CCCC"/>
      </patternFill>
    </fill>
  </fills>
  <borders count="6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  <border>
      <left/>
      <right/>
      <top style="thin">
        <color rgb="00C9D7D9"/>
      </top>
      <bottom/>
      <diagonal/>
    </border>
    <border>
      <left/>
      <right style="thin">
        <color rgb="00C9D7D9"/>
      </right>
      <top style="thin">
        <color rgb="00C9D7D9"/>
      </top>
      <bottom/>
      <diagonal/>
    </border>
    <border>
      <left/>
      <right/>
      <top style="thin">
        <color rgb="00C9D7D9"/>
      </top>
      <bottom style="thin">
        <color rgb="00C9D7D9"/>
      </bottom>
      <diagonal/>
    </border>
    <border>
      <left/>
      <right style="thin">
        <color rgb="00C9D7D9"/>
      </right>
      <top style="thin">
        <color rgb="00C9D7D9"/>
      </top>
      <bottom style="thin">
        <color rgb="00C9D7D9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5" fillId="0" borderId="0" pivotButton="0" quotePrefix="0" xfId="0"/>
    <xf numFmtId="0" fontId="2" fillId="0" borderId="0" pivotButton="0" quotePrefix="0" xfId="0"/>
    <xf numFmtId="164" fontId="0" fillId="5" borderId="1" pivotButton="0" quotePrefix="0" xfId="0"/>
    <xf numFmtId="0" fontId="3" fillId="4" borderId="1" applyAlignment="1" pivotButton="0" quotePrefix="0" xfId="0">
      <alignment horizontal="center" vertical="center" wrapText="1"/>
    </xf>
    <xf numFmtId="1" fontId="7" fillId="5" borderId="1" applyAlignment="1" pivotButton="0" quotePrefix="0" xfId="0">
      <alignment horizontal="center" vertical="center"/>
    </xf>
    <xf numFmtId="165" fontId="7" fillId="5" borderId="1" applyAlignment="1" pivotButton="0" quotePrefix="0" xfId="0">
      <alignment horizontal="center" vertical="center"/>
    </xf>
    <xf numFmtId="166" fontId="7" fillId="5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0" fillId="6" borderId="1" pivotButton="0" quotePrefix="0" xfId="0"/>
    <xf numFmtId="0" fontId="0" fillId="5" borderId="1" pivotButton="0" quotePrefix="0" xfId="0"/>
    <xf numFmtId="0" fontId="0" fillId="0" borderId="1" pivotButton="0" quotePrefix="0" xfId="0"/>
    <xf numFmtId="0" fontId="6" fillId="3" borderId="1" applyAlignment="1" pivotButton="0" quotePrefix="0" xfId="0">
      <alignment horizontal="left" vertical="center"/>
    </xf>
    <xf numFmtId="164" fontId="6" fillId="3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left" vertical="top" wrapText="1"/>
    </xf>
    <xf numFmtId="164" fontId="6" fillId="5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left" vertical="center"/>
    </xf>
    <xf numFmtId="1" fontId="6" fillId="5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left" vertical="top" wrapText="1"/>
    </xf>
    <xf numFmtId="164" fontId="0" fillId="3" borderId="1" pivotButton="0" quotePrefix="0" xfId="0"/>
    <xf numFmtId="0" fontId="0" fillId="3" borderId="1" pivotButton="0" quotePrefix="0" xfId="0"/>
    <xf numFmtId="0" fontId="0" fillId="0" borderId="0" applyAlignment="1" pivotButton="0" quotePrefix="0" xfId="0">
      <alignment horizontal="left" vertical="top" wrapText="1"/>
    </xf>
    <xf numFmtId="0" fontId="0" fillId="3" borderId="1" applyAlignment="1" pivotButton="0" quotePrefix="0" xfId="0">
      <alignment horizontal="left" vertical="center"/>
    </xf>
    <xf numFmtId="164" fontId="0" fillId="3" borderId="1" applyAlignment="1" pivotButton="0" quotePrefix="0" xfId="0">
      <alignment horizontal="left" vertical="center"/>
    </xf>
    <xf numFmtId="0" fontId="4" fillId="4" borderId="0" pivotButton="0" quotePrefix="0" xfId="0"/>
    <xf numFmtId="0" fontId="2" fillId="0" borderId="1" pivotButton="0" quotePrefix="0" xfId="0"/>
    <xf numFmtId="0" fontId="0" fillId="5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top" wrapText="1"/>
    </xf>
    <xf numFmtId="0" fontId="3" fillId="2" borderId="1" pivotButton="0" quotePrefix="0" xfId="0"/>
    <xf numFmtId="0" fontId="3" fillId="2" borderId="0" pivotButton="0" quotePrefix="0" xfId="0"/>
    <xf numFmtId="0" fontId="0" fillId="7" borderId="1" pivotButton="0" quotePrefix="0" xfId="0"/>
    <xf numFmtId="0" fontId="0" fillId="8" borderId="1" pivotButton="0" quotePrefix="0" xfId="0"/>
    <xf numFmtId="0" fontId="0" fillId="9" borderId="1" pivotButton="0" quotePrefix="0" xfId="0"/>
    <xf numFmtId="164" fontId="0" fillId="5" borderId="1" pivotButton="0" quotePrefix="0" xfId="0"/>
    <xf numFmtId="165" fontId="7" fillId="5" borderId="1" applyAlignment="1" pivotButton="0" quotePrefix="0" xfId="0">
      <alignment horizontal="center" vertical="center"/>
    </xf>
    <xf numFmtId="166" fontId="7" fillId="5" borderId="1" applyAlignment="1" pivotButton="0" quotePrefix="0" xfId="0">
      <alignment horizontal="center" vertical="center"/>
    </xf>
    <xf numFmtId="164" fontId="6" fillId="3" borderId="1" applyAlignment="1" pivotButton="0" quotePrefix="0" xfId="0">
      <alignment horizontal="left" vertical="center"/>
    </xf>
    <xf numFmtId="164" fontId="6" fillId="5" borderId="1" applyAlignment="1" pivotButton="0" quotePrefix="0" xfId="0">
      <alignment horizontal="left" vertical="center"/>
    </xf>
    <xf numFmtId="164" fontId="0" fillId="3" borderId="1" pivotButton="0" quotePrefix="0" xfId="0"/>
    <xf numFmtId="164" fontId="0" fillId="3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15">
    <dxf>
      <font>
        <name val="Aptos"/>
        <b val="1"/>
        <color rgb="00FFFFFF"/>
        <sz val="10"/>
      </font>
      <fill>
        <patternFill patternType="solid">
          <fgColor rgb="00B7473A"/>
        </patternFill>
      </fill>
    </dxf>
    <dxf>
      <font>
        <name val="Aptos"/>
        <b val="1"/>
        <color rgb="00243238"/>
        <sz val="10"/>
      </font>
      <fill>
        <patternFill patternType="solid">
          <fgColor rgb="00D89B2B"/>
        </patternFill>
      </fill>
    </dxf>
    <dxf>
      <font>
        <name val="Aptos"/>
        <color rgb="001D5E42"/>
        <sz val="10"/>
      </font>
      <fill>
        <patternFill patternType="solid">
          <fgColor rgb="00D9EAD3"/>
        </patternFill>
      </fill>
    </dxf>
    <dxf>
      <font>
        <name val="Aptos"/>
        <b val="1"/>
        <color rgb="00243238"/>
        <sz val="10"/>
      </font>
      <fill>
        <patternFill patternType="solid">
          <fgColor rgb="00FCE5CD"/>
        </patternFill>
      </fill>
    </dxf>
    <dxf>
      <font>
        <name val="Aptos"/>
        <color rgb="009C0006"/>
        <sz val="10"/>
      </font>
      <fill>
        <patternFill patternType="solid">
          <fgColor rgb="00F4CCCC"/>
        </patternFill>
      </fill>
    </dxf>
    <dxf>
      <font>
        <name val="Aptos"/>
        <b val="1"/>
        <color rgb="00FFFFFF"/>
        <sz val="10"/>
      </font>
      <fill>
        <patternFill patternType="solid">
          <fgColor rgb="002F7D5B"/>
        </patternFill>
      </fill>
    </dxf>
    <dxf>
      <fill>
        <patternFill patternType="solid">
          <fgColor rgb="00FCE5CD"/>
        </patternFill>
      </fill>
    </dxf>
    <dxf>
      <fill>
        <patternFill patternType="solid">
          <fgColor rgb="00F9CB9C"/>
        </patternFill>
      </fill>
    </dxf>
    <dxf>
      <font>
        <name val="Aptos"/>
        <b val="1"/>
        <color rgb="009C0006"/>
        <sz val="10"/>
      </font>
      <fill>
        <patternFill patternType="solid">
          <fgColor rgb="00F4CCCC"/>
        </patternFill>
      </fill>
    </dxf>
    <dxf>
      <font>
        <name val="Aptos"/>
        <b val="1"/>
        <color rgb="009C0006"/>
        <sz val="10"/>
      </font>
      <fill>
        <patternFill patternType="solid">
          <fgColor rgb="00FCE5CD"/>
        </patternFill>
      </fill>
    </dxf>
    <dxf>
      <fill>
        <patternFill patternType="solid">
          <fgColor rgb="00D9EAF7"/>
        </patternFill>
      </fill>
    </dxf>
    <dxf>
      <fill>
        <patternFill patternType="solid">
          <fgColor rgb="00D9D2E9"/>
        </patternFill>
      </fill>
    </dxf>
    <dxf>
      <fill>
        <patternFill patternType="solid">
          <fgColor rgb="00D9EAD3"/>
        </patternFill>
      </fill>
    </dxf>
    <dxf>
      <fill>
        <patternFill patternType="solid">
          <fgColor rgb="00F4CCCC"/>
        </patternFill>
      </fill>
    </dxf>
    <dxf>
      <fill>
        <patternFill patternType="solid">
          <fgColor rgb="00D9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Requests by Type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'Dashboard'!B13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'Dashboard'!$A$14:$A$16</f>
            </numRef>
          </cat>
          <val>
            <numRef>
              <f>'Dashboard'!$B$14:$B$16</f>
            </numRef>
          </val>
        </ser>
        <dLbls>
          <showLegendKey val="0"/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Type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Requests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Requests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'Dashboard'!G13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'Dashboard'!$F$14:$F$20</f>
            </numRef>
          </cat>
          <val>
            <numRef>
              <f>'Dashboard'!$G$14:$G$20</f>
            </numRef>
          </val>
        </ser>
        <dLbls>
          <showLegendKey val="0"/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Requests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45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22</row>
      <rowOff>0</rowOff>
    </from>
    <ext cx="486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Requests" displayName="tblRequests" ref="A4:Z154" headerRowCount="1">
  <autoFilter ref="A4:Z154"/>
  <tableColumns count="26">
    <tableColumn id="1" name="Request ID"/>
    <tableColumn id="2" name="Learner Reference"/>
    <tableColumn id="3" name="Request Date"/>
    <tableColumn id="4" name="Term"/>
    <tableColumn id="5" name="Course Code"/>
    <tableColumn id="6" name="Section"/>
    <tableColumn id="7" name="Request Type"/>
    <tableColumn id="8" name="Requested Effective Date"/>
    <tableColumn id="9" name="Reason Category"/>
    <tableColumn id="10" name="Submitted By"/>
    <tableColumn id="11" name="Approval Required"/>
    <tableColumn id="12" name="Approval Status"/>
    <tableColumn id="13" name="Status"/>
    <tableColumn id="14" name="Assigned To"/>
    <tableColumn id="15" name="Completed Date"/>
    <tableColumn id="16" name="Resolution Note"/>
    <tableColumn id="17" name="Applicable Deadline"/>
    <tableColumn id="18" name="Submission Timing"/>
    <tableColumn id="19" name="Days to Deadline"/>
    <tableColumn id="20" name="Request Age"/>
    <tableColumn id="21" name="Open or Closed"/>
    <tableColumn id="22" name="Next Action"/>
    <tableColumn id="23" name="Alert"/>
    <tableColumn id="24" name="Required Fields Check"/>
    <tableColumn id="25" name="Duplicate Check"/>
    <tableColumn id="26" name="Record Review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Deadlines" displayName="tblDeadlines" ref="A7:C107" headerRowCount="1">
  <autoFilter ref="A7:C107"/>
  <tableColumns count="3">
    <tableColumn id="1" name="Term"/>
    <tableColumn id="2" name="Request Type"/>
    <tableColumn id="3" name="Deadlin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0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12" customWidth="1" min="2" max="2"/>
    <col width="4" customWidth="1" min="3" max="3"/>
    <col width="22" customWidth="1" min="4" max="4"/>
    <col width="4" customWidth="1" min="5" max="5"/>
    <col width="22" customWidth="1" min="6" max="6"/>
    <col width="16" customWidth="1" min="7" max="7"/>
    <col width="4" customWidth="1" min="8" max="8"/>
    <col width="4" customWidth="1" min="9" max="9"/>
    <col width="33" customWidth="1" min="10" max="10"/>
    <col width="12" customWidth="1" min="11" max="11"/>
    <col width="4" customWidth="1" min="12" max="12"/>
    <col width="28" customWidth="1" min="13" max="13"/>
    <col width="12" customWidth="1" min="14" max="14"/>
  </cols>
  <sheetData>
    <row r="1" ht="30" customHeight="1">
      <c r="A1" s="1" t="inlineStr">
        <is>
          <t>Add, Drop, and Withdrawal Dashboard</t>
        </is>
      </c>
    </row>
    <row r="2">
      <c r="A2" s="2" t="inlineStr">
        <is>
          <t>Operational view of request volume, deadlines, approvals, and completion</t>
        </is>
      </c>
    </row>
    <row r="3">
      <c r="A3" s="3" t="inlineStr">
        <is>
          <t>As of Date</t>
        </is>
      </c>
      <c r="B3" s="34">
        <f>Settings!$B$3</f>
        <v/>
      </c>
    </row>
    <row r="4"/>
    <row r="5">
      <c r="A5" s="5" t="inlineStr">
        <is>
          <t>Total Requests</t>
        </is>
      </c>
      <c r="D5" s="5" t="inlineStr">
        <is>
          <t>Open Requests</t>
        </is>
      </c>
      <c r="G5" s="5" t="inlineStr">
        <is>
          <t>Past Deadline - Open</t>
        </is>
      </c>
      <c r="J5" s="5" t="inlineStr">
        <is>
          <t>Due Within 3 Days</t>
        </is>
      </c>
      <c r="M5" s="5" t="inlineStr">
        <is>
          <t>Awaiting Approval</t>
        </is>
      </c>
    </row>
    <row r="6">
      <c r="A6" s="6">
        <f>COUNTIF(tblRequests[Request ID],"&lt;&gt;")</f>
        <v/>
      </c>
      <c r="D6" s="6">
        <f>COUNTIFS(tblRequests[Request ID],"&lt;&gt;",tblRequests[Open or Closed],"Open")</f>
        <v/>
      </c>
      <c r="G6" s="6">
        <f>COUNTIFS(tblRequests[Alert],"Past Deadline - Open")</f>
        <v/>
      </c>
      <c r="J6" s="6">
        <f>COUNTIFS(tblRequests[Alert],"Due Within 3 Days")</f>
        <v/>
      </c>
      <c r="M6" s="6">
        <f>COUNTIFS(tblRequests[Status],"Awaiting Approval")</f>
        <v/>
      </c>
    </row>
    <row r="7"/>
    <row r="8">
      <c r="A8" s="5" t="inlineStr">
        <is>
          <t>Approved, Not Completed</t>
        </is>
      </c>
      <c r="D8" s="5" t="inlineStr">
        <is>
          <t>Completed Requests</t>
        </is>
      </c>
      <c r="G8" s="5" t="inlineStr">
        <is>
          <t>On-Time Submission Rate</t>
        </is>
      </c>
      <c r="J8" s="5" t="inlineStr">
        <is>
          <t>Average Days Open</t>
        </is>
      </c>
      <c r="M8" s="5" t="inlineStr">
        <is>
          <t>Records Needing Data Review</t>
        </is>
      </c>
    </row>
    <row r="9">
      <c r="A9" s="6">
        <f>COUNTIFS(tblRequests[Status],"Approved",tblRequests[Completed Date],"")</f>
        <v/>
      </c>
      <c r="D9" s="6">
        <f>COUNTIFS(tblRequests[Status],"Completed")</f>
        <v/>
      </c>
      <c r="G9" s="35">
        <f>IFERROR(COUNTIFS(tblRequests[Submission Timing],"Submitted On Time")/(COUNTIFS(tblRequests[Submission Timing],"Submitted On Time")+COUNTIFS(tblRequests[Submission Timing],"Submitted Late")),"")</f>
        <v/>
      </c>
      <c r="J9" s="36">
        <f>IFERROR(AVERAGEIFS(tblRequests[Request Age],tblRequests[Open or Closed],"Open"),"")</f>
        <v/>
      </c>
      <c r="M9" s="6">
        <f>COUNTIFS(tblRequests[Alert],"Missing Required Field")+COUNTIFS(tblRequests[Alert],"Deadline Missing")+COUNTIFS(tblRequests[Alert],"Approval Mismatch")+COUNTIFS(tblRequests[Alert],"Closed Date Missing")</f>
        <v/>
      </c>
    </row>
    <row r="10"/>
    <row r="11"/>
    <row r="12"/>
    <row r="13">
      <c r="A13" s="9" t="inlineStr">
        <is>
          <t>Request Type</t>
        </is>
      </c>
      <c r="B13" s="9" t="inlineStr">
        <is>
          <t>Total</t>
        </is>
      </c>
      <c r="C13" s="9" t="inlineStr">
        <is>
          <t>Open</t>
        </is>
      </c>
      <c r="D13" s="9" t="inlineStr">
        <is>
          <t>Completed</t>
        </is>
      </c>
      <c r="F13" s="9" t="inlineStr">
        <is>
          <t>Status</t>
        </is>
      </c>
      <c r="G13" s="9" t="inlineStr">
        <is>
          <t>Count</t>
        </is>
      </c>
      <c r="J13" s="9" t="inlineStr">
        <is>
          <t>Alert</t>
        </is>
      </c>
      <c r="K13" s="9" t="inlineStr">
        <is>
          <t>Count</t>
        </is>
      </c>
    </row>
    <row r="14">
      <c r="A14" s="10" t="inlineStr">
        <is>
          <t>Add</t>
        </is>
      </c>
      <c r="B14" s="11">
        <f>COUNTIFS(tblRequests[Request Type],$A14,tblRequests[Request ID],"&lt;&gt;")</f>
        <v/>
      </c>
      <c r="C14" s="11">
        <f>COUNTIFS(tblRequests[Request Type],$A14,tblRequests[Open or Closed],"Open")</f>
        <v/>
      </c>
      <c r="D14" s="11">
        <f>COUNTIFS(tblRequests[Request Type],$A14,tblRequests[Status],"Completed")</f>
        <v/>
      </c>
      <c r="F14" s="12" t="inlineStr">
        <is>
          <t>Submitted</t>
        </is>
      </c>
      <c r="G14" s="11">
        <f>COUNTIFS(tblRequests[Status],F14,tblRequests[Request ID],"&lt;&gt;")</f>
        <v/>
      </c>
      <c r="J14" s="12" t="inlineStr">
        <is>
          <t>Past Deadline - Open</t>
        </is>
      </c>
      <c r="K14" s="11">
        <f>COUNTIFS(tblRequests[Alert],J14)</f>
        <v/>
      </c>
    </row>
    <row r="15">
      <c r="A15" s="10" t="inlineStr">
        <is>
          <t>Drop</t>
        </is>
      </c>
      <c r="B15" s="11">
        <f>COUNTIFS(tblRequests[Request Type],$A15,tblRequests[Request ID],"&lt;&gt;")</f>
        <v/>
      </c>
      <c r="C15" s="11">
        <f>COUNTIFS(tblRequests[Request Type],$A15,tblRequests[Open or Closed],"Open")</f>
        <v/>
      </c>
      <c r="D15" s="11">
        <f>COUNTIFS(tblRequests[Request Type],$A15,tblRequests[Status],"Completed")</f>
        <v/>
      </c>
      <c r="F15" s="12" t="inlineStr">
        <is>
          <t>Under Review</t>
        </is>
      </c>
      <c r="G15" s="11">
        <f>COUNTIFS(tblRequests[Status],F15,tblRequests[Request ID],"&lt;&gt;")</f>
        <v/>
      </c>
      <c r="J15" s="12" t="inlineStr">
        <is>
          <t>Due Within 3 Days</t>
        </is>
      </c>
      <c r="K15" s="11">
        <f>COUNTIFS(tblRequests[Alert],J15)</f>
        <v/>
      </c>
    </row>
    <row r="16">
      <c r="A16" s="10" t="inlineStr">
        <is>
          <t>Withdrawal</t>
        </is>
      </c>
      <c r="B16" s="11">
        <f>COUNTIFS(tblRequests[Request Type],$A16,tblRequests[Request ID],"&lt;&gt;")</f>
        <v/>
      </c>
      <c r="C16" s="11">
        <f>COUNTIFS(tblRequests[Request Type],$A16,tblRequests[Open or Closed],"Open")</f>
        <v/>
      </c>
      <c r="D16" s="11">
        <f>COUNTIFS(tblRequests[Request Type],$A16,tblRequests[Status],"Completed")</f>
        <v/>
      </c>
      <c r="F16" s="12" t="inlineStr">
        <is>
          <t>Awaiting Approval</t>
        </is>
      </c>
      <c r="G16" s="11">
        <f>COUNTIFS(tblRequests[Status],F16,tblRequests[Request ID],"&lt;&gt;")</f>
        <v/>
      </c>
      <c r="J16" s="12" t="inlineStr">
        <is>
          <t>Approved - Complete Processing</t>
        </is>
      </c>
      <c r="K16" s="11">
        <f>COUNTIFS(tblRequests[Alert],J16)</f>
        <v/>
      </c>
    </row>
    <row r="17">
      <c r="B17">
        <f>""</f>
        <v/>
      </c>
      <c r="C17">
        <f>""</f>
        <v/>
      </c>
      <c r="D17">
        <f>""</f>
        <v/>
      </c>
      <c r="F17" s="12" t="inlineStr">
        <is>
          <t>Approved</t>
        </is>
      </c>
      <c r="G17" s="11">
        <f>COUNTIFS(tblRequests[Status],F17,tblRequests[Request ID],"&lt;&gt;")</f>
        <v/>
      </c>
      <c r="J17" s="12" t="inlineStr">
        <is>
          <t>Missing Required Field</t>
        </is>
      </c>
      <c r="K17" s="11">
        <f>COUNTIFS(tblRequests[Alert],J17)</f>
        <v/>
      </c>
    </row>
    <row r="18">
      <c r="B18">
        <f>""</f>
        <v/>
      </c>
      <c r="C18">
        <f>""</f>
        <v/>
      </c>
      <c r="D18">
        <f>""</f>
        <v/>
      </c>
      <c r="F18" s="12" t="inlineStr">
        <is>
          <t>Completed</t>
        </is>
      </c>
      <c r="G18" s="11">
        <f>COUNTIFS(tblRequests[Status],F18,tblRequests[Request ID],"&lt;&gt;")</f>
        <v/>
      </c>
      <c r="J18" s="12" t="inlineStr">
        <is>
          <t>Deadline Missing</t>
        </is>
      </c>
      <c r="K18" s="11">
        <f>COUNTIFS(tblRequests[Alert],J18)</f>
        <v/>
      </c>
    </row>
    <row r="19">
      <c r="B19">
        <f>""</f>
        <v/>
      </c>
      <c r="C19">
        <f>""</f>
        <v/>
      </c>
      <c r="D19">
        <f>""</f>
        <v/>
      </c>
      <c r="F19" s="12" t="inlineStr">
        <is>
          <t>Denied</t>
        </is>
      </c>
      <c r="G19" s="11">
        <f>COUNTIFS(tblRequests[Status],F19,tblRequests[Request ID],"&lt;&gt;")</f>
        <v/>
      </c>
      <c r="J19" s="12" t="inlineStr">
        <is>
          <t>Approval Mismatch</t>
        </is>
      </c>
      <c r="K19" s="11">
        <f>COUNTIFS(tblRequests[Alert],J19)</f>
        <v/>
      </c>
    </row>
    <row r="20">
      <c r="B20">
        <f>""</f>
        <v/>
      </c>
      <c r="C20">
        <f>""</f>
        <v/>
      </c>
      <c r="D20">
        <f>""</f>
        <v/>
      </c>
      <c r="F20" s="12" t="inlineStr">
        <is>
          <t>Canceled</t>
        </is>
      </c>
      <c r="G20" s="11">
        <f>COUNTIFS(tblRequests[Status],F20,tblRequests[Request ID],"&lt;&gt;")</f>
        <v/>
      </c>
      <c r="J20" s="12" t="inlineStr">
        <is>
          <t>Closed Date Missing</t>
        </is>
      </c>
      <c r="K20" s="11">
        <f>COUNTIFS(tblRequests[Alert],J20)</f>
        <v/>
      </c>
    </row>
    <row r="21">
      <c r="B21">
        <f>""</f>
        <v/>
      </c>
      <c r="C21">
        <f>""</f>
        <v/>
      </c>
      <c r="D21">
        <f>""</f>
        <v/>
      </c>
      <c r="G21">
        <f>""</f>
        <v/>
      </c>
      <c r="K21">
        <f>""</f>
        <v/>
      </c>
    </row>
    <row r="22">
      <c r="B22">
        <f>""</f>
        <v/>
      </c>
      <c r="C22">
        <f>""</f>
        <v/>
      </c>
      <c r="D22">
        <f>""</f>
        <v/>
      </c>
      <c r="G22">
        <f>""</f>
        <v/>
      </c>
      <c r="K22">
        <f>""</f>
        <v/>
      </c>
    </row>
    <row r="23">
      <c r="B23">
        <f>""</f>
        <v/>
      </c>
      <c r="C23">
        <f>""</f>
        <v/>
      </c>
      <c r="D23">
        <f>""</f>
        <v/>
      </c>
      <c r="G23">
        <f>""</f>
        <v/>
      </c>
      <c r="K23">
        <f>""</f>
        <v/>
      </c>
    </row>
    <row r="24">
      <c r="B24">
        <f>""</f>
        <v/>
      </c>
      <c r="C24">
        <f>""</f>
        <v/>
      </c>
      <c r="D24">
        <f>""</f>
        <v/>
      </c>
      <c r="G24">
        <f>""</f>
        <v/>
      </c>
      <c r="K24">
        <f>""</f>
        <v/>
      </c>
    </row>
    <row r="25">
      <c r="B25">
        <f>""</f>
        <v/>
      </c>
      <c r="C25">
        <f>""</f>
        <v/>
      </c>
      <c r="D25">
        <f>""</f>
        <v/>
      </c>
      <c r="G25">
        <f>""</f>
        <v/>
      </c>
      <c r="K25">
        <f>""</f>
        <v/>
      </c>
    </row>
    <row r="26">
      <c r="B26">
        <f>""</f>
        <v/>
      </c>
      <c r="C26">
        <f>""</f>
        <v/>
      </c>
      <c r="D26">
        <f>""</f>
        <v/>
      </c>
      <c r="G26">
        <f>""</f>
        <v/>
      </c>
      <c r="K26">
        <f>""</f>
        <v/>
      </c>
    </row>
    <row r="27">
      <c r="B27">
        <f>""</f>
        <v/>
      </c>
      <c r="C27">
        <f>""</f>
        <v/>
      </c>
      <c r="D27">
        <f>""</f>
        <v/>
      </c>
      <c r="G27">
        <f>""</f>
        <v/>
      </c>
      <c r="K27">
        <f>""</f>
        <v/>
      </c>
    </row>
    <row r="28">
      <c r="B28">
        <f>""</f>
        <v/>
      </c>
      <c r="C28">
        <f>""</f>
        <v/>
      </c>
      <c r="D28">
        <f>""</f>
        <v/>
      </c>
      <c r="G28">
        <f>""</f>
        <v/>
      </c>
      <c r="K28">
        <f>""</f>
        <v/>
      </c>
    </row>
    <row r="29">
      <c r="B29">
        <f>""</f>
        <v/>
      </c>
      <c r="C29">
        <f>""</f>
        <v/>
      </c>
      <c r="D29">
        <f>""</f>
        <v/>
      </c>
      <c r="G29">
        <f>""</f>
        <v/>
      </c>
      <c r="K29">
        <f>""</f>
        <v/>
      </c>
    </row>
    <row r="30">
      <c r="B30">
        <f>""</f>
        <v/>
      </c>
      <c r="C30">
        <f>""</f>
        <v/>
      </c>
      <c r="D30">
        <f>""</f>
        <v/>
      </c>
      <c r="G30">
        <f>""</f>
        <v/>
      </c>
      <c r="K30">
        <f>""</f>
        <v/>
      </c>
    </row>
    <row r="31">
      <c r="B31">
        <f>""</f>
        <v/>
      </c>
      <c r="C31">
        <f>""</f>
        <v/>
      </c>
      <c r="D31">
        <f>""</f>
        <v/>
      </c>
      <c r="G31">
        <f>""</f>
        <v/>
      </c>
      <c r="K31">
        <f>""</f>
        <v/>
      </c>
    </row>
    <row r="32">
      <c r="B32">
        <f>""</f>
        <v/>
      </c>
      <c r="C32">
        <f>""</f>
        <v/>
      </c>
      <c r="D32">
        <f>""</f>
        <v/>
      </c>
      <c r="G32">
        <f>""</f>
        <v/>
      </c>
      <c r="K32">
        <f>""</f>
        <v/>
      </c>
    </row>
    <row r="33">
      <c r="B33">
        <f>""</f>
        <v/>
      </c>
      <c r="C33">
        <f>""</f>
        <v/>
      </c>
      <c r="D33">
        <f>""</f>
        <v/>
      </c>
      <c r="G33">
        <f>""</f>
        <v/>
      </c>
      <c r="K33">
        <f>""</f>
        <v/>
      </c>
    </row>
    <row r="34">
      <c r="B34">
        <f>""</f>
        <v/>
      </c>
      <c r="C34">
        <f>""</f>
        <v/>
      </c>
      <c r="D34">
        <f>""</f>
        <v/>
      </c>
      <c r="G34">
        <f>""</f>
        <v/>
      </c>
      <c r="K34">
        <f>""</f>
        <v/>
      </c>
    </row>
    <row r="35">
      <c r="B35">
        <f>""</f>
        <v/>
      </c>
      <c r="C35">
        <f>""</f>
        <v/>
      </c>
      <c r="D35">
        <f>""</f>
        <v/>
      </c>
      <c r="G35">
        <f>""</f>
        <v/>
      </c>
      <c r="K35">
        <f>""</f>
        <v/>
      </c>
    </row>
    <row r="36">
      <c r="B36">
        <f>""</f>
        <v/>
      </c>
      <c r="C36">
        <f>""</f>
        <v/>
      </c>
      <c r="D36">
        <f>""</f>
        <v/>
      </c>
      <c r="G36">
        <f>""</f>
        <v/>
      </c>
      <c r="K36">
        <f>""</f>
        <v/>
      </c>
    </row>
    <row r="37">
      <c r="B37">
        <f>""</f>
        <v/>
      </c>
      <c r="C37">
        <f>""</f>
        <v/>
      </c>
      <c r="D37">
        <f>""</f>
        <v/>
      </c>
      <c r="G37">
        <f>""</f>
        <v/>
      </c>
      <c r="K37">
        <f>""</f>
        <v/>
      </c>
    </row>
    <row r="38">
      <c r="B38">
        <f>""</f>
        <v/>
      </c>
      <c r="C38">
        <f>""</f>
        <v/>
      </c>
      <c r="D38">
        <f>""</f>
        <v/>
      </c>
      <c r="G38">
        <f>""</f>
        <v/>
      </c>
      <c r="K38">
        <f>""</f>
        <v/>
      </c>
    </row>
    <row r="39">
      <c r="B39">
        <f>""</f>
        <v/>
      </c>
      <c r="C39">
        <f>""</f>
        <v/>
      </c>
      <c r="D39">
        <f>""</f>
        <v/>
      </c>
      <c r="G39">
        <f>""</f>
        <v/>
      </c>
      <c r="K39">
        <f>""</f>
        <v/>
      </c>
    </row>
    <row r="40">
      <c r="B40">
        <f>""</f>
        <v/>
      </c>
      <c r="C40">
        <f>""</f>
        <v/>
      </c>
      <c r="D40">
        <f>""</f>
        <v/>
      </c>
      <c r="G40">
        <f>""</f>
        <v/>
      </c>
      <c r="K40">
        <f>""</f>
        <v/>
      </c>
    </row>
    <row r="41">
      <c r="B41">
        <f>""</f>
        <v/>
      </c>
      <c r="C41">
        <f>""</f>
        <v/>
      </c>
      <c r="D41">
        <f>""</f>
        <v/>
      </c>
      <c r="G41">
        <f>""</f>
        <v/>
      </c>
      <c r="K41">
        <f>""</f>
        <v/>
      </c>
    </row>
    <row r="42">
      <c r="B42">
        <f>""</f>
        <v/>
      </c>
      <c r="C42">
        <f>""</f>
        <v/>
      </c>
      <c r="D42">
        <f>""</f>
        <v/>
      </c>
      <c r="G42">
        <f>""</f>
        <v/>
      </c>
      <c r="K42">
        <f>""</f>
        <v/>
      </c>
    </row>
    <row r="43">
      <c r="B43">
        <f>""</f>
        <v/>
      </c>
      <c r="C43">
        <f>""</f>
        <v/>
      </c>
      <c r="D43">
        <f>""</f>
        <v/>
      </c>
      <c r="G43">
        <f>""</f>
        <v/>
      </c>
      <c r="K43">
        <f>""</f>
        <v/>
      </c>
    </row>
    <row r="44">
      <c r="B44">
        <f>""</f>
        <v/>
      </c>
      <c r="C44">
        <f>""</f>
        <v/>
      </c>
      <c r="D44">
        <f>""</f>
        <v/>
      </c>
      <c r="G44">
        <f>""</f>
        <v/>
      </c>
      <c r="K44">
        <f>""</f>
        <v/>
      </c>
    </row>
    <row r="45">
      <c r="B45">
        <f>""</f>
        <v/>
      </c>
      <c r="C45">
        <f>""</f>
        <v/>
      </c>
      <c r="D45">
        <f>""</f>
        <v/>
      </c>
      <c r="G45">
        <f>""</f>
        <v/>
      </c>
      <c r="K45">
        <f>""</f>
        <v/>
      </c>
    </row>
    <row r="46">
      <c r="B46">
        <f>""</f>
        <v/>
      </c>
      <c r="C46">
        <f>""</f>
        <v/>
      </c>
      <c r="D46">
        <f>""</f>
        <v/>
      </c>
      <c r="G46">
        <f>""</f>
        <v/>
      </c>
      <c r="K46">
        <f>""</f>
        <v/>
      </c>
    </row>
    <row r="47">
      <c r="B47">
        <f>""</f>
        <v/>
      </c>
      <c r="C47">
        <f>""</f>
        <v/>
      </c>
      <c r="D47">
        <f>""</f>
        <v/>
      </c>
      <c r="G47">
        <f>""</f>
        <v/>
      </c>
      <c r="K47">
        <f>""</f>
        <v/>
      </c>
    </row>
    <row r="48">
      <c r="B48">
        <f>""</f>
        <v/>
      </c>
      <c r="C48">
        <f>""</f>
        <v/>
      </c>
      <c r="D48">
        <f>""</f>
        <v/>
      </c>
      <c r="G48">
        <f>""</f>
        <v/>
      </c>
      <c r="K48">
        <f>""</f>
        <v/>
      </c>
    </row>
    <row r="49">
      <c r="B49">
        <f>""</f>
        <v/>
      </c>
      <c r="C49">
        <f>""</f>
        <v/>
      </c>
      <c r="D49">
        <f>""</f>
        <v/>
      </c>
      <c r="G49">
        <f>""</f>
        <v/>
      </c>
      <c r="K49">
        <f>""</f>
        <v/>
      </c>
    </row>
    <row r="50">
      <c r="B50">
        <f>""</f>
        <v/>
      </c>
      <c r="C50">
        <f>""</f>
        <v/>
      </c>
      <c r="D50">
        <f>""</f>
        <v/>
      </c>
      <c r="G50">
        <f>""</f>
        <v/>
      </c>
      <c r="K50">
        <f>""</f>
        <v/>
      </c>
    </row>
    <row r="51">
      <c r="B51">
        <f>""</f>
        <v/>
      </c>
      <c r="C51">
        <f>""</f>
        <v/>
      </c>
      <c r="D51">
        <f>""</f>
        <v/>
      </c>
      <c r="G51">
        <f>""</f>
        <v/>
      </c>
      <c r="K51">
        <f>""</f>
        <v/>
      </c>
    </row>
    <row r="52">
      <c r="B52">
        <f>""</f>
        <v/>
      </c>
      <c r="C52">
        <f>""</f>
        <v/>
      </c>
      <c r="D52">
        <f>""</f>
        <v/>
      </c>
      <c r="G52">
        <f>""</f>
        <v/>
      </c>
      <c r="K52">
        <f>""</f>
        <v/>
      </c>
    </row>
    <row r="53">
      <c r="B53">
        <f>""</f>
        <v/>
      </c>
      <c r="C53">
        <f>""</f>
        <v/>
      </c>
      <c r="D53">
        <f>""</f>
        <v/>
      </c>
      <c r="G53">
        <f>""</f>
        <v/>
      </c>
      <c r="K53">
        <f>""</f>
        <v/>
      </c>
    </row>
    <row r="54">
      <c r="B54">
        <f>""</f>
        <v/>
      </c>
      <c r="C54">
        <f>""</f>
        <v/>
      </c>
      <c r="D54">
        <f>""</f>
        <v/>
      </c>
      <c r="G54">
        <f>""</f>
        <v/>
      </c>
      <c r="K54">
        <f>""</f>
        <v/>
      </c>
    </row>
    <row r="55">
      <c r="B55">
        <f>""</f>
        <v/>
      </c>
      <c r="C55">
        <f>""</f>
        <v/>
      </c>
      <c r="D55">
        <f>""</f>
        <v/>
      </c>
      <c r="G55">
        <f>""</f>
        <v/>
      </c>
      <c r="K55">
        <f>""</f>
        <v/>
      </c>
    </row>
    <row r="56">
      <c r="B56">
        <f>""</f>
        <v/>
      </c>
      <c r="C56">
        <f>""</f>
        <v/>
      </c>
      <c r="D56">
        <f>""</f>
        <v/>
      </c>
      <c r="G56">
        <f>""</f>
        <v/>
      </c>
      <c r="K56">
        <f>""</f>
        <v/>
      </c>
    </row>
    <row r="57">
      <c r="B57">
        <f>""</f>
        <v/>
      </c>
      <c r="C57">
        <f>""</f>
        <v/>
      </c>
      <c r="D57">
        <f>""</f>
        <v/>
      </c>
      <c r="G57">
        <f>""</f>
        <v/>
      </c>
      <c r="K57">
        <f>""</f>
        <v/>
      </c>
    </row>
    <row r="58">
      <c r="B58">
        <f>""</f>
        <v/>
      </c>
      <c r="C58">
        <f>""</f>
        <v/>
      </c>
      <c r="D58">
        <f>""</f>
        <v/>
      </c>
      <c r="G58">
        <f>""</f>
        <v/>
      </c>
      <c r="K58">
        <f>""</f>
        <v/>
      </c>
    </row>
    <row r="59">
      <c r="B59">
        <f>""</f>
        <v/>
      </c>
      <c r="C59">
        <f>""</f>
        <v/>
      </c>
      <c r="D59">
        <f>""</f>
        <v/>
      </c>
      <c r="G59">
        <f>""</f>
        <v/>
      </c>
      <c r="K59">
        <f>""</f>
        <v/>
      </c>
    </row>
    <row r="60">
      <c r="B60">
        <f>""</f>
        <v/>
      </c>
      <c r="C60">
        <f>""</f>
        <v/>
      </c>
      <c r="D60">
        <f>""</f>
        <v/>
      </c>
      <c r="G60">
        <f>""</f>
        <v/>
      </c>
      <c r="K60">
        <f>""</f>
        <v/>
      </c>
    </row>
    <row r="61">
      <c r="B61">
        <f>""</f>
        <v/>
      </c>
      <c r="C61">
        <f>""</f>
        <v/>
      </c>
      <c r="D61">
        <f>""</f>
        <v/>
      </c>
      <c r="G61">
        <f>""</f>
        <v/>
      </c>
      <c r="K61">
        <f>""</f>
        <v/>
      </c>
    </row>
    <row r="62">
      <c r="B62">
        <f>""</f>
        <v/>
      </c>
      <c r="C62">
        <f>""</f>
        <v/>
      </c>
      <c r="D62">
        <f>""</f>
        <v/>
      </c>
      <c r="G62">
        <f>""</f>
        <v/>
      </c>
      <c r="K62">
        <f>""</f>
        <v/>
      </c>
    </row>
    <row r="63">
      <c r="B63">
        <f>""</f>
        <v/>
      </c>
      <c r="C63">
        <f>""</f>
        <v/>
      </c>
      <c r="D63">
        <f>""</f>
        <v/>
      </c>
      <c r="G63">
        <f>""</f>
        <v/>
      </c>
      <c r="K63">
        <f>""</f>
        <v/>
      </c>
    </row>
    <row r="64">
      <c r="B64">
        <f>""</f>
        <v/>
      </c>
      <c r="C64">
        <f>""</f>
        <v/>
      </c>
      <c r="D64">
        <f>""</f>
        <v/>
      </c>
      <c r="G64">
        <f>""</f>
        <v/>
      </c>
      <c r="K64">
        <f>""</f>
        <v/>
      </c>
    </row>
    <row r="65">
      <c r="B65">
        <f>""</f>
        <v/>
      </c>
      <c r="C65">
        <f>""</f>
        <v/>
      </c>
      <c r="D65">
        <f>""</f>
        <v/>
      </c>
      <c r="G65">
        <f>""</f>
        <v/>
      </c>
      <c r="K65">
        <f>""</f>
        <v/>
      </c>
    </row>
    <row r="66">
      <c r="B66">
        <f>""</f>
        <v/>
      </c>
      <c r="C66">
        <f>""</f>
        <v/>
      </c>
      <c r="D66">
        <f>""</f>
        <v/>
      </c>
      <c r="G66">
        <f>""</f>
        <v/>
      </c>
      <c r="K66">
        <f>""</f>
        <v/>
      </c>
    </row>
    <row r="67">
      <c r="B67">
        <f>""</f>
        <v/>
      </c>
      <c r="C67">
        <f>""</f>
        <v/>
      </c>
      <c r="D67">
        <f>""</f>
        <v/>
      </c>
      <c r="G67">
        <f>""</f>
        <v/>
      </c>
      <c r="K67">
        <f>""</f>
        <v/>
      </c>
    </row>
    <row r="68">
      <c r="B68">
        <f>""</f>
        <v/>
      </c>
      <c r="C68">
        <f>""</f>
        <v/>
      </c>
      <c r="D68">
        <f>""</f>
        <v/>
      </c>
      <c r="G68">
        <f>""</f>
        <v/>
      </c>
      <c r="K68">
        <f>""</f>
        <v/>
      </c>
    </row>
    <row r="69">
      <c r="B69">
        <f>""</f>
        <v/>
      </c>
      <c r="C69">
        <f>""</f>
        <v/>
      </c>
      <c r="D69">
        <f>""</f>
        <v/>
      </c>
      <c r="G69">
        <f>""</f>
        <v/>
      </c>
      <c r="K69">
        <f>""</f>
        <v/>
      </c>
    </row>
    <row r="70">
      <c r="B70">
        <f>""</f>
        <v/>
      </c>
      <c r="C70">
        <f>""</f>
        <v/>
      </c>
      <c r="D70">
        <f>""</f>
        <v/>
      </c>
      <c r="G70">
        <f>""</f>
        <v/>
      </c>
      <c r="K70">
        <f>""</f>
        <v/>
      </c>
    </row>
    <row r="71">
      <c r="B71">
        <f>""</f>
        <v/>
      </c>
      <c r="C71">
        <f>""</f>
        <v/>
      </c>
      <c r="D71">
        <f>""</f>
        <v/>
      </c>
      <c r="G71">
        <f>""</f>
        <v/>
      </c>
      <c r="K71">
        <f>""</f>
        <v/>
      </c>
    </row>
    <row r="72">
      <c r="B72">
        <f>""</f>
        <v/>
      </c>
      <c r="C72">
        <f>""</f>
        <v/>
      </c>
      <c r="D72">
        <f>""</f>
        <v/>
      </c>
      <c r="G72">
        <f>""</f>
        <v/>
      </c>
      <c r="K72">
        <f>""</f>
        <v/>
      </c>
    </row>
    <row r="73">
      <c r="B73">
        <f>""</f>
        <v/>
      </c>
      <c r="C73">
        <f>""</f>
        <v/>
      </c>
      <c r="D73">
        <f>""</f>
        <v/>
      </c>
      <c r="G73">
        <f>""</f>
        <v/>
      </c>
      <c r="K73">
        <f>""</f>
        <v/>
      </c>
    </row>
    <row r="74">
      <c r="B74">
        <f>""</f>
        <v/>
      </c>
      <c r="C74">
        <f>""</f>
        <v/>
      </c>
      <c r="D74">
        <f>""</f>
        <v/>
      </c>
      <c r="G74">
        <f>""</f>
        <v/>
      </c>
      <c r="K74">
        <f>""</f>
        <v/>
      </c>
    </row>
    <row r="75">
      <c r="B75">
        <f>""</f>
        <v/>
      </c>
      <c r="C75">
        <f>""</f>
        <v/>
      </c>
      <c r="D75">
        <f>""</f>
        <v/>
      </c>
      <c r="G75">
        <f>""</f>
        <v/>
      </c>
      <c r="K75">
        <f>""</f>
        <v/>
      </c>
    </row>
    <row r="76">
      <c r="B76">
        <f>""</f>
        <v/>
      </c>
      <c r="C76">
        <f>""</f>
        <v/>
      </c>
      <c r="D76">
        <f>""</f>
        <v/>
      </c>
      <c r="G76">
        <f>""</f>
        <v/>
      </c>
      <c r="K76">
        <f>""</f>
        <v/>
      </c>
    </row>
    <row r="77">
      <c r="B77">
        <f>""</f>
        <v/>
      </c>
      <c r="C77">
        <f>""</f>
        <v/>
      </c>
      <c r="D77">
        <f>""</f>
        <v/>
      </c>
      <c r="G77">
        <f>""</f>
        <v/>
      </c>
      <c r="K77">
        <f>""</f>
        <v/>
      </c>
    </row>
    <row r="78">
      <c r="B78">
        <f>""</f>
        <v/>
      </c>
      <c r="C78">
        <f>""</f>
        <v/>
      </c>
      <c r="D78">
        <f>""</f>
        <v/>
      </c>
      <c r="G78">
        <f>""</f>
        <v/>
      </c>
      <c r="K78">
        <f>""</f>
        <v/>
      </c>
    </row>
    <row r="79">
      <c r="B79">
        <f>""</f>
        <v/>
      </c>
      <c r="C79">
        <f>""</f>
        <v/>
      </c>
      <c r="D79">
        <f>""</f>
        <v/>
      </c>
      <c r="G79">
        <f>""</f>
        <v/>
      </c>
      <c r="K79">
        <f>""</f>
        <v/>
      </c>
    </row>
    <row r="80">
      <c r="B80">
        <f>""</f>
        <v/>
      </c>
      <c r="C80">
        <f>""</f>
        <v/>
      </c>
      <c r="D80">
        <f>""</f>
        <v/>
      </c>
      <c r="G80">
        <f>""</f>
        <v/>
      </c>
      <c r="K80">
        <f>""</f>
        <v/>
      </c>
    </row>
    <row r="81">
      <c r="B81">
        <f>""</f>
        <v/>
      </c>
      <c r="C81">
        <f>""</f>
        <v/>
      </c>
      <c r="D81">
        <f>""</f>
        <v/>
      </c>
      <c r="G81">
        <f>""</f>
        <v/>
      </c>
      <c r="K81">
        <f>""</f>
        <v/>
      </c>
    </row>
    <row r="82">
      <c r="B82">
        <f>""</f>
        <v/>
      </c>
      <c r="C82">
        <f>""</f>
        <v/>
      </c>
      <c r="D82">
        <f>""</f>
        <v/>
      </c>
      <c r="G82">
        <f>""</f>
        <v/>
      </c>
      <c r="K82">
        <f>""</f>
        <v/>
      </c>
    </row>
    <row r="83">
      <c r="B83">
        <f>""</f>
        <v/>
      </c>
      <c r="C83">
        <f>""</f>
        <v/>
      </c>
      <c r="D83">
        <f>""</f>
        <v/>
      </c>
      <c r="G83">
        <f>""</f>
        <v/>
      </c>
      <c r="K83">
        <f>""</f>
        <v/>
      </c>
    </row>
    <row r="84">
      <c r="B84">
        <f>""</f>
        <v/>
      </c>
      <c r="C84">
        <f>""</f>
        <v/>
      </c>
      <c r="D84">
        <f>""</f>
        <v/>
      </c>
      <c r="G84">
        <f>""</f>
        <v/>
      </c>
      <c r="K84">
        <f>""</f>
        <v/>
      </c>
    </row>
    <row r="85">
      <c r="B85">
        <f>""</f>
        <v/>
      </c>
      <c r="C85">
        <f>""</f>
        <v/>
      </c>
      <c r="D85">
        <f>""</f>
        <v/>
      </c>
      <c r="G85">
        <f>""</f>
        <v/>
      </c>
      <c r="K85">
        <f>""</f>
        <v/>
      </c>
    </row>
    <row r="86">
      <c r="B86">
        <f>""</f>
        <v/>
      </c>
      <c r="C86">
        <f>""</f>
        <v/>
      </c>
      <c r="D86">
        <f>""</f>
        <v/>
      </c>
      <c r="G86">
        <f>""</f>
        <v/>
      </c>
      <c r="K86">
        <f>""</f>
        <v/>
      </c>
    </row>
    <row r="87">
      <c r="B87">
        <f>""</f>
        <v/>
      </c>
      <c r="C87">
        <f>""</f>
        <v/>
      </c>
      <c r="D87">
        <f>""</f>
        <v/>
      </c>
      <c r="G87">
        <f>""</f>
        <v/>
      </c>
      <c r="K87">
        <f>""</f>
        <v/>
      </c>
    </row>
    <row r="88">
      <c r="B88">
        <f>""</f>
        <v/>
      </c>
      <c r="C88">
        <f>""</f>
        <v/>
      </c>
      <c r="D88">
        <f>""</f>
        <v/>
      </c>
      <c r="G88">
        <f>""</f>
        <v/>
      </c>
      <c r="K88">
        <f>""</f>
        <v/>
      </c>
    </row>
    <row r="89">
      <c r="B89">
        <f>""</f>
        <v/>
      </c>
      <c r="C89">
        <f>""</f>
        <v/>
      </c>
      <c r="D89">
        <f>""</f>
        <v/>
      </c>
      <c r="G89">
        <f>""</f>
        <v/>
      </c>
      <c r="K89">
        <f>""</f>
        <v/>
      </c>
    </row>
    <row r="90">
      <c r="B90">
        <f>""</f>
        <v/>
      </c>
      <c r="C90">
        <f>""</f>
        <v/>
      </c>
      <c r="D90">
        <f>""</f>
        <v/>
      </c>
      <c r="G90">
        <f>""</f>
        <v/>
      </c>
      <c r="K90">
        <f>""</f>
        <v/>
      </c>
    </row>
    <row r="91">
      <c r="B91">
        <f>""</f>
        <v/>
      </c>
      <c r="C91">
        <f>""</f>
        <v/>
      </c>
      <c r="D91">
        <f>""</f>
        <v/>
      </c>
      <c r="G91">
        <f>""</f>
        <v/>
      </c>
      <c r="K91">
        <f>""</f>
        <v/>
      </c>
    </row>
    <row r="92">
      <c r="B92">
        <f>""</f>
        <v/>
      </c>
      <c r="C92">
        <f>""</f>
        <v/>
      </c>
      <c r="D92">
        <f>""</f>
        <v/>
      </c>
      <c r="G92">
        <f>""</f>
        <v/>
      </c>
      <c r="K92">
        <f>""</f>
        <v/>
      </c>
    </row>
    <row r="93">
      <c r="B93">
        <f>""</f>
        <v/>
      </c>
      <c r="C93">
        <f>""</f>
        <v/>
      </c>
      <c r="D93">
        <f>""</f>
        <v/>
      </c>
      <c r="G93">
        <f>""</f>
        <v/>
      </c>
      <c r="K93">
        <f>""</f>
        <v/>
      </c>
    </row>
    <row r="94">
      <c r="B94">
        <f>""</f>
        <v/>
      </c>
      <c r="C94">
        <f>""</f>
        <v/>
      </c>
      <c r="D94">
        <f>""</f>
        <v/>
      </c>
      <c r="G94">
        <f>""</f>
        <v/>
      </c>
      <c r="K94">
        <f>""</f>
        <v/>
      </c>
    </row>
    <row r="95">
      <c r="B95">
        <f>""</f>
        <v/>
      </c>
      <c r="C95">
        <f>""</f>
        <v/>
      </c>
      <c r="D95">
        <f>""</f>
        <v/>
      </c>
      <c r="G95">
        <f>""</f>
        <v/>
      </c>
      <c r="K95">
        <f>""</f>
        <v/>
      </c>
    </row>
    <row r="96">
      <c r="B96">
        <f>""</f>
        <v/>
      </c>
      <c r="C96">
        <f>""</f>
        <v/>
      </c>
      <c r="D96">
        <f>""</f>
        <v/>
      </c>
      <c r="G96">
        <f>""</f>
        <v/>
      </c>
      <c r="K96">
        <f>""</f>
        <v/>
      </c>
    </row>
    <row r="97">
      <c r="B97">
        <f>""</f>
        <v/>
      </c>
      <c r="C97">
        <f>""</f>
        <v/>
      </c>
      <c r="D97">
        <f>""</f>
        <v/>
      </c>
      <c r="G97">
        <f>""</f>
        <v/>
      </c>
      <c r="K97">
        <f>""</f>
        <v/>
      </c>
    </row>
    <row r="98">
      <c r="B98">
        <f>""</f>
        <v/>
      </c>
      <c r="C98">
        <f>""</f>
        <v/>
      </c>
      <c r="D98">
        <f>""</f>
        <v/>
      </c>
      <c r="G98">
        <f>""</f>
        <v/>
      </c>
      <c r="K98">
        <f>""</f>
        <v/>
      </c>
    </row>
    <row r="99">
      <c r="B99">
        <f>""</f>
        <v/>
      </c>
      <c r="C99">
        <f>""</f>
        <v/>
      </c>
      <c r="D99">
        <f>""</f>
        <v/>
      </c>
      <c r="G99">
        <f>""</f>
        <v/>
      </c>
      <c r="K99">
        <f>""</f>
        <v/>
      </c>
    </row>
    <row r="100">
      <c r="B100">
        <f>""</f>
        <v/>
      </c>
      <c r="C100">
        <f>""</f>
        <v/>
      </c>
      <c r="D100">
        <f>""</f>
        <v/>
      </c>
      <c r="G100">
        <f>""</f>
        <v/>
      </c>
      <c r="K100">
        <f>""</f>
        <v/>
      </c>
    </row>
    <row r="101">
      <c r="B101">
        <f>""</f>
        <v/>
      </c>
      <c r="C101">
        <f>""</f>
        <v/>
      </c>
      <c r="D101">
        <f>""</f>
        <v/>
      </c>
      <c r="G101">
        <f>""</f>
        <v/>
      </c>
      <c r="K101">
        <f>""</f>
        <v/>
      </c>
    </row>
  </sheetData>
  <mergeCells count="1">
    <mergeCell ref="A1:N1"/>
  </mergeCells>
  <conditionalFormatting sqref="G6">
    <cfRule type="cellIs" priority="1" operator="greaterThan" dxfId="0">
      <formula>0</formula>
    </cfRule>
  </conditionalFormatting>
  <conditionalFormatting sqref="J6">
    <cfRule type="cellIs" priority="2" operator="greaterThan" dxfId="1">
      <formula>0</formula>
    </cfRule>
  </conditionalFormatting>
  <conditionalFormatting sqref="G9">
    <cfRule type="expression" priority="3" dxfId="2">
      <formula>AND(ISNUMBER(G9),G9&gt;=0.9)</formula>
    </cfRule>
    <cfRule type="expression" priority="4" dxfId="3">
      <formula>AND(ISNUMBER(G9),G9&gt;=0.75,G9&lt;0.9)</formula>
    </cfRule>
    <cfRule type="expression" priority="5" dxfId="4">
      <formula>AND(ISNUMBER(G9),G9&lt;0.75)</formula>
    </cfRule>
  </conditionalFormatting>
  <conditionalFormatting sqref="M9">
    <cfRule type="expression" priority="6" dxfId="0">
      <formula>AND(M9&gt;0,COUNTIF(tblRequests[Request ID],"&lt;&gt;")&gt;0)</formula>
    </cfRule>
    <cfRule type="expression" priority="7" dxfId="5">
      <formula>AND(M9=0,COUNTIF(tblRequests[Request ID],"&lt;&gt;")&gt;0)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Z154"/>
  <sheetViews>
    <sheetView showGridLines="0" workbookViewId="0">
      <pane xSplit="3" ySplit="4" topLeftCell="D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6" customWidth="1" min="1" max="1"/>
    <col width="17" customWidth="1" min="2" max="2"/>
    <col width="13" customWidth="1" min="3" max="3"/>
    <col width="18" customWidth="1" min="4" max="4"/>
    <col width="13" customWidth="1" min="5" max="5"/>
    <col width="10" customWidth="1" min="6" max="6"/>
    <col width="14" customWidth="1" min="7" max="7"/>
    <col width="21" customWidth="1" min="8" max="8"/>
    <col width="22" customWidth="1" min="9" max="9"/>
    <col width="17" customWidth="1" min="10" max="10"/>
    <col width="18" customWidth="1" min="11" max="11"/>
    <col width="17" customWidth="1" min="12" max="12"/>
    <col width="18" customWidth="1" min="13" max="13"/>
    <col width="18" customWidth="1" min="14" max="14"/>
    <col width="15" customWidth="1" min="15" max="15"/>
    <col width="34" customWidth="1" min="16" max="16"/>
    <col width="19" customWidth="1" min="17" max="17"/>
    <col width="20" customWidth="1" min="18" max="18"/>
    <col width="17" customWidth="1" min="19" max="19"/>
    <col width="14" customWidth="1" min="20" max="20"/>
    <col width="15" customWidth="1" min="21" max="21"/>
    <col width="38" customWidth="1" min="22" max="22"/>
    <col width="31" customWidth="1" min="23" max="23"/>
    <col width="21" customWidth="1" min="24" max="24"/>
    <col width="21" customWidth="1" min="25" max="25"/>
    <col width="24" customWidth="1" min="26" max="26"/>
  </cols>
  <sheetData>
    <row r="1" ht="28" customHeight="1">
      <c r="A1" s="1" t="inlineStr">
        <is>
          <t>Add, Drop, and Withdrawal Request Log</t>
        </is>
      </c>
    </row>
    <row r="2">
      <c r="A2" s="2" t="inlineStr">
        <is>
          <t>Enter one row per request. Gold cells are editable; gray cells are calculated.</t>
        </is>
      </c>
    </row>
    <row r="4" ht="34" customHeight="1">
      <c r="A4" s="5" t="inlineStr">
        <is>
          <t>Request ID</t>
        </is>
      </c>
      <c r="B4" s="5" t="inlineStr">
        <is>
          <t>Learner Reference</t>
        </is>
      </c>
      <c r="C4" s="5" t="inlineStr">
        <is>
          <t>Request Date</t>
        </is>
      </c>
      <c r="D4" s="5" t="inlineStr">
        <is>
          <t>Term</t>
        </is>
      </c>
      <c r="E4" s="5" t="inlineStr">
        <is>
          <t>Course Code</t>
        </is>
      </c>
      <c r="F4" s="5" t="inlineStr">
        <is>
          <t>Section</t>
        </is>
      </c>
      <c r="G4" s="5" t="inlineStr">
        <is>
          <t>Request Type</t>
        </is>
      </c>
      <c r="H4" s="5" t="inlineStr">
        <is>
          <t>Requested Effective Date</t>
        </is>
      </c>
      <c r="I4" s="5" t="inlineStr">
        <is>
          <t>Reason Category</t>
        </is>
      </c>
      <c r="J4" s="5" t="inlineStr">
        <is>
          <t>Submitted By</t>
        </is>
      </c>
      <c r="K4" s="5" t="inlineStr">
        <is>
          <t>Approval Required</t>
        </is>
      </c>
      <c r="L4" s="5" t="inlineStr">
        <is>
          <t>Approval Status</t>
        </is>
      </c>
      <c r="M4" s="5" t="inlineStr">
        <is>
          <t>Status</t>
        </is>
      </c>
      <c r="N4" s="5" t="inlineStr">
        <is>
          <t>Assigned To</t>
        </is>
      </c>
      <c r="O4" s="5" t="inlineStr">
        <is>
          <t>Completed Date</t>
        </is>
      </c>
      <c r="P4" s="5" t="inlineStr">
        <is>
          <t>Resolution Note</t>
        </is>
      </c>
      <c r="Q4" s="5" t="inlineStr">
        <is>
          <t>Applicable Deadline</t>
        </is>
      </c>
      <c r="R4" s="5" t="inlineStr">
        <is>
          <t>Submission Timing</t>
        </is>
      </c>
      <c r="S4" s="5" t="inlineStr">
        <is>
          <t>Days to Deadline</t>
        </is>
      </c>
      <c r="T4" s="5" t="inlineStr">
        <is>
          <t>Request Age</t>
        </is>
      </c>
      <c r="U4" s="5" t="inlineStr">
        <is>
          <t>Open or Closed</t>
        </is>
      </c>
      <c r="V4" s="5" t="inlineStr">
        <is>
          <t>Next Action</t>
        </is>
      </c>
      <c r="W4" s="5" t="inlineStr">
        <is>
          <t>Alert</t>
        </is>
      </c>
      <c r="X4" s="5" t="inlineStr">
        <is>
          <t>Required Fields Check</t>
        </is>
      </c>
      <c r="Y4" s="5" t="inlineStr">
        <is>
          <t>Duplicate Check</t>
        </is>
      </c>
      <c r="Z4" s="5" t="inlineStr">
        <is>
          <t>Record Review</t>
        </is>
      </c>
    </row>
    <row r="5">
      <c r="A5" s="13" t="inlineStr">
        <is>
          <t>ADR-2026-0001</t>
        </is>
      </c>
      <c r="B5" s="13" t="inlineStr">
        <is>
          <t>LRN-1042</t>
        </is>
      </c>
      <c r="C5" s="37" t="n">
        <v>46258</v>
      </c>
      <c r="D5" s="13" t="inlineStr">
        <is>
          <t>Fall 2026</t>
        </is>
      </c>
      <c r="E5" s="13" t="inlineStr">
        <is>
          <t>COM-110</t>
        </is>
      </c>
      <c r="F5" s="13" t="inlineStr">
        <is>
          <t>01</t>
        </is>
      </c>
      <c r="G5" s="13" t="inlineStr">
        <is>
          <t>Add</t>
        </is>
      </c>
      <c r="H5" s="37" t="n">
        <v>46259</v>
      </c>
      <c r="I5" s="13" t="inlineStr">
        <is>
          <t>Program Change</t>
        </is>
      </c>
      <c r="J5" s="13" t="inlineStr">
        <is>
          <t>Advisor</t>
        </is>
      </c>
      <c r="K5" s="13" t="inlineStr">
        <is>
          <t>No</t>
        </is>
      </c>
      <c r="L5" s="13" t="inlineStr">
        <is>
          <t>Not Required</t>
        </is>
      </c>
      <c r="M5" s="13" t="inlineStr">
        <is>
          <t>Completed</t>
        </is>
      </c>
      <c r="N5" s="13" t="inlineStr">
        <is>
          <t>Avery Collins</t>
        </is>
      </c>
      <c r="O5" s="37" t="n">
        <v>46260</v>
      </c>
      <c r="P5" s="15" t="inlineStr">
        <is>
          <t>Added to requested section.</t>
        </is>
      </c>
      <c r="Q5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5" s="17">
        <f>IF([@[Request ID]]="","",IF(OR([@[Request Date]]="",[@[Applicable Deadline]]=""),"",IF([@[Request Date]]&lt;=[@[Applicable Deadline]],"Submitted On Time","Submitted Late")))</f>
        <v/>
      </c>
      <c r="S5" s="18">
        <f>IF(OR([@[Request ID]]="",[@[Applicable Deadline]]=""),"",[@[Applicable Deadline]]-Settings!$B$3)</f>
        <v/>
      </c>
      <c r="T5" s="18">
        <f>IF(OR([@[Request ID]]="",[@[Request Date]]=""),"",MAX(0,IF([@[Completed Date]]&lt;&gt;"",[@[Completed Date]],Settings!$B$3)-[@[Request Date]]))</f>
        <v/>
      </c>
      <c r="U5" s="17">
        <f>IF([@[Request ID]]="","",IF(OR([@Status]="Completed",[@Status]="Denied",[@Status]="Canceled"),"Closed",IF([@Status]="","","Open")))</f>
        <v/>
      </c>
      <c r="V5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5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5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5" s="19">
        <f>IF([@[Request ID]]="","",IF(COUNTIF(tblRequests[Request ID],[@[Request ID]])&gt;1,"Duplicate Request ID","Unique"))</f>
        <v/>
      </c>
      <c r="Z5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6">
      <c r="A6" s="13" t="inlineStr">
        <is>
          <t>ADR-2026-0002</t>
        </is>
      </c>
      <c r="B6" s="13" t="inlineStr">
        <is>
          <t>LRN-1187</t>
        </is>
      </c>
      <c r="C6" s="37" t="n">
        <v>46263</v>
      </c>
      <c r="D6" s="13" t="inlineStr">
        <is>
          <t>Fall 2026</t>
        </is>
      </c>
      <c r="E6" s="13" t="inlineStr">
        <is>
          <t>MAT-205</t>
        </is>
      </c>
      <c r="F6" s="13" t="inlineStr">
        <is>
          <t>02</t>
        </is>
      </c>
      <c r="G6" s="13" t="inlineStr">
        <is>
          <t>Add</t>
        </is>
      </c>
      <c r="H6" s="37" t="n">
        <v>46265</v>
      </c>
      <c r="I6" s="13" t="inlineStr">
        <is>
          <t>Schedule Change</t>
        </is>
      </c>
      <c r="J6" s="13" t="inlineStr">
        <is>
          <t>Learner</t>
        </is>
      </c>
      <c r="K6" s="13" t="inlineStr">
        <is>
          <t>Yes</t>
        </is>
      </c>
      <c r="L6" s="13" t="inlineStr">
        <is>
          <t>Approved</t>
        </is>
      </c>
      <c r="M6" s="13" t="inlineStr">
        <is>
          <t>Completed</t>
        </is>
      </c>
      <c r="N6" s="13" t="inlineStr">
        <is>
          <t>Jordan Lee</t>
        </is>
      </c>
      <c r="O6" s="37" t="n">
        <v>46266</v>
      </c>
      <c r="P6" s="15" t="inlineStr">
        <is>
          <t>Late add reviewed and completed.</t>
        </is>
      </c>
      <c r="Q6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6" s="17">
        <f>IF([@[Request ID]]="","",IF(OR([@[Request Date]]="",[@[Applicable Deadline]]=""),"",IF([@[Request Date]]&lt;=[@[Applicable Deadline]],"Submitted On Time","Submitted Late")))</f>
        <v/>
      </c>
      <c r="S6" s="18">
        <f>IF(OR([@[Request ID]]="",[@[Applicable Deadline]]=""),"",[@[Applicable Deadline]]-Settings!$B$3)</f>
        <v/>
      </c>
      <c r="T6" s="18">
        <f>IF(OR([@[Request ID]]="",[@[Request Date]]=""),"",MAX(0,IF([@[Completed Date]]&lt;&gt;"",[@[Completed Date]],Settings!$B$3)-[@[Request Date]]))</f>
        <v/>
      </c>
      <c r="U6" s="17">
        <f>IF([@[Request ID]]="","",IF(OR([@Status]="Completed",[@Status]="Denied",[@Status]="Canceled"),"Closed",IF([@Status]="","","Open")))</f>
        <v/>
      </c>
      <c r="V6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6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6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6" s="19">
        <f>IF([@[Request ID]]="","",IF(COUNTIF(tblRequests[Request ID],[@[Request ID]])&gt;1,"Duplicate Request ID","Unique"))</f>
        <v/>
      </c>
      <c r="Z6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7">
      <c r="A7" s="13" t="inlineStr">
        <is>
          <t>ADR-2026-0003</t>
        </is>
      </c>
      <c r="B7" s="13" t="inlineStr">
        <is>
          <t>LRN-1214</t>
        </is>
      </c>
      <c r="C7" s="37" t="n">
        <v>46267</v>
      </c>
      <c r="D7" s="13" t="inlineStr">
        <is>
          <t>Fall 2026</t>
        </is>
      </c>
      <c r="E7" s="13" t="inlineStr">
        <is>
          <t>BIO-140</t>
        </is>
      </c>
      <c r="F7" s="13" t="inlineStr">
        <is>
          <t>01</t>
        </is>
      </c>
      <c r="G7" s="13" t="inlineStr">
        <is>
          <t>Drop</t>
        </is>
      </c>
      <c r="H7" s="37" t="n">
        <v>46267</v>
      </c>
      <c r="I7" s="13" t="inlineStr">
        <is>
          <t>Course Fit</t>
        </is>
      </c>
      <c r="J7" s="13" t="inlineStr">
        <is>
          <t>Learner</t>
        </is>
      </c>
      <c r="K7" s="13" t="inlineStr">
        <is>
          <t>No</t>
        </is>
      </c>
      <c r="L7" s="13" t="inlineStr">
        <is>
          <t>Not Required</t>
        </is>
      </c>
      <c r="M7" s="13" t="inlineStr">
        <is>
          <t>Completed</t>
        </is>
      </c>
      <c r="N7" s="13" t="inlineStr">
        <is>
          <t>Morgan Rivera</t>
        </is>
      </c>
      <c r="O7" s="37" t="n">
        <v>46268</v>
      </c>
      <c r="P7" s="15" t="inlineStr">
        <is>
          <t>Drop completed before deadline.</t>
        </is>
      </c>
      <c r="Q7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7" s="17">
        <f>IF([@[Request ID]]="","",IF(OR([@[Request Date]]="",[@[Applicable Deadline]]=""),"",IF([@[Request Date]]&lt;=[@[Applicable Deadline]],"Submitted On Time","Submitted Late")))</f>
        <v/>
      </c>
      <c r="S7" s="18">
        <f>IF(OR([@[Request ID]]="",[@[Applicable Deadline]]=""),"",[@[Applicable Deadline]]-Settings!$B$3)</f>
        <v/>
      </c>
      <c r="T7" s="18">
        <f>IF(OR([@[Request ID]]="",[@[Request Date]]=""),"",MAX(0,IF([@[Completed Date]]&lt;&gt;"",[@[Completed Date]],Settings!$B$3)-[@[Request Date]]))</f>
        <v/>
      </c>
      <c r="U7" s="17">
        <f>IF([@[Request ID]]="","",IF(OR([@Status]="Completed",[@Status]="Denied",[@Status]="Canceled"),"Closed",IF([@Status]="","","Open")))</f>
        <v/>
      </c>
      <c r="V7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7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7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7" s="19">
        <f>IF([@[Request ID]]="","",IF(COUNTIF(tblRequests[Request ID],[@[Request ID]])&gt;1,"Duplicate Request ID","Unique"))</f>
        <v/>
      </c>
      <c r="Z7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8">
      <c r="A8" s="13" t="inlineStr">
        <is>
          <t>ADR-2026-0004</t>
        </is>
      </c>
      <c r="B8" s="13" t="inlineStr">
        <is>
          <t>LRN-1308</t>
        </is>
      </c>
      <c r="C8" s="37" t="n">
        <v>46270</v>
      </c>
      <c r="D8" s="13" t="inlineStr">
        <is>
          <t>Fall 2026</t>
        </is>
      </c>
      <c r="E8" s="13" t="inlineStr">
        <is>
          <t>HIS-215</t>
        </is>
      </c>
      <c r="F8" s="13" t="inlineStr">
        <is>
          <t>ON1</t>
        </is>
      </c>
      <c r="G8" s="13" t="inlineStr">
        <is>
          <t>Drop</t>
        </is>
      </c>
      <c r="H8" s="37" t="n">
        <v>46270</v>
      </c>
      <c r="I8" s="13" t="inlineStr">
        <is>
          <t>Work Conflict</t>
        </is>
      </c>
      <c r="J8" s="13" t="inlineStr">
        <is>
          <t>Advisor</t>
        </is>
      </c>
      <c r="K8" s="13" t="inlineStr">
        <is>
          <t>Yes</t>
        </is>
      </c>
      <c r="L8" s="13" t="inlineStr">
        <is>
          <t>Pending</t>
        </is>
      </c>
      <c r="M8" s="13" t="inlineStr">
        <is>
          <t>Awaiting Approval</t>
        </is>
      </c>
      <c r="N8" s="13" t="inlineStr">
        <is>
          <t>Casey Bennett</t>
        </is>
      </c>
      <c r="O8" s="37" t="n"/>
      <c r="P8" s="15" t="inlineStr">
        <is>
          <t>Advisor approval pending.</t>
        </is>
      </c>
      <c r="Q8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8" s="17">
        <f>IF([@[Request ID]]="","",IF(OR([@[Request Date]]="",[@[Applicable Deadline]]=""),"",IF([@[Request Date]]&lt;=[@[Applicable Deadline]],"Submitted On Time","Submitted Late")))</f>
        <v/>
      </c>
      <c r="S8" s="18">
        <f>IF(OR([@[Request ID]]="",[@[Applicable Deadline]]=""),"",[@[Applicable Deadline]]-Settings!$B$3)</f>
        <v/>
      </c>
      <c r="T8" s="18">
        <f>IF(OR([@[Request ID]]="",[@[Request Date]]=""),"",MAX(0,IF([@[Completed Date]]&lt;&gt;"",[@[Completed Date]],Settings!$B$3)-[@[Request Date]]))</f>
        <v/>
      </c>
      <c r="U8" s="17">
        <f>IF([@[Request ID]]="","",IF(OR([@Status]="Completed",[@Status]="Denied",[@Status]="Canceled"),"Closed",IF([@Status]="","","Open")))</f>
        <v/>
      </c>
      <c r="V8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8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8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8" s="19">
        <f>IF([@[Request ID]]="","",IF(COUNTIF(tblRequests[Request ID],[@[Request ID]])&gt;1,"Duplicate Request ID","Unique"))</f>
        <v/>
      </c>
      <c r="Z8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9">
      <c r="A9" s="13" t="inlineStr">
        <is>
          <t>ADR-2026-0005</t>
        </is>
      </c>
      <c r="B9" s="13" t="inlineStr">
        <is>
          <t>LRN-1361</t>
        </is>
      </c>
      <c r="C9" s="37" t="n">
        <v>46271</v>
      </c>
      <c r="D9" s="13" t="inlineStr">
        <is>
          <t>Fall 2026</t>
        </is>
      </c>
      <c r="E9" s="13" t="inlineStr">
        <is>
          <t>ENG-225</t>
        </is>
      </c>
      <c r="F9" s="13" t="inlineStr">
        <is>
          <t>03</t>
        </is>
      </c>
      <c r="G9" s="13" t="inlineStr">
        <is>
          <t>Withdrawal</t>
        </is>
      </c>
      <c r="H9" s="37" t="n">
        <v>46271</v>
      </c>
      <c r="I9" s="13" t="inlineStr">
        <is>
          <t>Personal Circumstances</t>
        </is>
      </c>
      <c r="J9" s="13" t="inlineStr">
        <is>
          <t>Learner</t>
        </is>
      </c>
      <c r="K9" s="13" t="inlineStr">
        <is>
          <t>Yes</t>
        </is>
      </c>
      <c r="L9" s="13" t="inlineStr">
        <is>
          <t>Pending</t>
        </is>
      </c>
      <c r="M9" s="13" t="inlineStr">
        <is>
          <t>Under Review</t>
        </is>
      </c>
      <c r="N9" s="13" t="inlineStr">
        <is>
          <t>Taylor Brooks</t>
        </is>
      </c>
      <c r="O9" s="37" t="n"/>
      <c r="P9" s="15" t="inlineStr">
        <is>
          <t>Initial review in progress.</t>
        </is>
      </c>
      <c r="Q9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9" s="17">
        <f>IF([@[Request ID]]="","",IF(OR([@[Request Date]]="",[@[Applicable Deadline]]=""),"",IF([@[Request Date]]&lt;=[@[Applicable Deadline]],"Submitted On Time","Submitted Late")))</f>
        <v/>
      </c>
      <c r="S9" s="18">
        <f>IF(OR([@[Request ID]]="",[@[Applicable Deadline]]=""),"",[@[Applicable Deadline]]-Settings!$B$3)</f>
        <v/>
      </c>
      <c r="T9" s="18">
        <f>IF(OR([@[Request ID]]="",[@[Request Date]]=""),"",MAX(0,IF([@[Completed Date]]&lt;&gt;"",[@[Completed Date]],Settings!$B$3)-[@[Request Date]]))</f>
        <v/>
      </c>
      <c r="U9" s="17">
        <f>IF([@[Request ID]]="","",IF(OR([@Status]="Completed",[@Status]="Denied",[@Status]="Canceled"),"Closed",IF([@Status]="","","Open")))</f>
        <v/>
      </c>
      <c r="V9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9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9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9" s="19">
        <f>IF([@[Request ID]]="","",IF(COUNTIF(tblRequests[Request ID],[@[Request ID]])&gt;1,"Duplicate Request ID","Unique"))</f>
        <v/>
      </c>
      <c r="Z9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0">
      <c r="A10" s="13" t="inlineStr">
        <is>
          <t>ADR-2026-0006</t>
        </is>
      </c>
      <c r="B10" s="13" t="inlineStr">
        <is>
          <t>LRN-1420</t>
        </is>
      </c>
      <c r="C10" s="37" t="n">
        <v>46269</v>
      </c>
      <c r="D10" s="13" t="inlineStr">
        <is>
          <t>Fall 2026</t>
        </is>
      </c>
      <c r="E10" s="13" t="inlineStr">
        <is>
          <t>TRN-150</t>
        </is>
      </c>
      <c r="F10" s="13" t="inlineStr">
        <is>
          <t>HY1</t>
        </is>
      </c>
      <c r="G10" s="13" t="inlineStr">
        <is>
          <t>Drop</t>
        </is>
      </c>
      <c r="H10" s="37" t="n">
        <v>46269</v>
      </c>
      <c r="I10" s="13" t="inlineStr">
        <is>
          <t>Schedule Change</t>
        </is>
      </c>
      <c r="J10" s="13" t="inlineStr">
        <is>
          <t>Program Office</t>
        </is>
      </c>
      <c r="K10" s="13" t="inlineStr">
        <is>
          <t>No</t>
        </is>
      </c>
      <c r="L10" s="13" t="inlineStr">
        <is>
          <t>Not Required</t>
        </is>
      </c>
      <c r="M10" s="13" t="inlineStr">
        <is>
          <t>Approved</t>
        </is>
      </c>
      <c r="N10" s="13" t="inlineStr">
        <is>
          <t>Avery Collins</t>
        </is>
      </c>
      <c r="O10" s="37" t="n"/>
      <c r="P10" s="15" t="inlineStr">
        <is>
          <t>Ready for final processing.</t>
        </is>
      </c>
      <c r="Q10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0" s="17">
        <f>IF([@[Request ID]]="","",IF(OR([@[Request Date]]="",[@[Applicable Deadline]]=""),"",IF([@[Request Date]]&lt;=[@[Applicable Deadline]],"Submitted On Time","Submitted Late")))</f>
        <v/>
      </c>
      <c r="S10" s="18">
        <f>IF(OR([@[Request ID]]="",[@[Applicable Deadline]]=""),"",[@[Applicable Deadline]]-Settings!$B$3)</f>
        <v/>
      </c>
      <c r="T10" s="18">
        <f>IF(OR([@[Request ID]]="",[@[Request Date]]=""),"",MAX(0,IF([@[Completed Date]]&lt;&gt;"",[@[Completed Date]],Settings!$B$3)-[@[Request Date]]))</f>
        <v/>
      </c>
      <c r="U10" s="17">
        <f>IF([@[Request ID]]="","",IF(OR([@Status]="Completed",[@Status]="Denied",[@Status]="Canceled"),"Closed",IF([@Status]="","","Open")))</f>
        <v/>
      </c>
      <c r="V10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0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0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0" s="19">
        <f>IF([@[Request ID]]="","",IF(COUNTIF(tblRequests[Request ID],[@[Request ID]])&gt;1,"Duplicate Request ID","Unique"))</f>
        <v/>
      </c>
      <c r="Z10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1">
      <c r="A11" s="13" t="inlineStr">
        <is>
          <t>ADR-2026-0007</t>
        </is>
      </c>
      <c r="B11" s="13" t="inlineStr">
        <is>
          <t>LRN-1495</t>
        </is>
      </c>
      <c r="C11" s="37" t="n">
        <v>46261</v>
      </c>
      <c r="D11" s="13" t="inlineStr">
        <is>
          <t>Fall 2026</t>
        </is>
      </c>
      <c r="E11" s="13" t="inlineStr">
        <is>
          <t>CSC-120</t>
        </is>
      </c>
      <c r="F11" s="13" t="inlineStr">
        <is>
          <t>01</t>
        </is>
      </c>
      <c r="G11" s="13" t="inlineStr">
        <is>
          <t>Add</t>
        </is>
      </c>
      <c r="H11" s="37" t="n">
        <v>46261</v>
      </c>
      <c r="I11" s="13" t="inlineStr">
        <is>
          <t>Prerequisite Issue</t>
        </is>
      </c>
      <c r="J11" s="13" t="inlineStr">
        <is>
          <t>Learner</t>
        </is>
      </c>
      <c r="K11" s="13" t="inlineStr">
        <is>
          <t>Yes</t>
        </is>
      </c>
      <c r="L11" s="13" t="inlineStr">
        <is>
          <t>Denied</t>
        </is>
      </c>
      <c r="M11" s="13" t="inlineStr">
        <is>
          <t>Denied</t>
        </is>
      </c>
      <c r="N11" s="13" t="inlineStr">
        <is>
          <t>Jordan Lee</t>
        </is>
      </c>
      <c r="O11" s="37" t="n">
        <v>46262</v>
      </c>
      <c r="P11" s="15" t="inlineStr">
        <is>
          <t>Prerequisite review did not support add.</t>
        </is>
      </c>
      <c r="Q11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1" s="17">
        <f>IF([@[Request ID]]="","",IF(OR([@[Request Date]]="",[@[Applicable Deadline]]=""),"",IF([@[Request Date]]&lt;=[@[Applicable Deadline]],"Submitted On Time","Submitted Late")))</f>
        <v/>
      </c>
      <c r="S11" s="18">
        <f>IF(OR([@[Request ID]]="",[@[Applicable Deadline]]=""),"",[@[Applicable Deadline]]-Settings!$B$3)</f>
        <v/>
      </c>
      <c r="T11" s="18">
        <f>IF(OR([@[Request ID]]="",[@[Request Date]]=""),"",MAX(0,IF([@[Completed Date]]&lt;&gt;"",[@[Completed Date]],Settings!$B$3)-[@[Request Date]]))</f>
        <v/>
      </c>
      <c r="U11" s="17">
        <f>IF([@[Request ID]]="","",IF(OR([@Status]="Completed",[@Status]="Denied",[@Status]="Canceled"),"Closed",IF([@Status]="","","Open")))</f>
        <v/>
      </c>
      <c r="V11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1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1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1" s="19">
        <f>IF([@[Request ID]]="","",IF(COUNTIF(tblRequests[Request ID],[@[Request ID]])&gt;1,"Duplicate Request ID","Unique"))</f>
        <v/>
      </c>
      <c r="Z11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2">
      <c r="A12" s="13" t="inlineStr">
        <is>
          <t>ADR-2026-0008</t>
        </is>
      </c>
      <c r="B12" s="13" t="inlineStr">
        <is>
          <t>LRN-1533</t>
        </is>
      </c>
      <c r="C12" s="37" t="n">
        <v>46217</v>
      </c>
      <c r="D12" s="13" t="inlineStr">
        <is>
          <t>Summer 2026</t>
        </is>
      </c>
      <c r="E12" s="13" t="inlineStr">
        <is>
          <t>ART-105</t>
        </is>
      </c>
      <c r="F12" s="13" t="inlineStr">
        <is>
          <t>02</t>
        </is>
      </c>
      <c r="G12" s="13" t="inlineStr">
        <is>
          <t>Withdrawal</t>
        </is>
      </c>
      <c r="H12" s="37" t="n">
        <v>46217</v>
      </c>
      <c r="I12" s="13" t="inlineStr">
        <is>
          <t>Work Conflict</t>
        </is>
      </c>
      <c r="J12" s="13" t="inlineStr">
        <is>
          <t>Learner</t>
        </is>
      </c>
      <c r="K12" s="13" t="inlineStr">
        <is>
          <t>Yes</t>
        </is>
      </c>
      <c r="L12" s="13" t="inlineStr">
        <is>
          <t>Approved</t>
        </is>
      </c>
      <c r="M12" s="13" t="inlineStr">
        <is>
          <t>Completed</t>
        </is>
      </c>
      <c r="N12" s="13" t="inlineStr">
        <is>
          <t>Morgan Rivera</t>
        </is>
      </c>
      <c r="O12" s="37" t="n">
        <v>46219</v>
      </c>
      <c r="P12" s="15" t="inlineStr">
        <is>
          <t>Withdrawal processed.</t>
        </is>
      </c>
      <c r="Q12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2" s="17">
        <f>IF([@[Request ID]]="","",IF(OR([@[Request Date]]="",[@[Applicable Deadline]]=""),"",IF([@[Request Date]]&lt;=[@[Applicable Deadline]],"Submitted On Time","Submitted Late")))</f>
        <v/>
      </c>
      <c r="S12" s="18">
        <f>IF(OR([@[Request ID]]="",[@[Applicable Deadline]]=""),"",[@[Applicable Deadline]]-Settings!$B$3)</f>
        <v/>
      </c>
      <c r="T12" s="18">
        <f>IF(OR([@[Request ID]]="",[@[Request Date]]=""),"",MAX(0,IF([@[Completed Date]]&lt;&gt;"",[@[Completed Date]],Settings!$B$3)-[@[Request Date]]))</f>
        <v/>
      </c>
      <c r="U12" s="17">
        <f>IF([@[Request ID]]="","",IF(OR([@Status]="Completed",[@Status]="Denied",[@Status]="Canceled"),"Closed",IF([@Status]="","","Open")))</f>
        <v/>
      </c>
      <c r="V12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2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2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2" s="19">
        <f>IF([@[Request ID]]="","",IF(COUNTIF(tblRequests[Request ID],[@[Request ID]])&gt;1,"Duplicate Request ID","Unique"))</f>
        <v/>
      </c>
      <c r="Z12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3">
      <c r="A13" s="13" t="inlineStr">
        <is>
          <t>ADR-2026-0009</t>
        </is>
      </c>
      <c r="B13" s="13" t="inlineStr">
        <is>
          <t>LRN-1612</t>
        </is>
      </c>
      <c r="C13" s="37" t="n">
        <v>46271</v>
      </c>
      <c r="D13" s="13" t="inlineStr">
        <is>
          <t>Fall 2026</t>
        </is>
      </c>
      <c r="E13" s="13" t="inlineStr">
        <is>
          <t>PSY-101</t>
        </is>
      </c>
      <c r="F13" s="13" t="inlineStr">
        <is>
          <t>ON2</t>
        </is>
      </c>
      <c r="G13" s="13" t="inlineStr">
        <is>
          <t>Withdrawal</t>
        </is>
      </c>
      <c r="H13" s="37" t="n">
        <v>46271</v>
      </c>
      <c r="I13" s="13" t="inlineStr">
        <is>
          <t>Course Fit</t>
        </is>
      </c>
      <c r="J13" s="13" t="inlineStr">
        <is>
          <t>Instructor</t>
        </is>
      </c>
      <c r="K13" s="13" t="inlineStr">
        <is>
          <t>No</t>
        </is>
      </c>
      <c r="L13" s="13" t="inlineStr">
        <is>
          <t>Not Required</t>
        </is>
      </c>
      <c r="M13" s="13" t="inlineStr">
        <is>
          <t>Submitted</t>
        </is>
      </c>
      <c r="N13" s="13" t="n"/>
      <c r="O13" s="37" t="n"/>
      <c r="P13" s="15" t="inlineStr">
        <is>
          <t>Awaiting assignment.</t>
        </is>
      </c>
      <c r="Q13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3" s="17">
        <f>IF([@[Request ID]]="","",IF(OR([@[Request Date]]="",[@[Applicable Deadline]]=""),"",IF([@[Request Date]]&lt;=[@[Applicable Deadline]],"Submitted On Time","Submitted Late")))</f>
        <v/>
      </c>
      <c r="S13" s="18">
        <f>IF(OR([@[Request ID]]="",[@[Applicable Deadline]]=""),"",[@[Applicable Deadline]]-Settings!$B$3)</f>
        <v/>
      </c>
      <c r="T13" s="18">
        <f>IF(OR([@[Request ID]]="",[@[Request Date]]=""),"",MAX(0,IF([@[Completed Date]]&lt;&gt;"",[@[Completed Date]],Settings!$B$3)-[@[Request Date]]))</f>
        <v/>
      </c>
      <c r="U13" s="17">
        <f>IF([@[Request ID]]="","",IF(OR([@Status]="Completed",[@Status]="Denied",[@Status]="Canceled"),"Closed",IF([@Status]="","","Open")))</f>
        <v/>
      </c>
      <c r="V13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3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3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3" s="19">
        <f>IF([@[Request ID]]="","",IF(COUNTIF(tblRequests[Request ID],[@[Request ID]])&gt;1,"Duplicate Request ID","Unique"))</f>
        <v/>
      </c>
      <c r="Z13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4">
      <c r="A14" s="13" t="inlineStr">
        <is>
          <t>ADR-2026-0010</t>
        </is>
      </c>
      <c r="B14" s="13" t="inlineStr">
        <is>
          <t>LRN-1678</t>
        </is>
      </c>
      <c r="C14" s="37" t="n">
        <v>46266</v>
      </c>
      <c r="D14" s="13" t="inlineStr">
        <is>
          <t>Fall 2026</t>
        </is>
      </c>
      <c r="E14" s="13" t="inlineStr">
        <is>
          <t>BUS-230</t>
        </is>
      </c>
      <c r="F14" s="13" t="inlineStr">
        <is>
          <t>01</t>
        </is>
      </c>
      <c r="G14" s="13" t="inlineStr">
        <is>
          <t>Drop</t>
        </is>
      </c>
      <c r="H14" s="37" t="n">
        <v>46266</v>
      </c>
      <c r="I14" s="13" t="inlineStr">
        <is>
          <t>Administrative Correction</t>
        </is>
      </c>
      <c r="J14" s="13" t="inlineStr">
        <is>
          <t>Enrollment Office</t>
        </is>
      </c>
      <c r="K14" s="13" t="inlineStr">
        <is>
          <t>No</t>
        </is>
      </c>
      <c r="L14" s="13" t="inlineStr">
        <is>
          <t>Not Required</t>
        </is>
      </c>
      <c r="M14" s="13" t="inlineStr">
        <is>
          <t>Canceled</t>
        </is>
      </c>
      <c r="N14" s="13" t="inlineStr">
        <is>
          <t>Casey Bennett</t>
        </is>
      </c>
      <c r="O14" s="37" t="n">
        <v>46267</v>
      </c>
      <c r="P14" s="15" t="inlineStr">
        <is>
          <t>Duplicate submission canceled.</t>
        </is>
      </c>
      <c r="Q14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4" s="17">
        <f>IF([@[Request ID]]="","",IF(OR([@[Request Date]]="",[@[Applicable Deadline]]=""),"",IF([@[Request Date]]&lt;=[@[Applicable Deadline]],"Submitted On Time","Submitted Late")))</f>
        <v/>
      </c>
      <c r="S14" s="18">
        <f>IF(OR([@[Request ID]]="",[@[Applicable Deadline]]=""),"",[@[Applicable Deadline]]-Settings!$B$3)</f>
        <v/>
      </c>
      <c r="T14" s="18">
        <f>IF(OR([@[Request ID]]="",[@[Request Date]]=""),"",MAX(0,IF([@[Completed Date]]&lt;&gt;"",[@[Completed Date]],Settings!$B$3)-[@[Request Date]]))</f>
        <v/>
      </c>
      <c r="U14" s="17">
        <f>IF([@[Request ID]]="","",IF(OR([@Status]="Completed",[@Status]="Denied",[@Status]="Canceled"),"Closed",IF([@Status]="","","Open")))</f>
        <v/>
      </c>
      <c r="V14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4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4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4" s="19">
        <f>IF([@[Request ID]]="","",IF(COUNTIF(tblRequests[Request ID],[@[Request ID]])&gt;1,"Duplicate Request ID","Unique"))</f>
        <v/>
      </c>
      <c r="Z14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5">
      <c r="A15" s="13" t="n"/>
      <c r="B15" s="13" t="n"/>
      <c r="C15" s="37" t="n"/>
      <c r="D15" s="13" t="n"/>
      <c r="E15" s="13" t="n"/>
      <c r="F15" s="13" t="n"/>
      <c r="G15" s="13" t="n"/>
      <c r="H15" s="37" t="n"/>
      <c r="I15" s="13" t="n"/>
      <c r="J15" s="13" t="n"/>
      <c r="K15" s="13" t="n"/>
      <c r="L15" s="13" t="n"/>
      <c r="M15" s="13" t="n"/>
      <c r="N15" s="13" t="n"/>
      <c r="O15" s="37" t="n"/>
      <c r="P15" s="15" t="n"/>
      <c r="Q15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5" s="17">
        <f>IF([@[Request ID]]="","",IF(OR([@[Request Date]]="",[@[Applicable Deadline]]=""),"",IF([@[Request Date]]&lt;=[@[Applicable Deadline]],"Submitted On Time","Submitted Late")))</f>
        <v/>
      </c>
      <c r="S15" s="18">
        <f>IF(OR([@[Request ID]]="",[@[Applicable Deadline]]=""),"",[@[Applicable Deadline]]-Settings!$B$3)</f>
        <v/>
      </c>
      <c r="T15" s="18">
        <f>IF(OR([@[Request ID]]="",[@[Request Date]]=""),"",MAX(0,IF([@[Completed Date]]&lt;&gt;"",[@[Completed Date]],Settings!$B$3)-[@[Request Date]]))</f>
        <v/>
      </c>
      <c r="U15" s="17">
        <f>IF([@[Request ID]]="","",IF(OR([@Status]="Completed",[@Status]="Denied",[@Status]="Canceled"),"Closed",IF([@Status]="","","Open")))</f>
        <v/>
      </c>
      <c r="V15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5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5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5" s="19">
        <f>IF([@[Request ID]]="","",IF(COUNTIF(tblRequests[Request ID],[@[Request ID]])&gt;1,"Duplicate Request ID","Unique"))</f>
        <v/>
      </c>
      <c r="Z15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6">
      <c r="A16" s="13" t="n"/>
      <c r="B16" s="13" t="n"/>
      <c r="C16" s="37" t="n"/>
      <c r="D16" s="13" t="n"/>
      <c r="E16" s="13" t="n"/>
      <c r="F16" s="13" t="n"/>
      <c r="G16" s="13" t="n"/>
      <c r="H16" s="37" t="n"/>
      <c r="I16" s="13" t="n"/>
      <c r="J16" s="13" t="n"/>
      <c r="K16" s="13" t="n"/>
      <c r="L16" s="13" t="n"/>
      <c r="M16" s="13" t="n"/>
      <c r="N16" s="13" t="n"/>
      <c r="O16" s="37" t="n"/>
      <c r="P16" s="15" t="n"/>
      <c r="Q16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6" s="17">
        <f>IF([@[Request ID]]="","",IF(OR([@[Request Date]]="",[@[Applicable Deadline]]=""),"",IF([@[Request Date]]&lt;=[@[Applicable Deadline]],"Submitted On Time","Submitted Late")))</f>
        <v/>
      </c>
      <c r="S16" s="18">
        <f>IF(OR([@[Request ID]]="",[@[Applicable Deadline]]=""),"",[@[Applicable Deadline]]-Settings!$B$3)</f>
        <v/>
      </c>
      <c r="T16" s="18">
        <f>IF(OR([@[Request ID]]="",[@[Request Date]]=""),"",MAX(0,IF([@[Completed Date]]&lt;&gt;"",[@[Completed Date]],Settings!$B$3)-[@[Request Date]]))</f>
        <v/>
      </c>
      <c r="U16" s="17">
        <f>IF([@[Request ID]]="","",IF(OR([@Status]="Completed",[@Status]="Denied",[@Status]="Canceled"),"Closed",IF([@Status]="","","Open")))</f>
        <v/>
      </c>
      <c r="V16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6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6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6" s="19">
        <f>IF([@[Request ID]]="","",IF(COUNTIF(tblRequests[Request ID],[@[Request ID]])&gt;1,"Duplicate Request ID","Unique"))</f>
        <v/>
      </c>
      <c r="Z16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7">
      <c r="A17" s="13" t="n"/>
      <c r="B17" s="13" t="n"/>
      <c r="C17" s="37" t="n"/>
      <c r="D17" s="13" t="n"/>
      <c r="E17" s="13" t="n"/>
      <c r="F17" s="13" t="n"/>
      <c r="G17" s="13" t="n"/>
      <c r="H17" s="37" t="n"/>
      <c r="I17" s="13" t="n"/>
      <c r="J17" s="13" t="n"/>
      <c r="K17" s="13" t="n"/>
      <c r="L17" s="13" t="n"/>
      <c r="M17" s="13" t="n"/>
      <c r="N17" s="13" t="n"/>
      <c r="O17" s="37" t="n"/>
      <c r="P17" s="15" t="n"/>
      <c r="Q17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7" s="17">
        <f>IF([@[Request ID]]="","",IF(OR([@[Request Date]]="",[@[Applicable Deadline]]=""),"",IF([@[Request Date]]&lt;=[@[Applicable Deadline]],"Submitted On Time","Submitted Late")))</f>
        <v/>
      </c>
      <c r="S17" s="18">
        <f>IF(OR([@[Request ID]]="",[@[Applicable Deadline]]=""),"",[@[Applicable Deadline]]-Settings!$B$3)</f>
        <v/>
      </c>
      <c r="T17" s="18">
        <f>IF(OR([@[Request ID]]="",[@[Request Date]]=""),"",MAX(0,IF([@[Completed Date]]&lt;&gt;"",[@[Completed Date]],Settings!$B$3)-[@[Request Date]]))</f>
        <v/>
      </c>
      <c r="U17" s="17">
        <f>IF([@[Request ID]]="","",IF(OR([@Status]="Completed",[@Status]="Denied",[@Status]="Canceled"),"Closed",IF([@Status]="","","Open")))</f>
        <v/>
      </c>
      <c r="V17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7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7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7" s="19">
        <f>IF([@[Request ID]]="","",IF(COUNTIF(tblRequests[Request ID],[@[Request ID]])&gt;1,"Duplicate Request ID","Unique"))</f>
        <v/>
      </c>
      <c r="Z17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8">
      <c r="A18" s="13" t="n"/>
      <c r="B18" s="13" t="n"/>
      <c r="C18" s="37" t="n"/>
      <c r="D18" s="13" t="n"/>
      <c r="E18" s="13" t="n"/>
      <c r="F18" s="13" t="n"/>
      <c r="G18" s="13" t="n"/>
      <c r="H18" s="37" t="n"/>
      <c r="I18" s="13" t="n"/>
      <c r="J18" s="13" t="n"/>
      <c r="K18" s="13" t="n"/>
      <c r="L18" s="13" t="n"/>
      <c r="M18" s="13" t="n"/>
      <c r="N18" s="13" t="n"/>
      <c r="O18" s="37" t="n"/>
      <c r="P18" s="15" t="n"/>
      <c r="Q18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8" s="17">
        <f>IF([@[Request ID]]="","",IF(OR([@[Request Date]]="",[@[Applicable Deadline]]=""),"",IF([@[Request Date]]&lt;=[@[Applicable Deadline]],"Submitted On Time","Submitted Late")))</f>
        <v/>
      </c>
      <c r="S18" s="18">
        <f>IF(OR([@[Request ID]]="",[@[Applicable Deadline]]=""),"",[@[Applicable Deadline]]-Settings!$B$3)</f>
        <v/>
      </c>
      <c r="T18" s="18">
        <f>IF(OR([@[Request ID]]="",[@[Request Date]]=""),"",MAX(0,IF([@[Completed Date]]&lt;&gt;"",[@[Completed Date]],Settings!$B$3)-[@[Request Date]]))</f>
        <v/>
      </c>
      <c r="U18" s="17">
        <f>IF([@[Request ID]]="","",IF(OR([@Status]="Completed",[@Status]="Denied",[@Status]="Canceled"),"Closed",IF([@Status]="","","Open")))</f>
        <v/>
      </c>
      <c r="V18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8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8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8" s="19">
        <f>IF([@[Request ID]]="","",IF(COUNTIF(tblRequests[Request ID],[@[Request ID]])&gt;1,"Duplicate Request ID","Unique"))</f>
        <v/>
      </c>
      <c r="Z18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9">
      <c r="A19" s="13" t="n"/>
      <c r="B19" s="13" t="n"/>
      <c r="C19" s="37" t="n"/>
      <c r="D19" s="13" t="n"/>
      <c r="E19" s="13" t="n"/>
      <c r="F19" s="13" t="n"/>
      <c r="G19" s="13" t="n"/>
      <c r="H19" s="37" t="n"/>
      <c r="I19" s="13" t="n"/>
      <c r="J19" s="13" t="n"/>
      <c r="K19" s="13" t="n"/>
      <c r="L19" s="13" t="n"/>
      <c r="M19" s="13" t="n"/>
      <c r="N19" s="13" t="n"/>
      <c r="O19" s="37" t="n"/>
      <c r="P19" s="15" t="n"/>
      <c r="Q19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9" s="17">
        <f>IF([@[Request ID]]="","",IF(OR([@[Request Date]]="",[@[Applicable Deadline]]=""),"",IF([@[Request Date]]&lt;=[@[Applicable Deadline]],"Submitted On Time","Submitted Late")))</f>
        <v/>
      </c>
      <c r="S19" s="18">
        <f>IF(OR([@[Request ID]]="",[@[Applicable Deadline]]=""),"",[@[Applicable Deadline]]-Settings!$B$3)</f>
        <v/>
      </c>
      <c r="T19" s="18">
        <f>IF(OR([@[Request ID]]="",[@[Request Date]]=""),"",MAX(0,IF([@[Completed Date]]&lt;&gt;"",[@[Completed Date]],Settings!$B$3)-[@[Request Date]]))</f>
        <v/>
      </c>
      <c r="U19" s="17">
        <f>IF([@[Request ID]]="","",IF(OR([@Status]="Completed",[@Status]="Denied",[@Status]="Canceled"),"Closed",IF([@Status]="","","Open")))</f>
        <v/>
      </c>
      <c r="V19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9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9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9" s="19">
        <f>IF([@[Request ID]]="","",IF(COUNTIF(tblRequests[Request ID],[@[Request ID]])&gt;1,"Duplicate Request ID","Unique"))</f>
        <v/>
      </c>
      <c r="Z19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20">
      <c r="A20" s="13" t="n"/>
      <c r="B20" s="13" t="n"/>
      <c r="C20" s="37" t="n"/>
      <c r="D20" s="13" t="n"/>
      <c r="E20" s="13" t="n"/>
      <c r="F20" s="13" t="n"/>
      <c r="G20" s="13" t="n"/>
      <c r="H20" s="37" t="n"/>
      <c r="I20" s="13" t="n"/>
      <c r="J20" s="13" t="n"/>
      <c r="K20" s="13" t="n"/>
      <c r="L20" s="13" t="n"/>
      <c r="M20" s="13" t="n"/>
      <c r="N20" s="13" t="n"/>
      <c r="O20" s="37" t="n"/>
      <c r="P20" s="15" t="n"/>
      <c r="Q20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20" s="17">
        <f>IF([@[Request ID]]="","",IF(OR([@[Request Date]]="",[@[Applicable Deadline]]=""),"",IF([@[Request Date]]&lt;=[@[Applicable Deadline]],"Submitted On Time","Submitted Late")))</f>
        <v/>
      </c>
      <c r="S20" s="18">
        <f>IF(OR([@[Request ID]]="",[@[Applicable Deadline]]=""),"",[@[Applicable Deadline]]-Settings!$B$3)</f>
        <v/>
      </c>
      <c r="T20" s="18">
        <f>IF(OR([@[Request ID]]="",[@[Request Date]]=""),"",MAX(0,IF([@[Completed Date]]&lt;&gt;"",[@[Completed Date]],Settings!$B$3)-[@[Request Date]]))</f>
        <v/>
      </c>
      <c r="U20" s="17">
        <f>IF([@[Request ID]]="","",IF(OR([@Status]="Completed",[@Status]="Denied",[@Status]="Canceled"),"Closed",IF([@Status]="","","Open")))</f>
        <v/>
      </c>
      <c r="V20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20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20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20" s="19">
        <f>IF([@[Request ID]]="","",IF(COUNTIF(tblRequests[Request ID],[@[Request ID]])&gt;1,"Duplicate Request ID","Unique"))</f>
        <v/>
      </c>
      <c r="Z20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21">
      <c r="A21" s="13" t="n"/>
      <c r="B21" s="13" t="n"/>
      <c r="C21" s="37" t="n"/>
      <c r="D21" s="13" t="n"/>
      <c r="E21" s="13" t="n"/>
      <c r="F21" s="13" t="n"/>
      <c r="G21" s="13" t="n"/>
      <c r="H21" s="37" t="n"/>
      <c r="I21" s="13" t="n"/>
      <c r="J21" s="13" t="n"/>
      <c r="K21" s="13" t="n"/>
      <c r="L21" s="13" t="n"/>
      <c r="M21" s="13" t="n"/>
      <c r="N21" s="13" t="n"/>
      <c r="O21" s="37" t="n"/>
      <c r="P21" s="15" t="n"/>
      <c r="Q21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21" s="17">
        <f>IF([@[Request ID]]="","",IF(OR([@[Request Date]]="",[@[Applicable Deadline]]=""),"",IF([@[Request Date]]&lt;=[@[Applicable Deadline]],"Submitted On Time","Submitted Late")))</f>
        <v/>
      </c>
      <c r="S21" s="18">
        <f>IF(OR([@[Request ID]]="",[@[Applicable Deadline]]=""),"",[@[Applicable Deadline]]-Settings!$B$3)</f>
        <v/>
      </c>
      <c r="T21" s="18">
        <f>IF(OR([@[Request ID]]="",[@[Request Date]]=""),"",MAX(0,IF([@[Completed Date]]&lt;&gt;"",[@[Completed Date]],Settings!$B$3)-[@[Request Date]]))</f>
        <v/>
      </c>
      <c r="U21" s="17">
        <f>IF([@[Request ID]]="","",IF(OR([@Status]="Completed",[@Status]="Denied",[@Status]="Canceled"),"Closed",IF([@Status]="","","Open")))</f>
        <v/>
      </c>
      <c r="V21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21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21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21" s="19">
        <f>IF([@[Request ID]]="","",IF(COUNTIF(tblRequests[Request ID],[@[Request ID]])&gt;1,"Duplicate Request ID","Unique"))</f>
        <v/>
      </c>
      <c r="Z21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22">
      <c r="A22" s="13" t="n"/>
      <c r="B22" s="13" t="n"/>
      <c r="C22" s="37" t="n"/>
      <c r="D22" s="13" t="n"/>
      <c r="E22" s="13" t="n"/>
      <c r="F22" s="13" t="n"/>
      <c r="G22" s="13" t="n"/>
      <c r="H22" s="37" t="n"/>
      <c r="I22" s="13" t="n"/>
      <c r="J22" s="13" t="n"/>
      <c r="K22" s="13" t="n"/>
      <c r="L22" s="13" t="n"/>
      <c r="M22" s="13" t="n"/>
      <c r="N22" s="13" t="n"/>
      <c r="O22" s="37" t="n"/>
      <c r="P22" s="15" t="n"/>
      <c r="Q22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22" s="17">
        <f>IF([@[Request ID]]="","",IF(OR([@[Request Date]]="",[@[Applicable Deadline]]=""),"",IF([@[Request Date]]&lt;=[@[Applicable Deadline]],"Submitted On Time","Submitted Late")))</f>
        <v/>
      </c>
      <c r="S22" s="18">
        <f>IF(OR([@[Request ID]]="",[@[Applicable Deadline]]=""),"",[@[Applicable Deadline]]-Settings!$B$3)</f>
        <v/>
      </c>
      <c r="T22" s="18">
        <f>IF(OR([@[Request ID]]="",[@[Request Date]]=""),"",MAX(0,IF([@[Completed Date]]&lt;&gt;"",[@[Completed Date]],Settings!$B$3)-[@[Request Date]]))</f>
        <v/>
      </c>
      <c r="U22" s="17">
        <f>IF([@[Request ID]]="","",IF(OR([@Status]="Completed",[@Status]="Denied",[@Status]="Canceled"),"Closed",IF([@Status]="","","Open")))</f>
        <v/>
      </c>
      <c r="V22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22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22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22" s="19">
        <f>IF([@[Request ID]]="","",IF(COUNTIF(tblRequests[Request ID],[@[Request ID]])&gt;1,"Duplicate Request ID","Unique"))</f>
        <v/>
      </c>
      <c r="Z22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23">
      <c r="A23" s="13" t="n"/>
      <c r="B23" s="13" t="n"/>
      <c r="C23" s="37" t="n"/>
      <c r="D23" s="13" t="n"/>
      <c r="E23" s="13" t="n"/>
      <c r="F23" s="13" t="n"/>
      <c r="G23" s="13" t="n"/>
      <c r="H23" s="37" t="n"/>
      <c r="I23" s="13" t="n"/>
      <c r="J23" s="13" t="n"/>
      <c r="K23" s="13" t="n"/>
      <c r="L23" s="13" t="n"/>
      <c r="M23" s="13" t="n"/>
      <c r="N23" s="13" t="n"/>
      <c r="O23" s="37" t="n"/>
      <c r="P23" s="15" t="n"/>
      <c r="Q23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23" s="17">
        <f>IF([@[Request ID]]="","",IF(OR([@[Request Date]]="",[@[Applicable Deadline]]=""),"",IF([@[Request Date]]&lt;=[@[Applicable Deadline]],"Submitted On Time","Submitted Late")))</f>
        <v/>
      </c>
      <c r="S23" s="18">
        <f>IF(OR([@[Request ID]]="",[@[Applicable Deadline]]=""),"",[@[Applicable Deadline]]-Settings!$B$3)</f>
        <v/>
      </c>
      <c r="T23" s="18">
        <f>IF(OR([@[Request ID]]="",[@[Request Date]]=""),"",MAX(0,IF([@[Completed Date]]&lt;&gt;"",[@[Completed Date]],Settings!$B$3)-[@[Request Date]]))</f>
        <v/>
      </c>
      <c r="U23" s="17">
        <f>IF([@[Request ID]]="","",IF(OR([@Status]="Completed",[@Status]="Denied",[@Status]="Canceled"),"Closed",IF([@Status]="","","Open")))</f>
        <v/>
      </c>
      <c r="V23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23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23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23" s="19">
        <f>IF([@[Request ID]]="","",IF(COUNTIF(tblRequests[Request ID],[@[Request ID]])&gt;1,"Duplicate Request ID","Unique"))</f>
        <v/>
      </c>
      <c r="Z23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24">
      <c r="A24" s="13" t="n"/>
      <c r="B24" s="13" t="n"/>
      <c r="C24" s="37" t="n"/>
      <c r="D24" s="13" t="n"/>
      <c r="E24" s="13" t="n"/>
      <c r="F24" s="13" t="n"/>
      <c r="G24" s="13" t="n"/>
      <c r="H24" s="37" t="n"/>
      <c r="I24" s="13" t="n"/>
      <c r="J24" s="13" t="n"/>
      <c r="K24" s="13" t="n"/>
      <c r="L24" s="13" t="n"/>
      <c r="M24" s="13" t="n"/>
      <c r="N24" s="13" t="n"/>
      <c r="O24" s="37" t="n"/>
      <c r="P24" s="15" t="n"/>
      <c r="Q24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24" s="17">
        <f>IF([@[Request ID]]="","",IF(OR([@[Request Date]]="",[@[Applicable Deadline]]=""),"",IF([@[Request Date]]&lt;=[@[Applicable Deadline]],"Submitted On Time","Submitted Late")))</f>
        <v/>
      </c>
      <c r="S24" s="18">
        <f>IF(OR([@[Request ID]]="",[@[Applicable Deadline]]=""),"",[@[Applicable Deadline]]-Settings!$B$3)</f>
        <v/>
      </c>
      <c r="T24" s="18">
        <f>IF(OR([@[Request ID]]="",[@[Request Date]]=""),"",MAX(0,IF([@[Completed Date]]&lt;&gt;"",[@[Completed Date]],Settings!$B$3)-[@[Request Date]]))</f>
        <v/>
      </c>
      <c r="U24" s="17">
        <f>IF([@[Request ID]]="","",IF(OR([@Status]="Completed",[@Status]="Denied",[@Status]="Canceled"),"Closed",IF([@Status]="","","Open")))</f>
        <v/>
      </c>
      <c r="V24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24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24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24" s="19">
        <f>IF([@[Request ID]]="","",IF(COUNTIF(tblRequests[Request ID],[@[Request ID]])&gt;1,"Duplicate Request ID","Unique"))</f>
        <v/>
      </c>
      <c r="Z24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25">
      <c r="A25" s="13" t="n"/>
      <c r="B25" s="13" t="n"/>
      <c r="C25" s="37" t="n"/>
      <c r="D25" s="13" t="n"/>
      <c r="E25" s="13" t="n"/>
      <c r="F25" s="13" t="n"/>
      <c r="G25" s="13" t="n"/>
      <c r="H25" s="37" t="n"/>
      <c r="I25" s="13" t="n"/>
      <c r="J25" s="13" t="n"/>
      <c r="K25" s="13" t="n"/>
      <c r="L25" s="13" t="n"/>
      <c r="M25" s="13" t="n"/>
      <c r="N25" s="13" t="n"/>
      <c r="O25" s="37" t="n"/>
      <c r="P25" s="15" t="n"/>
      <c r="Q25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25" s="17">
        <f>IF([@[Request ID]]="","",IF(OR([@[Request Date]]="",[@[Applicable Deadline]]=""),"",IF([@[Request Date]]&lt;=[@[Applicable Deadline]],"Submitted On Time","Submitted Late")))</f>
        <v/>
      </c>
      <c r="S25" s="18">
        <f>IF(OR([@[Request ID]]="",[@[Applicable Deadline]]=""),"",[@[Applicable Deadline]]-Settings!$B$3)</f>
        <v/>
      </c>
      <c r="T25" s="18">
        <f>IF(OR([@[Request ID]]="",[@[Request Date]]=""),"",MAX(0,IF([@[Completed Date]]&lt;&gt;"",[@[Completed Date]],Settings!$B$3)-[@[Request Date]]))</f>
        <v/>
      </c>
      <c r="U25" s="17">
        <f>IF([@[Request ID]]="","",IF(OR([@Status]="Completed",[@Status]="Denied",[@Status]="Canceled"),"Closed",IF([@Status]="","","Open")))</f>
        <v/>
      </c>
      <c r="V25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25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25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25" s="19">
        <f>IF([@[Request ID]]="","",IF(COUNTIF(tblRequests[Request ID],[@[Request ID]])&gt;1,"Duplicate Request ID","Unique"))</f>
        <v/>
      </c>
      <c r="Z25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26">
      <c r="A26" s="13" t="n"/>
      <c r="B26" s="13" t="n"/>
      <c r="C26" s="37" t="n"/>
      <c r="D26" s="13" t="n"/>
      <c r="E26" s="13" t="n"/>
      <c r="F26" s="13" t="n"/>
      <c r="G26" s="13" t="n"/>
      <c r="H26" s="37" t="n"/>
      <c r="I26" s="13" t="n"/>
      <c r="J26" s="13" t="n"/>
      <c r="K26" s="13" t="n"/>
      <c r="L26" s="13" t="n"/>
      <c r="M26" s="13" t="n"/>
      <c r="N26" s="13" t="n"/>
      <c r="O26" s="37" t="n"/>
      <c r="P26" s="15" t="n"/>
      <c r="Q26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26" s="17">
        <f>IF([@[Request ID]]="","",IF(OR([@[Request Date]]="",[@[Applicable Deadline]]=""),"",IF([@[Request Date]]&lt;=[@[Applicable Deadline]],"Submitted On Time","Submitted Late")))</f>
        <v/>
      </c>
      <c r="S26" s="18">
        <f>IF(OR([@[Request ID]]="",[@[Applicable Deadline]]=""),"",[@[Applicable Deadline]]-Settings!$B$3)</f>
        <v/>
      </c>
      <c r="T26" s="18">
        <f>IF(OR([@[Request ID]]="",[@[Request Date]]=""),"",MAX(0,IF([@[Completed Date]]&lt;&gt;"",[@[Completed Date]],Settings!$B$3)-[@[Request Date]]))</f>
        <v/>
      </c>
      <c r="U26" s="17">
        <f>IF([@[Request ID]]="","",IF(OR([@Status]="Completed",[@Status]="Denied",[@Status]="Canceled"),"Closed",IF([@Status]="","","Open")))</f>
        <v/>
      </c>
      <c r="V26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26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26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26" s="19">
        <f>IF([@[Request ID]]="","",IF(COUNTIF(tblRequests[Request ID],[@[Request ID]])&gt;1,"Duplicate Request ID","Unique"))</f>
        <v/>
      </c>
      <c r="Z26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27">
      <c r="A27" s="13" t="n"/>
      <c r="B27" s="13" t="n"/>
      <c r="C27" s="37" t="n"/>
      <c r="D27" s="13" t="n"/>
      <c r="E27" s="13" t="n"/>
      <c r="F27" s="13" t="n"/>
      <c r="G27" s="13" t="n"/>
      <c r="H27" s="37" t="n"/>
      <c r="I27" s="13" t="n"/>
      <c r="J27" s="13" t="n"/>
      <c r="K27" s="13" t="n"/>
      <c r="L27" s="13" t="n"/>
      <c r="M27" s="13" t="n"/>
      <c r="N27" s="13" t="n"/>
      <c r="O27" s="37" t="n"/>
      <c r="P27" s="15" t="n"/>
      <c r="Q27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27" s="17">
        <f>IF([@[Request ID]]="","",IF(OR([@[Request Date]]="",[@[Applicable Deadline]]=""),"",IF([@[Request Date]]&lt;=[@[Applicable Deadline]],"Submitted On Time","Submitted Late")))</f>
        <v/>
      </c>
      <c r="S27" s="18">
        <f>IF(OR([@[Request ID]]="",[@[Applicable Deadline]]=""),"",[@[Applicable Deadline]]-Settings!$B$3)</f>
        <v/>
      </c>
      <c r="T27" s="18">
        <f>IF(OR([@[Request ID]]="",[@[Request Date]]=""),"",MAX(0,IF([@[Completed Date]]&lt;&gt;"",[@[Completed Date]],Settings!$B$3)-[@[Request Date]]))</f>
        <v/>
      </c>
      <c r="U27" s="17">
        <f>IF([@[Request ID]]="","",IF(OR([@Status]="Completed",[@Status]="Denied",[@Status]="Canceled"),"Closed",IF([@Status]="","","Open")))</f>
        <v/>
      </c>
      <c r="V27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27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27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27" s="19">
        <f>IF([@[Request ID]]="","",IF(COUNTIF(tblRequests[Request ID],[@[Request ID]])&gt;1,"Duplicate Request ID","Unique"))</f>
        <v/>
      </c>
      <c r="Z27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28">
      <c r="A28" s="13" t="n"/>
      <c r="B28" s="13" t="n"/>
      <c r="C28" s="37" t="n"/>
      <c r="D28" s="13" t="n"/>
      <c r="E28" s="13" t="n"/>
      <c r="F28" s="13" t="n"/>
      <c r="G28" s="13" t="n"/>
      <c r="H28" s="37" t="n"/>
      <c r="I28" s="13" t="n"/>
      <c r="J28" s="13" t="n"/>
      <c r="K28" s="13" t="n"/>
      <c r="L28" s="13" t="n"/>
      <c r="M28" s="13" t="n"/>
      <c r="N28" s="13" t="n"/>
      <c r="O28" s="37" t="n"/>
      <c r="P28" s="15" t="n"/>
      <c r="Q28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28" s="17">
        <f>IF([@[Request ID]]="","",IF(OR([@[Request Date]]="",[@[Applicable Deadline]]=""),"",IF([@[Request Date]]&lt;=[@[Applicable Deadline]],"Submitted On Time","Submitted Late")))</f>
        <v/>
      </c>
      <c r="S28" s="18">
        <f>IF(OR([@[Request ID]]="",[@[Applicable Deadline]]=""),"",[@[Applicable Deadline]]-Settings!$B$3)</f>
        <v/>
      </c>
      <c r="T28" s="18">
        <f>IF(OR([@[Request ID]]="",[@[Request Date]]=""),"",MAX(0,IF([@[Completed Date]]&lt;&gt;"",[@[Completed Date]],Settings!$B$3)-[@[Request Date]]))</f>
        <v/>
      </c>
      <c r="U28" s="17">
        <f>IF([@[Request ID]]="","",IF(OR([@Status]="Completed",[@Status]="Denied",[@Status]="Canceled"),"Closed",IF([@Status]="","","Open")))</f>
        <v/>
      </c>
      <c r="V28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28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28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28" s="19">
        <f>IF([@[Request ID]]="","",IF(COUNTIF(tblRequests[Request ID],[@[Request ID]])&gt;1,"Duplicate Request ID","Unique"))</f>
        <v/>
      </c>
      <c r="Z28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29">
      <c r="A29" s="13" t="n"/>
      <c r="B29" s="13" t="n"/>
      <c r="C29" s="37" t="n"/>
      <c r="D29" s="13" t="n"/>
      <c r="E29" s="13" t="n"/>
      <c r="F29" s="13" t="n"/>
      <c r="G29" s="13" t="n"/>
      <c r="H29" s="37" t="n"/>
      <c r="I29" s="13" t="n"/>
      <c r="J29" s="13" t="n"/>
      <c r="K29" s="13" t="n"/>
      <c r="L29" s="13" t="n"/>
      <c r="M29" s="13" t="n"/>
      <c r="N29" s="13" t="n"/>
      <c r="O29" s="37" t="n"/>
      <c r="P29" s="15" t="n"/>
      <c r="Q29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29" s="17">
        <f>IF([@[Request ID]]="","",IF(OR([@[Request Date]]="",[@[Applicable Deadline]]=""),"",IF([@[Request Date]]&lt;=[@[Applicable Deadline]],"Submitted On Time","Submitted Late")))</f>
        <v/>
      </c>
      <c r="S29" s="18">
        <f>IF(OR([@[Request ID]]="",[@[Applicable Deadline]]=""),"",[@[Applicable Deadline]]-Settings!$B$3)</f>
        <v/>
      </c>
      <c r="T29" s="18">
        <f>IF(OR([@[Request ID]]="",[@[Request Date]]=""),"",MAX(0,IF([@[Completed Date]]&lt;&gt;"",[@[Completed Date]],Settings!$B$3)-[@[Request Date]]))</f>
        <v/>
      </c>
      <c r="U29" s="17">
        <f>IF([@[Request ID]]="","",IF(OR([@Status]="Completed",[@Status]="Denied",[@Status]="Canceled"),"Closed",IF([@Status]="","","Open")))</f>
        <v/>
      </c>
      <c r="V29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29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29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29" s="19">
        <f>IF([@[Request ID]]="","",IF(COUNTIF(tblRequests[Request ID],[@[Request ID]])&gt;1,"Duplicate Request ID","Unique"))</f>
        <v/>
      </c>
      <c r="Z29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30">
      <c r="A30" s="13" t="n"/>
      <c r="B30" s="13" t="n"/>
      <c r="C30" s="37" t="n"/>
      <c r="D30" s="13" t="n"/>
      <c r="E30" s="13" t="n"/>
      <c r="F30" s="13" t="n"/>
      <c r="G30" s="13" t="n"/>
      <c r="H30" s="37" t="n"/>
      <c r="I30" s="13" t="n"/>
      <c r="J30" s="13" t="n"/>
      <c r="K30" s="13" t="n"/>
      <c r="L30" s="13" t="n"/>
      <c r="M30" s="13" t="n"/>
      <c r="N30" s="13" t="n"/>
      <c r="O30" s="37" t="n"/>
      <c r="P30" s="15" t="n"/>
      <c r="Q30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30" s="17">
        <f>IF([@[Request ID]]="","",IF(OR([@[Request Date]]="",[@[Applicable Deadline]]=""),"",IF([@[Request Date]]&lt;=[@[Applicable Deadline]],"Submitted On Time","Submitted Late")))</f>
        <v/>
      </c>
      <c r="S30" s="18">
        <f>IF(OR([@[Request ID]]="",[@[Applicable Deadline]]=""),"",[@[Applicable Deadline]]-Settings!$B$3)</f>
        <v/>
      </c>
      <c r="T30" s="18">
        <f>IF(OR([@[Request ID]]="",[@[Request Date]]=""),"",MAX(0,IF([@[Completed Date]]&lt;&gt;"",[@[Completed Date]],Settings!$B$3)-[@[Request Date]]))</f>
        <v/>
      </c>
      <c r="U30" s="17">
        <f>IF([@[Request ID]]="","",IF(OR([@Status]="Completed",[@Status]="Denied",[@Status]="Canceled"),"Closed",IF([@Status]="","","Open")))</f>
        <v/>
      </c>
      <c r="V30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30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30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30" s="19">
        <f>IF([@[Request ID]]="","",IF(COUNTIF(tblRequests[Request ID],[@[Request ID]])&gt;1,"Duplicate Request ID","Unique"))</f>
        <v/>
      </c>
      <c r="Z30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31">
      <c r="A31" s="13" t="n"/>
      <c r="B31" s="13" t="n"/>
      <c r="C31" s="37" t="n"/>
      <c r="D31" s="13" t="n"/>
      <c r="E31" s="13" t="n"/>
      <c r="F31" s="13" t="n"/>
      <c r="G31" s="13" t="n"/>
      <c r="H31" s="37" t="n"/>
      <c r="I31" s="13" t="n"/>
      <c r="J31" s="13" t="n"/>
      <c r="K31" s="13" t="n"/>
      <c r="L31" s="13" t="n"/>
      <c r="M31" s="13" t="n"/>
      <c r="N31" s="13" t="n"/>
      <c r="O31" s="37" t="n"/>
      <c r="P31" s="15" t="n"/>
      <c r="Q31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31" s="17">
        <f>IF([@[Request ID]]="","",IF(OR([@[Request Date]]="",[@[Applicable Deadline]]=""),"",IF([@[Request Date]]&lt;=[@[Applicable Deadline]],"Submitted On Time","Submitted Late")))</f>
        <v/>
      </c>
      <c r="S31" s="18">
        <f>IF(OR([@[Request ID]]="",[@[Applicable Deadline]]=""),"",[@[Applicable Deadline]]-Settings!$B$3)</f>
        <v/>
      </c>
      <c r="T31" s="18">
        <f>IF(OR([@[Request ID]]="",[@[Request Date]]=""),"",MAX(0,IF([@[Completed Date]]&lt;&gt;"",[@[Completed Date]],Settings!$B$3)-[@[Request Date]]))</f>
        <v/>
      </c>
      <c r="U31" s="17">
        <f>IF([@[Request ID]]="","",IF(OR([@Status]="Completed",[@Status]="Denied",[@Status]="Canceled"),"Closed",IF([@Status]="","","Open")))</f>
        <v/>
      </c>
      <c r="V31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31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31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31" s="19">
        <f>IF([@[Request ID]]="","",IF(COUNTIF(tblRequests[Request ID],[@[Request ID]])&gt;1,"Duplicate Request ID","Unique"))</f>
        <v/>
      </c>
      <c r="Z31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32">
      <c r="A32" s="13" t="n"/>
      <c r="B32" s="13" t="n"/>
      <c r="C32" s="37" t="n"/>
      <c r="D32" s="13" t="n"/>
      <c r="E32" s="13" t="n"/>
      <c r="F32" s="13" t="n"/>
      <c r="G32" s="13" t="n"/>
      <c r="H32" s="37" t="n"/>
      <c r="I32" s="13" t="n"/>
      <c r="J32" s="13" t="n"/>
      <c r="K32" s="13" t="n"/>
      <c r="L32" s="13" t="n"/>
      <c r="M32" s="13" t="n"/>
      <c r="N32" s="13" t="n"/>
      <c r="O32" s="37" t="n"/>
      <c r="P32" s="15" t="n"/>
      <c r="Q32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32" s="17">
        <f>IF([@[Request ID]]="","",IF(OR([@[Request Date]]="",[@[Applicable Deadline]]=""),"",IF([@[Request Date]]&lt;=[@[Applicable Deadline]],"Submitted On Time","Submitted Late")))</f>
        <v/>
      </c>
      <c r="S32" s="18">
        <f>IF(OR([@[Request ID]]="",[@[Applicable Deadline]]=""),"",[@[Applicable Deadline]]-Settings!$B$3)</f>
        <v/>
      </c>
      <c r="T32" s="18">
        <f>IF(OR([@[Request ID]]="",[@[Request Date]]=""),"",MAX(0,IF([@[Completed Date]]&lt;&gt;"",[@[Completed Date]],Settings!$B$3)-[@[Request Date]]))</f>
        <v/>
      </c>
      <c r="U32" s="17">
        <f>IF([@[Request ID]]="","",IF(OR([@Status]="Completed",[@Status]="Denied",[@Status]="Canceled"),"Closed",IF([@Status]="","","Open")))</f>
        <v/>
      </c>
      <c r="V32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32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32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32" s="19">
        <f>IF([@[Request ID]]="","",IF(COUNTIF(tblRequests[Request ID],[@[Request ID]])&gt;1,"Duplicate Request ID","Unique"))</f>
        <v/>
      </c>
      <c r="Z32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33">
      <c r="A33" s="13" t="n"/>
      <c r="B33" s="13" t="n"/>
      <c r="C33" s="37" t="n"/>
      <c r="D33" s="13" t="n"/>
      <c r="E33" s="13" t="n"/>
      <c r="F33" s="13" t="n"/>
      <c r="G33" s="13" t="n"/>
      <c r="H33" s="37" t="n"/>
      <c r="I33" s="13" t="n"/>
      <c r="J33" s="13" t="n"/>
      <c r="K33" s="13" t="n"/>
      <c r="L33" s="13" t="n"/>
      <c r="M33" s="13" t="n"/>
      <c r="N33" s="13" t="n"/>
      <c r="O33" s="37" t="n"/>
      <c r="P33" s="15" t="n"/>
      <c r="Q33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33" s="17">
        <f>IF([@[Request ID]]="","",IF(OR([@[Request Date]]="",[@[Applicable Deadline]]=""),"",IF([@[Request Date]]&lt;=[@[Applicable Deadline]],"Submitted On Time","Submitted Late")))</f>
        <v/>
      </c>
      <c r="S33" s="18">
        <f>IF(OR([@[Request ID]]="",[@[Applicable Deadline]]=""),"",[@[Applicable Deadline]]-Settings!$B$3)</f>
        <v/>
      </c>
      <c r="T33" s="18">
        <f>IF(OR([@[Request ID]]="",[@[Request Date]]=""),"",MAX(0,IF([@[Completed Date]]&lt;&gt;"",[@[Completed Date]],Settings!$B$3)-[@[Request Date]]))</f>
        <v/>
      </c>
      <c r="U33" s="17">
        <f>IF([@[Request ID]]="","",IF(OR([@Status]="Completed",[@Status]="Denied",[@Status]="Canceled"),"Closed",IF([@Status]="","","Open")))</f>
        <v/>
      </c>
      <c r="V33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33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33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33" s="19">
        <f>IF([@[Request ID]]="","",IF(COUNTIF(tblRequests[Request ID],[@[Request ID]])&gt;1,"Duplicate Request ID","Unique"))</f>
        <v/>
      </c>
      <c r="Z33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34">
      <c r="A34" s="13" t="n"/>
      <c r="B34" s="13" t="n"/>
      <c r="C34" s="37" t="n"/>
      <c r="D34" s="13" t="n"/>
      <c r="E34" s="13" t="n"/>
      <c r="F34" s="13" t="n"/>
      <c r="G34" s="13" t="n"/>
      <c r="H34" s="37" t="n"/>
      <c r="I34" s="13" t="n"/>
      <c r="J34" s="13" t="n"/>
      <c r="K34" s="13" t="n"/>
      <c r="L34" s="13" t="n"/>
      <c r="M34" s="13" t="n"/>
      <c r="N34" s="13" t="n"/>
      <c r="O34" s="37" t="n"/>
      <c r="P34" s="15" t="n"/>
      <c r="Q34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34" s="17">
        <f>IF([@[Request ID]]="","",IF(OR([@[Request Date]]="",[@[Applicable Deadline]]=""),"",IF([@[Request Date]]&lt;=[@[Applicable Deadline]],"Submitted On Time","Submitted Late")))</f>
        <v/>
      </c>
      <c r="S34" s="18">
        <f>IF(OR([@[Request ID]]="",[@[Applicable Deadline]]=""),"",[@[Applicable Deadline]]-Settings!$B$3)</f>
        <v/>
      </c>
      <c r="T34" s="18">
        <f>IF(OR([@[Request ID]]="",[@[Request Date]]=""),"",MAX(0,IF([@[Completed Date]]&lt;&gt;"",[@[Completed Date]],Settings!$B$3)-[@[Request Date]]))</f>
        <v/>
      </c>
      <c r="U34" s="17">
        <f>IF([@[Request ID]]="","",IF(OR([@Status]="Completed",[@Status]="Denied",[@Status]="Canceled"),"Closed",IF([@Status]="","","Open")))</f>
        <v/>
      </c>
      <c r="V34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34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34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34" s="19">
        <f>IF([@[Request ID]]="","",IF(COUNTIF(tblRequests[Request ID],[@[Request ID]])&gt;1,"Duplicate Request ID","Unique"))</f>
        <v/>
      </c>
      <c r="Z34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35">
      <c r="A35" s="13" t="n"/>
      <c r="B35" s="13" t="n"/>
      <c r="C35" s="37" t="n"/>
      <c r="D35" s="13" t="n"/>
      <c r="E35" s="13" t="n"/>
      <c r="F35" s="13" t="n"/>
      <c r="G35" s="13" t="n"/>
      <c r="H35" s="37" t="n"/>
      <c r="I35" s="13" t="n"/>
      <c r="J35" s="13" t="n"/>
      <c r="K35" s="13" t="n"/>
      <c r="L35" s="13" t="n"/>
      <c r="M35" s="13" t="n"/>
      <c r="N35" s="13" t="n"/>
      <c r="O35" s="37" t="n"/>
      <c r="P35" s="15" t="n"/>
      <c r="Q35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35" s="17">
        <f>IF([@[Request ID]]="","",IF(OR([@[Request Date]]="",[@[Applicable Deadline]]=""),"",IF([@[Request Date]]&lt;=[@[Applicable Deadline]],"Submitted On Time","Submitted Late")))</f>
        <v/>
      </c>
      <c r="S35" s="18">
        <f>IF(OR([@[Request ID]]="",[@[Applicable Deadline]]=""),"",[@[Applicable Deadline]]-Settings!$B$3)</f>
        <v/>
      </c>
      <c r="T35" s="18">
        <f>IF(OR([@[Request ID]]="",[@[Request Date]]=""),"",MAX(0,IF([@[Completed Date]]&lt;&gt;"",[@[Completed Date]],Settings!$B$3)-[@[Request Date]]))</f>
        <v/>
      </c>
      <c r="U35" s="17">
        <f>IF([@[Request ID]]="","",IF(OR([@Status]="Completed",[@Status]="Denied",[@Status]="Canceled"),"Closed",IF([@Status]="","","Open")))</f>
        <v/>
      </c>
      <c r="V35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35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35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35" s="19">
        <f>IF([@[Request ID]]="","",IF(COUNTIF(tblRequests[Request ID],[@[Request ID]])&gt;1,"Duplicate Request ID","Unique"))</f>
        <v/>
      </c>
      <c r="Z35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36">
      <c r="A36" s="13" t="n"/>
      <c r="B36" s="13" t="n"/>
      <c r="C36" s="37" t="n"/>
      <c r="D36" s="13" t="n"/>
      <c r="E36" s="13" t="n"/>
      <c r="F36" s="13" t="n"/>
      <c r="G36" s="13" t="n"/>
      <c r="H36" s="37" t="n"/>
      <c r="I36" s="13" t="n"/>
      <c r="J36" s="13" t="n"/>
      <c r="K36" s="13" t="n"/>
      <c r="L36" s="13" t="n"/>
      <c r="M36" s="13" t="n"/>
      <c r="N36" s="13" t="n"/>
      <c r="O36" s="37" t="n"/>
      <c r="P36" s="15" t="n"/>
      <c r="Q36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36" s="17">
        <f>IF([@[Request ID]]="","",IF(OR([@[Request Date]]="",[@[Applicable Deadline]]=""),"",IF([@[Request Date]]&lt;=[@[Applicable Deadline]],"Submitted On Time","Submitted Late")))</f>
        <v/>
      </c>
      <c r="S36" s="18">
        <f>IF(OR([@[Request ID]]="",[@[Applicable Deadline]]=""),"",[@[Applicable Deadline]]-Settings!$B$3)</f>
        <v/>
      </c>
      <c r="T36" s="18">
        <f>IF(OR([@[Request ID]]="",[@[Request Date]]=""),"",MAX(0,IF([@[Completed Date]]&lt;&gt;"",[@[Completed Date]],Settings!$B$3)-[@[Request Date]]))</f>
        <v/>
      </c>
      <c r="U36" s="17">
        <f>IF([@[Request ID]]="","",IF(OR([@Status]="Completed",[@Status]="Denied",[@Status]="Canceled"),"Closed",IF([@Status]="","","Open")))</f>
        <v/>
      </c>
      <c r="V36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36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36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36" s="19">
        <f>IF([@[Request ID]]="","",IF(COUNTIF(tblRequests[Request ID],[@[Request ID]])&gt;1,"Duplicate Request ID","Unique"))</f>
        <v/>
      </c>
      <c r="Z36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37">
      <c r="A37" s="13" t="n"/>
      <c r="B37" s="13" t="n"/>
      <c r="C37" s="37" t="n"/>
      <c r="D37" s="13" t="n"/>
      <c r="E37" s="13" t="n"/>
      <c r="F37" s="13" t="n"/>
      <c r="G37" s="13" t="n"/>
      <c r="H37" s="37" t="n"/>
      <c r="I37" s="13" t="n"/>
      <c r="J37" s="13" t="n"/>
      <c r="K37" s="13" t="n"/>
      <c r="L37" s="13" t="n"/>
      <c r="M37" s="13" t="n"/>
      <c r="N37" s="13" t="n"/>
      <c r="O37" s="37" t="n"/>
      <c r="P37" s="15" t="n"/>
      <c r="Q37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37" s="17">
        <f>IF([@[Request ID]]="","",IF(OR([@[Request Date]]="",[@[Applicable Deadline]]=""),"",IF([@[Request Date]]&lt;=[@[Applicable Deadline]],"Submitted On Time","Submitted Late")))</f>
        <v/>
      </c>
      <c r="S37" s="18">
        <f>IF(OR([@[Request ID]]="",[@[Applicable Deadline]]=""),"",[@[Applicable Deadline]]-Settings!$B$3)</f>
        <v/>
      </c>
      <c r="T37" s="18">
        <f>IF(OR([@[Request ID]]="",[@[Request Date]]=""),"",MAX(0,IF([@[Completed Date]]&lt;&gt;"",[@[Completed Date]],Settings!$B$3)-[@[Request Date]]))</f>
        <v/>
      </c>
      <c r="U37" s="17">
        <f>IF([@[Request ID]]="","",IF(OR([@Status]="Completed",[@Status]="Denied",[@Status]="Canceled"),"Closed",IF([@Status]="","","Open")))</f>
        <v/>
      </c>
      <c r="V37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37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37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37" s="19">
        <f>IF([@[Request ID]]="","",IF(COUNTIF(tblRequests[Request ID],[@[Request ID]])&gt;1,"Duplicate Request ID","Unique"))</f>
        <v/>
      </c>
      <c r="Z37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38">
      <c r="A38" s="13" t="n"/>
      <c r="B38" s="13" t="n"/>
      <c r="C38" s="37" t="n"/>
      <c r="D38" s="13" t="n"/>
      <c r="E38" s="13" t="n"/>
      <c r="F38" s="13" t="n"/>
      <c r="G38" s="13" t="n"/>
      <c r="H38" s="37" t="n"/>
      <c r="I38" s="13" t="n"/>
      <c r="J38" s="13" t="n"/>
      <c r="K38" s="13" t="n"/>
      <c r="L38" s="13" t="n"/>
      <c r="M38" s="13" t="n"/>
      <c r="N38" s="13" t="n"/>
      <c r="O38" s="37" t="n"/>
      <c r="P38" s="15" t="n"/>
      <c r="Q38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38" s="17">
        <f>IF([@[Request ID]]="","",IF(OR([@[Request Date]]="",[@[Applicable Deadline]]=""),"",IF([@[Request Date]]&lt;=[@[Applicable Deadline]],"Submitted On Time","Submitted Late")))</f>
        <v/>
      </c>
      <c r="S38" s="18">
        <f>IF(OR([@[Request ID]]="",[@[Applicable Deadline]]=""),"",[@[Applicable Deadline]]-Settings!$B$3)</f>
        <v/>
      </c>
      <c r="T38" s="18">
        <f>IF(OR([@[Request ID]]="",[@[Request Date]]=""),"",MAX(0,IF([@[Completed Date]]&lt;&gt;"",[@[Completed Date]],Settings!$B$3)-[@[Request Date]]))</f>
        <v/>
      </c>
      <c r="U38" s="17">
        <f>IF([@[Request ID]]="","",IF(OR([@Status]="Completed",[@Status]="Denied",[@Status]="Canceled"),"Closed",IF([@Status]="","","Open")))</f>
        <v/>
      </c>
      <c r="V38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38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38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38" s="19">
        <f>IF([@[Request ID]]="","",IF(COUNTIF(tblRequests[Request ID],[@[Request ID]])&gt;1,"Duplicate Request ID","Unique"))</f>
        <v/>
      </c>
      <c r="Z38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39">
      <c r="A39" s="13" t="n"/>
      <c r="B39" s="13" t="n"/>
      <c r="C39" s="37" t="n"/>
      <c r="D39" s="13" t="n"/>
      <c r="E39" s="13" t="n"/>
      <c r="F39" s="13" t="n"/>
      <c r="G39" s="13" t="n"/>
      <c r="H39" s="37" t="n"/>
      <c r="I39" s="13" t="n"/>
      <c r="J39" s="13" t="n"/>
      <c r="K39" s="13" t="n"/>
      <c r="L39" s="13" t="n"/>
      <c r="M39" s="13" t="n"/>
      <c r="N39" s="13" t="n"/>
      <c r="O39" s="37" t="n"/>
      <c r="P39" s="15" t="n"/>
      <c r="Q39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39" s="17">
        <f>IF([@[Request ID]]="","",IF(OR([@[Request Date]]="",[@[Applicable Deadline]]=""),"",IF([@[Request Date]]&lt;=[@[Applicable Deadline]],"Submitted On Time","Submitted Late")))</f>
        <v/>
      </c>
      <c r="S39" s="18">
        <f>IF(OR([@[Request ID]]="",[@[Applicable Deadline]]=""),"",[@[Applicable Deadline]]-Settings!$B$3)</f>
        <v/>
      </c>
      <c r="T39" s="18">
        <f>IF(OR([@[Request ID]]="",[@[Request Date]]=""),"",MAX(0,IF([@[Completed Date]]&lt;&gt;"",[@[Completed Date]],Settings!$B$3)-[@[Request Date]]))</f>
        <v/>
      </c>
      <c r="U39" s="17">
        <f>IF([@[Request ID]]="","",IF(OR([@Status]="Completed",[@Status]="Denied",[@Status]="Canceled"),"Closed",IF([@Status]="","","Open")))</f>
        <v/>
      </c>
      <c r="V39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39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39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39" s="19">
        <f>IF([@[Request ID]]="","",IF(COUNTIF(tblRequests[Request ID],[@[Request ID]])&gt;1,"Duplicate Request ID","Unique"))</f>
        <v/>
      </c>
      <c r="Z39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40">
      <c r="A40" s="13" t="n"/>
      <c r="B40" s="13" t="n"/>
      <c r="C40" s="37" t="n"/>
      <c r="D40" s="13" t="n"/>
      <c r="E40" s="13" t="n"/>
      <c r="F40" s="13" t="n"/>
      <c r="G40" s="13" t="n"/>
      <c r="H40" s="37" t="n"/>
      <c r="I40" s="13" t="n"/>
      <c r="J40" s="13" t="n"/>
      <c r="K40" s="13" t="n"/>
      <c r="L40" s="13" t="n"/>
      <c r="M40" s="13" t="n"/>
      <c r="N40" s="13" t="n"/>
      <c r="O40" s="37" t="n"/>
      <c r="P40" s="15" t="n"/>
      <c r="Q40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40" s="17">
        <f>IF([@[Request ID]]="","",IF(OR([@[Request Date]]="",[@[Applicable Deadline]]=""),"",IF([@[Request Date]]&lt;=[@[Applicable Deadline]],"Submitted On Time","Submitted Late")))</f>
        <v/>
      </c>
      <c r="S40" s="18">
        <f>IF(OR([@[Request ID]]="",[@[Applicable Deadline]]=""),"",[@[Applicable Deadline]]-Settings!$B$3)</f>
        <v/>
      </c>
      <c r="T40" s="18">
        <f>IF(OR([@[Request ID]]="",[@[Request Date]]=""),"",MAX(0,IF([@[Completed Date]]&lt;&gt;"",[@[Completed Date]],Settings!$B$3)-[@[Request Date]]))</f>
        <v/>
      </c>
      <c r="U40" s="17">
        <f>IF([@[Request ID]]="","",IF(OR([@Status]="Completed",[@Status]="Denied",[@Status]="Canceled"),"Closed",IF([@Status]="","","Open")))</f>
        <v/>
      </c>
      <c r="V40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40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40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40" s="19">
        <f>IF([@[Request ID]]="","",IF(COUNTIF(tblRequests[Request ID],[@[Request ID]])&gt;1,"Duplicate Request ID","Unique"))</f>
        <v/>
      </c>
      <c r="Z40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41">
      <c r="A41" s="13" t="n"/>
      <c r="B41" s="13" t="n"/>
      <c r="C41" s="37" t="n"/>
      <c r="D41" s="13" t="n"/>
      <c r="E41" s="13" t="n"/>
      <c r="F41" s="13" t="n"/>
      <c r="G41" s="13" t="n"/>
      <c r="H41" s="37" t="n"/>
      <c r="I41" s="13" t="n"/>
      <c r="J41" s="13" t="n"/>
      <c r="K41" s="13" t="n"/>
      <c r="L41" s="13" t="n"/>
      <c r="M41" s="13" t="n"/>
      <c r="N41" s="13" t="n"/>
      <c r="O41" s="37" t="n"/>
      <c r="P41" s="15" t="n"/>
      <c r="Q41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41" s="17">
        <f>IF([@[Request ID]]="","",IF(OR([@[Request Date]]="",[@[Applicable Deadline]]=""),"",IF([@[Request Date]]&lt;=[@[Applicable Deadline]],"Submitted On Time","Submitted Late")))</f>
        <v/>
      </c>
      <c r="S41" s="18">
        <f>IF(OR([@[Request ID]]="",[@[Applicable Deadline]]=""),"",[@[Applicable Deadline]]-Settings!$B$3)</f>
        <v/>
      </c>
      <c r="T41" s="18">
        <f>IF(OR([@[Request ID]]="",[@[Request Date]]=""),"",MAX(0,IF([@[Completed Date]]&lt;&gt;"",[@[Completed Date]],Settings!$B$3)-[@[Request Date]]))</f>
        <v/>
      </c>
      <c r="U41" s="17">
        <f>IF([@[Request ID]]="","",IF(OR([@Status]="Completed",[@Status]="Denied",[@Status]="Canceled"),"Closed",IF([@Status]="","","Open")))</f>
        <v/>
      </c>
      <c r="V41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41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41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41" s="19">
        <f>IF([@[Request ID]]="","",IF(COUNTIF(tblRequests[Request ID],[@[Request ID]])&gt;1,"Duplicate Request ID","Unique"))</f>
        <v/>
      </c>
      <c r="Z41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42">
      <c r="A42" s="13" t="n"/>
      <c r="B42" s="13" t="n"/>
      <c r="C42" s="37" t="n"/>
      <c r="D42" s="13" t="n"/>
      <c r="E42" s="13" t="n"/>
      <c r="F42" s="13" t="n"/>
      <c r="G42" s="13" t="n"/>
      <c r="H42" s="37" t="n"/>
      <c r="I42" s="13" t="n"/>
      <c r="J42" s="13" t="n"/>
      <c r="K42" s="13" t="n"/>
      <c r="L42" s="13" t="n"/>
      <c r="M42" s="13" t="n"/>
      <c r="N42" s="13" t="n"/>
      <c r="O42" s="37" t="n"/>
      <c r="P42" s="15" t="n"/>
      <c r="Q42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42" s="17">
        <f>IF([@[Request ID]]="","",IF(OR([@[Request Date]]="",[@[Applicable Deadline]]=""),"",IF([@[Request Date]]&lt;=[@[Applicable Deadline]],"Submitted On Time","Submitted Late")))</f>
        <v/>
      </c>
      <c r="S42" s="18">
        <f>IF(OR([@[Request ID]]="",[@[Applicable Deadline]]=""),"",[@[Applicable Deadline]]-Settings!$B$3)</f>
        <v/>
      </c>
      <c r="T42" s="18">
        <f>IF(OR([@[Request ID]]="",[@[Request Date]]=""),"",MAX(0,IF([@[Completed Date]]&lt;&gt;"",[@[Completed Date]],Settings!$B$3)-[@[Request Date]]))</f>
        <v/>
      </c>
      <c r="U42" s="17">
        <f>IF([@[Request ID]]="","",IF(OR([@Status]="Completed",[@Status]="Denied",[@Status]="Canceled"),"Closed",IF([@Status]="","","Open")))</f>
        <v/>
      </c>
      <c r="V42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42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42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42" s="19">
        <f>IF([@[Request ID]]="","",IF(COUNTIF(tblRequests[Request ID],[@[Request ID]])&gt;1,"Duplicate Request ID","Unique"))</f>
        <v/>
      </c>
      <c r="Z42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43">
      <c r="A43" s="13" t="n"/>
      <c r="B43" s="13" t="n"/>
      <c r="C43" s="37" t="n"/>
      <c r="D43" s="13" t="n"/>
      <c r="E43" s="13" t="n"/>
      <c r="F43" s="13" t="n"/>
      <c r="G43" s="13" t="n"/>
      <c r="H43" s="37" t="n"/>
      <c r="I43" s="13" t="n"/>
      <c r="J43" s="13" t="n"/>
      <c r="K43" s="13" t="n"/>
      <c r="L43" s="13" t="n"/>
      <c r="M43" s="13" t="n"/>
      <c r="N43" s="13" t="n"/>
      <c r="O43" s="37" t="n"/>
      <c r="P43" s="15" t="n"/>
      <c r="Q43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43" s="17">
        <f>IF([@[Request ID]]="","",IF(OR([@[Request Date]]="",[@[Applicable Deadline]]=""),"",IF([@[Request Date]]&lt;=[@[Applicable Deadline]],"Submitted On Time","Submitted Late")))</f>
        <v/>
      </c>
      <c r="S43" s="18">
        <f>IF(OR([@[Request ID]]="",[@[Applicable Deadline]]=""),"",[@[Applicable Deadline]]-Settings!$B$3)</f>
        <v/>
      </c>
      <c r="T43" s="18">
        <f>IF(OR([@[Request ID]]="",[@[Request Date]]=""),"",MAX(0,IF([@[Completed Date]]&lt;&gt;"",[@[Completed Date]],Settings!$B$3)-[@[Request Date]]))</f>
        <v/>
      </c>
      <c r="U43" s="17">
        <f>IF([@[Request ID]]="","",IF(OR([@Status]="Completed",[@Status]="Denied",[@Status]="Canceled"),"Closed",IF([@Status]="","","Open")))</f>
        <v/>
      </c>
      <c r="V43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43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43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43" s="19">
        <f>IF([@[Request ID]]="","",IF(COUNTIF(tblRequests[Request ID],[@[Request ID]])&gt;1,"Duplicate Request ID","Unique"))</f>
        <v/>
      </c>
      <c r="Z43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44">
      <c r="A44" s="13" t="n"/>
      <c r="B44" s="13" t="n"/>
      <c r="C44" s="37" t="n"/>
      <c r="D44" s="13" t="n"/>
      <c r="E44" s="13" t="n"/>
      <c r="F44" s="13" t="n"/>
      <c r="G44" s="13" t="n"/>
      <c r="H44" s="37" t="n"/>
      <c r="I44" s="13" t="n"/>
      <c r="J44" s="13" t="n"/>
      <c r="K44" s="13" t="n"/>
      <c r="L44" s="13" t="n"/>
      <c r="M44" s="13" t="n"/>
      <c r="N44" s="13" t="n"/>
      <c r="O44" s="37" t="n"/>
      <c r="P44" s="15" t="n"/>
      <c r="Q44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44" s="17">
        <f>IF([@[Request ID]]="","",IF(OR([@[Request Date]]="",[@[Applicable Deadline]]=""),"",IF([@[Request Date]]&lt;=[@[Applicable Deadline]],"Submitted On Time","Submitted Late")))</f>
        <v/>
      </c>
      <c r="S44" s="18">
        <f>IF(OR([@[Request ID]]="",[@[Applicable Deadline]]=""),"",[@[Applicable Deadline]]-Settings!$B$3)</f>
        <v/>
      </c>
      <c r="T44" s="18">
        <f>IF(OR([@[Request ID]]="",[@[Request Date]]=""),"",MAX(0,IF([@[Completed Date]]&lt;&gt;"",[@[Completed Date]],Settings!$B$3)-[@[Request Date]]))</f>
        <v/>
      </c>
      <c r="U44" s="17">
        <f>IF([@[Request ID]]="","",IF(OR([@Status]="Completed",[@Status]="Denied",[@Status]="Canceled"),"Closed",IF([@Status]="","","Open")))</f>
        <v/>
      </c>
      <c r="V44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44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44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44" s="19">
        <f>IF([@[Request ID]]="","",IF(COUNTIF(tblRequests[Request ID],[@[Request ID]])&gt;1,"Duplicate Request ID","Unique"))</f>
        <v/>
      </c>
      <c r="Z44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45">
      <c r="A45" s="13" t="n"/>
      <c r="B45" s="13" t="n"/>
      <c r="C45" s="37" t="n"/>
      <c r="D45" s="13" t="n"/>
      <c r="E45" s="13" t="n"/>
      <c r="F45" s="13" t="n"/>
      <c r="G45" s="13" t="n"/>
      <c r="H45" s="37" t="n"/>
      <c r="I45" s="13" t="n"/>
      <c r="J45" s="13" t="n"/>
      <c r="K45" s="13" t="n"/>
      <c r="L45" s="13" t="n"/>
      <c r="M45" s="13" t="n"/>
      <c r="N45" s="13" t="n"/>
      <c r="O45" s="37" t="n"/>
      <c r="P45" s="15" t="n"/>
      <c r="Q45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45" s="17">
        <f>IF([@[Request ID]]="","",IF(OR([@[Request Date]]="",[@[Applicable Deadline]]=""),"",IF([@[Request Date]]&lt;=[@[Applicable Deadline]],"Submitted On Time","Submitted Late")))</f>
        <v/>
      </c>
      <c r="S45" s="18">
        <f>IF(OR([@[Request ID]]="",[@[Applicable Deadline]]=""),"",[@[Applicable Deadline]]-Settings!$B$3)</f>
        <v/>
      </c>
      <c r="T45" s="18">
        <f>IF(OR([@[Request ID]]="",[@[Request Date]]=""),"",MAX(0,IF([@[Completed Date]]&lt;&gt;"",[@[Completed Date]],Settings!$B$3)-[@[Request Date]]))</f>
        <v/>
      </c>
      <c r="U45" s="17">
        <f>IF([@[Request ID]]="","",IF(OR([@Status]="Completed",[@Status]="Denied",[@Status]="Canceled"),"Closed",IF([@Status]="","","Open")))</f>
        <v/>
      </c>
      <c r="V45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45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45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45" s="19">
        <f>IF([@[Request ID]]="","",IF(COUNTIF(tblRequests[Request ID],[@[Request ID]])&gt;1,"Duplicate Request ID","Unique"))</f>
        <v/>
      </c>
      <c r="Z45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46">
      <c r="A46" s="13" t="n"/>
      <c r="B46" s="13" t="n"/>
      <c r="C46" s="37" t="n"/>
      <c r="D46" s="13" t="n"/>
      <c r="E46" s="13" t="n"/>
      <c r="F46" s="13" t="n"/>
      <c r="G46" s="13" t="n"/>
      <c r="H46" s="37" t="n"/>
      <c r="I46" s="13" t="n"/>
      <c r="J46" s="13" t="n"/>
      <c r="K46" s="13" t="n"/>
      <c r="L46" s="13" t="n"/>
      <c r="M46" s="13" t="n"/>
      <c r="N46" s="13" t="n"/>
      <c r="O46" s="37" t="n"/>
      <c r="P46" s="15" t="n"/>
      <c r="Q46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46" s="17">
        <f>IF([@[Request ID]]="","",IF(OR([@[Request Date]]="",[@[Applicable Deadline]]=""),"",IF([@[Request Date]]&lt;=[@[Applicable Deadline]],"Submitted On Time","Submitted Late")))</f>
        <v/>
      </c>
      <c r="S46" s="18">
        <f>IF(OR([@[Request ID]]="",[@[Applicable Deadline]]=""),"",[@[Applicable Deadline]]-Settings!$B$3)</f>
        <v/>
      </c>
      <c r="T46" s="18">
        <f>IF(OR([@[Request ID]]="",[@[Request Date]]=""),"",MAX(0,IF([@[Completed Date]]&lt;&gt;"",[@[Completed Date]],Settings!$B$3)-[@[Request Date]]))</f>
        <v/>
      </c>
      <c r="U46" s="17">
        <f>IF([@[Request ID]]="","",IF(OR([@Status]="Completed",[@Status]="Denied",[@Status]="Canceled"),"Closed",IF([@Status]="","","Open")))</f>
        <v/>
      </c>
      <c r="V46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46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46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46" s="19">
        <f>IF([@[Request ID]]="","",IF(COUNTIF(tblRequests[Request ID],[@[Request ID]])&gt;1,"Duplicate Request ID","Unique"))</f>
        <v/>
      </c>
      <c r="Z46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47">
      <c r="A47" s="13" t="n"/>
      <c r="B47" s="13" t="n"/>
      <c r="C47" s="37" t="n"/>
      <c r="D47" s="13" t="n"/>
      <c r="E47" s="13" t="n"/>
      <c r="F47" s="13" t="n"/>
      <c r="G47" s="13" t="n"/>
      <c r="H47" s="37" t="n"/>
      <c r="I47" s="13" t="n"/>
      <c r="J47" s="13" t="n"/>
      <c r="K47" s="13" t="n"/>
      <c r="L47" s="13" t="n"/>
      <c r="M47" s="13" t="n"/>
      <c r="N47" s="13" t="n"/>
      <c r="O47" s="37" t="n"/>
      <c r="P47" s="15" t="n"/>
      <c r="Q47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47" s="17">
        <f>IF([@[Request ID]]="","",IF(OR([@[Request Date]]="",[@[Applicable Deadline]]=""),"",IF([@[Request Date]]&lt;=[@[Applicable Deadline]],"Submitted On Time","Submitted Late")))</f>
        <v/>
      </c>
      <c r="S47" s="18">
        <f>IF(OR([@[Request ID]]="",[@[Applicable Deadline]]=""),"",[@[Applicable Deadline]]-Settings!$B$3)</f>
        <v/>
      </c>
      <c r="T47" s="18">
        <f>IF(OR([@[Request ID]]="",[@[Request Date]]=""),"",MAX(0,IF([@[Completed Date]]&lt;&gt;"",[@[Completed Date]],Settings!$B$3)-[@[Request Date]]))</f>
        <v/>
      </c>
      <c r="U47" s="17">
        <f>IF([@[Request ID]]="","",IF(OR([@Status]="Completed",[@Status]="Denied",[@Status]="Canceled"),"Closed",IF([@Status]="","","Open")))</f>
        <v/>
      </c>
      <c r="V47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47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47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47" s="19">
        <f>IF([@[Request ID]]="","",IF(COUNTIF(tblRequests[Request ID],[@[Request ID]])&gt;1,"Duplicate Request ID","Unique"))</f>
        <v/>
      </c>
      <c r="Z47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48">
      <c r="A48" s="13" t="n"/>
      <c r="B48" s="13" t="n"/>
      <c r="C48" s="37" t="n"/>
      <c r="D48" s="13" t="n"/>
      <c r="E48" s="13" t="n"/>
      <c r="F48" s="13" t="n"/>
      <c r="G48" s="13" t="n"/>
      <c r="H48" s="37" t="n"/>
      <c r="I48" s="13" t="n"/>
      <c r="J48" s="13" t="n"/>
      <c r="K48" s="13" t="n"/>
      <c r="L48" s="13" t="n"/>
      <c r="M48" s="13" t="n"/>
      <c r="N48" s="13" t="n"/>
      <c r="O48" s="37" t="n"/>
      <c r="P48" s="15" t="n"/>
      <c r="Q48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48" s="17">
        <f>IF([@[Request ID]]="","",IF(OR([@[Request Date]]="",[@[Applicable Deadline]]=""),"",IF([@[Request Date]]&lt;=[@[Applicable Deadline]],"Submitted On Time","Submitted Late")))</f>
        <v/>
      </c>
      <c r="S48" s="18">
        <f>IF(OR([@[Request ID]]="",[@[Applicable Deadline]]=""),"",[@[Applicable Deadline]]-Settings!$B$3)</f>
        <v/>
      </c>
      <c r="T48" s="18">
        <f>IF(OR([@[Request ID]]="",[@[Request Date]]=""),"",MAX(0,IF([@[Completed Date]]&lt;&gt;"",[@[Completed Date]],Settings!$B$3)-[@[Request Date]]))</f>
        <v/>
      </c>
      <c r="U48" s="17">
        <f>IF([@[Request ID]]="","",IF(OR([@Status]="Completed",[@Status]="Denied",[@Status]="Canceled"),"Closed",IF([@Status]="","","Open")))</f>
        <v/>
      </c>
      <c r="V48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48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48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48" s="19">
        <f>IF([@[Request ID]]="","",IF(COUNTIF(tblRequests[Request ID],[@[Request ID]])&gt;1,"Duplicate Request ID","Unique"))</f>
        <v/>
      </c>
      <c r="Z48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49">
      <c r="A49" s="13" t="n"/>
      <c r="B49" s="13" t="n"/>
      <c r="C49" s="37" t="n"/>
      <c r="D49" s="13" t="n"/>
      <c r="E49" s="13" t="n"/>
      <c r="F49" s="13" t="n"/>
      <c r="G49" s="13" t="n"/>
      <c r="H49" s="37" t="n"/>
      <c r="I49" s="13" t="n"/>
      <c r="J49" s="13" t="n"/>
      <c r="K49" s="13" t="n"/>
      <c r="L49" s="13" t="n"/>
      <c r="M49" s="13" t="n"/>
      <c r="N49" s="13" t="n"/>
      <c r="O49" s="37" t="n"/>
      <c r="P49" s="15" t="n"/>
      <c r="Q49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49" s="17">
        <f>IF([@[Request ID]]="","",IF(OR([@[Request Date]]="",[@[Applicable Deadline]]=""),"",IF([@[Request Date]]&lt;=[@[Applicable Deadline]],"Submitted On Time","Submitted Late")))</f>
        <v/>
      </c>
      <c r="S49" s="18">
        <f>IF(OR([@[Request ID]]="",[@[Applicable Deadline]]=""),"",[@[Applicable Deadline]]-Settings!$B$3)</f>
        <v/>
      </c>
      <c r="T49" s="18">
        <f>IF(OR([@[Request ID]]="",[@[Request Date]]=""),"",MAX(0,IF([@[Completed Date]]&lt;&gt;"",[@[Completed Date]],Settings!$B$3)-[@[Request Date]]))</f>
        <v/>
      </c>
      <c r="U49" s="17">
        <f>IF([@[Request ID]]="","",IF(OR([@Status]="Completed",[@Status]="Denied",[@Status]="Canceled"),"Closed",IF([@Status]="","","Open")))</f>
        <v/>
      </c>
      <c r="V49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49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49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49" s="19">
        <f>IF([@[Request ID]]="","",IF(COUNTIF(tblRequests[Request ID],[@[Request ID]])&gt;1,"Duplicate Request ID","Unique"))</f>
        <v/>
      </c>
      <c r="Z49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50">
      <c r="A50" s="13" t="n"/>
      <c r="B50" s="13" t="n"/>
      <c r="C50" s="37" t="n"/>
      <c r="D50" s="13" t="n"/>
      <c r="E50" s="13" t="n"/>
      <c r="F50" s="13" t="n"/>
      <c r="G50" s="13" t="n"/>
      <c r="H50" s="37" t="n"/>
      <c r="I50" s="13" t="n"/>
      <c r="J50" s="13" t="n"/>
      <c r="K50" s="13" t="n"/>
      <c r="L50" s="13" t="n"/>
      <c r="M50" s="13" t="n"/>
      <c r="N50" s="13" t="n"/>
      <c r="O50" s="37" t="n"/>
      <c r="P50" s="15" t="n"/>
      <c r="Q50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50" s="17">
        <f>IF([@[Request ID]]="","",IF(OR([@[Request Date]]="",[@[Applicable Deadline]]=""),"",IF([@[Request Date]]&lt;=[@[Applicable Deadline]],"Submitted On Time","Submitted Late")))</f>
        <v/>
      </c>
      <c r="S50" s="18">
        <f>IF(OR([@[Request ID]]="",[@[Applicable Deadline]]=""),"",[@[Applicable Deadline]]-Settings!$B$3)</f>
        <v/>
      </c>
      <c r="T50" s="18">
        <f>IF(OR([@[Request ID]]="",[@[Request Date]]=""),"",MAX(0,IF([@[Completed Date]]&lt;&gt;"",[@[Completed Date]],Settings!$B$3)-[@[Request Date]]))</f>
        <v/>
      </c>
      <c r="U50" s="17">
        <f>IF([@[Request ID]]="","",IF(OR([@Status]="Completed",[@Status]="Denied",[@Status]="Canceled"),"Closed",IF([@Status]="","","Open")))</f>
        <v/>
      </c>
      <c r="V50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50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50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50" s="19">
        <f>IF([@[Request ID]]="","",IF(COUNTIF(tblRequests[Request ID],[@[Request ID]])&gt;1,"Duplicate Request ID","Unique"))</f>
        <v/>
      </c>
      <c r="Z50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51">
      <c r="A51" s="13" t="n"/>
      <c r="B51" s="13" t="n"/>
      <c r="C51" s="37" t="n"/>
      <c r="D51" s="13" t="n"/>
      <c r="E51" s="13" t="n"/>
      <c r="F51" s="13" t="n"/>
      <c r="G51" s="13" t="n"/>
      <c r="H51" s="37" t="n"/>
      <c r="I51" s="13" t="n"/>
      <c r="J51" s="13" t="n"/>
      <c r="K51" s="13" t="n"/>
      <c r="L51" s="13" t="n"/>
      <c r="M51" s="13" t="n"/>
      <c r="N51" s="13" t="n"/>
      <c r="O51" s="37" t="n"/>
      <c r="P51" s="15" t="n"/>
      <c r="Q51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51" s="17">
        <f>IF([@[Request ID]]="","",IF(OR([@[Request Date]]="",[@[Applicable Deadline]]=""),"",IF([@[Request Date]]&lt;=[@[Applicable Deadline]],"Submitted On Time","Submitted Late")))</f>
        <v/>
      </c>
      <c r="S51" s="18">
        <f>IF(OR([@[Request ID]]="",[@[Applicable Deadline]]=""),"",[@[Applicable Deadline]]-Settings!$B$3)</f>
        <v/>
      </c>
      <c r="T51" s="18">
        <f>IF(OR([@[Request ID]]="",[@[Request Date]]=""),"",MAX(0,IF([@[Completed Date]]&lt;&gt;"",[@[Completed Date]],Settings!$B$3)-[@[Request Date]]))</f>
        <v/>
      </c>
      <c r="U51" s="17">
        <f>IF([@[Request ID]]="","",IF(OR([@Status]="Completed",[@Status]="Denied",[@Status]="Canceled"),"Closed",IF([@Status]="","","Open")))</f>
        <v/>
      </c>
      <c r="V51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51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51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51" s="19">
        <f>IF([@[Request ID]]="","",IF(COUNTIF(tblRequests[Request ID],[@[Request ID]])&gt;1,"Duplicate Request ID","Unique"))</f>
        <v/>
      </c>
      <c r="Z51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52">
      <c r="A52" s="13" t="n"/>
      <c r="B52" s="13" t="n"/>
      <c r="C52" s="37" t="n"/>
      <c r="D52" s="13" t="n"/>
      <c r="E52" s="13" t="n"/>
      <c r="F52" s="13" t="n"/>
      <c r="G52" s="13" t="n"/>
      <c r="H52" s="37" t="n"/>
      <c r="I52" s="13" t="n"/>
      <c r="J52" s="13" t="n"/>
      <c r="K52" s="13" t="n"/>
      <c r="L52" s="13" t="n"/>
      <c r="M52" s="13" t="n"/>
      <c r="N52" s="13" t="n"/>
      <c r="O52" s="37" t="n"/>
      <c r="P52" s="15" t="n"/>
      <c r="Q52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52" s="17">
        <f>IF([@[Request ID]]="","",IF(OR([@[Request Date]]="",[@[Applicable Deadline]]=""),"",IF([@[Request Date]]&lt;=[@[Applicable Deadline]],"Submitted On Time","Submitted Late")))</f>
        <v/>
      </c>
      <c r="S52" s="18">
        <f>IF(OR([@[Request ID]]="",[@[Applicable Deadline]]=""),"",[@[Applicable Deadline]]-Settings!$B$3)</f>
        <v/>
      </c>
      <c r="T52" s="18">
        <f>IF(OR([@[Request ID]]="",[@[Request Date]]=""),"",MAX(0,IF([@[Completed Date]]&lt;&gt;"",[@[Completed Date]],Settings!$B$3)-[@[Request Date]]))</f>
        <v/>
      </c>
      <c r="U52" s="17">
        <f>IF([@[Request ID]]="","",IF(OR([@Status]="Completed",[@Status]="Denied",[@Status]="Canceled"),"Closed",IF([@Status]="","","Open")))</f>
        <v/>
      </c>
      <c r="V52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52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52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52" s="19">
        <f>IF([@[Request ID]]="","",IF(COUNTIF(tblRequests[Request ID],[@[Request ID]])&gt;1,"Duplicate Request ID","Unique"))</f>
        <v/>
      </c>
      <c r="Z52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53">
      <c r="A53" s="13" t="n"/>
      <c r="B53" s="13" t="n"/>
      <c r="C53" s="37" t="n"/>
      <c r="D53" s="13" t="n"/>
      <c r="E53" s="13" t="n"/>
      <c r="F53" s="13" t="n"/>
      <c r="G53" s="13" t="n"/>
      <c r="H53" s="37" t="n"/>
      <c r="I53" s="13" t="n"/>
      <c r="J53" s="13" t="n"/>
      <c r="K53" s="13" t="n"/>
      <c r="L53" s="13" t="n"/>
      <c r="M53" s="13" t="n"/>
      <c r="N53" s="13" t="n"/>
      <c r="O53" s="37" t="n"/>
      <c r="P53" s="15" t="n"/>
      <c r="Q53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53" s="17">
        <f>IF([@[Request ID]]="","",IF(OR([@[Request Date]]="",[@[Applicable Deadline]]=""),"",IF([@[Request Date]]&lt;=[@[Applicable Deadline]],"Submitted On Time","Submitted Late")))</f>
        <v/>
      </c>
      <c r="S53" s="18">
        <f>IF(OR([@[Request ID]]="",[@[Applicable Deadline]]=""),"",[@[Applicable Deadline]]-Settings!$B$3)</f>
        <v/>
      </c>
      <c r="T53" s="18">
        <f>IF(OR([@[Request ID]]="",[@[Request Date]]=""),"",MAX(0,IF([@[Completed Date]]&lt;&gt;"",[@[Completed Date]],Settings!$B$3)-[@[Request Date]]))</f>
        <v/>
      </c>
      <c r="U53" s="17">
        <f>IF([@[Request ID]]="","",IF(OR([@Status]="Completed",[@Status]="Denied",[@Status]="Canceled"),"Closed",IF([@Status]="","","Open")))</f>
        <v/>
      </c>
      <c r="V53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53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53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53" s="19">
        <f>IF([@[Request ID]]="","",IF(COUNTIF(tblRequests[Request ID],[@[Request ID]])&gt;1,"Duplicate Request ID","Unique"))</f>
        <v/>
      </c>
      <c r="Z53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54">
      <c r="A54" s="13" t="n"/>
      <c r="B54" s="13" t="n"/>
      <c r="C54" s="37" t="n"/>
      <c r="D54" s="13" t="n"/>
      <c r="E54" s="13" t="n"/>
      <c r="F54" s="13" t="n"/>
      <c r="G54" s="13" t="n"/>
      <c r="H54" s="37" t="n"/>
      <c r="I54" s="13" t="n"/>
      <c r="J54" s="13" t="n"/>
      <c r="K54" s="13" t="n"/>
      <c r="L54" s="13" t="n"/>
      <c r="M54" s="13" t="n"/>
      <c r="N54" s="13" t="n"/>
      <c r="O54" s="37" t="n"/>
      <c r="P54" s="15" t="n"/>
      <c r="Q54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54" s="17">
        <f>IF([@[Request ID]]="","",IF(OR([@[Request Date]]="",[@[Applicable Deadline]]=""),"",IF([@[Request Date]]&lt;=[@[Applicable Deadline]],"Submitted On Time","Submitted Late")))</f>
        <v/>
      </c>
      <c r="S54" s="18">
        <f>IF(OR([@[Request ID]]="",[@[Applicable Deadline]]=""),"",[@[Applicable Deadline]]-Settings!$B$3)</f>
        <v/>
      </c>
      <c r="T54" s="18">
        <f>IF(OR([@[Request ID]]="",[@[Request Date]]=""),"",MAX(0,IF([@[Completed Date]]&lt;&gt;"",[@[Completed Date]],Settings!$B$3)-[@[Request Date]]))</f>
        <v/>
      </c>
      <c r="U54" s="17">
        <f>IF([@[Request ID]]="","",IF(OR([@Status]="Completed",[@Status]="Denied",[@Status]="Canceled"),"Closed",IF([@Status]="","","Open")))</f>
        <v/>
      </c>
      <c r="V54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54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54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54" s="19">
        <f>IF([@[Request ID]]="","",IF(COUNTIF(tblRequests[Request ID],[@[Request ID]])&gt;1,"Duplicate Request ID","Unique"))</f>
        <v/>
      </c>
      <c r="Z54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55">
      <c r="A55" s="13" t="n"/>
      <c r="B55" s="13" t="n"/>
      <c r="C55" s="37" t="n"/>
      <c r="D55" s="13" t="n"/>
      <c r="E55" s="13" t="n"/>
      <c r="F55" s="13" t="n"/>
      <c r="G55" s="13" t="n"/>
      <c r="H55" s="37" t="n"/>
      <c r="I55" s="13" t="n"/>
      <c r="J55" s="13" t="n"/>
      <c r="K55" s="13" t="n"/>
      <c r="L55" s="13" t="n"/>
      <c r="M55" s="13" t="n"/>
      <c r="N55" s="13" t="n"/>
      <c r="O55" s="37" t="n"/>
      <c r="P55" s="15" t="n"/>
      <c r="Q55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55" s="17">
        <f>IF([@[Request ID]]="","",IF(OR([@[Request Date]]="",[@[Applicable Deadline]]=""),"",IF([@[Request Date]]&lt;=[@[Applicable Deadline]],"Submitted On Time","Submitted Late")))</f>
        <v/>
      </c>
      <c r="S55" s="18">
        <f>IF(OR([@[Request ID]]="",[@[Applicable Deadline]]=""),"",[@[Applicable Deadline]]-Settings!$B$3)</f>
        <v/>
      </c>
      <c r="T55" s="18">
        <f>IF(OR([@[Request ID]]="",[@[Request Date]]=""),"",MAX(0,IF([@[Completed Date]]&lt;&gt;"",[@[Completed Date]],Settings!$B$3)-[@[Request Date]]))</f>
        <v/>
      </c>
      <c r="U55" s="17">
        <f>IF([@[Request ID]]="","",IF(OR([@Status]="Completed",[@Status]="Denied",[@Status]="Canceled"),"Closed",IF([@Status]="","","Open")))</f>
        <v/>
      </c>
      <c r="V55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55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55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55" s="19">
        <f>IF([@[Request ID]]="","",IF(COUNTIF(tblRequests[Request ID],[@[Request ID]])&gt;1,"Duplicate Request ID","Unique"))</f>
        <v/>
      </c>
      <c r="Z55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56">
      <c r="A56" s="13" t="n"/>
      <c r="B56" s="13" t="n"/>
      <c r="C56" s="37" t="n"/>
      <c r="D56" s="13" t="n"/>
      <c r="E56" s="13" t="n"/>
      <c r="F56" s="13" t="n"/>
      <c r="G56" s="13" t="n"/>
      <c r="H56" s="37" t="n"/>
      <c r="I56" s="13" t="n"/>
      <c r="J56" s="13" t="n"/>
      <c r="K56" s="13" t="n"/>
      <c r="L56" s="13" t="n"/>
      <c r="M56" s="13" t="n"/>
      <c r="N56" s="13" t="n"/>
      <c r="O56" s="37" t="n"/>
      <c r="P56" s="15" t="n"/>
      <c r="Q56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56" s="17">
        <f>IF([@[Request ID]]="","",IF(OR([@[Request Date]]="",[@[Applicable Deadline]]=""),"",IF([@[Request Date]]&lt;=[@[Applicable Deadline]],"Submitted On Time","Submitted Late")))</f>
        <v/>
      </c>
      <c r="S56" s="18">
        <f>IF(OR([@[Request ID]]="",[@[Applicable Deadline]]=""),"",[@[Applicable Deadline]]-Settings!$B$3)</f>
        <v/>
      </c>
      <c r="T56" s="18">
        <f>IF(OR([@[Request ID]]="",[@[Request Date]]=""),"",MAX(0,IF([@[Completed Date]]&lt;&gt;"",[@[Completed Date]],Settings!$B$3)-[@[Request Date]]))</f>
        <v/>
      </c>
      <c r="U56" s="17">
        <f>IF([@[Request ID]]="","",IF(OR([@Status]="Completed",[@Status]="Denied",[@Status]="Canceled"),"Closed",IF([@Status]="","","Open")))</f>
        <v/>
      </c>
      <c r="V56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56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56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56" s="19">
        <f>IF([@[Request ID]]="","",IF(COUNTIF(tblRequests[Request ID],[@[Request ID]])&gt;1,"Duplicate Request ID","Unique"))</f>
        <v/>
      </c>
      <c r="Z56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57">
      <c r="A57" s="13" t="n"/>
      <c r="B57" s="13" t="n"/>
      <c r="C57" s="37" t="n"/>
      <c r="D57" s="13" t="n"/>
      <c r="E57" s="13" t="n"/>
      <c r="F57" s="13" t="n"/>
      <c r="G57" s="13" t="n"/>
      <c r="H57" s="37" t="n"/>
      <c r="I57" s="13" t="n"/>
      <c r="J57" s="13" t="n"/>
      <c r="K57" s="13" t="n"/>
      <c r="L57" s="13" t="n"/>
      <c r="M57" s="13" t="n"/>
      <c r="N57" s="13" t="n"/>
      <c r="O57" s="37" t="n"/>
      <c r="P57" s="15" t="n"/>
      <c r="Q57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57" s="17">
        <f>IF([@[Request ID]]="","",IF(OR([@[Request Date]]="",[@[Applicable Deadline]]=""),"",IF([@[Request Date]]&lt;=[@[Applicable Deadline]],"Submitted On Time","Submitted Late")))</f>
        <v/>
      </c>
      <c r="S57" s="18">
        <f>IF(OR([@[Request ID]]="",[@[Applicable Deadline]]=""),"",[@[Applicable Deadline]]-Settings!$B$3)</f>
        <v/>
      </c>
      <c r="T57" s="18">
        <f>IF(OR([@[Request ID]]="",[@[Request Date]]=""),"",MAX(0,IF([@[Completed Date]]&lt;&gt;"",[@[Completed Date]],Settings!$B$3)-[@[Request Date]]))</f>
        <v/>
      </c>
      <c r="U57" s="17">
        <f>IF([@[Request ID]]="","",IF(OR([@Status]="Completed",[@Status]="Denied",[@Status]="Canceled"),"Closed",IF([@Status]="","","Open")))</f>
        <v/>
      </c>
      <c r="V57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57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57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57" s="19">
        <f>IF([@[Request ID]]="","",IF(COUNTIF(tblRequests[Request ID],[@[Request ID]])&gt;1,"Duplicate Request ID","Unique"))</f>
        <v/>
      </c>
      <c r="Z57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58">
      <c r="A58" s="13" t="n"/>
      <c r="B58" s="13" t="n"/>
      <c r="C58" s="37" t="n"/>
      <c r="D58" s="13" t="n"/>
      <c r="E58" s="13" t="n"/>
      <c r="F58" s="13" t="n"/>
      <c r="G58" s="13" t="n"/>
      <c r="H58" s="37" t="n"/>
      <c r="I58" s="13" t="n"/>
      <c r="J58" s="13" t="n"/>
      <c r="K58" s="13" t="n"/>
      <c r="L58" s="13" t="n"/>
      <c r="M58" s="13" t="n"/>
      <c r="N58" s="13" t="n"/>
      <c r="O58" s="37" t="n"/>
      <c r="P58" s="15" t="n"/>
      <c r="Q58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58" s="17">
        <f>IF([@[Request ID]]="","",IF(OR([@[Request Date]]="",[@[Applicable Deadline]]=""),"",IF([@[Request Date]]&lt;=[@[Applicable Deadline]],"Submitted On Time","Submitted Late")))</f>
        <v/>
      </c>
      <c r="S58" s="18">
        <f>IF(OR([@[Request ID]]="",[@[Applicable Deadline]]=""),"",[@[Applicable Deadline]]-Settings!$B$3)</f>
        <v/>
      </c>
      <c r="T58" s="18">
        <f>IF(OR([@[Request ID]]="",[@[Request Date]]=""),"",MAX(0,IF([@[Completed Date]]&lt;&gt;"",[@[Completed Date]],Settings!$B$3)-[@[Request Date]]))</f>
        <v/>
      </c>
      <c r="U58" s="17">
        <f>IF([@[Request ID]]="","",IF(OR([@Status]="Completed",[@Status]="Denied",[@Status]="Canceled"),"Closed",IF([@Status]="","","Open")))</f>
        <v/>
      </c>
      <c r="V58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58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58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58" s="19">
        <f>IF([@[Request ID]]="","",IF(COUNTIF(tblRequests[Request ID],[@[Request ID]])&gt;1,"Duplicate Request ID","Unique"))</f>
        <v/>
      </c>
      <c r="Z58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59">
      <c r="A59" s="13" t="n"/>
      <c r="B59" s="13" t="n"/>
      <c r="C59" s="37" t="n"/>
      <c r="D59" s="13" t="n"/>
      <c r="E59" s="13" t="n"/>
      <c r="F59" s="13" t="n"/>
      <c r="G59" s="13" t="n"/>
      <c r="H59" s="37" t="n"/>
      <c r="I59" s="13" t="n"/>
      <c r="J59" s="13" t="n"/>
      <c r="K59" s="13" t="n"/>
      <c r="L59" s="13" t="n"/>
      <c r="M59" s="13" t="n"/>
      <c r="N59" s="13" t="n"/>
      <c r="O59" s="37" t="n"/>
      <c r="P59" s="15" t="n"/>
      <c r="Q59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59" s="17">
        <f>IF([@[Request ID]]="","",IF(OR([@[Request Date]]="",[@[Applicable Deadline]]=""),"",IF([@[Request Date]]&lt;=[@[Applicable Deadline]],"Submitted On Time","Submitted Late")))</f>
        <v/>
      </c>
      <c r="S59" s="18">
        <f>IF(OR([@[Request ID]]="",[@[Applicable Deadline]]=""),"",[@[Applicable Deadline]]-Settings!$B$3)</f>
        <v/>
      </c>
      <c r="T59" s="18">
        <f>IF(OR([@[Request ID]]="",[@[Request Date]]=""),"",MAX(0,IF([@[Completed Date]]&lt;&gt;"",[@[Completed Date]],Settings!$B$3)-[@[Request Date]]))</f>
        <v/>
      </c>
      <c r="U59" s="17">
        <f>IF([@[Request ID]]="","",IF(OR([@Status]="Completed",[@Status]="Denied",[@Status]="Canceled"),"Closed",IF([@Status]="","","Open")))</f>
        <v/>
      </c>
      <c r="V59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59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59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59" s="19">
        <f>IF([@[Request ID]]="","",IF(COUNTIF(tblRequests[Request ID],[@[Request ID]])&gt;1,"Duplicate Request ID","Unique"))</f>
        <v/>
      </c>
      <c r="Z59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60">
      <c r="A60" s="13" t="n"/>
      <c r="B60" s="13" t="n"/>
      <c r="C60" s="37" t="n"/>
      <c r="D60" s="13" t="n"/>
      <c r="E60" s="13" t="n"/>
      <c r="F60" s="13" t="n"/>
      <c r="G60" s="13" t="n"/>
      <c r="H60" s="37" t="n"/>
      <c r="I60" s="13" t="n"/>
      <c r="J60" s="13" t="n"/>
      <c r="K60" s="13" t="n"/>
      <c r="L60" s="13" t="n"/>
      <c r="M60" s="13" t="n"/>
      <c r="N60" s="13" t="n"/>
      <c r="O60" s="37" t="n"/>
      <c r="P60" s="15" t="n"/>
      <c r="Q60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60" s="17">
        <f>IF([@[Request ID]]="","",IF(OR([@[Request Date]]="",[@[Applicable Deadline]]=""),"",IF([@[Request Date]]&lt;=[@[Applicable Deadline]],"Submitted On Time","Submitted Late")))</f>
        <v/>
      </c>
      <c r="S60" s="18">
        <f>IF(OR([@[Request ID]]="",[@[Applicable Deadline]]=""),"",[@[Applicable Deadline]]-Settings!$B$3)</f>
        <v/>
      </c>
      <c r="T60" s="18">
        <f>IF(OR([@[Request ID]]="",[@[Request Date]]=""),"",MAX(0,IF([@[Completed Date]]&lt;&gt;"",[@[Completed Date]],Settings!$B$3)-[@[Request Date]]))</f>
        <v/>
      </c>
      <c r="U60" s="17">
        <f>IF([@[Request ID]]="","",IF(OR([@Status]="Completed",[@Status]="Denied",[@Status]="Canceled"),"Closed",IF([@Status]="","","Open")))</f>
        <v/>
      </c>
      <c r="V60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60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60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60" s="19">
        <f>IF([@[Request ID]]="","",IF(COUNTIF(tblRequests[Request ID],[@[Request ID]])&gt;1,"Duplicate Request ID","Unique"))</f>
        <v/>
      </c>
      <c r="Z60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61">
      <c r="A61" s="13" t="n"/>
      <c r="B61" s="13" t="n"/>
      <c r="C61" s="37" t="n"/>
      <c r="D61" s="13" t="n"/>
      <c r="E61" s="13" t="n"/>
      <c r="F61" s="13" t="n"/>
      <c r="G61" s="13" t="n"/>
      <c r="H61" s="37" t="n"/>
      <c r="I61" s="13" t="n"/>
      <c r="J61" s="13" t="n"/>
      <c r="K61" s="13" t="n"/>
      <c r="L61" s="13" t="n"/>
      <c r="M61" s="13" t="n"/>
      <c r="N61" s="13" t="n"/>
      <c r="O61" s="37" t="n"/>
      <c r="P61" s="15" t="n"/>
      <c r="Q61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61" s="17">
        <f>IF([@[Request ID]]="","",IF(OR([@[Request Date]]="",[@[Applicable Deadline]]=""),"",IF([@[Request Date]]&lt;=[@[Applicable Deadline]],"Submitted On Time","Submitted Late")))</f>
        <v/>
      </c>
      <c r="S61" s="18">
        <f>IF(OR([@[Request ID]]="",[@[Applicable Deadline]]=""),"",[@[Applicable Deadline]]-Settings!$B$3)</f>
        <v/>
      </c>
      <c r="T61" s="18">
        <f>IF(OR([@[Request ID]]="",[@[Request Date]]=""),"",MAX(0,IF([@[Completed Date]]&lt;&gt;"",[@[Completed Date]],Settings!$B$3)-[@[Request Date]]))</f>
        <v/>
      </c>
      <c r="U61" s="17">
        <f>IF([@[Request ID]]="","",IF(OR([@Status]="Completed",[@Status]="Denied",[@Status]="Canceled"),"Closed",IF([@Status]="","","Open")))</f>
        <v/>
      </c>
      <c r="V61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61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61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61" s="19">
        <f>IF([@[Request ID]]="","",IF(COUNTIF(tblRequests[Request ID],[@[Request ID]])&gt;1,"Duplicate Request ID","Unique"))</f>
        <v/>
      </c>
      <c r="Z61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62">
      <c r="A62" s="13" t="n"/>
      <c r="B62" s="13" t="n"/>
      <c r="C62" s="37" t="n"/>
      <c r="D62" s="13" t="n"/>
      <c r="E62" s="13" t="n"/>
      <c r="F62" s="13" t="n"/>
      <c r="G62" s="13" t="n"/>
      <c r="H62" s="37" t="n"/>
      <c r="I62" s="13" t="n"/>
      <c r="J62" s="13" t="n"/>
      <c r="K62" s="13" t="n"/>
      <c r="L62" s="13" t="n"/>
      <c r="M62" s="13" t="n"/>
      <c r="N62" s="13" t="n"/>
      <c r="O62" s="37" t="n"/>
      <c r="P62" s="15" t="n"/>
      <c r="Q62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62" s="17">
        <f>IF([@[Request ID]]="","",IF(OR([@[Request Date]]="",[@[Applicable Deadline]]=""),"",IF([@[Request Date]]&lt;=[@[Applicable Deadline]],"Submitted On Time","Submitted Late")))</f>
        <v/>
      </c>
      <c r="S62" s="18">
        <f>IF(OR([@[Request ID]]="",[@[Applicable Deadline]]=""),"",[@[Applicable Deadline]]-Settings!$B$3)</f>
        <v/>
      </c>
      <c r="T62" s="18">
        <f>IF(OR([@[Request ID]]="",[@[Request Date]]=""),"",MAX(0,IF([@[Completed Date]]&lt;&gt;"",[@[Completed Date]],Settings!$B$3)-[@[Request Date]]))</f>
        <v/>
      </c>
      <c r="U62" s="17">
        <f>IF([@[Request ID]]="","",IF(OR([@Status]="Completed",[@Status]="Denied",[@Status]="Canceled"),"Closed",IF([@Status]="","","Open")))</f>
        <v/>
      </c>
      <c r="V62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62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62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62" s="19">
        <f>IF([@[Request ID]]="","",IF(COUNTIF(tblRequests[Request ID],[@[Request ID]])&gt;1,"Duplicate Request ID","Unique"))</f>
        <v/>
      </c>
      <c r="Z62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63">
      <c r="A63" s="13" t="n"/>
      <c r="B63" s="13" t="n"/>
      <c r="C63" s="37" t="n"/>
      <c r="D63" s="13" t="n"/>
      <c r="E63" s="13" t="n"/>
      <c r="F63" s="13" t="n"/>
      <c r="G63" s="13" t="n"/>
      <c r="H63" s="37" t="n"/>
      <c r="I63" s="13" t="n"/>
      <c r="J63" s="13" t="n"/>
      <c r="K63" s="13" t="n"/>
      <c r="L63" s="13" t="n"/>
      <c r="M63" s="13" t="n"/>
      <c r="N63" s="13" t="n"/>
      <c r="O63" s="37" t="n"/>
      <c r="P63" s="15" t="n"/>
      <c r="Q63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63" s="17">
        <f>IF([@[Request ID]]="","",IF(OR([@[Request Date]]="",[@[Applicable Deadline]]=""),"",IF([@[Request Date]]&lt;=[@[Applicable Deadline]],"Submitted On Time","Submitted Late")))</f>
        <v/>
      </c>
      <c r="S63" s="18">
        <f>IF(OR([@[Request ID]]="",[@[Applicable Deadline]]=""),"",[@[Applicable Deadline]]-Settings!$B$3)</f>
        <v/>
      </c>
      <c r="T63" s="18">
        <f>IF(OR([@[Request ID]]="",[@[Request Date]]=""),"",MAX(0,IF([@[Completed Date]]&lt;&gt;"",[@[Completed Date]],Settings!$B$3)-[@[Request Date]]))</f>
        <v/>
      </c>
      <c r="U63" s="17">
        <f>IF([@[Request ID]]="","",IF(OR([@Status]="Completed",[@Status]="Denied",[@Status]="Canceled"),"Closed",IF([@Status]="","","Open")))</f>
        <v/>
      </c>
      <c r="V63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63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63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63" s="19">
        <f>IF([@[Request ID]]="","",IF(COUNTIF(tblRequests[Request ID],[@[Request ID]])&gt;1,"Duplicate Request ID","Unique"))</f>
        <v/>
      </c>
      <c r="Z63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64">
      <c r="A64" s="13" t="n"/>
      <c r="B64" s="13" t="n"/>
      <c r="C64" s="37" t="n"/>
      <c r="D64" s="13" t="n"/>
      <c r="E64" s="13" t="n"/>
      <c r="F64" s="13" t="n"/>
      <c r="G64" s="13" t="n"/>
      <c r="H64" s="37" t="n"/>
      <c r="I64" s="13" t="n"/>
      <c r="J64" s="13" t="n"/>
      <c r="K64" s="13" t="n"/>
      <c r="L64" s="13" t="n"/>
      <c r="M64" s="13" t="n"/>
      <c r="N64" s="13" t="n"/>
      <c r="O64" s="37" t="n"/>
      <c r="P64" s="15" t="n"/>
      <c r="Q64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64" s="17">
        <f>IF([@[Request ID]]="","",IF(OR([@[Request Date]]="",[@[Applicable Deadline]]=""),"",IF([@[Request Date]]&lt;=[@[Applicable Deadline]],"Submitted On Time","Submitted Late")))</f>
        <v/>
      </c>
      <c r="S64" s="18">
        <f>IF(OR([@[Request ID]]="",[@[Applicable Deadline]]=""),"",[@[Applicable Deadline]]-Settings!$B$3)</f>
        <v/>
      </c>
      <c r="T64" s="18">
        <f>IF(OR([@[Request ID]]="",[@[Request Date]]=""),"",MAX(0,IF([@[Completed Date]]&lt;&gt;"",[@[Completed Date]],Settings!$B$3)-[@[Request Date]]))</f>
        <v/>
      </c>
      <c r="U64" s="17">
        <f>IF([@[Request ID]]="","",IF(OR([@Status]="Completed",[@Status]="Denied",[@Status]="Canceled"),"Closed",IF([@Status]="","","Open")))</f>
        <v/>
      </c>
      <c r="V64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64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64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64" s="19">
        <f>IF([@[Request ID]]="","",IF(COUNTIF(tblRequests[Request ID],[@[Request ID]])&gt;1,"Duplicate Request ID","Unique"))</f>
        <v/>
      </c>
      <c r="Z64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65">
      <c r="A65" s="13" t="n"/>
      <c r="B65" s="13" t="n"/>
      <c r="C65" s="37" t="n"/>
      <c r="D65" s="13" t="n"/>
      <c r="E65" s="13" t="n"/>
      <c r="F65" s="13" t="n"/>
      <c r="G65" s="13" t="n"/>
      <c r="H65" s="37" t="n"/>
      <c r="I65" s="13" t="n"/>
      <c r="J65" s="13" t="n"/>
      <c r="K65" s="13" t="n"/>
      <c r="L65" s="13" t="n"/>
      <c r="M65" s="13" t="n"/>
      <c r="N65" s="13" t="n"/>
      <c r="O65" s="37" t="n"/>
      <c r="P65" s="15" t="n"/>
      <c r="Q65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65" s="17">
        <f>IF([@[Request ID]]="","",IF(OR([@[Request Date]]="",[@[Applicable Deadline]]=""),"",IF([@[Request Date]]&lt;=[@[Applicable Deadline]],"Submitted On Time","Submitted Late")))</f>
        <v/>
      </c>
      <c r="S65" s="18">
        <f>IF(OR([@[Request ID]]="",[@[Applicable Deadline]]=""),"",[@[Applicable Deadline]]-Settings!$B$3)</f>
        <v/>
      </c>
      <c r="T65" s="18">
        <f>IF(OR([@[Request ID]]="",[@[Request Date]]=""),"",MAX(0,IF([@[Completed Date]]&lt;&gt;"",[@[Completed Date]],Settings!$B$3)-[@[Request Date]]))</f>
        <v/>
      </c>
      <c r="U65" s="17">
        <f>IF([@[Request ID]]="","",IF(OR([@Status]="Completed",[@Status]="Denied",[@Status]="Canceled"),"Closed",IF([@Status]="","","Open")))</f>
        <v/>
      </c>
      <c r="V65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65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65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65" s="19">
        <f>IF([@[Request ID]]="","",IF(COUNTIF(tblRequests[Request ID],[@[Request ID]])&gt;1,"Duplicate Request ID","Unique"))</f>
        <v/>
      </c>
      <c r="Z65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66">
      <c r="A66" s="13" t="n"/>
      <c r="B66" s="13" t="n"/>
      <c r="C66" s="37" t="n"/>
      <c r="D66" s="13" t="n"/>
      <c r="E66" s="13" t="n"/>
      <c r="F66" s="13" t="n"/>
      <c r="G66" s="13" t="n"/>
      <c r="H66" s="37" t="n"/>
      <c r="I66" s="13" t="n"/>
      <c r="J66" s="13" t="n"/>
      <c r="K66" s="13" t="n"/>
      <c r="L66" s="13" t="n"/>
      <c r="M66" s="13" t="n"/>
      <c r="N66" s="13" t="n"/>
      <c r="O66" s="37" t="n"/>
      <c r="P66" s="15" t="n"/>
      <c r="Q66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66" s="17">
        <f>IF([@[Request ID]]="","",IF(OR([@[Request Date]]="",[@[Applicable Deadline]]=""),"",IF([@[Request Date]]&lt;=[@[Applicable Deadline]],"Submitted On Time","Submitted Late")))</f>
        <v/>
      </c>
      <c r="S66" s="18">
        <f>IF(OR([@[Request ID]]="",[@[Applicable Deadline]]=""),"",[@[Applicable Deadline]]-Settings!$B$3)</f>
        <v/>
      </c>
      <c r="T66" s="18">
        <f>IF(OR([@[Request ID]]="",[@[Request Date]]=""),"",MAX(0,IF([@[Completed Date]]&lt;&gt;"",[@[Completed Date]],Settings!$B$3)-[@[Request Date]]))</f>
        <v/>
      </c>
      <c r="U66" s="17">
        <f>IF([@[Request ID]]="","",IF(OR([@Status]="Completed",[@Status]="Denied",[@Status]="Canceled"),"Closed",IF([@Status]="","","Open")))</f>
        <v/>
      </c>
      <c r="V66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66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66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66" s="19">
        <f>IF([@[Request ID]]="","",IF(COUNTIF(tblRequests[Request ID],[@[Request ID]])&gt;1,"Duplicate Request ID","Unique"))</f>
        <v/>
      </c>
      <c r="Z66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67">
      <c r="A67" s="13" t="n"/>
      <c r="B67" s="13" t="n"/>
      <c r="C67" s="37" t="n"/>
      <c r="D67" s="13" t="n"/>
      <c r="E67" s="13" t="n"/>
      <c r="F67" s="13" t="n"/>
      <c r="G67" s="13" t="n"/>
      <c r="H67" s="37" t="n"/>
      <c r="I67" s="13" t="n"/>
      <c r="J67" s="13" t="n"/>
      <c r="K67" s="13" t="n"/>
      <c r="L67" s="13" t="n"/>
      <c r="M67" s="13" t="n"/>
      <c r="N67" s="13" t="n"/>
      <c r="O67" s="37" t="n"/>
      <c r="P67" s="15" t="n"/>
      <c r="Q67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67" s="17">
        <f>IF([@[Request ID]]="","",IF(OR([@[Request Date]]="",[@[Applicable Deadline]]=""),"",IF([@[Request Date]]&lt;=[@[Applicable Deadline]],"Submitted On Time","Submitted Late")))</f>
        <v/>
      </c>
      <c r="S67" s="18">
        <f>IF(OR([@[Request ID]]="",[@[Applicable Deadline]]=""),"",[@[Applicable Deadline]]-Settings!$B$3)</f>
        <v/>
      </c>
      <c r="T67" s="18">
        <f>IF(OR([@[Request ID]]="",[@[Request Date]]=""),"",MAX(0,IF([@[Completed Date]]&lt;&gt;"",[@[Completed Date]],Settings!$B$3)-[@[Request Date]]))</f>
        <v/>
      </c>
      <c r="U67" s="17">
        <f>IF([@[Request ID]]="","",IF(OR([@Status]="Completed",[@Status]="Denied",[@Status]="Canceled"),"Closed",IF([@Status]="","","Open")))</f>
        <v/>
      </c>
      <c r="V67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67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67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67" s="19">
        <f>IF([@[Request ID]]="","",IF(COUNTIF(tblRequests[Request ID],[@[Request ID]])&gt;1,"Duplicate Request ID","Unique"))</f>
        <v/>
      </c>
      <c r="Z67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68">
      <c r="A68" s="13" t="n"/>
      <c r="B68" s="13" t="n"/>
      <c r="C68" s="37" t="n"/>
      <c r="D68" s="13" t="n"/>
      <c r="E68" s="13" t="n"/>
      <c r="F68" s="13" t="n"/>
      <c r="G68" s="13" t="n"/>
      <c r="H68" s="37" t="n"/>
      <c r="I68" s="13" t="n"/>
      <c r="J68" s="13" t="n"/>
      <c r="K68" s="13" t="n"/>
      <c r="L68" s="13" t="n"/>
      <c r="M68" s="13" t="n"/>
      <c r="N68" s="13" t="n"/>
      <c r="O68" s="37" t="n"/>
      <c r="P68" s="15" t="n"/>
      <c r="Q68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68" s="17">
        <f>IF([@[Request ID]]="","",IF(OR([@[Request Date]]="",[@[Applicable Deadline]]=""),"",IF([@[Request Date]]&lt;=[@[Applicable Deadline]],"Submitted On Time","Submitted Late")))</f>
        <v/>
      </c>
      <c r="S68" s="18">
        <f>IF(OR([@[Request ID]]="",[@[Applicable Deadline]]=""),"",[@[Applicable Deadline]]-Settings!$B$3)</f>
        <v/>
      </c>
      <c r="T68" s="18">
        <f>IF(OR([@[Request ID]]="",[@[Request Date]]=""),"",MAX(0,IF([@[Completed Date]]&lt;&gt;"",[@[Completed Date]],Settings!$B$3)-[@[Request Date]]))</f>
        <v/>
      </c>
      <c r="U68" s="17">
        <f>IF([@[Request ID]]="","",IF(OR([@Status]="Completed",[@Status]="Denied",[@Status]="Canceled"),"Closed",IF([@Status]="","","Open")))</f>
        <v/>
      </c>
      <c r="V68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68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68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68" s="19">
        <f>IF([@[Request ID]]="","",IF(COUNTIF(tblRequests[Request ID],[@[Request ID]])&gt;1,"Duplicate Request ID","Unique"))</f>
        <v/>
      </c>
      <c r="Z68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69">
      <c r="A69" s="13" t="n"/>
      <c r="B69" s="13" t="n"/>
      <c r="C69" s="37" t="n"/>
      <c r="D69" s="13" t="n"/>
      <c r="E69" s="13" t="n"/>
      <c r="F69" s="13" t="n"/>
      <c r="G69" s="13" t="n"/>
      <c r="H69" s="37" t="n"/>
      <c r="I69" s="13" t="n"/>
      <c r="J69" s="13" t="n"/>
      <c r="K69" s="13" t="n"/>
      <c r="L69" s="13" t="n"/>
      <c r="M69" s="13" t="n"/>
      <c r="N69" s="13" t="n"/>
      <c r="O69" s="37" t="n"/>
      <c r="P69" s="15" t="n"/>
      <c r="Q69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69" s="17">
        <f>IF([@[Request ID]]="","",IF(OR([@[Request Date]]="",[@[Applicable Deadline]]=""),"",IF([@[Request Date]]&lt;=[@[Applicable Deadline]],"Submitted On Time","Submitted Late")))</f>
        <v/>
      </c>
      <c r="S69" s="18">
        <f>IF(OR([@[Request ID]]="",[@[Applicable Deadline]]=""),"",[@[Applicable Deadline]]-Settings!$B$3)</f>
        <v/>
      </c>
      <c r="T69" s="18">
        <f>IF(OR([@[Request ID]]="",[@[Request Date]]=""),"",MAX(0,IF([@[Completed Date]]&lt;&gt;"",[@[Completed Date]],Settings!$B$3)-[@[Request Date]]))</f>
        <v/>
      </c>
      <c r="U69" s="17">
        <f>IF([@[Request ID]]="","",IF(OR([@Status]="Completed",[@Status]="Denied",[@Status]="Canceled"),"Closed",IF([@Status]="","","Open")))</f>
        <v/>
      </c>
      <c r="V69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69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69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69" s="19">
        <f>IF([@[Request ID]]="","",IF(COUNTIF(tblRequests[Request ID],[@[Request ID]])&gt;1,"Duplicate Request ID","Unique"))</f>
        <v/>
      </c>
      <c r="Z69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70">
      <c r="A70" s="13" t="n"/>
      <c r="B70" s="13" t="n"/>
      <c r="C70" s="37" t="n"/>
      <c r="D70" s="13" t="n"/>
      <c r="E70" s="13" t="n"/>
      <c r="F70" s="13" t="n"/>
      <c r="G70" s="13" t="n"/>
      <c r="H70" s="37" t="n"/>
      <c r="I70" s="13" t="n"/>
      <c r="J70" s="13" t="n"/>
      <c r="K70" s="13" t="n"/>
      <c r="L70" s="13" t="n"/>
      <c r="M70" s="13" t="n"/>
      <c r="N70" s="13" t="n"/>
      <c r="O70" s="37" t="n"/>
      <c r="P70" s="15" t="n"/>
      <c r="Q70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70" s="17">
        <f>IF([@[Request ID]]="","",IF(OR([@[Request Date]]="",[@[Applicable Deadline]]=""),"",IF([@[Request Date]]&lt;=[@[Applicable Deadline]],"Submitted On Time","Submitted Late")))</f>
        <v/>
      </c>
      <c r="S70" s="18">
        <f>IF(OR([@[Request ID]]="",[@[Applicable Deadline]]=""),"",[@[Applicable Deadline]]-Settings!$B$3)</f>
        <v/>
      </c>
      <c r="T70" s="18">
        <f>IF(OR([@[Request ID]]="",[@[Request Date]]=""),"",MAX(0,IF([@[Completed Date]]&lt;&gt;"",[@[Completed Date]],Settings!$B$3)-[@[Request Date]]))</f>
        <v/>
      </c>
      <c r="U70" s="17">
        <f>IF([@[Request ID]]="","",IF(OR([@Status]="Completed",[@Status]="Denied",[@Status]="Canceled"),"Closed",IF([@Status]="","","Open")))</f>
        <v/>
      </c>
      <c r="V70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70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70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70" s="19">
        <f>IF([@[Request ID]]="","",IF(COUNTIF(tblRequests[Request ID],[@[Request ID]])&gt;1,"Duplicate Request ID","Unique"))</f>
        <v/>
      </c>
      <c r="Z70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71">
      <c r="A71" s="13" t="n"/>
      <c r="B71" s="13" t="n"/>
      <c r="C71" s="37" t="n"/>
      <c r="D71" s="13" t="n"/>
      <c r="E71" s="13" t="n"/>
      <c r="F71" s="13" t="n"/>
      <c r="G71" s="13" t="n"/>
      <c r="H71" s="37" t="n"/>
      <c r="I71" s="13" t="n"/>
      <c r="J71" s="13" t="n"/>
      <c r="K71" s="13" t="n"/>
      <c r="L71" s="13" t="n"/>
      <c r="M71" s="13" t="n"/>
      <c r="N71" s="13" t="n"/>
      <c r="O71" s="37" t="n"/>
      <c r="P71" s="15" t="n"/>
      <c r="Q71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71" s="17">
        <f>IF([@[Request ID]]="","",IF(OR([@[Request Date]]="",[@[Applicable Deadline]]=""),"",IF([@[Request Date]]&lt;=[@[Applicable Deadline]],"Submitted On Time","Submitted Late")))</f>
        <v/>
      </c>
      <c r="S71" s="18">
        <f>IF(OR([@[Request ID]]="",[@[Applicable Deadline]]=""),"",[@[Applicable Deadline]]-Settings!$B$3)</f>
        <v/>
      </c>
      <c r="T71" s="18">
        <f>IF(OR([@[Request ID]]="",[@[Request Date]]=""),"",MAX(0,IF([@[Completed Date]]&lt;&gt;"",[@[Completed Date]],Settings!$B$3)-[@[Request Date]]))</f>
        <v/>
      </c>
      <c r="U71" s="17">
        <f>IF([@[Request ID]]="","",IF(OR([@Status]="Completed",[@Status]="Denied",[@Status]="Canceled"),"Closed",IF([@Status]="","","Open")))</f>
        <v/>
      </c>
      <c r="V71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71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71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71" s="19">
        <f>IF([@[Request ID]]="","",IF(COUNTIF(tblRequests[Request ID],[@[Request ID]])&gt;1,"Duplicate Request ID","Unique"))</f>
        <v/>
      </c>
      <c r="Z71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72">
      <c r="A72" s="13" t="n"/>
      <c r="B72" s="13" t="n"/>
      <c r="C72" s="37" t="n"/>
      <c r="D72" s="13" t="n"/>
      <c r="E72" s="13" t="n"/>
      <c r="F72" s="13" t="n"/>
      <c r="G72" s="13" t="n"/>
      <c r="H72" s="37" t="n"/>
      <c r="I72" s="13" t="n"/>
      <c r="J72" s="13" t="n"/>
      <c r="K72" s="13" t="n"/>
      <c r="L72" s="13" t="n"/>
      <c r="M72" s="13" t="n"/>
      <c r="N72" s="13" t="n"/>
      <c r="O72" s="37" t="n"/>
      <c r="P72" s="15" t="n"/>
      <c r="Q72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72" s="17">
        <f>IF([@[Request ID]]="","",IF(OR([@[Request Date]]="",[@[Applicable Deadline]]=""),"",IF([@[Request Date]]&lt;=[@[Applicable Deadline]],"Submitted On Time","Submitted Late")))</f>
        <v/>
      </c>
      <c r="S72" s="18">
        <f>IF(OR([@[Request ID]]="",[@[Applicable Deadline]]=""),"",[@[Applicable Deadline]]-Settings!$B$3)</f>
        <v/>
      </c>
      <c r="T72" s="18">
        <f>IF(OR([@[Request ID]]="",[@[Request Date]]=""),"",MAX(0,IF([@[Completed Date]]&lt;&gt;"",[@[Completed Date]],Settings!$B$3)-[@[Request Date]]))</f>
        <v/>
      </c>
      <c r="U72" s="17">
        <f>IF([@[Request ID]]="","",IF(OR([@Status]="Completed",[@Status]="Denied",[@Status]="Canceled"),"Closed",IF([@Status]="","","Open")))</f>
        <v/>
      </c>
      <c r="V72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72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72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72" s="19">
        <f>IF([@[Request ID]]="","",IF(COUNTIF(tblRequests[Request ID],[@[Request ID]])&gt;1,"Duplicate Request ID","Unique"))</f>
        <v/>
      </c>
      <c r="Z72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73">
      <c r="A73" s="13" t="n"/>
      <c r="B73" s="13" t="n"/>
      <c r="C73" s="37" t="n"/>
      <c r="D73" s="13" t="n"/>
      <c r="E73" s="13" t="n"/>
      <c r="F73" s="13" t="n"/>
      <c r="G73" s="13" t="n"/>
      <c r="H73" s="37" t="n"/>
      <c r="I73" s="13" t="n"/>
      <c r="J73" s="13" t="n"/>
      <c r="K73" s="13" t="n"/>
      <c r="L73" s="13" t="n"/>
      <c r="M73" s="13" t="n"/>
      <c r="N73" s="13" t="n"/>
      <c r="O73" s="37" t="n"/>
      <c r="P73" s="15" t="n"/>
      <c r="Q73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73" s="17">
        <f>IF([@[Request ID]]="","",IF(OR([@[Request Date]]="",[@[Applicable Deadline]]=""),"",IF([@[Request Date]]&lt;=[@[Applicable Deadline]],"Submitted On Time","Submitted Late")))</f>
        <v/>
      </c>
      <c r="S73" s="18">
        <f>IF(OR([@[Request ID]]="",[@[Applicable Deadline]]=""),"",[@[Applicable Deadline]]-Settings!$B$3)</f>
        <v/>
      </c>
      <c r="T73" s="18">
        <f>IF(OR([@[Request ID]]="",[@[Request Date]]=""),"",MAX(0,IF([@[Completed Date]]&lt;&gt;"",[@[Completed Date]],Settings!$B$3)-[@[Request Date]]))</f>
        <v/>
      </c>
      <c r="U73" s="17">
        <f>IF([@[Request ID]]="","",IF(OR([@Status]="Completed",[@Status]="Denied",[@Status]="Canceled"),"Closed",IF([@Status]="","","Open")))</f>
        <v/>
      </c>
      <c r="V73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73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73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73" s="19">
        <f>IF([@[Request ID]]="","",IF(COUNTIF(tblRequests[Request ID],[@[Request ID]])&gt;1,"Duplicate Request ID","Unique"))</f>
        <v/>
      </c>
      <c r="Z73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74">
      <c r="A74" s="13" t="n"/>
      <c r="B74" s="13" t="n"/>
      <c r="C74" s="37" t="n"/>
      <c r="D74" s="13" t="n"/>
      <c r="E74" s="13" t="n"/>
      <c r="F74" s="13" t="n"/>
      <c r="G74" s="13" t="n"/>
      <c r="H74" s="37" t="n"/>
      <c r="I74" s="13" t="n"/>
      <c r="J74" s="13" t="n"/>
      <c r="K74" s="13" t="n"/>
      <c r="L74" s="13" t="n"/>
      <c r="M74" s="13" t="n"/>
      <c r="N74" s="13" t="n"/>
      <c r="O74" s="37" t="n"/>
      <c r="P74" s="15" t="n"/>
      <c r="Q74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74" s="17">
        <f>IF([@[Request ID]]="","",IF(OR([@[Request Date]]="",[@[Applicable Deadline]]=""),"",IF([@[Request Date]]&lt;=[@[Applicable Deadline]],"Submitted On Time","Submitted Late")))</f>
        <v/>
      </c>
      <c r="S74" s="18">
        <f>IF(OR([@[Request ID]]="",[@[Applicable Deadline]]=""),"",[@[Applicable Deadline]]-Settings!$B$3)</f>
        <v/>
      </c>
      <c r="T74" s="18">
        <f>IF(OR([@[Request ID]]="",[@[Request Date]]=""),"",MAX(0,IF([@[Completed Date]]&lt;&gt;"",[@[Completed Date]],Settings!$B$3)-[@[Request Date]]))</f>
        <v/>
      </c>
      <c r="U74" s="17">
        <f>IF([@[Request ID]]="","",IF(OR([@Status]="Completed",[@Status]="Denied",[@Status]="Canceled"),"Closed",IF([@Status]="","","Open")))</f>
        <v/>
      </c>
      <c r="V74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74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74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74" s="19">
        <f>IF([@[Request ID]]="","",IF(COUNTIF(tblRequests[Request ID],[@[Request ID]])&gt;1,"Duplicate Request ID","Unique"))</f>
        <v/>
      </c>
      <c r="Z74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75">
      <c r="A75" s="13" t="n"/>
      <c r="B75" s="13" t="n"/>
      <c r="C75" s="37" t="n"/>
      <c r="D75" s="13" t="n"/>
      <c r="E75" s="13" t="n"/>
      <c r="F75" s="13" t="n"/>
      <c r="G75" s="13" t="n"/>
      <c r="H75" s="37" t="n"/>
      <c r="I75" s="13" t="n"/>
      <c r="J75" s="13" t="n"/>
      <c r="K75" s="13" t="n"/>
      <c r="L75" s="13" t="n"/>
      <c r="M75" s="13" t="n"/>
      <c r="N75" s="13" t="n"/>
      <c r="O75" s="37" t="n"/>
      <c r="P75" s="15" t="n"/>
      <c r="Q75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75" s="17">
        <f>IF([@[Request ID]]="","",IF(OR([@[Request Date]]="",[@[Applicable Deadline]]=""),"",IF([@[Request Date]]&lt;=[@[Applicable Deadline]],"Submitted On Time","Submitted Late")))</f>
        <v/>
      </c>
      <c r="S75" s="18">
        <f>IF(OR([@[Request ID]]="",[@[Applicable Deadline]]=""),"",[@[Applicable Deadline]]-Settings!$B$3)</f>
        <v/>
      </c>
      <c r="T75" s="18">
        <f>IF(OR([@[Request ID]]="",[@[Request Date]]=""),"",MAX(0,IF([@[Completed Date]]&lt;&gt;"",[@[Completed Date]],Settings!$B$3)-[@[Request Date]]))</f>
        <v/>
      </c>
      <c r="U75" s="17">
        <f>IF([@[Request ID]]="","",IF(OR([@Status]="Completed",[@Status]="Denied",[@Status]="Canceled"),"Closed",IF([@Status]="","","Open")))</f>
        <v/>
      </c>
      <c r="V75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75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75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75" s="19">
        <f>IF([@[Request ID]]="","",IF(COUNTIF(tblRequests[Request ID],[@[Request ID]])&gt;1,"Duplicate Request ID","Unique"))</f>
        <v/>
      </c>
      <c r="Z75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76">
      <c r="A76" s="13" t="n"/>
      <c r="B76" s="13" t="n"/>
      <c r="C76" s="37" t="n"/>
      <c r="D76" s="13" t="n"/>
      <c r="E76" s="13" t="n"/>
      <c r="F76" s="13" t="n"/>
      <c r="G76" s="13" t="n"/>
      <c r="H76" s="37" t="n"/>
      <c r="I76" s="13" t="n"/>
      <c r="J76" s="13" t="n"/>
      <c r="K76" s="13" t="n"/>
      <c r="L76" s="13" t="n"/>
      <c r="M76" s="13" t="n"/>
      <c r="N76" s="13" t="n"/>
      <c r="O76" s="37" t="n"/>
      <c r="P76" s="15" t="n"/>
      <c r="Q76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76" s="17">
        <f>IF([@[Request ID]]="","",IF(OR([@[Request Date]]="",[@[Applicable Deadline]]=""),"",IF([@[Request Date]]&lt;=[@[Applicable Deadline]],"Submitted On Time","Submitted Late")))</f>
        <v/>
      </c>
      <c r="S76" s="18">
        <f>IF(OR([@[Request ID]]="",[@[Applicable Deadline]]=""),"",[@[Applicable Deadline]]-Settings!$B$3)</f>
        <v/>
      </c>
      <c r="T76" s="18">
        <f>IF(OR([@[Request ID]]="",[@[Request Date]]=""),"",MAX(0,IF([@[Completed Date]]&lt;&gt;"",[@[Completed Date]],Settings!$B$3)-[@[Request Date]]))</f>
        <v/>
      </c>
      <c r="U76" s="17">
        <f>IF([@[Request ID]]="","",IF(OR([@Status]="Completed",[@Status]="Denied",[@Status]="Canceled"),"Closed",IF([@Status]="","","Open")))</f>
        <v/>
      </c>
      <c r="V76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76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76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76" s="19">
        <f>IF([@[Request ID]]="","",IF(COUNTIF(tblRequests[Request ID],[@[Request ID]])&gt;1,"Duplicate Request ID","Unique"))</f>
        <v/>
      </c>
      <c r="Z76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77">
      <c r="A77" s="13" t="n"/>
      <c r="B77" s="13" t="n"/>
      <c r="C77" s="37" t="n"/>
      <c r="D77" s="13" t="n"/>
      <c r="E77" s="13" t="n"/>
      <c r="F77" s="13" t="n"/>
      <c r="G77" s="13" t="n"/>
      <c r="H77" s="37" t="n"/>
      <c r="I77" s="13" t="n"/>
      <c r="J77" s="13" t="n"/>
      <c r="K77" s="13" t="n"/>
      <c r="L77" s="13" t="n"/>
      <c r="M77" s="13" t="n"/>
      <c r="N77" s="13" t="n"/>
      <c r="O77" s="37" t="n"/>
      <c r="P77" s="15" t="n"/>
      <c r="Q77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77" s="17">
        <f>IF([@[Request ID]]="","",IF(OR([@[Request Date]]="",[@[Applicable Deadline]]=""),"",IF([@[Request Date]]&lt;=[@[Applicable Deadline]],"Submitted On Time","Submitted Late")))</f>
        <v/>
      </c>
      <c r="S77" s="18">
        <f>IF(OR([@[Request ID]]="",[@[Applicable Deadline]]=""),"",[@[Applicable Deadline]]-Settings!$B$3)</f>
        <v/>
      </c>
      <c r="T77" s="18">
        <f>IF(OR([@[Request ID]]="",[@[Request Date]]=""),"",MAX(0,IF([@[Completed Date]]&lt;&gt;"",[@[Completed Date]],Settings!$B$3)-[@[Request Date]]))</f>
        <v/>
      </c>
      <c r="U77" s="17">
        <f>IF([@[Request ID]]="","",IF(OR([@Status]="Completed",[@Status]="Denied",[@Status]="Canceled"),"Closed",IF([@Status]="","","Open")))</f>
        <v/>
      </c>
      <c r="V77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77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77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77" s="19">
        <f>IF([@[Request ID]]="","",IF(COUNTIF(tblRequests[Request ID],[@[Request ID]])&gt;1,"Duplicate Request ID","Unique"))</f>
        <v/>
      </c>
      <c r="Z77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78">
      <c r="A78" s="13" t="n"/>
      <c r="B78" s="13" t="n"/>
      <c r="C78" s="37" t="n"/>
      <c r="D78" s="13" t="n"/>
      <c r="E78" s="13" t="n"/>
      <c r="F78" s="13" t="n"/>
      <c r="G78" s="13" t="n"/>
      <c r="H78" s="37" t="n"/>
      <c r="I78" s="13" t="n"/>
      <c r="J78" s="13" t="n"/>
      <c r="K78" s="13" t="n"/>
      <c r="L78" s="13" t="n"/>
      <c r="M78" s="13" t="n"/>
      <c r="N78" s="13" t="n"/>
      <c r="O78" s="37" t="n"/>
      <c r="P78" s="15" t="n"/>
      <c r="Q78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78" s="17">
        <f>IF([@[Request ID]]="","",IF(OR([@[Request Date]]="",[@[Applicable Deadline]]=""),"",IF([@[Request Date]]&lt;=[@[Applicable Deadline]],"Submitted On Time","Submitted Late")))</f>
        <v/>
      </c>
      <c r="S78" s="18">
        <f>IF(OR([@[Request ID]]="",[@[Applicable Deadline]]=""),"",[@[Applicable Deadline]]-Settings!$B$3)</f>
        <v/>
      </c>
      <c r="T78" s="18">
        <f>IF(OR([@[Request ID]]="",[@[Request Date]]=""),"",MAX(0,IF([@[Completed Date]]&lt;&gt;"",[@[Completed Date]],Settings!$B$3)-[@[Request Date]]))</f>
        <v/>
      </c>
      <c r="U78" s="17">
        <f>IF([@[Request ID]]="","",IF(OR([@Status]="Completed",[@Status]="Denied",[@Status]="Canceled"),"Closed",IF([@Status]="","","Open")))</f>
        <v/>
      </c>
      <c r="V78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78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78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78" s="19">
        <f>IF([@[Request ID]]="","",IF(COUNTIF(tblRequests[Request ID],[@[Request ID]])&gt;1,"Duplicate Request ID","Unique"))</f>
        <v/>
      </c>
      <c r="Z78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79">
      <c r="A79" s="13" t="n"/>
      <c r="B79" s="13" t="n"/>
      <c r="C79" s="37" t="n"/>
      <c r="D79" s="13" t="n"/>
      <c r="E79" s="13" t="n"/>
      <c r="F79" s="13" t="n"/>
      <c r="G79" s="13" t="n"/>
      <c r="H79" s="37" t="n"/>
      <c r="I79" s="13" t="n"/>
      <c r="J79" s="13" t="n"/>
      <c r="K79" s="13" t="n"/>
      <c r="L79" s="13" t="n"/>
      <c r="M79" s="13" t="n"/>
      <c r="N79" s="13" t="n"/>
      <c r="O79" s="37" t="n"/>
      <c r="P79" s="15" t="n"/>
      <c r="Q79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79" s="17">
        <f>IF([@[Request ID]]="","",IF(OR([@[Request Date]]="",[@[Applicable Deadline]]=""),"",IF([@[Request Date]]&lt;=[@[Applicable Deadline]],"Submitted On Time","Submitted Late")))</f>
        <v/>
      </c>
      <c r="S79" s="18">
        <f>IF(OR([@[Request ID]]="",[@[Applicable Deadline]]=""),"",[@[Applicable Deadline]]-Settings!$B$3)</f>
        <v/>
      </c>
      <c r="T79" s="18">
        <f>IF(OR([@[Request ID]]="",[@[Request Date]]=""),"",MAX(0,IF([@[Completed Date]]&lt;&gt;"",[@[Completed Date]],Settings!$B$3)-[@[Request Date]]))</f>
        <v/>
      </c>
      <c r="U79" s="17">
        <f>IF([@[Request ID]]="","",IF(OR([@Status]="Completed",[@Status]="Denied",[@Status]="Canceled"),"Closed",IF([@Status]="","","Open")))</f>
        <v/>
      </c>
      <c r="V79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79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79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79" s="19">
        <f>IF([@[Request ID]]="","",IF(COUNTIF(tblRequests[Request ID],[@[Request ID]])&gt;1,"Duplicate Request ID","Unique"))</f>
        <v/>
      </c>
      <c r="Z79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80">
      <c r="A80" s="13" t="n"/>
      <c r="B80" s="13" t="n"/>
      <c r="C80" s="37" t="n"/>
      <c r="D80" s="13" t="n"/>
      <c r="E80" s="13" t="n"/>
      <c r="F80" s="13" t="n"/>
      <c r="G80" s="13" t="n"/>
      <c r="H80" s="37" t="n"/>
      <c r="I80" s="13" t="n"/>
      <c r="J80" s="13" t="n"/>
      <c r="K80" s="13" t="n"/>
      <c r="L80" s="13" t="n"/>
      <c r="M80" s="13" t="n"/>
      <c r="N80" s="13" t="n"/>
      <c r="O80" s="37" t="n"/>
      <c r="P80" s="15" t="n"/>
      <c r="Q80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80" s="17">
        <f>IF([@[Request ID]]="","",IF(OR([@[Request Date]]="",[@[Applicable Deadline]]=""),"",IF([@[Request Date]]&lt;=[@[Applicable Deadline]],"Submitted On Time","Submitted Late")))</f>
        <v/>
      </c>
      <c r="S80" s="18">
        <f>IF(OR([@[Request ID]]="",[@[Applicable Deadline]]=""),"",[@[Applicable Deadline]]-Settings!$B$3)</f>
        <v/>
      </c>
      <c r="T80" s="18">
        <f>IF(OR([@[Request ID]]="",[@[Request Date]]=""),"",MAX(0,IF([@[Completed Date]]&lt;&gt;"",[@[Completed Date]],Settings!$B$3)-[@[Request Date]]))</f>
        <v/>
      </c>
      <c r="U80" s="17">
        <f>IF([@[Request ID]]="","",IF(OR([@Status]="Completed",[@Status]="Denied",[@Status]="Canceled"),"Closed",IF([@Status]="","","Open")))</f>
        <v/>
      </c>
      <c r="V80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80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80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80" s="19">
        <f>IF([@[Request ID]]="","",IF(COUNTIF(tblRequests[Request ID],[@[Request ID]])&gt;1,"Duplicate Request ID","Unique"))</f>
        <v/>
      </c>
      <c r="Z80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81">
      <c r="A81" s="13" t="n"/>
      <c r="B81" s="13" t="n"/>
      <c r="C81" s="37" t="n"/>
      <c r="D81" s="13" t="n"/>
      <c r="E81" s="13" t="n"/>
      <c r="F81" s="13" t="n"/>
      <c r="G81" s="13" t="n"/>
      <c r="H81" s="37" t="n"/>
      <c r="I81" s="13" t="n"/>
      <c r="J81" s="13" t="n"/>
      <c r="K81" s="13" t="n"/>
      <c r="L81" s="13" t="n"/>
      <c r="M81" s="13" t="n"/>
      <c r="N81" s="13" t="n"/>
      <c r="O81" s="37" t="n"/>
      <c r="P81" s="15" t="n"/>
      <c r="Q81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81" s="17">
        <f>IF([@[Request ID]]="","",IF(OR([@[Request Date]]="",[@[Applicable Deadline]]=""),"",IF([@[Request Date]]&lt;=[@[Applicable Deadline]],"Submitted On Time","Submitted Late")))</f>
        <v/>
      </c>
      <c r="S81" s="18">
        <f>IF(OR([@[Request ID]]="",[@[Applicable Deadline]]=""),"",[@[Applicable Deadline]]-Settings!$B$3)</f>
        <v/>
      </c>
      <c r="T81" s="18">
        <f>IF(OR([@[Request ID]]="",[@[Request Date]]=""),"",MAX(0,IF([@[Completed Date]]&lt;&gt;"",[@[Completed Date]],Settings!$B$3)-[@[Request Date]]))</f>
        <v/>
      </c>
      <c r="U81" s="17">
        <f>IF([@[Request ID]]="","",IF(OR([@Status]="Completed",[@Status]="Denied",[@Status]="Canceled"),"Closed",IF([@Status]="","","Open")))</f>
        <v/>
      </c>
      <c r="V81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81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81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81" s="19">
        <f>IF([@[Request ID]]="","",IF(COUNTIF(tblRequests[Request ID],[@[Request ID]])&gt;1,"Duplicate Request ID","Unique"))</f>
        <v/>
      </c>
      <c r="Z81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82">
      <c r="A82" s="13" t="n"/>
      <c r="B82" s="13" t="n"/>
      <c r="C82" s="37" t="n"/>
      <c r="D82" s="13" t="n"/>
      <c r="E82" s="13" t="n"/>
      <c r="F82" s="13" t="n"/>
      <c r="G82" s="13" t="n"/>
      <c r="H82" s="37" t="n"/>
      <c r="I82" s="13" t="n"/>
      <c r="J82" s="13" t="n"/>
      <c r="K82" s="13" t="n"/>
      <c r="L82" s="13" t="n"/>
      <c r="M82" s="13" t="n"/>
      <c r="N82" s="13" t="n"/>
      <c r="O82" s="37" t="n"/>
      <c r="P82" s="15" t="n"/>
      <c r="Q82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82" s="17">
        <f>IF([@[Request ID]]="","",IF(OR([@[Request Date]]="",[@[Applicable Deadline]]=""),"",IF([@[Request Date]]&lt;=[@[Applicable Deadline]],"Submitted On Time","Submitted Late")))</f>
        <v/>
      </c>
      <c r="S82" s="18">
        <f>IF(OR([@[Request ID]]="",[@[Applicable Deadline]]=""),"",[@[Applicable Deadline]]-Settings!$B$3)</f>
        <v/>
      </c>
      <c r="T82" s="18">
        <f>IF(OR([@[Request ID]]="",[@[Request Date]]=""),"",MAX(0,IF([@[Completed Date]]&lt;&gt;"",[@[Completed Date]],Settings!$B$3)-[@[Request Date]]))</f>
        <v/>
      </c>
      <c r="U82" s="17">
        <f>IF([@[Request ID]]="","",IF(OR([@Status]="Completed",[@Status]="Denied",[@Status]="Canceled"),"Closed",IF([@Status]="","","Open")))</f>
        <v/>
      </c>
      <c r="V82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82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82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82" s="19">
        <f>IF([@[Request ID]]="","",IF(COUNTIF(tblRequests[Request ID],[@[Request ID]])&gt;1,"Duplicate Request ID","Unique"))</f>
        <v/>
      </c>
      <c r="Z82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83">
      <c r="A83" s="13" t="n"/>
      <c r="B83" s="13" t="n"/>
      <c r="C83" s="37" t="n"/>
      <c r="D83" s="13" t="n"/>
      <c r="E83" s="13" t="n"/>
      <c r="F83" s="13" t="n"/>
      <c r="G83" s="13" t="n"/>
      <c r="H83" s="37" t="n"/>
      <c r="I83" s="13" t="n"/>
      <c r="J83" s="13" t="n"/>
      <c r="K83" s="13" t="n"/>
      <c r="L83" s="13" t="n"/>
      <c r="M83" s="13" t="n"/>
      <c r="N83" s="13" t="n"/>
      <c r="O83" s="37" t="n"/>
      <c r="P83" s="15" t="n"/>
      <c r="Q83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83" s="17">
        <f>IF([@[Request ID]]="","",IF(OR([@[Request Date]]="",[@[Applicable Deadline]]=""),"",IF([@[Request Date]]&lt;=[@[Applicable Deadline]],"Submitted On Time","Submitted Late")))</f>
        <v/>
      </c>
      <c r="S83" s="18">
        <f>IF(OR([@[Request ID]]="",[@[Applicable Deadline]]=""),"",[@[Applicable Deadline]]-Settings!$B$3)</f>
        <v/>
      </c>
      <c r="T83" s="18">
        <f>IF(OR([@[Request ID]]="",[@[Request Date]]=""),"",MAX(0,IF([@[Completed Date]]&lt;&gt;"",[@[Completed Date]],Settings!$B$3)-[@[Request Date]]))</f>
        <v/>
      </c>
      <c r="U83" s="17">
        <f>IF([@[Request ID]]="","",IF(OR([@Status]="Completed",[@Status]="Denied",[@Status]="Canceled"),"Closed",IF([@Status]="","","Open")))</f>
        <v/>
      </c>
      <c r="V83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83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83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83" s="19">
        <f>IF([@[Request ID]]="","",IF(COUNTIF(tblRequests[Request ID],[@[Request ID]])&gt;1,"Duplicate Request ID","Unique"))</f>
        <v/>
      </c>
      <c r="Z83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84">
      <c r="A84" s="13" t="n"/>
      <c r="B84" s="13" t="n"/>
      <c r="C84" s="37" t="n"/>
      <c r="D84" s="13" t="n"/>
      <c r="E84" s="13" t="n"/>
      <c r="F84" s="13" t="n"/>
      <c r="G84" s="13" t="n"/>
      <c r="H84" s="37" t="n"/>
      <c r="I84" s="13" t="n"/>
      <c r="J84" s="13" t="n"/>
      <c r="K84" s="13" t="n"/>
      <c r="L84" s="13" t="n"/>
      <c r="M84" s="13" t="n"/>
      <c r="N84" s="13" t="n"/>
      <c r="O84" s="37" t="n"/>
      <c r="P84" s="15" t="n"/>
      <c r="Q84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84" s="17">
        <f>IF([@[Request ID]]="","",IF(OR([@[Request Date]]="",[@[Applicable Deadline]]=""),"",IF([@[Request Date]]&lt;=[@[Applicable Deadline]],"Submitted On Time","Submitted Late")))</f>
        <v/>
      </c>
      <c r="S84" s="18">
        <f>IF(OR([@[Request ID]]="",[@[Applicable Deadline]]=""),"",[@[Applicable Deadline]]-Settings!$B$3)</f>
        <v/>
      </c>
      <c r="T84" s="18">
        <f>IF(OR([@[Request ID]]="",[@[Request Date]]=""),"",MAX(0,IF([@[Completed Date]]&lt;&gt;"",[@[Completed Date]],Settings!$B$3)-[@[Request Date]]))</f>
        <v/>
      </c>
      <c r="U84" s="17">
        <f>IF([@[Request ID]]="","",IF(OR([@Status]="Completed",[@Status]="Denied",[@Status]="Canceled"),"Closed",IF([@Status]="","","Open")))</f>
        <v/>
      </c>
      <c r="V84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84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84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84" s="19">
        <f>IF([@[Request ID]]="","",IF(COUNTIF(tblRequests[Request ID],[@[Request ID]])&gt;1,"Duplicate Request ID","Unique"))</f>
        <v/>
      </c>
      <c r="Z84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85">
      <c r="A85" s="13" t="n"/>
      <c r="B85" s="13" t="n"/>
      <c r="C85" s="37" t="n"/>
      <c r="D85" s="13" t="n"/>
      <c r="E85" s="13" t="n"/>
      <c r="F85" s="13" t="n"/>
      <c r="G85" s="13" t="n"/>
      <c r="H85" s="37" t="n"/>
      <c r="I85" s="13" t="n"/>
      <c r="J85" s="13" t="n"/>
      <c r="K85" s="13" t="n"/>
      <c r="L85" s="13" t="n"/>
      <c r="M85" s="13" t="n"/>
      <c r="N85" s="13" t="n"/>
      <c r="O85" s="37" t="n"/>
      <c r="P85" s="15" t="n"/>
      <c r="Q85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85" s="17">
        <f>IF([@[Request ID]]="","",IF(OR([@[Request Date]]="",[@[Applicable Deadline]]=""),"",IF([@[Request Date]]&lt;=[@[Applicable Deadline]],"Submitted On Time","Submitted Late")))</f>
        <v/>
      </c>
      <c r="S85" s="18">
        <f>IF(OR([@[Request ID]]="",[@[Applicable Deadline]]=""),"",[@[Applicable Deadline]]-Settings!$B$3)</f>
        <v/>
      </c>
      <c r="T85" s="18">
        <f>IF(OR([@[Request ID]]="",[@[Request Date]]=""),"",MAX(0,IF([@[Completed Date]]&lt;&gt;"",[@[Completed Date]],Settings!$B$3)-[@[Request Date]]))</f>
        <v/>
      </c>
      <c r="U85" s="17">
        <f>IF([@[Request ID]]="","",IF(OR([@Status]="Completed",[@Status]="Denied",[@Status]="Canceled"),"Closed",IF([@Status]="","","Open")))</f>
        <v/>
      </c>
      <c r="V85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85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85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85" s="19">
        <f>IF([@[Request ID]]="","",IF(COUNTIF(tblRequests[Request ID],[@[Request ID]])&gt;1,"Duplicate Request ID","Unique"))</f>
        <v/>
      </c>
      <c r="Z85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86">
      <c r="A86" s="13" t="n"/>
      <c r="B86" s="13" t="n"/>
      <c r="C86" s="37" t="n"/>
      <c r="D86" s="13" t="n"/>
      <c r="E86" s="13" t="n"/>
      <c r="F86" s="13" t="n"/>
      <c r="G86" s="13" t="n"/>
      <c r="H86" s="37" t="n"/>
      <c r="I86" s="13" t="n"/>
      <c r="J86" s="13" t="n"/>
      <c r="K86" s="13" t="n"/>
      <c r="L86" s="13" t="n"/>
      <c r="M86" s="13" t="n"/>
      <c r="N86" s="13" t="n"/>
      <c r="O86" s="37" t="n"/>
      <c r="P86" s="15" t="n"/>
      <c r="Q86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86" s="17">
        <f>IF([@[Request ID]]="","",IF(OR([@[Request Date]]="",[@[Applicable Deadline]]=""),"",IF([@[Request Date]]&lt;=[@[Applicable Deadline]],"Submitted On Time","Submitted Late")))</f>
        <v/>
      </c>
      <c r="S86" s="18">
        <f>IF(OR([@[Request ID]]="",[@[Applicable Deadline]]=""),"",[@[Applicable Deadline]]-Settings!$B$3)</f>
        <v/>
      </c>
      <c r="T86" s="18">
        <f>IF(OR([@[Request ID]]="",[@[Request Date]]=""),"",MAX(0,IF([@[Completed Date]]&lt;&gt;"",[@[Completed Date]],Settings!$B$3)-[@[Request Date]]))</f>
        <v/>
      </c>
      <c r="U86" s="17">
        <f>IF([@[Request ID]]="","",IF(OR([@Status]="Completed",[@Status]="Denied",[@Status]="Canceled"),"Closed",IF([@Status]="","","Open")))</f>
        <v/>
      </c>
      <c r="V86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86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86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86" s="19">
        <f>IF([@[Request ID]]="","",IF(COUNTIF(tblRequests[Request ID],[@[Request ID]])&gt;1,"Duplicate Request ID","Unique"))</f>
        <v/>
      </c>
      <c r="Z86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87">
      <c r="A87" s="13" t="n"/>
      <c r="B87" s="13" t="n"/>
      <c r="C87" s="37" t="n"/>
      <c r="D87" s="13" t="n"/>
      <c r="E87" s="13" t="n"/>
      <c r="F87" s="13" t="n"/>
      <c r="G87" s="13" t="n"/>
      <c r="H87" s="37" t="n"/>
      <c r="I87" s="13" t="n"/>
      <c r="J87" s="13" t="n"/>
      <c r="K87" s="13" t="n"/>
      <c r="L87" s="13" t="n"/>
      <c r="M87" s="13" t="n"/>
      <c r="N87" s="13" t="n"/>
      <c r="O87" s="37" t="n"/>
      <c r="P87" s="15" t="n"/>
      <c r="Q87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87" s="17">
        <f>IF([@[Request ID]]="","",IF(OR([@[Request Date]]="",[@[Applicable Deadline]]=""),"",IF([@[Request Date]]&lt;=[@[Applicable Deadline]],"Submitted On Time","Submitted Late")))</f>
        <v/>
      </c>
      <c r="S87" s="18">
        <f>IF(OR([@[Request ID]]="",[@[Applicable Deadline]]=""),"",[@[Applicable Deadline]]-Settings!$B$3)</f>
        <v/>
      </c>
      <c r="T87" s="18">
        <f>IF(OR([@[Request ID]]="",[@[Request Date]]=""),"",MAX(0,IF([@[Completed Date]]&lt;&gt;"",[@[Completed Date]],Settings!$B$3)-[@[Request Date]]))</f>
        <v/>
      </c>
      <c r="U87" s="17">
        <f>IF([@[Request ID]]="","",IF(OR([@Status]="Completed",[@Status]="Denied",[@Status]="Canceled"),"Closed",IF([@Status]="","","Open")))</f>
        <v/>
      </c>
      <c r="V87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87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87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87" s="19">
        <f>IF([@[Request ID]]="","",IF(COUNTIF(tblRequests[Request ID],[@[Request ID]])&gt;1,"Duplicate Request ID","Unique"))</f>
        <v/>
      </c>
      <c r="Z87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88">
      <c r="A88" s="13" t="n"/>
      <c r="B88" s="13" t="n"/>
      <c r="C88" s="37" t="n"/>
      <c r="D88" s="13" t="n"/>
      <c r="E88" s="13" t="n"/>
      <c r="F88" s="13" t="n"/>
      <c r="G88" s="13" t="n"/>
      <c r="H88" s="37" t="n"/>
      <c r="I88" s="13" t="n"/>
      <c r="J88" s="13" t="n"/>
      <c r="K88" s="13" t="n"/>
      <c r="L88" s="13" t="n"/>
      <c r="M88" s="13" t="n"/>
      <c r="N88" s="13" t="n"/>
      <c r="O88" s="37" t="n"/>
      <c r="P88" s="15" t="n"/>
      <c r="Q88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88" s="17">
        <f>IF([@[Request ID]]="","",IF(OR([@[Request Date]]="",[@[Applicable Deadline]]=""),"",IF([@[Request Date]]&lt;=[@[Applicable Deadline]],"Submitted On Time","Submitted Late")))</f>
        <v/>
      </c>
      <c r="S88" s="18">
        <f>IF(OR([@[Request ID]]="",[@[Applicable Deadline]]=""),"",[@[Applicable Deadline]]-Settings!$B$3)</f>
        <v/>
      </c>
      <c r="T88" s="18">
        <f>IF(OR([@[Request ID]]="",[@[Request Date]]=""),"",MAX(0,IF([@[Completed Date]]&lt;&gt;"",[@[Completed Date]],Settings!$B$3)-[@[Request Date]]))</f>
        <v/>
      </c>
      <c r="U88" s="17">
        <f>IF([@[Request ID]]="","",IF(OR([@Status]="Completed",[@Status]="Denied",[@Status]="Canceled"),"Closed",IF([@Status]="","","Open")))</f>
        <v/>
      </c>
      <c r="V88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88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88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88" s="19">
        <f>IF([@[Request ID]]="","",IF(COUNTIF(tblRequests[Request ID],[@[Request ID]])&gt;1,"Duplicate Request ID","Unique"))</f>
        <v/>
      </c>
      <c r="Z88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89">
      <c r="A89" s="13" t="n"/>
      <c r="B89" s="13" t="n"/>
      <c r="C89" s="37" t="n"/>
      <c r="D89" s="13" t="n"/>
      <c r="E89" s="13" t="n"/>
      <c r="F89" s="13" t="n"/>
      <c r="G89" s="13" t="n"/>
      <c r="H89" s="37" t="n"/>
      <c r="I89" s="13" t="n"/>
      <c r="J89" s="13" t="n"/>
      <c r="K89" s="13" t="n"/>
      <c r="L89" s="13" t="n"/>
      <c r="M89" s="13" t="n"/>
      <c r="N89" s="13" t="n"/>
      <c r="O89" s="37" t="n"/>
      <c r="P89" s="15" t="n"/>
      <c r="Q89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89" s="17">
        <f>IF([@[Request ID]]="","",IF(OR([@[Request Date]]="",[@[Applicable Deadline]]=""),"",IF([@[Request Date]]&lt;=[@[Applicable Deadline]],"Submitted On Time","Submitted Late")))</f>
        <v/>
      </c>
      <c r="S89" s="18">
        <f>IF(OR([@[Request ID]]="",[@[Applicable Deadline]]=""),"",[@[Applicable Deadline]]-Settings!$B$3)</f>
        <v/>
      </c>
      <c r="T89" s="18">
        <f>IF(OR([@[Request ID]]="",[@[Request Date]]=""),"",MAX(0,IF([@[Completed Date]]&lt;&gt;"",[@[Completed Date]],Settings!$B$3)-[@[Request Date]]))</f>
        <v/>
      </c>
      <c r="U89" s="17">
        <f>IF([@[Request ID]]="","",IF(OR([@Status]="Completed",[@Status]="Denied",[@Status]="Canceled"),"Closed",IF([@Status]="","","Open")))</f>
        <v/>
      </c>
      <c r="V89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89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89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89" s="19">
        <f>IF([@[Request ID]]="","",IF(COUNTIF(tblRequests[Request ID],[@[Request ID]])&gt;1,"Duplicate Request ID","Unique"))</f>
        <v/>
      </c>
      <c r="Z89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90">
      <c r="A90" s="13" t="n"/>
      <c r="B90" s="13" t="n"/>
      <c r="C90" s="37" t="n"/>
      <c r="D90" s="13" t="n"/>
      <c r="E90" s="13" t="n"/>
      <c r="F90" s="13" t="n"/>
      <c r="G90" s="13" t="n"/>
      <c r="H90" s="37" t="n"/>
      <c r="I90" s="13" t="n"/>
      <c r="J90" s="13" t="n"/>
      <c r="K90" s="13" t="n"/>
      <c r="L90" s="13" t="n"/>
      <c r="M90" s="13" t="n"/>
      <c r="N90" s="13" t="n"/>
      <c r="O90" s="37" t="n"/>
      <c r="P90" s="15" t="n"/>
      <c r="Q90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90" s="17">
        <f>IF([@[Request ID]]="","",IF(OR([@[Request Date]]="",[@[Applicable Deadline]]=""),"",IF([@[Request Date]]&lt;=[@[Applicable Deadline]],"Submitted On Time","Submitted Late")))</f>
        <v/>
      </c>
      <c r="S90" s="18">
        <f>IF(OR([@[Request ID]]="",[@[Applicable Deadline]]=""),"",[@[Applicable Deadline]]-Settings!$B$3)</f>
        <v/>
      </c>
      <c r="T90" s="18">
        <f>IF(OR([@[Request ID]]="",[@[Request Date]]=""),"",MAX(0,IF([@[Completed Date]]&lt;&gt;"",[@[Completed Date]],Settings!$B$3)-[@[Request Date]]))</f>
        <v/>
      </c>
      <c r="U90" s="17">
        <f>IF([@[Request ID]]="","",IF(OR([@Status]="Completed",[@Status]="Denied",[@Status]="Canceled"),"Closed",IF([@Status]="","","Open")))</f>
        <v/>
      </c>
      <c r="V90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90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90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90" s="19">
        <f>IF([@[Request ID]]="","",IF(COUNTIF(tblRequests[Request ID],[@[Request ID]])&gt;1,"Duplicate Request ID","Unique"))</f>
        <v/>
      </c>
      <c r="Z90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91">
      <c r="A91" s="13" t="n"/>
      <c r="B91" s="13" t="n"/>
      <c r="C91" s="37" t="n"/>
      <c r="D91" s="13" t="n"/>
      <c r="E91" s="13" t="n"/>
      <c r="F91" s="13" t="n"/>
      <c r="G91" s="13" t="n"/>
      <c r="H91" s="37" t="n"/>
      <c r="I91" s="13" t="n"/>
      <c r="J91" s="13" t="n"/>
      <c r="K91" s="13" t="n"/>
      <c r="L91" s="13" t="n"/>
      <c r="M91" s="13" t="n"/>
      <c r="N91" s="13" t="n"/>
      <c r="O91" s="37" t="n"/>
      <c r="P91" s="15" t="n"/>
      <c r="Q91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91" s="17">
        <f>IF([@[Request ID]]="","",IF(OR([@[Request Date]]="",[@[Applicable Deadline]]=""),"",IF([@[Request Date]]&lt;=[@[Applicable Deadline]],"Submitted On Time","Submitted Late")))</f>
        <v/>
      </c>
      <c r="S91" s="18">
        <f>IF(OR([@[Request ID]]="",[@[Applicable Deadline]]=""),"",[@[Applicable Deadline]]-Settings!$B$3)</f>
        <v/>
      </c>
      <c r="T91" s="18">
        <f>IF(OR([@[Request ID]]="",[@[Request Date]]=""),"",MAX(0,IF([@[Completed Date]]&lt;&gt;"",[@[Completed Date]],Settings!$B$3)-[@[Request Date]]))</f>
        <v/>
      </c>
      <c r="U91" s="17">
        <f>IF([@[Request ID]]="","",IF(OR([@Status]="Completed",[@Status]="Denied",[@Status]="Canceled"),"Closed",IF([@Status]="","","Open")))</f>
        <v/>
      </c>
      <c r="V91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91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91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91" s="19">
        <f>IF([@[Request ID]]="","",IF(COUNTIF(tblRequests[Request ID],[@[Request ID]])&gt;1,"Duplicate Request ID","Unique"))</f>
        <v/>
      </c>
      <c r="Z91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92">
      <c r="A92" s="13" t="n"/>
      <c r="B92" s="13" t="n"/>
      <c r="C92" s="37" t="n"/>
      <c r="D92" s="13" t="n"/>
      <c r="E92" s="13" t="n"/>
      <c r="F92" s="13" t="n"/>
      <c r="G92" s="13" t="n"/>
      <c r="H92" s="37" t="n"/>
      <c r="I92" s="13" t="n"/>
      <c r="J92" s="13" t="n"/>
      <c r="K92" s="13" t="n"/>
      <c r="L92" s="13" t="n"/>
      <c r="M92" s="13" t="n"/>
      <c r="N92" s="13" t="n"/>
      <c r="O92" s="37" t="n"/>
      <c r="P92" s="15" t="n"/>
      <c r="Q92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92" s="17">
        <f>IF([@[Request ID]]="","",IF(OR([@[Request Date]]="",[@[Applicable Deadline]]=""),"",IF([@[Request Date]]&lt;=[@[Applicable Deadline]],"Submitted On Time","Submitted Late")))</f>
        <v/>
      </c>
      <c r="S92" s="18">
        <f>IF(OR([@[Request ID]]="",[@[Applicable Deadline]]=""),"",[@[Applicable Deadline]]-Settings!$B$3)</f>
        <v/>
      </c>
      <c r="T92" s="18">
        <f>IF(OR([@[Request ID]]="",[@[Request Date]]=""),"",MAX(0,IF([@[Completed Date]]&lt;&gt;"",[@[Completed Date]],Settings!$B$3)-[@[Request Date]]))</f>
        <v/>
      </c>
      <c r="U92" s="17">
        <f>IF([@[Request ID]]="","",IF(OR([@Status]="Completed",[@Status]="Denied",[@Status]="Canceled"),"Closed",IF([@Status]="","","Open")))</f>
        <v/>
      </c>
      <c r="V92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92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92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92" s="19">
        <f>IF([@[Request ID]]="","",IF(COUNTIF(tblRequests[Request ID],[@[Request ID]])&gt;1,"Duplicate Request ID","Unique"))</f>
        <v/>
      </c>
      <c r="Z92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93">
      <c r="A93" s="13" t="n"/>
      <c r="B93" s="13" t="n"/>
      <c r="C93" s="37" t="n"/>
      <c r="D93" s="13" t="n"/>
      <c r="E93" s="13" t="n"/>
      <c r="F93" s="13" t="n"/>
      <c r="G93" s="13" t="n"/>
      <c r="H93" s="37" t="n"/>
      <c r="I93" s="13" t="n"/>
      <c r="J93" s="13" t="n"/>
      <c r="K93" s="13" t="n"/>
      <c r="L93" s="13" t="n"/>
      <c r="M93" s="13" t="n"/>
      <c r="N93" s="13" t="n"/>
      <c r="O93" s="37" t="n"/>
      <c r="P93" s="15" t="n"/>
      <c r="Q93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93" s="17">
        <f>IF([@[Request ID]]="","",IF(OR([@[Request Date]]="",[@[Applicable Deadline]]=""),"",IF([@[Request Date]]&lt;=[@[Applicable Deadline]],"Submitted On Time","Submitted Late")))</f>
        <v/>
      </c>
      <c r="S93" s="18">
        <f>IF(OR([@[Request ID]]="",[@[Applicable Deadline]]=""),"",[@[Applicable Deadline]]-Settings!$B$3)</f>
        <v/>
      </c>
      <c r="T93" s="18">
        <f>IF(OR([@[Request ID]]="",[@[Request Date]]=""),"",MAX(0,IF([@[Completed Date]]&lt;&gt;"",[@[Completed Date]],Settings!$B$3)-[@[Request Date]]))</f>
        <v/>
      </c>
      <c r="U93" s="17">
        <f>IF([@[Request ID]]="","",IF(OR([@Status]="Completed",[@Status]="Denied",[@Status]="Canceled"),"Closed",IF([@Status]="","","Open")))</f>
        <v/>
      </c>
      <c r="V93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93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93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93" s="19">
        <f>IF([@[Request ID]]="","",IF(COUNTIF(tblRequests[Request ID],[@[Request ID]])&gt;1,"Duplicate Request ID","Unique"))</f>
        <v/>
      </c>
      <c r="Z93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94">
      <c r="A94" s="13" t="n"/>
      <c r="B94" s="13" t="n"/>
      <c r="C94" s="37" t="n"/>
      <c r="D94" s="13" t="n"/>
      <c r="E94" s="13" t="n"/>
      <c r="F94" s="13" t="n"/>
      <c r="G94" s="13" t="n"/>
      <c r="H94" s="37" t="n"/>
      <c r="I94" s="13" t="n"/>
      <c r="J94" s="13" t="n"/>
      <c r="K94" s="13" t="n"/>
      <c r="L94" s="13" t="n"/>
      <c r="M94" s="13" t="n"/>
      <c r="N94" s="13" t="n"/>
      <c r="O94" s="37" t="n"/>
      <c r="P94" s="15" t="n"/>
      <c r="Q94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94" s="17">
        <f>IF([@[Request ID]]="","",IF(OR([@[Request Date]]="",[@[Applicable Deadline]]=""),"",IF([@[Request Date]]&lt;=[@[Applicable Deadline]],"Submitted On Time","Submitted Late")))</f>
        <v/>
      </c>
      <c r="S94" s="18">
        <f>IF(OR([@[Request ID]]="",[@[Applicable Deadline]]=""),"",[@[Applicable Deadline]]-Settings!$B$3)</f>
        <v/>
      </c>
      <c r="T94" s="18">
        <f>IF(OR([@[Request ID]]="",[@[Request Date]]=""),"",MAX(0,IF([@[Completed Date]]&lt;&gt;"",[@[Completed Date]],Settings!$B$3)-[@[Request Date]]))</f>
        <v/>
      </c>
      <c r="U94" s="17">
        <f>IF([@[Request ID]]="","",IF(OR([@Status]="Completed",[@Status]="Denied",[@Status]="Canceled"),"Closed",IF([@Status]="","","Open")))</f>
        <v/>
      </c>
      <c r="V94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94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94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94" s="19">
        <f>IF([@[Request ID]]="","",IF(COUNTIF(tblRequests[Request ID],[@[Request ID]])&gt;1,"Duplicate Request ID","Unique"))</f>
        <v/>
      </c>
      <c r="Z94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95">
      <c r="A95" s="13" t="n"/>
      <c r="B95" s="13" t="n"/>
      <c r="C95" s="37" t="n"/>
      <c r="D95" s="13" t="n"/>
      <c r="E95" s="13" t="n"/>
      <c r="F95" s="13" t="n"/>
      <c r="G95" s="13" t="n"/>
      <c r="H95" s="37" t="n"/>
      <c r="I95" s="13" t="n"/>
      <c r="J95" s="13" t="n"/>
      <c r="K95" s="13" t="n"/>
      <c r="L95" s="13" t="n"/>
      <c r="M95" s="13" t="n"/>
      <c r="N95" s="13" t="n"/>
      <c r="O95" s="37" t="n"/>
      <c r="P95" s="15" t="n"/>
      <c r="Q95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95" s="17">
        <f>IF([@[Request ID]]="","",IF(OR([@[Request Date]]="",[@[Applicable Deadline]]=""),"",IF([@[Request Date]]&lt;=[@[Applicable Deadline]],"Submitted On Time","Submitted Late")))</f>
        <v/>
      </c>
      <c r="S95" s="18">
        <f>IF(OR([@[Request ID]]="",[@[Applicable Deadline]]=""),"",[@[Applicable Deadline]]-Settings!$B$3)</f>
        <v/>
      </c>
      <c r="T95" s="18">
        <f>IF(OR([@[Request ID]]="",[@[Request Date]]=""),"",MAX(0,IF([@[Completed Date]]&lt;&gt;"",[@[Completed Date]],Settings!$B$3)-[@[Request Date]]))</f>
        <v/>
      </c>
      <c r="U95" s="17">
        <f>IF([@[Request ID]]="","",IF(OR([@Status]="Completed",[@Status]="Denied",[@Status]="Canceled"),"Closed",IF([@Status]="","","Open")))</f>
        <v/>
      </c>
      <c r="V95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95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95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95" s="19">
        <f>IF([@[Request ID]]="","",IF(COUNTIF(tblRequests[Request ID],[@[Request ID]])&gt;1,"Duplicate Request ID","Unique"))</f>
        <v/>
      </c>
      <c r="Z95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96">
      <c r="A96" s="13" t="n"/>
      <c r="B96" s="13" t="n"/>
      <c r="C96" s="37" t="n"/>
      <c r="D96" s="13" t="n"/>
      <c r="E96" s="13" t="n"/>
      <c r="F96" s="13" t="n"/>
      <c r="G96" s="13" t="n"/>
      <c r="H96" s="37" t="n"/>
      <c r="I96" s="13" t="n"/>
      <c r="J96" s="13" t="n"/>
      <c r="K96" s="13" t="n"/>
      <c r="L96" s="13" t="n"/>
      <c r="M96" s="13" t="n"/>
      <c r="N96" s="13" t="n"/>
      <c r="O96" s="37" t="n"/>
      <c r="P96" s="15" t="n"/>
      <c r="Q96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96" s="17">
        <f>IF([@[Request ID]]="","",IF(OR([@[Request Date]]="",[@[Applicable Deadline]]=""),"",IF([@[Request Date]]&lt;=[@[Applicable Deadline]],"Submitted On Time","Submitted Late")))</f>
        <v/>
      </c>
      <c r="S96" s="18">
        <f>IF(OR([@[Request ID]]="",[@[Applicable Deadline]]=""),"",[@[Applicable Deadline]]-Settings!$B$3)</f>
        <v/>
      </c>
      <c r="T96" s="18">
        <f>IF(OR([@[Request ID]]="",[@[Request Date]]=""),"",MAX(0,IF([@[Completed Date]]&lt;&gt;"",[@[Completed Date]],Settings!$B$3)-[@[Request Date]]))</f>
        <v/>
      </c>
      <c r="U96" s="17">
        <f>IF([@[Request ID]]="","",IF(OR([@Status]="Completed",[@Status]="Denied",[@Status]="Canceled"),"Closed",IF([@Status]="","","Open")))</f>
        <v/>
      </c>
      <c r="V96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96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96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96" s="19">
        <f>IF([@[Request ID]]="","",IF(COUNTIF(tblRequests[Request ID],[@[Request ID]])&gt;1,"Duplicate Request ID","Unique"))</f>
        <v/>
      </c>
      <c r="Z96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97">
      <c r="A97" s="13" t="n"/>
      <c r="B97" s="13" t="n"/>
      <c r="C97" s="37" t="n"/>
      <c r="D97" s="13" t="n"/>
      <c r="E97" s="13" t="n"/>
      <c r="F97" s="13" t="n"/>
      <c r="G97" s="13" t="n"/>
      <c r="H97" s="37" t="n"/>
      <c r="I97" s="13" t="n"/>
      <c r="J97" s="13" t="n"/>
      <c r="K97" s="13" t="n"/>
      <c r="L97" s="13" t="n"/>
      <c r="M97" s="13" t="n"/>
      <c r="N97" s="13" t="n"/>
      <c r="O97" s="37" t="n"/>
      <c r="P97" s="15" t="n"/>
      <c r="Q97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97" s="17">
        <f>IF([@[Request ID]]="","",IF(OR([@[Request Date]]="",[@[Applicable Deadline]]=""),"",IF([@[Request Date]]&lt;=[@[Applicable Deadline]],"Submitted On Time","Submitted Late")))</f>
        <v/>
      </c>
      <c r="S97" s="18">
        <f>IF(OR([@[Request ID]]="",[@[Applicable Deadline]]=""),"",[@[Applicable Deadline]]-Settings!$B$3)</f>
        <v/>
      </c>
      <c r="T97" s="18">
        <f>IF(OR([@[Request ID]]="",[@[Request Date]]=""),"",MAX(0,IF([@[Completed Date]]&lt;&gt;"",[@[Completed Date]],Settings!$B$3)-[@[Request Date]]))</f>
        <v/>
      </c>
      <c r="U97" s="17">
        <f>IF([@[Request ID]]="","",IF(OR([@Status]="Completed",[@Status]="Denied",[@Status]="Canceled"),"Closed",IF([@Status]="","","Open")))</f>
        <v/>
      </c>
      <c r="V97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97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97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97" s="19">
        <f>IF([@[Request ID]]="","",IF(COUNTIF(tblRequests[Request ID],[@[Request ID]])&gt;1,"Duplicate Request ID","Unique"))</f>
        <v/>
      </c>
      <c r="Z97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98">
      <c r="A98" s="13" t="n"/>
      <c r="B98" s="13" t="n"/>
      <c r="C98" s="37" t="n"/>
      <c r="D98" s="13" t="n"/>
      <c r="E98" s="13" t="n"/>
      <c r="F98" s="13" t="n"/>
      <c r="G98" s="13" t="n"/>
      <c r="H98" s="37" t="n"/>
      <c r="I98" s="13" t="n"/>
      <c r="J98" s="13" t="n"/>
      <c r="K98" s="13" t="n"/>
      <c r="L98" s="13" t="n"/>
      <c r="M98" s="13" t="n"/>
      <c r="N98" s="13" t="n"/>
      <c r="O98" s="37" t="n"/>
      <c r="P98" s="15" t="n"/>
      <c r="Q98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98" s="17">
        <f>IF([@[Request ID]]="","",IF(OR([@[Request Date]]="",[@[Applicable Deadline]]=""),"",IF([@[Request Date]]&lt;=[@[Applicable Deadline]],"Submitted On Time","Submitted Late")))</f>
        <v/>
      </c>
      <c r="S98" s="18">
        <f>IF(OR([@[Request ID]]="",[@[Applicable Deadline]]=""),"",[@[Applicable Deadline]]-Settings!$B$3)</f>
        <v/>
      </c>
      <c r="T98" s="18">
        <f>IF(OR([@[Request ID]]="",[@[Request Date]]=""),"",MAX(0,IF([@[Completed Date]]&lt;&gt;"",[@[Completed Date]],Settings!$B$3)-[@[Request Date]]))</f>
        <v/>
      </c>
      <c r="U98" s="17">
        <f>IF([@[Request ID]]="","",IF(OR([@Status]="Completed",[@Status]="Denied",[@Status]="Canceled"),"Closed",IF([@Status]="","","Open")))</f>
        <v/>
      </c>
      <c r="V98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98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98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98" s="19">
        <f>IF([@[Request ID]]="","",IF(COUNTIF(tblRequests[Request ID],[@[Request ID]])&gt;1,"Duplicate Request ID","Unique"))</f>
        <v/>
      </c>
      <c r="Z98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99">
      <c r="A99" s="13" t="n"/>
      <c r="B99" s="13" t="n"/>
      <c r="C99" s="37" t="n"/>
      <c r="D99" s="13" t="n"/>
      <c r="E99" s="13" t="n"/>
      <c r="F99" s="13" t="n"/>
      <c r="G99" s="13" t="n"/>
      <c r="H99" s="37" t="n"/>
      <c r="I99" s="13" t="n"/>
      <c r="J99" s="13" t="n"/>
      <c r="K99" s="13" t="n"/>
      <c r="L99" s="13" t="n"/>
      <c r="M99" s="13" t="n"/>
      <c r="N99" s="13" t="n"/>
      <c r="O99" s="37" t="n"/>
      <c r="P99" s="15" t="n"/>
      <c r="Q99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99" s="17">
        <f>IF([@[Request ID]]="","",IF(OR([@[Request Date]]="",[@[Applicable Deadline]]=""),"",IF([@[Request Date]]&lt;=[@[Applicable Deadline]],"Submitted On Time","Submitted Late")))</f>
        <v/>
      </c>
      <c r="S99" s="18">
        <f>IF(OR([@[Request ID]]="",[@[Applicable Deadline]]=""),"",[@[Applicable Deadline]]-Settings!$B$3)</f>
        <v/>
      </c>
      <c r="T99" s="18">
        <f>IF(OR([@[Request ID]]="",[@[Request Date]]=""),"",MAX(0,IF([@[Completed Date]]&lt;&gt;"",[@[Completed Date]],Settings!$B$3)-[@[Request Date]]))</f>
        <v/>
      </c>
      <c r="U99" s="17">
        <f>IF([@[Request ID]]="","",IF(OR([@Status]="Completed",[@Status]="Denied",[@Status]="Canceled"),"Closed",IF([@Status]="","","Open")))</f>
        <v/>
      </c>
      <c r="V99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99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99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99" s="19">
        <f>IF([@[Request ID]]="","",IF(COUNTIF(tblRequests[Request ID],[@[Request ID]])&gt;1,"Duplicate Request ID","Unique"))</f>
        <v/>
      </c>
      <c r="Z99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00">
      <c r="A100" s="13" t="n"/>
      <c r="B100" s="13" t="n"/>
      <c r="C100" s="37" t="n"/>
      <c r="D100" s="13" t="n"/>
      <c r="E100" s="13" t="n"/>
      <c r="F100" s="13" t="n"/>
      <c r="G100" s="13" t="n"/>
      <c r="H100" s="37" t="n"/>
      <c r="I100" s="13" t="n"/>
      <c r="J100" s="13" t="n"/>
      <c r="K100" s="13" t="n"/>
      <c r="L100" s="13" t="n"/>
      <c r="M100" s="13" t="n"/>
      <c r="N100" s="13" t="n"/>
      <c r="O100" s="37" t="n"/>
      <c r="P100" s="15" t="n"/>
      <c r="Q100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00" s="17">
        <f>IF([@[Request ID]]="","",IF(OR([@[Request Date]]="",[@[Applicable Deadline]]=""),"",IF([@[Request Date]]&lt;=[@[Applicable Deadline]],"Submitted On Time","Submitted Late")))</f>
        <v/>
      </c>
      <c r="S100" s="18">
        <f>IF(OR([@[Request ID]]="",[@[Applicable Deadline]]=""),"",[@[Applicable Deadline]]-Settings!$B$3)</f>
        <v/>
      </c>
      <c r="T100" s="18">
        <f>IF(OR([@[Request ID]]="",[@[Request Date]]=""),"",MAX(0,IF([@[Completed Date]]&lt;&gt;"",[@[Completed Date]],Settings!$B$3)-[@[Request Date]]))</f>
        <v/>
      </c>
      <c r="U100" s="17">
        <f>IF([@[Request ID]]="","",IF(OR([@Status]="Completed",[@Status]="Denied",[@Status]="Canceled"),"Closed",IF([@Status]="","","Open")))</f>
        <v/>
      </c>
      <c r="V100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00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00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00" s="19">
        <f>IF([@[Request ID]]="","",IF(COUNTIF(tblRequests[Request ID],[@[Request ID]])&gt;1,"Duplicate Request ID","Unique"))</f>
        <v/>
      </c>
      <c r="Z100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01">
      <c r="A101" s="13" t="n"/>
      <c r="B101" s="13" t="n"/>
      <c r="C101" s="37" t="n"/>
      <c r="D101" s="13" t="n"/>
      <c r="E101" s="13" t="n"/>
      <c r="F101" s="13" t="n"/>
      <c r="G101" s="13" t="n"/>
      <c r="H101" s="37" t="n"/>
      <c r="I101" s="13" t="n"/>
      <c r="J101" s="13" t="n"/>
      <c r="K101" s="13" t="n"/>
      <c r="L101" s="13" t="n"/>
      <c r="M101" s="13" t="n"/>
      <c r="N101" s="13" t="n"/>
      <c r="O101" s="37" t="n"/>
      <c r="P101" s="15" t="n"/>
      <c r="Q101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01" s="17">
        <f>IF([@[Request ID]]="","",IF(OR([@[Request Date]]="",[@[Applicable Deadline]]=""),"",IF([@[Request Date]]&lt;=[@[Applicable Deadline]],"Submitted On Time","Submitted Late")))</f>
        <v/>
      </c>
      <c r="S101" s="18">
        <f>IF(OR([@[Request ID]]="",[@[Applicable Deadline]]=""),"",[@[Applicable Deadline]]-Settings!$B$3)</f>
        <v/>
      </c>
      <c r="T101" s="18">
        <f>IF(OR([@[Request ID]]="",[@[Request Date]]=""),"",MAX(0,IF([@[Completed Date]]&lt;&gt;"",[@[Completed Date]],Settings!$B$3)-[@[Request Date]]))</f>
        <v/>
      </c>
      <c r="U101" s="17">
        <f>IF([@[Request ID]]="","",IF(OR([@Status]="Completed",[@Status]="Denied",[@Status]="Canceled"),"Closed",IF([@Status]="","","Open")))</f>
        <v/>
      </c>
      <c r="V101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01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01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01" s="19">
        <f>IF([@[Request ID]]="","",IF(COUNTIF(tblRequests[Request ID],[@[Request ID]])&gt;1,"Duplicate Request ID","Unique"))</f>
        <v/>
      </c>
      <c r="Z101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02">
      <c r="A102" s="13" t="n"/>
      <c r="B102" s="13" t="n"/>
      <c r="C102" s="37" t="n"/>
      <c r="D102" s="13" t="n"/>
      <c r="E102" s="13" t="n"/>
      <c r="F102" s="13" t="n"/>
      <c r="G102" s="13" t="n"/>
      <c r="H102" s="37" t="n"/>
      <c r="I102" s="13" t="n"/>
      <c r="J102" s="13" t="n"/>
      <c r="K102" s="13" t="n"/>
      <c r="L102" s="13" t="n"/>
      <c r="M102" s="13" t="n"/>
      <c r="N102" s="13" t="n"/>
      <c r="O102" s="37" t="n"/>
      <c r="P102" s="15" t="n"/>
      <c r="Q102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02" s="17">
        <f>IF([@[Request ID]]="","",IF(OR([@[Request Date]]="",[@[Applicable Deadline]]=""),"",IF([@[Request Date]]&lt;=[@[Applicable Deadline]],"Submitted On Time","Submitted Late")))</f>
        <v/>
      </c>
      <c r="S102" s="18">
        <f>IF(OR([@[Request ID]]="",[@[Applicable Deadline]]=""),"",[@[Applicable Deadline]]-Settings!$B$3)</f>
        <v/>
      </c>
      <c r="T102" s="18">
        <f>IF(OR([@[Request ID]]="",[@[Request Date]]=""),"",MAX(0,IF([@[Completed Date]]&lt;&gt;"",[@[Completed Date]],Settings!$B$3)-[@[Request Date]]))</f>
        <v/>
      </c>
      <c r="U102" s="17">
        <f>IF([@[Request ID]]="","",IF(OR([@Status]="Completed",[@Status]="Denied",[@Status]="Canceled"),"Closed",IF([@Status]="","","Open")))</f>
        <v/>
      </c>
      <c r="V102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02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02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02" s="19">
        <f>IF([@[Request ID]]="","",IF(COUNTIF(tblRequests[Request ID],[@[Request ID]])&gt;1,"Duplicate Request ID","Unique"))</f>
        <v/>
      </c>
      <c r="Z102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03">
      <c r="A103" s="13" t="n"/>
      <c r="B103" s="13" t="n"/>
      <c r="C103" s="37" t="n"/>
      <c r="D103" s="13" t="n"/>
      <c r="E103" s="13" t="n"/>
      <c r="F103" s="13" t="n"/>
      <c r="G103" s="13" t="n"/>
      <c r="H103" s="37" t="n"/>
      <c r="I103" s="13" t="n"/>
      <c r="J103" s="13" t="n"/>
      <c r="K103" s="13" t="n"/>
      <c r="L103" s="13" t="n"/>
      <c r="M103" s="13" t="n"/>
      <c r="N103" s="13" t="n"/>
      <c r="O103" s="37" t="n"/>
      <c r="P103" s="15" t="n"/>
      <c r="Q103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03" s="17">
        <f>IF([@[Request ID]]="","",IF(OR([@[Request Date]]="",[@[Applicable Deadline]]=""),"",IF([@[Request Date]]&lt;=[@[Applicable Deadline]],"Submitted On Time","Submitted Late")))</f>
        <v/>
      </c>
      <c r="S103" s="18">
        <f>IF(OR([@[Request ID]]="",[@[Applicable Deadline]]=""),"",[@[Applicable Deadline]]-Settings!$B$3)</f>
        <v/>
      </c>
      <c r="T103" s="18">
        <f>IF(OR([@[Request ID]]="",[@[Request Date]]=""),"",MAX(0,IF([@[Completed Date]]&lt;&gt;"",[@[Completed Date]],Settings!$B$3)-[@[Request Date]]))</f>
        <v/>
      </c>
      <c r="U103" s="17">
        <f>IF([@[Request ID]]="","",IF(OR([@Status]="Completed",[@Status]="Denied",[@Status]="Canceled"),"Closed",IF([@Status]="","","Open")))</f>
        <v/>
      </c>
      <c r="V103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03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03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03" s="19">
        <f>IF([@[Request ID]]="","",IF(COUNTIF(tblRequests[Request ID],[@[Request ID]])&gt;1,"Duplicate Request ID","Unique"))</f>
        <v/>
      </c>
      <c r="Z103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04">
      <c r="A104" s="13" t="n"/>
      <c r="B104" s="13" t="n"/>
      <c r="C104" s="37" t="n"/>
      <c r="D104" s="13" t="n"/>
      <c r="E104" s="13" t="n"/>
      <c r="F104" s="13" t="n"/>
      <c r="G104" s="13" t="n"/>
      <c r="H104" s="37" t="n"/>
      <c r="I104" s="13" t="n"/>
      <c r="J104" s="13" t="n"/>
      <c r="K104" s="13" t="n"/>
      <c r="L104" s="13" t="n"/>
      <c r="M104" s="13" t="n"/>
      <c r="N104" s="13" t="n"/>
      <c r="O104" s="37" t="n"/>
      <c r="P104" s="15" t="n"/>
      <c r="Q104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04" s="17">
        <f>IF([@[Request ID]]="","",IF(OR([@[Request Date]]="",[@[Applicable Deadline]]=""),"",IF([@[Request Date]]&lt;=[@[Applicable Deadline]],"Submitted On Time","Submitted Late")))</f>
        <v/>
      </c>
      <c r="S104" s="18">
        <f>IF(OR([@[Request ID]]="",[@[Applicable Deadline]]=""),"",[@[Applicable Deadline]]-Settings!$B$3)</f>
        <v/>
      </c>
      <c r="T104" s="18">
        <f>IF(OR([@[Request ID]]="",[@[Request Date]]=""),"",MAX(0,IF([@[Completed Date]]&lt;&gt;"",[@[Completed Date]],Settings!$B$3)-[@[Request Date]]))</f>
        <v/>
      </c>
      <c r="U104" s="17">
        <f>IF([@[Request ID]]="","",IF(OR([@Status]="Completed",[@Status]="Denied",[@Status]="Canceled"),"Closed",IF([@Status]="","","Open")))</f>
        <v/>
      </c>
      <c r="V104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04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04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04" s="19">
        <f>IF([@[Request ID]]="","",IF(COUNTIF(tblRequests[Request ID],[@[Request ID]])&gt;1,"Duplicate Request ID","Unique"))</f>
        <v/>
      </c>
      <c r="Z104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05">
      <c r="A105" s="13" t="n"/>
      <c r="B105" s="13" t="n"/>
      <c r="C105" s="37" t="n"/>
      <c r="D105" s="13" t="n"/>
      <c r="E105" s="13" t="n"/>
      <c r="F105" s="13" t="n"/>
      <c r="G105" s="13" t="n"/>
      <c r="H105" s="37" t="n"/>
      <c r="I105" s="13" t="n"/>
      <c r="J105" s="13" t="n"/>
      <c r="K105" s="13" t="n"/>
      <c r="L105" s="13" t="n"/>
      <c r="M105" s="13" t="n"/>
      <c r="N105" s="13" t="n"/>
      <c r="O105" s="37" t="n"/>
      <c r="P105" s="15" t="n"/>
      <c r="Q105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05" s="17">
        <f>IF([@[Request ID]]="","",IF(OR([@[Request Date]]="",[@[Applicable Deadline]]=""),"",IF([@[Request Date]]&lt;=[@[Applicable Deadline]],"Submitted On Time","Submitted Late")))</f>
        <v/>
      </c>
      <c r="S105" s="18">
        <f>IF(OR([@[Request ID]]="",[@[Applicable Deadline]]=""),"",[@[Applicable Deadline]]-Settings!$B$3)</f>
        <v/>
      </c>
      <c r="T105" s="18">
        <f>IF(OR([@[Request ID]]="",[@[Request Date]]=""),"",MAX(0,IF([@[Completed Date]]&lt;&gt;"",[@[Completed Date]],Settings!$B$3)-[@[Request Date]]))</f>
        <v/>
      </c>
      <c r="U105" s="17">
        <f>IF([@[Request ID]]="","",IF(OR([@Status]="Completed",[@Status]="Denied",[@Status]="Canceled"),"Closed",IF([@Status]="","","Open")))</f>
        <v/>
      </c>
      <c r="V105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05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05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05" s="19">
        <f>IF([@[Request ID]]="","",IF(COUNTIF(tblRequests[Request ID],[@[Request ID]])&gt;1,"Duplicate Request ID","Unique"))</f>
        <v/>
      </c>
      <c r="Z105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06">
      <c r="A106" s="13" t="n"/>
      <c r="B106" s="13" t="n"/>
      <c r="C106" s="37" t="n"/>
      <c r="D106" s="13" t="n"/>
      <c r="E106" s="13" t="n"/>
      <c r="F106" s="13" t="n"/>
      <c r="G106" s="13" t="n"/>
      <c r="H106" s="37" t="n"/>
      <c r="I106" s="13" t="n"/>
      <c r="J106" s="13" t="n"/>
      <c r="K106" s="13" t="n"/>
      <c r="L106" s="13" t="n"/>
      <c r="M106" s="13" t="n"/>
      <c r="N106" s="13" t="n"/>
      <c r="O106" s="37" t="n"/>
      <c r="P106" s="15" t="n"/>
      <c r="Q106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06" s="17">
        <f>IF([@[Request ID]]="","",IF(OR([@[Request Date]]="",[@[Applicable Deadline]]=""),"",IF([@[Request Date]]&lt;=[@[Applicable Deadline]],"Submitted On Time","Submitted Late")))</f>
        <v/>
      </c>
      <c r="S106" s="18">
        <f>IF(OR([@[Request ID]]="",[@[Applicable Deadline]]=""),"",[@[Applicable Deadline]]-Settings!$B$3)</f>
        <v/>
      </c>
      <c r="T106" s="18">
        <f>IF(OR([@[Request ID]]="",[@[Request Date]]=""),"",MAX(0,IF([@[Completed Date]]&lt;&gt;"",[@[Completed Date]],Settings!$B$3)-[@[Request Date]]))</f>
        <v/>
      </c>
      <c r="U106" s="17">
        <f>IF([@[Request ID]]="","",IF(OR([@Status]="Completed",[@Status]="Denied",[@Status]="Canceled"),"Closed",IF([@Status]="","","Open")))</f>
        <v/>
      </c>
      <c r="V106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06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06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06" s="19">
        <f>IF([@[Request ID]]="","",IF(COUNTIF(tblRequests[Request ID],[@[Request ID]])&gt;1,"Duplicate Request ID","Unique"))</f>
        <v/>
      </c>
      <c r="Z106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07">
      <c r="A107" s="13" t="n"/>
      <c r="B107" s="13" t="n"/>
      <c r="C107" s="37" t="n"/>
      <c r="D107" s="13" t="n"/>
      <c r="E107" s="13" t="n"/>
      <c r="F107" s="13" t="n"/>
      <c r="G107" s="13" t="n"/>
      <c r="H107" s="37" t="n"/>
      <c r="I107" s="13" t="n"/>
      <c r="J107" s="13" t="n"/>
      <c r="K107" s="13" t="n"/>
      <c r="L107" s="13" t="n"/>
      <c r="M107" s="13" t="n"/>
      <c r="N107" s="13" t="n"/>
      <c r="O107" s="37" t="n"/>
      <c r="P107" s="15" t="n"/>
      <c r="Q107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07" s="17">
        <f>IF([@[Request ID]]="","",IF(OR([@[Request Date]]="",[@[Applicable Deadline]]=""),"",IF([@[Request Date]]&lt;=[@[Applicable Deadline]],"Submitted On Time","Submitted Late")))</f>
        <v/>
      </c>
      <c r="S107" s="18">
        <f>IF(OR([@[Request ID]]="",[@[Applicable Deadline]]=""),"",[@[Applicable Deadline]]-Settings!$B$3)</f>
        <v/>
      </c>
      <c r="T107" s="18">
        <f>IF(OR([@[Request ID]]="",[@[Request Date]]=""),"",MAX(0,IF([@[Completed Date]]&lt;&gt;"",[@[Completed Date]],Settings!$B$3)-[@[Request Date]]))</f>
        <v/>
      </c>
      <c r="U107" s="17">
        <f>IF([@[Request ID]]="","",IF(OR([@Status]="Completed",[@Status]="Denied",[@Status]="Canceled"),"Closed",IF([@Status]="","","Open")))</f>
        <v/>
      </c>
      <c r="V107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07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07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07" s="19">
        <f>IF([@[Request ID]]="","",IF(COUNTIF(tblRequests[Request ID],[@[Request ID]])&gt;1,"Duplicate Request ID","Unique"))</f>
        <v/>
      </c>
      <c r="Z107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08">
      <c r="A108" s="13" t="n"/>
      <c r="B108" s="13" t="n"/>
      <c r="C108" s="37" t="n"/>
      <c r="D108" s="13" t="n"/>
      <c r="E108" s="13" t="n"/>
      <c r="F108" s="13" t="n"/>
      <c r="G108" s="13" t="n"/>
      <c r="H108" s="37" t="n"/>
      <c r="I108" s="13" t="n"/>
      <c r="J108" s="13" t="n"/>
      <c r="K108" s="13" t="n"/>
      <c r="L108" s="13" t="n"/>
      <c r="M108" s="13" t="n"/>
      <c r="N108" s="13" t="n"/>
      <c r="O108" s="37" t="n"/>
      <c r="P108" s="15" t="n"/>
      <c r="Q108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08" s="17">
        <f>IF([@[Request ID]]="","",IF(OR([@[Request Date]]="",[@[Applicable Deadline]]=""),"",IF([@[Request Date]]&lt;=[@[Applicable Deadline]],"Submitted On Time","Submitted Late")))</f>
        <v/>
      </c>
      <c r="S108" s="18">
        <f>IF(OR([@[Request ID]]="",[@[Applicable Deadline]]=""),"",[@[Applicable Deadline]]-Settings!$B$3)</f>
        <v/>
      </c>
      <c r="T108" s="18">
        <f>IF(OR([@[Request ID]]="",[@[Request Date]]=""),"",MAX(0,IF([@[Completed Date]]&lt;&gt;"",[@[Completed Date]],Settings!$B$3)-[@[Request Date]]))</f>
        <v/>
      </c>
      <c r="U108" s="17">
        <f>IF([@[Request ID]]="","",IF(OR([@Status]="Completed",[@Status]="Denied",[@Status]="Canceled"),"Closed",IF([@Status]="","","Open")))</f>
        <v/>
      </c>
      <c r="V108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08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08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08" s="19">
        <f>IF([@[Request ID]]="","",IF(COUNTIF(tblRequests[Request ID],[@[Request ID]])&gt;1,"Duplicate Request ID","Unique"))</f>
        <v/>
      </c>
      <c r="Z108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09">
      <c r="A109" s="13" t="n"/>
      <c r="B109" s="13" t="n"/>
      <c r="C109" s="37" t="n"/>
      <c r="D109" s="13" t="n"/>
      <c r="E109" s="13" t="n"/>
      <c r="F109" s="13" t="n"/>
      <c r="G109" s="13" t="n"/>
      <c r="H109" s="37" t="n"/>
      <c r="I109" s="13" t="n"/>
      <c r="J109" s="13" t="n"/>
      <c r="K109" s="13" t="n"/>
      <c r="L109" s="13" t="n"/>
      <c r="M109" s="13" t="n"/>
      <c r="N109" s="13" t="n"/>
      <c r="O109" s="37" t="n"/>
      <c r="P109" s="15" t="n"/>
      <c r="Q109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09" s="17">
        <f>IF([@[Request ID]]="","",IF(OR([@[Request Date]]="",[@[Applicable Deadline]]=""),"",IF([@[Request Date]]&lt;=[@[Applicable Deadline]],"Submitted On Time","Submitted Late")))</f>
        <v/>
      </c>
      <c r="S109" s="18">
        <f>IF(OR([@[Request ID]]="",[@[Applicable Deadline]]=""),"",[@[Applicable Deadline]]-Settings!$B$3)</f>
        <v/>
      </c>
      <c r="T109" s="18">
        <f>IF(OR([@[Request ID]]="",[@[Request Date]]=""),"",MAX(0,IF([@[Completed Date]]&lt;&gt;"",[@[Completed Date]],Settings!$B$3)-[@[Request Date]]))</f>
        <v/>
      </c>
      <c r="U109" s="17">
        <f>IF([@[Request ID]]="","",IF(OR([@Status]="Completed",[@Status]="Denied",[@Status]="Canceled"),"Closed",IF([@Status]="","","Open")))</f>
        <v/>
      </c>
      <c r="V109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09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09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09" s="19">
        <f>IF([@[Request ID]]="","",IF(COUNTIF(tblRequests[Request ID],[@[Request ID]])&gt;1,"Duplicate Request ID","Unique"))</f>
        <v/>
      </c>
      <c r="Z109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10">
      <c r="A110" s="13" t="n"/>
      <c r="B110" s="13" t="n"/>
      <c r="C110" s="37" t="n"/>
      <c r="D110" s="13" t="n"/>
      <c r="E110" s="13" t="n"/>
      <c r="F110" s="13" t="n"/>
      <c r="G110" s="13" t="n"/>
      <c r="H110" s="37" t="n"/>
      <c r="I110" s="13" t="n"/>
      <c r="J110" s="13" t="n"/>
      <c r="K110" s="13" t="n"/>
      <c r="L110" s="13" t="n"/>
      <c r="M110" s="13" t="n"/>
      <c r="N110" s="13" t="n"/>
      <c r="O110" s="37" t="n"/>
      <c r="P110" s="15" t="n"/>
      <c r="Q110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10" s="17">
        <f>IF([@[Request ID]]="","",IF(OR([@[Request Date]]="",[@[Applicable Deadline]]=""),"",IF([@[Request Date]]&lt;=[@[Applicable Deadline]],"Submitted On Time","Submitted Late")))</f>
        <v/>
      </c>
      <c r="S110" s="18">
        <f>IF(OR([@[Request ID]]="",[@[Applicable Deadline]]=""),"",[@[Applicable Deadline]]-Settings!$B$3)</f>
        <v/>
      </c>
      <c r="T110" s="18">
        <f>IF(OR([@[Request ID]]="",[@[Request Date]]=""),"",MAX(0,IF([@[Completed Date]]&lt;&gt;"",[@[Completed Date]],Settings!$B$3)-[@[Request Date]]))</f>
        <v/>
      </c>
      <c r="U110" s="17">
        <f>IF([@[Request ID]]="","",IF(OR([@Status]="Completed",[@Status]="Denied",[@Status]="Canceled"),"Closed",IF([@Status]="","","Open")))</f>
        <v/>
      </c>
      <c r="V110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10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10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10" s="19">
        <f>IF([@[Request ID]]="","",IF(COUNTIF(tblRequests[Request ID],[@[Request ID]])&gt;1,"Duplicate Request ID","Unique"))</f>
        <v/>
      </c>
      <c r="Z110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11">
      <c r="A111" s="13" t="n"/>
      <c r="B111" s="13" t="n"/>
      <c r="C111" s="37" t="n"/>
      <c r="D111" s="13" t="n"/>
      <c r="E111" s="13" t="n"/>
      <c r="F111" s="13" t="n"/>
      <c r="G111" s="13" t="n"/>
      <c r="H111" s="37" t="n"/>
      <c r="I111" s="13" t="n"/>
      <c r="J111" s="13" t="n"/>
      <c r="K111" s="13" t="n"/>
      <c r="L111" s="13" t="n"/>
      <c r="M111" s="13" t="n"/>
      <c r="N111" s="13" t="n"/>
      <c r="O111" s="37" t="n"/>
      <c r="P111" s="15" t="n"/>
      <c r="Q111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11" s="17">
        <f>IF([@[Request ID]]="","",IF(OR([@[Request Date]]="",[@[Applicable Deadline]]=""),"",IF([@[Request Date]]&lt;=[@[Applicable Deadline]],"Submitted On Time","Submitted Late")))</f>
        <v/>
      </c>
      <c r="S111" s="18">
        <f>IF(OR([@[Request ID]]="",[@[Applicable Deadline]]=""),"",[@[Applicable Deadline]]-Settings!$B$3)</f>
        <v/>
      </c>
      <c r="T111" s="18">
        <f>IF(OR([@[Request ID]]="",[@[Request Date]]=""),"",MAX(0,IF([@[Completed Date]]&lt;&gt;"",[@[Completed Date]],Settings!$B$3)-[@[Request Date]]))</f>
        <v/>
      </c>
      <c r="U111" s="17">
        <f>IF([@[Request ID]]="","",IF(OR([@Status]="Completed",[@Status]="Denied",[@Status]="Canceled"),"Closed",IF([@Status]="","","Open")))</f>
        <v/>
      </c>
      <c r="V111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11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11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11" s="19">
        <f>IF([@[Request ID]]="","",IF(COUNTIF(tblRequests[Request ID],[@[Request ID]])&gt;1,"Duplicate Request ID","Unique"))</f>
        <v/>
      </c>
      <c r="Z111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12">
      <c r="A112" s="13" t="n"/>
      <c r="B112" s="13" t="n"/>
      <c r="C112" s="37" t="n"/>
      <c r="D112" s="13" t="n"/>
      <c r="E112" s="13" t="n"/>
      <c r="F112" s="13" t="n"/>
      <c r="G112" s="13" t="n"/>
      <c r="H112" s="37" t="n"/>
      <c r="I112" s="13" t="n"/>
      <c r="J112" s="13" t="n"/>
      <c r="K112" s="13" t="n"/>
      <c r="L112" s="13" t="n"/>
      <c r="M112" s="13" t="n"/>
      <c r="N112" s="13" t="n"/>
      <c r="O112" s="37" t="n"/>
      <c r="P112" s="15" t="n"/>
      <c r="Q112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12" s="17">
        <f>IF([@[Request ID]]="","",IF(OR([@[Request Date]]="",[@[Applicable Deadline]]=""),"",IF([@[Request Date]]&lt;=[@[Applicable Deadline]],"Submitted On Time","Submitted Late")))</f>
        <v/>
      </c>
      <c r="S112" s="18">
        <f>IF(OR([@[Request ID]]="",[@[Applicable Deadline]]=""),"",[@[Applicable Deadline]]-Settings!$B$3)</f>
        <v/>
      </c>
      <c r="T112" s="18">
        <f>IF(OR([@[Request ID]]="",[@[Request Date]]=""),"",MAX(0,IF([@[Completed Date]]&lt;&gt;"",[@[Completed Date]],Settings!$B$3)-[@[Request Date]]))</f>
        <v/>
      </c>
      <c r="U112" s="17">
        <f>IF([@[Request ID]]="","",IF(OR([@Status]="Completed",[@Status]="Denied",[@Status]="Canceled"),"Closed",IF([@Status]="","","Open")))</f>
        <v/>
      </c>
      <c r="V112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12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12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12" s="19">
        <f>IF([@[Request ID]]="","",IF(COUNTIF(tblRequests[Request ID],[@[Request ID]])&gt;1,"Duplicate Request ID","Unique"))</f>
        <v/>
      </c>
      <c r="Z112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13">
      <c r="A113" s="13" t="n"/>
      <c r="B113" s="13" t="n"/>
      <c r="C113" s="37" t="n"/>
      <c r="D113" s="13" t="n"/>
      <c r="E113" s="13" t="n"/>
      <c r="F113" s="13" t="n"/>
      <c r="G113" s="13" t="n"/>
      <c r="H113" s="37" t="n"/>
      <c r="I113" s="13" t="n"/>
      <c r="J113" s="13" t="n"/>
      <c r="K113" s="13" t="n"/>
      <c r="L113" s="13" t="n"/>
      <c r="M113" s="13" t="n"/>
      <c r="N113" s="13" t="n"/>
      <c r="O113" s="37" t="n"/>
      <c r="P113" s="15" t="n"/>
      <c r="Q113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13" s="17">
        <f>IF([@[Request ID]]="","",IF(OR([@[Request Date]]="",[@[Applicable Deadline]]=""),"",IF([@[Request Date]]&lt;=[@[Applicable Deadline]],"Submitted On Time","Submitted Late")))</f>
        <v/>
      </c>
      <c r="S113" s="18">
        <f>IF(OR([@[Request ID]]="",[@[Applicable Deadline]]=""),"",[@[Applicable Deadline]]-Settings!$B$3)</f>
        <v/>
      </c>
      <c r="T113" s="18">
        <f>IF(OR([@[Request ID]]="",[@[Request Date]]=""),"",MAX(0,IF([@[Completed Date]]&lt;&gt;"",[@[Completed Date]],Settings!$B$3)-[@[Request Date]]))</f>
        <v/>
      </c>
      <c r="U113" s="17">
        <f>IF([@[Request ID]]="","",IF(OR([@Status]="Completed",[@Status]="Denied",[@Status]="Canceled"),"Closed",IF([@Status]="","","Open")))</f>
        <v/>
      </c>
      <c r="V113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13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13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13" s="19">
        <f>IF([@[Request ID]]="","",IF(COUNTIF(tblRequests[Request ID],[@[Request ID]])&gt;1,"Duplicate Request ID","Unique"))</f>
        <v/>
      </c>
      <c r="Z113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14">
      <c r="A114" s="13" t="n"/>
      <c r="B114" s="13" t="n"/>
      <c r="C114" s="37" t="n"/>
      <c r="D114" s="13" t="n"/>
      <c r="E114" s="13" t="n"/>
      <c r="F114" s="13" t="n"/>
      <c r="G114" s="13" t="n"/>
      <c r="H114" s="37" t="n"/>
      <c r="I114" s="13" t="n"/>
      <c r="J114" s="13" t="n"/>
      <c r="K114" s="13" t="n"/>
      <c r="L114" s="13" t="n"/>
      <c r="M114" s="13" t="n"/>
      <c r="N114" s="13" t="n"/>
      <c r="O114" s="37" t="n"/>
      <c r="P114" s="15" t="n"/>
      <c r="Q114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14" s="17">
        <f>IF([@[Request ID]]="","",IF(OR([@[Request Date]]="",[@[Applicable Deadline]]=""),"",IF([@[Request Date]]&lt;=[@[Applicable Deadline]],"Submitted On Time","Submitted Late")))</f>
        <v/>
      </c>
      <c r="S114" s="18">
        <f>IF(OR([@[Request ID]]="",[@[Applicable Deadline]]=""),"",[@[Applicable Deadline]]-Settings!$B$3)</f>
        <v/>
      </c>
      <c r="T114" s="18">
        <f>IF(OR([@[Request ID]]="",[@[Request Date]]=""),"",MAX(0,IF([@[Completed Date]]&lt;&gt;"",[@[Completed Date]],Settings!$B$3)-[@[Request Date]]))</f>
        <v/>
      </c>
      <c r="U114" s="17">
        <f>IF([@[Request ID]]="","",IF(OR([@Status]="Completed",[@Status]="Denied",[@Status]="Canceled"),"Closed",IF([@Status]="","","Open")))</f>
        <v/>
      </c>
      <c r="V114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14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14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14" s="19">
        <f>IF([@[Request ID]]="","",IF(COUNTIF(tblRequests[Request ID],[@[Request ID]])&gt;1,"Duplicate Request ID","Unique"))</f>
        <v/>
      </c>
      <c r="Z114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15">
      <c r="A115" s="13" t="n"/>
      <c r="B115" s="13" t="n"/>
      <c r="C115" s="37" t="n"/>
      <c r="D115" s="13" t="n"/>
      <c r="E115" s="13" t="n"/>
      <c r="F115" s="13" t="n"/>
      <c r="G115" s="13" t="n"/>
      <c r="H115" s="37" t="n"/>
      <c r="I115" s="13" t="n"/>
      <c r="J115" s="13" t="n"/>
      <c r="K115" s="13" t="n"/>
      <c r="L115" s="13" t="n"/>
      <c r="M115" s="13" t="n"/>
      <c r="N115" s="13" t="n"/>
      <c r="O115" s="37" t="n"/>
      <c r="P115" s="15" t="n"/>
      <c r="Q115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15" s="17">
        <f>IF([@[Request ID]]="","",IF(OR([@[Request Date]]="",[@[Applicable Deadline]]=""),"",IF([@[Request Date]]&lt;=[@[Applicable Deadline]],"Submitted On Time","Submitted Late")))</f>
        <v/>
      </c>
      <c r="S115" s="18">
        <f>IF(OR([@[Request ID]]="",[@[Applicable Deadline]]=""),"",[@[Applicable Deadline]]-Settings!$B$3)</f>
        <v/>
      </c>
      <c r="T115" s="18">
        <f>IF(OR([@[Request ID]]="",[@[Request Date]]=""),"",MAX(0,IF([@[Completed Date]]&lt;&gt;"",[@[Completed Date]],Settings!$B$3)-[@[Request Date]]))</f>
        <v/>
      </c>
      <c r="U115" s="17">
        <f>IF([@[Request ID]]="","",IF(OR([@Status]="Completed",[@Status]="Denied",[@Status]="Canceled"),"Closed",IF([@Status]="","","Open")))</f>
        <v/>
      </c>
      <c r="V115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15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15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15" s="19">
        <f>IF([@[Request ID]]="","",IF(COUNTIF(tblRequests[Request ID],[@[Request ID]])&gt;1,"Duplicate Request ID","Unique"))</f>
        <v/>
      </c>
      <c r="Z115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16">
      <c r="A116" s="13" t="n"/>
      <c r="B116" s="13" t="n"/>
      <c r="C116" s="37" t="n"/>
      <c r="D116" s="13" t="n"/>
      <c r="E116" s="13" t="n"/>
      <c r="F116" s="13" t="n"/>
      <c r="G116" s="13" t="n"/>
      <c r="H116" s="37" t="n"/>
      <c r="I116" s="13" t="n"/>
      <c r="J116" s="13" t="n"/>
      <c r="K116" s="13" t="n"/>
      <c r="L116" s="13" t="n"/>
      <c r="M116" s="13" t="n"/>
      <c r="N116" s="13" t="n"/>
      <c r="O116" s="37" t="n"/>
      <c r="P116" s="15" t="n"/>
      <c r="Q116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16" s="17">
        <f>IF([@[Request ID]]="","",IF(OR([@[Request Date]]="",[@[Applicable Deadline]]=""),"",IF([@[Request Date]]&lt;=[@[Applicable Deadline]],"Submitted On Time","Submitted Late")))</f>
        <v/>
      </c>
      <c r="S116" s="18">
        <f>IF(OR([@[Request ID]]="",[@[Applicable Deadline]]=""),"",[@[Applicable Deadline]]-Settings!$B$3)</f>
        <v/>
      </c>
      <c r="T116" s="18">
        <f>IF(OR([@[Request ID]]="",[@[Request Date]]=""),"",MAX(0,IF([@[Completed Date]]&lt;&gt;"",[@[Completed Date]],Settings!$B$3)-[@[Request Date]]))</f>
        <v/>
      </c>
      <c r="U116" s="17">
        <f>IF([@[Request ID]]="","",IF(OR([@Status]="Completed",[@Status]="Denied",[@Status]="Canceled"),"Closed",IF([@Status]="","","Open")))</f>
        <v/>
      </c>
      <c r="V116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16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16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16" s="19">
        <f>IF([@[Request ID]]="","",IF(COUNTIF(tblRequests[Request ID],[@[Request ID]])&gt;1,"Duplicate Request ID","Unique"))</f>
        <v/>
      </c>
      <c r="Z116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17">
      <c r="A117" s="13" t="n"/>
      <c r="B117" s="13" t="n"/>
      <c r="C117" s="37" t="n"/>
      <c r="D117" s="13" t="n"/>
      <c r="E117" s="13" t="n"/>
      <c r="F117" s="13" t="n"/>
      <c r="G117" s="13" t="n"/>
      <c r="H117" s="37" t="n"/>
      <c r="I117" s="13" t="n"/>
      <c r="J117" s="13" t="n"/>
      <c r="K117" s="13" t="n"/>
      <c r="L117" s="13" t="n"/>
      <c r="M117" s="13" t="n"/>
      <c r="N117" s="13" t="n"/>
      <c r="O117" s="37" t="n"/>
      <c r="P117" s="15" t="n"/>
      <c r="Q117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17" s="17">
        <f>IF([@[Request ID]]="","",IF(OR([@[Request Date]]="",[@[Applicable Deadline]]=""),"",IF([@[Request Date]]&lt;=[@[Applicable Deadline]],"Submitted On Time","Submitted Late")))</f>
        <v/>
      </c>
      <c r="S117" s="18">
        <f>IF(OR([@[Request ID]]="",[@[Applicable Deadline]]=""),"",[@[Applicable Deadline]]-Settings!$B$3)</f>
        <v/>
      </c>
      <c r="T117" s="18">
        <f>IF(OR([@[Request ID]]="",[@[Request Date]]=""),"",MAX(0,IF([@[Completed Date]]&lt;&gt;"",[@[Completed Date]],Settings!$B$3)-[@[Request Date]]))</f>
        <v/>
      </c>
      <c r="U117" s="17">
        <f>IF([@[Request ID]]="","",IF(OR([@Status]="Completed",[@Status]="Denied",[@Status]="Canceled"),"Closed",IF([@Status]="","","Open")))</f>
        <v/>
      </c>
      <c r="V117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17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17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17" s="19">
        <f>IF([@[Request ID]]="","",IF(COUNTIF(tblRequests[Request ID],[@[Request ID]])&gt;1,"Duplicate Request ID","Unique"))</f>
        <v/>
      </c>
      <c r="Z117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18">
      <c r="A118" s="13" t="n"/>
      <c r="B118" s="13" t="n"/>
      <c r="C118" s="37" t="n"/>
      <c r="D118" s="13" t="n"/>
      <c r="E118" s="13" t="n"/>
      <c r="F118" s="13" t="n"/>
      <c r="G118" s="13" t="n"/>
      <c r="H118" s="37" t="n"/>
      <c r="I118" s="13" t="n"/>
      <c r="J118" s="13" t="n"/>
      <c r="K118" s="13" t="n"/>
      <c r="L118" s="13" t="n"/>
      <c r="M118" s="13" t="n"/>
      <c r="N118" s="13" t="n"/>
      <c r="O118" s="37" t="n"/>
      <c r="P118" s="15" t="n"/>
      <c r="Q118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18" s="17">
        <f>IF([@[Request ID]]="","",IF(OR([@[Request Date]]="",[@[Applicable Deadline]]=""),"",IF([@[Request Date]]&lt;=[@[Applicable Deadline]],"Submitted On Time","Submitted Late")))</f>
        <v/>
      </c>
      <c r="S118" s="18">
        <f>IF(OR([@[Request ID]]="",[@[Applicable Deadline]]=""),"",[@[Applicable Deadline]]-Settings!$B$3)</f>
        <v/>
      </c>
      <c r="T118" s="18">
        <f>IF(OR([@[Request ID]]="",[@[Request Date]]=""),"",MAX(0,IF([@[Completed Date]]&lt;&gt;"",[@[Completed Date]],Settings!$B$3)-[@[Request Date]]))</f>
        <v/>
      </c>
      <c r="U118" s="17">
        <f>IF([@[Request ID]]="","",IF(OR([@Status]="Completed",[@Status]="Denied",[@Status]="Canceled"),"Closed",IF([@Status]="","","Open")))</f>
        <v/>
      </c>
      <c r="V118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18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18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18" s="19">
        <f>IF([@[Request ID]]="","",IF(COUNTIF(tblRequests[Request ID],[@[Request ID]])&gt;1,"Duplicate Request ID","Unique"))</f>
        <v/>
      </c>
      <c r="Z118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19">
      <c r="A119" s="13" t="n"/>
      <c r="B119" s="13" t="n"/>
      <c r="C119" s="37" t="n"/>
      <c r="D119" s="13" t="n"/>
      <c r="E119" s="13" t="n"/>
      <c r="F119" s="13" t="n"/>
      <c r="G119" s="13" t="n"/>
      <c r="H119" s="37" t="n"/>
      <c r="I119" s="13" t="n"/>
      <c r="J119" s="13" t="n"/>
      <c r="K119" s="13" t="n"/>
      <c r="L119" s="13" t="n"/>
      <c r="M119" s="13" t="n"/>
      <c r="N119" s="13" t="n"/>
      <c r="O119" s="37" t="n"/>
      <c r="P119" s="15" t="n"/>
      <c r="Q119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19" s="17">
        <f>IF([@[Request ID]]="","",IF(OR([@[Request Date]]="",[@[Applicable Deadline]]=""),"",IF([@[Request Date]]&lt;=[@[Applicable Deadline]],"Submitted On Time","Submitted Late")))</f>
        <v/>
      </c>
      <c r="S119" s="18">
        <f>IF(OR([@[Request ID]]="",[@[Applicable Deadline]]=""),"",[@[Applicable Deadline]]-Settings!$B$3)</f>
        <v/>
      </c>
      <c r="T119" s="18">
        <f>IF(OR([@[Request ID]]="",[@[Request Date]]=""),"",MAX(0,IF([@[Completed Date]]&lt;&gt;"",[@[Completed Date]],Settings!$B$3)-[@[Request Date]]))</f>
        <v/>
      </c>
      <c r="U119" s="17">
        <f>IF([@[Request ID]]="","",IF(OR([@Status]="Completed",[@Status]="Denied",[@Status]="Canceled"),"Closed",IF([@Status]="","","Open")))</f>
        <v/>
      </c>
      <c r="V119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19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19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19" s="19">
        <f>IF([@[Request ID]]="","",IF(COUNTIF(tblRequests[Request ID],[@[Request ID]])&gt;1,"Duplicate Request ID","Unique"))</f>
        <v/>
      </c>
      <c r="Z119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20">
      <c r="A120" s="13" t="n"/>
      <c r="B120" s="13" t="n"/>
      <c r="C120" s="37" t="n"/>
      <c r="D120" s="13" t="n"/>
      <c r="E120" s="13" t="n"/>
      <c r="F120" s="13" t="n"/>
      <c r="G120" s="13" t="n"/>
      <c r="H120" s="37" t="n"/>
      <c r="I120" s="13" t="n"/>
      <c r="J120" s="13" t="n"/>
      <c r="K120" s="13" t="n"/>
      <c r="L120" s="13" t="n"/>
      <c r="M120" s="13" t="n"/>
      <c r="N120" s="13" t="n"/>
      <c r="O120" s="37" t="n"/>
      <c r="P120" s="15" t="n"/>
      <c r="Q120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20" s="17">
        <f>IF([@[Request ID]]="","",IF(OR([@[Request Date]]="",[@[Applicable Deadline]]=""),"",IF([@[Request Date]]&lt;=[@[Applicable Deadline]],"Submitted On Time","Submitted Late")))</f>
        <v/>
      </c>
      <c r="S120" s="18">
        <f>IF(OR([@[Request ID]]="",[@[Applicable Deadline]]=""),"",[@[Applicable Deadline]]-Settings!$B$3)</f>
        <v/>
      </c>
      <c r="T120" s="18">
        <f>IF(OR([@[Request ID]]="",[@[Request Date]]=""),"",MAX(0,IF([@[Completed Date]]&lt;&gt;"",[@[Completed Date]],Settings!$B$3)-[@[Request Date]]))</f>
        <v/>
      </c>
      <c r="U120" s="17">
        <f>IF([@[Request ID]]="","",IF(OR([@Status]="Completed",[@Status]="Denied",[@Status]="Canceled"),"Closed",IF([@Status]="","","Open")))</f>
        <v/>
      </c>
      <c r="V120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20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20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20" s="19">
        <f>IF([@[Request ID]]="","",IF(COUNTIF(tblRequests[Request ID],[@[Request ID]])&gt;1,"Duplicate Request ID","Unique"))</f>
        <v/>
      </c>
      <c r="Z120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21">
      <c r="A121" s="13" t="n"/>
      <c r="B121" s="13" t="n"/>
      <c r="C121" s="37" t="n"/>
      <c r="D121" s="13" t="n"/>
      <c r="E121" s="13" t="n"/>
      <c r="F121" s="13" t="n"/>
      <c r="G121" s="13" t="n"/>
      <c r="H121" s="37" t="n"/>
      <c r="I121" s="13" t="n"/>
      <c r="J121" s="13" t="n"/>
      <c r="K121" s="13" t="n"/>
      <c r="L121" s="13" t="n"/>
      <c r="M121" s="13" t="n"/>
      <c r="N121" s="13" t="n"/>
      <c r="O121" s="37" t="n"/>
      <c r="P121" s="15" t="n"/>
      <c r="Q121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21" s="17">
        <f>IF([@[Request ID]]="","",IF(OR([@[Request Date]]="",[@[Applicable Deadline]]=""),"",IF([@[Request Date]]&lt;=[@[Applicable Deadline]],"Submitted On Time","Submitted Late")))</f>
        <v/>
      </c>
      <c r="S121" s="18">
        <f>IF(OR([@[Request ID]]="",[@[Applicable Deadline]]=""),"",[@[Applicable Deadline]]-Settings!$B$3)</f>
        <v/>
      </c>
      <c r="T121" s="18">
        <f>IF(OR([@[Request ID]]="",[@[Request Date]]=""),"",MAX(0,IF([@[Completed Date]]&lt;&gt;"",[@[Completed Date]],Settings!$B$3)-[@[Request Date]]))</f>
        <v/>
      </c>
      <c r="U121" s="17">
        <f>IF([@[Request ID]]="","",IF(OR([@Status]="Completed",[@Status]="Denied",[@Status]="Canceled"),"Closed",IF([@Status]="","","Open")))</f>
        <v/>
      </c>
      <c r="V121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21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21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21" s="19">
        <f>IF([@[Request ID]]="","",IF(COUNTIF(tblRequests[Request ID],[@[Request ID]])&gt;1,"Duplicate Request ID","Unique"))</f>
        <v/>
      </c>
      <c r="Z121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22">
      <c r="A122" s="13" t="n"/>
      <c r="B122" s="13" t="n"/>
      <c r="C122" s="37" t="n"/>
      <c r="D122" s="13" t="n"/>
      <c r="E122" s="13" t="n"/>
      <c r="F122" s="13" t="n"/>
      <c r="G122" s="13" t="n"/>
      <c r="H122" s="37" t="n"/>
      <c r="I122" s="13" t="n"/>
      <c r="J122" s="13" t="n"/>
      <c r="K122" s="13" t="n"/>
      <c r="L122" s="13" t="n"/>
      <c r="M122" s="13" t="n"/>
      <c r="N122" s="13" t="n"/>
      <c r="O122" s="37" t="n"/>
      <c r="P122" s="15" t="n"/>
      <c r="Q122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22" s="17">
        <f>IF([@[Request ID]]="","",IF(OR([@[Request Date]]="",[@[Applicable Deadline]]=""),"",IF([@[Request Date]]&lt;=[@[Applicable Deadline]],"Submitted On Time","Submitted Late")))</f>
        <v/>
      </c>
      <c r="S122" s="18">
        <f>IF(OR([@[Request ID]]="",[@[Applicable Deadline]]=""),"",[@[Applicable Deadline]]-Settings!$B$3)</f>
        <v/>
      </c>
      <c r="T122" s="18">
        <f>IF(OR([@[Request ID]]="",[@[Request Date]]=""),"",MAX(0,IF([@[Completed Date]]&lt;&gt;"",[@[Completed Date]],Settings!$B$3)-[@[Request Date]]))</f>
        <v/>
      </c>
      <c r="U122" s="17">
        <f>IF([@[Request ID]]="","",IF(OR([@Status]="Completed",[@Status]="Denied",[@Status]="Canceled"),"Closed",IF([@Status]="","","Open")))</f>
        <v/>
      </c>
      <c r="V122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22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22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22" s="19">
        <f>IF([@[Request ID]]="","",IF(COUNTIF(tblRequests[Request ID],[@[Request ID]])&gt;1,"Duplicate Request ID","Unique"))</f>
        <v/>
      </c>
      <c r="Z122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23">
      <c r="A123" s="13" t="n"/>
      <c r="B123" s="13" t="n"/>
      <c r="C123" s="37" t="n"/>
      <c r="D123" s="13" t="n"/>
      <c r="E123" s="13" t="n"/>
      <c r="F123" s="13" t="n"/>
      <c r="G123" s="13" t="n"/>
      <c r="H123" s="37" t="n"/>
      <c r="I123" s="13" t="n"/>
      <c r="J123" s="13" t="n"/>
      <c r="K123" s="13" t="n"/>
      <c r="L123" s="13" t="n"/>
      <c r="M123" s="13" t="n"/>
      <c r="N123" s="13" t="n"/>
      <c r="O123" s="37" t="n"/>
      <c r="P123" s="15" t="n"/>
      <c r="Q123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23" s="17">
        <f>IF([@[Request ID]]="","",IF(OR([@[Request Date]]="",[@[Applicable Deadline]]=""),"",IF([@[Request Date]]&lt;=[@[Applicable Deadline]],"Submitted On Time","Submitted Late")))</f>
        <v/>
      </c>
      <c r="S123" s="18">
        <f>IF(OR([@[Request ID]]="",[@[Applicable Deadline]]=""),"",[@[Applicable Deadline]]-Settings!$B$3)</f>
        <v/>
      </c>
      <c r="T123" s="18">
        <f>IF(OR([@[Request ID]]="",[@[Request Date]]=""),"",MAX(0,IF([@[Completed Date]]&lt;&gt;"",[@[Completed Date]],Settings!$B$3)-[@[Request Date]]))</f>
        <v/>
      </c>
      <c r="U123" s="17">
        <f>IF([@[Request ID]]="","",IF(OR([@Status]="Completed",[@Status]="Denied",[@Status]="Canceled"),"Closed",IF([@Status]="","","Open")))</f>
        <v/>
      </c>
      <c r="V123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23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23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23" s="19">
        <f>IF([@[Request ID]]="","",IF(COUNTIF(tblRequests[Request ID],[@[Request ID]])&gt;1,"Duplicate Request ID","Unique"))</f>
        <v/>
      </c>
      <c r="Z123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24">
      <c r="A124" s="13" t="n"/>
      <c r="B124" s="13" t="n"/>
      <c r="C124" s="37" t="n"/>
      <c r="D124" s="13" t="n"/>
      <c r="E124" s="13" t="n"/>
      <c r="F124" s="13" t="n"/>
      <c r="G124" s="13" t="n"/>
      <c r="H124" s="37" t="n"/>
      <c r="I124" s="13" t="n"/>
      <c r="J124" s="13" t="n"/>
      <c r="K124" s="13" t="n"/>
      <c r="L124" s="13" t="n"/>
      <c r="M124" s="13" t="n"/>
      <c r="N124" s="13" t="n"/>
      <c r="O124" s="37" t="n"/>
      <c r="P124" s="15" t="n"/>
      <c r="Q124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24" s="17">
        <f>IF([@[Request ID]]="","",IF(OR([@[Request Date]]="",[@[Applicable Deadline]]=""),"",IF([@[Request Date]]&lt;=[@[Applicable Deadline]],"Submitted On Time","Submitted Late")))</f>
        <v/>
      </c>
      <c r="S124" s="18">
        <f>IF(OR([@[Request ID]]="",[@[Applicable Deadline]]=""),"",[@[Applicable Deadline]]-Settings!$B$3)</f>
        <v/>
      </c>
      <c r="T124" s="18">
        <f>IF(OR([@[Request ID]]="",[@[Request Date]]=""),"",MAX(0,IF([@[Completed Date]]&lt;&gt;"",[@[Completed Date]],Settings!$B$3)-[@[Request Date]]))</f>
        <v/>
      </c>
      <c r="U124" s="17">
        <f>IF([@[Request ID]]="","",IF(OR([@Status]="Completed",[@Status]="Denied",[@Status]="Canceled"),"Closed",IF([@Status]="","","Open")))</f>
        <v/>
      </c>
      <c r="V124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24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24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24" s="19">
        <f>IF([@[Request ID]]="","",IF(COUNTIF(tblRequests[Request ID],[@[Request ID]])&gt;1,"Duplicate Request ID","Unique"))</f>
        <v/>
      </c>
      <c r="Z124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25">
      <c r="A125" s="13" t="n"/>
      <c r="B125" s="13" t="n"/>
      <c r="C125" s="37" t="n"/>
      <c r="D125" s="13" t="n"/>
      <c r="E125" s="13" t="n"/>
      <c r="F125" s="13" t="n"/>
      <c r="G125" s="13" t="n"/>
      <c r="H125" s="37" t="n"/>
      <c r="I125" s="13" t="n"/>
      <c r="J125" s="13" t="n"/>
      <c r="K125" s="13" t="n"/>
      <c r="L125" s="13" t="n"/>
      <c r="M125" s="13" t="n"/>
      <c r="N125" s="13" t="n"/>
      <c r="O125" s="37" t="n"/>
      <c r="P125" s="15" t="n"/>
      <c r="Q125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25" s="17">
        <f>IF([@[Request ID]]="","",IF(OR([@[Request Date]]="",[@[Applicable Deadline]]=""),"",IF([@[Request Date]]&lt;=[@[Applicable Deadline]],"Submitted On Time","Submitted Late")))</f>
        <v/>
      </c>
      <c r="S125" s="18">
        <f>IF(OR([@[Request ID]]="",[@[Applicable Deadline]]=""),"",[@[Applicable Deadline]]-Settings!$B$3)</f>
        <v/>
      </c>
      <c r="T125" s="18">
        <f>IF(OR([@[Request ID]]="",[@[Request Date]]=""),"",MAX(0,IF([@[Completed Date]]&lt;&gt;"",[@[Completed Date]],Settings!$B$3)-[@[Request Date]]))</f>
        <v/>
      </c>
      <c r="U125" s="17">
        <f>IF([@[Request ID]]="","",IF(OR([@Status]="Completed",[@Status]="Denied",[@Status]="Canceled"),"Closed",IF([@Status]="","","Open")))</f>
        <v/>
      </c>
      <c r="V125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25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25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25" s="19">
        <f>IF([@[Request ID]]="","",IF(COUNTIF(tblRequests[Request ID],[@[Request ID]])&gt;1,"Duplicate Request ID","Unique"))</f>
        <v/>
      </c>
      <c r="Z125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26">
      <c r="A126" s="13" t="n"/>
      <c r="B126" s="13" t="n"/>
      <c r="C126" s="37" t="n"/>
      <c r="D126" s="13" t="n"/>
      <c r="E126" s="13" t="n"/>
      <c r="F126" s="13" t="n"/>
      <c r="G126" s="13" t="n"/>
      <c r="H126" s="37" t="n"/>
      <c r="I126" s="13" t="n"/>
      <c r="J126" s="13" t="n"/>
      <c r="K126" s="13" t="n"/>
      <c r="L126" s="13" t="n"/>
      <c r="M126" s="13" t="n"/>
      <c r="N126" s="13" t="n"/>
      <c r="O126" s="37" t="n"/>
      <c r="P126" s="15" t="n"/>
      <c r="Q126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26" s="17">
        <f>IF([@[Request ID]]="","",IF(OR([@[Request Date]]="",[@[Applicable Deadline]]=""),"",IF([@[Request Date]]&lt;=[@[Applicable Deadline]],"Submitted On Time","Submitted Late")))</f>
        <v/>
      </c>
      <c r="S126" s="18">
        <f>IF(OR([@[Request ID]]="",[@[Applicable Deadline]]=""),"",[@[Applicable Deadline]]-Settings!$B$3)</f>
        <v/>
      </c>
      <c r="T126" s="18">
        <f>IF(OR([@[Request ID]]="",[@[Request Date]]=""),"",MAX(0,IF([@[Completed Date]]&lt;&gt;"",[@[Completed Date]],Settings!$B$3)-[@[Request Date]]))</f>
        <v/>
      </c>
      <c r="U126" s="17">
        <f>IF([@[Request ID]]="","",IF(OR([@Status]="Completed",[@Status]="Denied",[@Status]="Canceled"),"Closed",IF([@Status]="","","Open")))</f>
        <v/>
      </c>
      <c r="V126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26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26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26" s="19">
        <f>IF([@[Request ID]]="","",IF(COUNTIF(tblRequests[Request ID],[@[Request ID]])&gt;1,"Duplicate Request ID","Unique"))</f>
        <v/>
      </c>
      <c r="Z126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27">
      <c r="A127" s="13" t="n"/>
      <c r="B127" s="13" t="n"/>
      <c r="C127" s="37" t="n"/>
      <c r="D127" s="13" t="n"/>
      <c r="E127" s="13" t="n"/>
      <c r="F127" s="13" t="n"/>
      <c r="G127" s="13" t="n"/>
      <c r="H127" s="37" t="n"/>
      <c r="I127" s="13" t="n"/>
      <c r="J127" s="13" t="n"/>
      <c r="K127" s="13" t="n"/>
      <c r="L127" s="13" t="n"/>
      <c r="M127" s="13" t="n"/>
      <c r="N127" s="13" t="n"/>
      <c r="O127" s="37" t="n"/>
      <c r="P127" s="15" t="n"/>
      <c r="Q127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27" s="17">
        <f>IF([@[Request ID]]="","",IF(OR([@[Request Date]]="",[@[Applicable Deadline]]=""),"",IF([@[Request Date]]&lt;=[@[Applicable Deadline]],"Submitted On Time","Submitted Late")))</f>
        <v/>
      </c>
      <c r="S127" s="18">
        <f>IF(OR([@[Request ID]]="",[@[Applicable Deadline]]=""),"",[@[Applicable Deadline]]-Settings!$B$3)</f>
        <v/>
      </c>
      <c r="T127" s="18">
        <f>IF(OR([@[Request ID]]="",[@[Request Date]]=""),"",MAX(0,IF([@[Completed Date]]&lt;&gt;"",[@[Completed Date]],Settings!$B$3)-[@[Request Date]]))</f>
        <v/>
      </c>
      <c r="U127" s="17">
        <f>IF([@[Request ID]]="","",IF(OR([@Status]="Completed",[@Status]="Denied",[@Status]="Canceled"),"Closed",IF([@Status]="","","Open")))</f>
        <v/>
      </c>
      <c r="V127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27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27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27" s="19">
        <f>IF([@[Request ID]]="","",IF(COUNTIF(tblRequests[Request ID],[@[Request ID]])&gt;1,"Duplicate Request ID","Unique"))</f>
        <v/>
      </c>
      <c r="Z127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28">
      <c r="A128" s="13" t="n"/>
      <c r="B128" s="13" t="n"/>
      <c r="C128" s="37" t="n"/>
      <c r="D128" s="13" t="n"/>
      <c r="E128" s="13" t="n"/>
      <c r="F128" s="13" t="n"/>
      <c r="G128" s="13" t="n"/>
      <c r="H128" s="37" t="n"/>
      <c r="I128" s="13" t="n"/>
      <c r="J128" s="13" t="n"/>
      <c r="K128" s="13" t="n"/>
      <c r="L128" s="13" t="n"/>
      <c r="M128" s="13" t="n"/>
      <c r="N128" s="13" t="n"/>
      <c r="O128" s="37" t="n"/>
      <c r="P128" s="15" t="n"/>
      <c r="Q128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28" s="17">
        <f>IF([@[Request ID]]="","",IF(OR([@[Request Date]]="",[@[Applicable Deadline]]=""),"",IF([@[Request Date]]&lt;=[@[Applicable Deadline]],"Submitted On Time","Submitted Late")))</f>
        <v/>
      </c>
      <c r="S128" s="18">
        <f>IF(OR([@[Request ID]]="",[@[Applicable Deadline]]=""),"",[@[Applicable Deadline]]-Settings!$B$3)</f>
        <v/>
      </c>
      <c r="T128" s="18">
        <f>IF(OR([@[Request ID]]="",[@[Request Date]]=""),"",MAX(0,IF([@[Completed Date]]&lt;&gt;"",[@[Completed Date]],Settings!$B$3)-[@[Request Date]]))</f>
        <v/>
      </c>
      <c r="U128" s="17">
        <f>IF([@[Request ID]]="","",IF(OR([@Status]="Completed",[@Status]="Denied",[@Status]="Canceled"),"Closed",IF([@Status]="","","Open")))</f>
        <v/>
      </c>
      <c r="V128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28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28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28" s="19">
        <f>IF([@[Request ID]]="","",IF(COUNTIF(tblRequests[Request ID],[@[Request ID]])&gt;1,"Duplicate Request ID","Unique"))</f>
        <v/>
      </c>
      <c r="Z128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29">
      <c r="A129" s="13" t="n"/>
      <c r="B129" s="13" t="n"/>
      <c r="C129" s="37" t="n"/>
      <c r="D129" s="13" t="n"/>
      <c r="E129" s="13" t="n"/>
      <c r="F129" s="13" t="n"/>
      <c r="G129" s="13" t="n"/>
      <c r="H129" s="37" t="n"/>
      <c r="I129" s="13" t="n"/>
      <c r="J129" s="13" t="n"/>
      <c r="K129" s="13" t="n"/>
      <c r="L129" s="13" t="n"/>
      <c r="M129" s="13" t="n"/>
      <c r="N129" s="13" t="n"/>
      <c r="O129" s="37" t="n"/>
      <c r="P129" s="15" t="n"/>
      <c r="Q129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29" s="17">
        <f>IF([@[Request ID]]="","",IF(OR([@[Request Date]]="",[@[Applicable Deadline]]=""),"",IF([@[Request Date]]&lt;=[@[Applicable Deadline]],"Submitted On Time","Submitted Late")))</f>
        <v/>
      </c>
      <c r="S129" s="18">
        <f>IF(OR([@[Request ID]]="",[@[Applicable Deadline]]=""),"",[@[Applicable Deadline]]-Settings!$B$3)</f>
        <v/>
      </c>
      <c r="T129" s="18">
        <f>IF(OR([@[Request ID]]="",[@[Request Date]]=""),"",MAX(0,IF([@[Completed Date]]&lt;&gt;"",[@[Completed Date]],Settings!$B$3)-[@[Request Date]]))</f>
        <v/>
      </c>
      <c r="U129" s="17">
        <f>IF([@[Request ID]]="","",IF(OR([@Status]="Completed",[@Status]="Denied",[@Status]="Canceled"),"Closed",IF([@Status]="","","Open")))</f>
        <v/>
      </c>
      <c r="V129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29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29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29" s="19">
        <f>IF([@[Request ID]]="","",IF(COUNTIF(tblRequests[Request ID],[@[Request ID]])&gt;1,"Duplicate Request ID","Unique"))</f>
        <v/>
      </c>
      <c r="Z129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30">
      <c r="A130" s="13" t="n"/>
      <c r="B130" s="13" t="n"/>
      <c r="C130" s="37" t="n"/>
      <c r="D130" s="13" t="n"/>
      <c r="E130" s="13" t="n"/>
      <c r="F130" s="13" t="n"/>
      <c r="G130" s="13" t="n"/>
      <c r="H130" s="37" t="n"/>
      <c r="I130" s="13" t="n"/>
      <c r="J130" s="13" t="n"/>
      <c r="K130" s="13" t="n"/>
      <c r="L130" s="13" t="n"/>
      <c r="M130" s="13" t="n"/>
      <c r="N130" s="13" t="n"/>
      <c r="O130" s="37" t="n"/>
      <c r="P130" s="15" t="n"/>
      <c r="Q130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30" s="17">
        <f>IF([@[Request ID]]="","",IF(OR([@[Request Date]]="",[@[Applicable Deadline]]=""),"",IF([@[Request Date]]&lt;=[@[Applicable Deadline]],"Submitted On Time","Submitted Late")))</f>
        <v/>
      </c>
      <c r="S130" s="18">
        <f>IF(OR([@[Request ID]]="",[@[Applicable Deadline]]=""),"",[@[Applicable Deadline]]-Settings!$B$3)</f>
        <v/>
      </c>
      <c r="T130" s="18">
        <f>IF(OR([@[Request ID]]="",[@[Request Date]]=""),"",MAX(0,IF([@[Completed Date]]&lt;&gt;"",[@[Completed Date]],Settings!$B$3)-[@[Request Date]]))</f>
        <v/>
      </c>
      <c r="U130" s="17">
        <f>IF([@[Request ID]]="","",IF(OR([@Status]="Completed",[@Status]="Denied",[@Status]="Canceled"),"Closed",IF([@Status]="","","Open")))</f>
        <v/>
      </c>
      <c r="V130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30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30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30" s="19">
        <f>IF([@[Request ID]]="","",IF(COUNTIF(tblRequests[Request ID],[@[Request ID]])&gt;1,"Duplicate Request ID","Unique"))</f>
        <v/>
      </c>
      <c r="Z130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31">
      <c r="A131" s="13" t="n"/>
      <c r="B131" s="13" t="n"/>
      <c r="C131" s="37" t="n"/>
      <c r="D131" s="13" t="n"/>
      <c r="E131" s="13" t="n"/>
      <c r="F131" s="13" t="n"/>
      <c r="G131" s="13" t="n"/>
      <c r="H131" s="37" t="n"/>
      <c r="I131" s="13" t="n"/>
      <c r="J131" s="13" t="n"/>
      <c r="K131" s="13" t="n"/>
      <c r="L131" s="13" t="n"/>
      <c r="M131" s="13" t="n"/>
      <c r="N131" s="13" t="n"/>
      <c r="O131" s="37" t="n"/>
      <c r="P131" s="15" t="n"/>
      <c r="Q131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31" s="17">
        <f>IF([@[Request ID]]="","",IF(OR([@[Request Date]]="",[@[Applicable Deadline]]=""),"",IF([@[Request Date]]&lt;=[@[Applicable Deadline]],"Submitted On Time","Submitted Late")))</f>
        <v/>
      </c>
      <c r="S131" s="18">
        <f>IF(OR([@[Request ID]]="",[@[Applicable Deadline]]=""),"",[@[Applicable Deadline]]-Settings!$B$3)</f>
        <v/>
      </c>
      <c r="T131" s="18">
        <f>IF(OR([@[Request ID]]="",[@[Request Date]]=""),"",MAX(0,IF([@[Completed Date]]&lt;&gt;"",[@[Completed Date]],Settings!$B$3)-[@[Request Date]]))</f>
        <v/>
      </c>
      <c r="U131" s="17">
        <f>IF([@[Request ID]]="","",IF(OR([@Status]="Completed",[@Status]="Denied",[@Status]="Canceled"),"Closed",IF([@Status]="","","Open")))</f>
        <v/>
      </c>
      <c r="V131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31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31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31" s="19">
        <f>IF([@[Request ID]]="","",IF(COUNTIF(tblRequests[Request ID],[@[Request ID]])&gt;1,"Duplicate Request ID","Unique"))</f>
        <v/>
      </c>
      <c r="Z131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32">
      <c r="A132" s="13" t="n"/>
      <c r="B132" s="13" t="n"/>
      <c r="C132" s="37" t="n"/>
      <c r="D132" s="13" t="n"/>
      <c r="E132" s="13" t="n"/>
      <c r="F132" s="13" t="n"/>
      <c r="G132" s="13" t="n"/>
      <c r="H132" s="37" t="n"/>
      <c r="I132" s="13" t="n"/>
      <c r="J132" s="13" t="n"/>
      <c r="K132" s="13" t="n"/>
      <c r="L132" s="13" t="n"/>
      <c r="M132" s="13" t="n"/>
      <c r="N132" s="13" t="n"/>
      <c r="O132" s="37" t="n"/>
      <c r="P132" s="15" t="n"/>
      <c r="Q132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32" s="17">
        <f>IF([@[Request ID]]="","",IF(OR([@[Request Date]]="",[@[Applicable Deadline]]=""),"",IF([@[Request Date]]&lt;=[@[Applicable Deadline]],"Submitted On Time","Submitted Late")))</f>
        <v/>
      </c>
      <c r="S132" s="18">
        <f>IF(OR([@[Request ID]]="",[@[Applicable Deadline]]=""),"",[@[Applicable Deadline]]-Settings!$B$3)</f>
        <v/>
      </c>
      <c r="T132" s="18">
        <f>IF(OR([@[Request ID]]="",[@[Request Date]]=""),"",MAX(0,IF([@[Completed Date]]&lt;&gt;"",[@[Completed Date]],Settings!$B$3)-[@[Request Date]]))</f>
        <v/>
      </c>
      <c r="U132" s="17">
        <f>IF([@[Request ID]]="","",IF(OR([@Status]="Completed",[@Status]="Denied",[@Status]="Canceled"),"Closed",IF([@Status]="","","Open")))</f>
        <v/>
      </c>
      <c r="V132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32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32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32" s="19">
        <f>IF([@[Request ID]]="","",IF(COUNTIF(tblRequests[Request ID],[@[Request ID]])&gt;1,"Duplicate Request ID","Unique"))</f>
        <v/>
      </c>
      <c r="Z132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33">
      <c r="A133" s="13" t="n"/>
      <c r="B133" s="13" t="n"/>
      <c r="C133" s="37" t="n"/>
      <c r="D133" s="13" t="n"/>
      <c r="E133" s="13" t="n"/>
      <c r="F133" s="13" t="n"/>
      <c r="G133" s="13" t="n"/>
      <c r="H133" s="37" t="n"/>
      <c r="I133" s="13" t="n"/>
      <c r="J133" s="13" t="n"/>
      <c r="K133" s="13" t="n"/>
      <c r="L133" s="13" t="n"/>
      <c r="M133" s="13" t="n"/>
      <c r="N133" s="13" t="n"/>
      <c r="O133" s="37" t="n"/>
      <c r="P133" s="15" t="n"/>
      <c r="Q133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33" s="17">
        <f>IF([@[Request ID]]="","",IF(OR([@[Request Date]]="",[@[Applicable Deadline]]=""),"",IF([@[Request Date]]&lt;=[@[Applicable Deadline]],"Submitted On Time","Submitted Late")))</f>
        <v/>
      </c>
      <c r="S133" s="18">
        <f>IF(OR([@[Request ID]]="",[@[Applicable Deadline]]=""),"",[@[Applicable Deadline]]-Settings!$B$3)</f>
        <v/>
      </c>
      <c r="T133" s="18">
        <f>IF(OR([@[Request ID]]="",[@[Request Date]]=""),"",MAX(0,IF([@[Completed Date]]&lt;&gt;"",[@[Completed Date]],Settings!$B$3)-[@[Request Date]]))</f>
        <v/>
      </c>
      <c r="U133" s="17">
        <f>IF([@[Request ID]]="","",IF(OR([@Status]="Completed",[@Status]="Denied",[@Status]="Canceled"),"Closed",IF([@Status]="","","Open")))</f>
        <v/>
      </c>
      <c r="V133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33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33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33" s="19">
        <f>IF([@[Request ID]]="","",IF(COUNTIF(tblRequests[Request ID],[@[Request ID]])&gt;1,"Duplicate Request ID","Unique"))</f>
        <v/>
      </c>
      <c r="Z133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34">
      <c r="A134" s="13" t="n"/>
      <c r="B134" s="13" t="n"/>
      <c r="C134" s="37" t="n"/>
      <c r="D134" s="13" t="n"/>
      <c r="E134" s="13" t="n"/>
      <c r="F134" s="13" t="n"/>
      <c r="G134" s="13" t="n"/>
      <c r="H134" s="37" t="n"/>
      <c r="I134" s="13" t="n"/>
      <c r="J134" s="13" t="n"/>
      <c r="K134" s="13" t="n"/>
      <c r="L134" s="13" t="n"/>
      <c r="M134" s="13" t="n"/>
      <c r="N134" s="13" t="n"/>
      <c r="O134" s="37" t="n"/>
      <c r="P134" s="15" t="n"/>
      <c r="Q134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34" s="17">
        <f>IF([@[Request ID]]="","",IF(OR([@[Request Date]]="",[@[Applicable Deadline]]=""),"",IF([@[Request Date]]&lt;=[@[Applicable Deadline]],"Submitted On Time","Submitted Late")))</f>
        <v/>
      </c>
      <c r="S134" s="18">
        <f>IF(OR([@[Request ID]]="",[@[Applicable Deadline]]=""),"",[@[Applicable Deadline]]-Settings!$B$3)</f>
        <v/>
      </c>
      <c r="T134" s="18">
        <f>IF(OR([@[Request ID]]="",[@[Request Date]]=""),"",MAX(0,IF([@[Completed Date]]&lt;&gt;"",[@[Completed Date]],Settings!$B$3)-[@[Request Date]]))</f>
        <v/>
      </c>
      <c r="U134" s="17">
        <f>IF([@[Request ID]]="","",IF(OR([@Status]="Completed",[@Status]="Denied",[@Status]="Canceled"),"Closed",IF([@Status]="","","Open")))</f>
        <v/>
      </c>
      <c r="V134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34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34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34" s="19">
        <f>IF([@[Request ID]]="","",IF(COUNTIF(tblRequests[Request ID],[@[Request ID]])&gt;1,"Duplicate Request ID","Unique"))</f>
        <v/>
      </c>
      <c r="Z134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35">
      <c r="A135" s="13" t="n"/>
      <c r="B135" s="13" t="n"/>
      <c r="C135" s="37" t="n"/>
      <c r="D135" s="13" t="n"/>
      <c r="E135" s="13" t="n"/>
      <c r="F135" s="13" t="n"/>
      <c r="G135" s="13" t="n"/>
      <c r="H135" s="37" t="n"/>
      <c r="I135" s="13" t="n"/>
      <c r="J135" s="13" t="n"/>
      <c r="K135" s="13" t="n"/>
      <c r="L135" s="13" t="n"/>
      <c r="M135" s="13" t="n"/>
      <c r="N135" s="13" t="n"/>
      <c r="O135" s="37" t="n"/>
      <c r="P135" s="15" t="n"/>
      <c r="Q135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35" s="17">
        <f>IF([@[Request ID]]="","",IF(OR([@[Request Date]]="",[@[Applicable Deadline]]=""),"",IF([@[Request Date]]&lt;=[@[Applicable Deadline]],"Submitted On Time","Submitted Late")))</f>
        <v/>
      </c>
      <c r="S135" s="18">
        <f>IF(OR([@[Request ID]]="",[@[Applicable Deadline]]=""),"",[@[Applicable Deadline]]-Settings!$B$3)</f>
        <v/>
      </c>
      <c r="T135" s="18">
        <f>IF(OR([@[Request ID]]="",[@[Request Date]]=""),"",MAX(0,IF([@[Completed Date]]&lt;&gt;"",[@[Completed Date]],Settings!$B$3)-[@[Request Date]]))</f>
        <v/>
      </c>
      <c r="U135" s="17">
        <f>IF([@[Request ID]]="","",IF(OR([@Status]="Completed",[@Status]="Denied",[@Status]="Canceled"),"Closed",IF([@Status]="","","Open")))</f>
        <v/>
      </c>
      <c r="V135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35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35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35" s="19">
        <f>IF([@[Request ID]]="","",IF(COUNTIF(tblRequests[Request ID],[@[Request ID]])&gt;1,"Duplicate Request ID","Unique"))</f>
        <v/>
      </c>
      <c r="Z135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36">
      <c r="A136" s="13" t="n"/>
      <c r="B136" s="13" t="n"/>
      <c r="C136" s="37" t="n"/>
      <c r="D136" s="13" t="n"/>
      <c r="E136" s="13" t="n"/>
      <c r="F136" s="13" t="n"/>
      <c r="G136" s="13" t="n"/>
      <c r="H136" s="37" t="n"/>
      <c r="I136" s="13" t="n"/>
      <c r="J136" s="13" t="n"/>
      <c r="K136" s="13" t="n"/>
      <c r="L136" s="13" t="n"/>
      <c r="M136" s="13" t="n"/>
      <c r="N136" s="13" t="n"/>
      <c r="O136" s="37" t="n"/>
      <c r="P136" s="15" t="n"/>
      <c r="Q136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36" s="17">
        <f>IF([@[Request ID]]="","",IF(OR([@[Request Date]]="",[@[Applicable Deadline]]=""),"",IF([@[Request Date]]&lt;=[@[Applicable Deadline]],"Submitted On Time","Submitted Late")))</f>
        <v/>
      </c>
      <c r="S136" s="18">
        <f>IF(OR([@[Request ID]]="",[@[Applicable Deadline]]=""),"",[@[Applicable Deadline]]-Settings!$B$3)</f>
        <v/>
      </c>
      <c r="T136" s="18">
        <f>IF(OR([@[Request ID]]="",[@[Request Date]]=""),"",MAX(0,IF([@[Completed Date]]&lt;&gt;"",[@[Completed Date]],Settings!$B$3)-[@[Request Date]]))</f>
        <v/>
      </c>
      <c r="U136" s="17">
        <f>IF([@[Request ID]]="","",IF(OR([@Status]="Completed",[@Status]="Denied",[@Status]="Canceled"),"Closed",IF([@Status]="","","Open")))</f>
        <v/>
      </c>
      <c r="V136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36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36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36" s="19">
        <f>IF([@[Request ID]]="","",IF(COUNTIF(tblRequests[Request ID],[@[Request ID]])&gt;1,"Duplicate Request ID","Unique"))</f>
        <v/>
      </c>
      <c r="Z136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37">
      <c r="A137" s="13" t="n"/>
      <c r="B137" s="13" t="n"/>
      <c r="C137" s="37" t="n"/>
      <c r="D137" s="13" t="n"/>
      <c r="E137" s="13" t="n"/>
      <c r="F137" s="13" t="n"/>
      <c r="G137" s="13" t="n"/>
      <c r="H137" s="37" t="n"/>
      <c r="I137" s="13" t="n"/>
      <c r="J137" s="13" t="n"/>
      <c r="K137" s="13" t="n"/>
      <c r="L137" s="13" t="n"/>
      <c r="M137" s="13" t="n"/>
      <c r="N137" s="13" t="n"/>
      <c r="O137" s="37" t="n"/>
      <c r="P137" s="15" t="n"/>
      <c r="Q137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37" s="17">
        <f>IF([@[Request ID]]="","",IF(OR([@[Request Date]]="",[@[Applicable Deadline]]=""),"",IF([@[Request Date]]&lt;=[@[Applicable Deadline]],"Submitted On Time","Submitted Late")))</f>
        <v/>
      </c>
      <c r="S137" s="18">
        <f>IF(OR([@[Request ID]]="",[@[Applicable Deadline]]=""),"",[@[Applicable Deadline]]-Settings!$B$3)</f>
        <v/>
      </c>
      <c r="T137" s="18">
        <f>IF(OR([@[Request ID]]="",[@[Request Date]]=""),"",MAX(0,IF([@[Completed Date]]&lt;&gt;"",[@[Completed Date]],Settings!$B$3)-[@[Request Date]]))</f>
        <v/>
      </c>
      <c r="U137" s="17">
        <f>IF([@[Request ID]]="","",IF(OR([@Status]="Completed",[@Status]="Denied",[@Status]="Canceled"),"Closed",IF([@Status]="","","Open")))</f>
        <v/>
      </c>
      <c r="V137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37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37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37" s="19">
        <f>IF([@[Request ID]]="","",IF(COUNTIF(tblRequests[Request ID],[@[Request ID]])&gt;1,"Duplicate Request ID","Unique"))</f>
        <v/>
      </c>
      <c r="Z137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38">
      <c r="A138" s="13" t="n"/>
      <c r="B138" s="13" t="n"/>
      <c r="C138" s="37" t="n"/>
      <c r="D138" s="13" t="n"/>
      <c r="E138" s="13" t="n"/>
      <c r="F138" s="13" t="n"/>
      <c r="G138" s="13" t="n"/>
      <c r="H138" s="37" t="n"/>
      <c r="I138" s="13" t="n"/>
      <c r="J138" s="13" t="n"/>
      <c r="K138" s="13" t="n"/>
      <c r="L138" s="13" t="n"/>
      <c r="M138" s="13" t="n"/>
      <c r="N138" s="13" t="n"/>
      <c r="O138" s="37" t="n"/>
      <c r="P138" s="15" t="n"/>
      <c r="Q138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38" s="17">
        <f>IF([@[Request ID]]="","",IF(OR([@[Request Date]]="",[@[Applicable Deadline]]=""),"",IF([@[Request Date]]&lt;=[@[Applicable Deadline]],"Submitted On Time","Submitted Late")))</f>
        <v/>
      </c>
      <c r="S138" s="18">
        <f>IF(OR([@[Request ID]]="",[@[Applicable Deadline]]=""),"",[@[Applicable Deadline]]-Settings!$B$3)</f>
        <v/>
      </c>
      <c r="T138" s="18">
        <f>IF(OR([@[Request ID]]="",[@[Request Date]]=""),"",MAX(0,IF([@[Completed Date]]&lt;&gt;"",[@[Completed Date]],Settings!$B$3)-[@[Request Date]]))</f>
        <v/>
      </c>
      <c r="U138" s="17">
        <f>IF([@[Request ID]]="","",IF(OR([@Status]="Completed",[@Status]="Denied",[@Status]="Canceled"),"Closed",IF([@Status]="","","Open")))</f>
        <v/>
      </c>
      <c r="V138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38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38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38" s="19">
        <f>IF([@[Request ID]]="","",IF(COUNTIF(tblRequests[Request ID],[@[Request ID]])&gt;1,"Duplicate Request ID","Unique"))</f>
        <v/>
      </c>
      <c r="Z138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39">
      <c r="A139" s="13" t="n"/>
      <c r="B139" s="13" t="n"/>
      <c r="C139" s="37" t="n"/>
      <c r="D139" s="13" t="n"/>
      <c r="E139" s="13" t="n"/>
      <c r="F139" s="13" t="n"/>
      <c r="G139" s="13" t="n"/>
      <c r="H139" s="37" t="n"/>
      <c r="I139" s="13" t="n"/>
      <c r="J139" s="13" t="n"/>
      <c r="K139" s="13" t="n"/>
      <c r="L139" s="13" t="n"/>
      <c r="M139" s="13" t="n"/>
      <c r="N139" s="13" t="n"/>
      <c r="O139" s="37" t="n"/>
      <c r="P139" s="15" t="n"/>
      <c r="Q139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39" s="17">
        <f>IF([@[Request ID]]="","",IF(OR([@[Request Date]]="",[@[Applicable Deadline]]=""),"",IF([@[Request Date]]&lt;=[@[Applicable Deadline]],"Submitted On Time","Submitted Late")))</f>
        <v/>
      </c>
      <c r="S139" s="18">
        <f>IF(OR([@[Request ID]]="",[@[Applicable Deadline]]=""),"",[@[Applicable Deadline]]-Settings!$B$3)</f>
        <v/>
      </c>
      <c r="T139" s="18">
        <f>IF(OR([@[Request ID]]="",[@[Request Date]]=""),"",MAX(0,IF([@[Completed Date]]&lt;&gt;"",[@[Completed Date]],Settings!$B$3)-[@[Request Date]]))</f>
        <v/>
      </c>
      <c r="U139" s="17">
        <f>IF([@[Request ID]]="","",IF(OR([@Status]="Completed",[@Status]="Denied",[@Status]="Canceled"),"Closed",IF([@Status]="","","Open")))</f>
        <v/>
      </c>
      <c r="V139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39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39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39" s="19">
        <f>IF([@[Request ID]]="","",IF(COUNTIF(tblRequests[Request ID],[@[Request ID]])&gt;1,"Duplicate Request ID","Unique"))</f>
        <v/>
      </c>
      <c r="Z139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40">
      <c r="A140" s="13" t="n"/>
      <c r="B140" s="13" t="n"/>
      <c r="C140" s="37" t="n"/>
      <c r="D140" s="13" t="n"/>
      <c r="E140" s="13" t="n"/>
      <c r="F140" s="13" t="n"/>
      <c r="G140" s="13" t="n"/>
      <c r="H140" s="37" t="n"/>
      <c r="I140" s="13" t="n"/>
      <c r="J140" s="13" t="n"/>
      <c r="K140" s="13" t="n"/>
      <c r="L140" s="13" t="n"/>
      <c r="M140" s="13" t="n"/>
      <c r="N140" s="13" t="n"/>
      <c r="O140" s="37" t="n"/>
      <c r="P140" s="15" t="n"/>
      <c r="Q140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40" s="17">
        <f>IF([@[Request ID]]="","",IF(OR([@[Request Date]]="",[@[Applicable Deadline]]=""),"",IF([@[Request Date]]&lt;=[@[Applicable Deadline]],"Submitted On Time","Submitted Late")))</f>
        <v/>
      </c>
      <c r="S140" s="18">
        <f>IF(OR([@[Request ID]]="",[@[Applicable Deadline]]=""),"",[@[Applicable Deadline]]-Settings!$B$3)</f>
        <v/>
      </c>
      <c r="T140" s="18">
        <f>IF(OR([@[Request ID]]="",[@[Request Date]]=""),"",MAX(0,IF([@[Completed Date]]&lt;&gt;"",[@[Completed Date]],Settings!$B$3)-[@[Request Date]]))</f>
        <v/>
      </c>
      <c r="U140" s="17">
        <f>IF([@[Request ID]]="","",IF(OR([@Status]="Completed",[@Status]="Denied",[@Status]="Canceled"),"Closed",IF([@Status]="","","Open")))</f>
        <v/>
      </c>
      <c r="V140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40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40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40" s="19">
        <f>IF([@[Request ID]]="","",IF(COUNTIF(tblRequests[Request ID],[@[Request ID]])&gt;1,"Duplicate Request ID","Unique"))</f>
        <v/>
      </c>
      <c r="Z140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41">
      <c r="A141" s="13" t="n"/>
      <c r="B141" s="13" t="n"/>
      <c r="C141" s="37" t="n"/>
      <c r="D141" s="13" t="n"/>
      <c r="E141" s="13" t="n"/>
      <c r="F141" s="13" t="n"/>
      <c r="G141" s="13" t="n"/>
      <c r="H141" s="37" t="n"/>
      <c r="I141" s="13" t="n"/>
      <c r="J141" s="13" t="n"/>
      <c r="K141" s="13" t="n"/>
      <c r="L141" s="13" t="n"/>
      <c r="M141" s="13" t="n"/>
      <c r="N141" s="13" t="n"/>
      <c r="O141" s="37" t="n"/>
      <c r="P141" s="15" t="n"/>
      <c r="Q141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41" s="17">
        <f>IF([@[Request ID]]="","",IF(OR([@[Request Date]]="",[@[Applicable Deadline]]=""),"",IF([@[Request Date]]&lt;=[@[Applicable Deadline]],"Submitted On Time","Submitted Late")))</f>
        <v/>
      </c>
      <c r="S141" s="18">
        <f>IF(OR([@[Request ID]]="",[@[Applicable Deadline]]=""),"",[@[Applicable Deadline]]-Settings!$B$3)</f>
        <v/>
      </c>
      <c r="T141" s="18">
        <f>IF(OR([@[Request ID]]="",[@[Request Date]]=""),"",MAX(0,IF([@[Completed Date]]&lt;&gt;"",[@[Completed Date]],Settings!$B$3)-[@[Request Date]]))</f>
        <v/>
      </c>
      <c r="U141" s="17">
        <f>IF([@[Request ID]]="","",IF(OR([@Status]="Completed",[@Status]="Denied",[@Status]="Canceled"),"Closed",IF([@Status]="","","Open")))</f>
        <v/>
      </c>
      <c r="V141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41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41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41" s="19">
        <f>IF([@[Request ID]]="","",IF(COUNTIF(tblRequests[Request ID],[@[Request ID]])&gt;1,"Duplicate Request ID","Unique"))</f>
        <v/>
      </c>
      <c r="Z141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42">
      <c r="A142" s="13" t="n"/>
      <c r="B142" s="13" t="n"/>
      <c r="C142" s="37" t="n"/>
      <c r="D142" s="13" t="n"/>
      <c r="E142" s="13" t="n"/>
      <c r="F142" s="13" t="n"/>
      <c r="G142" s="13" t="n"/>
      <c r="H142" s="37" t="n"/>
      <c r="I142" s="13" t="n"/>
      <c r="J142" s="13" t="n"/>
      <c r="K142" s="13" t="n"/>
      <c r="L142" s="13" t="n"/>
      <c r="M142" s="13" t="n"/>
      <c r="N142" s="13" t="n"/>
      <c r="O142" s="37" t="n"/>
      <c r="P142" s="15" t="n"/>
      <c r="Q142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42" s="17">
        <f>IF([@[Request ID]]="","",IF(OR([@[Request Date]]="",[@[Applicable Deadline]]=""),"",IF([@[Request Date]]&lt;=[@[Applicable Deadline]],"Submitted On Time","Submitted Late")))</f>
        <v/>
      </c>
      <c r="S142" s="18">
        <f>IF(OR([@[Request ID]]="",[@[Applicable Deadline]]=""),"",[@[Applicable Deadline]]-Settings!$B$3)</f>
        <v/>
      </c>
      <c r="T142" s="18">
        <f>IF(OR([@[Request ID]]="",[@[Request Date]]=""),"",MAX(0,IF([@[Completed Date]]&lt;&gt;"",[@[Completed Date]],Settings!$B$3)-[@[Request Date]]))</f>
        <v/>
      </c>
      <c r="U142" s="17">
        <f>IF([@[Request ID]]="","",IF(OR([@Status]="Completed",[@Status]="Denied",[@Status]="Canceled"),"Closed",IF([@Status]="","","Open")))</f>
        <v/>
      </c>
      <c r="V142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42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42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42" s="19">
        <f>IF([@[Request ID]]="","",IF(COUNTIF(tblRequests[Request ID],[@[Request ID]])&gt;1,"Duplicate Request ID","Unique"))</f>
        <v/>
      </c>
      <c r="Z142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43">
      <c r="A143" s="13" t="n"/>
      <c r="B143" s="13" t="n"/>
      <c r="C143" s="37" t="n"/>
      <c r="D143" s="13" t="n"/>
      <c r="E143" s="13" t="n"/>
      <c r="F143" s="13" t="n"/>
      <c r="G143" s="13" t="n"/>
      <c r="H143" s="37" t="n"/>
      <c r="I143" s="13" t="n"/>
      <c r="J143" s="13" t="n"/>
      <c r="K143" s="13" t="n"/>
      <c r="L143" s="13" t="n"/>
      <c r="M143" s="13" t="n"/>
      <c r="N143" s="13" t="n"/>
      <c r="O143" s="37" t="n"/>
      <c r="P143" s="15" t="n"/>
      <c r="Q143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43" s="17">
        <f>IF([@[Request ID]]="","",IF(OR([@[Request Date]]="",[@[Applicable Deadline]]=""),"",IF([@[Request Date]]&lt;=[@[Applicable Deadline]],"Submitted On Time","Submitted Late")))</f>
        <v/>
      </c>
      <c r="S143" s="18">
        <f>IF(OR([@[Request ID]]="",[@[Applicable Deadline]]=""),"",[@[Applicable Deadline]]-Settings!$B$3)</f>
        <v/>
      </c>
      <c r="T143" s="18">
        <f>IF(OR([@[Request ID]]="",[@[Request Date]]=""),"",MAX(0,IF([@[Completed Date]]&lt;&gt;"",[@[Completed Date]],Settings!$B$3)-[@[Request Date]]))</f>
        <v/>
      </c>
      <c r="U143" s="17">
        <f>IF([@[Request ID]]="","",IF(OR([@Status]="Completed",[@Status]="Denied",[@Status]="Canceled"),"Closed",IF([@Status]="","","Open")))</f>
        <v/>
      </c>
      <c r="V143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43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43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43" s="19">
        <f>IF([@[Request ID]]="","",IF(COUNTIF(tblRequests[Request ID],[@[Request ID]])&gt;1,"Duplicate Request ID","Unique"))</f>
        <v/>
      </c>
      <c r="Z143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44">
      <c r="A144" s="13" t="n"/>
      <c r="B144" s="13" t="n"/>
      <c r="C144" s="37" t="n"/>
      <c r="D144" s="13" t="n"/>
      <c r="E144" s="13" t="n"/>
      <c r="F144" s="13" t="n"/>
      <c r="G144" s="13" t="n"/>
      <c r="H144" s="37" t="n"/>
      <c r="I144" s="13" t="n"/>
      <c r="J144" s="13" t="n"/>
      <c r="K144" s="13" t="n"/>
      <c r="L144" s="13" t="n"/>
      <c r="M144" s="13" t="n"/>
      <c r="N144" s="13" t="n"/>
      <c r="O144" s="37" t="n"/>
      <c r="P144" s="15" t="n"/>
      <c r="Q144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44" s="17">
        <f>IF([@[Request ID]]="","",IF(OR([@[Request Date]]="",[@[Applicable Deadline]]=""),"",IF([@[Request Date]]&lt;=[@[Applicable Deadline]],"Submitted On Time","Submitted Late")))</f>
        <v/>
      </c>
      <c r="S144" s="18">
        <f>IF(OR([@[Request ID]]="",[@[Applicable Deadline]]=""),"",[@[Applicable Deadline]]-Settings!$B$3)</f>
        <v/>
      </c>
      <c r="T144" s="18">
        <f>IF(OR([@[Request ID]]="",[@[Request Date]]=""),"",MAX(0,IF([@[Completed Date]]&lt;&gt;"",[@[Completed Date]],Settings!$B$3)-[@[Request Date]]))</f>
        <v/>
      </c>
      <c r="U144" s="17">
        <f>IF([@[Request ID]]="","",IF(OR([@Status]="Completed",[@Status]="Denied",[@Status]="Canceled"),"Closed",IF([@Status]="","","Open")))</f>
        <v/>
      </c>
      <c r="V144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44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44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44" s="19">
        <f>IF([@[Request ID]]="","",IF(COUNTIF(tblRequests[Request ID],[@[Request ID]])&gt;1,"Duplicate Request ID","Unique"))</f>
        <v/>
      </c>
      <c r="Z144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45">
      <c r="A145" s="13" t="n"/>
      <c r="B145" s="13" t="n"/>
      <c r="C145" s="37" t="n"/>
      <c r="D145" s="13" t="n"/>
      <c r="E145" s="13" t="n"/>
      <c r="F145" s="13" t="n"/>
      <c r="G145" s="13" t="n"/>
      <c r="H145" s="37" t="n"/>
      <c r="I145" s="13" t="n"/>
      <c r="J145" s="13" t="n"/>
      <c r="K145" s="13" t="n"/>
      <c r="L145" s="13" t="n"/>
      <c r="M145" s="13" t="n"/>
      <c r="N145" s="13" t="n"/>
      <c r="O145" s="37" t="n"/>
      <c r="P145" s="15" t="n"/>
      <c r="Q145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45" s="17">
        <f>IF([@[Request ID]]="","",IF(OR([@[Request Date]]="",[@[Applicable Deadline]]=""),"",IF([@[Request Date]]&lt;=[@[Applicable Deadline]],"Submitted On Time","Submitted Late")))</f>
        <v/>
      </c>
      <c r="S145" s="18">
        <f>IF(OR([@[Request ID]]="",[@[Applicable Deadline]]=""),"",[@[Applicable Deadline]]-Settings!$B$3)</f>
        <v/>
      </c>
      <c r="T145" s="18">
        <f>IF(OR([@[Request ID]]="",[@[Request Date]]=""),"",MAX(0,IF([@[Completed Date]]&lt;&gt;"",[@[Completed Date]],Settings!$B$3)-[@[Request Date]]))</f>
        <v/>
      </c>
      <c r="U145" s="17">
        <f>IF([@[Request ID]]="","",IF(OR([@Status]="Completed",[@Status]="Denied",[@Status]="Canceled"),"Closed",IF([@Status]="","","Open")))</f>
        <v/>
      </c>
      <c r="V145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45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45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45" s="19">
        <f>IF([@[Request ID]]="","",IF(COUNTIF(tblRequests[Request ID],[@[Request ID]])&gt;1,"Duplicate Request ID","Unique"))</f>
        <v/>
      </c>
      <c r="Z145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46">
      <c r="A146" s="13" t="n"/>
      <c r="B146" s="13" t="n"/>
      <c r="C146" s="37" t="n"/>
      <c r="D146" s="13" t="n"/>
      <c r="E146" s="13" t="n"/>
      <c r="F146" s="13" t="n"/>
      <c r="G146" s="13" t="n"/>
      <c r="H146" s="37" t="n"/>
      <c r="I146" s="13" t="n"/>
      <c r="J146" s="13" t="n"/>
      <c r="K146" s="13" t="n"/>
      <c r="L146" s="13" t="n"/>
      <c r="M146" s="13" t="n"/>
      <c r="N146" s="13" t="n"/>
      <c r="O146" s="37" t="n"/>
      <c r="P146" s="15" t="n"/>
      <c r="Q146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46" s="17">
        <f>IF([@[Request ID]]="","",IF(OR([@[Request Date]]="",[@[Applicable Deadline]]=""),"",IF([@[Request Date]]&lt;=[@[Applicable Deadline]],"Submitted On Time","Submitted Late")))</f>
        <v/>
      </c>
      <c r="S146" s="18">
        <f>IF(OR([@[Request ID]]="",[@[Applicable Deadline]]=""),"",[@[Applicable Deadline]]-Settings!$B$3)</f>
        <v/>
      </c>
      <c r="T146" s="18">
        <f>IF(OR([@[Request ID]]="",[@[Request Date]]=""),"",MAX(0,IF([@[Completed Date]]&lt;&gt;"",[@[Completed Date]],Settings!$B$3)-[@[Request Date]]))</f>
        <v/>
      </c>
      <c r="U146" s="17">
        <f>IF([@[Request ID]]="","",IF(OR([@Status]="Completed",[@Status]="Denied",[@Status]="Canceled"),"Closed",IF([@Status]="","","Open")))</f>
        <v/>
      </c>
      <c r="V146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46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46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46" s="19">
        <f>IF([@[Request ID]]="","",IF(COUNTIF(tblRequests[Request ID],[@[Request ID]])&gt;1,"Duplicate Request ID","Unique"))</f>
        <v/>
      </c>
      <c r="Z146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47">
      <c r="A147" s="13" t="n"/>
      <c r="B147" s="13" t="n"/>
      <c r="C147" s="37" t="n"/>
      <c r="D147" s="13" t="n"/>
      <c r="E147" s="13" t="n"/>
      <c r="F147" s="13" t="n"/>
      <c r="G147" s="13" t="n"/>
      <c r="H147" s="37" t="n"/>
      <c r="I147" s="13" t="n"/>
      <c r="J147" s="13" t="n"/>
      <c r="K147" s="13" t="n"/>
      <c r="L147" s="13" t="n"/>
      <c r="M147" s="13" t="n"/>
      <c r="N147" s="13" t="n"/>
      <c r="O147" s="37" t="n"/>
      <c r="P147" s="15" t="n"/>
      <c r="Q147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47" s="17">
        <f>IF([@[Request ID]]="","",IF(OR([@[Request Date]]="",[@[Applicable Deadline]]=""),"",IF([@[Request Date]]&lt;=[@[Applicable Deadline]],"Submitted On Time","Submitted Late")))</f>
        <v/>
      </c>
      <c r="S147" s="18">
        <f>IF(OR([@[Request ID]]="",[@[Applicable Deadline]]=""),"",[@[Applicable Deadline]]-Settings!$B$3)</f>
        <v/>
      </c>
      <c r="T147" s="18">
        <f>IF(OR([@[Request ID]]="",[@[Request Date]]=""),"",MAX(0,IF([@[Completed Date]]&lt;&gt;"",[@[Completed Date]],Settings!$B$3)-[@[Request Date]]))</f>
        <v/>
      </c>
      <c r="U147" s="17">
        <f>IF([@[Request ID]]="","",IF(OR([@Status]="Completed",[@Status]="Denied",[@Status]="Canceled"),"Closed",IF([@Status]="","","Open")))</f>
        <v/>
      </c>
      <c r="V147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47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47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47" s="19">
        <f>IF([@[Request ID]]="","",IF(COUNTIF(tblRequests[Request ID],[@[Request ID]])&gt;1,"Duplicate Request ID","Unique"))</f>
        <v/>
      </c>
      <c r="Z147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48">
      <c r="A148" s="13" t="n"/>
      <c r="B148" s="13" t="n"/>
      <c r="C148" s="37" t="n"/>
      <c r="D148" s="13" t="n"/>
      <c r="E148" s="13" t="n"/>
      <c r="F148" s="13" t="n"/>
      <c r="G148" s="13" t="n"/>
      <c r="H148" s="37" t="n"/>
      <c r="I148" s="13" t="n"/>
      <c r="J148" s="13" t="n"/>
      <c r="K148" s="13" t="n"/>
      <c r="L148" s="13" t="n"/>
      <c r="M148" s="13" t="n"/>
      <c r="N148" s="13" t="n"/>
      <c r="O148" s="37" t="n"/>
      <c r="P148" s="15" t="n"/>
      <c r="Q148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48" s="17">
        <f>IF([@[Request ID]]="","",IF(OR([@[Request Date]]="",[@[Applicable Deadline]]=""),"",IF([@[Request Date]]&lt;=[@[Applicable Deadline]],"Submitted On Time","Submitted Late")))</f>
        <v/>
      </c>
      <c r="S148" s="18">
        <f>IF(OR([@[Request ID]]="",[@[Applicable Deadline]]=""),"",[@[Applicable Deadline]]-Settings!$B$3)</f>
        <v/>
      </c>
      <c r="T148" s="18">
        <f>IF(OR([@[Request ID]]="",[@[Request Date]]=""),"",MAX(0,IF([@[Completed Date]]&lt;&gt;"",[@[Completed Date]],Settings!$B$3)-[@[Request Date]]))</f>
        <v/>
      </c>
      <c r="U148" s="17">
        <f>IF([@[Request ID]]="","",IF(OR([@Status]="Completed",[@Status]="Denied",[@Status]="Canceled"),"Closed",IF([@Status]="","","Open")))</f>
        <v/>
      </c>
      <c r="V148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48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48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48" s="19">
        <f>IF([@[Request ID]]="","",IF(COUNTIF(tblRequests[Request ID],[@[Request ID]])&gt;1,"Duplicate Request ID","Unique"))</f>
        <v/>
      </c>
      <c r="Z148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49">
      <c r="A149" s="13" t="n"/>
      <c r="B149" s="13" t="n"/>
      <c r="C149" s="37" t="n"/>
      <c r="D149" s="13" t="n"/>
      <c r="E149" s="13" t="n"/>
      <c r="F149" s="13" t="n"/>
      <c r="G149" s="13" t="n"/>
      <c r="H149" s="37" t="n"/>
      <c r="I149" s="13" t="n"/>
      <c r="J149" s="13" t="n"/>
      <c r="K149" s="13" t="n"/>
      <c r="L149" s="13" t="n"/>
      <c r="M149" s="13" t="n"/>
      <c r="N149" s="13" t="n"/>
      <c r="O149" s="37" t="n"/>
      <c r="P149" s="15" t="n"/>
      <c r="Q149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49" s="17">
        <f>IF([@[Request ID]]="","",IF(OR([@[Request Date]]="",[@[Applicable Deadline]]=""),"",IF([@[Request Date]]&lt;=[@[Applicable Deadline]],"Submitted On Time","Submitted Late")))</f>
        <v/>
      </c>
      <c r="S149" s="18">
        <f>IF(OR([@[Request ID]]="",[@[Applicable Deadline]]=""),"",[@[Applicable Deadline]]-Settings!$B$3)</f>
        <v/>
      </c>
      <c r="T149" s="18">
        <f>IF(OR([@[Request ID]]="",[@[Request Date]]=""),"",MAX(0,IF([@[Completed Date]]&lt;&gt;"",[@[Completed Date]],Settings!$B$3)-[@[Request Date]]))</f>
        <v/>
      </c>
      <c r="U149" s="17">
        <f>IF([@[Request ID]]="","",IF(OR([@Status]="Completed",[@Status]="Denied",[@Status]="Canceled"),"Closed",IF([@Status]="","","Open")))</f>
        <v/>
      </c>
      <c r="V149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49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49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49" s="19">
        <f>IF([@[Request ID]]="","",IF(COUNTIF(tblRequests[Request ID],[@[Request ID]])&gt;1,"Duplicate Request ID","Unique"))</f>
        <v/>
      </c>
      <c r="Z149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50">
      <c r="A150" s="13" t="n"/>
      <c r="B150" s="13" t="n"/>
      <c r="C150" s="37" t="n"/>
      <c r="D150" s="13" t="n"/>
      <c r="E150" s="13" t="n"/>
      <c r="F150" s="13" t="n"/>
      <c r="G150" s="13" t="n"/>
      <c r="H150" s="37" t="n"/>
      <c r="I150" s="13" t="n"/>
      <c r="J150" s="13" t="n"/>
      <c r="K150" s="13" t="n"/>
      <c r="L150" s="13" t="n"/>
      <c r="M150" s="13" t="n"/>
      <c r="N150" s="13" t="n"/>
      <c r="O150" s="37" t="n"/>
      <c r="P150" s="15" t="n"/>
      <c r="Q150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50" s="17">
        <f>IF([@[Request ID]]="","",IF(OR([@[Request Date]]="",[@[Applicable Deadline]]=""),"",IF([@[Request Date]]&lt;=[@[Applicable Deadline]],"Submitted On Time","Submitted Late")))</f>
        <v/>
      </c>
      <c r="S150" s="18">
        <f>IF(OR([@[Request ID]]="",[@[Applicable Deadline]]=""),"",[@[Applicable Deadline]]-Settings!$B$3)</f>
        <v/>
      </c>
      <c r="T150" s="18">
        <f>IF(OR([@[Request ID]]="",[@[Request Date]]=""),"",MAX(0,IF([@[Completed Date]]&lt;&gt;"",[@[Completed Date]],Settings!$B$3)-[@[Request Date]]))</f>
        <v/>
      </c>
      <c r="U150" s="17">
        <f>IF([@[Request ID]]="","",IF(OR([@Status]="Completed",[@Status]="Denied",[@Status]="Canceled"),"Closed",IF([@Status]="","","Open")))</f>
        <v/>
      </c>
      <c r="V150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50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50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50" s="19">
        <f>IF([@[Request ID]]="","",IF(COUNTIF(tblRequests[Request ID],[@[Request ID]])&gt;1,"Duplicate Request ID","Unique"))</f>
        <v/>
      </c>
      <c r="Z150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51">
      <c r="A151" s="13" t="n"/>
      <c r="B151" s="13" t="n"/>
      <c r="C151" s="37" t="n"/>
      <c r="D151" s="13" t="n"/>
      <c r="E151" s="13" t="n"/>
      <c r="F151" s="13" t="n"/>
      <c r="G151" s="13" t="n"/>
      <c r="H151" s="37" t="n"/>
      <c r="I151" s="13" t="n"/>
      <c r="J151" s="13" t="n"/>
      <c r="K151" s="13" t="n"/>
      <c r="L151" s="13" t="n"/>
      <c r="M151" s="13" t="n"/>
      <c r="N151" s="13" t="n"/>
      <c r="O151" s="37" t="n"/>
      <c r="P151" s="15" t="n"/>
      <c r="Q151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51" s="17">
        <f>IF([@[Request ID]]="","",IF(OR([@[Request Date]]="",[@[Applicable Deadline]]=""),"",IF([@[Request Date]]&lt;=[@[Applicable Deadline]],"Submitted On Time","Submitted Late")))</f>
        <v/>
      </c>
      <c r="S151" s="18">
        <f>IF(OR([@[Request ID]]="",[@[Applicable Deadline]]=""),"",[@[Applicable Deadline]]-Settings!$B$3)</f>
        <v/>
      </c>
      <c r="T151" s="18">
        <f>IF(OR([@[Request ID]]="",[@[Request Date]]=""),"",MAX(0,IF([@[Completed Date]]&lt;&gt;"",[@[Completed Date]],Settings!$B$3)-[@[Request Date]]))</f>
        <v/>
      </c>
      <c r="U151" s="17">
        <f>IF([@[Request ID]]="","",IF(OR([@Status]="Completed",[@Status]="Denied",[@Status]="Canceled"),"Closed",IF([@Status]="","","Open")))</f>
        <v/>
      </c>
      <c r="V151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51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51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51" s="19">
        <f>IF([@[Request ID]]="","",IF(COUNTIF(tblRequests[Request ID],[@[Request ID]])&gt;1,"Duplicate Request ID","Unique"))</f>
        <v/>
      </c>
      <c r="Z151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52">
      <c r="A152" s="13" t="n"/>
      <c r="B152" s="13" t="n"/>
      <c r="C152" s="37" t="n"/>
      <c r="D152" s="13" t="n"/>
      <c r="E152" s="13" t="n"/>
      <c r="F152" s="13" t="n"/>
      <c r="G152" s="13" t="n"/>
      <c r="H152" s="37" t="n"/>
      <c r="I152" s="13" t="n"/>
      <c r="J152" s="13" t="n"/>
      <c r="K152" s="13" t="n"/>
      <c r="L152" s="13" t="n"/>
      <c r="M152" s="13" t="n"/>
      <c r="N152" s="13" t="n"/>
      <c r="O152" s="37" t="n"/>
      <c r="P152" s="15" t="n"/>
      <c r="Q152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52" s="17">
        <f>IF([@[Request ID]]="","",IF(OR([@[Request Date]]="",[@[Applicable Deadline]]=""),"",IF([@[Request Date]]&lt;=[@[Applicable Deadline]],"Submitted On Time","Submitted Late")))</f>
        <v/>
      </c>
      <c r="S152" s="18">
        <f>IF(OR([@[Request ID]]="",[@[Applicable Deadline]]=""),"",[@[Applicable Deadline]]-Settings!$B$3)</f>
        <v/>
      </c>
      <c r="T152" s="18">
        <f>IF(OR([@[Request ID]]="",[@[Request Date]]=""),"",MAX(0,IF([@[Completed Date]]&lt;&gt;"",[@[Completed Date]],Settings!$B$3)-[@[Request Date]]))</f>
        <v/>
      </c>
      <c r="U152" s="17">
        <f>IF([@[Request ID]]="","",IF(OR([@Status]="Completed",[@Status]="Denied",[@Status]="Canceled"),"Closed",IF([@Status]="","","Open")))</f>
        <v/>
      </c>
      <c r="V152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52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52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52" s="19">
        <f>IF([@[Request ID]]="","",IF(COUNTIF(tblRequests[Request ID],[@[Request ID]])&gt;1,"Duplicate Request ID","Unique"))</f>
        <v/>
      </c>
      <c r="Z152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53">
      <c r="A153" s="13" t="n"/>
      <c r="B153" s="13" t="n"/>
      <c r="C153" s="37" t="n"/>
      <c r="D153" s="13" t="n"/>
      <c r="E153" s="13" t="n"/>
      <c r="F153" s="13" t="n"/>
      <c r="G153" s="13" t="n"/>
      <c r="H153" s="37" t="n"/>
      <c r="I153" s="13" t="n"/>
      <c r="J153" s="13" t="n"/>
      <c r="K153" s="13" t="n"/>
      <c r="L153" s="13" t="n"/>
      <c r="M153" s="13" t="n"/>
      <c r="N153" s="13" t="n"/>
      <c r="O153" s="37" t="n"/>
      <c r="P153" s="15" t="n"/>
      <c r="Q153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53" s="17">
        <f>IF([@[Request ID]]="","",IF(OR([@[Request Date]]="",[@[Applicable Deadline]]=""),"",IF([@[Request Date]]&lt;=[@[Applicable Deadline]],"Submitted On Time","Submitted Late")))</f>
        <v/>
      </c>
      <c r="S153" s="18">
        <f>IF(OR([@[Request ID]]="",[@[Applicable Deadline]]=""),"",[@[Applicable Deadline]]-Settings!$B$3)</f>
        <v/>
      </c>
      <c r="T153" s="18">
        <f>IF(OR([@[Request ID]]="",[@[Request Date]]=""),"",MAX(0,IF([@[Completed Date]]&lt;&gt;"",[@[Completed Date]],Settings!$B$3)-[@[Request Date]]))</f>
        <v/>
      </c>
      <c r="U153" s="17">
        <f>IF([@[Request ID]]="","",IF(OR([@Status]="Completed",[@Status]="Denied",[@Status]="Canceled"),"Closed",IF([@Status]="","","Open")))</f>
        <v/>
      </c>
      <c r="V153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53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53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53" s="19">
        <f>IF([@[Request ID]]="","",IF(COUNTIF(tblRequests[Request ID],[@[Request ID]])&gt;1,"Duplicate Request ID","Unique"))</f>
        <v/>
      </c>
      <c r="Z153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  <row r="154">
      <c r="A154" s="13" t="n"/>
      <c r="B154" s="13" t="n"/>
      <c r="C154" s="37" t="n"/>
      <c r="D154" s="13" t="n"/>
      <c r="E154" s="13" t="n"/>
      <c r="F154" s="13" t="n"/>
      <c r="G154" s="13" t="n"/>
      <c r="H154" s="37" t="n"/>
      <c r="I154" s="13" t="n"/>
      <c r="J154" s="13" t="n"/>
      <c r="K154" s="13" t="n"/>
      <c r="L154" s="13" t="n"/>
      <c r="M154" s="13" t="n"/>
      <c r="N154" s="13" t="n"/>
      <c r="O154" s="37" t="n"/>
      <c r="P154" s="15" t="n"/>
      <c r="Q154" s="38">
        <f>IF(OR([@Term]="",[@[Request Type]]=""),"",IF(COUNTIFS(tblDeadlines[Term],[@Term],tblDeadlines[Request Type],[@[Request Type]])=0,"",SUMIFS(tblDeadlines[Deadline],tblDeadlines[Term],[@Term],tblDeadlines[Request Type],[@[Request Type]])))</f>
        <v/>
      </c>
      <c r="R154" s="17">
        <f>IF([@[Request ID]]="","",IF(OR([@[Request Date]]="",[@[Applicable Deadline]]=""),"",IF([@[Request Date]]&lt;=[@[Applicable Deadline]],"Submitted On Time","Submitted Late")))</f>
        <v/>
      </c>
      <c r="S154" s="18">
        <f>IF(OR([@[Request ID]]="",[@[Applicable Deadline]]=""),"",[@[Applicable Deadline]]-Settings!$B$3)</f>
        <v/>
      </c>
      <c r="T154" s="18">
        <f>IF(OR([@[Request ID]]="",[@[Request Date]]=""),"",MAX(0,IF([@[Completed Date]]&lt;&gt;"",[@[Completed Date]],Settings!$B$3)-[@[Request Date]]))</f>
        <v/>
      </c>
      <c r="U154" s="17">
        <f>IF([@[Request ID]]="","",IF(OR([@Status]="Completed",[@Status]="Denied",[@Status]="Canceled"),"Closed",IF([@Status]="","","Open")))</f>
        <v/>
      </c>
      <c r="V154" s="19">
        <f>IF([@[Request ID]]="","",IF([@Status]="","Enter status",IF([@Status]="Submitted","Assign and review request",IF([@Status]="Under Review","Complete eligibility and deadline review",IF([@Status]="Awaiting Approval","Obtain required approval",IF([@Status]="Approved","Complete processing and enter completion date",IF([@Status]="Completed","No action required",IF([@Status]="Denied","No action required",IF([@Status]="Canceled","No action required","Review record")))))))))</f>
        <v/>
      </c>
      <c r="W154" s="19">
        <f>IF([@[Request ID]]="","",IF([@[Required Fields Check]]&lt;&gt;"Complete","Missing Required Field",IF([@[Applicable Deadline]]="","Deadline Missing",IF(AND([@[Approval Required]]="Yes",OR([@[Approval Status]]="",[@[Approval Status]]="Not Required"),OR([@Status]="Approved",[@Status]="Completed")),"Approval Mismatch",IF(AND([@[Open or Closed]]="Closed",[@[Completed Date]]=""),"Closed Date Missing",IF(AND([@Status]="Approved",[@[Completed Date]]=""),"Approved - Complete Processing",IF(AND([@[Open or Closed]]="Open",[@[Applicable Deadline]]&lt;Settings!$B$3),"Past Deadline - Open",IF(AND([@[Open or Closed]]="Open",[@[Applicable Deadline]]&gt;=Settings!$B$3,[@[Applicable Deadline]]&lt;=Settings!$B$3+3),"Due Within 3 Days",""))))))))</f>
        <v/>
      </c>
      <c r="X154" s="19">
        <f>IF([@[Request ID]]="","",IF(OR([@[Learner Reference]]="",[@[Request Date]]="",[@Term]="",[@[Course Code]]="",[@Section]="",[@[Request Type]]="",[@[Submitted By]]="",[@[Approval Required]]="",[@Status]="",AND([@[Approval Required]]="Yes",OR([@[Approval Status]]="",[@[Approval Status]]="Not Required"))),"Incomplete","Complete"))</f>
        <v/>
      </c>
      <c r="Y154" s="19">
        <f>IF([@[Request ID]]="","",IF(COUNTIF(tblRequests[Request ID],[@[Request ID]])&gt;1,"Duplicate Request ID","Unique"))</f>
        <v/>
      </c>
      <c r="Z154" s="19">
        <f>IF([@[Request ID]]="","",IF([@[Duplicate Check]]="Duplicate Request ID","Review Duplicate ID",IF([@[Required Fields Check]]="Incomplete","Review Missing Fields",IF(AND([@[Completed Date]]&lt;&gt;"",[@[Request Date]]&lt;&gt;"",[@[Completed Date]]&lt;[@[Request Date]]),"Review Date Order",IF(AND([@[Requested Effective Date]]&lt;&gt;"",[@[Request Date]]&lt;&gt;"",[@[Requested Effective Date]]&lt;[@[Request Date]]-30),"Review Effective Date",IF([@Alert]&lt;&gt;"",[@Alert],"Ready"))))))</f>
        <v/>
      </c>
    </row>
  </sheetData>
  <autoFilter ref="A4:Z154"/>
  <mergeCells count="1">
    <mergeCell ref="A1:Z1"/>
  </mergeCells>
  <conditionalFormatting sqref="A5:Z154">
    <cfRule type="expression" priority="1" dxfId="4">
      <formula>AND($A5&lt;&gt;"",$W5="Past Deadline - Open")</formula>
    </cfRule>
    <cfRule type="expression" priority="2" dxfId="6">
      <formula>AND($A5&lt;&gt;"",$W5="Due Within 3 Days")</formula>
    </cfRule>
    <cfRule type="expression" priority="3" dxfId="7">
      <formula>AND($A5&lt;&gt;"",$W5="Approved - Complete Processing")</formula>
    </cfRule>
  </conditionalFormatting>
  <conditionalFormatting sqref="R5:R154">
    <cfRule type="expression" priority="4" dxfId="4">
      <formula>AND($A5&lt;&gt;"",$R5="Submitted Late")</formula>
    </cfRule>
    <cfRule type="expression" priority="5" dxfId="2">
      <formula>AND($A5&lt;&gt;"",$R5="Submitted On Time")</formula>
    </cfRule>
  </conditionalFormatting>
  <conditionalFormatting sqref="X5:X154">
    <cfRule type="expression" priority="6" dxfId="4">
      <formula>AND($A5&lt;&gt;"",$X5="Incomplete")</formula>
    </cfRule>
    <cfRule type="expression" priority="7" dxfId="2">
      <formula>AND($A5&lt;&gt;"",$X5="Complete")</formula>
    </cfRule>
  </conditionalFormatting>
  <conditionalFormatting sqref="Y5:Y154">
    <cfRule type="expression" priority="8" dxfId="8">
      <formula>AND($A5&lt;&gt;"",$Y5="Duplicate Request ID")</formula>
    </cfRule>
  </conditionalFormatting>
  <conditionalFormatting sqref="Z5:Z154">
    <cfRule type="expression" priority="9" dxfId="9">
      <formula>AND($A5&lt;&gt;"",LEFT($Z5,6)="Review")</formula>
    </cfRule>
    <cfRule type="expression" priority="10" dxfId="2">
      <formula>AND($A5&lt;&gt;"",$Z5="Ready")</formula>
    </cfRule>
  </conditionalFormatting>
  <conditionalFormatting sqref="S5:S154">
    <cfRule type="expression" priority="11" dxfId="4">
      <formula>AND($A5&lt;&gt;"",$U5="Open",ISNUMBER($S5),$S5&lt;0)</formula>
    </cfRule>
    <cfRule type="expression" priority="12" dxfId="6">
      <formula>AND($A5&lt;&gt;"",$U5="Open",ISNUMBER($S5),$S5&gt;=0,$S5&lt;=3)</formula>
    </cfRule>
  </conditionalFormatting>
  <conditionalFormatting sqref="M5:M154">
    <cfRule type="expression" priority="13" dxfId="10">
      <formula>AND($A5&lt;&gt;"",$M5="Submitted")</formula>
    </cfRule>
    <cfRule type="expression" priority="14" dxfId="10">
      <formula>AND($A5&lt;&gt;"",$M5="Under Review")</formula>
    </cfRule>
    <cfRule type="expression" priority="15" dxfId="6">
      <formula>AND($A5&lt;&gt;"",$M5="Awaiting Approval")</formula>
    </cfRule>
    <cfRule type="expression" priority="16" dxfId="11">
      <formula>AND($A5&lt;&gt;"",$M5="Approved")</formula>
    </cfRule>
    <cfRule type="expression" priority="17" dxfId="12">
      <formula>AND($A5&lt;&gt;"",$M5="Completed")</formula>
    </cfRule>
    <cfRule type="expression" priority="18" dxfId="13">
      <formula>AND($A5&lt;&gt;"",$M5="Denied")</formula>
    </cfRule>
    <cfRule type="expression" priority="19" dxfId="14">
      <formula>AND($A5&lt;&gt;"",$M5="Canceled")</formula>
    </cfRule>
  </conditionalFormatting>
  <dataValidations count="16">
    <dataValidation sqref="A5:A154" showDropDown="0" showInputMessage="0" showErrorMessage="1" allowBlank="0" errorTitle="Invalid entry" error="Enter a value that meets the field requirements." type="custom">
      <formula1>OR(A5="",AND(LEFT(A5,9)="ADR-2026-",LEN(A5)=13,ISNUMBER(--RIGHT(A5,4))))</formula1>
    </dataValidation>
    <dataValidation sqref="B5:B154" showDropDown="0" showInputMessage="0" showErrorMessage="1" allowBlank="0" errorTitle="Invalid entry" error="Enter a value that meets the field requirements." type="custom">
      <formula1>OR(B5="",AND(LEFT(B5,4)="LRN-",LEN(B5)&gt;=8,LEN(B5)&lt;=12))</formula1>
    </dataValidation>
    <dataValidation sqref="C5:C154" showDropDown="0" showInputMessage="0" showErrorMessage="1" allowBlank="0" errorTitle="Invalid entry" error="Enter a value that meets the field requirements." type="date" operator="between">
      <formula1>DATE(2025,1,1)</formula1>
      <formula2>DATE(2027,12,31)</formula2>
    </dataValidation>
    <dataValidation sqref="D5:D154" showDropDown="0" showInputMessage="0" showErrorMessage="1" allowBlank="0" errorTitle="Invalid entry" error="Enter a value that meets the field requirements." type="list">
      <formula1>"Summer 2026,Fall 2026,Spring 2027"</formula1>
    </dataValidation>
    <dataValidation sqref="E5:E154" showDropDown="0" showInputMessage="0" showErrorMessage="1" allowBlank="0" errorTitle="Invalid entry" error="Enter a value that meets the field requirements." type="textLength" operator="lessThanOrEqual">
      <formula1>20</formula1>
    </dataValidation>
    <dataValidation sqref="F5:F154" showDropDown="0" showInputMessage="0" showErrorMessage="1" allowBlank="0" errorTitle="Invalid entry" error="Enter a value that meets the field requirements." type="textLength" operator="lessThanOrEqual">
      <formula1>10</formula1>
    </dataValidation>
    <dataValidation sqref="G5:G154" showDropDown="0" showInputMessage="0" showErrorMessage="1" allowBlank="0" errorTitle="Invalid entry" error="Enter a value that meets the field requirements." type="list">
      <formula1>"Add,Drop,Withdrawal"</formula1>
    </dataValidation>
    <dataValidation sqref="H5:H154" showDropDown="0" showInputMessage="0" showErrorMessage="1" allowBlank="0" errorTitle="Invalid entry" error="Enter a value that meets the field requirements." type="date" operator="between">
      <formula1>DATE(2025,1,1)</formula1>
      <formula2>DATE(2027,12,31)</formula2>
    </dataValidation>
    <dataValidation sqref="I5:I154" showDropDown="0" showInputMessage="0" showErrorMessage="1" allowBlank="0" errorTitle="Invalid entry" error="Enter a value that meets the field requirements." type="list">
      <formula1>"Schedule Change,Course Fit,Work Conflict,Personal Circumstances,Prerequisite Issue,Program Change,Duplicate Enrollment,Administrative Correction,Other"</formula1>
    </dataValidation>
    <dataValidation sqref="J5:J154" showDropDown="0" showInputMessage="0" showErrorMessage="1" allowBlank="0" errorTitle="Invalid entry" error="Enter a value that meets the field requirements." type="list">
      <formula1>"Learner,Advisor,Instructor,Program Office,Enrollment Office"</formula1>
    </dataValidation>
    <dataValidation sqref="K5:K154" showDropDown="0" showInputMessage="0" showErrorMessage="1" allowBlank="0" errorTitle="Invalid entry" error="Enter a value that meets the field requirements." type="list">
      <formula1>"Yes,No"</formula1>
    </dataValidation>
    <dataValidation sqref="L5:L154" showDropDown="0" showInputMessage="0" showErrorMessage="1" allowBlank="0" errorTitle="Invalid entry" error="Enter a value that meets the field requirements." type="list">
      <formula1>"Not Required,Pending,Approved,Denied"</formula1>
    </dataValidation>
    <dataValidation sqref="M5:M154" showDropDown="0" showInputMessage="0" showErrorMessage="1" allowBlank="0" errorTitle="Invalid entry" error="Enter a value that meets the field requirements." type="list">
      <formula1>"Submitted,Under Review,Awaiting Approval,Approved,Completed,Denied,Canceled"</formula1>
    </dataValidation>
    <dataValidation sqref="N5:N154" showDropDown="0" showInputMessage="0" showErrorMessage="1" allowBlank="0" errorTitle="Invalid entry" error="Enter a value that meets the field requirements." type="list">
      <formula1>"Avery Collins,Jordan Lee,Morgan Rivera,Casey Bennett,Taylor Brooks"</formula1>
    </dataValidation>
    <dataValidation sqref="O5:O154" showDropDown="0" showInputMessage="0" showErrorMessage="1" allowBlank="0" errorTitle="Invalid entry" error="Enter a value that meets the field requirements." type="date" operator="between">
      <formula1>DATE(2025,1,1)</formula1>
      <formula2>DATE(2027,12,31)</formula2>
    </dataValidation>
    <dataValidation sqref="P5:P154" showDropDown="0" showInputMessage="0" showErrorMessage="1" allowBlank="0" errorTitle="Invalid entry" error="Enter a value that meets the field requirements." type="textLength" operator="lessThanOrEqual">
      <formula1>250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113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16" customWidth="1" min="3" max="3"/>
    <col width="3" customWidth="1" min="4" max="4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</cols>
  <sheetData>
    <row r="1" ht="28" customHeight="1">
      <c r="A1" s="1" t="inlineStr">
        <is>
          <t>Workbook Settings</t>
        </is>
      </c>
    </row>
    <row r="2">
      <c r="F2" s="5" t="inlineStr">
        <is>
          <t>Term List</t>
        </is>
      </c>
      <c r="G2" s="5" t="inlineStr">
        <is>
          <t>Request Type List</t>
        </is>
      </c>
      <c r="H2" s="5" t="inlineStr">
        <is>
          <t>Reason Category List</t>
        </is>
      </c>
      <c r="I2" s="5" t="inlineStr">
        <is>
          <t>Submitted By List</t>
        </is>
      </c>
      <c r="J2" s="5" t="inlineStr">
        <is>
          <t>Approval Status List</t>
        </is>
      </c>
      <c r="K2" s="5" t="inlineStr">
        <is>
          <t>Status List</t>
        </is>
      </c>
      <c r="L2" s="5" t="inlineStr">
        <is>
          <t>Staff List</t>
        </is>
      </c>
      <c r="M2" s="5" t="inlineStr">
        <is>
          <t>Approval Required List</t>
        </is>
      </c>
    </row>
    <row r="3">
      <c r="A3" s="3" t="inlineStr">
        <is>
          <t>As of Date</t>
        </is>
      </c>
      <c r="B3" s="39" t="n">
        <v>46271</v>
      </c>
      <c r="F3" s="21" t="inlineStr">
        <is>
          <t>Summer 2026</t>
        </is>
      </c>
      <c r="G3" s="21" t="inlineStr">
        <is>
          <t>Add</t>
        </is>
      </c>
      <c r="H3" s="21" t="inlineStr">
        <is>
          <t>Schedule Change</t>
        </is>
      </c>
      <c r="I3" s="21" t="inlineStr">
        <is>
          <t>Learner</t>
        </is>
      </c>
      <c r="J3" s="21" t="inlineStr">
        <is>
          <t>Not Required</t>
        </is>
      </c>
      <c r="K3" s="21" t="inlineStr">
        <is>
          <t>Submitted</t>
        </is>
      </c>
      <c r="L3" s="21" t="inlineStr">
        <is>
          <t>Avery Collins</t>
        </is>
      </c>
      <c r="M3" s="21" t="inlineStr">
        <is>
          <t>Yes</t>
        </is>
      </c>
    </row>
    <row r="4">
      <c r="A4" s="3" t="inlineStr">
        <is>
          <t>As of Date Note</t>
        </is>
      </c>
      <c r="B4" s="22" t="inlineStr">
        <is>
          <t>Update this date to refresh aging and deadline alerts.</t>
        </is>
      </c>
      <c r="F4" s="21" t="inlineStr">
        <is>
          <t>Fall 2026</t>
        </is>
      </c>
      <c r="G4" s="21" t="inlineStr">
        <is>
          <t>Drop</t>
        </is>
      </c>
      <c r="H4" s="21" t="inlineStr">
        <is>
          <t>Course Fit</t>
        </is>
      </c>
      <c r="I4" s="21" t="inlineStr">
        <is>
          <t>Advisor</t>
        </is>
      </c>
      <c r="J4" s="21" t="inlineStr">
        <is>
          <t>Pending</t>
        </is>
      </c>
      <c r="K4" s="21" t="inlineStr">
        <is>
          <t>Under Review</t>
        </is>
      </c>
      <c r="L4" s="21" t="inlineStr">
        <is>
          <t>Jordan Lee</t>
        </is>
      </c>
      <c r="M4" s="21" t="inlineStr">
        <is>
          <t>No</t>
        </is>
      </c>
    </row>
    <row r="5">
      <c r="F5" s="21" t="inlineStr">
        <is>
          <t>Spring 2027</t>
        </is>
      </c>
      <c r="G5" s="21" t="inlineStr">
        <is>
          <t>Withdrawal</t>
        </is>
      </c>
      <c r="H5" s="21" t="inlineStr">
        <is>
          <t>Work Conflict</t>
        </is>
      </c>
      <c r="I5" s="21" t="inlineStr">
        <is>
          <t>Instructor</t>
        </is>
      </c>
      <c r="J5" s="21" t="inlineStr">
        <is>
          <t>Approved</t>
        </is>
      </c>
      <c r="K5" s="21" t="inlineStr">
        <is>
          <t>Awaiting Approval</t>
        </is>
      </c>
      <c r="L5" s="21" t="inlineStr">
        <is>
          <t>Morgan Rivera</t>
        </is>
      </c>
    </row>
    <row r="6">
      <c r="H6" s="21" t="inlineStr">
        <is>
          <t>Personal Circumstances</t>
        </is>
      </c>
      <c r="I6" s="21" t="inlineStr">
        <is>
          <t>Program Office</t>
        </is>
      </c>
      <c r="J6" s="21" t="inlineStr">
        <is>
          <t>Denied</t>
        </is>
      </c>
      <c r="K6" s="21" t="inlineStr">
        <is>
          <t>Approved</t>
        </is>
      </c>
      <c r="L6" s="21" t="inlineStr">
        <is>
          <t>Casey Bennett</t>
        </is>
      </c>
    </row>
    <row r="7">
      <c r="A7" s="9" t="inlineStr">
        <is>
          <t>Term</t>
        </is>
      </c>
      <c r="B7" s="9" t="inlineStr">
        <is>
          <t>Request Type</t>
        </is>
      </c>
      <c r="C7" s="9" t="inlineStr">
        <is>
          <t>Deadline</t>
        </is>
      </c>
      <c r="H7" s="21" t="inlineStr">
        <is>
          <t>Prerequisite Issue</t>
        </is>
      </c>
      <c r="I7" s="21" t="inlineStr">
        <is>
          <t>Enrollment Office</t>
        </is>
      </c>
      <c r="K7" s="21" t="inlineStr">
        <is>
          <t>Completed</t>
        </is>
      </c>
      <c r="L7" s="21" t="inlineStr">
        <is>
          <t>Taylor Brooks</t>
        </is>
      </c>
    </row>
    <row r="8">
      <c r="A8" s="23" t="inlineStr">
        <is>
          <t>Summer 2026</t>
        </is>
      </c>
      <c r="B8" s="23" t="inlineStr">
        <is>
          <t>Add</t>
        </is>
      </c>
      <c r="C8" s="40" t="n">
        <v>46178</v>
      </c>
      <c r="H8" s="21" t="inlineStr">
        <is>
          <t>Program Change</t>
        </is>
      </c>
      <c r="K8" s="21" t="inlineStr">
        <is>
          <t>Denied</t>
        </is>
      </c>
    </row>
    <row r="9">
      <c r="A9" s="23" t="inlineStr">
        <is>
          <t>Summer 2026</t>
        </is>
      </c>
      <c r="B9" s="23" t="inlineStr">
        <is>
          <t>Drop</t>
        </is>
      </c>
      <c r="C9" s="40" t="n">
        <v>46185</v>
      </c>
      <c r="H9" s="21" t="inlineStr">
        <is>
          <t>Duplicate Enrollment</t>
        </is>
      </c>
      <c r="K9" s="21" t="inlineStr">
        <is>
          <t>Canceled</t>
        </is>
      </c>
    </row>
    <row r="10">
      <c r="A10" s="23" t="inlineStr">
        <is>
          <t>Summer 2026</t>
        </is>
      </c>
      <c r="B10" s="23" t="inlineStr">
        <is>
          <t>Withdrawal</t>
        </is>
      </c>
      <c r="C10" s="40" t="n">
        <v>46220</v>
      </c>
      <c r="H10" s="21" t="inlineStr">
        <is>
          <t>Administrative Correction</t>
        </is>
      </c>
    </row>
    <row r="11">
      <c r="A11" s="23" t="inlineStr">
        <is>
          <t>Fall 2026</t>
        </is>
      </c>
      <c r="B11" s="23" t="inlineStr">
        <is>
          <t>Add</t>
        </is>
      </c>
      <c r="C11" s="40" t="n">
        <v>46262</v>
      </c>
      <c r="H11" s="21" t="inlineStr">
        <is>
          <t>Other</t>
        </is>
      </c>
    </row>
    <row r="12">
      <c r="A12" s="23" t="inlineStr">
        <is>
          <t>Fall 2026</t>
        </is>
      </c>
      <c r="B12" s="23" t="inlineStr">
        <is>
          <t>Drop</t>
        </is>
      </c>
      <c r="C12" s="40" t="n">
        <v>46269</v>
      </c>
    </row>
    <row r="13">
      <c r="A13" s="23" t="inlineStr">
        <is>
          <t>Fall 2026</t>
        </is>
      </c>
      <c r="B13" s="23" t="inlineStr">
        <is>
          <t>Withdrawal</t>
        </is>
      </c>
      <c r="C13" s="40" t="n">
        <v>46332</v>
      </c>
    </row>
    <row r="14">
      <c r="A14" s="23" t="inlineStr">
        <is>
          <t>Spring 2027</t>
        </is>
      </c>
      <c r="B14" s="23" t="inlineStr">
        <is>
          <t>Add</t>
        </is>
      </c>
      <c r="C14" s="40" t="n">
        <v>46409</v>
      </c>
    </row>
    <row r="15">
      <c r="A15" s="23" t="inlineStr">
        <is>
          <t>Spring 2027</t>
        </is>
      </c>
      <c r="B15" s="23" t="inlineStr">
        <is>
          <t>Drop</t>
        </is>
      </c>
      <c r="C15" s="40" t="n">
        <v>46416</v>
      </c>
    </row>
    <row r="16">
      <c r="A16" s="23" t="inlineStr">
        <is>
          <t>Spring 2027</t>
        </is>
      </c>
      <c r="B16" s="23" t="inlineStr">
        <is>
          <t>Withdrawal</t>
        </is>
      </c>
      <c r="C16" s="40" t="n">
        <v>46479</v>
      </c>
    </row>
    <row r="17">
      <c r="A17" s="23" t="n"/>
      <c r="B17" s="23" t="n"/>
      <c r="C17" s="40" t="n"/>
    </row>
    <row r="18">
      <c r="A18" s="23" t="n"/>
      <c r="B18" s="23" t="n"/>
      <c r="C18" s="40" t="n"/>
    </row>
    <row r="19">
      <c r="A19" s="23" t="n"/>
      <c r="B19" s="23" t="n"/>
      <c r="C19" s="40" t="n"/>
    </row>
    <row r="20">
      <c r="A20" s="23" t="n"/>
      <c r="B20" s="23" t="n"/>
      <c r="C20" s="40" t="n"/>
    </row>
    <row r="21">
      <c r="A21" s="23" t="n"/>
      <c r="B21" s="23" t="n"/>
      <c r="C21" s="40" t="n"/>
    </row>
    <row r="22">
      <c r="A22" s="23" t="n"/>
      <c r="B22" s="23" t="n"/>
      <c r="C22" s="40" t="n"/>
    </row>
    <row r="23">
      <c r="A23" s="23" t="n"/>
      <c r="B23" s="23" t="n"/>
      <c r="C23" s="40" t="n"/>
    </row>
    <row r="24">
      <c r="A24" s="23" t="n"/>
      <c r="B24" s="23" t="n"/>
      <c r="C24" s="40" t="n"/>
    </row>
    <row r="25">
      <c r="A25" s="23" t="n"/>
      <c r="B25" s="23" t="n"/>
      <c r="C25" s="40" t="n"/>
    </row>
    <row r="26">
      <c r="A26" s="23" t="n"/>
      <c r="B26" s="23" t="n"/>
      <c r="C26" s="40" t="n"/>
    </row>
    <row r="27">
      <c r="A27" s="23" t="n"/>
      <c r="B27" s="23" t="n"/>
      <c r="C27" s="40" t="n"/>
    </row>
    <row r="28">
      <c r="A28" s="23" t="n"/>
      <c r="B28" s="23" t="n"/>
      <c r="C28" s="40" t="n"/>
    </row>
    <row r="29">
      <c r="A29" s="23" t="n"/>
      <c r="B29" s="23" t="n"/>
      <c r="C29" s="40" t="n"/>
    </row>
    <row r="30">
      <c r="A30" s="23" t="n"/>
      <c r="B30" s="23" t="n"/>
      <c r="C30" s="40" t="n"/>
    </row>
    <row r="31">
      <c r="A31" s="23" t="n"/>
      <c r="B31" s="23" t="n"/>
      <c r="C31" s="40" t="n"/>
    </row>
    <row r="32">
      <c r="A32" s="23" t="n"/>
      <c r="B32" s="23" t="n"/>
      <c r="C32" s="40" t="n"/>
    </row>
    <row r="33">
      <c r="A33" s="23" t="n"/>
      <c r="B33" s="23" t="n"/>
      <c r="C33" s="40" t="n"/>
    </row>
    <row r="34">
      <c r="A34" s="23" t="n"/>
      <c r="B34" s="23" t="n"/>
      <c r="C34" s="40" t="n"/>
    </row>
    <row r="35">
      <c r="A35" s="23" t="n"/>
      <c r="B35" s="23" t="n"/>
      <c r="C35" s="40" t="n"/>
    </row>
    <row r="36">
      <c r="A36" s="23" t="n"/>
      <c r="B36" s="23" t="n"/>
      <c r="C36" s="40" t="n"/>
    </row>
    <row r="37">
      <c r="A37" s="23" t="n"/>
      <c r="B37" s="23" t="n"/>
      <c r="C37" s="40" t="n"/>
    </row>
    <row r="38">
      <c r="A38" s="23" t="n"/>
      <c r="B38" s="23" t="n"/>
      <c r="C38" s="40" t="n"/>
    </row>
    <row r="39">
      <c r="A39" s="23" t="n"/>
      <c r="B39" s="23" t="n"/>
      <c r="C39" s="40" t="n"/>
    </row>
    <row r="40">
      <c r="A40" s="23" t="n"/>
      <c r="B40" s="23" t="n"/>
      <c r="C40" s="40" t="n"/>
    </row>
    <row r="41">
      <c r="A41" s="23" t="n"/>
      <c r="B41" s="23" t="n"/>
      <c r="C41" s="40" t="n"/>
    </row>
    <row r="42">
      <c r="A42" s="23" t="n"/>
      <c r="B42" s="23" t="n"/>
      <c r="C42" s="40" t="n"/>
    </row>
    <row r="43">
      <c r="A43" s="23" t="n"/>
      <c r="B43" s="23" t="n"/>
      <c r="C43" s="40" t="n"/>
    </row>
    <row r="44">
      <c r="A44" s="23" t="n"/>
      <c r="B44" s="23" t="n"/>
      <c r="C44" s="40" t="n"/>
    </row>
    <row r="45">
      <c r="A45" s="23" t="n"/>
      <c r="B45" s="23" t="n"/>
      <c r="C45" s="40" t="n"/>
    </row>
    <row r="46">
      <c r="A46" s="23" t="n"/>
      <c r="B46" s="23" t="n"/>
      <c r="C46" s="40" t="n"/>
    </row>
    <row r="47">
      <c r="A47" s="23" t="n"/>
      <c r="B47" s="23" t="n"/>
      <c r="C47" s="40" t="n"/>
    </row>
    <row r="48">
      <c r="A48" s="23" t="n"/>
      <c r="B48" s="23" t="n"/>
      <c r="C48" s="40" t="n"/>
    </row>
    <row r="49">
      <c r="A49" s="23" t="n"/>
      <c r="B49" s="23" t="n"/>
      <c r="C49" s="40" t="n"/>
    </row>
    <row r="50">
      <c r="A50" s="23" t="n"/>
      <c r="B50" s="23" t="n"/>
      <c r="C50" s="40" t="n"/>
    </row>
    <row r="51">
      <c r="A51" s="23" t="n"/>
      <c r="B51" s="23" t="n"/>
      <c r="C51" s="40" t="n"/>
    </row>
    <row r="52">
      <c r="A52" s="23" t="n"/>
      <c r="B52" s="23" t="n"/>
      <c r="C52" s="40" t="n"/>
    </row>
    <row r="53">
      <c r="A53" s="23" t="n"/>
      <c r="B53" s="23" t="n"/>
      <c r="C53" s="40" t="n"/>
    </row>
    <row r="54">
      <c r="A54" s="23" t="n"/>
      <c r="B54" s="23" t="n"/>
      <c r="C54" s="40" t="n"/>
    </row>
    <row r="55">
      <c r="A55" s="23" t="n"/>
      <c r="B55" s="23" t="n"/>
      <c r="C55" s="40" t="n"/>
    </row>
    <row r="56">
      <c r="A56" s="23" t="n"/>
      <c r="B56" s="23" t="n"/>
      <c r="C56" s="40" t="n"/>
    </row>
    <row r="57">
      <c r="A57" s="23" t="n"/>
      <c r="B57" s="23" t="n"/>
      <c r="C57" s="40" t="n"/>
    </row>
    <row r="58">
      <c r="A58" s="23" t="n"/>
      <c r="B58" s="23" t="n"/>
      <c r="C58" s="40" t="n"/>
    </row>
    <row r="59">
      <c r="A59" s="23" t="n"/>
      <c r="B59" s="23" t="n"/>
      <c r="C59" s="40" t="n"/>
    </row>
    <row r="60">
      <c r="A60" s="23" t="n"/>
      <c r="B60" s="23" t="n"/>
      <c r="C60" s="40" t="n"/>
    </row>
    <row r="61">
      <c r="A61" s="23" t="n"/>
      <c r="B61" s="23" t="n"/>
      <c r="C61" s="40" t="n"/>
    </row>
    <row r="62">
      <c r="A62" s="23" t="n"/>
      <c r="B62" s="23" t="n"/>
      <c r="C62" s="40" t="n"/>
    </row>
    <row r="63">
      <c r="A63" s="23" t="n"/>
      <c r="B63" s="23" t="n"/>
      <c r="C63" s="40" t="n"/>
    </row>
    <row r="64">
      <c r="A64" s="23" t="n"/>
      <c r="B64" s="23" t="n"/>
      <c r="C64" s="40" t="n"/>
    </row>
    <row r="65">
      <c r="A65" s="23" t="n"/>
      <c r="B65" s="23" t="n"/>
      <c r="C65" s="40" t="n"/>
    </row>
    <row r="66">
      <c r="A66" s="23" t="n"/>
      <c r="B66" s="23" t="n"/>
      <c r="C66" s="40" t="n"/>
    </row>
    <row r="67">
      <c r="A67" s="23" t="n"/>
      <c r="B67" s="23" t="n"/>
      <c r="C67" s="40" t="n"/>
    </row>
    <row r="68">
      <c r="A68" s="23" t="n"/>
      <c r="B68" s="23" t="n"/>
      <c r="C68" s="40" t="n"/>
    </row>
    <row r="69">
      <c r="A69" s="23" t="n"/>
      <c r="B69" s="23" t="n"/>
      <c r="C69" s="40" t="n"/>
    </row>
    <row r="70">
      <c r="A70" s="23" t="n"/>
      <c r="B70" s="23" t="n"/>
      <c r="C70" s="40" t="n"/>
    </row>
    <row r="71">
      <c r="A71" s="23" t="n"/>
      <c r="B71" s="23" t="n"/>
      <c r="C71" s="40" t="n"/>
    </row>
    <row r="72">
      <c r="A72" s="23" t="n"/>
      <c r="B72" s="23" t="n"/>
      <c r="C72" s="40" t="n"/>
    </row>
    <row r="73">
      <c r="A73" s="23" t="n"/>
      <c r="B73" s="23" t="n"/>
      <c r="C73" s="40" t="n"/>
    </row>
    <row r="74">
      <c r="A74" s="23" t="n"/>
      <c r="B74" s="23" t="n"/>
      <c r="C74" s="40" t="n"/>
    </row>
    <row r="75">
      <c r="A75" s="23" t="n"/>
      <c r="B75" s="23" t="n"/>
      <c r="C75" s="40" t="n"/>
    </row>
    <row r="76">
      <c r="A76" s="23" t="n"/>
      <c r="B76" s="23" t="n"/>
      <c r="C76" s="40" t="n"/>
    </row>
    <row r="77">
      <c r="A77" s="23" t="n"/>
      <c r="B77" s="23" t="n"/>
      <c r="C77" s="40" t="n"/>
    </row>
    <row r="78">
      <c r="A78" s="23" t="n"/>
      <c r="B78" s="23" t="n"/>
      <c r="C78" s="40" t="n"/>
    </row>
    <row r="79">
      <c r="A79" s="23" t="n"/>
      <c r="B79" s="23" t="n"/>
      <c r="C79" s="40" t="n"/>
    </row>
    <row r="80">
      <c r="A80" s="23" t="n"/>
      <c r="B80" s="23" t="n"/>
      <c r="C80" s="40" t="n"/>
    </row>
    <row r="81">
      <c r="A81" s="23" t="n"/>
      <c r="B81" s="23" t="n"/>
      <c r="C81" s="40" t="n"/>
    </row>
    <row r="82">
      <c r="A82" s="23" t="n"/>
      <c r="B82" s="23" t="n"/>
      <c r="C82" s="40" t="n"/>
    </row>
    <row r="83">
      <c r="A83" s="23" t="n"/>
      <c r="B83" s="23" t="n"/>
      <c r="C83" s="40" t="n"/>
    </row>
    <row r="84">
      <c r="A84" s="23" t="n"/>
      <c r="B84" s="23" t="n"/>
      <c r="C84" s="40" t="n"/>
    </row>
    <row r="85">
      <c r="A85" s="23" t="n"/>
      <c r="B85" s="23" t="n"/>
      <c r="C85" s="40" t="n"/>
    </row>
    <row r="86">
      <c r="A86" s="23" t="n"/>
      <c r="B86" s="23" t="n"/>
      <c r="C86" s="40" t="n"/>
    </row>
    <row r="87">
      <c r="A87" s="23" t="n"/>
      <c r="B87" s="23" t="n"/>
      <c r="C87" s="40" t="n"/>
    </row>
    <row r="88">
      <c r="A88" s="23" t="n"/>
      <c r="B88" s="23" t="n"/>
      <c r="C88" s="40" t="n"/>
    </row>
    <row r="89">
      <c r="A89" s="23" t="n"/>
      <c r="B89" s="23" t="n"/>
      <c r="C89" s="40" t="n"/>
    </row>
    <row r="90">
      <c r="A90" s="23" t="n"/>
      <c r="B90" s="23" t="n"/>
      <c r="C90" s="40" t="n"/>
    </row>
    <row r="91">
      <c r="A91" s="23" t="n"/>
      <c r="B91" s="23" t="n"/>
      <c r="C91" s="40" t="n"/>
    </row>
    <row r="92">
      <c r="A92" s="23" t="n"/>
      <c r="B92" s="23" t="n"/>
      <c r="C92" s="40" t="n"/>
    </row>
    <row r="93">
      <c r="A93" s="23" t="n"/>
      <c r="B93" s="23" t="n"/>
      <c r="C93" s="40" t="n"/>
    </row>
    <row r="94">
      <c r="A94" s="23" t="n"/>
      <c r="B94" s="23" t="n"/>
      <c r="C94" s="40" t="n"/>
    </row>
    <row r="95">
      <c r="A95" s="23" t="n"/>
      <c r="B95" s="23" t="n"/>
      <c r="C95" s="40" t="n"/>
    </row>
    <row r="96">
      <c r="A96" s="23" t="n"/>
      <c r="B96" s="23" t="n"/>
      <c r="C96" s="40" t="n"/>
    </row>
    <row r="97">
      <c r="A97" s="23" t="n"/>
      <c r="B97" s="23" t="n"/>
      <c r="C97" s="40" t="n"/>
    </row>
    <row r="98">
      <c r="A98" s="23" t="n"/>
      <c r="B98" s="23" t="n"/>
      <c r="C98" s="40" t="n"/>
    </row>
    <row r="99">
      <c r="A99" s="23" t="n"/>
      <c r="B99" s="23" t="n"/>
      <c r="C99" s="40" t="n"/>
    </row>
    <row r="100">
      <c r="A100" s="23" t="n"/>
      <c r="B100" s="23" t="n"/>
      <c r="C100" s="40" t="n"/>
    </row>
    <row r="101">
      <c r="A101" s="23" t="n"/>
      <c r="B101" s="23" t="n"/>
      <c r="C101" s="40" t="n"/>
    </row>
    <row r="102">
      <c r="A102" s="23" t="n"/>
      <c r="B102" s="23" t="n"/>
      <c r="C102" s="40" t="n"/>
    </row>
    <row r="103">
      <c r="A103" s="23" t="n"/>
      <c r="B103" s="23" t="n"/>
      <c r="C103" s="40" t="n"/>
    </row>
    <row r="104">
      <c r="A104" s="23" t="n"/>
      <c r="B104" s="23" t="n"/>
      <c r="C104" s="40" t="n"/>
    </row>
    <row r="105">
      <c r="A105" s="23" t="n"/>
      <c r="B105" s="23" t="n"/>
      <c r="C105" s="40" t="n"/>
    </row>
    <row r="106">
      <c r="A106" s="23" t="n"/>
      <c r="B106" s="23" t="n"/>
      <c r="C106" s="40" t="n"/>
    </row>
    <row r="107">
      <c r="A107" s="23" t="n"/>
      <c r="B107" s="23" t="n"/>
      <c r="C107" s="40" t="n"/>
    </row>
    <row r="110">
      <c r="A110" s="25" t="inlineStr">
        <is>
          <t>Settings Review</t>
        </is>
      </c>
    </row>
    <row r="111">
      <c r="A111" s="26" t="inlineStr">
        <is>
          <t>Blank Deadline Rows</t>
        </is>
      </c>
      <c r="B111" s="27">
        <f>COUNTIFS(tblDeadlines[Term],"&lt;&gt;",tblDeadlines[Deadline],"")</f>
        <v/>
      </c>
    </row>
    <row r="112">
      <c r="A112" s="26" t="inlineStr">
        <is>
          <t>Rows in Duplicate Deadline Rules</t>
        </is>
      </c>
      <c r="B112" s="27">
        <f>SUMPRODUCT((tblDeadlines[Term]&lt;&gt;"")*(COUNTIFS(tblDeadlines[Term],tblDeadlines[Term],tblDeadlines[Request Type],tblDeadlines[Request Type])&gt;1))</f>
        <v/>
      </c>
    </row>
    <row r="113">
      <c r="A113" s="26" t="inlineStr">
        <is>
          <t>Missing Request Types by Term</t>
        </is>
      </c>
      <c r="B113" s="27">
        <f>MAX(0,9-COUNTIFS(tblDeadlines[Term],"&lt;&gt;",tblDeadlines[Request Type],"&lt;&gt;",tblDeadlines[Deadline],"&lt;&gt;"))</f>
        <v/>
      </c>
    </row>
  </sheetData>
  <autoFilter ref="A7:C107"/>
  <mergeCells count="1">
    <mergeCell ref="A1:C1"/>
  </mergeCells>
  <conditionalFormatting sqref="A8:B107">
    <cfRule type="expression" priority="1" dxfId="8">
      <formula>AND($A8&lt;&gt;"",$B8&lt;&gt;"",COUNTIFS($A$8:$A$107,$A8,$B$8:$B$107,$B8)&gt;1)</formula>
    </cfRule>
  </conditionalFormatting>
  <conditionalFormatting sqref="B111">
    <cfRule type="cellIs" priority="2" operator="greaterThan" dxfId="8">
      <formula>0</formula>
    </cfRule>
  </conditionalFormatting>
  <conditionalFormatting sqref="B112">
    <cfRule type="cellIs" priority="3" operator="greaterThan" dxfId="8">
      <formula>0</formula>
    </cfRule>
  </conditionalFormatting>
  <conditionalFormatting sqref="B113">
    <cfRule type="cellIs" priority="4" operator="greaterThan" dxfId="8">
      <formula>0</formula>
    </cfRule>
  </conditionalFormatting>
  <dataValidations count="4">
    <dataValidation sqref="B3" showDropDown="0" showInputMessage="1" showErrorMessage="1" allowBlank="0" errorTitle="Date outside allowed range" error="Enter a date from 01/01/2025 through 12/31/2027." promptTitle="As of Date" prompt="Enter the stable reporting date used for alerts and aging." type="date" operator="between">
      <formula1>DATE(2025,1,1)</formula1>
      <formula2>DATE(2027,12,31)</formula2>
    </dataValidation>
    <dataValidation sqref="A8:A107" showDropDown="0" showInputMessage="0" showErrorMessage="1" allowBlank="0" type="list">
      <formula1>"Summer 2026,Fall 2026,Spring 2027"</formula1>
    </dataValidation>
    <dataValidation sqref="B8:B107" showDropDown="0" showInputMessage="0" showErrorMessage="1" allowBlank="0" type="list">
      <formula1>"Add,Drop,Withdrawal"</formula1>
    </dataValidation>
    <dataValidation sqref="C8:C107" showDropDown="0" showInputMessage="0" showErrorMessage="1" allowBlank="0" type="date" operator="between">
      <formula1>DATE(2025,1,1)</formula1>
      <formula2>DATE(2027,12,31)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22" customHeight="1">
      <c r="A1" s="1" t="inlineStr">
        <is>
          <t>How to Use the Add, Drop, and Withdrawal Tracker</t>
        </is>
      </c>
    </row>
    <row r="2" ht="22" customHeight="1"/>
    <row r="3" ht="22" customHeight="1">
      <c r="A3" s="25" t="inlineStr">
        <is>
          <t>Section 1: Setup</t>
        </is>
      </c>
    </row>
    <row r="4" ht="22" customHeight="1">
      <c r="A4" s="28" t="inlineStr">
        <is>
          <t>1. Open the Settings sheet.</t>
        </is>
      </c>
      <c r="B4" s="41" t="n"/>
      <c r="C4" s="41" t="n"/>
      <c r="D4" s="41" t="n"/>
      <c r="E4" s="41" t="n"/>
      <c r="F4" s="42" t="n"/>
    </row>
    <row r="5" ht="22" customHeight="1">
      <c r="A5" s="28" t="inlineStr">
        <is>
          <t>2. Confirm the As of Date.</t>
        </is>
      </c>
      <c r="B5" s="41" t="n"/>
      <c r="C5" s="41" t="n"/>
      <c r="D5" s="41" t="n"/>
      <c r="E5" s="41" t="n"/>
      <c r="F5" s="42" t="n"/>
    </row>
    <row r="6" ht="22" customHeight="1">
      <c r="A6" s="28" t="inlineStr">
        <is>
          <t>3. Review each term’s Add, Drop, and Withdrawal deadlines.</t>
        </is>
      </c>
      <c r="B6" s="41" t="n"/>
      <c r="C6" s="41" t="n"/>
      <c r="D6" s="41" t="n"/>
      <c r="E6" s="41" t="n"/>
      <c r="F6" s="42" t="n"/>
    </row>
    <row r="7" ht="22" customHeight="1">
      <c r="A7" s="28" t="inlineStr">
        <is>
          <t>4. Add or revise fictional staff names and controlled list values if needed.</t>
        </is>
      </c>
      <c r="B7" s="41" t="n"/>
      <c r="C7" s="41" t="n"/>
      <c r="D7" s="41" t="n"/>
      <c r="E7" s="41" t="n"/>
      <c r="F7" s="42" t="n"/>
    </row>
    <row r="8" ht="22" customHeight="1">
      <c r="A8" s="28" t="inlineStr">
        <is>
          <t>5. Do not create duplicate deadline rules for the same Term and Request Type.</t>
        </is>
      </c>
      <c r="B8" s="41" t="n"/>
      <c r="C8" s="41" t="n"/>
      <c r="D8" s="41" t="n"/>
      <c r="E8" s="41" t="n"/>
      <c r="F8" s="42" t="n"/>
    </row>
    <row r="9" ht="22" customHeight="1"/>
    <row r="10" ht="22" customHeight="1">
      <c r="A10" s="25" t="inlineStr">
        <is>
          <t>Section 2: Enter Requests</t>
        </is>
      </c>
    </row>
    <row r="11" ht="22" customHeight="1">
      <c r="A11" s="28" t="inlineStr">
        <is>
          <t>1. Enter one request per row on the Request Log.</t>
        </is>
      </c>
      <c r="B11" s="41" t="n"/>
      <c r="C11" s="41" t="n"/>
      <c r="D11" s="41" t="n"/>
      <c r="E11" s="41" t="n"/>
      <c r="F11" s="42" t="n"/>
    </row>
    <row r="12" ht="22" customHeight="1">
      <c r="A12" s="28" t="inlineStr">
        <is>
          <t>2. Assign a unique Request ID in the format ADR-2026-####.</t>
        </is>
      </c>
      <c r="B12" s="41" t="n"/>
      <c r="C12" s="41" t="n"/>
      <c r="D12" s="41" t="n"/>
      <c r="E12" s="41" t="n"/>
      <c r="F12" s="42" t="n"/>
    </row>
    <row r="13" ht="22" customHeight="1">
      <c r="A13" s="28" t="inlineStr">
        <is>
          <t>3. Use a non-identifying Learner Reference instead of a learner name.</t>
        </is>
      </c>
      <c r="B13" s="41" t="n"/>
      <c r="C13" s="41" t="n"/>
      <c r="D13" s="41" t="n"/>
      <c r="E13" s="41" t="n"/>
      <c r="F13" s="42" t="n"/>
    </row>
    <row r="14" ht="22" customHeight="1">
      <c r="A14" s="28" t="inlineStr">
        <is>
          <t>4. Complete all gold input cells that apply to the request.</t>
        </is>
      </c>
      <c r="B14" s="41" t="n"/>
      <c r="C14" s="41" t="n"/>
      <c r="D14" s="41" t="n"/>
      <c r="E14" s="41" t="n"/>
      <c r="F14" s="42" t="n"/>
    </row>
    <row r="15" ht="22" customHeight="1">
      <c r="A15" s="28" t="inlineStr">
        <is>
          <t>5. Do not type over gray calculated columns.</t>
        </is>
      </c>
      <c r="B15" s="41" t="n"/>
      <c r="C15" s="41" t="n"/>
      <c r="D15" s="41" t="n"/>
      <c r="E15" s="41" t="n"/>
      <c r="F15" s="42" t="n"/>
    </row>
    <row r="16" ht="22" customHeight="1"/>
    <row r="17" ht="22" customHeight="1">
      <c r="A17" s="25" t="inlineStr">
        <is>
          <t>Section 3: Process Requests</t>
        </is>
      </c>
    </row>
    <row r="18" ht="22" customHeight="1">
      <c r="A18" s="28" t="inlineStr">
        <is>
          <t>1. Use Status to show the current workflow stage.</t>
        </is>
      </c>
      <c r="B18" s="41" t="n"/>
      <c r="C18" s="41" t="n"/>
      <c r="D18" s="41" t="n"/>
      <c r="E18" s="41" t="n"/>
      <c r="F18" s="42" t="n"/>
    </row>
    <row r="19" ht="22" customHeight="1">
      <c r="A19" s="28" t="inlineStr">
        <is>
          <t>2. Use Approval Required and Approval Status together.</t>
        </is>
      </c>
      <c r="B19" s="41" t="n"/>
      <c r="C19" s="41" t="n"/>
      <c r="D19" s="41" t="n"/>
      <c r="E19" s="41" t="n"/>
      <c r="F19" s="42" t="n"/>
    </row>
    <row r="20" ht="22" customHeight="1">
      <c r="A20" s="28" t="inlineStr">
        <is>
          <t>3. When processing is finished, set Status to Completed, Denied, or Canceled.</t>
        </is>
      </c>
      <c r="B20" s="41" t="n"/>
      <c r="C20" s="41" t="n"/>
      <c r="D20" s="41" t="n"/>
      <c r="E20" s="41" t="n"/>
      <c r="F20" s="42" t="n"/>
    </row>
    <row r="21" ht="22" customHeight="1">
      <c r="A21" s="28" t="inlineStr">
        <is>
          <t>4. Enter the Completed Date for every closed request.</t>
        </is>
      </c>
      <c r="B21" s="41" t="n"/>
      <c r="C21" s="41" t="n"/>
      <c r="D21" s="41" t="n"/>
      <c r="E21" s="41" t="n"/>
      <c r="F21" s="42" t="n"/>
    </row>
    <row r="22" ht="22" customHeight="1">
      <c r="A22" s="28" t="inlineStr">
        <is>
          <t>5. Review the Next Action, Alert, and Record Review columns.</t>
        </is>
      </c>
      <c r="B22" s="41" t="n"/>
      <c r="C22" s="41" t="n"/>
      <c r="D22" s="41" t="n"/>
      <c r="E22" s="41" t="n"/>
      <c r="F22" s="42" t="n"/>
    </row>
    <row r="23" ht="22" customHeight="1"/>
    <row r="24" ht="22" customHeight="1">
      <c r="A24" s="25" t="inlineStr">
        <is>
          <t>Section 4: Interpret Alerts</t>
        </is>
      </c>
    </row>
    <row r="25" ht="22" customHeight="1">
      <c r="A25" s="29" t="inlineStr">
        <is>
          <t>Alert</t>
        </is>
      </c>
      <c r="B25" s="29" t="inlineStr">
        <is>
          <t>Meaning</t>
        </is>
      </c>
      <c r="C25" s="41" t="n"/>
      <c r="D25" s="41" t="n"/>
      <c r="E25" s="41" t="n"/>
      <c r="F25" s="42" t="n"/>
    </row>
    <row r="26" ht="22" customHeight="1">
      <c r="A26" s="28" t="inlineStr">
        <is>
          <t>Missing Required Field</t>
        </is>
      </c>
      <c r="B26" s="28" t="inlineStr">
        <is>
          <t>One or more core fields are blank.</t>
        </is>
      </c>
      <c r="C26" s="41" t="n"/>
      <c r="D26" s="41" t="n"/>
      <c r="E26" s="41" t="n"/>
      <c r="F26" s="42" t="n"/>
    </row>
    <row r="27" ht="22" customHeight="1">
      <c r="A27" s="28" t="inlineStr">
        <is>
          <t>Deadline Missing</t>
        </is>
      </c>
      <c r="B27" s="28" t="inlineStr">
        <is>
          <t>No matching deadline exists for the selected Term and Request Type.</t>
        </is>
      </c>
      <c r="C27" s="41" t="n"/>
      <c r="D27" s="41" t="n"/>
      <c r="E27" s="41" t="n"/>
      <c r="F27" s="42" t="n"/>
    </row>
    <row r="28" ht="22" customHeight="1">
      <c r="A28" s="28" t="inlineStr">
        <is>
          <t>Approval Mismatch</t>
        </is>
      </c>
      <c r="B28" s="28" t="inlineStr">
        <is>
          <t>A record marked Approved or Completed does not have the required approval recorded.</t>
        </is>
      </c>
      <c r="C28" s="41" t="n"/>
      <c r="D28" s="41" t="n"/>
      <c r="E28" s="41" t="n"/>
      <c r="F28" s="42" t="n"/>
    </row>
    <row r="29" ht="22" customHeight="1">
      <c r="A29" s="28" t="inlineStr">
        <is>
          <t>Closed Date Missing</t>
        </is>
      </c>
      <c r="B29" s="28" t="inlineStr">
        <is>
          <t>The request is closed but has no Completed Date.</t>
        </is>
      </c>
      <c r="C29" s="41" t="n"/>
      <c r="D29" s="41" t="n"/>
      <c r="E29" s="41" t="n"/>
      <c r="F29" s="42" t="n"/>
    </row>
    <row r="30" ht="22" customHeight="1">
      <c r="A30" s="28" t="inlineStr">
        <is>
          <t>Approved - Complete Processing</t>
        </is>
      </c>
      <c r="B30" s="28" t="inlineStr">
        <is>
          <t>Approval is recorded, but final processing has not been completed.</t>
        </is>
      </c>
      <c r="C30" s="41" t="n"/>
      <c r="D30" s="41" t="n"/>
      <c r="E30" s="41" t="n"/>
      <c r="F30" s="42" t="n"/>
    </row>
    <row r="31" ht="22" customHeight="1">
      <c r="A31" s="28" t="inlineStr">
        <is>
          <t>Past Deadline - Open</t>
        </is>
      </c>
      <c r="B31" s="28" t="inlineStr">
        <is>
          <t>The request remains open after its applicable deadline.</t>
        </is>
      </c>
      <c r="C31" s="41" t="n"/>
      <c r="D31" s="41" t="n"/>
      <c r="E31" s="41" t="n"/>
      <c r="F31" s="42" t="n"/>
    </row>
    <row r="32" ht="22" customHeight="1">
      <c r="A32" s="28" t="inlineStr">
        <is>
          <t>Due Within 3 Days</t>
        </is>
      </c>
      <c r="B32" s="28" t="inlineStr">
        <is>
          <t>The applicable deadline falls between the As of Date and three days after it.</t>
        </is>
      </c>
      <c r="C32" s="41" t="n"/>
      <c r="D32" s="41" t="n"/>
      <c r="E32" s="41" t="n"/>
      <c r="F32" s="42" t="n"/>
    </row>
    <row r="33" ht="22" customHeight="1"/>
    <row r="34" ht="22" customHeight="1">
      <c r="A34" s="25" t="inlineStr">
        <is>
          <t>Section 5: Data Practices</t>
        </is>
      </c>
    </row>
    <row r="35" ht="22" customHeight="1">
      <c r="A35" s="28" t="inlineStr">
        <is>
          <t>• Use fictional or internal reference codes rather than personal details.</t>
        </is>
      </c>
      <c r="B35" s="41" t="n"/>
      <c r="C35" s="41" t="n"/>
      <c r="D35" s="41" t="n"/>
      <c r="E35" s="41" t="n"/>
      <c r="F35" s="42" t="n"/>
    </row>
    <row r="36" ht="22" customHeight="1">
      <c r="A36" s="28" t="inlineStr">
        <is>
          <t>• Do not enter birth dates, government identifiers, financial account information, medical details, or lengthy personal narratives.</t>
        </is>
      </c>
      <c r="B36" s="41" t="n"/>
      <c r="C36" s="41" t="n"/>
      <c r="D36" s="41" t="n"/>
      <c r="E36" s="41" t="n"/>
      <c r="F36" s="42" t="n"/>
    </row>
    <row r="37" ht="22" customHeight="1">
      <c r="A37" s="28" t="inlineStr">
        <is>
          <t>• This workbook is an operational aid and does not replace institutional policy, official records, or required review processes.</t>
        </is>
      </c>
      <c r="B37" s="41" t="n"/>
      <c r="C37" s="41" t="n"/>
      <c r="D37" s="41" t="n"/>
      <c r="E37" s="41" t="n"/>
      <c r="F37" s="42" t="n"/>
    </row>
    <row r="38" ht="22" customHeight="1">
      <c r="A38" s="28" t="inlineStr">
        <is>
          <t>• Save reviewed versions according to the organization’s normal document management practices.</t>
        </is>
      </c>
      <c r="B38" s="41" t="n"/>
      <c r="C38" s="41" t="n"/>
      <c r="D38" s="41" t="n"/>
      <c r="E38" s="41" t="n"/>
      <c r="F38" s="42" t="n"/>
    </row>
    <row r="39" ht="22" customHeight="1"/>
    <row r="40" ht="22" customHeight="1">
      <c r="A40" s="25" t="inlineStr">
        <is>
          <t>Section 6: Workbook Legend</t>
        </is>
      </c>
    </row>
    <row r="41" ht="22" customHeight="1">
      <c r="A41" s="30" t="inlineStr">
        <is>
          <t>Fill</t>
        </is>
      </c>
      <c r="B41" s="30" t="inlineStr">
        <is>
          <t>Meaning</t>
        </is>
      </c>
    </row>
    <row r="42" ht="22" customHeight="1">
      <c r="A42" s="21" t="inlineStr">
        <is>
          <t>Light gold</t>
        </is>
      </c>
      <c r="B42" s="12" t="inlineStr">
        <is>
          <t>User-editable input</t>
        </is>
      </c>
      <c r="C42" s="41" t="n"/>
      <c r="D42" s="41" t="n"/>
      <c r="E42" s="41" t="n"/>
      <c r="F42" s="42" t="n"/>
    </row>
    <row r="43" ht="22" customHeight="1">
      <c r="A43" s="11" t="inlineStr">
        <is>
          <t>Light gray</t>
        </is>
      </c>
      <c r="B43" s="12" t="inlineStr">
        <is>
          <t>Calculated field</t>
        </is>
      </c>
      <c r="C43" s="41" t="n"/>
      <c r="D43" s="41" t="n"/>
      <c r="E43" s="41" t="n"/>
      <c r="F43" s="42" t="n"/>
    </row>
    <row r="44" ht="22" customHeight="1">
      <c r="A44" s="31" t="inlineStr">
        <is>
          <t>Green</t>
        </is>
      </c>
      <c r="B44" s="12" t="inlineStr">
        <is>
          <t>Complete or ready</t>
        </is>
      </c>
      <c r="C44" s="41" t="n"/>
      <c r="D44" s="41" t="n"/>
      <c r="E44" s="41" t="n"/>
      <c r="F44" s="42" t="n"/>
    </row>
    <row r="45" ht="22" customHeight="1">
      <c r="A45" s="32" t="inlineStr">
        <is>
          <t>Amber</t>
        </is>
      </c>
      <c r="B45" s="12" t="inlineStr">
        <is>
          <t>Attention needed soon</t>
        </is>
      </c>
      <c r="C45" s="41" t="n"/>
      <c r="D45" s="41" t="n"/>
      <c r="E45" s="41" t="n"/>
      <c r="F45" s="42" t="n"/>
    </row>
    <row r="46" ht="22" customHeight="1">
      <c r="A46" s="33" t="inlineStr">
        <is>
          <t>Red</t>
        </is>
      </c>
      <c r="B46" s="12" t="inlineStr">
        <is>
          <t>Overdue, missing, duplicate, or inconsistent information</t>
        </is>
      </c>
      <c r="C46" s="41" t="n"/>
      <c r="D46" s="41" t="n"/>
      <c r="E46" s="41" t="n"/>
      <c r="F46" s="42" t="n"/>
    </row>
    <row r="47" ht="22" customHeight="1"/>
  </sheetData>
  <mergeCells count="40">
    <mergeCell ref="B25:F25"/>
    <mergeCell ref="A37:F37"/>
    <mergeCell ref="B31:F31"/>
    <mergeCell ref="B46:F46"/>
    <mergeCell ref="A12:F12"/>
    <mergeCell ref="A18:F18"/>
    <mergeCell ref="A3:F3"/>
    <mergeCell ref="A21:F21"/>
    <mergeCell ref="B27:F27"/>
    <mergeCell ref="B43:F43"/>
    <mergeCell ref="A14:F14"/>
    <mergeCell ref="A5:F5"/>
    <mergeCell ref="B42:F42"/>
    <mergeCell ref="A8:F8"/>
    <mergeCell ref="A22:F22"/>
    <mergeCell ref="A17:F17"/>
    <mergeCell ref="A35:F35"/>
    <mergeCell ref="A4:F4"/>
    <mergeCell ref="A20:F20"/>
    <mergeCell ref="A38:F38"/>
    <mergeCell ref="B44:F44"/>
    <mergeCell ref="B29:F29"/>
    <mergeCell ref="A10:F10"/>
    <mergeCell ref="A13:F13"/>
    <mergeCell ref="A19:F19"/>
    <mergeCell ref="B28:F28"/>
    <mergeCell ref="A34:F34"/>
    <mergeCell ref="A40:F40"/>
    <mergeCell ref="A15:F15"/>
    <mergeCell ref="A24:F24"/>
    <mergeCell ref="B30:F30"/>
    <mergeCell ref="A11:F11"/>
    <mergeCell ref="A36:F36"/>
    <mergeCell ref="A1:F1"/>
    <mergeCell ref="A6:F6"/>
    <mergeCell ref="B45:F45"/>
    <mergeCell ref="B32:F32"/>
    <mergeCell ref="B26:F26"/>
    <mergeCell ref="B41:F41"/>
    <mergeCell ref="A7:F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2026-09-06T12:08:01Z</dcterms:created>
  <dcterms:modified xmlns:dcterms="http://purl.org/dc/terms/" xmlns:xsi="http://www.w3.org/2001/XMLSchema-instance" xsi:type="dcterms:W3CDTF">2026-09-06T12:08:02+00:00Z</dcterms:modified>
</cp:coreProperties>
</file>