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Offer Tracker" sheetId="2" state="visible" r:id="rId2"/>
    <sheet xmlns:r="http://schemas.openxmlformats.org/officeDocument/2006/relationships" name="Lists &amp; Settings" sheetId="3" state="visible" r:id="rId3"/>
    <sheet xmlns:r="http://schemas.openxmlformats.org/officeDocument/2006/relationships" name="Instructions" sheetId="4" state="visible" r:id="rId4"/>
  </sheets>
  <definedNames>
    <definedName name="_xlnm._FilterDatabase" localSheetId="1" hidden="1">'Offer Tracker'!$A$4:$R$154</definedName>
  </definedNames>
  <calcPr calcId="124519" calcMode="auto" fullCalcOnLoad="1" forceFullCalc="1"/>
</workbook>
</file>

<file path=xl/styles.xml><?xml version="1.0" encoding="utf-8"?>
<styleSheet xmlns="http://schemas.openxmlformats.org/spreadsheetml/2006/main">
  <numFmts count="2">
    <numFmt numFmtId="164" formatCode="mm/dd/yyyy"/>
    <numFmt numFmtId="165" formatCode="0.0%"/>
  </numFmts>
  <fonts count="11">
    <font>
      <name val="Calibri"/>
      <family val="2"/>
      <color theme="1"/>
      <sz val="11"/>
      <scheme val="minor"/>
    </font>
    <font>
      <name val="Aptos"/>
      <b val="1"/>
      <color rgb="00FFFFFF"/>
      <sz val="18"/>
    </font>
    <font>
      <name val="Aptos"/>
      <i val="1"/>
      <color rgb="00183B4E"/>
      <sz val="10"/>
    </font>
    <font>
      <name val="Aptos"/>
      <b val="1"/>
      <color rgb="00183B4E"/>
      <sz val="10"/>
    </font>
    <font>
      <name val="Aptos"/>
      <b val="1"/>
      <color rgb="002F6F73"/>
      <sz val="10"/>
    </font>
    <font>
      <name val="Aptos"/>
      <b val="1"/>
      <color rgb="00183B4E"/>
      <sz val="18"/>
    </font>
    <font>
      <name val="Aptos"/>
      <b val="1"/>
      <color rgb="00FFFFFF"/>
      <sz val="10"/>
    </font>
    <font>
      <name val="Aptos"/>
      <b val="1"/>
      <color rgb="00183B4E"/>
      <sz val="11"/>
    </font>
    <font>
      <name val="Aptos"/>
      <color rgb="0052646B"/>
      <sz val="9"/>
    </font>
    <font>
      <name val="Aptos"/>
      <i val="1"/>
      <color rgb="0052646B"/>
      <sz val="10"/>
    </font>
    <font>
      <name val="Aptos"/>
      <color rgb="0024343B"/>
      <sz val="10"/>
    </font>
  </fonts>
  <fills count="11">
    <fill>
      <patternFill/>
    </fill>
    <fill>
      <patternFill patternType="gray125"/>
    </fill>
    <fill>
      <patternFill patternType="solid">
        <fgColor rgb="00183B4E"/>
      </patternFill>
    </fill>
    <fill>
      <patternFill patternType="solid">
        <fgColor rgb="00D9EAF7"/>
      </patternFill>
    </fill>
    <fill>
      <patternFill patternType="solid">
        <fgColor rgb="00FFF1C9"/>
      </patternFill>
    </fill>
    <fill>
      <patternFill patternType="solid">
        <fgColor rgb="00FFFFFF"/>
      </patternFill>
    </fill>
    <fill>
      <patternFill patternType="solid">
        <fgColor rgb="001F4E78"/>
      </patternFill>
    </fill>
    <fill>
      <patternFill patternType="solid">
        <fgColor rgb="00E7E6E6"/>
      </patternFill>
    </fill>
    <fill>
      <patternFill patternType="solid">
        <fgColor rgb="002F6F73"/>
      </patternFill>
    </fill>
    <fill>
      <patternFill patternType="solid">
        <fgColor rgb="00F3F7F6"/>
      </patternFill>
    </fill>
    <fill>
      <patternFill patternType="solid">
        <fgColor rgb="00FFF2CC"/>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left" vertical="center"/>
    </xf>
    <xf numFmtId="0" fontId="2" fillId="3" borderId="0" pivotButton="0" quotePrefix="0" xfId="0"/>
    <xf numFmtId="0" fontId="3" fillId="3" borderId="1" pivotButton="0" quotePrefix="0" xfId="0"/>
    <xf numFmtId="164" fontId="0" fillId="4" borderId="1" pivotButton="0" quotePrefix="0" xfId="0"/>
    <xf numFmtId="0" fontId="0" fillId="4" borderId="1" pivotButton="0" quotePrefix="0" xfId="0"/>
    <xf numFmtId="0" fontId="4" fillId="5" borderId="1" applyAlignment="1" pivotButton="0" quotePrefix="0" xfId="0">
      <alignment horizontal="left" vertical="center"/>
    </xf>
    <xf numFmtId="0" fontId="0" fillId="5" borderId="1" pivotButton="0" quotePrefix="0" xfId="0"/>
    <xf numFmtId="1" fontId="5" fillId="5" borderId="1" applyAlignment="1" pivotButton="0" quotePrefix="0" xfId="0">
      <alignment horizontal="left" vertical="center"/>
    </xf>
    <xf numFmtId="165" fontId="5" fillId="5" borderId="1" applyAlignment="1" pivotButton="0" quotePrefix="0" xfId="0">
      <alignment horizontal="left" vertical="center"/>
    </xf>
    <xf numFmtId="0" fontId="6" fillId="6" borderId="1" pivotButton="0" quotePrefix="0" xfId="0"/>
    <xf numFmtId="1" fontId="7" fillId="7" borderId="1" pivotButton="0" quotePrefix="0" xfId="0"/>
    <xf numFmtId="165" fontId="7" fillId="7" borderId="1" pivotButton="0" quotePrefix="0" xfId="0"/>
    <xf numFmtId="0" fontId="6" fillId="8" borderId="1" pivotButton="0" quotePrefix="0" xfId="0"/>
    <xf numFmtId="0" fontId="0" fillId="9" borderId="1" pivotButton="0" quotePrefix="0" xfId="0"/>
    <xf numFmtId="1" fontId="0" fillId="9" borderId="1" pivotButton="0" quotePrefix="0" xfId="0"/>
    <xf numFmtId="1" fontId="0" fillId="5" borderId="1" pivotButton="0" quotePrefix="0" xfId="0"/>
    <xf numFmtId="0" fontId="8" fillId="0" borderId="0" applyAlignment="1" pivotButton="0" quotePrefix="0" xfId="0">
      <alignment horizontal="left" vertical="top" wrapText="1"/>
    </xf>
    <xf numFmtId="0" fontId="9" fillId="0" borderId="0" applyAlignment="1" pivotButton="0" quotePrefix="0" xfId="0">
      <alignment horizontal="left" vertical="top" wrapText="1"/>
    </xf>
    <xf numFmtId="0" fontId="6" fillId="6" borderId="1" applyAlignment="1" pivotButton="0" quotePrefix="0" xfId="0">
      <alignment horizontal="center" vertical="center" wrapText="1"/>
    </xf>
    <xf numFmtId="0" fontId="10" fillId="4" borderId="1" applyAlignment="1" pivotButton="0" quotePrefix="0" xfId="0">
      <alignment horizontal="left" vertical="center"/>
    </xf>
    <xf numFmtId="164" fontId="10" fillId="4" borderId="1" applyAlignment="1" pivotButton="0" quotePrefix="0" xfId="0">
      <alignment horizontal="left" vertical="center"/>
    </xf>
    <xf numFmtId="1" fontId="10" fillId="7" borderId="1" applyAlignment="1" pivotButton="0" quotePrefix="0" xfId="0">
      <alignment horizontal="left" vertical="center"/>
    </xf>
    <xf numFmtId="0" fontId="10" fillId="7" borderId="1" applyAlignment="1" pivotButton="0" quotePrefix="0" xfId="0">
      <alignment horizontal="left" vertical="top" wrapText="1"/>
    </xf>
    <xf numFmtId="0" fontId="9" fillId="0" borderId="0" pivotButton="0" quotePrefix="0" xfId="0"/>
    <xf numFmtId="0" fontId="6" fillId="8" borderId="1" applyAlignment="1" pivotButton="0" quotePrefix="0" xfId="0">
      <alignment horizontal="center" vertical="center" wrapText="1"/>
    </xf>
    <xf numFmtId="0" fontId="0" fillId="10" borderId="1" applyAlignment="1" pivotButton="0" quotePrefix="0" xfId="0">
      <alignment horizontal="left" vertical="top" wrapText="1"/>
    </xf>
    <xf numFmtId="0" fontId="7" fillId="0" borderId="0" pivotButton="0" quotePrefix="0" xfId="0"/>
    <xf numFmtId="0" fontId="0" fillId="10" borderId="1" applyAlignment="1" pivotButton="0" quotePrefix="0" xfId="0">
      <alignment horizontal="left" vertical="center"/>
    </xf>
    <xf numFmtId="1" fontId="0" fillId="10" borderId="1" applyAlignment="1" pivotButton="0" quotePrefix="0" xfId="0">
      <alignment horizontal="left" vertical="center"/>
    </xf>
    <xf numFmtId="0" fontId="10" fillId="0" borderId="1" applyAlignment="1" pivotButton="0" quotePrefix="0" xfId="0">
      <alignment horizontal="left" vertical="top" wrapText="1"/>
    </xf>
    <xf numFmtId="0" fontId="0" fillId="0" borderId="1" pivotButton="0" quotePrefix="0" xfId="0"/>
    <xf numFmtId="164" fontId="0" fillId="4" borderId="1" pivotButton="0" quotePrefix="0" xfId="0"/>
    <xf numFmtId="165" fontId="5" fillId="5" borderId="1" applyAlignment="1" pivotButton="0" quotePrefix="0" xfId="0">
      <alignment horizontal="left" vertical="center"/>
    </xf>
    <xf numFmtId="165" fontId="7" fillId="7" borderId="1" pivotButton="0" quotePrefix="0" xfId="0"/>
    <xf numFmtId="164" fontId="10" fillId="4" borderId="1" applyAlignment="1" pivotButton="0" quotePrefix="0" xfId="0">
      <alignment horizontal="left" vertical="center"/>
    </xf>
  </cellXfs>
  <cellStyles count="1">
    <cellStyle name="Normal" xfId="0" builtinId="0" hidden="0"/>
  </cellStyles>
  <dxfs count="4">
    <dxf>
      <font>
        <name val="Aptos"/>
        <color rgb="009C5700"/>
        <sz val="10"/>
      </font>
      <fill>
        <patternFill patternType="solid">
          <fgColor rgb="00FCE5CD"/>
        </patternFill>
      </fill>
    </dxf>
    <dxf>
      <font>
        <name val="Aptos"/>
        <color rgb="009C0006"/>
        <sz val="10"/>
      </font>
      <fill>
        <patternFill patternType="solid">
          <fgColor rgb="00F4CCCC"/>
        </patternFill>
      </fill>
    </dxf>
    <dxf>
      <font>
        <name val="Aptos"/>
        <color rgb="002F7D5B"/>
        <sz val="10"/>
      </font>
      <fill>
        <patternFill patternType="solid">
          <fgColor rgb="00D9EAD3"/>
        </patternFill>
      </fill>
    </dxf>
    <dxf>
      <font>
        <name val="Aptos"/>
        <color rgb="009C0006"/>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Offer Outcomes</a:t>
            </a:r>
          </a:p>
        </rich>
      </tx>
    </title>
    <plotArea>
      <barChart>
        <barDir val="bar"/>
        <grouping val="clustered"/>
        <ser>
          <idx val="0"/>
          <order val="0"/>
          <tx>
            <strRef>
              <f>'Dashboard'!B24</f>
            </strRef>
          </tx>
          <spPr>
            <a:solidFill xmlns:a="http://schemas.openxmlformats.org/drawingml/2006/main">
              <a:srgbClr val="2F6F73"/>
            </a:solidFill>
            <a:ln xmlns:a="http://schemas.openxmlformats.org/drawingml/2006/main">
              <a:solidFill>
                <a:srgbClr val="2F6F73"/>
              </a:solidFill>
              <a:prstDash val="solid"/>
            </a:ln>
          </spPr>
          <cat>
            <numRef>
              <f>'Dashboard'!$A$25:$A$29</f>
            </numRef>
          </cat>
          <val>
            <numRef>
              <f>'Dashboard'!$B$25:$B$29</f>
            </numRef>
          </val>
        </ser>
        <dLbls>
          <showVal val="1"/>
        </dLbls>
        <gapWidth val="150"/>
        <axId val="10"/>
        <axId val="100"/>
      </barChart>
      <catAx>
        <axId val="10"/>
        <scaling>
          <orientation val="minMax"/>
        </scaling>
        <axPos val="l"/>
        <title>
          <tx>
            <rich>
              <a:bodyPr xmlns:a="http://schemas.openxmlformats.org/drawingml/2006/main"/>
              <a:p xmlns:a="http://schemas.openxmlformats.org/drawingml/2006/main">
                <a:pPr>
                  <a:defRPr/>
                </a:pPr>
                <a:r>
                  <a:t>Offers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None</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Enrollment vs. Goal by Program</a:t>
            </a:r>
          </a:p>
        </rich>
      </tx>
    </title>
    <plotArea>
      <barChart>
        <barDir val="col"/>
        <grouping val="clustered"/>
        <ser>
          <idx val="0"/>
          <order val="0"/>
          <tx>
            <strRef>
              <f>'Dashboard'!K24</f>
            </strRef>
          </tx>
          <spPr>
            <a:solidFill xmlns:a="http://schemas.openxmlformats.org/drawingml/2006/main">
              <a:srgbClr val="2F6F73"/>
            </a:solidFill>
            <a:ln xmlns:a="http://schemas.openxmlformats.org/drawingml/2006/main">
              <a:solidFill>
                <a:srgbClr val="2F6F73"/>
              </a:solidFill>
              <a:prstDash val="solid"/>
            </a:ln>
          </spPr>
          <cat>
            <numRef>
              <f>'Dashboard'!$J$25:$J$29</f>
            </numRef>
          </cat>
          <val>
            <numRef>
              <f>'Dashboard'!$K$25:$K$29</f>
            </numRef>
          </val>
        </ser>
        <ser>
          <idx val="1"/>
          <order val="1"/>
          <tx>
            <strRef>
              <f>'Dashboard'!L24</f>
            </strRef>
          </tx>
          <spPr>
            <a:solidFill xmlns:a="http://schemas.openxmlformats.org/drawingml/2006/main">
              <a:srgbClr val="B8C9D3"/>
            </a:solidFill>
            <a:ln xmlns:a="http://schemas.openxmlformats.org/drawingml/2006/main">
              <a:solidFill>
                <a:srgbClr val="78909C"/>
              </a:solidFill>
              <a:prstDash val="solid"/>
            </a:ln>
          </spPr>
          <cat>
            <numRef>
              <f>'Dashboard'!$J$25:$J$29</f>
            </numRef>
          </cat>
          <val>
            <numRef>
              <f>'Dashboard'!$L$25:$L$29</f>
            </numRef>
          </val>
        </ser>
        <gapWidth val="150"/>
        <overlap val="0"/>
        <axId val="10"/>
        <axId val="100"/>
      </barChart>
      <catAx>
        <axId val="10"/>
        <scaling>
          <orientation val="minMax"/>
        </scaling>
        <axPos val="l"/>
        <title>
          <tx>
            <rich>
              <a:bodyPr xmlns:a="http://schemas.openxmlformats.org/drawingml/2006/main"/>
              <a:p xmlns:a="http://schemas.openxmlformats.org/drawingml/2006/main">
                <a:pPr>
                  <a:defRPr/>
                </a:pPr>
                <a:r>
                  <a:t>None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Count</a:t>
                </a:r>
              </a:p>
            </rich>
          </tx>
        </title>
        <numFmt formatCode="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3</col>
      <colOff>0</colOff>
      <row>16</row>
      <rowOff>0</rowOff>
    </from>
    <ext cx="3888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31</row>
      <rowOff>0</rowOff>
    </from>
    <ext cx="5580000" cy="2988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Offers" displayName="tblOffers" ref="A4:R154" headerRowCount="1">
  <autoFilter ref="A4:R154"/>
  <tableColumns count="18">
    <tableColumn id="1" name="Applicant ID"/>
    <tableColumn id="2" name="Entry Term"/>
    <tableColumn id="3" name="Program"/>
    <tableColumn id="4" name="Delivery Format"/>
    <tableColumn id="5" name="Recruitment Source"/>
    <tableColumn id="6" name="Offer Type"/>
    <tableColumn id="7" name="Offer Date"/>
    <tableColumn id="8" name="Response Deadline"/>
    <tableColumn id="9" name="Outcome Status"/>
    <tableColumn id="10" name="Response Date"/>
    <tableColumn id="11" name="Enrollment Status"/>
    <tableColumn id="12" name="Deposit Date"/>
    <tableColumn id="13" name="Start Date"/>
    <tableColumn id="14" name="Assigned Counselor"/>
    <tableColumn id="15" name="Last Reviewed"/>
    <tableColumn id="16" name="Days to Deadline"/>
    <tableColumn id="17" name="Deadline Status"/>
    <tableColumn id="18" name="Data Check"/>
  </tableColumns>
  <tableStyleInfo name="TableStyleMedium2" showFirstColumn="0" showLastColumn="0" showRowStripes="1" showColumnStripes="0"/>
</table>
</file>

<file path=xl/tables/table2.xml><?xml version="1.0" encoding="utf-8"?>
<table xmlns="http://schemas.openxmlformats.org/spreadsheetml/2006/main" id="2" name="tblPlans" displayName="tblPlans" ref="A10:D110" headerRowCount="1">
  <autoFilter ref="A10:D110"/>
  <tableColumns count="4">
    <tableColumn id="1" name="Entry Term"/>
    <tableColumn id="2" name="Program"/>
    <tableColumn id="3" name="Offer Goal"/>
    <tableColumn id="4" name="Enrollment Goa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sheetPr>
  <dimension ref="A1:L101"/>
  <sheetViews>
    <sheetView showGridLines="0" workbookViewId="0">
      <pane ySplit="3" topLeftCell="A4" activePane="bottomLeft" state="frozen"/>
      <selection pane="bottomLeft" activeCell="A1" sqref="A1"/>
    </sheetView>
  </sheetViews>
  <sheetFormatPr baseColWidth="8" defaultRowHeight="15"/>
  <cols>
    <col width="23" customWidth="1" min="1" max="1"/>
    <col width="18" customWidth="1" min="2" max="2"/>
    <col width="17" customWidth="1" min="3" max="3"/>
    <col width="17" customWidth="1" min="4" max="4"/>
    <col width="17" customWidth="1" min="5" max="5"/>
    <col width="17" customWidth="1" min="6" max="6"/>
    <col width="17" customWidth="1" min="7" max="7"/>
    <col width="17" customWidth="1" min="8" max="8"/>
    <col width="3" customWidth="1" min="9" max="9"/>
    <col width="29" customWidth="1" min="10" max="10"/>
    <col width="15" customWidth="1" min="11" max="11"/>
    <col width="18" customWidth="1" min="12" max="12"/>
  </cols>
  <sheetData>
    <row r="1" ht="30" customHeight="1">
      <c r="A1" s="1" t="inlineStr">
        <is>
          <t>Admission Offer and Yield Dashboard</t>
        </is>
      </c>
    </row>
    <row r="2" ht="22" customHeight="1">
      <c r="A2" s="2" t="inlineStr">
        <is>
          <t>Current operational view based on records in the Offer Tracker</t>
        </is>
      </c>
      <c r="B2" s="2" t="n"/>
      <c r="C2" s="2" t="n"/>
      <c r="D2" s="2" t="n"/>
      <c r="E2" s="2" t="n"/>
      <c r="F2" s="2" t="n"/>
      <c r="G2" s="2" t="n"/>
      <c r="H2" s="2" t="n"/>
    </row>
    <row r="3"/>
    <row r="4">
      <c r="A4" s="3" t="inlineStr">
        <is>
          <t>Review Date</t>
        </is>
      </c>
      <c r="B4" s="32" t="n">
        <v>46271</v>
      </c>
    </row>
    <row r="5">
      <c r="A5" s="3" t="inlineStr">
        <is>
          <t>Entry Term</t>
        </is>
      </c>
      <c r="B5" s="5" t="inlineStr">
        <is>
          <t>All</t>
        </is>
      </c>
    </row>
    <row r="6">
      <c r="A6" s="3" t="inlineStr">
        <is>
          <t>Program</t>
        </is>
      </c>
      <c r="B6" s="5" t="inlineStr">
        <is>
          <t>All</t>
        </is>
      </c>
    </row>
    <row r="7"/>
    <row r="8">
      <c r="A8" s="6" t="inlineStr">
        <is>
          <t>Offers Released</t>
        </is>
      </c>
      <c r="B8" s="7" t="n"/>
      <c r="C8" s="6" t="inlineStr">
        <is>
          <t>Awaiting Response</t>
        </is>
      </c>
      <c r="D8" s="7" t="n"/>
      <c r="E8" s="6" t="inlineStr">
        <is>
          <t>Accepted Offers</t>
        </is>
      </c>
      <c r="F8" s="7" t="n"/>
      <c r="G8" s="6" t="inlineStr">
        <is>
          <t>Enrolled</t>
        </is>
      </c>
      <c r="H8" s="7" t="n"/>
    </row>
    <row r="9" ht="28" customHeight="1">
      <c r="A9" s="8">
        <f>COUNTIFS(tblOffers[Applicant ID],"&lt;&gt;",tblOffers[Offer Date],"&lt;&gt;",tblOffers[Entry Term],IF($B$5="All","&lt;&gt;",$B$5),tblOffers[Program],IF($B$6="All","&lt;&gt;",$B$6))</f>
        <v/>
      </c>
      <c r="B9" s="7" t="n"/>
      <c r="C9" s="8">
        <f>COUNTIFS(tblOffers[Applicant ID],"&lt;&gt;",tblOffers[Outcome Status],"Pending",tblOffers[Entry Term],IF($B$5="All","&lt;&gt;",$B$5),tblOffers[Program],IF($B$6="All","&lt;&gt;",$B$6))</f>
        <v/>
      </c>
      <c r="D9" s="7" t="n"/>
      <c r="E9" s="8">
        <f>COUNTIFS(tblOffers[Applicant ID],"&lt;&gt;",tblOffers[Outcome Status],"Accepted",tblOffers[Entry Term],IF($B$5="All","&lt;&gt;",$B$5),tblOffers[Program],IF($B$6="All","&lt;&gt;",$B$6))</f>
        <v/>
      </c>
      <c r="F9" s="7" t="n"/>
      <c r="G9" s="8">
        <f>COUNTIFS(tblOffers[Applicant ID],"&lt;&gt;",tblOffers[Enrollment Status],"Enrolled",tblOffers[Entry Term],IF($B$5="All","&lt;&gt;",$B$5),tblOffers[Program],IF($B$6="All","&lt;&gt;",$B$6))</f>
        <v/>
      </c>
      <c r="H9" s="7" t="n"/>
    </row>
    <row r="10">
      <c r="A10" s="7" t="n"/>
      <c r="B10" s="7" t="n"/>
      <c r="C10" s="7" t="n"/>
      <c r="D10" s="7" t="n"/>
      <c r="E10" s="7" t="n"/>
      <c r="F10" s="7" t="n"/>
      <c r="G10" s="7" t="n"/>
      <c r="H10" s="7" t="n"/>
    </row>
    <row r="11"/>
    <row r="12">
      <c r="A12" s="6" t="inlineStr">
        <is>
          <t>Acceptance Rate</t>
        </is>
      </c>
      <c r="B12" s="7" t="n"/>
      <c r="C12" s="6" t="inlineStr">
        <is>
          <t>Enrollment Yield</t>
        </is>
      </c>
      <c r="D12" s="7" t="n"/>
      <c r="E12" s="6" t="inlineStr">
        <is>
          <t>Due in Next 7 Days</t>
        </is>
      </c>
      <c r="F12" s="7" t="n"/>
      <c r="G12" s="6" t="inlineStr">
        <is>
          <t>Records Needing Review</t>
        </is>
      </c>
      <c r="H12" s="7" t="n"/>
    </row>
    <row r="13" ht="28" customHeight="1">
      <c r="A13" s="33">
        <f>IFERROR(COUNTIFS(tblOffers[Applicant ID],"&lt;&gt;",tblOffers[Outcome Status],"Accepted",tblOffers[Entry Term],IF($B$5="All","&lt;&gt;",$B$5),tblOffers[Program],IF($B$6="All","&lt;&gt;",$B$6))/COUNTIFS(tblOffers[Applicant ID],"&lt;&gt;",tblOffers[Offer Date],"&lt;&gt;",tblOffers[Entry Term],IF($B$5="All","&lt;&gt;",$B$5),tblOffers[Program],IF($B$6="All","&lt;&gt;",$B$6)),0)</f>
        <v/>
      </c>
      <c r="B13" s="7" t="n"/>
      <c r="C13" s="33">
        <f>IFERROR(COUNTIFS(tblOffers[Applicant ID],"&lt;&gt;",tblOffers[Enrollment Status],"Enrolled",tblOffers[Entry Term],IF($B$5="All","&lt;&gt;",$B$5),tblOffers[Program],IF($B$6="All","&lt;&gt;",$B$6))/COUNTIFS(tblOffers[Applicant ID],"&lt;&gt;",tblOffers[Offer Date],"&lt;&gt;",tblOffers[Entry Term],IF($B$5="All","&lt;&gt;",$B$5),tblOffers[Program],IF($B$6="All","&lt;&gt;",$B$6)),0)</f>
        <v/>
      </c>
      <c r="D13" s="7" t="n"/>
      <c r="E13" s="8">
        <f>COUNTIFS(tblOffers[Applicant ID],"&lt;&gt;",tblOffers[Outcome Status],"Pending",tblOffers[Response Deadline],"&gt;="&amp;$B$4,tblOffers[Response Deadline],"&lt;="&amp;$B$4+7,tblOffers[Entry Term],IF($B$5="All","&lt;&gt;",$B$5),tblOffers[Program],IF($B$6="All","&lt;&gt;",$B$6))</f>
        <v/>
      </c>
      <c r="F13" s="7" t="n"/>
      <c r="G13" s="8">
        <f>COUNTIFS(tblOffers[Applicant ID],"&lt;&gt;",tblOffers[Data Check],"&lt;&gt;OK",tblOffers[Entry Term],IF($B$5="All","&lt;&gt;",$B$5),tblOffers[Program],IF($B$6="All","&lt;&gt;",$B$6))</f>
        <v/>
      </c>
      <c r="H13" s="7" t="n"/>
    </row>
    <row r="14">
      <c r="A14" s="7" t="n"/>
      <c r="B14" s="7" t="n"/>
      <c r="C14" s="7" t="n"/>
      <c r="D14" s="7" t="n"/>
      <c r="E14" s="7" t="n"/>
      <c r="F14" s="7" t="n"/>
      <c r="G14" s="7" t="n"/>
      <c r="H14" s="7" t="n"/>
    </row>
    <row r="15"/>
    <row r="16"/>
    <row r="17">
      <c r="A17" s="10" t="inlineStr">
        <is>
          <t>Goal Summary</t>
        </is>
      </c>
      <c r="B17" s="10" t="n"/>
      <c r="C17" s="10" t="n"/>
      <c r="D17" s="10" t="n"/>
    </row>
    <row r="18">
      <c r="A18" s="3" t="inlineStr">
        <is>
          <t>Offer Goal</t>
        </is>
      </c>
      <c r="B18" s="11">
        <f>SUMIFS(tblPlans[Offer Goal],tblPlans[Entry Term],IF($B$5="All","*",$B$5),tblPlans[Program],IF($B$6="All","*",$B$6))</f>
        <v/>
      </c>
    </row>
    <row r="19">
      <c r="A19" s="3" t="inlineStr">
        <is>
          <t>Enrollment Goal</t>
        </is>
      </c>
      <c r="B19" s="11">
        <f>SUMIFS(tblPlans[Enrollment Goal],tblPlans[Entry Term],IF($B$5="All","*",$B$5),tblPlans[Program],IF($B$6="All","*",$B$6))</f>
        <v/>
      </c>
    </row>
    <row r="20">
      <c r="A20" s="3" t="inlineStr">
        <is>
          <t>Goal Attainment</t>
        </is>
      </c>
      <c r="B20" s="34">
        <f>IFERROR(COUNTIFS(tblOffers[Applicant ID],"&lt;&gt;",tblOffers[Enrollment Status],"Enrolled",tblOffers[Entry Term],IF($B$5="All","&lt;&gt;",$B$5),tblOffers[Program],IF($B$6="All","&lt;&gt;",$B$6))/B19,0)</f>
        <v/>
      </c>
    </row>
    <row r="21">
      <c r="A21" s="3" t="inlineStr">
        <is>
          <t>Enrollment Gap</t>
        </is>
      </c>
      <c r="B21" s="11">
        <f>MAX(0,B19-COUNTIFS(tblOffers[Applicant ID],"&lt;&gt;",tblOffers[Enrollment Status],"Enrolled",tblOffers[Entry Term],IF($B$5="All","&lt;&gt;",$B$5),tblOffers[Program],IF($B$6="All","&lt;&gt;",$B$6)))</f>
        <v/>
      </c>
    </row>
    <row r="22"/>
    <row r="23"/>
    <row r="24">
      <c r="A24" s="13" t="inlineStr">
        <is>
          <t>Status</t>
        </is>
      </c>
      <c r="B24" s="13" t="inlineStr">
        <is>
          <t>Offers</t>
        </is>
      </c>
      <c r="J24" s="13" t="inlineStr">
        <is>
          <t>Program</t>
        </is>
      </c>
      <c r="K24" s="13" t="inlineStr">
        <is>
          <t>Enrolled</t>
        </is>
      </c>
      <c r="L24" s="13" t="inlineStr">
        <is>
          <t>Enrollment Goal</t>
        </is>
      </c>
    </row>
    <row r="25">
      <c r="A25" s="14" t="inlineStr">
        <is>
          <t>Pending</t>
        </is>
      </c>
      <c r="B25" s="15">
        <f>COUNTIFS(tblOffers[Applicant ID],"&lt;&gt;",tblOffers[Outcome Status],A25,tblOffers[Entry Term],IF($B$5="All","&lt;&gt;",$B$5),tblOffers[Program],IF($B$6="All","&lt;&gt;",$B$6))</f>
        <v/>
      </c>
      <c r="J25" s="14" t="inlineStr">
        <is>
          <t>Business Operations Diploma</t>
        </is>
      </c>
      <c r="K25" s="15">
        <f>COUNTIFS(tblOffers[Applicant ID],"&lt;&gt;",tblOffers[Program],J25,tblOffers[Enrollment Status],"Enrolled",tblOffers[Entry Term],IF($B$5="All","&lt;&gt;",$B$5))</f>
        <v/>
      </c>
      <c r="L25" s="15">
        <f>SUMIFS(tblPlans[Enrollment Goal],tblPlans[Program],J25,tblPlans[Entry Term],IF($B$5="All","*",$B$5))</f>
        <v/>
      </c>
    </row>
    <row r="26">
      <c r="A26" s="7" t="inlineStr">
        <is>
          <t>Accepted</t>
        </is>
      </c>
      <c r="B26" s="16">
        <f>COUNTIFS(tblOffers[Applicant ID],"&lt;&gt;",tblOffers[Outcome Status],A26,tblOffers[Entry Term],IF($B$5="All","&lt;&gt;",$B$5),tblOffers[Program],IF($B$6="All","&lt;&gt;",$B$6))</f>
        <v/>
      </c>
      <c r="J26" s="7" t="inlineStr">
        <is>
          <t>Cybersecurity Foundations</t>
        </is>
      </c>
      <c r="K26" s="16">
        <f>COUNTIFS(tblOffers[Applicant ID],"&lt;&gt;",tblOffers[Program],J26,tblOffers[Enrollment Status],"Enrolled",tblOffers[Entry Term],IF($B$5="All","&lt;&gt;",$B$5))</f>
        <v/>
      </c>
      <c r="L26" s="16">
        <f>SUMIFS(tblPlans[Enrollment Goal],tblPlans[Program],J26,tblPlans[Entry Term],IF($B$5="All","*",$B$5))</f>
        <v/>
      </c>
    </row>
    <row r="27">
      <c r="A27" s="14" t="inlineStr">
        <is>
          <t>Declined</t>
        </is>
      </c>
      <c r="B27" s="15">
        <f>COUNTIFS(tblOffers[Applicant ID],"&lt;&gt;",tblOffers[Outcome Status],A27,tblOffers[Entry Term],IF($B$5="All","&lt;&gt;",$B$5),tblOffers[Program],IF($B$6="All","&lt;&gt;",$B$6))</f>
        <v/>
      </c>
      <c r="J27" s="14" t="inlineStr">
        <is>
          <t>Data Analytics Certificate</t>
        </is>
      </c>
      <c r="K27" s="15">
        <f>COUNTIFS(tblOffers[Applicant ID],"&lt;&gt;",tblOffers[Program],J27,tblOffers[Enrollment Status],"Enrolled",tblOffers[Entry Term],IF($B$5="All","&lt;&gt;",$B$5))</f>
        <v/>
      </c>
      <c r="L27" s="15">
        <f>SUMIFS(tblPlans[Enrollment Goal],tblPlans[Program],J27,tblPlans[Entry Term],IF($B$5="All","*",$B$5))</f>
        <v/>
      </c>
    </row>
    <row r="28">
      <c r="A28" s="7" t="inlineStr">
        <is>
          <t>Withdrawn</t>
        </is>
      </c>
      <c r="B28" s="16">
        <f>COUNTIFS(tblOffers[Applicant ID],"&lt;&gt;",tblOffers[Outcome Status],A28,tblOffers[Entry Term],IF($B$5="All","&lt;&gt;",$B$5),tblOffers[Program],IF($B$6="All","&lt;&gt;",$B$6))</f>
        <v/>
      </c>
      <c r="J28" s="7" t="inlineStr">
        <is>
          <t>Medical Office Administration</t>
        </is>
      </c>
      <c r="K28" s="16">
        <f>COUNTIFS(tblOffers[Applicant ID],"&lt;&gt;",tblOffers[Program],J28,tblOffers[Enrollment Status],"Enrolled",tblOffers[Entry Term],IF($B$5="All","&lt;&gt;",$B$5))</f>
        <v/>
      </c>
      <c r="L28" s="16">
        <f>SUMIFS(tblPlans[Enrollment Goal],tblPlans[Program],J28,tblPlans[Entry Term],IF($B$5="All","*",$B$5))</f>
        <v/>
      </c>
    </row>
    <row r="29">
      <c r="A29" s="14" t="inlineStr">
        <is>
          <t>Expired</t>
        </is>
      </c>
      <c r="B29" s="15">
        <f>COUNTIFS(tblOffers[Applicant ID],"&lt;&gt;",tblOffers[Outcome Status],A29,tblOffers[Entry Term],IF($B$5="All","&lt;&gt;",$B$5),tblOffers[Program],IF($B$6="All","&lt;&gt;",$B$6))</f>
        <v/>
      </c>
      <c r="J29" s="14" t="inlineStr">
        <is>
          <t>Project Management Certificate</t>
        </is>
      </c>
      <c r="K29" s="15">
        <f>COUNTIFS(tblOffers[Applicant ID],"&lt;&gt;",tblOffers[Program],J29,tblOffers[Enrollment Status],"Enrolled",tblOffers[Entry Term],IF($B$5="All","&lt;&gt;",$B$5))</f>
        <v/>
      </c>
      <c r="L29" s="15">
        <f>SUMIFS(tblPlans[Enrollment Goal],tblPlans[Program],J29,tblPlans[Entry Term],IF($B$5="All","*",$B$5))</f>
        <v/>
      </c>
    </row>
    <row r="30">
      <c r="B30">
        <f>""</f>
        <v/>
      </c>
      <c r="K30">
        <f>""</f>
        <v/>
      </c>
      <c r="L30">
        <f>""</f>
        <v/>
      </c>
    </row>
    <row r="31">
      <c r="B31">
        <f>""</f>
        <v/>
      </c>
      <c r="K31">
        <f>""</f>
        <v/>
      </c>
      <c r="L31">
        <f>""</f>
        <v/>
      </c>
    </row>
    <row r="32">
      <c r="B32">
        <f>""</f>
        <v/>
      </c>
      <c r="K32">
        <f>""</f>
        <v/>
      </c>
      <c r="L32">
        <f>""</f>
        <v/>
      </c>
    </row>
    <row r="33">
      <c r="B33">
        <f>""</f>
        <v/>
      </c>
      <c r="K33">
        <f>""</f>
        <v/>
      </c>
      <c r="L33">
        <f>""</f>
        <v/>
      </c>
    </row>
    <row r="34">
      <c r="B34">
        <f>""</f>
        <v/>
      </c>
      <c r="K34">
        <f>""</f>
        <v/>
      </c>
      <c r="L34">
        <f>""</f>
        <v/>
      </c>
    </row>
    <row r="35">
      <c r="B35">
        <f>""</f>
        <v/>
      </c>
      <c r="K35">
        <f>""</f>
        <v/>
      </c>
      <c r="L35">
        <f>""</f>
        <v/>
      </c>
    </row>
    <row r="36">
      <c r="B36">
        <f>""</f>
        <v/>
      </c>
      <c r="K36">
        <f>""</f>
        <v/>
      </c>
      <c r="L36">
        <f>""</f>
        <v/>
      </c>
    </row>
    <row r="37">
      <c r="B37">
        <f>""</f>
        <v/>
      </c>
      <c r="K37">
        <f>""</f>
        <v/>
      </c>
      <c r="L37">
        <f>""</f>
        <v/>
      </c>
    </row>
    <row r="38">
      <c r="B38">
        <f>""</f>
        <v/>
      </c>
      <c r="K38">
        <f>""</f>
        <v/>
      </c>
      <c r="L38">
        <f>""</f>
        <v/>
      </c>
    </row>
    <row r="39">
      <c r="B39">
        <f>""</f>
        <v/>
      </c>
      <c r="K39">
        <f>""</f>
        <v/>
      </c>
      <c r="L39">
        <f>""</f>
        <v/>
      </c>
    </row>
    <row r="40">
      <c r="B40">
        <f>""</f>
        <v/>
      </c>
      <c r="K40">
        <f>""</f>
        <v/>
      </c>
      <c r="L40">
        <f>""</f>
        <v/>
      </c>
    </row>
    <row r="41">
      <c r="B41">
        <f>""</f>
        <v/>
      </c>
      <c r="K41">
        <f>""</f>
        <v/>
      </c>
      <c r="L41">
        <f>""</f>
        <v/>
      </c>
    </row>
    <row r="42">
      <c r="B42">
        <f>""</f>
        <v/>
      </c>
      <c r="K42">
        <f>""</f>
        <v/>
      </c>
      <c r="L42">
        <f>""</f>
        <v/>
      </c>
    </row>
    <row r="43">
      <c r="B43">
        <f>""</f>
        <v/>
      </c>
      <c r="K43">
        <f>""</f>
        <v/>
      </c>
      <c r="L43">
        <f>""</f>
        <v/>
      </c>
    </row>
    <row r="44">
      <c r="B44">
        <f>""</f>
        <v/>
      </c>
      <c r="K44">
        <f>""</f>
        <v/>
      </c>
      <c r="L44">
        <f>""</f>
        <v/>
      </c>
    </row>
    <row r="45">
      <c r="B45">
        <f>""</f>
        <v/>
      </c>
      <c r="K45">
        <f>""</f>
        <v/>
      </c>
      <c r="L45">
        <f>""</f>
        <v/>
      </c>
    </row>
    <row r="46">
      <c r="B46">
        <f>""</f>
        <v/>
      </c>
      <c r="K46">
        <f>""</f>
        <v/>
      </c>
      <c r="L46">
        <f>""</f>
        <v/>
      </c>
    </row>
    <row r="47">
      <c r="B47">
        <f>""</f>
        <v/>
      </c>
      <c r="K47">
        <f>""</f>
        <v/>
      </c>
      <c r="L47">
        <f>""</f>
        <v/>
      </c>
    </row>
    <row r="48">
      <c r="B48">
        <f>""</f>
        <v/>
      </c>
      <c r="K48">
        <f>""</f>
        <v/>
      </c>
      <c r="L48">
        <f>""</f>
        <v/>
      </c>
    </row>
    <row r="49" ht="30" customHeight="1">
      <c r="A49" s="17" t="inlineStr">
        <is>
          <t>Program chart follows the Entry Term filter and always shows all programs for comparison.</t>
        </is>
      </c>
      <c r="B49">
        <f>""</f>
        <v/>
      </c>
      <c r="K49">
        <f>""</f>
        <v/>
      </c>
      <c r="L49">
        <f>""</f>
        <v/>
      </c>
    </row>
    <row r="50">
      <c r="B50">
        <f>""</f>
        <v/>
      </c>
      <c r="K50">
        <f>""</f>
        <v/>
      </c>
      <c r="L50">
        <f>""</f>
        <v/>
      </c>
    </row>
    <row r="51">
      <c r="B51">
        <f>""</f>
        <v/>
      </c>
      <c r="K51">
        <f>""</f>
        <v/>
      </c>
      <c r="L51">
        <f>""</f>
        <v/>
      </c>
    </row>
    <row r="52">
      <c r="B52">
        <f>""</f>
        <v/>
      </c>
      <c r="K52">
        <f>""</f>
        <v/>
      </c>
      <c r="L52">
        <f>""</f>
        <v/>
      </c>
    </row>
    <row r="53">
      <c r="B53">
        <f>""</f>
        <v/>
      </c>
      <c r="K53">
        <f>""</f>
        <v/>
      </c>
      <c r="L53">
        <f>""</f>
        <v/>
      </c>
    </row>
    <row r="54">
      <c r="B54">
        <f>""</f>
        <v/>
      </c>
      <c r="K54">
        <f>""</f>
        <v/>
      </c>
      <c r="L54">
        <f>""</f>
        <v/>
      </c>
    </row>
    <row r="55">
      <c r="B55">
        <f>""</f>
        <v/>
      </c>
      <c r="K55">
        <f>""</f>
        <v/>
      </c>
      <c r="L55">
        <f>""</f>
        <v/>
      </c>
    </row>
    <row r="56">
      <c r="B56">
        <f>""</f>
        <v/>
      </c>
      <c r="K56">
        <f>""</f>
        <v/>
      </c>
      <c r="L56">
        <f>""</f>
        <v/>
      </c>
    </row>
    <row r="57">
      <c r="B57">
        <f>""</f>
        <v/>
      </c>
      <c r="K57">
        <f>""</f>
        <v/>
      </c>
      <c r="L57">
        <f>""</f>
        <v/>
      </c>
    </row>
    <row r="58">
      <c r="B58">
        <f>""</f>
        <v/>
      </c>
      <c r="K58">
        <f>""</f>
        <v/>
      </c>
      <c r="L58">
        <f>""</f>
        <v/>
      </c>
    </row>
    <row r="59">
      <c r="B59">
        <f>""</f>
        <v/>
      </c>
      <c r="K59">
        <f>""</f>
        <v/>
      </c>
      <c r="L59">
        <f>""</f>
        <v/>
      </c>
    </row>
    <row r="60">
      <c r="B60">
        <f>""</f>
        <v/>
      </c>
      <c r="K60">
        <f>""</f>
        <v/>
      </c>
      <c r="L60">
        <f>""</f>
        <v/>
      </c>
    </row>
    <row r="61">
      <c r="B61">
        <f>""</f>
        <v/>
      </c>
      <c r="K61">
        <f>""</f>
        <v/>
      </c>
      <c r="L61">
        <f>""</f>
        <v/>
      </c>
    </row>
    <row r="62">
      <c r="B62">
        <f>""</f>
        <v/>
      </c>
      <c r="K62">
        <f>""</f>
        <v/>
      </c>
      <c r="L62">
        <f>""</f>
        <v/>
      </c>
    </row>
    <row r="63">
      <c r="B63">
        <f>""</f>
        <v/>
      </c>
      <c r="K63">
        <f>""</f>
        <v/>
      </c>
      <c r="L63">
        <f>""</f>
        <v/>
      </c>
    </row>
    <row r="64">
      <c r="B64">
        <f>""</f>
        <v/>
      </c>
      <c r="K64">
        <f>""</f>
        <v/>
      </c>
      <c r="L64">
        <f>""</f>
        <v/>
      </c>
    </row>
    <row r="65">
      <c r="B65">
        <f>""</f>
        <v/>
      </c>
      <c r="K65">
        <f>""</f>
        <v/>
      </c>
      <c r="L65">
        <f>""</f>
        <v/>
      </c>
    </row>
    <row r="66">
      <c r="B66">
        <f>""</f>
        <v/>
      </c>
      <c r="K66">
        <f>""</f>
        <v/>
      </c>
      <c r="L66">
        <f>""</f>
        <v/>
      </c>
    </row>
    <row r="67">
      <c r="B67">
        <f>""</f>
        <v/>
      </c>
      <c r="K67">
        <f>""</f>
        <v/>
      </c>
      <c r="L67">
        <f>""</f>
        <v/>
      </c>
    </row>
    <row r="68">
      <c r="B68">
        <f>""</f>
        <v/>
      </c>
      <c r="K68">
        <f>""</f>
        <v/>
      </c>
      <c r="L68">
        <f>""</f>
        <v/>
      </c>
    </row>
    <row r="69">
      <c r="B69">
        <f>""</f>
        <v/>
      </c>
      <c r="K69">
        <f>""</f>
        <v/>
      </c>
      <c r="L69">
        <f>""</f>
        <v/>
      </c>
    </row>
    <row r="70">
      <c r="B70">
        <f>""</f>
        <v/>
      </c>
      <c r="K70">
        <f>""</f>
        <v/>
      </c>
      <c r="L70">
        <f>""</f>
        <v/>
      </c>
    </row>
    <row r="71">
      <c r="B71">
        <f>""</f>
        <v/>
      </c>
      <c r="K71">
        <f>""</f>
        <v/>
      </c>
      <c r="L71">
        <f>""</f>
        <v/>
      </c>
    </row>
    <row r="72">
      <c r="B72">
        <f>""</f>
        <v/>
      </c>
      <c r="K72">
        <f>""</f>
        <v/>
      </c>
      <c r="L72">
        <f>""</f>
        <v/>
      </c>
    </row>
    <row r="73">
      <c r="B73">
        <f>""</f>
        <v/>
      </c>
      <c r="K73">
        <f>""</f>
        <v/>
      </c>
      <c r="L73">
        <f>""</f>
        <v/>
      </c>
    </row>
    <row r="74">
      <c r="B74">
        <f>""</f>
        <v/>
      </c>
      <c r="K74">
        <f>""</f>
        <v/>
      </c>
      <c r="L74">
        <f>""</f>
        <v/>
      </c>
    </row>
    <row r="75">
      <c r="B75">
        <f>""</f>
        <v/>
      </c>
      <c r="K75">
        <f>""</f>
        <v/>
      </c>
      <c r="L75">
        <f>""</f>
        <v/>
      </c>
    </row>
    <row r="76">
      <c r="B76">
        <f>""</f>
        <v/>
      </c>
      <c r="K76">
        <f>""</f>
        <v/>
      </c>
      <c r="L76">
        <f>""</f>
        <v/>
      </c>
    </row>
    <row r="77">
      <c r="B77">
        <f>""</f>
        <v/>
      </c>
      <c r="K77">
        <f>""</f>
        <v/>
      </c>
      <c r="L77">
        <f>""</f>
        <v/>
      </c>
    </row>
    <row r="78">
      <c r="B78">
        <f>""</f>
        <v/>
      </c>
      <c r="K78">
        <f>""</f>
        <v/>
      </c>
      <c r="L78">
        <f>""</f>
        <v/>
      </c>
    </row>
    <row r="79">
      <c r="B79">
        <f>""</f>
        <v/>
      </c>
      <c r="K79">
        <f>""</f>
        <v/>
      </c>
      <c r="L79">
        <f>""</f>
        <v/>
      </c>
    </row>
    <row r="80">
      <c r="B80">
        <f>""</f>
        <v/>
      </c>
      <c r="K80">
        <f>""</f>
        <v/>
      </c>
      <c r="L80">
        <f>""</f>
        <v/>
      </c>
    </row>
    <row r="81">
      <c r="B81">
        <f>""</f>
        <v/>
      </c>
      <c r="K81">
        <f>""</f>
        <v/>
      </c>
      <c r="L81">
        <f>""</f>
        <v/>
      </c>
    </row>
    <row r="82">
      <c r="B82">
        <f>""</f>
        <v/>
      </c>
      <c r="K82">
        <f>""</f>
        <v/>
      </c>
      <c r="L82">
        <f>""</f>
        <v/>
      </c>
    </row>
    <row r="83">
      <c r="B83">
        <f>""</f>
        <v/>
      </c>
      <c r="K83">
        <f>""</f>
        <v/>
      </c>
      <c r="L83">
        <f>""</f>
        <v/>
      </c>
    </row>
    <row r="84">
      <c r="B84">
        <f>""</f>
        <v/>
      </c>
      <c r="K84">
        <f>""</f>
        <v/>
      </c>
      <c r="L84">
        <f>""</f>
        <v/>
      </c>
    </row>
    <row r="85">
      <c r="B85">
        <f>""</f>
        <v/>
      </c>
      <c r="K85">
        <f>""</f>
        <v/>
      </c>
      <c r="L85">
        <f>""</f>
        <v/>
      </c>
    </row>
    <row r="86">
      <c r="B86">
        <f>""</f>
        <v/>
      </c>
      <c r="K86">
        <f>""</f>
        <v/>
      </c>
      <c r="L86">
        <f>""</f>
        <v/>
      </c>
    </row>
    <row r="87">
      <c r="B87">
        <f>""</f>
        <v/>
      </c>
      <c r="K87">
        <f>""</f>
        <v/>
      </c>
      <c r="L87">
        <f>""</f>
        <v/>
      </c>
    </row>
    <row r="88">
      <c r="B88">
        <f>""</f>
        <v/>
      </c>
      <c r="K88">
        <f>""</f>
        <v/>
      </c>
      <c r="L88">
        <f>""</f>
        <v/>
      </c>
    </row>
    <row r="89">
      <c r="B89">
        <f>""</f>
        <v/>
      </c>
      <c r="K89">
        <f>""</f>
        <v/>
      </c>
      <c r="L89">
        <f>""</f>
        <v/>
      </c>
    </row>
    <row r="90">
      <c r="B90">
        <f>""</f>
        <v/>
      </c>
      <c r="K90">
        <f>""</f>
        <v/>
      </c>
      <c r="L90">
        <f>""</f>
        <v/>
      </c>
    </row>
    <row r="91">
      <c r="B91">
        <f>""</f>
        <v/>
      </c>
      <c r="K91">
        <f>""</f>
        <v/>
      </c>
      <c r="L91">
        <f>""</f>
        <v/>
      </c>
    </row>
    <row r="92">
      <c r="B92">
        <f>""</f>
        <v/>
      </c>
      <c r="K92">
        <f>""</f>
        <v/>
      </c>
      <c r="L92">
        <f>""</f>
        <v/>
      </c>
    </row>
    <row r="93">
      <c r="B93">
        <f>""</f>
        <v/>
      </c>
      <c r="K93">
        <f>""</f>
        <v/>
      </c>
      <c r="L93">
        <f>""</f>
        <v/>
      </c>
    </row>
    <row r="94">
      <c r="B94">
        <f>""</f>
        <v/>
      </c>
      <c r="K94">
        <f>""</f>
        <v/>
      </c>
      <c r="L94">
        <f>""</f>
        <v/>
      </c>
    </row>
    <row r="95">
      <c r="B95">
        <f>""</f>
        <v/>
      </c>
      <c r="K95">
        <f>""</f>
        <v/>
      </c>
      <c r="L95">
        <f>""</f>
        <v/>
      </c>
    </row>
    <row r="96">
      <c r="B96">
        <f>""</f>
        <v/>
      </c>
      <c r="K96">
        <f>""</f>
        <v/>
      </c>
      <c r="L96">
        <f>""</f>
        <v/>
      </c>
    </row>
    <row r="97">
      <c r="B97">
        <f>""</f>
        <v/>
      </c>
      <c r="K97">
        <f>""</f>
        <v/>
      </c>
      <c r="L97">
        <f>""</f>
        <v/>
      </c>
    </row>
    <row r="98">
      <c r="B98">
        <f>""</f>
        <v/>
      </c>
      <c r="K98">
        <f>""</f>
        <v/>
      </c>
      <c r="L98">
        <f>""</f>
        <v/>
      </c>
    </row>
    <row r="99">
      <c r="B99">
        <f>""</f>
        <v/>
      </c>
      <c r="K99">
        <f>""</f>
        <v/>
      </c>
      <c r="L99">
        <f>""</f>
        <v/>
      </c>
    </row>
    <row r="100">
      <c r="B100">
        <f>""</f>
        <v/>
      </c>
      <c r="K100">
        <f>""</f>
        <v/>
      </c>
      <c r="L100">
        <f>""</f>
        <v/>
      </c>
    </row>
    <row r="101">
      <c r="B101">
        <f>""</f>
        <v/>
      </c>
      <c r="K101">
        <f>""</f>
        <v/>
      </c>
      <c r="L101">
        <f>""</f>
        <v/>
      </c>
    </row>
  </sheetData>
  <mergeCells count="1">
    <mergeCell ref="A1:H1"/>
  </mergeCells>
  <conditionalFormatting sqref="C8:D10">
    <cfRule type="expression" priority="1" dxfId="0">
      <formula>$C$9&gt;0</formula>
    </cfRule>
  </conditionalFormatting>
  <conditionalFormatting sqref="E12:F14">
    <cfRule type="expression" priority="2" dxfId="0">
      <formula>$E$13&gt;0</formula>
    </cfRule>
  </conditionalFormatting>
  <conditionalFormatting sqref="G12:H14">
    <cfRule type="expression" priority="3" dxfId="1">
      <formula>$G$13&gt;0</formula>
    </cfRule>
  </conditionalFormatting>
  <conditionalFormatting sqref="B20">
    <cfRule type="cellIs" priority="4" operator="lessThan" dxfId="1">
      <formula>0.8</formula>
    </cfRule>
    <cfRule type="cellIs" priority="5" operator="between" dxfId="0">
      <formula>0.8</formula>
      <formula>0.999999</formula>
    </cfRule>
    <cfRule type="cellIs" priority="6" operator="greaterThanOrEqual" dxfId="2">
      <formula>1</formula>
    </cfRule>
  </conditionalFormatting>
  <conditionalFormatting sqref="B21">
    <cfRule type="cellIs" priority="7" operator="equal" dxfId="2">
      <formula>0</formula>
    </cfRule>
    <cfRule type="cellIs" priority="8" operator="greaterThan" dxfId="0">
      <formula>0</formula>
    </cfRule>
  </conditionalFormatting>
  <dataValidations count="2">
    <dataValidation sqref="B5" showDropDown="0" showInputMessage="1" showErrorMessage="1" allowBlank="0" errorTitle="Invalid entry term" error="Select a term from the list." promptTitle="Dashboard filter" prompt="Select an entry term. This selection filters all Dashboard metrics and charts." type="list">
      <formula1>"All,Fall 2026,Spring 2027,Summer 2027,Fall 2027"</formula1>
    </dataValidation>
    <dataValidation sqref="B6" showDropDown="0" showInputMessage="1" showErrorMessage="1" allowBlank="0" errorTitle="Invalid program" error="Select a program from the list." promptTitle="Dashboard filter" prompt="Select a program. This selection filters Dashboard metrics; the program chart always compares all programs." type="list">
      <formula1>"All,Business Operations Diploma,Cybersecurity Foundations,Data Analytics Certificate,Medical Office Administration,Project Management Certificate"</formula1>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R154"/>
  <sheetViews>
    <sheetView showGridLines="1" workbookViewId="0">
      <pane ySplit="4" topLeftCell="A5" activePane="bottomLeft" state="frozen"/>
      <selection pane="bottomLeft" activeCell="A1" sqref="A1"/>
    </sheetView>
  </sheetViews>
  <sheetFormatPr baseColWidth="8" defaultRowHeight="15"/>
  <cols>
    <col width="16" customWidth="1" min="1" max="1"/>
    <col width="15" customWidth="1" min="2" max="2"/>
    <col width="27" customWidth="1" min="3" max="3"/>
    <col width="18" customWidth="1" min="4" max="4"/>
    <col width="22" customWidth="1" min="5" max="5"/>
    <col width="18" customWidth="1" min="6" max="6"/>
    <col width="14" customWidth="1" min="7" max="7"/>
    <col width="18" customWidth="1" min="8" max="8"/>
    <col width="17" customWidth="1" min="9" max="9"/>
    <col width="15" customWidth="1" min="10" max="10"/>
    <col width="18" customWidth="1" min="11" max="11"/>
    <col width="14" customWidth="1" min="12" max="12"/>
    <col width="14" customWidth="1" min="13" max="13"/>
    <col width="20" customWidth="1" min="14" max="14"/>
    <col width="15" customWidth="1" min="15" max="15"/>
    <col width="17" customWidth="1" min="16" max="16"/>
    <col width="18" customWidth="1" min="17" max="17"/>
    <col width="27" customWidth="1" min="18" max="18"/>
  </cols>
  <sheetData>
    <row r="1" ht="30" customHeight="1">
      <c r="A1" s="1" t="inlineStr">
        <is>
          <t>Admission Offer Tracker</t>
        </is>
      </c>
    </row>
    <row r="2" ht="28" customHeight="1">
      <c r="A2" s="18" t="inlineStr">
        <is>
          <t>Use one row per admission offer. Use applicant IDs instead of names and avoid sensitive information in notes.</t>
        </is>
      </c>
    </row>
    <row r="4" ht="34" customHeight="1">
      <c r="A4" s="19" t="inlineStr">
        <is>
          <t>Applicant ID</t>
        </is>
      </c>
      <c r="B4" s="19" t="inlineStr">
        <is>
          <t>Entry Term</t>
        </is>
      </c>
      <c r="C4" s="19" t="inlineStr">
        <is>
          <t>Program</t>
        </is>
      </c>
      <c r="D4" s="19" t="inlineStr">
        <is>
          <t>Delivery Format</t>
        </is>
      </c>
      <c r="E4" s="19" t="inlineStr">
        <is>
          <t>Recruitment Source</t>
        </is>
      </c>
      <c r="F4" s="19" t="inlineStr">
        <is>
          <t>Offer Type</t>
        </is>
      </c>
      <c r="G4" s="19" t="inlineStr">
        <is>
          <t>Offer Date</t>
        </is>
      </c>
      <c r="H4" s="19" t="inlineStr">
        <is>
          <t>Response Deadline</t>
        </is>
      </c>
      <c r="I4" s="19" t="inlineStr">
        <is>
          <t>Outcome Status</t>
        </is>
      </c>
      <c r="J4" s="19" t="inlineStr">
        <is>
          <t>Response Date</t>
        </is>
      </c>
      <c r="K4" s="19" t="inlineStr">
        <is>
          <t>Enrollment Status</t>
        </is>
      </c>
      <c r="L4" s="19" t="inlineStr">
        <is>
          <t>Deposit Date</t>
        </is>
      </c>
      <c r="M4" s="19" t="inlineStr">
        <is>
          <t>Start Date</t>
        </is>
      </c>
      <c r="N4" s="19" t="inlineStr">
        <is>
          <t>Assigned Counselor</t>
        </is>
      </c>
      <c r="O4" s="19" t="inlineStr">
        <is>
          <t>Last Reviewed</t>
        </is>
      </c>
      <c r="P4" s="19" t="inlineStr">
        <is>
          <t>Days to Deadline</t>
        </is>
      </c>
      <c r="Q4" s="19" t="inlineStr">
        <is>
          <t>Deadline Status</t>
        </is>
      </c>
      <c r="R4" s="19" t="inlineStr">
        <is>
          <t>Data Check</t>
        </is>
      </c>
    </row>
    <row r="5">
      <c r="A5" s="20" t="inlineStr">
        <is>
          <t>AO-26001</t>
        </is>
      </c>
      <c r="B5" s="20" t="inlineStr">
        <is>
          <t>Fall 2026</t>
        </is>
      </c>
      <c r="C5" s="20" t="inlineStr">
        <is>
          <t>Data Analytics Certificate</t>
        </is>
      </c>
      <c r="D5" s="20" t="inlineStr">
        <is>
          <t>Online</t>
        </is>
      </c>
      <c r="E5" s="20" t="inlineStr">
        <is>
          <t>Website Inquiry</t>
        </is>
      </c>
      <c r="F5" s="20" t="inlineStr">
        <is>
          <t>Standard</t>
        </is>
      </c>
      <c r="G5" s="35" t="n">
        <v>46211</v>
      </c>
      <c r="H5" s="35" t="n">
        <v>46225</v>
      </c>
      <c r="I5" s="20" t="inlineStr">
        <is>
          <t>Accepted</t>
        </is>
      </c>
      <c r="J5" s="35" t="n">
        <v>46219</v>
      </c>
      <c r="K5" s="20" t="inlineStr">
        <is>
          <t>Enrolled</t>
        </is>
      </c>
      <c r="L5" s="35" t="n">
        <v>46221</v>
      </c>
      <c r="M5" s="35" t="n">
        <v>46258</v>
      </c>
      <c r="N5" s="20" t="inlineStr">
        <is>
          <t>Morgan Lee</t>
        </is>
      </c>
      <c r="O5" s="35" t="n">
        <v>46268</v>
      </c>
      <c r="P5" s="22">
        <f>IF(OR([@[Applicant ID]]="",[@[Outcome Status]]&lt;&gt;"Pending",[@[Response Deadline]]=""),"",[@[Response Deadline]]-Dashboard!$B$4)</f>
        <v/>
      </c>
      <c r="Q5" s="23">
        <f>IF([@[Applicant ID]]="","",IF([@[Outcome Status]]&lt;&gt;"Pending","Closed",IF([@[Response Deadline]]="","Missing Deadline",IF([@[Response Deadline]]&lt;Dashboard!$B$4,"Overdue",IF([@[Response Deadline]]=Dashboard!$B$4,"Due Today",IF([@[Response Deadline]]&lt;=Dashboard!$B$4+7,"Due in 7 Days","Future"))))))</f>
        <v/>
      </c>
      <c r="R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6">
      <c r="A6" s="20" t="inlineStr">
        <is>
          <t>AO-26002</t>
        </is>
      </c>
      <c r="B6" s="20" t="inlineStr">
        <is>
          <t>Fall 2026</t>
        </is>
      </c>
      <c r="C6" s="20" t="inlineStr">
        <is>
          <t>Project Management Certificate</t>
        </is>
      </c>
      <c r="D6" s="20" t="inlineStr">
        <is>
          <t>Hybrid</t>
        </is>
      </c>
      <c r="E6" s="20" t="inlineStr">
        <is>
          <t>Information Session</t>
        </is>
      </c>
      <c r="F6" s="20" t="inlineStr">
        <is>
          <t>Standard</t>
        </is>
      </c>
      <c r="G6" s="35" t="n">
        <v>46218</v>
      </c>
      <c r="H6" s="35" t="n">
        <v>46232</v>
      </c>
      <c r="I6" s="20" t="inlineStr">
        <is>
          <t>Declined</t>
        </is>
      </c>
      <c r="J6" s="35" t="n">
        <v>46228</v>
      </c>
      <c r="K6" s="20" t="inlineStr">
        <is>
          <t>Not Applicable</t>
        </is>
      </c>
      <c r="L6" s="35" t="n"/>
      <c r="M6" s="35" t="n"/>
      <c r="N6" s="20" t="inlineStr">
        <is>
          <t>Riley Chen</t>
        </is>
      </c>
      <c r="O6" s="35" t="n">
        <v>46264</v>
      </c>
      <c r="P6" s="22">
        <f>IF(OR([@[Applicant ID]]="",[@[Outcome Status]]&lt;&gt;"Pending",[@[Response Deadline]]=""),"",[@[Response Deadline]]-Dashboard!$B$4)</f>
        <v/>
      </c>
      <c r="Q6" s="23">
        <f>IF([@[Applicant ID]]="","",IF([@[Outcome Status]]&lt;&gt;"Pending","Closed",IF([@[Response Deadline]]="","Missing Deadline",IF([@[Response Deadline]]&lt;Dashboard!$B$4,"Overdue",IF([@[Response Deadline]]=Dashboard!$B$4,"Due Today",IF([@[Response Deadline]]&lt;=Dashboard!$B$4+7,"Due in 7 Days","Future"))))))</f>
        <v/>
      </c>
      <c r="R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7">
      <c r="A7" s="20" t="inlineStr">
        <is>
          <t>AO-26003</t>
        </is>
      </c>
      <c r="B7" s="20" t="inlineStr">
        <is>
          <t>Fall 2026</t>
        </is>
      </c>
      <c r="C7" s="20" t="inlineStr">
        <is>
          <t>Medical Office Administration</t>
        </is>
      </c>
      <c r="D7" s="20" t="inlineStr">
        <is>
          <t>In Person</t>
        </is>
      </c>
      <c r="E7" s="20" t="inlineStr">
        <is>
          <t>Community Partner</t>
        </is>
      </c>
      <c r="F7" s="20" t="inlineStr">
        <is>
          <t>Conditional</t>
        </is>
      </c>
      <c r="G7" s="35" t="n">
        <v>46235</v>
      </c>
      <c r="H7" s="35" t="n">
        <v>46249</v>
      </c>
      <c r="I7" s="20" t="inlineStr">
        <is>
          <t>Accepted</t>
        </is>
      </c>
      <c r="J7" s="35" t="n">
        <v>46246</v>
      </c>
      <c r="K7" s="20" t="inlineStr">
        <is>
          <t>Deposited</t>
        </is>
      </c>
      <c r="L7" s="35" t="n">
        <v>46248</v>
      </c>
      <c r="M7" s="35" t="n"/>
      <c r="N7" s="20" t="inlineStr">
        <is>
          <t>Jordan Ellis</t>
        </is>
      </c>
      <c r="O7" s="35" t="n">
        <v>46269</v>
      </c>
      <c r="P7" s="22">
        <f>IF(OR([@[Applicant ID]]="",[@[Outcome Status]]&lt;&gt;"Pending",[@[Response Deadline]]=""),"",[@[Response Deadline]]-Dashboard!$B$4)</f>
        <v/>
      </c>
      <c r="Q7" s="23">
        <f>IF([@[Applicant ID]]="","",IF([@[Outcome Status]]&lt;&gt;"Pending","Closed",IF([@[Response Deadline]]="","Missing Deadline",IF([@[Response Deadline]]&lt;Dashboard!$B$4,"Overdue",IF([@[Response Deadline]]=Dashboard!$B$4,"Due Today",IF([@[Response Deadline]]&lt;=Dashboard!$B$4+7,"Due in 7 Days","Future"))))))</f>
        <v/>
      </c>
      <c r="R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8">
      <c r="A8" s="20" t="inlineStr">
        <is>
          <t>AO-26004</t>
        </is>
      </c>
      <c r="B8" s="20" t="inlineStr">
        <is>
          <t>Fall 2026</t>
        </is>
      </c>
      <c r="C8" s="20" t="inlineStr">
        <is>
          <t>Cybersecurity Foundations</t>
        </is>
      </c>
      <c r="D8" s="20" t="inlineStr">
        <is>
          <t>Online</t>
        </is>
      </c>
      <c r="E8" s="20" t="inlineStr">
        <is>
          <t>Digital Advertising</t>
        </is>
      </c>
      <c r="F8" s="20" t="inlineStr">
        <is>
          <t>Standard</t>
        </is>
      </c>
      <c r="G8" s="35" t="n">
        <v>46244</v>
      </c>
      <c r="H8" s="35" t="n">
        <v>46273</v>
      </c>
      <c r="I8" s="20" t="inlineStr">
        <is>
          <t>Pending</t>
        </is>
      </c>
      <c r="J8" s="35" t="n"/>
      <c r="K8" s="20" t="inlineStr">
        <is>
          <t>Pending</t>
        </is>
      </c>
      <c r="L8" s="35" t="n"/>
      <c r="M8" s="35" t="n"/>
      <c r="N8" s="20" t="inlineStr">
        <is>
          <t>Avery Brooks</t>
        </is>
      </c>
      <c r="O8" s="35" t="n">
        <v>46270</v>
      </c>
      <c r="P8" s="22">
        <f>IF(OR([@[Applicant ID]]="",[@[Outcome Status]]&lt;&gt;"Pending",[@[Response Deadline]]=""),"",[@[Response Deadline]]-Dashboard!$B$4)</f>
        <v/>
      </c>
      <c r="Q8" s="23">
        <f>IF([@[Applicant ID]]="","",IF([@[Outcome Status]]&lt;&gt;"Pending","Closed",IF([@[Response Deadline]]="","Missing Deadline",IF([@[Response Deadline]]&lt;Dashboard!$B$4,"Overdue",IF([@[Response Deadline]]=Dashboard!$B$4,"Due Today",IF([@[Response Deadline]]&lt;=Dashboard!$B$4+7,"Due in 7 Days","Future"))))))</f>
        <v/>
      </c>
      <c r="R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9">
      <c r="A9" s="20" t="inlineStr">
        <is>
          <t>AO-26005</t>
        </is>
      </c>
      <c r="B9" s="20" t="inlineStr">
        <is>
          <t>Fall 2026</t>
        </is>
      </c>
      <c r="C9" s="20" t="inlineStr">
        <is>
          <t>Business Operations Diploma</t>
        </is>
      </c>
      <c r="D9" s="20" t="inlineStr">
        <is>
          <t>Hybrid</t>
        </is>
      </c>
      <c r="E9" s="20" t="inlineStr">
        <is>
          <t>Employer Referral</t>
        </is>
      </c>
      <c r="F9" s="20" t="inlineStr">
        <is>
          <t>Standard</t>
        </is>
      </c>
      <c r="G9" s="35" t="n">
        <v>46246</v>
      </c>
      <c r="H9" s="35" t="n">
        <v>46271</v>
      </c>
      <c r="I9" s="20" t="inlineStr">
        <is>
          <t>Pending</t>
        </is>
      </c>
      <c r="J9" s="35" t="n"/>
      <c r="K9" s="20" t="inlineStr">
        <is>
          <t>Pending</t>
        </is>
      </c>
      <c r="L9" s="35" t="n"/>
      <c r="M9" s="35" t="n"/>
      <c r="N9" s="20" t="inlineStr">
        <is>
          <t>Morgan Lee</t>
        </is>
      </c>
      <c r="O9" s="35" t="n">
        <v>46270</v>
      </c>
      <c r="P9" s="22">
        <f>IF(OR([@[Applicant ID]]="",[@[Outcome Status]]&lt;&gt;"Pending",[@[Response Deadline]]=""),"",[@[Response Deadline]]-Dashboard!$B$4)</f>
        <v/>
      </c>
      <c r="Q9" s="23">
        <f>IF([@[Applicant ID]]="","",IF([@[Outcome Status]]&lt;&gt;"Pending","Closed",IF([@[Response Deadline]]="","Missing Deadline",IF([@[Response Deadline]]&lt;Dashboard!$B$4,"Overdue",IF([@[Response Deadline]]=Dashboard!$B$4,"Due Today",IF([@[Response Deadline]]&lt;=Dashboard!$B$4+7,"Due in 7 Days","Future"))))))</f>
        <v/>
      </c>
      <c r="R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0">
      <c r="A10" s="20" t="inlineStr">
        <is>
          <t>AO-26006</t>
        </is>
      </c>
      <c r="B10" s="20" t="inlineStr">
        <is>
          <t>Spring 2027</t>
        </is>
      </c>
      <c r="C10" s="20" t="inlineStr">
        <is>
          <t>Data Analytics Certificate</t>
        </is>
      </c>
      <c r="D10" s="20" t="inlineStr">
        <is>
          <t>Online</t>
        </is>
      </c>
      <c r="E10" s="20" t="inlineStr">
        <is>
          <t>Website Inquiry</t>
        </is>
      </c>
      <c r="F10" s="20" t="inlineStr">
        <is>
          <t>Standard</t>
        </is>
      </c>
      <c r="G10" s="35" t="n">
        <v>46254</v>
      </c>
      <c r="H10" s="35" t="n">
        <v>46285</v>
      </c>
      <c r="I10" s="20" t="inlineStr">
        <is>
          <t>Pending</t>
        </is>
      </c>
      <c r="J10" s="35" t="n"/>
      <c r="K10" s="20" t="inlineStr">
        <is>
          <t>Pending</t>
        </is>
      </c>
      <c r="L10" s="35" t="n"/>
      <c r="M10" s="35" t="n"/>
      <c r="N10" s="20" t="inlineStr">
        <is>
          <t>Riley Chen</t>
        </is>
      </c>
      <c r="O10" s="35" t="n">
        <v>46267</v>
      </c>
      <c r="P10" s="22">
        <f>IF(OR([@[Applicant ID]]="",[@[Outcome Status]]&lt;&gt;"Pending",[@[Response Deadline]]=""),"",[@[Response Deadline]]-Dashboard!$B$4)</f>
        <v/>
      </c>
      <c r="Q10" s="23">
        <f>IF([@[Applicant ID]]="","",IF([@[Outcome Status]]&lt;&gt;"Pending","Closed",IF([@[Response Deadline]]="","Missing Deadline",IF([@[Response Deadline]]&lt;Dashboard!$B$4,"Overdue",IF([@[Response Deadline]]=Dashboard!$B$4,"Due Today",IF([@[Response Deadline]]&lt;=Dashboard!$B$4+7,"Due in 7 Days","Future"))))))</f>
        <v/>
      </c>
      <c r="R1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1">
      <c r="A11" s="20" t="inlineStr">
        <is>
          <t>AO-26007</t>
        </is>
      </c>
      <c r="B11" s="20" t="inlineStr">
        <is>
          <t>Spring 2027</t>
        </is>
      </c>
      <c r="C11" s="20" t="inlineStr">
        <is>
          <t>Project Management Certificate</t>
        </is>
      </c>
      <c r="D11" s="20" t="inlineStr">
        <is>
          <t>Hybrid</t>
        </is>
      </c>
      <c r="E11" s="20" t="inlineStr">
        <is>
          <t>Alumni Referral</t>
        </is>
      </c>
      <c r="F11" s="20" t="inlineStr">
        <is>
          <t>Standard</t>
        </is>
      </c>
      <c r="G11" s="35" t="n">
        <v>46252</v>
      </c>
      <c r="H11" s="35" t="n">
        <v>46266</v>
      </c>
      <c r="I11" s="20" t="inlineStr">
        <is>
          <t>Expired</t>
        </is>
      </c>
      <c r="J11" s="35" t="n"/>
      <c r="K11" s="20" t="inlineStr">
        <is>
          <t>Not Applicable</t>
        </is>
      </c>
      <c r="L11" s="35" t="n"/>
      <c r="M11" s="35" t="n"/>
      <c r="N11" s="20" t="inlineStr">
        <is>
          <t>Jordan Ellis</t>
        </is>
      </c>
      <c r="O11" s="35" t="n">
        <v>46270</v>
      </c>
      <c r="P11" s="22">
        <f>IF(OR([@[Applicant ID]]="",[@[Outcome Status]]&lt;&gt;"Pending",[@[Response Deadline]]=""),"",[@[Response Deadline]]-Dashboard!$B$4)</f>
        <v/>
      </c>
      <c r="Q11" s="23">
        <f>IF([@[Applicant ID]]="","",IF([@[Outcome Status]]&lt;&gt;"Pending","Closed",IF([@[Response Deadline]]="","Missing Deadline",IF([@[Response Deadline]]&lt;Dashboard!$B$4,"Overdue",IF([@[Response Deadline]]=Dashboard!$B$4,"Due Today",IF([@[Response Deadline]]&lt;=Dashboard!$B$4+7,"Due in 7 Days","Future"))))))</f>
        <v/>
      </c>
      <c r="R1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2">
      <c r="A12" s="20" t="inlineStr">
        <is>
          <t>AO-26008</t>
        </is>
      </c>
      <c r="B12" s="20" t="inlineStr">
        <is>
          <t>Spring 2027</t>
        </is>
      </c>
      <c r="C12" s="20" t="inlineStr">
        <is>
          <t>Cybersecurity Foundations</t>
        </is>
      </c>
      <c r="D12" s="20" t="inlineStr">
        <is>
          <t>Online</t>
        </is>
      </c>
      <c r="E12" s="20" t="inlineStr">
        <is>
          <t>Information Session</t>
        </is>
      </c>
      <c r="F12" s="20" t="inlineStr">
        <is>
          <t>Early Offer</t>
        </is>
      </c>
      <c r="G12" s="35" t="n">
        <v>46256</v>
      </c>
      <c r="H12" s="35" t="n">
        <v>46277</v>
      </c>
      <c r="I12" s="20" t="inlineStr">
        <is>
          <t>Accepted</t>
        </is>
      </c>
      <c r="J12" s="35" t="n">
        <v>46267</v>
      </c>
      <c r="K12" s="20" t="inlineStr">
        <is>
          <t>Deferred</t>
        </is>
      </c>
      <c r="L12" s="35" t="n">
        <v>46268</v>
      </c>
      <c r="M12" s="35" t="n"/>
      <c r="N12" s="20" t="inlineStr">
        <is>
          <t>Avery Brooks</t>
        </is>
      </c>
      <c r="O12" s="35" t="n">
        <v>46270</v>
      </c>
      <c r="P12" s="22">
        <f>IF(OR([@[Applicant ID]]="",[@[Outcome Status]]&lt;&gt;"Pending",[@[Response Deadline]]=""),"",[@[Response Deadline]]-Dashboard!$B$4)</f>
        <v/>
      </c>
      <c r="Q12" s="23">
        <f>IF([@[Applicant ID]]="","",IF([@[Outcome Status]]&lt;&gt;"Pending","Closed",IF([@[Response Deadline]]="","Missing Deadline",IF([@[Response Deadline]]&lt;Dashboard!$B$4,"Overdue",IF([@[Response Deadline]]=Dashboard!$B$4,"Due Today",IF([@[Response Deadline]]&lt;=Dashboard!$B$4+7,"Due in 7 Days","Future"))))))</f>
        <v/>
      </c>
      <c r="R1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3">
      <c r="A13" s="20" t="inlineStr">
        <is>
          <t>AO-26009</t>
        </is>
      </c>
      <c r="B13" s="20" t="inlineStr">
        <is>
          <t>Summer 2027</t>
        </is>
      </c>
      <c r="C13" s="20" t="inlineStr">
        <is>
          <t>Medical Office Administration</t>
        </is>
      </c>
      <c r="D13" s="20" t="inlineStr">
        <is>
          <t>In Person</t>
        </is>
      </c>
      <c r="E13" s="20" t="inlineStr">
        <is>
          <t>Community Partner</t>
        </is>
      </c>
      <c r="F13" s="20" t="inlineStr">
        <is>
          <t>Conditional</t>
        </is>
      </c>
      <c r="G13" s="35" t="n">
        <v>46259</v>
      </c>
      <c r="H13" s="35" t="n">
        <v>46270</v>
      </c>
      <c r="I13" s="20" t="inlineStr">
        <is>
          <t>Pending</t>
        </is>
      </c>
      <c r="J13" s="35" t="n"/>
      <c r="K13" s="20" t="inlineStr">
        <is>
          <t>Pending</t>
        </is>
      </c>
      <c r="L13" s="35" t="n"/>
      <c r="M13" s="35" t="n"/>
      <c r="N13" s="20" t="inlineStr">
        <is>
          <t>Morgan Lee</t>
        </is>
      </c>
      <c r="O13" s="35" t="n">
        <v>46271</v>
      </c>
      <c r="P13" s="22">
        <f>IF(OR([@[Applicant ID]]="",[@[Outcome Status]]&lt;&gt;"Pending",[@[Response Deadline]]=""),"",[@[Response Deadline]]-Dashboard!$B$4)</f>
        <v/>
      </c>
      <c r="Q13" s="23">
        <f>IF([@[Applicant ID]]="","",IF([@[Outcome Status]]&lt;&gt;"Pending","Closed",IF([@[Response Deadline]]="","Missing Deadline",IF([@[Response Deadline]]&lt;Dashboard!$B$4,"Overdue",IF([@[Response Deadline]]=Dashboard!$B$4,"Due Today",IF([@[Response Deadline]]&lt;=Dashboard!$B$4+7,"Due in 7 Days","Future"))))))</f>
        <v/>
      </c>
      <c r="R1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4">
      <c r="A14" s="20" t="inlineStr">
        <is>
          <t>AO-26010</t>
        </is>
      </c>
      <c r="B14" s="20" t="inlineStr">
        <is>
          <t>Spring 2027</t>
        </is>
      </c>
      <c r="C14" s="20" t="inlineStr">
        <is>
          <t>Business Operations Diploma</t>
        </is>
      </c>
      <c r="D14" s="20" t="inlineStr">
        <is>
          <t>Hybrid</t>
        </is>
      </c>
      <c r="E14" s="20" t="inlineStr">
        <is>
          <t>Employer Referral</t>
        </is>
      </c>
      <c r="F14" s="20" t="inlineStr">
        <is>
          <t>Standard</t>
        </is>
      </c>
      <c r="G14" s="35" t="n">
        <v>46262</v>
      </c>
      <c r="H14" s="35" t="n">
        <v>46283</v>
      </c>
      <c r="I14" s="20" t="inlineStr">
        <is>
          <t>Withdrawn</t>
        </is>
      </c>
      <c r="J14" s="35" t="n">
        <v>46269</v>
      </c>
      <c r="K14" s="20" t="inlineStr">
        <is>
          <t>Canceled</t>
        </is>
      </c>
      <c r="L14" s="35" t="n"/>
      <c r="M14" s="35" t="n"/>
      <c r="N14" s="20" t="inlineStr">
        <is>
          <t>Riley Chen</t>
        </is>
      </c>
      <c r="O14" s="35" t="n">
        <v>46271</v>
      </c>
      <c r="P14" s="22">
        <f>IF(OR([@[Applicant ID]]="",[@[Outcome Status]]&lt;&gt;"Pending",[@[Response Deadline]]=""),"",[@[Response Deadline]]-Dashboard!$B$4)</f>
        <v/>
      </c>
      <c r="Q14" s="23">
        <f>IF([@[Applicant ID]]="","",IF([@[Outcome Status]]&lt;&gt;"Pending","Closed",IF([@[Response Deadline]]="","Missing Deadline",IF([@[Response Deadline]]&lt;Dashboard!$B$4,"Overdue",IF([@[Response Deadline]]=Dashboard!$B$4,"Due Today",IF([@[Response Deadline]]&lt;=Dashboard!$B$4+7,"Due in 7 Days","Future"))))))</f>
        <v/>
      </c>
      <c r="R1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5">
      <c r="A15" s="20" t="n"/>
      <c r="B15" s="20" t="n"/>
      <c r="C15" s="20" t="n"/>
      <c r="D15" s="20" t="n"/>
      <c r="E15" s="20" t="n"/>
      <c r="F15" s="20" t="n"/>
      <c r="G15" s="35" t="n"/>
      <c r="H15" s="35" t="n"/>
      <c r="I15" s="20" t="n"/>
      <c r="J15" s="35" t="n"/>
      <c r="K15" s="20" t="n"/>
      <c r="L15" s="35" t="n"/>
      <c r="M15" s="35" t="n"/>
      <c r="N15" s="20" t="n"/>
      <c r="O15" s="35" t="n"/>
      <c r="P15" s="22">
        <f>IF(OR([@[Applicant ID]]="",[@[Outcome Status]]&lt;&gt;"Pending",[@[Response Deadline]]=""),"",[@[Response Deadline]]-Dashboard!$B$4)</f>
        <v/>
      </c>
      <c r="Q15" s="23">
        <f>IF([@[Applicant ID]]="","",IF([@[Outcome Status]]&lt;&gt;"Pending","Closed",IF([@[Response Deadline]]="","Missing Deadline",IF([@[Response Deadline]]&lt;Dashboard!$B$4,"Overdue",IF([@[Response Deadline]]=Dashboard!$B$4,"Due Today",IF([@[Response Deadline]]&lt;=Dashboard!$B$4+7,"Due in 7 Days","Future"))))))</f>
        <v/>
      </c>
      <c r="R1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6">
      <c r="A16" s="20" t="n"/>
      <c r="B16" s="20" t="n"/>
      <c r="C16" s="20" t="n"/>
      <c r="D16" s="20" t="n"/>
      <c r="E16" s="20" t="n"/>
      <c r="F16" s="20" t="n"/>
      <c r="G16" s="35" t="n"/>
      <c r="H16" s="35" t="n"/>
      <c r="I16" s="20" t="n"/>
      <c r="J16" s="35" t="n"/>
      <c r="K16" s="20" t="n"/>
      <c r="L16" s="35" t="n"/>
      <c r="M16" s="35" t="n"/>
      <c r="N16" s="20" t="n"/>
      <c r="O16" s="35" t="n"/>
      <c r="P16" s="22">
        <f>IF(OR([@[Applicant ID]]="",[@[Outcome Status]]&lt;&gt;"Pending",[@[Response Deadline]]=""),"",[@[Response Deadline]]-Dashboard!$B$4)</f>
        <v/>
      </c>
      <c r="Q16" s="23">
        <f>IF([@[Applicant ID]]="","",IF([@[Outcome Status]]&lt;&gt;"Pending","Closed",IF([@[Response Deadline]]="","Missing Deadline",IF([@[Response Deadline]]&lt;Dashboard!$B$4,"Overdue",IF([@[Response Deadline]]=Dashboard!$B$4,"Due Today",IF([@[Response Deadline]]&lt;=Dashboard!$B$4+7,"Due in 7 Days","Future"))))))</f>
        <v/>
      </c>
      <c r="R1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7">
      <c r="A17" s="20" t="n"/>
      <c r="B17" s="20" t="n"/>
      <c r="C17" s="20" t="n"/>
      <c r="D17" s="20" t="n"/>
      <c r="E17" s="20" t="n"/>
      <c r="F17" s="20" t="n"/>
      <c r="G17" s="35" t="n"/>
      <c r="H17" s="35" t="n"/>
      <c r="I17" s="20" t="n"/>
      <c r="J17" s="35" t="n"/>
      <c r="K17" s="20" t="n"/>
      <c r="L17" s="35" t="n"/>
      <c r="M17" s="35" t="n"/>
      <c r="N17" s="20" t="n"/>
      <c r="O17" s="35" t="n"/>
      <c r="P17" s="22">
        <f>IF(OR([@[Applicant ID]]="",[@[Outcome Status]]&lt;&gt;"Pending",[@[Response Deadline]]=""),"",[@[Response Deadline]]-Dashboard!$B$4)</f>
        <v/>
      </c>
      <c r="Q17" s="23">
        <f>IF([@[Applicant ID]]="","",IF([@[Outcome Status]]&lt;&gt;"Pending","Closed",IF([@[Response Deadline]]="","Missing Deadline",IF([@[Response Deadline]]&lt;Dashboard!$B$4,"Overdue",IF([@[Response Deadline]]=Dashboard!$B$4,"Due Today",IF([@[Response Deadline]]&lt;=Dashboard!$B$4+7,"Due in 7 Days","Future"))))))</f>
        <v/>
      </c>
      <c r="R1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8">
      <c r="A18" s="20" t="n"/>
      <c r="B18" s="20" t="n"/>
      <c r="C18" s="20" t="n"/>
      <c r="D18" s="20" t="n"/>
      <c r="E18" s="20" t="n"/>
      <c r="F18" s="20" t="n"/>
      <c r="G18" s="35" t="n"/>
      <c r="H18" s="35" t="n"/>
      <c r="I18" s="20" t="n"/>
      <c r="J18" s="35" t="n"/>
      <c r="K18" s="20" t="n"/>
      <c r="L18" s="35" t="n"/>
      <c r="M18" s="35" t="n"/>
      <c r="N18" s="20" t="n"/>
      <c r="O18" s="35" t="n"/>
      <c r="P18" s="22">
        <f>IF(OR([@[Applicant ID]]="",[@[Outcome Status]]&lt;&gt;"Pending",[@[Response Deadline]]=""),"",[@[Response Deadline]]-Dashboard!$B$4)</f>
        <v/>
      </c>
      <c r="Q18" s="23">
        <f>IF([@[Applicant ID]]="","",IF([@[Outcome Status]]&lt;&gt;"Pending","Closed",IF([@[Response Deadline]]="","Missing Deadline",IF([@[Response Deadline]]&lt;Dashboard!$B$4,"Overdue",IF([@[Response Deadline]]=Dashboard!$B$4,"Due Today",IF([@[Response Deadline]]&lt;=Dashboard!$B$4+7,"Due in 7 Days","Future"))))))</f>
        <v/>
      </c>
      <c r="R1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9">
      <c r="A19" s="20" t="n"/>
      <c r="B19" s="20" t="n"/>
      <c r="C19" s="20" t="n"/>
      <c r="D19" s="20" t="n"/>
      <c r="E19" s="20" t="n"/>
      <c r="F19" s="20" t="n"/>
      <c r="G19" s="35" t="n"/>
      <c r="H19" s="35" t="n"/>
      <c r="I19" s="20" t="n"/>
      <c r="J19" s="35" t="n"/>
      <c r="K19" s="20" t="n"/>
      <c r="L19" s="35" t="n"/>
      <c r="M19" s="35" t="n"/>
      <c r="N19" s="20" t="n"/>
      <c r="O19" s="35" t="n"/>
      <c r="P19" s="22">
        <f>IF(OR([@[Applicant ID]]="",[@[Outcome Status]]&lt;&gt;"Pending",[@[Response Deadline]]=""),"",[@[Response Deadline]]-Dashboard!$B$4)</f>
        <v/>
      </c>
      <c r="Q19" s="23">
        <f>IF([@[Applicant ID]]="","",IF([@[Outcome Status]]&lt;&gt;"Pending","Closed",IF([@[Response Deadline]]="","Missing Deadline",IF([@[Response Deadline]]&lt;Dashboard!$B$4,"Overdue",IF([@[Response Deadline]]=Dashboard!$B$4,"Due Today",IF([@[Response Deadline]]&lt;=Dashboard!$B$4+7,"Due in 7 Days","Future"))))))</f>
        <v/>
      </c>
      <c r="R1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20">
      <c r="A20" s="20" t="n"/>
      <c r="B20" s="20" t="n"/>
      <c r="C20" s="20" t="n"/>
      <c r="D20" s="20" t="n"/>
      <c r="E20" s="20" t="n"/>
      <c r="F20" s="20" t="n"/>
      <c r="G20" s="35" t="n"/>
      <c r="H20" s="35" t="n"/>
      <c r="I20" s="20" t="n"/>
      <c r="J20" s="35" t="n"/>
      <c r="K20" s="20" t="n"/>
      <c r="L20" s="35" t="n"/>
      <c r="M20" s="35" t="n"/>
      <c r="N20" s="20" t="n"/>
      <c r="O20" s="35" t="n"/>
      <c r="P20" s="22">
        <f>IF(OR([@[Applicant ID]]="",[@[Outcome Status]]&lt;&gt;"Pending",[@[Response Deadline]]=""),"",[@[Response Deadline]]-Dashboard!$B$4)</f>
        <v/>
      </c>
      <c r="Q20" s="23">
        <f>IF([@[Applicant ID]]="","",IF([@[Outcome Status]]&lt;&gt;"Pending","Closed",IF([@[Response Deadline]]="","Missing Deadline",IF([@[Response Deadline]]&lt;Dashboard!$B$4,"Overdue",IF([@[Response Deadline]]=Dashboard!$B$4,"Due Today",IF([@[Response Deadline]]&lt;=Dashboard!$B$4+7,"Due in 7 Days","Future"))))))</f>
        <v/>
      </c>
      <c r="R2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21">
      <c r="A21" s="20" t="n"/>
      <c r="B21" s="20" t="n"/>
      <c r="C21" s="20" t="n"/>
      <c r="D21" s="20" t="n"/>
      <c r="E21" s="20" t="n"/>
      <c r="F21" s="20" t="n"/>
      <c r="G21" s="35" t="n"/>
      <c r="H21" s="35" t="n"/>
      <c r="I21" s="20" t="n"/>
      <c r="J21" s="35" t="n"/>
      <c r="K21" s="20" t="n"/>
      <c r="L21" s="35" t="n"/>
      <c r="M21" s="35" t="n"/>
      <c r="N21" s="20" t="n"/>
      <c r="O21" s="35" t="n"/>
      <c r="P21" s="22">
        <f>IF(OR([@[Applicant ID]]="",[@[Outcome Status]]&lt;&gt;"Pending",[@[Response Deadline]]=""),"",[@[Response Deadline]]-Dashboard!$B$4)</f>
        <v/>
      </c>
      <c r="Q21" s="23">
        <f>IF([@[Applicant ID]]="","",IF([@[Outcome Status]]&lt;&gt;"Pending","Closed",IF([@[Response Deadline]]="","Missing Deadline",IF([@[Response Deadline]]&lt;Dashboard!$B$4,"Overdue",IF([@[Response Deadline]]=Dashboard!$B$4,"Due Today",IF([@[Response Deadline]]&lt;=Dashboard!$B$4+7,"Due in 7 Days","Future"))))))</f>
        <v/>
      </c>
      <c r="R2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22">
      <c r="A22" s="20" t="n"/>
      <c r="B22" s="20" t="n"/>
      <c r="C22" s="20" t="n"/>
      <c r="D22" s="20" t="n"/>
      <c r="E22" s="20" t="n"/>
      <c r="F22" s="20" t="n"/>
      <c r="G22" s="35" t="n"/>
      <c r="H22" s="35" t="n"/>
      <c r="I22" s="20" t="n"/>
      <c r="J22" s="35" t="n"/>
      <c r="K22" s="20" t="n"/>
      <c r="L22" s="35" t="n"/>
      <c r="M22" s="35" t="n"/>
      <c r="N22" s="20" t="n"/>
      <c r="O22" s="35" t="n"/>
      <c r="P22" s="22">
        <f>IF(OR([@[Applicant ID]]="",[@[Outcome Status]]&lt;&gt;"Pending",[@[Response Deadline]]=""),"",[@[Response Deadline]]-Dashboard!$B$4)</f>
        <v/>
      </c>
      <c r="Q22" s="23">
        <f>IF([@[Applicant ID]]="","",IF([@[Outcome Status]]&lt;&gt;"Pending","Closed",IF([@[Response Deadline]]="","Missing Deadline",IF([@[Response Deadline]]&lt;Dashboard!$B$4,"Overdue",IF([@[Response Deadline]]=Dashboard!$B$4,"Due Today",IF([@[Response Deadline]]&lt;=Dashboard!$B$4+7,"Due in 7 Days","Future"))))))</f>
        <v/>
      </c>
      <c r="R2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23">
      <c r="A23" s="20" t="n"/>
      <c r="B23" s="20" t="n"/>
      <c r="C23" s="20" t="n"/>
      <c r="D23" s="20" t="n"/>
      <c r="E23" s="20" t="n"/>
      <c r="F23" s="20" t="n"/>
      <c r="G23" s="35" t="n"/>
      <c r="H23" s="35" t="n"/>
      <c r="I23" s="20" t="n"/>
      <c r="J23" s="35" t="n"/>
      <c r="K23" s="20" t="n"/>
      <c r="L23" s="35" t="n"/>
      <c r="M23" s="35" t="n"/>
      <c r="N23" s="20" t="n"/>
      <c r="O23" s="35" t="n"/>
      <c r="P23" s="22">
        <f>IF(OR([@[Applicant ID]]="",[@[Outcome Status]]&lt;&gt;"Pending",[@[Response Deadline]]=""),"",[@[Response Deadline]]-Dashboard!$B$4)</f>
        <v/>
      </c>
      <c r="Q23" s="23">
        <f>IF([@[Applicant ID]]="","",IF([@[Outcome Status]]&lt;&gt;"Pending","Closed",IF([@[Response Deadline]]="","Missing Deadline",IF([@[Response Deadline]]&lt;Dashboard!$B$4,"Overdue",IF([@[Response Deadline]]=Dashboard!$B$4,"Due Today",IF([@[Response Deadline]]&lt;=Dashboard!$B$4+7,"Due in 7 Days","Future"))))))</f>
        <v/>
      </c>
      <c r="R2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24">
      <c r="A24" s="20" t="n"/>
      <c r="B24" s="20" t="n"/>
      <c r="C24" s="20" t="n"/>
      <c r="D24" s="20" t="n"/>
      <c r="E24" s="20" t="n"/>
      <c r="F24" s="20" t="n"/>
      <c r="G24" s="35" t="n"/>
      <c r="H24" s="35" t="n"/>
      <c r="I24" s="20" t="n"/>
      <c r="J24" s="35" t="n"/>
      <c r="K24" s="20" t="n"/>
      <c r="L24" s="35" t="n"/>
      <c r="M24" s="35" t="n"/>
      <c r="N24" s="20" t="n"/>
      <c r="O24" s="35" t="n"/>
      <c r="P24" s="22">
        <f>IF(OR([@[Applicant ID]]="",[@[Outcome Status]]&lt;&gt;"Pending",[@[Response Deadline]]=""),"",[@[Response Deadline]]-Dashboard!$B$4)</f>
        <v/>
      </c>
      <c r="Q24" s="23">
        <f>IF([@[Applicant ID]]="","",IF([@[Outcome Status]]&lt;&gt;"Pending","Closed",IF([@[Response Deadline]]="","Missing Deadline",IF([@[Response Deadline]]&lt;Dashboard!$B$4,"Overdue",IF([@[Response Deadline]]=Dashboard!$B$4,"Due Today",IF([@[Response Deadline]]&lt;=Dashboard!$B$4+7,"Due in 7 Days","Future"))))))</f>
        <v/>
      </c>
      <c r="R2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25">
      <c r="A25" s="20" t="n"/>
      <c r="B25" s="20" t="n"/>
      <c r="C25" s="20" t="n"/>
      <c r="D25" s="20" t="n"/>
      <c r="E25" s="20" t="n"/>
      <c r="F25" s="20" t="n"/>
      <c r="G25" s="35" t="n"/>
      <c r="H25" s="35" t="n"/>
      <c r="I25" s="20" t="n"/>
      <c r="J25" s="35" t="n"/>
      <c r="K25" s="20" t="n"/>
      <c r="L25" s="35" t="n"/>
      <c r="M25" s="35" t="n"/>
      <c r="N25" s="20" t="n"/>
      <c r="O25" s="35" t="n"/>
      <c r="P25" s="22">
        <f>IF(OR([@[Applicant ID]]="",[@[Outcome Status]]&lt;&gt;"Pending",[@[Response Deadline]]=""),"",[@[Response Deadline]]-Dashboard!$B$4)</f>
        <v/>
      </c>
      <c r="Q25" s="23">
        <f>IF([@[Applicant ID]]="","",IF([@[Outcome Status]]&lt;&gt;"Pending","Closed",IF([@[Response Deadline]]="","Missing Deadline",IF([@[Response Deadline]]&lt;Dashboard!$B$4,"Overdue",IF([@[Response Deadline]]=Dashboard!$B$4,"Due Today",IF([@[Response Deadline]]&lt;=Dashboard!$B$4+7,"Due in 7 Days","Future"))))))</f>
        <v/>
      </c>
      <c r="R2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26">
      <c r="A26" s="20" t="n"/>
      <c r="B26" s="20" t="n"/>
      <c r="C26" s="20" t="n"/>
      <c r="D26" s="20" t="n"/>
      <c r="E26" s="20" t="n"/>
      <c r="F26" s="20" t="n"/>
      <c r="G26" s="35" t="n"/>
      <c r="H26" s="35" t="n"/>
      <c r="I26" s="20" t="n"/>
      <c r="J26" s="35" t="n"/>
      <c r="K26" s="20" t="n"/>
      <c r="L26" s="35" t="n"/>
      <c r="M26" s="35" t="n"/>
      <c r="N26" s="20" t="n"/>
      <c r="O26" s="35" t="n"/>
      <c r="P26" s="22">
        <f>IF(OR([@[Applicant ID]]="",[@[Outcome Status]]&lt;&gt;"Pending",[@[Response Deadline]]=""),"",[@[Response Deadline]]-Dashboard!$B$4)</f>
        <v/>
      </c>
      <c r="Q26" s="23">
        <f>IF([@[Applicant ID]]="","",IF([@[Outcome Status]]&lt;&gt;"Pending","Closed",IF([@[Response Deadline]]="","Missing Deadline",IF([@[Response Deadline]]&lt;Dashboard!$B$4,"Overdue",IF([@[Response Deadline]]=Dashboard!$B$4,"Due Today",IF([@[Response Deadline]]&lt;=Dashboard!$B$4+7,"Due in 7 Days","Future"))))))</f>
        <v/>
      </c>
      <c r="R2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27">
      <c r="A27" s="20" t="n"/>
      <c r="B27" s="20" t="n"/>
      <c r="C27" s="20" t="n"/>
      <c r="D27" s="20" t="n"/>
      <c r="E27" s="20" t="n"/>
      <c r="F27" s="20" t="n"/>
      <c r="G27" s="35" t="n"/>
      <c r="H27" s="35" t="n"/>
      <c r="I27" s="20" t="n"/>
      <c r="J27" s="35" t="n"/>
      <c r="K27" s="20" t="n"/>
      <c r="L27" s="35" t="n"/>
      <c r="M27" s="35" t="n"/>
      <c r="N27" s="20" t="n"/>
      <c r="O27" s="35" t="n"/>
      <c r="P27" s="22">
        <f>IF(OR([@[Applicant ID]]="",[@[Outcome Status]]&lt;&gt;"Pending",[@[Response Deadline]]=""),"",[@[Response Deadline]]-Dashboard!$B$4)</f>
        <v/>
      </c>
      <c r="Q27" s="23">
        <f>IF([@[Applicant ID]]="","",IF([@[Outcome Status]]&lt;&gt;"Pending","Closed",IF([@[Response Deadline]]="","Missing Deadline",IF([@[Response Deadline]]&lt;Dashboard!$B$4,"Overdue",IF([@[Response Deadline]]=Dashboard!$B$4,"Due Today",IF([@[Response Deadline]]&lt;=Dashboard!$B$4+7,"Due in 7 Days","Future"))))))</f>
        <v/>
      </c>
      <c r="R2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28">
      <c r="A28" s="20" t="n"/>
      <c r="B28" s="20" t="n"/>
      <c r="C28" s="20" t="n"/>
      <c r="D28" s="20" t="n"/>
      <c r="E28" s="20" t="n"/>
      <c r="F28" s="20" t="n"/>
      <c r="G28" s="35" t="n"/>
      <c r="H28" s="35" t="n"/>
      <c r="I28" s="20" t="n"/>
      <c r="J28" s="35" t="n"/>
      <c r="K28" s="20" t="n"/>
      <c r="L28" s="35" t="n"/>
      <c r="M28" s="35" t="n"/>
      <c r="N28" s="20" t="n"/>
      <c r="O28" s="35" t="n"/>
      <c r="P28" s="22">
        <f>IF(OR([@[Applicant ID]]="",[@[Outcome Status]]&lt;&gt;"Pending",[@[Response Deadline]]=""),"",[@[Response Deadline]]-Dashboard!$B$4)</f>
        <v/>
      </c>
      <c r="Q28" s="23">
        <f>IF([@[Applicant ID]]="","",IF([@[Outcome Status]]&lt;&gt;"Pending","Closed",IF([@[Response Deadline]]="","Missing Deadline",IF([@[Response Deadline]]&lt;Dashboard!$B$4,"Overdue",IF([@[Response Deadline]]=Dashboard!$B$4,"Due Today",IF([@[Response Deadline]]&lt;=Dashboard!$B$4+7,"Due in 7 Days","Future"))))))</f>
        <v/>
      </c>
      <c r="R2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29">
      <c r="A29" s="20" t="n"/>
      <c r="B29" s="20" t="n"/>
      <c r="C29" s="20" t="n"/>
      <c r="D29" s="20" t="n"/>
      <c r="E29" s="20" t="n"/>
      <c r="F29" s="20" t="n"/>
      <c r="G29" s="35" t="n"/>
      <c r="H29" s="35" t="n"/>
      <c r="I29" s="20" t="n"/>
      <c r="J29" s="35" t="n"/>
      <c r="K29" s="20" t="n"/>
      <c r="L29" s="35" t="n"/>
      <c r="M29" s="35" t="n"/>
      <c r="N29" s="20" t="n"/>
      <c r="O29" s="35" t="n"/>
      <c r="P29" s="22">
        <f>IF(OR([@[Applicant ID]]="",[@[Outcome Status]]&lt;&gt;"Pending",[@[Response Deadline]]=""),"",[@[Response Deadline]]-Dashboard!$B$4)</f>
        <v/>
      </c>
      <c r="Q29" s="23">
        <f>IF([@[Applicant ID]]="","",IF([@[Outcome Status]]&lt;&gt;"Pending","Closed",IF([@[Response Deadline]]="","Missing Deadline",IF([@[Response Deadline]]&lt;Dashboard!$B$4,"Overdue",IF([@[Response Deadline]]=Dashboard!$B$4,"Due Today",IF([@[Response Deadline]]&lt;=Dashboard!$B$4+7,"Due in 7 Days","Future"))))))</f>
        <v/>
      </c>
      <c r="R2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30">
      <c r="A30" s="20" t="n"/>
      <c r="B30" s="20" t="n"/>
      <c r="C30" s="20" t="n"/>
      <c r="D30" s="20" t="n"/>
      <c r="E30" s="20" t="n"/>
      <c r="F30" s="20" t="n"/>
      <c r="G30" s="35" t="n"/>
      <c r="H30" s="35" t="n"/>
      <c r="I30" s="20" t="n"/>
      <c r="J30" s="35" t="n"/>
      <c r="K30" s="20" t="n"/>
      <c r="L30" s="35" t="n"/>
      <c r="M30" s="35" t="n"/>
      <c r="N30" s="20" t="n"/>
      <c r="O30" s="35" t="n"/>
      <c r="P30" s="22">
        <f>IF(OR([@[Applicant ID]]="",[@[Outcome Status]]&lt;&gt;"Pending",[@[Response Deadline]]=""),"",[@[Response Deadline]]-Dashboard!$B$4)</f>
        <v/>
      </c>
      <c r="Q30" s="23">
        <f>IF([@[Applicant ID]]="","",IF([@[Outcome Status]]&lt;&gt;"Pending","Closed",IF([@[Response Deadline]]="","Missing Deadline",IF([@[Response Deadline]]&lt;Dashboard!$B$4,"Overdue",IF([@[Response Deadline]]=Dashboard!$B$4,"Due Today",IF([@[Response Deadline]]&lt;=Dashboard!$B$4+7,"Due in 7 Days","Future"))))))</f>
        <v/>
      </c>
      <c r="R3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31">
      <c r="A31" s="20" t="n"/>
      <c r="B31" s="20" t="n"/>
      <c r="C31" s="20" t="n"/>
      <c r="D31" s="20" t="n"/>
      <c r="E31" s="20" t="n"/>
      <c r="F31" s="20" t="n"/>
      <c r="G31" s="35" t="n"/>
      <c r="H31" s="35" t="n"/>
      <c r="I31" s="20" t="n"/>
      <c r="J31" s="35" t="n"/>
      <c r="K31" s="20" t="n"/>
      <c r="L31" s="35" t="n"/>
      <c r="M31" s="35" t="n"/>
      <c r="N31" s="20" t="n"/>
      <c r="O31" s="35" t="n"/>
      <c r="P31" s="22">
        <f>IF(OR([@[Applicant ID]]="",[@[Outcome Status]]&lt;&gt;"Pending",[@[Response Deadline]]=""),"",[@[Response Deadline]]-Dashboard!$B$4)</f>
        <v/>
      </c>
      <c r="Q31" s="23">
        <f>IF([@[Applicant ID]]="","",IF([@[Outcome Status]]&lt;&gt;"Pending","Closed",IF([@[Response Deadline]]="","Missing Deadline",IF([@[Response Deadline]]&lt;Dashboard!$B$4,"Overdue",IF([@[Response Deadline]]=Dashboard!$B$4,"Due Today",IF([@[Response Deadline]]&lt;=Dashboard!$B$4+7,"Due in 7 Days","Future"))))))</f>
        <v/>
      </c>
      <c r="R3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32">
      <c r="A32" s="20" t="n"/>
      <c r="B32" s="20" t="n"/>
      <c r="C32" s="20" t="n"/>
      <c r="D32" s="20" t="n"/>
      <c r="E32" s="20" t="n"/>
      <c r="F32" s="20" t="n"/>
      <c r="G32" s="35" t="n"/>
      <c r="H32" s="35" t="n"/>
      <c r="I32" s="20" t="n"/>
      <c r="J32" s="35" t="n"/>
      <c r="K32" s="20" t="n"/>
      <c r="L32" s="35" t="n"/>
      <c r="M32" s="35" t="n"/>
      <c r="N32" s="20" t="n"/>
      <c r="O32" s="35" t="n"/>
      <c r="P32" s="22">
        <f>IF(OR([@[Applicant ID]]="",[@[Outcome Status]]&lt;&gt;"Pending",[@[Response Deadline]]=""),"",[@[Response Deadline]]-Dashboard!$B$4)</f>
        <v/>
      </c>
      <c r="Q32" s="23">
        <f>IF([@[Applicant ID]]="","",IF([@[Outcome Status]]&lt;&gt;"Pending","Closed",IF([@[Response Deadline]]="","Missing Deadline",IF([@[Response Deadline]]&lt;Dashboard!$B$4,"Overdue",IF([@[Response Deadline]]=Dashboard!$B$4,"Due Today",IF([@[Response Deadline]]&lt;=Dashboard!$B$4+7,"Due in 7 Days","Future"))))))</f>
        <v/>
      </c>
      <c r="R3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33">
      <c r="A33" s="20" t="n"/>
      <c r="B33" s="20" t="n"/>
      <c r="C33" s="20" t="n"/>
      <c r="D33" s="20" t="n"/>
      <c r="E33" s="20" t="n"/>
      <c r="F33" s="20" t="n"/>
      <c r="G33" s="35" t="n"/>
      <c r="H33" s="35" t="n"/>
      <c r="I33" s="20" t="n"/>
      <c r="J33" s="35" t="n"/>
      <c r="K33" s="20" t="n"/>
      <c r="L33" s="35" t="n"/>
      <c r="M33" s="35" t="n"/>
      <c r="N33" s="20" t="n"/>
      <c r="O33" s="35" t="n"/>
      <c r="P33" s="22">
        <f>IF(OR([@[Applicant ID]]="",[@[Outcome Status]]&lt;&gt;"Pending",[@[Response Deadline]]=""),"",[@[Response Deadline]]-Dashboard!$B$4)</f>
        <v/>
      </c>
      <c r="Q33" s="23">
        <f>IF([@[Applicant ID]]="","",IF([@[Outcome Status]]&lt;&gt;"Pending","Closed",IF([@[Response Deadline]]="","Missing Deadline",IF([@[Response Deadline]]&lt;Dashboard!$B$4,"Overdue",IF([@[Response Deadline]]=Dashboard!$B$4,"Due Today",IF([@[Response Deadline]]&lt;=Dashboard!$B$4+7,"Due in 7 Days","Future"))))))</f>
        <v/>
      </c>
      <c r="R3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34">
      <c r="A34" s="20" t="n"/>
      <c r="B34" s="20" t="n"/>
      <c r="C34" s="20" t="n"/>
      <c r="D34" s="20" t="n"/>
      <c r="E34" s="20" t="n"/>
      <c r="F34" s="20" t="n"/>
      <c r="G34" s="35" t="n"/>
      <c r="H34" s="35" t="n"/>
      <c r="I34" s="20" t="n"/>
      <c r="J34" s="35" t="n"/>
      <c r="K34" s="20" t="n"/>
      <c r="L34" s="35" t="n"/>
      <c r="M34" s="35" t="n"/>
      <c r="N34" s="20" t="n"/>
      <c r="O34" s="35" t="n"/>
      <c r="P34" s="22">
        <f>IF(OR([@[Applicant ID]]="",[@[Outcome Status]]&lt;&gt;"Pending",[@[Response Deadline]]=""),"",[@[Response Deadline]]-Dashboard!$B$4)</f>
        <v/>
      </c>
      <c r="Q34" s="23">
        <f>IF([@[Applicant ID]]="","",IF([@[Outcome Status]]&lt;&gt;"Pending","Closed",IF([@[Response Deadline]]="","Missing Deadline",IF([@[Response Deadline]]&lt;Dashboard!$B$4,"Overdue",IF([@[Response Deadline]]=Dashboard!$B$4,"Due Today",IF([@[Response Deadline]]&lt;=Dashboard!$B$4+7,"Due in 7 Days","Future"))))))</f>
        <v/>
      </c>
      <c r="R3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35">
      <c r="A35" s="20" t="n"/>
      <c r="B35" s="20" t="n"/>
      <c r="C35" s="20" t="n"/>
      <c r="D35" s="20" t="n"/>
      <c r="E35" s="20" t="n"/>
      <c r="F35" s="20" t="n"/>
      <c r="G35" s="35" t="n"/>
      <c r="H35" s="35" t="n"/>
      <c r="I35" s="20" t="n"/>
      <c r="J35" s="35" t="n"/>
      <c r="K35" s="20" t="n"/>
      <c r="L35" s="35" t="n"/>
      <c r="M35" s="35" t="n"/>
      <c r="N35" s="20" t="n"/>
      <c r="O35" s="35" t="n"/>
      <c r="P35" s="22">
        <f>IF(OR([@[Applicant ID]]="",[@[Outcome Status]]&lt;&gt;"Pending",[@[Response Deadline]]=""),"",[@[Response Deadline]]-Dashboard!$B$4)</f>
        <v/>
      </c>
      <c r="Q35" s="23">
        <f>IF([@[Applicant ID]]="","",IF([@[Outcome Status]]&lt;&gt;"Pending","Closed",IF([@[Response Deadline]]="","Missing Deadline",IF([@[Response Deadline]]&lt;Dashboard!$B$4,"Overdue",IF([@[Response Deadline]]=Dashboard!$B$4,"Due Today",IF([@[Response Deadline]]&lt;=Dashboard!$B$4+7,"Due in 7 Days","Future"))))))</f>
        <v/>
      </c>
      <c r="R3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36">
      <c r="A36" s="20" t="n"/>
      <c r="B36" s="20" t="n"/>
      <c r="C36" s="20" t="n"/>
      <c r="D36" s="20" t="n"/>
      <c r="E36" s="20" t="n"/>
      <c r="F36" s="20" t="n"/>
      <c r="G36" s="35" t="n"/>
      <c r="H36" s="35" t="n"/>
      <c r="I36" s="20" t="n"/>
      <c r="J36" s="35" t="n"/>
      <c r="K36" s="20" t="n"/>
      <c r="L36" s="35" t="n"/>
      <c r="M36" s="35" t="n"/>
      <c r="N36" s="20" t="n"/>
      <c r="O36" s="35" t="n"/>
      <c r="P36" s="22">
        <f>IF(OR([@[Applicant ID]]="",[@[Outcome Status]]&lt;&gt;"Pending",[@[Response Deadline]]=""),"",[@[Response Deadline]]-Dashboard!$B$4)</f>
        <v/>
      </c>
      <c r="Q36" s="23">
        <f>IF([@[Applicant ID]]="","",IF([@[Outcome Status]]&lt;&gt;"Pending","Closed",IF([@[Response Deadline]]="","Missing Deadline",IF([@[Response Deadline]]&lt;Dashboard!$B$4,"Overdue",IF([@[Response Deadline]]=Dashboard!$B$4,"Due Today",IF([@[Response Deadline]]&lt;=Dashboard!$B$4+7,"Due in 7 Days","Future"))))))</f>
        <v/>
      </c>
      <c r="R3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37">
      <c r="A37" s="20" t="n"/>
      <c r="B37" s="20" t="n"/>
      <c r="C37" s="20" t="n"/>
      <c r="D37" s="20" t="n"/>
      <c r="E37" s="20" t="n"/>
      <c r="F37" s="20" t="n"/>
      <c r="G37" s="35" t="n"/>
      <c r="H37" s="35" t="n"/>
      <c r="I37" s="20" t="n"/>
      <c r="J37" s="35" t="n"/>
      <c r="K37" s="20" t="n"/>
      <c r="L37" s="35" t="n"/>
      <c r="M37" s="35" t="n"/>
      <c r="N37" s="20" t="n"/>
      <c r="O37" s="35" t="n"/>
      <c r="P37" s="22">
        <f>IF(OR([@[Applicant ID]]="",[@[Outcome Status]]&lt;&gt;"Pending",[@[Response Deadline]]=""),"",[@[Response Deadline]]-Dashboard!$B$4)</f>
        <v/>
      </c>
      <c r="Q37" s="23">
        <f>IF([@[Applicant ID]]="","",IF([@[Outcome Status]]&lt;&gt;"Pending","Closed",IF([@[Response Deadline]]="","Missing Deadline",IF([@[Response Deadline]]&lt;Dashboard!$B$4,"Overdue",IF([@[Response Deadline]]=Dashboard!$B$4,"Due Today",IF([@[Response Deadline]]&lt;=Dashboard!$B$4+7,"Due in 7 Days","Future"))))))</f>
        <v/>
      </c>
      <c r="R3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38">
      <c r="A38" s="20" t="n"/>
      <c r="B38" s="20" t="n"/>
      <c r="C38" s="20" t="n"/>
      <c r="D38" s="20" t="n"/>
      <c r="E38" s="20" t="n"/>
      <c r="F38" s="20" t="n"/>
      <c r="G38" s="35" t="n"/>
      <c r="H38" s="35" t="n"/>
      <c r="I38" s="20" t="n"/>
      <c r="J38" s="35" t="n"/>
      <c r="K38" s="20" t="n"/>
      <c r="L38" s="35" t="n"/>
      <c r="M38" s="35" t="n"/>
      <c r="N38" s="20" t="n"/>
      <c r="O38" s="35" t="n"/>
      <c r="P38" s="22">
        <f>IF(OR([@[Applicant ID]]="",[@[Outcome Status]]&lt;&gt;"Pending",[@[Response Deadline]]=""),"",[@[Response Deadline]]-Dashboard!$B$4)</f>
        <v/>
      </c>
      <c r="Q38" s="23">
        <f>IF([@[Applicant ID]]="","",IF([@[Outcome Status]]&lt;&gt;"Pending","Closed",IF([@[Response Deadline]]="","Missing Deadline",IF([@[Response Deadline]]&lt;Dashboard!$B$4,"Overdue",IF([@[Response Deadline]]=Dashboard!$B$4,"Due Today",IF([@[Response Deadline]]&lt;=Dashboard!$B$4+7,"Due in 7 Days","Future"))))))</f>
        <v/>
      </c>
      <c r="R3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39">
      <c r="A39" s="20" t="n"/>
      <c r="B39" s="20" t="n"/>
      <c r="C39" s="20" t="n"/>
      <c r="D39" s="20" t="n"/>
      <c r="E39" s="20" t="n"/>
      <c r="F39" s="20" t="n"/>
      <c r="G39" s="35" t="n"/>
      <c r="H39" s="35" t="n"/>
      <c r="I39" s="20" t="n"/>
      <c r="J39" s="35" t="n"/>
      <c r="K39" s="20" t="n"/>
      <c r="L39" s="35" t="n"/>
      <c r="M39" s="35" t="n"/>
      <c r="N39" s="20" t="n"/>
      <c r="O39" s="35" t="n"/>
      <c r="P39" s="22">
        <f>IF(OR([@[Applicant ID]]="",[@[Outcome Status]]&lt;&gt;"Pending",[@[Response Deadline]]=""),"",[@[Response Deadline]]-Dashboard!$B$4)</f>
        <v/>
      </c>
      <c r="Q39" s="23">
        <f>IF([@[Applicant ID]]="","",IF([@[Outcome Status]]&lt;&gt;"Pending","Closed",IF([@[Response Deadline]]="","Missing Deadline",IF([@[Response Deadline]]&lt;Dashboard!$B$4,"Overdue",IF([@[Response Deadline]]=Dashboard!$B$4,"Due Today",IF([@[Response Deadline]]&lt;=Dashboard!$B$4+7,"Due in 7 Days","Future"))))))</f>
        <v/>
      </c>
      <c r="R3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40">
      <c r="A40" s="20" t="n"/>
      <c r="B40" s="20" t="n"/>
      <c r="C40" s="20" t="n"/>
      <c r="D40" s="20" t="n"/>
      <c r="E40" s="20" t="n"/>
      <c r="F40" s="20" t="n"/>
      <c r="G40" s="35" t="n"/>
      <c r="H40" s="35" t="n"/>
      <c r="I40" s="20" t="n"/>
      <c r="J40" s="35" t="n"/>
      <c r="K40" s="20" t="n"/>
      <c r="L40" s="35" t="n"/>
      <c r="M40" s="35" t="n"/>
      <c r="N40" s="20" t="n"/>
      <c r="O40" s="35" t="n"/>
      <c r="P40" s="22">
        <f>IF(OR([@[Applicant ID]]="",[@[Outcome Status]]&lt;&gt;"Pending",[@[Response Deadline]]=""),"",[@[Response Deadline]]-Dashboard!$B$4)</f>
        <v/>
      </c>
      <c r="Q40" s="23">
        <f>IF([@[Applicant ID]]="","",IF([@[Outcome Status]]&lt;&gt;"Pending","Closed",IF([@[Response Deadline]]="","Missing Deadline",IF([@[Response Deadline]]&lt;Dashboard!$B$4,"Overdue",IF([@[Response Deadline]]=Dashboard!$B$4,"Due Today",IF([@[Response Deadline]]&lt;=Dashboard!$B$4+7,"Due in 7 Days","Future"))))))</f>
        <v/>
      </c>
      <c r="R4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41">
      <c r="A41" s="20" t="n"/>
      <c r="B41" s="20" t="n"/>
      <c r="C41" s="20" t="n"/>
      <c r="D41" s="20" t="n"/>
      <c r="E41" s="20" t="n"/>
      <c r="F41" s="20" t="n"/>
      <c r="G41" s="35" t="n"/>
      <c r="H41" s="35" t="n"/>
      <c r="I41" s="20" t="n"/>
      <c r="J41" s="35" t="n"/>
      <c r="K41" s="20" t="n"/>
      <c r="L41" s="35" t="n"/>
      <c r="M41" s="35" t="n"/>
      <c r="N41" s="20" t="n"/>
      <c r="O41" s="35" t="n"/>
      <c r="P41" s="22">
        <f>IF(OR([@[Applicant ID]]="",[@[Outcome Status]]&lt;&gt;"Pending",[@[Response Deadline]]=""),"",[@[Response Deadline]]-Dashboard!$B$4)</f>
        <v/>
      </c>
      <c r="Q41" s="23">
        <f>IF([@[Applicant ID]]="","",IF([@[Outcome Status]]&lt;&gt;"Pending","Closed",IF([@[Response Deadline]]="","Missing Deadline",IF([@[Response Deadline]]&lt;Dashboard!$B$4,"Overdue",IF([@[Response Deadline]]=Dashboard!$B$4,"Due Today",IF([@[Response Deadline]]&lt;=Dashboard!$B$4+7,"Due in 7 Days","Future"))))))</f>
        <v/>
      </c>
      <c r="R4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42">
      <c r="A42" s="20" t="n"/>
      <c r="B42" s="20" t="n"/>
      <c r="C42" s="20" t="n"/>
      <c r="D42" s="20" t="n"/>
      <c r="E42" s="20" t="n"/>
      <c r="F42" s="20" t="n"/>
      <c r="G42" s="35" t="n"/>
      <c r="H42" s="35" t="n"/>
      <c r="I42" s="20" t="n"/>
      <c r="J42" s="35" t="n"/>
      <c r="K42" s="20" t="n"/>
      <c r="L42" s="35" t="n"/>
      <c r="M42" s="35" t="n"/>
      <c r="N42" s="20" t="n"/>
      <c r="O42" s="35" t="n"/>
      <c r="P42" s="22">
        <f>IF(OR([@[Applicant ID]]="",[@[Outcome Status]]&lt;&gt;"Pending",[@[Response Deadline]]=""),"",[@[Response Deadline]]-Dashboard!$B$4)</f>
        <v/>
      </c>
      <c r="Q42" s="23">
        <f>IF([@[Applicant ID]]="","",IF([@[Outcome Status]]&lt;&gt;"Pending","Closed",IF([@[Response Deadline]]="","Missing Deadline",IF([@[Response Deadline]]&lt;Dashboard!$B$4,"Overdue",IF([@[Response Deadline]]=Dashboard!$B$4,"Due Today",IF([@[Response Deadline]]&lt;=Dashboard!$B$4+7,"Due in 7 Days","Future"))))))</f>
        <v/>
      </c>
      <c r="R4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43">
      <c r="A43" s="20" t="n"/>
      <c r="B43" s="20" t="n"/>
      <c r="C43" s="20" t="n"/>
      <c r="D43" s="20" t="n"/>
      <c r="E43" s="20" t="n"/>
      <c r="F43" s="20" t="n"/>
      <c r="G43" s="35" t="n"/>
      <c r="H43" s="35" t="n"/>
      <c r="I43" s="20" t="n"/>
      <c r="J43" s="35" t="n"/>
      <c r="K43" s="20" t="n"/>
      <c r="L43" s="35" t="n"/>
      <c r="M43" s="35" t="n"/>
      <c r="N43" s="20" t="n"/>
      <c r="O43" s="35" t="n"/>
      <c r="P43" s="22">
        <f>IF(OR([@[Applicant ID]]="",[@[Outcome Status]]&lt;&gt;"Pending",[@[Response Deadline]]=""),"",[@[Response Deadline]]-Dashboard!$B$4)</f>
        <v/>
      </c>
      <c r="Q43" s="23">
        <f>IF([@[Applicant ID]]="","",IF([@[Outcome Status]]&lt;&gt;"Pending","Closed",IF([@[Response Deadline]]="","Missing Deadline",IF([@[Response Deadline]]&lt;Dashboard!$B$4,"Overdue",IF([@[Response Deadline]]=Dashboard!$B$4,"Due Today",IF([@[Response Deadline]]&lt;=Dashboard!$B$4+7,"Due in 7 Days","Future"))))))</f>
        <v/>
      </c>
      <c r="R4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44">
      <c r="A44" s="20" t="n"/>
      <c r="B44" s="20" t="n"/>
      <c r="C44" s="20" t="n"/>
      <c r="D44" s="20" t="n"/>
      <c r="E44" s="20" t="n"/>
      <c r="F44" s="20" t="n"/>
      <c r="G44" s="35" t="n"/>
      <c r="H44" s="35" t="n"/>
      <c r="I44" s="20" t="n"/>
      <c r="J44" s="35" t="n"/>
      <c r="K44" s="20" t="n"/>
      <c r="L44" s="35" t="n"/>
      <c r="M44" s="35" t="n"/>
      <c r="N44" s="20" t="n"/>
      <c r="O44" s="35" t="n"/>
      <c r="P44" s="22">
        <f>IF(OR([@[Applicant ID]]="",[@[Outcome Status]]&lt;&gt;"Pending",[@[Response Deadline]]=""),"",[@[Response Deadline]]-Dashboard!$B$4)</f>
        <v/>
      </c>
      <c r="Q44" s="23">
        <f>IF([@[Applicant ID]]="","",IF([@[Outcome Status]]&lt;&gt;"Pending","Closed",IF([@[Response Deadline]]="","Missing Deadline",IF([@[Response Deadline]]&lt;Dashboard!$B$4,"Overdue",IF([@[Response Deadline]]=Dashboard!$B$4,"Due Today",IF([@[Response Deadline]]&lt;=Dashboard!$B$4+7,"Due in 7 Days","Future"))))))</f>
        <v/>
      </c>
      <c r="R4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45">
      <c r="A45" s="20" t="n"/>
      <c r="B45" s="20" t="n"/>
      <c r="C45" s="20" t="n"/>
      <c r="D45" s="20" t="n"/>
      <c r="E45" s="20" t="n"/>
      <c r="F45" s="20" t="n"/>
      <c r="G45" s="35" t="n"/>
      <c r="H45" s="35" t="n"/>
      <c r="I45" s="20" t="n"/>
      <c r="J45" s="35" t="n"/>
      <c r="K45" s="20" t="n"/>
      <c r="L45" s="35" t="n"/>
      <c r="M45" s="35" t="n"/>
      <c r="N45" s="20" t="n"/>
      <c r="O45" s="35" t="n"/>
      <c r="P45" s="22">
        <f>IF(OR([@[Applicant ID]]="",[@[Outcome Status]]&lt;&gt;"Pending",[@[Response Deadline]]=""),"",[@[Response Deadline]]-Dashboard!$B$4)</f>
        <v/>
      </c>
      <c r="Q45" s="23">
        <f>IF([@[Applicant ID]]="","",IF([@[Outcome Status]]&lt;&gt;"Pending","Closed",IF([@[Response Deadline]]="","Missing Deadline",IF([@[Response Deadline]]&lt;Dashboard!$B$4,"Overdue",IF([@[Response Deadline]]=Dashboard!$B$4,"Due Today",IF([@[Response Deadline]]&lt;=Dashboard!$B$4+7,"Due in 7 Days","Future"))))))</f>
        <v/>
      </c>
      <c r="R4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46">
      <c r="A46" s="20" t="n"/>
      <c r="B46" s="20" t="n"/>
      <c r="C46" s="20" t="n"/>
      <c r="D46" s="20" t="n"/>
      <c r="E46" s="20" t="n"/>
      <c r="F46" s="20" t="n"/>
      <c r="G46" s="35" t="n"/>
      <c r="H46" s="35" t="n"/>
      <c r="I46" s="20" t="n"/>
      <c r="J46" s="35" t="n"/>
      <c r="K46" s="20" t="n"/>
      <c r="L46" s="35" t="n"/>
      <c r="M46" s="35" t="n"/>
      <c r="N46" s="20" t="n"/>
      <c r="O46" s="35" t="n"/>
      <c r="P46" s="22">
        <f>IF(OR([@[Applicant ID]]="",[@[Outcome Status]]&lt;&gt;"Pending",[@[Response Deadline]]=""),"",[@[Response Deadline]]-Dashboard!$B$4)</f>
        <v/>
      </c>
      <c r="Q46" s="23">
        <f>IF([@[Applicant ID]]="","",IF([@[Outcome Status]]&lt;&gt;"Pending","Closed",IF([@[Response Deadline]]="","Missing Deadline",IF([@[Response Deadline]]&lt;Dashboard!$B$4,"Overdue",IF([@[Response Deadline]]=Dashboard!$B$4,"Due Today",IF([@[Response Deadline]]&lt;=Dashboard!$B$4+7,"Due in 7 Days","Future"))))))</f>
        <v/>
      </c>
      <c r="R4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47">
      <c r="A47" s="20" t="n"/>
      <c r="B47" s="20" t="n"/>
      <c r="C47" s="20" t="n"/>
      <c r="D47" s="20" t="n"/>
      <c r="E47" s="20" t="n"/>
      <c r="F47" s="20" t="n"/>
      <c r="G47" s="35" t="n"/>
      <c r="H47" s="35" t="n"/>
      <c r="I47" s="20" t="n"/>
      <c r="J47" s="35" t="n"/>
      <c r="K47" s="20" t="n"/>
      <c r="L47" s="35" t="n"/>
      <c r="M47" s="35" t="n"/>
      <c r="N47" s="20" t="n"/>
      <c r="O47" s="35" t="n"/>
      <c r="P47" s="22">
        <f>IF(OR([@[Applicant ID]]="",[@[Outcome Status]]&lt;&gt;"Pending",[@[Response Deadline]]=""),"",[@[Response Deadline]]-Dashboard!$B$4)</f>
        <v/>
      </c>
      <c r="Q47" s="23">
        <f>IF([@[Applicant ID]]="","",IF([@[Outcome Status]]&lt;&gt;"Pending","Closed",IF([@[Response Deadline]]="","Missing Deadline",IF([@[Response Deadline]]&lt;Dashboard!$B$4,"Overdue",IF([@[Response Deadline]]=Dashboard!$B$4,"Due Today",IF([@[Response Deadline]]&lt;=Dashboard!$B$4+7,"Due in 7 Days","Future"))))))</f>
        <v/>
      </c>
      <c r="R4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48">
      <c r="A48" s="20" t="n"/>
      <c r="B48" s="20" t="n"/>
      <c r="C48" s="20" t="n"/>
      <c r="D48" s="20" t="n"/>
      <c r="E48" s="20" t="n"/>
      <c r="F48" s="20" t="n"/>
      <c r="G48" s="35" t="n"/>
      <c r="H48" s="35" t="n"/>
      <c r="I48" s="20" t="n"/>
      <c r="J48" s="35" t="n"/>
      <c r="K48" s="20" t="n"/>
      <c r="L48" s="35" t="n"/>
      <c r="M48" s="35" t="n"/>
      <c r="N48" s="20" t="n"/>
      <c r="O48" s="35" t="n"/>
      <c r="P48" s="22">
        <f>IF(OR([@[Applicant ID]]="",[@[Outcome Status]]&lt;&gt;"Pending",[@[Response Deadline]]=""),"",[@[Response Deadline]]-Dashboard!$B$4)</f>
        <v/>
      </c>
      <c r="Q48" s="23">
        <f>IF([@[Applicant ID]]="","",IF([@[Outcome Status]]&lt;&gt;"Pending","Closed",IF([@[Response Deadline]]="","Missing Deadline",IF([@[Response Deadline]]&lt;Dashboard!$B$4,"Overdue",IF([@[Response Deadline]]=Dashboard!$B$4,"Due Today",IF([@[Response Deadline]]&lt;=Dashboard!$B$4+7,"Due in 7 Days","Future"))))))</f>
        <v/>
      </c>
      <c r="R4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49">
      <c r="A49" s="20" t="n"/>
      <c r="B49" s="20" t="n"/>
      <c r="C49" s="20" t="n"/>
      <c r="D49" s="20" t="n"/>
      <c r="E49" s="20" t="n"/>
      <c r="F49" s="20" t="n"/>
      <c r="G49" s="35" t="n"/>
      <c r="H49" s="35" t="n"/>
      <c r="I49" s="20" t="n"/>
      <c r="J49" s="35" t="n"/>
      <c r="K49" s="20" t="n"/>
      <c r="L49" s="35" t="n"/>
      <c r="M49" s="35" t="n"/>
      <c r="N49" s="20" t="n"/>
      <c r="O49" s="35" t="n"/>
      <c r="P49" s="22">
        <f>IF(OR([@[Applicant ID]]="",[@[Outcome Status]]&lt;&gt;"Pending",[@[Response Deadline]]=""),"",[@[Response Deadline]]-Dashboard!$B$4)</f>
        <v/>
      </c>
      <c r="Q49" s="23">
        <f>IF([@[Applicant ID]]="","",IF([@[Outcome Status]]&lt;&gt;"Pending","Closed",IF([@[Response Deadline]]="","Missing Deadline",IF([@[Response Deadline]]&lt;Dashboard!$B$4,"Overdue",IF([@[Response Deadline]]=Dashboard!$B$4,"Due Today",IF([@[Response Deadline]]&lt;=Dashboard!$B$4+7,"Due in 7 Days","Future"))))))</f>
        <v/>
      </c>
      <c r="R4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50">
      <c r="A50" s="20" t="n"/>
      <c r="B50" s="20" t="n"/>
      <c r="C50" s="20" t="n"/>
      <c r="D50" s="20" t="n"/>
      <c r="E50" s="20" t="n"/>
      <c r="F50" s="20" t="n"/>
      <c r="G50" s="35" t="n"/>
      <c r="H50" s="35" t="n"/>
      <c r="I50" s="20" t="n"/>
      <c r="J50" s="35" t="n"/>
      <c r="K50" s="20" t="n"/>
      <c r="L50" s="35" t="n"/>
      <c r="M50" s="35" t="n"/>
      <c r="N50" s="20" t="n"/>
      <c r="O50" s="35" t="n"/>
      <c r="P50" s="22">
        <f>IF(OR([@[Applicant ID]]="",[@[Outcome Status]]&lt;&gt;"Pending",[@[Response Deadline]]=""),"",[@[Response Deadline]]-Dashboard!$B$4)</f>
        <v/>
      </c>
      <c r="Q50" s="23">
        <f>IF([@[Applicant ID]]="","",IF([@[Outcome Status]]&lt;&gt;"Pending","Closed",IF([@[Response Deadline]]="","Missing Deadline",IF([@[Response Deadline]]&lt;Dashboard!$B$4,"Overdue",IF([@[Response Deadline]]=Dashboard!$B$4,"Due Today",IF([@[Response Deadline]]&lt;=Dashboard!$B$4+7,"Due in 7 Days","Future"))))))</f>
        <v/>
      </c>
      <c r="R5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51">
      <c r="A51" s="20" t="n"/>
      <c r="B51" s="20" t="n"/>
      <c r="C51" s="20" t="n"/>
      <c r="D51" s="20" t="n"/>
      <c r="E51" s="20" t="n"/>
      <c r="F51" s="20" t="n"/>
      <c r="G51" s="35" t="n"/>
      <c r="H51" s="35" t="n"/>
      <c r="I51" s="20" t="n"/>
      <c r="J51" s="35" t="n"/>
      <c r="K51" s="20" t="n"/>
      <c r="L51" s="35" t="n"/>
      <c r="M51" s="35" t="n"/>
      <c r="N51" s="20" t="n"/>
      <c r="O51" s="35" t="n"/>
      <c r="P51" s="22">
        <f>IF(OR([@[Applicant ID]]="",[@[Outcome Status]]&lt;&gt;"Pending",[@[Response Deadline]]=""),"",[@[Response Deadline]]-Dashboard!$B$4)</f>
        <v/>
      </c>
      <c r="Q51" s="23">
        <f>IF([@[Applicant ID]]="","",IF([@[Outcome Status]]&lt;&gt;"Pending","Closed",IF([@[Response Deadline]]="","Missing Deadline",IF([@[Response Deadline]]&lt;Dashboard!$B$4,"Overdue",IF([@[Response Deadline]]=Dashboard!$B$4,"Due Today",IF([@[Response Deadline]]&lt;=Dashboard!$B$4+7,"Due in 7 Days","Future"))))))</f>
        <v/>
      </c>
      <c r="R5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52">
      <c r="A52" s="20" t="n"/>
      <c r="B52" s="20" t="n"/>
      <c r="C52" s="20" t="n"/>
      <c r="D52" s="20" t="n"/>
      <c r="E52" s="20" t="n"/>
      <c r="F52" s="20" t="n"/>
      <c r="G52" s="35" t="n"/>
      <c r="H52" s="35" t="n"/>
      <c r="I52" s="20" t="n"/>
      <c r="J52" s="35" t="n"/>
      <c r="K52" s="20" t="n"/>
      <c r="L52" s="35" t="n"/>
      <c r="M52" s="35" t="n"/>
      <c r="N52" s="20" t="n"/>
      <c r="O52" s="35" t="n"/>
      <c r="P52" s="22">
        <f>IF(OR([@[Applicant ID]]="",[@[Outcome Status]]&lt;&gt;"Pending",[@[Response Deadline]]=""),"",[@[Response Deadline]]-Dashboard!$B$4)</f>
        <v/>
      </c>
      <c r="Q52" s="23">
        <f>IF([@[Applicant ID]]="","",IF([@[Outcome Status]]&lt;&gt;"Pending","Closed",IF([@[Response Deadline]]="","Missing Deadline",IF([@[Response Deadline]]&lt;Dashboard!$B$4,"Overdue",IF([@[Response Deadline]]=Dashboard!$B$4,"Due Today",IF([@[Response Deadline]]&lt;=Dashboard!$B$4+7,"Due in 7 Days","Future"))))))</f>
        <v/>
      </c>
      <c r="R5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53">
      <c r="A53" s="20" t="n"/>
      <c r="B53" s="20" t="n"/>
      <c r="C53" s="20" t="n"/>
      <c r="D53" s="20" t="n"/>
      <c r="E53" s="20" t="n"/>
      <c r="F53" s="20" t="n"/>
      <c r="G53" s="35" t="n"/>
      <c r="H53" s="35" t="n"/>
      <c r="I53" s="20" t="n"/>
      <c r="J53" s="35" t="n"/>
      <c r="K53" s="20" t="n"/>
      <c r="L53" s="35" t="n"/>
      <c r="M53" s="35" t="n"/>
      <c r="N53" s="20" t="n"/>
      <c r="O53" s="35" t="n"/>
      <c r="P53" s="22">
        <f>IF(OR([@[Applicant ID]]="",[@[Outcome Status]]&lt;&gt;"Pending",[@[Response Deadline]]=""),"",[@[Response Deadline]]-Dashboard!$B$4)</f>
        <v/>
      </c>
      <c r="Q53" s="23">
        <f>IF([@[Applicant ID]]="","",IF([@[Outcome Status]]&lt;&gt;"Pending","Closed",IF([@[Response Deadline]]="","Missing Deadline",IF([@[Response Deadline]]&lt;Dashboard!$B$4,"Overdue",IF([@[Response Deadline]]=Dashboard!$B$4,"Due Today",IF([@[Response Deadline]]&lt;=Dashboard!$B$4+7,"Due in 7 Days","Future"))))))</f>
        <v/>
      </c>
      <c r="R5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54">
      <c r="A54" s="20" t="n"/>
      <c r="B54" s="20" t="n"/>
      <c r="C54" s="20" t="n"/>
      <c r="D54" s="20" t="n"/>
      <c r="E54" s="20" t="n"/>
      <c r="F54" s="20" t="n"/>
      <c r="G54" s="35" t="n"/>
      <c r="H54" s="35" t="n"/>
      <c r="I54" s="20" t="n"/>
      <c r="J54" s="35" t="n"/>
      <c r="K54" s="20" t="n"/>
      <c r="L54" s="35" t="n"/>
      <c r="M54" s="35" t="n"/>
      <c r="N54" s="20" t="n"/>
      <c r="O54" s="35" t="n"/>
      <c r="P54" s="22">
        <f>IF(OR([@[Applicant ID]]="",[@[Outcome Status]]&lt;&gt;"Pending",[@[Response Deadline]]=""),"",[@[Response Deadline]]-Dashboard!$B$4)</f>
        <v/>
      </c>
      <c r="Q54" s="23">
        <f>IF([@[Applicant ID]]="","",IF([@[Outcome Status]]&lt;&gt;"Pending","Closed",IF([@[Response Deadline]]="","Missing Deadline",IF([@[Response Deadline]]&lt;Dashboard!$B$4,"Overdue",IF([@[Response Deadline]]=Dashboard!$B$4,"Due Today",IF([@[Response Deadline]]&lt;=Dashboard!$B$4+7,"Due in 7 Days","Future"))))))</f>
        <v/>
      </c>
      <c r="R5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55">
      <c r="A55" s="20" t="n"/>
      <c r="B55" s="20" t="n"/>
      <c r="C55" s="20" t="n"/>
      <c r="D55" s="20" t="n"/>
      <c r="E55" s="20" t="n"/>
      <c r="F55" s="20" t="n"/>
      <c r="G55" s="35" t="n"/>
      <c r="H55" s="35" t="n"/>
      <c r="I55" s="20" t="n"/>
      <c r="J55" s="35" t="n"/>
      <c r="K55" s="20" t="n"/>
      <c r="L55" s="35" t="n"/>
      <c r="M55" s="35" t="n"/>
      <c r="N55" s="20" t="n"/>
      <c r="O55" s="35" t="n"/>
      <c r="P55" s="22">
        <f>IF(OR([@[Applicant ID]]="",[@[Outcome Status]]&lt;&gt;"Pending",[@[Response Deadline]]=""),"",[@[Response Deadline]]-Dashboard!$B$4)</f>
        <v/>
      </c>
      <c r="Q55" s="23">
        <f>IF([@[Applicant ID]]="","",IF([@[Outcome Status]]&lt;&gt;"Pending","Closed",IF([@[Response Deadline]]="","Missing Deadline",IF([@[Response Deadline]]&lt;Dashboard!$B$4,"Overdue",IF([@[Response Deadline]]=Dashboard!$B$4,"Due Today",IF([@[Response Deadline]]&lt;=Dashboard!$B$4+7,"Due in 7 Days","Future"))))))</f>
        <v/>
      </c>
      <c r="R5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56">
      <c r="A56" s="20" t="n"/>
      <c r="B56" s="20" t="n"/>
      <c r="C56" s="20" t="n"/>
      <c r="D56" s="20" t="n"/>
      <c r="E56" s="20" t="n"/>
      <c r="F56" s="20" t="n"/>
      <c r="G56" s="35" t="n"/>
      <c r="H56" s="35" t="n"/>
      <c r="I56" s="20" t="n"/>
      <c r="J56" s="35" t="n"/>
      <c r="K56" s="20" t="n"/>
      <c r="L56" s="35" t="n"/>
      <c r="M56" s="35" t="n"/>
      <c r="N56" s="20" t="n"/>
      <c r="O56" s="35" t="n"/>
      <c r="P56" s="22">
        <f>IF(OR([@[Applicant ID]]="",[@[Outcome Status]]&lt;&gt;"Pending",[@[Response Deadline]]=""),"",[@[Response Deadline]]-Dashboard!$B$4)</f>
        <v/>
      </c>
      <c r="Q56" s="23">
        <f>IF([@[Applicant ID]]="","",IF([@[Outcome Status]]&lt;&gt;"Pending","Closed",IF([@[Response Deadline]]="","Missing Deadline",IF([@[Response Deadline]]&lt;Dashboard!$B$4,"Overdue",IF([@[Response Deadline]]=Dashboard!$B$4,"Due Today",IF([@[Response Deadline]]&lt;=Dashboard!$B$4+7,"Due in 7 Days","Future"))))))</f>
        <v/>
      </c>
      <c r="R5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57">
      <c r="A57" s="20" t="n"/>
      <c r="B57" s="20" t="n"/>
      <c r="C57" s="20" t="n"/>
      <c r="D57" s="20" t="n"/>
      <c r="E57" s="20" t="n"/>
      <c r="F57" s="20" t="n"/>
      <c r="G57" s="35" t="n"/>
      <c r="H57" s="35" t="n"/>
      <c r="I57" s="20" t="n"/>
      <c r="J57" s="35" t="n"/>
      <c r="K57" s="20" t="n"/>
      <c r="L57" s="35" t="n"/>
      <c r="M57" s="35" t="n"/>
      <c r="N57" s="20" t="n"/>
      <c r="O57" s="35" t="n"/>
      <c r="P57" s="22">
        <f>IF(OR([@[Applicant ID]]="",[@[Outcome Status]]&lt;&gt;"Pending",[@[Response Deadline]]=""),"",[@[Response Deadline]]-Dashboard!$B$4)</f>
        <v/>
      </c>
      <c r="Q57" s="23">
        <f>IF([@[Applicant ID]]="","",IF([@[Outcome Status]]&lt;&gt;"Pending","Closed",IF([@[Response Deadline]]="","Missing Deadline",IF([@[Response Deadline]]&lt;Dashboard!$B$4,"Overdue",IF([@[Response Deadline]]=Dashboard!$B$4,"Due Today",IF([@[Response Deadline]]&lt;=Dashboard!$B$4+7,"Due in 7 Days","Future"))))))</f>
        <v/>
      </c>
      <c r="R5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58">
      <c r="A58" s="20" t="n"/>
      <c r="B58" s="20" t="n"/>
      <c r="C58" s="20" t="n"/>
      <c r="D58" s="20" t="n"/>
      <c r="E58" s="20" t="n"/>
      <c r="F58" s="20" t="n"/>
      <c r="G58" s="35" t="n"/>
      <c r="H58" s="35" t="n"/>
      <c r="I58" s="20" t="n"/>
      <c r="J58" s="35" t="n"/>
      <c r="K58" s="20" t="n"/>
      <c r="L58" s="35" t="n"/>
      <c r="M58" s="35" t="n"/>
      <c r="N58" s="20" t="n"/>
      <c r="O58" s="35" t="n"/>
      <c r="P58" s="22">
        <f>IF(OR([@[Applicant ID]]="",[@[Outcome Status]]&lt;&gt;"Pending",[@[Response Deadline]]=""),"",[@[Response Deadline]]-Dashboard!$B$4)</f>
        <v/>
      </c>
      <c r="Q58" s="23">
        <f>IF([@[Applicant ID]]="","",IF([@[Outcome Status]]&lt;&gt;"Pending","Closed",IF([@[Response Deadline]]="","Missing Deadline",IF([@[Response Deadline]]&lt;Dashboard!$B$4,"Overdue",IF([@[Response Deadline]]=Dashboard!$B$4,"Due Today",IF([@[Response Deadline]]&lt;=Dashboard!$B$4+7,"Due in 7 Days","Future"))))))</f>
        <v/>
      </c>
      <c r="R5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59">
      <c r="A59" s="20" t="n"/>
      <c r="B59" s="20" t="n"/>
      <c r="C59" s="20" t="n"/>
      <c r="D59" s="20" t="n"/>
      <c r="E59" s="20" t="n"/>
      <c r="F59" s="20" t="n"/>
      <c r="G59" s="35" t="n"/>
      <c r="H59" s="35" t="n"/>
      <c r="I59" s="20" t="n"/>
      <c r="J59" s="35" t="n"/>
      <c r="K59" s="20" t="n"/>
      <c r="L59" s="35" t="n"/>
      <c r="M59" s="35" t="n"/>
      <c r="N59" s="20" t="n"/>
      <c r="O59" s="35" t="n"/>
      <c r="P59" s="22">
        <f>IF(OR([@[Applicant ID]]="",[@[Outcome Status]]&lt;&gt;"Pending",[@[Response Deadline]]=""),"",[@[Response Deadline]]-Dashboard!$B$4)</f>
        <v/>
      </c>
      <c r="Q59" s="23">
        <f>IF([@[Applicant ID]]="","",IF([@[Outcome Status]]&lt;&gt;"Pending","Closed",IF([@[Response Deadline]]="","Missing Deadline",IF([@[Response Deadline]]&lt;Dashboard!$B$4,"Overdue",IF([@[Response Deadline]]=Dashboard!$B$4,"Due Today",IF([@[Response Deadline]]&lt;=Dashboard!$B$4+7,"Due in 7 Days","Future"))))))</f>
        <v/>
      </c>
      <c r="R5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60">
      <c r="A60" s="20" t="n"/>
      <c r="B60" s="20" t="n"/>
      <c r="C60" s="20" t="n"/>
      <c r="D60" s="20" t="n"/>
      <c r="E60" s="20" t="n"/>
      <c r="F60" s="20" t="n"/>
      <c r="G60" s="35" t="n"/>
      <c r="H60" s="35" t="n"/>
      <c r="I60" s="20" t="n"/>
      <c r="J60" s="35" t="n"/>
      <c r="K60" s="20" t="n"/>
      <c r="L60" s="35" t="n"/>
      <c r="M60" s="35" t="n"/>
      <c r="N60" s="20" t="n"/>
      <c r="O60" s="35" t="n"/>
      <c r="P60" s="22">
        <f>IF(OR([@[Applicant ID]]="",[@[Outcome Status]]&lt;&gt;"Pending",[@[Response Deadline]]=""),"",[@[Response Deadline]]-Dashboard!$B$4)</f>
        <v/>
      </c>
      <c r="Q60" s="23">
        <f>IF([@[Applicant ID]]="","",IF([@[Outcome Status]]&lt;&gt;"Pending","Closed",IF([@[Response Deadline]]="","Missing Deadline",IF([@[Response Deadline]]&lt;Dashboard!$B$4,"Overdue",IF([@[Response Deadline]]=Dashboard!$B$4,"Due Today",IF([@[Response Deadline]]&lt;=Dashboard!$B$4+7,"Due in 7 Days","Future"))))))</f>
        <v/>
      </c>
      <c r="R6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61">
      <c r="A61" s="20" t="n"/>
      <c r="B61" s="20" t="n"/>
      <c r="C61" s="20" t="n"/>
      <c r="D61" s="20" t="n"/>
      <c r="E61" s="20" t="n"/>
      <c r="F61" s="20" t="n"/>
      <c r="G61" s="35" t="n"/>
      <c r="H61" s="35" t="n"/>
      <c r="I61" s="20" t="n"/>
      <c r="J61" s="35" t="n"/>
      <c r="K61" s="20" t="n"/>
      <c r="L61" s="35" t="n"/>
      <c r="M61" s="35" t="n"/>
      <c r="N61" s="20" t="n"/>
      <c r="O61" s="35" t="n"/>
      <c r="P61" s="22">
        <f>IF(OR([@[Applicant ID]]="",[@[Outcome Status]]&lt;&gt;"Pending",[@[Response Deadline]]=""),"",[@[Response Deadline]]-Dashboard!$B$4)</f>
        <v/>
      </c>
      <c r="Q61" s="23">
        <f>IF([@[Applicant ID]]="","",IF([@[Outcome Status]]&lt;&gt;"Pending","Closed",IF([@[Response Deadline]]="","Missing Deadline",IF([@[Response Deadline]]&lt;Dashboard!$B$4,"Overdue",IF([@[Response Deadline]]=Dashboard!$B$4,"Due Today",IF([@[Response Deadline]]&lt;=Dashboard!$B$4+7,"Due in 7 Days","Future"))))))</f>
        <v/>
      </c>
      <c r="R6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62">
      <c r="A62" s="20" t="n"/>
      <c r="B62" s="20" t="n"/>
      <c r="C62" s="20" t="n"/>
      <c r="D62" s="20" t="n"/>
      <c r="E62" s="20" t="n"/>
      <c r="F62" s="20" t="n"/>
      <c r="G62" s="35" t="n"/>
      <c r="H62" s="35" t="n"/>
      <c r="I62" s="20" t="n"/>
      <c r="J62" s="35" t="n"/>
      <c r="K62" s="20" t="n"/>
      <c r="L62" s="35" t="n"/>
      <c r="M62" s="35" t="n"/>
      <c r="N62" s="20" t="n"/>
      <c r="O62" s="35" t="n"/>
      <c r="P62" s="22">
        <f>IF(OR([@[Applicant ID]]="",[@[Outcome Status]]&lt;&gt;"Pending",[@[Response Deadline]]=""),"",[@[Response Deadline]]-Dashboard!$B$4)</f>
        <v/>
      </c>
      <c r="Q62" s="23">
        <f>IF([@[Applicant ID]]="","",IF([@[Outcome Status]]&lt;&gt;"Pending","Closed",IF([@[Response Deadline]]="","Missing Deadline",IF([@[Response Deadline]]&lt;Dashboard!$B$4,"Overdue",IF([@[Response Deadline]]=Dashboard!$B$4,"Due Today",IF([@[Response Deadline]]&lt;=Dashboard!$B$4+7,"Due in 7 Days","Future"))))))</f>
        <v/>
      </c>
      <c r="R6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63">
      <c r="A63" s="20" t="n"/>
      <c r="B63" s="20" t="n"/>
      <c r="C63" s="20" t="n"/>
      <c r="D63" s="20" t="n"/>
      <c r="E63" s="20" t="n"/>
      <c r="F63" s="20" t="n"/>
      <c r="G63" s="35" t="n"/>
      <c r="H63" s="35" t="n"/>
      <c r="I63" s="20" t="n"/>
      <c r="J63" s="35" t="n"/>
      <c r="K63" s="20" t="n"/>
      <c r="L63" s="35" t="n"/>
      <c r="M63" s="35" t="n"/>
      <c r="N63" s="20" t="n"/>
      <c r="O63" s="35" t="n"/>
      <c r="P63" s="22">
        <f>IF(OR([@[Applicant ID]]="",[@[Outcome Status]]&lt;&gt;"Pending",[@[Response Deadline]]=""),"",[@[Response Deadline]]-Dashboard!$B$4)</f>
        <v/>
      </c>
      <c r="Q63" s="23">
        <f>IF([@[Applicant ID]]="","",IF([@[Outcome Status]]&lt;&gt;"Pending","Closed",IF([@[Response Deadline]]="","Missing Deadline",IF([@[Response Deadline]]&lt;Dashboard!$B$4,"Overdue",IF([@[Response Deadline]]=Dashboard!$B$4,"Due Today",IF([@[Response Deadline]]&lt;=Dashboard!$B$4+7,"Due in 7 Days","Future"))))))</f>
        <v/>
      </c>
      <c r="R6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64">
      <c r="A64" s="20" t="n"/>
      <c r="B64" s="20" t="n"/>
      <c r="C64" s="20" t="n"/>
      <c r="D64" s="20" t="n"/>
      <c r="E64" s="20" t="n"/>
      <c r="F64" s="20" t="n"/>
      <c r="G64" s="35" t="n"/>
      <c r="H64" s="35" t="n"/>
      <c r="I64" s="20" t="n"/>
      <c r="J64" s="35" t="n"/>
      <c r="K64" s="20" t="n"/>
      <c r="L64" s="35" t="n"/>
      <c r="M64" s="35" t="n"/>
      <c r="N64" s="20" t="n"/>
      <c r="O64" s="35" t="n"/>
      <c r="P64" s="22">
        <f>IF(OR([@[Applicant ID]]="",[@[Outcome Status]]&lt;&gt;"Pending",[@[Response Deadline]]=""),"",[@[Response Deadline]]-Dashboard!$B$4)</f>
        <v/>
      </c>
      <c r="Q64" s="23">
        <f>IF([@[Applicant ID]]="","",IF([@[Outcome Status]]&lt;&gt;"Pending","Closed",IF([@[Response Deadline]]="","Missing Deadline",IF([@[Response Deadline]]&lt;Dashboard!$B$4,"Overdue",IF([@[Response Deadline]]=Dashboard!$B$4,"Due Today",IF([@[Response Deadline]]&lt;=Dashboard!$B$4+7,"Due in 7 Days","Future"))))))</f>
        <v/>
      </c>
      <c r="R6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65">
      <c r="A65" s="20" t="n"/>
      <c r="B65" s="20" t="n"/>
      <c r="C65" s="20" t="n"/>
      <c r="D65" s="20" t="n"/>
      <c r="E65" s="20" t="n"/>
      <c r="F65" s="20" t="n"/>
      <c r="G65" s="35" t="n"/>
      <c r="H65" s="35" t="n"/>
      <c r="I65" s="20" t="n"/>
      <c r="J65" s="35" t="n"/>
      <c r="K65" s="20" t="n"/>
      <c r="L65" s="35" t="n"/>
      <c r="M65" s="35" t="n"/>
      <c r="N65" s="20" t="n"/>
      <c r="O65" s="35" t="n"/>
      <c r="P65" s="22">
        <f>IF(OR([@[Applicant ID]]="",[@[Outcome Status]]&lt;&gt;"Pending",[@[Response Deadline]]=""),"",[@[Response Deadline]]-Dashboard!$B$4)</f>
        <v/>
      </c>
      <c r="Q65" s="23">
        <f>IF([@[Applicant ID]]="","",IF([@[Outcome Status]]&lt;&gt;"Pending","Closed",IF([@[Response Deadline]]="","Missing Deadline",IF([@[Response Deadline]]&lt;Dashboard!$B$4,"Overdue",IF([@[Response Deadline]]=Dashboard!$B$4,"Due Today",IF([@[Response Deadline]]&lt;=Dashboard!$B$4+7,"Due in 7 Days","Future"))))))</f>
        <v/>
      </c>
      <c r="R6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66">
      <c r="A66" s="20" t="n"/>
      <c r="B66" s="20" t="n"/>
      <c r="C66" s="20" t="n"/>
      <c r="D66" s="20" t="n"/>
      <c r="E66" s="20" t="n"/>
      <c r="F66" s="20" t="n"/>
      <c r="G66" s="35" t="n"/>
      <c r="H66" s="35" t="n"/>
      <c r="I66" s="20" t="n"/>
      <c r="J66" s="35" t="n"/>
      <c r="K66" s="20" t="n"/>
      <c r="L66" s="35" t="n"/>
      <c r="M66" s="35" t="n"/>
      <c r="N66" s="20" t="n"/>
      <c r="O66" s="35" t="n"/>
      <c r="P66" s="22">
        <f>IF(OR([@[Applicant ID]]="",[@[Outcome Status]]&lt;&gt;"Pending",[@[Response Deadline]]=""),"",[@[Response Deadline]]-Dashboard!$B$4)</f>
        <v/>
      </c>
      <c r="Q66" s="23">
        <f>IF([@[Applicant ID]]="","",IF([@[Outcome Status]]&lt;&gt;"Pending","Closed",IF([@[Response Deadline]]="","Missing Deadline",IF([@[Response Deadline]]&lt;Dashboard!$B$4,"Overdue",IF([@[Response Deadline]]=Dashboard!$B$4,"Due Today",IF([@[Response Deadline]]&lt;=Dashboard!$B$4+7,"Due in 7 Days","Future"))))))</f>
        <v/>
      </c>
      <c r="R6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67">
      <c r="A67" s="20" t="n"/>
      <c r="B67" s="20" t="n"/>
      <c r="C67" s="20" t="n"/>
      <c r="D67" s="20" t="n"/>
      <c r="E67" s="20" t="n"/>
      <c r="F67" s="20" t="n"/>
      <c r="G67" s="35" t="n"/>
      <c r="H67" s="35" t="n"/>
      <c r="I67" s="20" t="n"/>
      <c r="J67" s="35" t="n"/>
      <c r="K67" s="20" t="n"/>
      <c r="L67" s="35" t="n"/>
      <c r="M67" s="35" t="n"/>
      <c r="N67" s="20" t="n"/>
      <c r="O67" s="35" t="n"/>
      <c r="P67" s="22">
        <f>IF(OR([@[Applicant ID]]="",[@[Outcome Status]]&lt;&gt;"Pending",[@[Response Deadline]]=""),"",[@[Response Deadline]]-Dashboard!$B$4)</f>
        <v/>
      </c>
      <c r="Q67" s="23">
        <f>IF([@[Applicant ID]]="","",IF([@[Outcome Status]]&lt;&gt;"Pending","Closed",IF([@[Response Deadline]]="","Missing Deadline",IF([@[Response Deadline]]&lt;Dashboard!$B$4,"Overdue",IF([@[Response Deadline]]=Dashboard!$B$4,"Due Today",IF([@[Response Deadline]]&lt;=Dashboard!$B$4+7,"Due in 7 Days","Future"))))))</f>
        <v/>
      </c>
      <c r="R6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68">
      <c r="A68" s="20" t="n"/>
      <c r="B68" s="20" t="n"/>
      <c r="C68" s="20" t="n"/>
      <c r="D68" s="20" t="n"/>
      <c r="E68" s="20" t="n"/>
      <c r="F68" s="20" t="n"/>
      <c r="G68" s="35" t="n"/>
      <c r="H68" s="35" t="n"/>
      <c r="I68" s="20" t="n"/>
      <c r="J68" s="35" t="n"/>
      <c r="K68" s="20" t="n"/>
      <c r="L68" s="35" t="n"/>
      <c r="M68" s="35" t="n"/>
      <c r="N68" s="20" t="n"/>
      <c r="O68" s="35" t="n"/>
      <c r="P68" s="22">
        <f>IF(OR([@[Applicant ID]]="",[@[Outcome Status]]&lt;&gt;"Pending",[@[Response Deadline]]=""),"",[@[Response Deadline]]-Dashboard!$B$4)</f>
        <v/>
      </c>
      <c r="Q68" s="23">
        <f>IF([@[Applicant ID]]="","",IF([@[Outcome Status]]&lt;&gt;"Pending","Closed",IF([@[Response Deadline]]="","Missing Deadline",IF([@[Response Deadline]]&lt;Dashboard!$B$4,"Overdue",IF([@[Response Deadline]]=Dashboard!$B$4,"Due Today",IF([@[Response Deadline]]&lt;=Dashboard!$B$4+7,"Due in 7 Days","Future"))))))</f>
        <v/>
      </c>
      <c r="R6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69">
      <c r="A69" s="20" t="n"/>
      <c r="B69" s="20" t="n"/>
      <c r="C69" s="20" t="n"/>
      <c r="D69" s="20" t="n"/>
      <c r="E69" s="20" t="n"/>
      <c r="F69" s="20" t="n"/>
      <c r="G69" s="35" t="n"/>
      <c r="H69" s="35" t="n"/>
      <c r="I69" s="20" t="n"/>
      <c r="J69" s="35" t="n"/>
      <c r="K69" s="20" t="n"/>
      <c r="L69" s="35" t="n"/>
      <c r="M69" s="35" t="n"/>
      <c r="N69" s="20" t="n"/>
      <c r="O69" s="35" t="n"/>
      <c r="P69" s="22">
        <f>IF(OR([@[Applicant ID]]="",[@[Outcome Status]]&lt;&gt;"Pending",[@[Response Deadline]]=""),"",[@[Response Deadline]]-Dashboard!$B$4)</f>
        <v/>
      </c>
      <c r="Q69" s="23">
        <f>IF([@[Applicant ID]]="","",IF([@[Outcome Status]]&lt;&gt;"Pending","Closed",IF([@[Response Deadline]]="","Missing Deadline",IF([@[Response Deadline]]&lt;Dashboard!$B$4,"Overdue",IF([@[Response Deadline]]=Dashboard!$B$4,"Due Today",IF([@[Response Deadline]]&lt;=Dashboard!$B$4+7,"Due in 7 Days","Future"))))))</f>
        <v/>
      </c>
      <c r="R6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70">
      <c r="A70" s="20" t="n"/>
      <c r="B70" s="20" t="n"/>
      <c r="C70" s="20" t="n"/>
      <c r="D70" s="20" t="n"/>
      <c r="E70" s="20" t="n"/>
      <c r="F70" s="20" t="n"/>
      <c r="G70" s="35" t="n"/>
      <c r="H70" s="35" t="n"/>
      <c r="I70" s="20" t="n"/>
      <c r="J70" s="35" t="n"/>
      <c r="K70" s="20" t="n"/>
      <c r="L70" s="35" t="n"/>
      <c r="M70" s="35" t="n"/>
      <c r="N70" s="20" t="n"/>
      <c r="O70" s="35" t="n"/>
      <c r="P70" s="22">
        <f>IF(OR([@[Applicant ID]]="",[@[Outcome Status]]&lt;&gt;"Pending",[@[Response Deadline]]=""),"",[@[Response Deadline]]-Dashboard!$B$4)</f>
        <v/>
      </c>
      <c r="Q70" s="23">
        <f>IF([@[Applicant ID]]="","",IF([@[Outcome Status]]&lt;&gt;"Pending","Closed",IF([@[Response Deadline]]="","Missing Deadline",IF([@[Response Deadline]]&lt;Dashboard!$B$4,"Overdue",IF([@[Response Deadline]]=Dashboard!$B$4,"Due Today",IF([@[Response Deadline]]&lt;=Dashboard!$B$4+7,"Due in 7 Days","Future"))))))</f>
        <v/>
      </c>
      <c r="R7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71">
      <c r="A71" s="20" t="n"/>
      <c r="B71" s="20" t="n"/>
      <c r="C71" s="20" t="n"/>
      <c r="D71" s="20" t="n"/>
      <c r="E71" s="20" t="n"/>
      <c r="F71" s="20" t="n"/>
      <c r="G71" s="35" t="n"/>
      <c r="H71" s="35" t="n"/>
      <c r="I71" s="20" t="n"/>
      <c r="J71" s="35" t="n"/>
      <c r="K71" s="20" t="n"/>
      <c r="L71" s="35" t="n"/>
      <c r="M71" s="35" t="n"/>
      <c r="N71" s="20" t="n"/>
      <c r="O71" s="35" t="n"/>
      <c r="P71" s="22">
        <f>IF(OR([@[Applicant ID]]="",[@[Outcome Status]]&lt;&gt;"Pending",[@[Response Deadline]]=""),"",[@[Response Deadline]]-Dashboard!$B$4)</f>
        <v/>
      </c>
      <c r="Q71" s="23">
        <f>IF([@[Applicant ID]]="","",IF([@[Outcome Status]]&lt;&gt;"Pending","Closed",IF([@[Response Deadline]]="","Missing Deadline",IF([@[Response Deadline]]&lt;Dashboard!$B$4,"Overdue",IF([@[Response Deadline]]=Dashboard!$B$4,"Due Today",IF([@[Response Deadline]]&lt;=Dashboard!$B$4+7,"Due in 7 Days","Future"))))))</f>
        <v/>
      </c>
      <c r="R7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72">
      <c r="A72" s="20" t="n"/>
      <c r="B72" s="20" t="n"/>
      <c r="C72" s="20" t="n"/>
      <c r="D72" s="20" t="n"/>
      <c r="E72" s="20" t="n"/>
      <c r="F72" s="20" t="n"/>
      <c r="G72" s="35" t="n"/>
      <c r="H72" s="35" t="n"/>
      <c r="I72" s="20" t="n"/>
      <c r="J72" s="35" t="n"/>
      <c r="K72" s="20" t="n"/>
      <c r="L72" s="35" t="n"/>
      <c r="M72" s="35" t="n"/>
      <c r="N72" s="20" t="n"/>
      <c r="O72" s="35" t="n"/>
      <c r="P72" s="22">
        <f>IF(OR([@[Applicant ID]]="",[@[Outcome Status]]&lt;&gt;"Pending",[@[Response Deadline]]=""),"",[@[Response Deadline]]-Dashboard!$B$4)</f>
        <v/>
      </c>
      <c r="Q72" s="23">
        <f>IF([@[Applicant ID]]="","",IF([@[Outcome Status]]&lt;&gt;"Pending","Closed",IF([@[Response Deadline]]="","Missing Deadline",IF([@[Response Deadline]]&lt;Dashboard!$B$4,"Overdue",IF([@[Response Deadline]]=Dashboard!$B$4,"Due Today",IF([@[Response Deadline]]&lt;=Dashboard!$B$4+7,"Due in 7 Days","Future"))))))</f>
        <v/>
      </c>
      <c r="R7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73">
      <c r="A73" s="20" t="n"/>
      <c r="B73" s="20" t="n"/>
      <c r="C73" s="20" t="n"/>
      <c r="D73" s="20" t="n"/>
      <c r="E73" s="20" t="n"/>
      <c r="F73" s="20" t="n"/>
      <c r="G73" s="35" t="n"/>
      <c r="H73" s="35" t="n"/>
      <c r="I73" s="20" t="n"/>
      <c r="J73" s="35" t="n"/>
      <c r="K73" s="20" t="n"/>
      <c r="L73" s="35" t="n"/>
      <c r="M73" s="35" t="n"/>
      <c r="N73" s="20" t="n"/>
      <c r="O73" s="35" t="n"/>
      <c r="P73" s="22">
        <f>IF(OR([@[Applicant ID]]="",[@[Outcome Status]]&lt;&gt;"Pending",[@[Response Deadline]]=""),"",[@[Response Deadline]]-Dashboard!$B$4)</f>
        <v/>
      </c>
      <c r="Q73" s="23">
        <f>IF([@[Applicant ID]]="","",IF([@[Outcome Status]]&lt;&gt;"Pending","Closed",IF([@[Response Deadline]]="","Missing Deadline",IF([@[Response Deadline]]&lt;Dashboard!$B$4,"Overdue",IF([@[Response Deadline]]=Dashboard!$B$4,"Due Today",IF([@[Response Deadline]]&lt;=Dashboard!$B$4+7,"Due in 7 Days","Future"))))))</f>
        <v/>
      </c>
      <c r="R7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74">
      <c r="A74" s="20" t="n"/>
      <c r="B74" s="20" t="n"/>
      <c r="C74" s="20" t="n"/>
      <c r="D74" s="20" t="n"/>
      <c r="E74" s="20" t="n"/>
      <c r="F74" s="20" t="n"/>
      <c r="G74" s="35" t="n"/>
      <c r="H74" s="35" t="n"/>
      <c r="I74" s="20" t="n"/>
      <c r="J74" s="35" t="n"/>
      <c r="K74" s="20" t="n"/>
      <c r="L74" s="35" t="n"/>
      <c r="M74" s="35" t="n"/>
      <c r="N74" s="20" t="n"/>
      <c r="O74" s="35" t="n"/>
      <c r="P74" s="22">
        <f>IF(OR([@[Applicant ID]]="",[@[Outcome Status]]&lt;&gt;"Pending",[@[Response Deadline]]=""),"",[@[Response Deadline]]-Dashboard!$B$4)</f>
        <v/>
      </c>
      <c r="Q74" s="23">
        <f>IF([@[Applicant ID]]="","",IF([@[Outcome Status]]&lt;&gt;"Pending","Closed",IF([@[Response Deadline]]="","Missing Deadline",IF([@[Response Deadline]]&lt;Dashboard!$B$4,"Overdue",IF([@[Response Deadline]]=Dashboard!$B$4,"Due Today",IF([@[Response Deadline]]&lt;=Dashboard!$B$4+7,"Due in 7 Days","Future"))))))</f>
        <v/>
      </c>
      <c r="R7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75">
      <c r="A75" s="20" t="n"/>
      <c r="B75" s="20" t="n"/>
      <c r="C75" s="20" t="n"/>
      <c r="D75" s="20" t="n"/>
      <c r="E75" s="20" t="n"/>
      <c r="F75" s="20" t="n"/>
      <c r="G75" s="35" t="n"/>
      <c r="H75" s="35" t="n"/>
      <c r="I75" s="20" t="n"/>
      <c r="J75" s="35" t="n"/>
      <c r="K75" s="20" t="n"/>
      <c r="L75" s="35" t="n"/>
      <c r="M75" s="35" t="n"/>
      <c r="N75" s="20" t="n"/>
      <c r="O75" s="35" t="n"/>
      <c r="P75" s="22">
        <f>IF(OR([@[Applicant ID]]="",[@[Outcome Status]]&lt;&gt;"Pending",[@[Response Deadline]]=""),"",[@[Response Deadline]]-Dashboard!$B$4)</f>
        <v/>
      </c>
      <c r="Q75" s="23">
        <f>IF([@[Applicant ID]]="","",IF([@[Outcome Status]]&lt;&gt;"Pending","Closed",IF([@[Response Deadline]]="","Missing Deadline",IF([@[Response Deadline]]&lt;Dashboard!$B$4,"Overdue",IF([@[Response Deadline]]=Dashboard!$B$4,"Due Today",IF([@[Response Deadline]]&lt;=Dashboard!$B$4+7,"Due in 7 Days","Future"))))))</f>
        <v/>
      </c>
      <c r="R7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76">
      <c r="A76" s="20" t="n"/>
      <c r="B76" s="20" t="n"/>
      <c r="C76" s="20" t="n"/>
      <c r="D76" s="20" t="n"/>
      <c r="E76" s="20" t="n"/>
      <c r="F76" s="20" t="n"/>
      <c r="G76" s="35" t="n"/>
      <c r="H76" s="35" t="n"/>
      <c r="I76" s="20" t="n"/>
      <c r="J76" s="35" t="n"/>
      <c r="K76" s="20" t="n"/>
      <c r="L76" s="35" t="n"/>
      <c r="M76" s="35" t="n"/>
      <c r="N76" s="20" t="n"/>
      <c r="O76" s="35" t="n"/>
      <c r="P76" s="22">
        <f>IF(OR([@[Applicant ID]]="",[@[Outcome Status]]&lt;&gt;"Pending",[@[Response Deadline]]=""),"",[@[Response Deadline]]-Dashboard!$B$4)</f>
        <v/>
      </c>
      <c r="Q76" s="23">
        <f>IF([@[Applicant ID]]="","",IF([@[Outcome Status]]&lt;&gt;"Pending","Closed",IF([@[Response Deadline]]="","Missing Deadline",IF([@[Response Deadline]]&lt;Dashboard!$B$4,"Overdue",IF([@[Response Deadline]]=Dashboard!$B$4,"Due Today",IF([@[Response Deadline]]&lt;=Dashboard!$B$4+7,"Due in 7 Days","Future"))))))</f>
        <v/>
      </c>
      <c r="R7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77">
      <c r="A77" s="20" t="n"/>
      <c r="B77" s="20" t="n"/>
      <c r="C77" s="20" t="n"/>
      <c r="D77" s="20" t="n"/>
      <c r="E77" s="20" t="n"/>
      <c r="F77" s="20" t="n"/>
      <c r="G77" s="35" t="n"/>
      <c r="H77" s="35" t="n"/>
      <c r="I77" s="20" t="n"/>
      <c r="J77" s="35" t="n"/>
      <c r="K77" s="20" t="n"/>
      <c r="L77" s="35" t="n"/>
      <c r="M77" s="35" t="n"/>
      <c r="N77" s="20" t="n"/>
      <c r="O77" s="35" t="n"/>
      <c r="P77" s="22">
        <f>IF(OR([@[Applicant ID]]="",[@[Outcome Status]]&lt;&gt;"Pending",[@[Response Deadline]]=""),"",[@[Response Deadline]]-Dashboard!$B$4)</f>
        <v/>
      </c>
      <c r="Q77" s="23">
        <f>IF([@[Applicant ID]]="","",IF([@[Outcome Status]]&lt;&gt;"Pending","Closed",IF([@[Response Deadline]]="","Missing Deadline",IF([@[Response Deadline]]&lt;Dashboard!$B$4,"Overdue",IF([@[Response Deadline]]=Dashboard!$B$4,"Due Today",IF([@[Response Deadline]]&lt;=Dashboard!$B$4+7,"Due in 7 Days","Future"))))))</f>
        <v/>
      </c>
      <c r="R7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78">
      <c r="A78" s="20" t="n"/>
      <c r="B78" s="20" t="n"/>
      <c r="C78" s="20" t="n"/>
      <c r="D78" s="20" t="n"/>
      <c r="E78" s="20" t="n"/>
      <c r="F78" s="20" t="n"/>
      <c r="G78" s="35" t="n"/>
      <c r="H78" s="35" t="n"/>
      <c r="I78" s="20" t="n"/>
      <c r="J78" s="35" t="n"/>
      <c r="K78" s="20" t="n"/>
      <c r="L78" s="35" t="n"/>
      <c r="M78" s="35" t="n"/>
      <c r="N78" s="20" t="n"/>
      <c r="O78" s="35" t="n"/>
      <c r="P78" s="22">
        <f>IF(OR([@[Applicant ID]]="",[@[Outcome Status]]&lt;&gt;"Pending",[@[Response Deadline]]=""),"",[@[Response Deadline]]-Dashboard!$B$4)</f>
        <v/>
      </c>
      <c r="Q78" s="23">
        <f>IF([@[Applicant ID]]="","",IF([@[Outcome Status]]&lt;&gt;"Pending","Closed",IF([@[Response Deadline]]="","Missing Deadline",IF([@[Response Deadline]]&lt;Dashboard!$B$4,"Overdue",IF([@[Response Deadline]]=Dashboard!$B$4,"Due Today",IF([@[Response Deadline]]&lt;=Dashboard!$B$4+7,"Due in 7 Days","Future"))))))</f>
        <v/>
      </c>
      <c r="R7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79">
      <c r="A79" s="20" t="n"/>
      <c r="B79" s="20" t="n"/>
      <c r="C79" s="20" t="n"/>
      <c r="D79" s="20" t="n"/>
      <c r="E79" s="20" t="n"/>
      <c r="F79" s="20" t="n"/>
      <c r="G79" s="35" t="n"/>
      <c r="H79" s="35" t="n"/>
      <c r="I79" s="20" t="n"/>
      <c r="J79" s="35" t="n"/>
      <c r="K79" s="20" t="n"/>
      <c r="L79" s="35" t="n"/>
      <c r="M79" s="35" t="n"/>
      <c r="N79" s="20" t="n"/>
      <c r="O79" s="35" t="n"/>
      <c r="P79" s="22">
        <f>IF(OR([@[Applicant ID]]="",[@[Outcome Status]]&lt;&gt;"Pending",[@[Response Deadline]]=""),"",[@[Response Deadline]]-Dashboard!$B$4)</f>
        <v/>
      </c>
      <c r="Q79" s="23">
        <f>IF([@[Applicant ID]]="","",IF([@[Outcome Status]]&lt;&gt;"Pending","Closed",IF([@[Response Deadline]]="","Missing Deadline",IF([@[Response Deadline]]&lt;Dashboard!$B$4,"Overdue",IF([@[Response Deadline]]=Dashboard!$B$4,"Due Today",IF([@[Response Deadline]]&lt;=Dashboard!$B$4+7,"Due in 7 Days","Future"))))))</f>
        <v/>
      </c>
      <c r="R7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80">
      <c r="A80" s="20" t="n"/>
      <c r="B80" s="20" t="n"/>
      <c r="C80" s="20" t="n"/>
      <c r="D80" s="20" t="n"/>
      <c r="E80" s="20" t="n"/>
      <c r="F80" s="20" t="n"/>
      <c r="G80" s="35" t="n"/>
      <c r="H80" s="35" t="n"/>
      <c r="I80" s="20" t="n"/>
      <c r="J80" s="35" t="n"/>
      <c r="K80" s="20" t="n"/>
      <c r="L80" s="35" t="n"/>
      <c r="M80" s="35" t="n"/>
      <c r="N80" s="20" t="n"/>
      <c r="O80" s="35" t="n"/>
      <c r="P80" s="22">
        <f>IF(OR([@[Applicant ID]]="",[@[Outcome Status]]&lt;&gt;"Pending",[@[Response Deadline]]=""),"",[@[Response Deadline]]-Dashboard!$B$4)</f>
        <v/>
      </c>
      <c r="Q80" s="23">
        <f>IF([@[Applicant ID]]="","",IF([@[Outcome Status]]&lt;&gt;"Pending","Closed",IF([@[Response Deadline]]="","Missing Deadline",IF([@[Response Deadline]]&lt;Dashboard!$B$4,"Overdue",IF([@[Response Deadline]]=Dashboard!$B$4,"Due Today",IF([@[Response Deadline]]&lt;=Dashboard!$B$4+7,"Due in 7 Days","Future"))))))</f>
        <v/>
      </c>
      <c r="R8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81">
      <c r="A81" s="20" t="n"/>
      <c r="B81" s="20" t="n"/>
      <c r="C81" s="20" t="n"/>
      <c r="D81" s="20" t="n"/>
      <c r="E81" s="20" t="n"/>
      <c r="F81" s="20" t="n"/>
      <c r="G81" s="35" t="n"/>
      <c r="H81" s="35" t="n"/>
      <c r="I81" s="20" t="n"/>
      <c r="J81" s="35" t="n"/>
      <c r="K81" s="20" t="n"/>
      <c r="L81" s="35" t="n"/>
      <c r="M81" s="35" t="n"/>
      <c r="N81" s="20" t="n"/>
      <c r="O81" s="35" t="n"/>
      <c r="P81" s="22">
        <f>IF(OR([@[Applicant ID]]="",[@[Outcome Status]]&lt;&gt;"Pending",[@[Response Deadline]]=""),"",[@[Response Deadline]]-Dashboard!$B$4)</f>
        <v/>
      </c>
      <c r="Q81" s="23">
        <f>IF([@[Applicant ID]]="","",IF([@[Outcome Status]]&lt;&gt;"Pending","Closed",IF([@[Response Deadline]]="","Missing Deadline",IF([@[Response Deadline]]&lt;Dashboard!$B$4,"Overdue",IF([@[Response Deadline]]=Dashboard!$B$4,"Due Today",IF([@[Response Deadline]]&lt;=Dashboard!$B$4+7,"Due in 7 Days","Future"))))))</f>
        <v/>
      </c>
      <c r="R8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82">
      <c r="A82" s="20" t="n"/>
      <c r="B82" s="20" t="n"/>
      <c r="C82" s="20" t="n"/>
      <c r="D82" s="20" t="n"/>
      <c r="E82" s="20" t="n"/>
      <c r="F82" s="20" t="n"/>
      <c r="G82" s="35" t="n"/>
      <c r="H82" s="35" t="n"/>
      <c r="I82" s="20" t="n"/>
      <c r="J82" s="35" t="n"/>
      <c r="K82" s="20" t="n"/>
      <c r="L82" s="35" t="n"/>
      <c r="M82" s="35" t="n"/>
      <c r="N82" s="20" t="n"/>
      <c r="O82" s="35" t="n"/>
      <c r="P82" s="22">
        <f>IF(OR([@[Applicant ID]]="",[@[Outcome Status]]&lt;&gt;"Pending",[@[Response Deadline]]=""),"",[@[Response Deadline]]-Dashboard!$B$4)</f>
        <v/>
      </c>
      <c r="Q82" s="23">
        <f>IF([@[Applicant ID]]="","",IF([@[Outcome Status]]&lt;&gt;"Pending","Closed",IF([@[Response Deadline]]="","Missing Deadline",IF([@[Response Deadline]]&lt;Dashboard!$B$4,"Overdue",IF([@[Response Deadline]]=Dashboard!$B$4,"Due Today",IF([@[Response Deadline]]&lt;=Dashboard!$B$4+7,"Due in 7 Days","Future"))))))</f>
        <v/>
      </c>
      <c r="R8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83">
      <c r="A83" s="20" t="n"/>
      <c r="B83" s="20" t="n"/>
      <c r="C83" s="20" t="n"/>
      <c r="D83" s="20" t="n"/>
      <c r="E83" s="20" t="n"/>
      <c r="F83" s="20" t="n"/>
      <c r="G83" s="35" t="n"/>
      <c r="H83" s="35" t="n"/>
      <c r="I83" s="20" t="n"/>
      <c r="J83" s="35" t="n"/>
      <c r="K83" s="20" t="n"/>
      <c r="L83" s="35" t="n"/>
      <c r="M83" s="35" t="n"/>
      <c r="N83" s="20" t="n"/>
      <c r="O83" s="35" t="n"/>
      <c r="P83" s="22">
        <f>IF(OR([@[Applicant ID]]="",[@[Outcome Status]]&lt;&gt;"Pending",[@[Response Deadline]]=""),"",[@[Response Deadline]]-Dashboard!$B$4)</f>
        <v/>
      </c>
      <c r="Q83" s="23">
        <f>IF([@[Applicant ID]]="","",IF([@[Outcome Status]]&lt;&gt;"Pending","Closed",IF([@[Response Deadline]]="","Missing Deadline",IF([@[Response Deadline]]&lt;Dashboard!$B$4,"Overdue",IF([@[Response Deadline]]=Dashboard!$B$4,"Due Today",IF([@[Response Deadline]]&lt;=Dashboard!$B$4+7,"Due in 7 Days","Future"))))))</f>
        <v/>
      </c>
      <c r="R8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84">
      <c r="A84" s="20" t="n"/>
      <c r="B84" s="20" t="n"/>
      <c r="C84" s="20" t="n"/>
      <c r="D84" s="20" t="n"/>
      <c r="E84" s="20" t="n"/>
      <c r="F84" s="20" t="n"/>
      <c r="G84" s="35" t="n"/>
      <c r="H84" s="35" t="n"/>
      <c r="I84" s="20" t="n"/>
      <c r="J84" s="35" t="n"/>
      <c r="K84" s="20" t="n"/>
      <c r="L84" s="35" t="n"/>
      <c r="M84" s="35" t="n"/>
      <c r="N84" s="20" t="n"/>
      <c r="O84" s="35" t="n"/>
      <c r="P84" s="22">
        <f>IF(OR([@[Applicant ID]]="",[@[Outcome Status]]&lt;&gt;"Pending",[@[Response Deadline]]=""),"",[@[Response Deadline]]-Dashboard!$B$4)</f>
        <v/>
      </c>
      <c r="Q84" s="23">
        <f>IF([@[Applicant ID]]="","",IF([@[Outcome Status]]&lt;&gt;"Pending","Closed",IF([@[Response Deadline]]="","Missing Deadline",IF([@[Response Deadline]]&lt;Dashboard!$B$4,"Overdue",IF([@[Response Deadline]]=Dashboard!$B$4,"Due Today",IF([@[Response Deadline]]&lt;=Dashboard!$B$4+7,"Due in 7 Days","Future"))))))</f>
        <v/>
      </c>
      <c r="R8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85">
      <c r="A85" s="20" t="n"/>
      <c r="B85" s="20" t="n"/>
      <c r="C85" s="20" t="n"/>
      <c r="D85" s="20" t="n"/>
      <c r="E85" s="20" t="n"/>
      <c r="F85" s="20" t="n"/>
      <c r="G85" s="35" t="n"/>
      <c r="H85" s="35" t="n"/>
      <c r="I85" s="20" t="n"/>
      <c r="J85" s="35" t="n"/>
      <c r="K85" s="20" t="n"/>
      <c r="L85" s="35" t="n"/>
      <c r="M85" s="35" t="n"/>
      <c r="N85" s="20" t="n"/>
      <c r="O85" s="35" t="n"/>
      <c r="P85" s="22">
        <f>IF(OR([@[Applicant ID]]="",[@[Outcome Status]]&lt;&gt;"Pending",[@[Response Deadline]]=""),"",[@[Response Deadline]]-Dashboard!$B$4)</f>
        <v/>
      </c>
      <c r="Q85" s="23">
        <f>IF([@[Applicant ID]]="","",IF([@[Outcome Status]]&lt;&gt;"Pending","Closed",IF([@[Response Deadline]]="","Missing Deadline",IF([@[Response Deadline]]&lt;Dashboard!$B$4,"Overdue",IF([@[Response Deadline]]=Dashboard!$B$4,"Due Today",IF([@[Response Deadline]]&lt;=Dashboard!$B$4+7,"Due in 7 Days","Future"))))))</f>
        <v/>
      </c>
      <c r="R8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86">
      <c r="A86" s="20" t="n"/>
      <c r="B86" s="20" t="n"/>
      <c r="C86" s="20" t="n"/>
      <c r="D86" s="20" t="n"/>
      <c r="E86" s="20" t="n"/>
      <c r="F86" s="20" t="n"/>
      <c r="G86" s="35" t="n"/>
      <c r="H86" s="35" t="n"/>
      <c r="I86" s="20" t="n"/>
      <c r="J86" s="35" t="n"/>
      <c r="K86" s="20" t="n"/>
      <c r="L86" s="35" t="n"/>
      <c r="M86" s="35" t="n"/>
      <c r="N86" s="20" t="n"/>
      <c r="O86" s="35" t="n"/>
      <c r="P86" s="22">
        <f>IF(OR([@[Applicant ID]]="",[@[Outcome Status]]&lt;&gt;"Pending",[@[Response Deadline]]=""),"",[@[Response Deadline]]-Dashboard!$B$4)</f>
        <v/>
      </c>
      <c r="Q86" s="23">
        <f>IF([@[Applicant ID]]="","",IF([@[Outcome Status]]&lt;&gt;"Pending","Closed",IF([@[Response Deadline]]="","Missing Deadline",IF([@[Response Deadline]]&lt;Dashboard!$B$4,"Overdue",IF([@[Response Deadline]]=Dashboard!$B$4,"Due Today",IF([@[Response Deadline]]&lt;=Dashboard!$B$4+7,"Due in 7 Days","Future"))))))</f>
        <v/>
      </c>
      <c r="R8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87">
      <c r="A87" s="20" t="n"/>
      <c r="B87" s="20" t="n"/>
      <c r="C87" s="20" t="n"/>
      <c r="D87" s="20" t="n"/>
      <c r="E87" s="20" t="n"/>
      <c r="F87" s="20" t="n"/>
      <c r="G87" s="35" t="n"/>
      <c r="H87" s="35" t="n"/>
      <c r="I87" s="20" t="n"/>
      <c r="J87" s="35" t="n"/>
      <c r="K87" s="20" t="n"/>
      <c r="L87" s="35" t="n"/>
      <c r="M87" s="35" t="n"/>
      <c r="N87" s="20" t="n"/>
      <c r="O87" s="35" t="n"/>
      <c r="P87" s="22">
        <f>IF(OR([@[Applicant ID]]="",[@[Outcome Status]]&lt;&gt;"Pending",[@[Response Deadline]]=""),"",[@[Response Deadline]]-Dashboard!$B$4)</f>
        <v/>
      </c>
      <c r="Q87" s="23">
        <f>IF([@[Applicant ID]]="","",IF([@[Outcome Status]]&lt;&gt;"Pending","Closed",IF([@[Response Deadline]]="","Missing Deadline",IF([@[Response Deadline]]&lt;Dashboard!$B$4,"Overdue",IF([@[Response Deadline]]=Dashboard!$B$4,"Due Today",IF([@[Response Deadline]]&lt;=Dashboard!$B$4+7,"Due in 7 Days","Future"))))))</f>
        <v/>
      </c>
      <c r="R8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88">
      <c r="A88" s="20" t="n"/>
      <c r="B88" s="20" t="n"/>
      <c r="C88" s="20" t="n"/>
      <c r="D88" s="20" t="n"/>
      <c r="E88" s="20" t="n"/>
      <c r="F88" s="20" t="n"/>
      <c r="G88" s="35" t="n"/>
      <c r="H88" s="35" t="n"/>
      <c r="I88" s="20" t="n"/>
      <c r="J88" s="35" t="n"/>
      <c r="K88" s="20" t="n"/>
      <c r="L88" s="35" t="n"/>
      <c r="M88" s="35" t="n"/>
      <c r="N88" s="20" t="n"/>
      <c r="O88" s="35" t="n"/>
      <c r="P88" s="22">
        <f>IF(OR([@[Applicant ID]]="",[@[Outcome Status]]&lt;&gt;"Pending",[@[Response Deadline]]=""),"",[@[Response Deadline]]-Dashboard!$B$4)</f>
        <v/>
      </c>
      <c r="Q88" s="23">
        <f>IF([@[Applicant ID]]="","",IF([@[Outcome Status]]&lt;&gt;"Pending","Closed",IF([@[Response Deadline]]="","Missing Deadline",IF([@[Response Deadline]]&lt;Dashboard!$B$4,"Overdue",IF([@[Response Deadline]]=Dashboard!$B$4,"Due Today",IF([@[Response Deadline]]&lt;=Dashboard!$B$4+7,"Due in 7 Days","Future"))))))</f>
        <v/>
      </c>
      <c r="R8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89">
      <c r="A89" s="20" t="n"/>
      <c r="B89" s="20" t="n"/>
      <c r="C89" s="20" t="n"/>
      <c r="D89" s="20" t="n"/>
      <c r="E89" s="20" t="n"/>
      <c r="F89" s="20" t="n"/>
      <c r="G89" s="35" t="n"/>
      <c r="H89" s="35" t="n"/>
      <c r="I89" s="20" t="n"/>
      <c r="J89" s="35" t="n"/>
      <c r="K89" s="20" t="n"/>
      <c r="L89" s="35" t="n"/>
      <c r="M89" s="35" t="n"/>
      <c r="N89" s="20" t="n"/>
      <c r="O89" s="35" t="n"/>
      <c r="P89" s="22">
        <f>IF(OR([@[Applicant ID]]="",[@[Outcome Status]]&lt;&gt;"Pending",[@[Response Deadline]]=""),"",[@[Response Deadline]]-Dashboard!$B$4)</f>
        <v/>
      </c>
      <c r="Q89" s="23">
        <f>IF([@[Applicant ID]]="","",IF([@[Outcome Status]]&lt;&gt;"Pending","Closed",IF([@[Response Deadline]]="","Missing Deadline",IF([@[Response Deadline]]&lt;Dashboard!$B$4,"Overdue",IF([@[Response Deadline]]=Dashboard!$B$4,"Due Today",IF([@[Response Deadline]]&lt;=Dashboard!$B$4+7,"Due in 7 Days","Future"))))))</f>
        <v/>
      </c>
      <c r="R8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90">
      <c r="A90" s="20" t="n"/>
      <c r="B90" s="20" t="n"/>
      <c r="C90" s="20" t="n"/>
      <c r="D90" s="20" t="n"/>
      <c r="E90" s="20" t="n"/>
      <c r="F90" s="20" t="n"/>
      <c r="G90" s="35" t="n"/>
      <c r="H90" s="35" t="n"/>
      <c r="I90" s="20" t="n"/>
      <c r="J90" s="35" t="n"/>
      <c r="K90" s="20" t="n"/>
      <c r="L90" s="35" t="n"/>
      <c r="M90" s="35" t="n"/>
      <c r="N90" s="20" t="n"/>
      <c r="O90" s="35" t="n"/>
      <c r="P90" s="22">
        <f>IF(OR([@[Applicant ID]]="",[@[Outcome Status]]&lt;&gt;"Pending",[@[Response Deadline]]=""),"",[@[Response Deadline]]-Dashboard!$B$4)</f>
        <v/>
      </c>
      <c r="Q90" s="23">
        <f>IF([@[Applicant ID]]="","",IF([@[Outcome Status]]&lt;&gt;"Pending","Closed",IF([@[Response Deadline]]="","Missing Deadline",IF([@[Response Deadline]]&lt;Dashboard!$B$4,"Overdue",IF([@[Response Deadline]]=Dashboard!$B$4,"Due Today",IF([@[Response Deadline]]&lt;=Dashboard!$B$4+7,"Due in 7 Days","Future"))))))</f>
        <v/>
      </c>
      <c r="R9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91">
      <c r="A91" s="20" t="n"/>
      <c r="B91" s="20" t="n"/>
      <c r="C91" s="20" t="n"/>
      <c r="D91" s="20" t="n"/>
      <c r="E91" s="20" t="n"/>
      <c r="F91" s="20" t="n"/>
      <c r="G91" s="35" t="n"/>
      <c r="H91" s="35" t="n"/>
      <c r="I91" s="20" t="n"/>
      <c r="J91" s="35" t="n"/>
      <c r="K91" s="20" t="n"/>
      <c r="L91" s="35" t="n"/>
      <c r="M91" s="35" t="n"/>
      <c r="N91" s="20" t="n"/>
      <c r="O91" s="35" t="n"/>
      <c r="P91" s="22">
        <f>IF(OR([@[Applicant ID]]="",[@[Outcome Status]]&lt;&gt;"Pending",[@[Response Deadline]]=""),"",[@[Response Deadline]]-Dashboard!$B$4)</f>
        <v/>
      </c>
      <c r="Q91" s="23">
        <f>IF([@[Applicant ID]]="","",IF([@[Outcome Status]]&lt;&gt;"Pending","Closed",IF([@[Response Deadline]]="","Missing Deadline",IF([@[Response Deadline]]&lt;Dashboard!$B$4,"Overdue",IF([@[Response Deadline]]=Dashboard!$B$4,"Due Today",IF([@[Response Deadline]]&lt;=Dashboard!$B$4+7,"Due in 7 Days","Future"))))))</f>
        <v/>
      </c>
      <c r="R9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92">
      <c r="A92" s="20" t="n"/>
      <c r="B92" s="20" t="n"/>
      <c r="C92" s="20" t="n"/>
      <c r="D92" s="20" t="n"/>
      <c r="E92" s="20" t="n"/>
      <c r="F92" s="20" t="n"/>
      <c r="G92" s="35" t="n"/>
      <c r="H92" s="35" t="n"/>
      <c r="I92" s="20" t="n"/>
      <c r="J92" s="35" t="n"/>
      <c r="K92" s="20" t="n"/>
      <c r="L92" s="35" t="n"/>
      <c r="M92" s="35" t="n"/>
      <c r="N92" s="20" t="n"/>
      <c r="O92" s="35" t="n"/>
      <c r="P92" s="22">
        <f>IF(OR([@[Applicant ID]]="",[@[Outcome Status]]&lt;&gt;"Pending",[@[Response Deadline]]=""),"",[@[Response Deadline]]-Dashboard!$B$4)</f>
        <v/>
      </c>
      <c r="Q92" s="23">
        <f>IF([@[Applicant ID]]="","",IF([@[Outcome Status]]&lt;&gt;"Pending","Closed",IF([@[Response Deadline]]="","Missing Deadline",IF([@[Response Deadline]]&lt;Dashboard!$B$4,"Overdue",IF([@[Response Deadline]]=Dashboard!$B$4,"Due Today",IF([@[Response Deadline]]&lt;=Dashboard!$B$4+7,"Due in 7 Days","Future"))))))</f>
        <v/>
      </c>
      <c r="R9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93">
      <c r="A93" s="20" t="n"/>
      <c r="B93" s="20" t="n"/>
      <c r="C93" s="20" t="n"/>
      <c r="D93" s="20" t="n"/>
      <c r="E93" s="20" t="n"/>
      <c r="F93" s="20" t="n"/>
      <c r="G93" s="35" t="n"/>
      <c r="H93" s="35" t="n"/>
      <c r="I93" s="20" t="n"/>
      <c r="J93" s="35" t="n"/>
      <c r="K93" s="20" t="n"/>
      <c r="L93" s="35" t="n"/>
      <c r="M93" s="35" t="n"/>
      <c r="N93" s="20" t="n"/>
      <c r="O93" s="35" t="n"/>
      <c r="P93" s="22">
        <f>IF(OR([@[Applicant ID]]="",[@[Outcome Status]]&lt;&gt;"Pending",[@[Response Deadline]]=""),"",[@[Response Deadline]]-Dashboard!$B$4)</f>
        <v/>
      </c>
      <c r="Q93" s="23">
        <f>IF([@[Applicant ID]]="","",IF([@[Outcome Status]]&lt;&gt;"Pending","Closed",IF([@[Response Deadline]]="","Missing Deadline",IF([@[Response Deadline]]&lt;Dashboard!$B$4,"Overdue",IF([@[Response Deadline]]=Dashboard!$B$4,"Due Today",IF([@[Response Deadline]]&lt;=Dashboard!$B$4+7,"Due in 7 Days","Future"))))))</f>
        <v/>
      </c>
      <c r="R9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94">
      <c r="A94" s="20" t="n"/>
      <c r="B94" s="20" t="n"/>
      <c r="C94" s="20" t="n"/>
      <c r="D94" s="20" t="n"/>
      <c r="E94" s="20" t="n"/>
      <c r="F94" s="20" t="n"/>
      <c r="G94" s="35" t="n"/>
      <c r="H94" s="35" t="n"/>
      <c r="I94" s="20" t="n"/>
      <c r="J94" s="35" t="n"/>
      <c r="K94" s="20" t="n"/>
      <c r="L94" s="35" t="n"/>
      <c r="M94" s="35" t="n"/>
      <c r="N94" s="20" t="n"/>
      <c r="O94" s="35" t="n"/>
      <c r="P94" s="22">
        <f>IF(OR([@[Applicant ID]]="",[@[Outcome Status]]&lt;&gt;"Pending",[@[Response Deadline]]=""),"",[@[Response Deadline]]-Dashboard!$B$4)</f>
        <v/>
      </c>
      <c r="Q94" s="23">
        <f>IF([@[Applicant ID]]="","",IF([@[Outcome Status]]&lt;&gt;"Pending","Closed",IF([@[Response Deadline]]="","Missing Deadline",IF([@[Response Deadline]]&lt;Dashboard!$B$4,"Overdue",IF([@[Response Deadline]]=Dashboard!$B$4,"Due Today",IF([@[Response Deadline]]&lt;=Dashboard!$B$4+7,"Due in 7 Days","Future"))))))</f>
        <v/>
      </c>
      <c r="R9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95">
      <c r="A95" s="20" t="n"/>
      <c r="B95" s="20" t="n"/>
      <c r="C95" s="20" t="n"/>
      <c r="D95" s="20" t="n"/>
      <c r="E95" s="20" t="n"/>
      <c r="F95" s="20" t="n"/>
      <c r="G95" s="35" t="n"/>
      <c r="H95" s="35" t="n"/>
      <c r="I95" s="20" t="n"/>
      <c r="J95" s="35" t="n"/>
      <c r="K95" s="20" t="n"/>
      <c r="L95" s="35" t="n"/>
      <c r="M95" s="35" t="n"/>
      <c r="N95" s="20" t="n"/>
      <c r="O95" s="35" t="n"/>
      <c r="P95" s="22">
        <f>IF(OR([@[Applicant ID]]="",[@[Outcome Status]]&lt;&gt;"Pending",[@[Response Deadline]]=""),"",[@[Response Deadline]]-Dashboard!$B$4)</f>
        <v/>
      </c>
      <c r="Q95" s="23">
        <f>IF([@[Applicant ID]]="","",IF([@[Outcome Status]]&lt;&gt;"Pending","Closed",IF([@[Response Deadline]]="","Missing Deadline",IF([@[Response Deadline]]&lt;Dashboard!$B$4,"Overdue",IF([@[Response Deadline]]=Dashboard!$B$4,"Due Today",IF([@[Response Deadline]]&lt;=Dashboard!$B$4+7,"Due in 7 Days","Future"))))))</f>
        <v/>
      </c>
      <c r="R9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96">
      <c r="A96" s="20" t="n"/>
      <c r="B96" s="20" t="n"/>
      <c r="C96" s="20" t="n"/>
      <c r="D96" s="20" t="n"/>
      <c r="E96" s="20" t="n"/>
      <c r="F96" s="20" t="n"/>
      <c r="G96" s="35" t="n"/>
      <c r="H96" s="35" t="n"/>
      <c r="I96" s="20" t="n"/>
      <c r="J96" s="35" t="n"/>
      <c r="K96" s="20" t="n"/>
      <c r="L96" s="35" t="n"/>
      <c r="M96" s="35" t="n"/>
      <c r="N96" s="20" t="n"/>
      <c r="O96" s="35" t="n"/>
      <c r="P96" s="22">
        <f>IF(OR([@[Applicant ID]]="",[@[Outcome Status]]&lt;&gt;"Pending",[@[Response Deadline]]=""),"",[@[Response Deadline]]-Dashboard!$B$4)</f>
        <v/>
      </c>
      <c r="Q96" s="23">
        <f>IF([@[Applicant ID]]="","",IF([@[Outcome Status]]&lt;&gt;"Pending","Closed",IF([@[Response Deadline]]="","Missing Deadline",IF([@[Response Deadline]]&lt;Dashboard!$B$4,"Overdue",IF([@[Response Deadline]]=Dashboard!$B$4,"Due Today",IF([@[Response Deadline]]&lt;=Dashboard!$B$4+7,"Due in 7 Days","Future"))))))</f>
        <v/>
      </c>
      <c r="R9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97">
      <c r="A97" s="20" t="n"/>
      <c r="B97" s="20" t="n"/>
      <c r="C97" s="20" t="n"/>
      <c r="D97" s="20" t="n"/>
      <c r="E97" s="20" t="n"/>
      <c r="F97" s="20" t="n"/>
      <c r="G97" s="35" t="n"/>
      <c r="H97" s="35" t="n"/>
      <c r="I97" s="20" t="n"/>
      <c r="J97" s="35" t="n"/>
      <c r="K97" s="20" t="n"/>
      <c r="L97" s="35" t="n"/>
      <c r="M97" s="35" t="n"/>
      <c r="N97" s="20" t="n"/>
      <c r="O97" s="35" t="n"/>
      <c r="P97" s="22">
        <f>IF(OR([@[Applicant ID]]="",[@[Outcome Status]]&lt;&gt;"Pending",[@[Response Deadline]]=""),"",[@[Response Deadline]]-Dashboard!$B$4)</f>
        <v/>
      </c>
      <c r="Q97" s="23">
        <f>IF([@[Applicant ID]]="","",IF([@[Outcome Status]]&lt;&gt;"Pending","Closed",IF([@[Response Deadline]]="","Missing Deadline",IF([@[Response Deadline]]&lt;Dashboard!$B$4,"Overdue",IF([@[Response Deadline]]=Dashboard!$B$4,"Due Today",IF([@[Response Deadline]]&lt;=Dashboard!$B$4+7,"Due in 7 Days","Future"))))))</f>
        <v/>
      </c>
      <c r="R9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98">
      <c r="A98" s="20" t="n"/>
      <c r="B98" s="20" t="n"/>
      <c r="C98" s="20" t="n"/>
      <c r="D98" s="20" t="n"/>
      <c r="E98" s="20" t="n"/>
      <c r="F98" s="20" t="n"/>
      <c r="G98" s="35" t="n"/>
      <c r="H98" s="35" t="n"/>
      <c r="I98" s="20" t="n"/>
      <c r="J98" s="35" t="n"/>
      <c r="K98" s="20" t="n"/>
      <c r="L98" s="35" t="n"/>
      <c r="M98" s="35" t="n"/>
      <c r="N98" s="20" t="n"/>
      <c r="O98" s="35" t="n"/>
      <c r="P98" s="22">
        <f>IF(OR([@[Applicant ID]]="",[@[Outcome Status]]&lt;&gt;"Pending",[@[Response Deadline]]=""),"",[@[Response Deadline]]-Dashboard!$B$4)</f>
        <v/>
      </c>
      <c r="Q98" s="23">
        <f>IF([@[Applicant ID]]="","",IF([@[Outcome Status]]&lt;&gt;"Pending","Closed",IF([@[Response Deadline]]="","Missing Deadline",IF([@[Response Deadline]]&lt;Dashboard!$B$4,"Overdue",IF([@[Response Deadline]]=Dashboard!$B$4,"Due Today",IF([@[Response Deadline]]&lt;=Dashboard!$B$4+7,"Due in 7 Days","Future"))))))</f>
        <v/>
      </c>
      <c r="R9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99">
      <c r="A99" s="20" t="n"/>
      <c r="B99" s="20" t="n"/>
      <c r="C99" s="20" t="n"/>
      <c r="D99" s="20" t="n"/>
      <c r="E99" s="20" t="n"/>
      <c r="F99" s="20" t="n"/>
      <c r="G99" s="35" t="n"/>
      <c r="H99" s="35" t="n"/>
      <c r="I99" s="20" t="n"/>
      <c r="J99" s="35" t="n"/>
      <c r="K99" s="20" t="n"/>
      <c r="L99" s="35" t="n"/>
      <c r="M99" s="35" t="n"/>
      <c r="N99" s="20" t="n"/>
      <c r="O99" s="35" t="n"/>
      <c r="P99" s="22">
        <f>IF(OR([@[Applicant ID]]="",[@[Outcome Status]]&lt;&gt;"Pending",[@[Response Deadline]]=""),"",[@[Response Deadline]]-Dashboard!$B$4)</f>
        <v/>
      </c>
      <c r="Q99" s="23">
        <f>IF([@[Applicant ID]]="","",IF([@[Outcome Status]]&lt;&gt;"Pending","Closed",IF([@[Response Deadline]]="","Missing Deadline",IF([@[Response Deadline]]&lt;Dashboard!$B$4,"Overdue",IF([@[Response Deadline]]=Dashboard!$B$4,"Due Today",IF([@[Response Deadline]]&lt;=Dashboard!$B$4+7,"Due in 7 Days","Future"))))))</f>
        <v/>
      </c>
      <c r="R9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00">
      <c r="A100" s="20" t="n"/>
      <c r="B100" s="20" t="n"/>
      <c r="C100" s="20" t="n"/>
      <c r="D100" s="20" t="n"/>
      <c r="E100" s="20" t="n"/>
      <c r="F100" s="20" t="n"/>
      <c r="G100" s="35" t="n"/>
      <c r="H100" s="35" t="n"/>
      <c r="I100" s="20" t="n"/>
      <c r="J100" s="35" t="n"/>
      <c r="K100" s="20" t="n"/>
      <c r="L100" s="35" t="n"/>
      <c r="M100" s="35" t="n"/>
      <c r="N100" s="20" t="n"/>
      <c r="O100" s="35" t="n"/>
      <c r="P100" s="22">
        <f>IF(OR([@[Applicant ID]]="",[@[Outcome Status]]&lt;&gt;"Pending",[@[Response Deadline]]=""),"",[@[Response Deadline]]-Dashboard!$B$4)</f>
        <v/>
      </c>
      <c r="Q100" s="23">
        <f>IF([@[Applicant ID]]="","",IF([@[Outcome Status]]&lt;&gt;"Pending","Closed",IF([@[Response Deadline]]="","Missing Deadline",IF([@[Response Deadline]]&lt;Dashboard!$B$4,"Overdue",IF([@[Response Deadline]]=Dashboard!$B$4,"Due Today",IF([@[Response Deadline]]&lt;=Dashboard!$B$4+7,"Due in 7 Days","Future"))))))</f>
        <v/>
      </c>
      <c r="R10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01">
      <c r="A101" s="20" t="n"/>
      <c r="B101" s="20" t="n"/>
      <c r="C101" s="20" t="n"/>
      <c r="D101" s="20" t="n"/>
      <c r="E101" s="20" t="n"/>
      <c r="F101" s="20" t="n"/>
      <c r="G101" s="35" t="n"/>
      <c r="H101" s="35" t="n"/>
      <c r="I101" s="20" t="n"/>
      <c r="J101" s="35" t="n"/>
      <c r="K101" s="20" t="n"/>
      <c r="L101" s="35" t="n"/>
      <c r="M101" s="35" t="n"/>
      <c r="N101" s="20" t="n"/>
      <c r="O101" s="35" t="n"/>
      <c r="P101" s="22">
        <f>IF(OR([@[Applicant ID]]="",[@[Outcome Status]]&lt;&gt;"Pending",[@[Response Deadline]]=""),"",[@[Response Deadline]]-Dashboard!$B$4)</f>
        <v/>
      </c>
      <c r="Q101" s="23">
        <f>IF([@[Applicant ID]]="","",IF([@[Outcome Status]]&lt;&gt;"Pending","Closed",IF([@[Response Deadline]]="","Missing Deadline",IF([@[Response Deadline]]&lt;Dashboard!$B$4,"Overdue",IF([@[Response Deadline]]=Dashboard!$B$4,"Due Today",IF([@[Response Deadline]]&lt;=Dashboard!$B$4+7,"Due in 7 Days","Future"))))))</f>
        <v/>
      </c>
      <c r="R10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02">
      <c r="A102" s="20" t="n"/>
      <c r="B102" s="20" t="n"/>
      <c r="C102" s="20" t="n"/>
      <c r="D102" s="20" t="n"/>
      <c r="E102" s="20" t="n"/>
      <c r="F102" s="20" t="n"/>
      <c r="G102" s="35" t="n"/>
      <c r="H102" s="35" t="n"/>
      <c r="I102" s="20" t="n"/>
      <c r="J102" s="35" t="n"/>
      <c r="K102" s="20" t="n"/>
      <c r="L102" s="35" t="n"/>
      <c r="M102" s="35" t="n"/>
      <c r="N102" s="20" t="n"/>
      <c r="O102" s="35" t="n"/>
      <c r="P102" s="22">
        <f>IF(OR([@[Applicant ID]]="",[@[Outcome Status]]&lt;&gt;"Pending",[@[Response Deadline]]=""),"",[@[Response Deadline]]-Dashboard!$B$4)</f>
        <v/>
      </c>
      <c r="Q102" s="23">
        <f>IF([@[Applicant ID]]="","",IF([@[Outcome Status]]&lt;&gt;"Pending","Closed",IF([@[Response Deadline]]="","Missing Deadline",IF([@[Response Deadline]]&lt;Dashboard!$B$4,"Overdue",IF([@[Response Deadline]]=Dashboard!$B$4,"Due Today",IF([@[Response Deadline]]&lt;=Dashboard!$B$4+7,"Due in 7 Days","Future"))))))</f>
        <v/>
      </c>
      <c r="R10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03">
      <c r="A103" s="20" t="n"/>
      <c r="B103" s="20" t="n"/>
      <c r="C103" s="20" t="n"/>
      <c r="D103" s="20" t="n"/>
      <c r="E103" s="20" t="n"/>
      <c r="F103" s="20" t="n"/>
      <c r="G103" s="35" t="n"/>
      <c r="H103" s="35" t="n"/>
      <c r="I103" s="20" t="n"/>
      <c r="J103" s="35" t="n"/>
      <c r="K103" s="20" t="n"/>
      <c r="L103" s="35" t="n"/>
      <c r="M103" s="35" t="n"/>
      <c r="N103" s="20" t="n"/>
      <c r="O103" s="35" t="n"/>
      <c r="P103" s="22">
        <f>IF(OR([@[Applicant ID]]="",[@[Outcome Status]]&lt;&gt;"Pending",[@[Response Deadline]]=""),"",[@[Response Deadline]]-Dashboard!$B$4)</f>
        <v/>
      </c>
      <c r="Q103" s="23">
        <f>IF([@[Applicant ID]]="","",IF([@[Outcome Status]]&lt;&gt;"Pending","Closed",IF([@[Response Deadline]]="","Missing Deadline",IF([@[Response Deadline]]&lt;Dashboard!$B$4,"Overdue",IF([@[Response Deadline]]=Dashboard!$B$4,"Due Today",IF([@[Response Deadline]]&lt;=Dashboard!$B$4+7,"Due in 7 Days","Future"))))))</f>
        <v/>
      </c>
      <c r="R10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04">
      <c r="A104" s="20" t="n"/>
      <c r="B104" s="20" t="n"/>
      <c r="C104" s="20" t="n"/>
      <c r="D104" s="20" t="n"/>
      <c r="E104" s="20" t="n"/>
      <c r="F104" s="20" t="n"/>
      <c r="G104" s="35" t="n"/>
      <c r="H104" s="35" t="n"/>
      <c r="I104" s="20" t="n"/>
      <c r="J104" s="35" t="n"/>
      <c r="K104" s="20" t="n"/>
      <c r="L104" s="35" t="n"/>
      <c r="M104" s="35" t="n"/>
      <c r="N104" s="20" t="n"/>
      <c r="O104" s="35" t="n"/>
      <c r="P104" s="22">
        <f>IF(OR([@[Applicant ID]]="",[@[Outcome Status]]&lt;&gt;"Pending",[@[Response Deadline]]=""),"",[@[Response Deadline]]-Dashboard!$B$4)</f>
        <v/>
      </c>
      <c r="Q104" s="23">
        <f>IF([@[Applicant ID]]="","",IF([@[Outcome Status]]&lt;&gt;"Pending","Closed",IF([@[Response Deadline]]="","Missing Deadline",IF([@[Response Deadline]]&lt;Dashboard!$B$4,"Overdue",IF([@[Response Deadline]]=Dashboard!$B$4,"Due Today",IF([@[Response Deadline]]&lt;=Dashboard!$B$4+7,"Due in 7 Days","Future"))))))</f>
        <v/>
      </c>
      <c r="R10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05">
      <c r="A105" s="20" t="n"/>
      <c r="B105" s="20" t="n"/>
      <c r="C105" s="20" t="n"/>
      <c r="D105" s="20" t="n"/>
      <c r="E105" s="20" t="n"/>
      <c r="F105" s="20" t="n"/>
      <c r="G105" s="35" t="n"/>
      <c r="H105" s="35" t="n"/>
      <c r="I105" s="20" t="n"/>
      <c r="J105" s="35" t="n"/>
      <c r="K105" s="20" t="n"/>
      <c r="L105" s="35" t="n"/>
      <c r="M105" s="35" t="n"/>
      <c r="N105" s="20" t="n"/>
      <c r="O105" s="35" t="n"/>
      <c r="P105" s="22">
        <f>IF(OR([@[Applicant ID]]="",[@[Outcome Status]]&lt;&gt;"Pending",[@[Response Deadline]]=""),"",[@[Response Deadline]]-Dashboard!$B$4)</f>
        <v/>
      </c>
      <c r="Q105" s="23">
        <f>IF([@[Applicant ID]]="","",IF([@[Outcome Status]]&lt;&gt;"Pending","Closed",IF([@[Response Deadline]]="","Missing Deadline",IF([@[Response Deadline]]&lt;Dashboard!$B$4,"Overdue",IF([@[Response Deadline]]=Dashboard!$B$4,"Due Today",IF([@[Response Deadline]]&lt;=Dashboard!$B$4+7,"Due in 7 Days","Future"))))))</f>
        <v/>
      </c>
      <c r="R10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06">
      <c r="A106" s="20" t="n"/>
      <c r="B106" s="20" t="n"/>
      <c r="C106" s="20" t="n"/>
      <c r="D106" s="20" t="n"/>
      <c r="E106" s="20" t="n"/>
      <c r="F106" s="20" t="n"/>
      <c r="G106" s="35" t="n"/>
      <c r="H106" s="35" t="n"/>
      <c r="I106" s="20" t="n"/>
      <c r="J106" s="35" t="n"/>
      <c r="K106" s="20" t="n"/>
      <c r="L106" s="35" t="n"/>
      <c r="M106" s="35" t="n"/>
      <c r="N106" s="20" t="n"/>
      <c r="O106" s="35" t="n"/>
      <c r="P106" s="22">
        <f>IF(OR([@[Applicant ID]]="",[@[Outcome Status]]&lt;&gt;"Pending",[@[Response Deadline]]=""),"",[@[Response Deadline]]-Dashboard!$B$4)</f>
        <v/>
      </c>
      <c r="Q106" s="23">
        <f>IF([@[Applicant ID]]="","",IF([@[Outcome Status]]&lt;&gt;"Pending","Closed",IF([@[Response Deadline]]="","Missing Deadline",IF([@[Response Deadline]]&lt;Dashboard!$B$4,"Overdue",IF([@[Response Deadline]]=Dashboard!$B$4,"Due Today",IF([@[Response Deadline]]&lt;=Dashboard!$B$4+7,"Due in 7 Days","Future"))))))</f>
        <v/>
      </c>
      <c r="R10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07">
      <c r="A107" s="20" t="n"/>
      <c r="B107" s="20" t="n"/>
      <c r="C107" s="20" t="n"/>
      <c r="D107" s="20" t="n"/>
      <c r="E107" s="20" t="n"/>
      <c r="F107" s="20" t="n"/>
      <c r="G107" s="35" t="n"/>
      <c r="H107" s="35" t="n"/>
      <c r="I107" s="20" t="n"/>
      <c r="J107" s="35" t="n"/>
      <c r="K107" s="20" t="n"/>
      <c r="L107" s="35" t="n"/>
      <c r="M107" s="35" t="n"/>
      <c r="N107" s="20" t="n"/>
      <c r="O107" s="35" t="n"/>
      <c r="P107" s="22">
        <f>IF(OR([@[Applicant ID]]="",[@[Outcome Status]]&lt;&gt;"Pending",[@[Response Deadline]]=""),"",[@[Response Deadline]]-Dashboard!$B$4)</f>
        <v/>
      </c>
      <c r="Q107" s="23">
        <f>IF([@[Applicant ID]]="","",IF([@[Outcome Status]]&lt;&gt;"Pending","Closed",IF([@[Response Deadline]]="","Missing Deadline",IF([@[Response Deadline]]&lt;Dashboard!$B$4,"Overdue",IF([@[Response Deadline]]=Dashboard!$B$4,"Due Today",IF([@[Response Deadline]]&lt;=Dashboard!$B$4+7,"Due in 7 Days","Future"))))))</f>
        <v/>
      </c>
      <c r="R10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08">
      <c r="A108" s="20" t="n"/>
      <c r="B108" s="20" t="n"/>
      <c r="C108" s="20" t="n"/>
      <c r="D108" s="20" t="n"/>
      <c r="E108" s="20" t="n"/>
      <c r="F108" s="20" t="n"/>
      <c r="G108" s="35" t="n"/>
      <c r="H108" s="35" t="n"/>
      <c r="I108" s="20" t="n"/>
      <c r="J108" s="35" t="n"/>
      <c r="K108" s="20" t="n"/>
      <c r="L108" s="35" t="n"/>
      <c r="M108" s="35" t="n"/>
      <c r="N108" s="20" t="n"/>
      <c r="O108" s="35" t="n"/>
      <c r="P108" s="22">
        <f>IF(OR([@[Applicant ID]]="",[@[Outcome Status]]&lt;&gt;"Pending",[@[Response Deadline]]=""),"",[@[Response Deadline]]-Dashboard!$B$4)</f>
        <v/>
      </c>
      <c r="Q108" s="23">
        <f>IF([@[Applicant ID]]="","",IF([@[Outcome Status]]&lt;&gt;"Pending","Closed",IF([@[Response Deadline]]="","Missing Deadline",IF([@[Response Deadline]]&lt;Dashboard!$B$4,"Overdue",IF([@[Response Deadline]]=Dashboard!$B$4,"Due Today",IF([@[Response Deadline]]&lt;=Dashboard!$B$4+7,"Due in 7 Days","Future"))))))</f>
        <v/>
      </c>
      <c r="R10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09">
      <c r="A109" s="20" t="n"/>
      <c r="B109" s="20" t="n"/>
      <c r="C109" s="20" t="n"/>
      <c r="D109" s="20" t="n"/>
      <c r="E109" s="20" t="n"/>
      <c r="F109" s="20" t="n"/>
      <c r="G109" s="35" t="n"/>
      <c r="H109" s="35" t="n"/>
      <c r="I109" s="20" t="n"/>
      <c r="J109" s="35" t="n"/>
      <c r="K109" s="20" t="n"/>
      <c r="L109" s="35" t="n"/>
      <c r="M109" s="35" t="n"/>
      <c r="N109" s="20" t="n"/>
      <c r="O109" s="35" t="n"/>
      <c r="P109" s="22">
        <f>IF(OR([@[Applicant ID]]="",[@[Outcome Status]]&lt;&gt;"Pending",[@[Response Deadline]]=""),"",[@[Response Deadline]]-Dashboard!$B$4)</f>
        <v/>
      </c>
      <c r="Q109" s="23">
        <f>IF([@[Applicant ID]]="","",IF([@[Outcome Status]]&lt;&gt;"Pending","Closed",IF([@[Response Deadline]]="","Missing Deadline",IF([@[Response Deadline]]&lt;Dashboard!$B$4,"Overdue",IF([@[Response Deadline]]=Dashboard!$B$4,"Due Today",IF([@[Response Deadline]]&lt;=Dashboard!$B$4+7,"Due in 7 Days","Future"))))))</f>
        <v/>
      </c>
      <c r="R10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10">
      <c r="A110" s="20" t="n"/>
      <c r="B110" s="20" t="n"/>
      <c r="C110" s="20" t="n"/>
      <c r="D110" s="20" t="n"/>
      <c r="E110" s="20" t="n"/>
      <c r="F110" s="20" t="n"/>
      <c r="G110" s="35" t="n"/>
      <c r="H110" s="35" t="n"/>
      <c r="I110" s="20" t="n"/>
      <c r="J110" s="35" t="n"/>
      <c r="K110" s="20" t="n"/>
      <c r="L110" s="35" t="n"/>
      <c r="M110" s="35" t="n"/>
      <c r="N110" s="20" t="n"/>
      <c r="O110" s="35" t="n"/>
      <c r="P110" s="22">
        <f>IF(OR([@[Applicant ID]]="",[@[Outcome Status]]&lt;&gt;"Pending",[@[Response Deadline]]=""),"",[@[Response Deadline]]-Dashboard!$B$4)</f>
        <v/>
      </c>
      <c r="Q110" s="23">
        <f>IF([@[Applicant ID]]="","",IF([@[Outcome Status]]&lt;&gt;"Pending","Closed",IF([@[Response Deadline]]="","Missing Deadline",IF([@[Response Deadline]]&lt;Dashboard!$B$4,"Overdue",IF([@[Response Deadline]]=Dashboard!$B$4,"Due Today",IF([@[Response Deadline]]&lt;=Dashboard!$B$4+7,"Due in 7 Days","Future"))))))</f>
        <v/>
      </c>
      <c r="R11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11">
      <c r="A111" s="20" t="n"/>
      <c r="B111" s="20" t="n"/>
      <c r="C111" s="20" t="n"/>
      <c r="D111" s="20" t="n"/>
      <c r="E111" s="20" t="n"/>
      <c r="F111" s="20" t="n"/>
      <c r="G111" s="35" t="n"/>
      <c r="H111" s="35" t="n"/>
      <c r="I111" s="20" t="n"/>
      <c r="J111" s="35" t="n"/>
      <c r="K111" s="20" t="n"/>
      <c r="L111" s="35" t="n"/>
      <c r="M111" s="35" t="n"/>
      <c r="N111" s="20" t="n"/>
      <c r="O111" s="35" t="n"/>
      <c r="P111" s="22">
        <f>IF(OR([@[Applicant ID]]="",[@[Outcome Status]]&lt;&gt;"Pending",[@[Response Deadline]]=""),"",[@[Response Deadline]]-Dashboard!$B$4)</f>
        <v/>
      </c>
      <c r="Q111" s="23">
        <f>IF([@[Applicant ID]]="","",IF([@[Outcome Status]]&lt;&gt;"Pending","Closed",IF([@[Response Deadline]]="","Missing Deadline",IF([@[Response Deadline]]&lt;Dashboard!$B$4,"Overdue",IF([@[Response Deadline]]=Dashboard!$B$4,"Due Today",IF([@[Response Deadline]]&lt;=Dashboard!$B$4+7,"Due in 7 Days","Future"))))))</f>
        <v/>
      </c>
      <c r="R11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12">
      <c r="A112" s="20" t="n"/>
      <c r="B112" s="20" t="n"/>
      <c r="C112" s="20" t="n"/>
      <c r="D112" s="20" t="n"/>
      <c r="E112" s="20" t="n"/>
      <c r="F112" s="20" t="n"/>
      <c r="G112" s="35" t="n"/>
      <c r="H112" s="35" t="n"/>
      <c r="I112" s="20" t="n"/>
      <c r="J112" s="35" t="n"/>
      <c r="K112" s="20" t="n"/>
      <c r="L112" s="35" t="n"/>
      <c r="M112" s="35" t="n"/>
      <c r="N112" s="20" t="n"/>
      <c r="O112" s="35" t="n"/>
      <c r="P112" s="22">
        <f>IF(OR([@[Applicant ID]]="",[@[Outcome Status]]&lt;&gt;"Pending",[@[Response Deadline]]=""),"",[@[Response Deadline]]-Dashboard!$B$4)</f>
        <v/>
      </c>
      <c r="Q112" s="23">
        <f>IF([@[Applicant ID]]="","",IF([@[Outcome Status]]&lt;&gt;"Pending","Closed",IF([@[Response Deadline]]="","Missing Deadline",IF([@[Response Deadline]]&lt;Dashboard!$B$4,"Overdue",IF([@[Response Deadline]]=Dashboard!$B$4,"Due Today",IF([@[Response Deadline]]&lt;=Dashboard!$B$4+7,"Due in 7 Days","Future"))))))</f>
        <v/>
      </c>
      <c r="R11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13">
      <c r="A113" s="20" t="n"/>
      <c r="B113" s="20" t="n"/>
      <c r="C113" s="20" t="n"/>
      <c r="D113" s="20" t="n"/>
      <c r="E113" s="20" t="n"/>
      <c r="F113" s="20" t="n"/>
      <c r="G113" s="35" t="n"/>
      <c r="H113" s="35" t="n"/>
      <c r="I113" s="20" t="n"/>
      <c r="J113" s="35" t="n"/>
      <c r="K113" s="20" t="n"/>
      <c r="L113" s="35" t="n"/>
      <c r="M113" s="35" t="n"/>
      <c r="N113" s="20" t="n"/>
      <c r="O113" s="35" t="n"/>
      <c r="P113" s="22">
        <f>IF(OR([@[Applicant ID]]="",[@[Outcome Status]]&lt;&gt;"Pending",[@[Response Deadline]]=""),"",[@[Response Deadline]]-Dashboard!$B$4)</f>
        <v/>
      </c>
      <c r="Q113" s="23">
        <f>IF([@[Applicant ID]]="","",IF([@[Outcome Status]]&lt;&gt;"Pending","Closed",IF([@[Response Deadline]]="","Missing Deadline",IF([@[Response Deadline]]&lt;Dashboard!$B$4,"Overdue",IF([@[Response Deadline]]=Dashboard!$B$4,"Due Today",IF([@[Response Deadline]]&lt;=Dashboard!$B$4+7,"Due in 7 Days","Future"))))))</f>
        <v/>
      </c>
      <c r="R11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14">
      <c r="A114" s="20" t="n"/>
      <c r="B114" s="20" t="n"/>
      <c r="C114" s="20" t="n"/>
      <c r="D114" s="20" t="n"/>
      <c r="E114" s="20" t="n"/>
      <c r="F114" s="20" t="n"/>
      <c r="G114" s="35" t="n"/>
      <c r="H114" s="35" t="n"/>
      <c r="I114" s="20" t="n"/>
      <c r="J114" s="35" t="n"/>
      <c r="K114" s="20" t="n"/>
      <c r="L114" s="35" t="n"/>
      <c r="M114" s="35" t="n"/>
      <c r="N114" s="20" t="n"/>
      <c r="O114" s="35" t="n"/>
      <c r="P114" s="22">
        <f>IF(OR([@[Applicant ID]]="",[@[Outcome Status]]&lt;&gt;"Pending",[@[Response Deadline]]=""),"",[@[Response Deadline]]-Dashboard!$B$4)</f>
        <v/>
      </c>
      <c r="Q114" s="23">
        <f>IF([@[Applicant ID]]="","",IF([@[Outcome Status]]&lt;&gt;"Pending","Closed",IF([@[Response Deadline]]="","Missing Deadline",IF([@[Response Deadline]]&lt;Dashboard!$B$4,"Overdue",IF([@[Response Deadline]]=Dashboard!$B$4,"Due Today",IF([@[Response Deadline]]&lt;=Dashboard!$B$4+7,"Due in 7 Days","Future"))))))</f>
        <v/>
      </c>
      <c r="R11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15">
      <c r="A115" s="20" t="n"/>
      <c r="B115" s="20" t="n"/>
      <c r="C115" s="20" t="n"/>
      <c r="D115" s="20" t="n"/>
      <c r="E115" s="20" t="n"/>
      <c r="F115" s="20" t="n"/>
      <c r="G115" s="35" t="n"/>
      <c r="H115" s="35" t="n"/>
      <c r="I115" s="20" t="n"/>
      <c r="J115" s="35" t="n"/>
      <c r="K115" s="20" t="n"/>
      <c r="L115" s="35" t="n"/>
      <c r="M115" s="35" t="n"/>
      <c r="N115" s="20" t="n"/>
      <c r="O115" s="35" t="n"/>
      <c r="P115" s="22">
        <f>IF(OR([@[Applicant ID]]="",[@[Outcome Status]]&lt;&gt;"Pending",[@[Response Deadline]]=""),"",[@[Response Deadline]]-Dashboard!$B$4)</f>
        <v/>
      </c>
      <c r="Q115" s="23">
        <f>IF([@[Applicant ID]]="","",IF([@[Outcome Status]]&lt;&gt;"Pending","Closed",IF([@[Response Deadline]]="","Missing Deadline",IF([@[Response Deadline]]&lt;Dashboard!$B$4,"Overdue",IF([@[Response Deadline]]=Dashboard!$B$4,"Due Today",IF([@[Response Deadline]]&lt;=Dashboard!$B$4+7,"Due in 7 Days","Future"))))))</f>
        <v/>
      </c>
      <c r="R11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16">
      <c r="A116" s="20" t="n"/>
      <c r="B116" s="20" t="n"/>
      <c r="C116" s="20" t="n"/>
      <c r="D116" s="20" t="n"/>
      <c r="E116" s="20" t="n"/>
      <c r="F116" s="20" t="n"/>
      <c r="G116" s="35" t="n"/>
      <c r="H116" s="35" t="n"/>
      <c r="I116" s="20" t="n"/>
      <c r="J116" s="35" t="n"/>
      <c r="K116" s="20" t="n"/>
      <c r="L116" s="35" t="n"/>
      <c r="M116" s="35" t="n"/>
      <c r="N116" s="20" t="n"/>
      <c r="O116" s="35" t="n"/>
      <c r="P116" s="22">
        <f>IF(OR([@[Applicant ID]]="",[@[Outcome Status]]&lt;&gt;"Pending",[@[Response Deadline]]=""),"",[@[Response Deadline]]-Dashboard!$B$4)</f>
        <v/>
      </c>
      <c r="Q116" s="23">
        <f>IF([@[Applicant ID]]="","",IF([@[Outcome Status]]&lt;&gt;"Pending","Closed",IF([@[Response Deadline]]="","Missing Deadline",IF([@[Response Deadline]]&lt;Dashboard!$B$4,"Overdue",IF([@[Response Deadline]]=Dashboard!$B$4,"Due Today",IF([@[Response Deadline]]&lt;=Dashboard!$B$4+7,"Due in 7 Days","Future"))))))</f>
        <v/>
      </c>
      <c r="R11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17">
      <c r="A117" s="20" t="n"/>
      <c r="B117" s="20" t="n"/>
      <c r="C117" s="20" t="n"/>
      <c r="D117" s="20" t="n"/>
      <c r="E117" s="20" t="n"/>
      <c r="F117" s="20" t="n"/>
      <c r="G117" s="35" t="n"/>
      <c r="H117" s="35" t="n"/>
      <c r="I117" s="20" t="n"/>
      <c r="J117" s="35" t="n"/>
      <c r="K117" s="20" t="n"/>
      <c r="L117" s="35" t="n"/>
      <c r="M117" s="35" t="n"/>
      <c r="N117" s="20" t="n"/>
      <c r="O117" s="35" t="n"/>
      <c r="P117" s="22">
        <f>IF(OR([@[Applicant ID]]="",[@[Outcome Status]]&lt;&gt;"Pending",[@[Response Deadline]]=""),"",[@[Response Deadline]]-Dashboard!$B$4)</f>
        <v/>
      </c>
      <c r="Q117" s="23">
        <f>IF([@[Applicant ID]]="","",IF([@[Outcome Status]]&lt;&gt;"Pending","Closed",IF([@[Response Deadline]]="","Missing Deadline",IF([@[Response Deadline]]&lt;Dashboard!$B$4,"Overdue",IF([@[Response Deadline]]=Dashboard!$B$4,"Due Today",IF([@[Response Deadline]]&lt;=Dashboard!$B$4+7,"Due in 7 Days","Future"))))))</f>
        <v/>
      </c>
      <c r="R11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18">
      <c r="A118" s="20" t="n"/>
      <c r="B118" s="20" t="n"/>
      <c r="C118" s="20" t="n"/>
      <c r="D118" s="20" t="n"/>
      <c r="E118" s="20" t="n"/>
      <c r="F118" s="20" t="n"/>
      <c r="G118" s="35" t="n"/>
      <c r="H118" s="35" t="n"/>
      <c r="I118" s="20" t="n"/>
      <c r="J118" s="35" t="n"/>
      <c r="K118" s="20" t="n"/>
      <c r="L118" s="35" t="n"/>
      <c r="M118" s="35" t="n"/>
      <c r="N118" s="20" t="n"/>
      <c r="O118" s="35" t="n"/>
      <c r="P118" s="22">
        <f>IF(OR([@[Applicant ID]]="",[@[Outcome Status]]&lt;&gt;"Pending",[@[Response Deadline]]=""),"",[@[Response Deadline]]-Dashboard!$B$4)</f>
        <v/>
      </c>
      <c r="Q118" s="23">
        <f>IF([@[Applicant ID]]="","",IF([@[Outcome Status]]&lt;&gt;"Pending","Closed",IF([@[Response Deadline]]="","Missing Deadline",IF([@[Response Deadline]]&lt;Dashboard!$B$4,"Overdue",IF([@[Response Deadline]]=Dashboard!$B$4,"Due Today",IF([@[Response Deadline]]&lt;=Dashboard!$B$4+7,"Due in 7 Days","Future"))))))</f>
        <v/>
      </c>
      <c r="R11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19">
      <c r="A119" s="20" t="n"/>
      <c r="B119" s="20" t="n"/>
      <c r="C119" s="20" t="n"/>
      <c r="D119" s="20" t="n"/>
      <c r="E119" s="20" t="n"/>
      <c r="F119" s="20" t="n"/>
      <c r="G119" s="35" t="n"/>
      <c r="H119" s="35" t="n"/>
      <c r="I119" s="20" t="n"/>
      <c r="J119" s="35" t="n"/>
      <c r="K119" s="20" t="n"/>
      <c r="L119" s="35" t="n"/>
      <c r="M119" s="35" t="n"/>
      <c r="N119" s="20" t="n"/>
      <c r="O119" s="35" t="n"/>
      <c r="P119" s="22">
        <f>IF(OR([@[Applicant ID]]="",[@[Outcome Status]]&lt;&gt;"Pending",[@[Response Deadline]]=""),"",[@[Response Deadline]]-Dashboard!$B$4)</f>
        <v/>
      </c>
      <c r="Q119" s="23">
        <f>IF([@[Applicant ID]]="","",IF([@[Outcome Status]]&lt;&gt;"Pending","Closed",IF([@[Response Deadline]]="","Missing Deadline",IF([@[Response Deadline]]&lt;Dashboard!$B$4,"Overdue",IF([@[Response Deadline]]=Dashboard!$B$4,"Due Today",IF([@[Response Deadline]]&lt;=Dashboard!$B$4+7,"Due in 7 Days","Future"))))))</f>
        <v/>
      </c>
      <c r="R11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20">
      <c r="A120" s="20" t="n"/>
      <c r="B120" s="20" t="n"/>
      <c r="C120" s="20" t="n"/>
      <c r="D120" s="20" t="n"/>
      <c r="E120" s="20" t="n"/>
      <c r="F120" s="20" t="n"/>
      <c r="G120" s="35" t="n"/>
      <c r="H120" s="35" t="n"/>
      <c r="I120" s="20" t="n"/>
      <c r="J120" s="35" t="n"/>
      <c r="K120" s="20" t="n"/>
      <c r="L120" s="35" t="n"/>
      <c r="M120" s="35" t="n"/>
      <c r="N120" s="20" t="n"/>
      <c r="O120" s="35" t="n"/>
      <c r="P120" s="22">
        <f>IF(OR([@[Applicant ID]]="",[@[Outcome Status]]&lt;&gt;"Pending",[@[Response Deadline]]=""),"",[@[Response Deadline]]-Dashboard!$B$4)</f>
        <v/>
      </c>
      <c r="Q120" s="23">
        <f>IF([@[Applicant ID]]="","",IF([@[Outcome Status]]&lt;&gt;"Pending","Closed",IF([@[Response Deadline]]="","Missing Deadline",IF([@[Response Deadline]]&lt;Dashboard!$B$4,"Overdue",IF([@[Response Deadline]]=Dashboard!$B$4,"Due Today",IF([@[Response Deadline]]&lt;=Dashboard!$B$4+7,"Due in 7 Days","Future"))))))</f>
        <v/>
      </c>
      <c r="R12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21">
      <c r="A121" s="20" t="n"/>
      <c r="B121" s="20" t="n"/>
      <c r="C121" s="20" t="n"/>
      <c r="D121" s="20" t="n"/>
      <c r="E121" s="20" t="n"/>
      <c r="F121" s="20" t="n"/>
      <c r="G121" s="35" t="n"/>
      <c r="H121" s="35" t="n"/>
      <c r="I121" s="20" t="n"/>
      <c r="J121" s="35" t="n"/>
      <c r="K121" s="20" t="n"/>
      <c r="L121" s="35" t="n"/>
      <c r="M121" s="35" t="n"/>
      <c r="N121" s="20" t="n"/>
      <c r="O121" s="35" t="n"/>
      <c r="P121" s="22">
        <f>IF(OR([@[Applicant ID]]="",[@[Outcome Status]]&lt;&gt;"Pending",[@[Response Deadline]]=""),"",[@[Response Deadline]]-Dashboard!$B$4)</f>
        <v/>
      </c>
      <c r="Q121" s="23">
        <f>IF([@[Applicant ID]]="","",IF([@[Outcome Status]]&lt;&gt;"Pending","Closed",IF([@[Response Deadline]]="","Missing Deadline",IF([@[Response Deadline]]&lt;Dashboard!$B$4,"Overdue",IF([@[Response Deadline]]=Dashboard!$B$4,"Due Today",IF([@[Response Deadline]]&lt;=Dashboard!$B$4+7,"Due in 7 Days","Future"))))))</f>
        <v/>
      </c>
      <c r="R12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22">
      <c r="A122" s="20" t="n"/>
      <c r="B122" s="20" t="n"/>
      <c r="C122" s="20" t="n"/>
      <c r="D122" s="20" t="n"/>
      <c r="E122" s="20" t="n"/>
      <c r="F122" s="20" t="n"/>
      <c r="G122" s="35" t="n"/>
      <c r="H122" s="35" t="n"/>
      <c r="I122" s="20" t="n"/>
      <c r="J122" s="35" t="n"/>
      <c r="K122" s="20" t="n"/>
      <c r="L122" s="35" t="n"/>
      <c r="M122" s="35" t="n"/>
      <c r="N122" s="20" t="n"/>
      <c r="O122" s="35" t="n"/>
      <c r="P122" s="22">
        <f>IF(OR([@[Applicant ID]]="",[@[Outcome Status]]&lt;&gt;"Pending",[@[Response Deadline]]=""),"",[@[Response Deadline]]-Dashboard!$B$4)</f>
        <v/>
      </c>
      <c r="Q122" s="23">
        <f>IF([@[Applicant ID]]="","",IF([@[Outcome Status]]&lt;&gt;"Pending","Closed",IF([@[Response Deadline]]="","Missing Deadline",IF([@[Response Deadline]]&lt;Dashboard!$B$4,"Overdue",IF([@[Response Deadline]]=Dashboard!$B$4,"Due Today",IF([@[Response Deadline]]&lt;=Dashboard!$B$4+7,"Due in 7 Days","Future"))))))</f>
        <v/>
      </c>
      <c r="R12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23">
      <c r="A123" s="20" t="n"/>
      <c r="B123" s="20" t="n"/>
      <c r="C123" s="20" t="n"/>
      <c r="D123" s="20" t="n"/>
      <c r="E123" s="20" t="n"/>
      <c r="F123" s="20" t="n"/>
      <c r="G123" s="35" t="n"/>
      <c r="H123" s="35" t="n"/>
      <c r="I123" s="20" t="n"/>
      <c r="J123" s="35" t="n"/>
      <c r="K123" s="20" t="n"/>
      <c r="L123" s="35" t="n"/>
      <c r="M123" s="35" t="n"/>
      <c r="N123" s="20" t="n"/>
      <c r="O123" s="35" t="n"/>
      <c r="P123" s="22">
        <f>IF(OR([@[Applicant ID]]="",[@[Outcome Status]]&lt;&gt;"Pending",[@[Response Deadline]]=""),"",[@[Response Deadline]]-Dashboard!$B$4)</f>
        <v/>
      </c>
      <c r="Q123" s="23">
        <f>IF([@[Applicant ID]]="","",IF([@[Outcome Status]]&lt;&gt;"Pending","Closed",IF([@[Response Deadline]]="","Missing Deadline",IF([@[Response Deadline]]&lt;Dashboard!$B$4,"Overdue",IF([@[Response Deadline]]=Dashboard!$B$4,"Due Today",IF([@[Response Deadline]]&lt;=Dashboard!$B$4+7,"Due in 7 Days","Future"))))))</f>
        <v/>
      </c>
      <c r="R12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24">
      <c r="A124" s="20" t="n"/>
      <c r="B124" s="20" t="n"/>
      <c r="C124" s="20" t="n"/>
      <c r="D124" s="20" t="n"/>
      <c r="E124" s="20" t="n"/>
      <c r="F124" s="20" t="n"/>
      <c r="G124" s="35" t="n"/>
      <c r="H124" s="35" t="n"/>
      <c r="I124" s="20" t="n"/>
      <c r="J124" s="35" t="n"/>
      <c r="K124" s="20" t="n"/>
      <c r="L124" s="35" t="n"/>
      <c r="M124" s="35" t="n"/>
      <c r="N124" s="20" t="n"/>
      <c r="O124" s="35" t="n"/>
      <c r="P124" s="22">
        <f>IF(OR([@[Applicant ID]]="",[@[Outcome Status]]&lt;&gt;"Pending",[@[Response Deadline]]=""),"",[@[Response Deadline]]-Dashboard!$B$4)</f>
        <v/>
      </c>
      <c r="Q124" s="23">
        <f>IF([@[Applicant ID]]="","",IF([@[Outcome Status]]&lt;&gt;"Pending","Closed",IF([@[Response Deadline]]="","Missing Deadline",IF([@[Response Deadline]]&lt;Dashboard!$B$4,"Overdue",IF([@[Response Deadline]]=Dashboard!$B$4,"Due Today",IF([@[Response Deadline]]&lt;=Dashboard!$B$4+7,"Due in 7 Days","Future"))))))</f>
        <v/>
      </c>
      <c r="R12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25">
      <c r="A125" s="20" t="n"/>
      <c r="B125" s="20" t="n"/>
      <c r="C125" s="20" t="n"/>
      <c r="D125" s="20" t="n"/>
      <c r="E125" s="20" t="n"/>
      <c r="F125" s="20" t="n"/>
      <c r="G125" s="35" t="n"/>
      <c r="H125" s="35" t="n"/>
      <c r="I125" s="20" t="n"/>
      <c r="J125" s="35" t="n"/>
      <c r="K125" s="20" t="n"/>
      <c r="L125" s="35" t="n"/>
      <c r="M125" s="35" t="n"/>
      <c r="N125" s="20" t="n"/>
      <c r="O125" s="35" t="n"/>
      <c r="P125" s="22">
        <f>IF(OR([@[Applicant ID]]="",[@[Outcome Status]]&lt;&gt;"Pending",[@[Response Deadline]]=""),"",[@[Response Deadline]]-Dashboard!$B$4)</f>
        <v/>
      </c>
      <c r="Q125" s="23">
        <f>IF([@[Applicant ID]]="","",IF([@[Outcome Status]]&lt;&gt;"Pending","Closed",IF([@[Response Deadline]]="","Missing Deadline",IF([@[Response Deadline]]&lt;Dashboard!$B$4,"Overdue",IF([@[Response Deadline]]=Dashboard!$B$4,"Due Today",IF([@[Response Deadline]]&lt;=Dashboard!$B$4+7,"Due in 7 Days","Future"))))))</f>
        <v/>
      </c>
      <c r="R12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26">
      <c r="A126" s="20" t="n"/>
      <c r="B126" s="20" t="n"/>
      <c r="C126" s="20" t="n"/>
      <c r="D126" s="20" t="n"/>
      <c r="E126" s="20" t="n"/>
      <c r="F126" s="20" t="n"/>
      <c r="G126" s="35" t="n"/>
      <c r="H126" s="35" t="n"/>
      <c r="I126" s="20" t="n"/>
      <c r="J126" s="35" t="n"/>
      <c r="K126" s="20" t="n"/>
      <c r="L126" s="35" t="n"/>
      <c r="M126" s="35" t="n"/>
      <c r="N126" s="20" t="n"/>
      <c r="O126" s="35" t="n"/>
      <c r="P126" s="22">
        <f>IF(OR([@[Applicant ID]]="",[@[Outcome Status]]&lt;&gt;"Pending",[@[Response Deadline]]=""),"",[@[Response Deadline]]-Dashboard!$B$4)</f>
        <v/>
      </c>
      <c r="Q126" s="23">
        <f>IF([@[Applicant ID]]="","",IF([@[Outcome Status]]&lt;&gt;"Pending","Closed",IF([@[Response Deadline]]="","Missing Deadline",IF([@[Response Deadline]]&lt;Dashboard!$B$4,"Overdue",IF([@[Response Deadline]]=Dashboard!$B$4,"Due Today",IF([@[Response Deadline]]&lt;=Dashboard!$B$4+7,"Due in 7 Days","Future"))))))</f>
        <v/>
      </c>
      <c r="R12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27">
      <c r="A127" s="20" t="n"/>
      <c r="B127" s="20" t="n"/>
      <c r="C127" s="20" t="n"/>
      <c r="D127" s="20" t="n"/>
      <c r="E127" s="20" t="n"/>
      <c r="F127" s="20" t="n"/>
      <c r="G127" s="35" t="n"/>
      <c r="H127" s="35" t="n"/>
      <c r="I127" s="20" t="n"/>
      <c r="J127" s="35" t="n"/>
      <c r="K127" s="20" t="n"/>
      <c r="L127" s="35" t="n"/>
      <c r="M127" s="35" t="n"/>
      <c r="N127" s="20" t="n"/>
      <c r="O127" s="35" t="n"/>
      <c r="P127" s="22">
        <f>IF(OR([@[Applicant ID]]="",[@[Outcome Status]]&lt;&gt;"Pending",[@[Response Deadline]]=""),"",[@[Response Deadline]]-Dashboard!$B$4)</f>
        <v/>
      </c>
      <c r="Q127" s="23">
        <f>IF([@[Applicant ID]]="","",IF([@[Outcome Status]]&lt;&gt;"Pending","Closed",IF([@[Response Deadline]]="","Missing Deadline",IF([@[Response Deadline]]&lt;Dashboard!$B$4,"Overdue",IF([@[Response Deadline]]=Dashboard!$B$4,"Due Today",IF([@[Response Deadline]]&lt;=Dashboard!$B$4+7,"Due in 7 Days","Future"))))))</f>
        <v/>
      </c>
      <c r="R12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28">
      <c r="A128" s="20" t="n"/>
      <c r="B128" s="20" t="n"/>
      <c r="C128" s="20" t="n"/>
      <c r="D128" s="20" t="n"/>
      <c r="E128" s="20" t="n"/>
      <c r="F128" s="20" t="n"/>
      <c r="G128" s="35" t="n"/>
      <c r="H128" s="35" t="n"/>
      <c r="I128" s="20" t="n"/>
      <c r="J128" s="35" t="n"/>
      <c r="K128" s="20" t="n"/>
      <c r="L128" s="35" t="n"/>
      <c r="M128" s="35" t="n"/>
      <c r="N128" s="20" t="n"/>
      <c r="O128" s="35" t="n"/>
      <c r="P128" s="22">
        <f>IF(OR([@[Applicant ID]]="",[@[Outcome Status]]&lt;&gt;"Pending",[@[Response Deadline]]=""),"",[@[Response Deadline]]-Dashboard!$B$4)</f>
        <v/>
      </c>
      <c r="Q128" s="23">
        <f>IF([@[Applicant ID]]="","",IF([@[Outcome Status]]&lt;&gt;"Pending","Closed",IF([@[Response Deadline]]="","Missing Deadline",IF([@[Response Deadline]]&lt;Dashboard!$B$4,"Overdue",IF([@[Response Deadline]]=Dashboard!$B$4,"Due Today",IF([@[Response Deadline]]&lt;=Dashboard!$B$4+7,"Due in 7 Days","Future"))))))</f>
        <v/>
      </c>
      <c r="R12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29">
      <c r="A129" s="20" t="n"/>
      <c r="B129" s="20" t="n"/>
      <c r="C129" s="20" t="n"/>
      <c r="D129" s="20" t="n"/>
      <c r="E129" s="20" t="n"/>
      <c r="F129" s="20" t="n"/>
      <c r="G129" s="35" t="n"/>
      <c r="H129" s="35" t="n"/>
      <c r="I129" s="20" t="n"/>
      <c r="J129" s="35" t="n"/>
      <c r="K129" s="20" t="n"/>
      <c r="L129" s="35" t="n"/>
      <c r="M129" s="35" t="n"/>
      <c r="N129" s="20" t="n"/>
      <c r="O129" s="35" t="n"/>
      <c r="P129" s="22">
        <f>IF(OR([@[Applicant ID]]="",[@[Outcome Status]]&lt;&gt;"Pending",[@[Response Deadline]]=""),"",[@[Response Deadline]]-Dashboard!$B$4)</f>
        <v/>
      </c>
      <c r="Q129" s="23">
        <f>IF([@[Applicant ID]]="","",IF([@[Outcome Status]]&lt;&gt;"Pending","Closed",IF([@[Response Deadline]]="","Missing Deadline",IF([@[Response Deadline]]&lt;Dashboard!$B$4,"Overdue",IF([@[Response Deadline]]=Dashboard!$B$4,"Due Today",IF([@[Response Deadline]]&lt;=Dashboard!$B$4+7,"Due in 7 Days","Future"))))))</f>
        <v/>
      </c>
      <c r="R12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30">
      <c r="A130" s="20" t="n"/>
      <c r="B130" s="20" t="n"/>
      <c r="C130" s="20" t="n"/>
      <c r="D130" s="20" t="n"/>
      <c r="E130" s="20" t="n"/>
      <c r="F130" s="20" t="n"/>
      <c r="G130" s="35" t="n"/>
      <c r="H130" s="35" t="n"/>
      <c r="I130" s="20" t="n"/>
      <c r="J130" s="35" t="n"/>
      <c r="K130" s="20" t="n"/>
      <c r="L130" s="35" t="n"/>
      <c r="M130" s="35" t="n"/>
      <c r="N130" s="20" t="n"/>
      <c r="O130" s="35" t="n"/>
      <c r="P130" s="22">
        <f>IF(OR([@[Applicant ID]]="",[@[Outcome Status]]&lt;&gt;"Pending",[@[Response Deadline]]=""),"",[@[Response Deadline]]-Dashboard!$B$4)</f>
        <v/>
      </c>
      <c r="Q130" s="23">
        <f>IF([@[Applicant ID]]="","",IF([@[Outcome Status]]&lt;&gt;"Pending","Closed",IF([@[Response Deadline]]="","Missing Deadline",IF([@[Response Deadline]]&lt;Dashboard!$B$4,"Overdue",IF([@[Response Deadline]]=Dashboard!$B$4,"Due Today",IF([@[Response Deadline]]&lt;=Dashboard!$B$4+7,"Due in 7 Days","Future"))))))</f>
        <v/>
      </c>
      <c r="R13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31">
      <c r="A131" s="20" t="n"/>
      <c r="B131" s="20" t="n"/>
      <c r="C131" s="20" t="n"/>
      <c r="D131" s="20" t="n"/>
      <c r="E131" s="20" t="n"/>
      <c r="F131" s="20" t="n"/>
      <c r="G131" s="35" t="n"/>
      <c r="H131" s="35" t="n"/>
      <c r="I131" s="20" t="n"/>
      <c r="J131" s="35" t="n"/>
      <c r="K131" s="20" t="n"/>
      <c r="L131" s="35" t="n"/>
      <c r="M131" s="35" t="n"/>
      <c r="N131" s="20" t="n"/>
      <c r="O131" s="35" t="n"/>
      <c r="P131" s="22">
        <f>IF(OR([@[Applicant ID]]="",[@[Outcome Status]]&lt;&gt;"Pending",[@[Response Deadline]]=""),"",[@[Response Deadline]]-Dashboard!$B$4)</f>
        <v/>
      </c>
      <c r="Q131" s="23">
        <f>IF([@[Applicant ID]]="","",IF([@[Outcome Status]]&lt;&gt;"Pending","Closed",IF([@[Response Deadline]]="","Missing Deadline",IF([@[Response Deadline]]&lt;Dashboard!$B$4,"Overdue",IF([@[Response Deadline]]=Dashboard!$B$4,"Due Today",IF([@[Response Deadline]]&lt;=Dashboard!$B$4+7,"Due in 7 Days","Future"))))))</f>
        <v/>
      </c>
      <c r="R13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32">
      <c r="A132" s="20" t="n"/>
      <c r="B132" s="20" t="n"/>
      <c r="C132" s="20" t="n"/>
      <c r="D132" s="20" t="n"/>
      <c r="E132" s="20" t="n"/>
      <c r="F132" s="20" t="n"/>
      <c r="G132" s="35" t="n"/>
      <c r="H132" s="35" t="n"/>
      <c r="I132" s="20" t="n"/>
      <c r="J132" s="35" t="n"/>
      <c r="K132" s="20" t="n"/>
      <c r="L132" s="35" t="n"/>
      <c r="M132" s="35" t="n"/>
      <c r="N132" s="20" t="n"/>
      <c r="O132" s="35" t="n"/>
      <c r="P132" s="22">
        <f>IF(OR([@[Applicant ID]]="",[@[Outcome Status]]&lt;&gt;"Pending",[@[Response Deadline]]=""),"",[@[Response Deadline]]-Dashboard!$B$4)</f>
        <v/>
      </c>
      <c r="Q132" s="23">
        <f>IF([@[Applicant ID]]="","",IF([@[Outcome Status]]&lt;&gt;"Pending","Closed",IF([@[Response Deadline]]="","Missing Deadline",IF([@[Response Deadline]]&lt;Dashboard!$B$4,"Overdue",IF([@[Response Deadline]]=Dashboard!$B$4,"Due Today",IF([@[Response Deadline]]&lt;=Dashboard!$B$4+7,"Due in 7 Days","Future"))))))</f>
        <v/>
      </c>
      <c r="R13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33">
      <c r="A133" s="20" t="n"/>
      <c r="B133" s="20" t="n"/>
      <c r="C133" s="20" t="n"/>
      <c r="D133" s="20" t="n"/>
      <c r="E133" s="20" t="n"/>
      <c r="F133" s="20" t="n"/>
      <c r="G133" s="35" t="n"/>
      <c r="H133" s="35" t="n"/>
      <c r="I133" s="20" t="n"/>
      <c r="J133" s="35" t="n"/>
      <c r="K133" s="20" t="n"/>
      <c r="L133" s="35" t="n"/>
      <c r="M133" s="35" t="n"/>
      <c r="N133" s="20" t="n"/>
      <c r="O133" s="35" t="n"/>
      <c r="P133" s="22">
        <f>IF(OR([@[Applicant ID]]="",[@[Outcome Status]]&lt;&gt;"Pending",[@[Response Deadline]]=""),"",[@[Response Deadline]]-Dashboard!$B$4)</f>
        <v/>
      </c>
      <c r="Q133" s="23">
        <f>IF([@[Applicant ID]]="","",IF([@[Outcome Status]]&lt;&gt;"Pending","Closed",IF([@[Response Deadline]]="","Missing Deadline",IF([@[Response Deadline]]&lt;Dashboard!$B$4,"Overdue",IF([@[Response Deadline]]=Dashboard!$B$4,"Due Today",IF([@[Response Deadline]]&lt;=Dashboard!$B$4+7,"Due in 7 Days","Future"))))))</f>
        <v/>
      </c>
      <c r="R13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34">
      <c r="A134" s="20" t="n"/>
      <c r="B134" s="20" t="n"/>
      <c r="C134" s="20" t="n"/>
      <c r="D134" s="20" t="n"/>
      <c r="E134" s="20" t="n"/>
      <c r="F134" s="20" t="n"/>
      <c r="G134" s="35" t="n"/>
      <c r="H134" s="35" t="n"/>
      <c r="I134" s="20" t="n"/>
      <c r="J134" s="35" t="n"/>
      <c r="K134" s="20" t="n"/>
      <c r="L134" s="35" t="n"/>
      <c r="M134" s="35" t="n"/>
      <c r="N134" s="20" t="n"/>
      <c r="O134" s="35" t="n"/>
      <c r="P134" s="22">
        <f>IF(OR([@[Applicant ID]]="",[@[Outcome Status]]&lt;&gt;"Pending",[@[Response Deadline]]=""),"",[@[Response Deadline]]-Dashboard!$B$4)</f>
        <v/>
      </c>
      <c r="Q134" s="23">
        <f>IF([@[Applicant ID]]="","",IF([@[Outcome Status]]&lt;&gt;"Pending","Closed",IF([@[Response Deadline]]="","Missing Deadline",IF([@[Response Deadline]]&lt;Dashboard!$B$4,"Overdue",IF([@[Response Deadline]]=Dashboard!$B$4,"Due Today",IF([@[Response Deadline]]&lt;=Dashboard!$B$4+7,"Due in 7 Days","Future"))))))</f>
        <v/>
      </c>
      <c r="R13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35">
      <c r="A135" s="20" t="n"/>
      <c r="B135" s="20" t="n"/>
      <c r="C135" s="20" t="n"/>
      <c r="D135" s="20" t="n"/>
      <c r="E135" s="20" t="n"/>
      <c r="F135" s="20" t="n"/>
      <c r="G135" s="35" t="n"/>
      <c r="H135" s="35" t="n"/>
      <c r="I135" s="20" t="n"/>
      <c r="J135" s="35" t="n"/>
      <c r="K135" s="20" t="n"/>
      <c r="L135" s="35" t="n"/>
      <c r="M135" s="35" t="n"/>
      <c r="N135" s="20" t="n"/>
      <c r="O135" s="35" t="n"/>
      <c r="P135" s="22">
        <f>IF(OR([@[Applicant ID]]="",[@[Outcome Status]]&lt;&gt;"Pending",[@[Response Deadline]]=""),"",[@[Response Deadline]]-Dashboard!$B$4)</f>
        <v/>
      </c>
      <c r="Q135" s="23">
        <f>IF([@[Applicant ID]]="","",IF([@[Outcome Status]]&lt;&gt;"Pending","Closed",IF([@[Response Deadline]]="","Missing Deadline",IF([@[Response Deadline]]&lt;Dashboard!$B$4,"Overdue",IF([@[Response Deadline]]=Dashboard!$B$4,"Due Today",IF([@[Response Deadline]]&lt;=Dashboard!$B$4+7,"Due in 7 Days","Future"))))))</f>
        <v/>
      </c>
      <c r="R13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36">
      <c r="A136" s="20" t="n"/>
      <c r="B136" s="20" t="n"/>
      <c r="C136" s="20" t="n"/>
      <c r="D136" s="20" t="n"/>
      <c r="E136" s="20" t="n"/>
      <c r="F136" s="20" t="n"/>
      <c r="G136" s="35" t="n"/>
      <c r="H136" s="35" t="n"/>
      <c r="I136" s="20" t="n"/>
      <c r="J136" s="35" t="n"/>
      <c r="K136" s="20" t="n"/>
      <c r="L136" s="35" t="n"/>
      <c r="M136" s="35" t="n"/>
      <c r="N136" s="20" t="n"/>
      <c r="O136" s="35" t="n"/>
      <c r="P136" s="22">
        <f>IF(OR([@[Applicant ID]]="",[@[Outcome Status]]&lt;&gt;"Pending",[@[Response Deadline]]=""),"",[@[Response Deadline]]-Dashboard!$B$4)</f>
        <v/>
      </c>
      <c r="Q136" s="23">
        <f>IF([@[Applicant ID]]="","",IF([@[Outcome Status]]&lt;&gt;"Pending","Closed",IF([@[Response Deadline]]="","Missing Deadline",IF([@[Response Deadline]]&lt;Dashboard!$B$4,"Overdue",IF([@[Response Deadline]]=Dashboard!$B$4,"Due Today",IF([@[Response Deadline]]&lt;=Dashboard!$B$4+7,"Due in 7 Days","Future"))))))</f>
        <v/>
      </c>
      <c r="R13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37">
      <c r="A137" s="20" t="n"/>
      <c r="B137" s="20" t="n"/>
      <c r="C137" s="20" t="n"/>
      <c r="D137" s="20" t="n"/>
      <c r="E137" s="20" t="n"/>
      <c r="F137" s="20" t="n"/>
      <c r="G137" s="35" t="n"/>
      <c r="H137" s="35" t="n"/>
      <c r="I137" s="20" t="n"/>
      <c r="J137" s="35" t="n"/>
      <c r="K137" s="20" t="n"/>
      <c r="L137" s="35" t="n"/>
      <c r="M137" s="35" t="n"/>
      <c r="N137" s="20" t="n"/>
      <c r="O137" s="35" t="n"/>
      <c r="P137" s="22">
        <f>IF(OR([@[Applicant ID]]="",[@[Outcome Status]]&lt;&gt;"Pending",[@[Response Deadline]]=""),"",[@[Response Deadline]]-Dashboard!$B$4)</f>
        <v/>
      </c>
      <c r="Q137" s="23">
        <f>IF([@[Applicant ID]]="","",IF([@[Outcome Status]]&lt;&gt;"Pending","Closed",IF([@[Response Deadline]]="","Missing Deadline",IF([@[Response Deadline]]&lt;Dashboard!$B$4,"Overdue",IF([@[Response Deadline]]=Dashboard!$B$4,"Due Today",IF([@[Response Deadline]]&lt;=Dashboard!$B$4+7,"Due in 7 Days","Future"))))))</f>
        <v/>
      </c>
      <c r="R13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38">
      <c r="A138" s="20" t="n"/>
      <c r="B138" s="20" t="n"/>
      <c r="C138" s="20" t="n"/>
      <c r="D138" s="20" t="n"/>
      <c r="E138" s="20" t="n"/>
      <c r="F138" s="20" t="n"/>
      <c r="G138" s="35" t="n"/>
      <c r="H138" s="35" t="n"/>
      <c r="I138" s="20" t="n"/>
      <c r="J138" s="35" t="n"/>
      <c r="K138" s="20" t="n"/>
      <c r="L138" s="35" t="n"/>
      <c r="M138" s="35" t="n"/>
      <c r="N138" s="20" t="n"/>
      <c r="O138" s="35" t="n"/>
      <c r="P138" s="22">
        <f>IF(OR([@[Applicant ID]]="",[@[Outcome Status]]&lt;&gt;"Pending",[@[Response Deadline]]=""),"",[@[Response Deadline]]-Dashboard!$B$4)</f>
        <v/>
      </c>
      <c r="Q138" s="23">
        <f>IF([@[Applicant ID]]="","",IF([@[Outcome Status]]&lt;&gt;"Pending","Closed",IF([@[Response Deadline]]="","Missing Deadline",IF([@[Response Deadline]]&lt;Dashboard!$B$4,"Overdue",IF([@[Response Deadline]]=Dashboard!$B$4,"Due Today",IF([@[Response Deadline]]&lt;=Dashboard!$B$4+7,"Due in 7 Days","Future"))))))</f>
        <v/>
      </c>
      <c r="R13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39">
      <c r="A139" s="20" t="n"/>
      <c r="B139" s="20" t="n"/>
      <c r="C139" s="20" t="n"/>
      <c r="D139" s="20" t="n"/>
      <c r="E139" s="20" t="n"/>
      <c r="F139" s="20" t="n"/>
      <c r="G139" s="35" t="n"/>
      <c r="H139" s="35" t="n"/>
      <c r="I139" s="20" t="n"/>
      <c r="J139" s="35" t="n"/>
      <c r="K139" s="20" t="n"/>
      <c r="L139" s="35" t="n"/>
      <c r="M139" s="35" t="n"/>
      <c r="N139" s="20" t="n"/>
      <c r="O139" s="35" t="n"/>
      <c r="P139" s="22">
        <f>IF(OR([@[Applicant ID]]="",[@[Outcome Status]]&lt;&gt;"Pending",[@[Response Deadline]]=""),"",[@[Response Deadline]]-Dashboard!$B$4)</f>
        <v/>
      </c>
      <c r="Q139" s="23">
        <f>IF([@[Applicant ID]]="","",IF([@[Outcome Status]]&lt;&gt;"Pending","Closed",IF([@[Response Deadline]]="","Missing Deadline",IF([@[Response Deadline]]&lt;Dashboard!$B$4,"Overdue",IF([@[Response Deadline]]=Dashboard!$B$4,"Due Today",IF([@[Response Deadline]]&lt;=Dashboard!$B$4+7,"Due in 7 Days","Future"))))))</f>
        <v/>
      </c>
      <c r="R13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40">
      <c r="A140" s="20" t="n"/>
      <c r="B140" s="20" t="n"/>
      <c r="C140" s="20" t="n"/>
      <c r="D140" s="20" t="n"/>
      <c r="E140" s="20" t="n"/>
      <c r="F140" s="20" t="n"/>
      <c r="G140" s="35" t="n"/>
      <c r="H140" s="35" t="n"/>
      <c r="I140" s="20" t="n"/>
      <c r="J140" s="35" t="n"/>
      <c r="K140" s="20" t="n"/>
      <c r="L140" s="35" t="n"/>
      <c r="M140" s="35" t="n"/>
      <c r="N140" s="20" t="n"/>
      <c r="O140" s="35" t="n"/>
      <c r="P140" s="22">
        <f>IF(OR([@[Applicant ID]]="",[@[Outcome Status]]&lt;&gt;"Pending",[@[Response Deadline]]=""),"",[@[Response Deadline]]-Dashboard!$B$4)</f>
        <v/>
      </c>
      <c r="Q140" s="23">
        <f>IF([@[Applicant ID]]="","",IF([@[Outcome Status]]&lt;&gt;"Pending","Closed",IF([@[Response Deadline]]="","Missing Deadline",IF([@[Response Deadline]]&lt;Dashboard!$B$4,"Overdue",IF([@[Response Deadline]]=Dashboard!$B$4,"Due Today",IF([@[Response Deadline]]&lt;=Dashboard!$B$4+7,"Due in 7 Days","Future"))))))</f>
        <v/>
      </c>
      <c r="R14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41">
      <c r="A141" s="20" t="n"/>
      <c r="B141" s="20" t="n"/>
      <c r="C141" s="20" t="n"/>
      <c r="D141" s="20" t="n"/>
      <c r="E141" s="20" t="n"/>
      <c r="F141" s="20" t="n"/>
      <c r="G141" s="35" t="n"/>
      <c r="H141" s="35" t="n"/>
      <c r="I141" s="20" t="n"/>
      <c r="J141" s="35" t="n"/>
      <c r="K141" s="20" t="n"/>
      <c r="L141" s="35" t="n"/>
      <c r="M141" s="35" t="n"/>
      <c r="N141" s="20" t="n"/>
      <c r="O141" s="35" t="n"/>
      <c r="P141" s="22">
        <f>IF(OR([@[Applicant ID]]="",[@[Outcome Status]]&lt;&gt;"Pending",[@[Response Deadline]]=""),"",[@[Response Deadline]]-Dashboard!$B$4)</f>
        <v/>
      </c>
      <c r="Q141" s="23">
        <f>IF([@[Applicant ID]]="","",IF([@[Outcome Status]]&lt;&gt;"Pending","Closed",IF([@[Response Deadline]]="","Missing Deadline",IF([@[Response Deadline]]&lt;Dashboard!$B$4,"Overdue",IF([@[Response Deadline]]=Dashboard!$B$4,"Due Today",IF([@[Response Deadline]]&lt;=Dashboard!$B$4+7,"Due in 7 Days","Future"))))))</f>
        <v/>
      </c>
      <c r="R14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42">
      <c r="A142" s="20" t="n"/>
      <c r="B142" s="20" t="n"/>
      <c r="C142" s="20" t="n"/>
      <c r="D142" s="20" t="n"/>
      <c r="E142" s="20" t="n"/>
      <c r="F142" s="20" t="n"/>
      <c r="G142" s="35" t="n"/>
      <c r="H142" s="35" t="n"/>
      <c r="I142" s="20" t="n"/>
      <c r="J142" s="35" t="n"/>
      <c r="K142" s="20" t="n"/>
      <c r="L142" s="35" t="n"/>
      <c r="M142" s="35" t="n"/>
      <c r="N142" s="20" t="n"/>
      <c r="O142" s="35" t="n"/>
      <c r="P142" s="22">
        <f>IF(OR([@[Applicant ID]]="",[@[Outcome Status]]&lt;&gt;"Pending",[@[Response Deadline]]=""),"",[@[Response Deadline]]-Dashboard!$B$4)</f>
        <v/>
      </c>
      <c r="Q142" s="23">
        <f>IF([@[Applicant ID]]="","",IF([@[Outcome Status]]&lt;&gt;"Pending","Closed",IF([@[Response Deadline]]="","Missing Deadline",IF([@[Response Deadline]]&lt;Dashboard!$B$4,"Overdue",IF([@[Response Deadline]]=Dashboard!$B$4,"Due Today",IF([@[Response Deadline]]&lt;=Dashboard!$B$4+7,"Due in 7 Days","Future"))))))</f>
        <v/>
      </c>
      <c r="R14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43">
      <c r="A143" s="20" t="n"/>
      <c r="B143" s="20" t="n"/>
      <c r="C143" s="20" t="n"/>
      <c r="D143" s="20" t="n"/>
      <c r="E143" s="20" t="n"/>
      <c r="F143" s="20" t="n"/>
      <c r="G143" s="35" t="n"/>
      <c r="H143" s="35" t="n"/>
      <c r="I143" s="20" t="n"/>
      <c r="J143" s="35" t="n"/>
      <c r="K143" s="20" t="n"/>
      <c r="L143" s="35" t="n"/>
      <c r="M143" s="35" t="n"/>
      <c r="N143" s="20" t="n"/>
      <c r="O143" s="35" t="n"/>
      <c r="P143" s="22">
        <f>IF(OR([@[Applicant ID]]="",[@[Outcome Status]]&lt;&gt;"Pending",[@[Response Deadline]]=""),"",[@[Response Deadline]]-Dashboard!$B$4)</f>
        <v/>
      </c>
      <c r="Q143" s="23">
        <f>IF([@[Applicant ID]]="","",IF([@[Outcome Status]]&lt;&gt;"Pending","Closed",IF([@[Response Deadline]]="","Missing Deadline",IF([@[Response Deadline]]&lt;Dashboard!$B$4,"Overdue",IF([@[Response Deadline]]=Dashboard!$B$4,"Due Today",IF([@[Response Deadline]]&lt;=Dashboard!$B$4+7,"Due in 7 Days","Future"))))))</f>
        <v/>
      </c>
      <c r="R14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44">
      <c r="A144" s="20" t="n"/>
      <c r="B144" s="20" t="n"/>
      <c r="C144" s="20" t="n"/>
      <c r="D144" s="20" t="n"/>
      <c r="E144" s="20" t="n"/>
      <c r="F144" s="20" t="n"/>
      <c r="G144" s="35" t="n"/>
      <c r="H144" s="35" t="n"/>
      <c r="I144" s="20" t="n"/>
      <c r="J144" s="35" t="n"/>
      <c r="K144" s="20" t="n"/>
      <c r="L144" s="35" t="n"/>
      <c r="M144" s="35" t="n"/>
      <c r="N144" s="20" t="n"/>
      <c r="O144" s="35" t="n"/>
      <c r="P144" s="22">
        <f>IF(OR([@[Applicant ID]]="",[@[Outcome Status]]&lt;&gt;"Pending",[@[Response Deadline]]=""),"",[@[Response Deadline]]-Dashboard!$B$4)</f>
        <v/>
      </c>
      <c r="Q144" s="23">
        <f>IF([@[Applicant ID]]="","",IF([@[Outcome Status]]&lt;&gt;"Pending","Closed",IF([@[Response Deadline]]="","Missing Deadline",IF([@[Response Deadline]]&lt;Dashboard!$B$4,"Overdue",IF([@[Response Deadline]]=Dashboard!$B$4,"Due Today",IF([@[Response Deadline]]&lt;=Dashboard!$B$4+7,"Due in 7 Days","Future"))))))</f>
        <v/>
      </c>
      <c r="R14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45">
      <c r="A145" s="20" t="n"/>
      <c r="B145" s="20" t="n"/>
      <c r="C145" s="20" t="n"/>
      <c r="D145" s="20" t="n"/>
      <c r="E145" s="20" t="n"/>
      <c r="F145" s="20" t="n"/>
      <c r="G145" s="35" t="n"/>
      <c r="H145" s="35" t="n"/>
      <c r="I145" s="20" t="n"/>
      <c r="J145" s="35" t="n"/>
      <c r="K145" s="20" t="n"/>
      <c r="L145" s="35" t="n"/>
      <c r="M145" s="35" t="n"/>
      <c r="N145" s="20" t="n"/>
      <c r="O145" s="35" t="n"/>
      <c r="P145" s="22">
        <f>IF(OR([@[Applicant ID]]="",[@[Outcome Status]]&lt;&gt;"Pending",[@[Response Deadline]]=""),"",[@[Response Deadline]]-Dashboard!$B$4)</f>
        <v/>
      </c>
      <c r="Q145" s="23">
        <f>IF([@[Applicant ID]]="","",IF([@[Outcome Status]]&lt;&gt;"Pending","Closed",IF([@[Response Deadline]]="","Missing Deadline",IF([@[Response Deadline]]&lt;Dashboard!$B$4,"Overdue",IF([@[Response Deadline]]=Dashboard!$B$4,"Due Today",IF([@[Response Deadline]]&lt;=Dashboard!$B$4+7,"Due in 7 Days","Future"))))))</f>
        <v/>
      </c>
      <c r="R145"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46">
      <c r="A146" s="20" t="n"/>
      <c r="B146" s="20" t="n"/>
      <c r="C146" s="20" t="n"/>
      <c r="D146" s="20" t="n"/>
      <c r="E146" s="20" t="n"/>
      <c r="F146" s="20" t="n"/>
      <c r="G146" s="35" t="n"/>
      <c r="H146" s="35" t="n"/>
      <c r="I146" s="20" t="n"/>
      <c r="J146" s="35" t="n"/>
      <c r="K146" s="20" t="n"/>
      <c r="L146" s="35" t="n"/>
      <c r="M146" s="35" t="n"/>
      <c r="N146" s="20" t="n"/>
      <c r="O146" s="35" t="n"/>
      <c r="P146" s="22">
        <f>IF(OR([@[Applicant ID]]="",[@[Outcome Status]]&lt;&gt;"Pending",[@[Response Deadline]]=""),"",[@[Response Deadline]]-Dashboard!$B$4)</f>
        <v/>
      </c>
      <c r="Q146" s="23">
        <f>IF([@[Applicant ID]]="","",IF([@[Outcome Status]]&lt;&gt;"Pending","Closed",IF([@[Response Deadline]]="","Missing Deadline",IF([@[Response Deadline]]&lt;Dashboard!$B$4,"Overdue",IF([@[Response Deadline]]=Dashboard!$B$4,"Due Today",IF([@[Response Deadline]]&lt;=Dashboard!$B$4+7,"Due in 7 Days","Future"))))))</f>
        <v/>
      </c>
      <c r="R146"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47">
      <c r="A147" s="20" t="n"/>
      <c r="B147" s="20" t="n"/>
      <c r="C147" s="20" t="n"/>
      <c r="D147" s="20" t="n"/>
      <c r="E147" s="20" t="n"/>
      <c r="F147" s="20" t="n"/>
      <c r="G147" s="35" t="n"/>
      <c r="H147" s="35" t="n"/>
      <c r="I147" s="20" t="n"/>
      <c r="J147" s="35" t="n"/>
      <c r="K147" s="20" t="n"/>
      <c r="L147" s="35" t="n"/>
      <c r="M147" s="35" t="n"/>
      <c r="N147" s="20" t="n"/>
      <c r="O147" s="35" t="n"/>
      <c r="P147" s="22">
        <f>IF(OR([@[Applicant ID]]="",[@[Outcome Status]]&lt;&gt;"Pending",[@[Response Deadline]]=""),"",[@[Response Deadline]]-Dashboard!$B$4)</f>
        <v/>
      </c>
      <c r="Q147" s="23">
        <f>IF([@[Applicant ID]]="","",IF([@[Outcome Status]]&lt;&gt;"Pending","Closed",IF([@[Response Deadline]]="","Missing Deadline",IF([@[Response Deadline]]&lt;Dashboard!$B$4,"Overdue",IF([@[Response Deadline]]=Dashboard!$B$4,"Due Today",IF([@[Response Deadline]]&lt;=Dashboard!$B$4+7,"Due in 7 Days","Future"))))))</f>
        <v/>
      </c>
      <c r="R147"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48">
      <c r="A148" s="20" t="n"/>
      <c r="B148" s="20" t="n"/>
      <c r="C148" s="20" t="n"/>
      <c r="D148" s="20" t="n"/>
      <c r="E148" s="20" t="n"/>
      <c r="F148" s="20" t="n"/>
      <c r="G148" s="35" t="n"/>
      <c r="H148" s="35" t="n"/>
      <c r="I148" s="20" t="n"/>
      <c r="J148" s="35" t="n"/>
      <c r="K148" s="20" t="n"/>
      <c r="L148" s="35" t="n"/>
      <c r="M148" s="35" t="n"/>
      <c r="N148" s="20" t="n"/>
      <c r="O148" s="35" t="n"/>
      <c r="P148" s="22">
        <f>IF(OR([@[Applicant ID]]="",[@[Outcome Status]]&lt;&gt;"Pending",[@[Response Deadline]]=""),"",[@[Response Deadline]]-Dashboard!$B$4)</f>
        <v/>
      </c>
      <c r="Q148" s="23">
        <f>IF([@[Applicant ID]]="","",IF([@[Outcome Status]]&lt;&gt;"Pending","Closed",IF([@[Response Deadline]]="","Missing Deadline",IF([@[Response Deadline]]&lt;Dashboard!$B$4,"Overdue",IF([@[Response Deadline]]=Dashboard!$B$4,"Due Today",IF([@[Response Deadline]]&lt;=Dashboard!$B$4+7,"Due in 7 Days","Future"))))))</f>
        <v/>
      </c>
      <c r="R148"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49">
      <c r="A149" s="20" t="n"/>
      <c r="B149" s="20" t="n"/>
      <c r="C149" s="20" t="n"/>
      <c r="D149" s="20" t="n"/>
      <c r="E149" s="20" t="n"/>
      <c r="F149" s="20" t="n"/>
      <c r="G149" s="35" t="n"/>
      <c r="H149" s="35" t="n"/>
      <c r="I149" s="20" t="n"/>
      <c r="J149" s="35" t="n"/>
      <c r="K149" s="20" t="n"/>
      <c r="L149" s="35" t="n"/>
      <c r="M149" s="35" t="n"/>
      <c r="N149" s="20" t="n"/>
      <c r="O149" s="35" t="n"/>
      <c r="P149" s="22">
        <f>IF(OR([@[Applicant ID]]="",[@[Outcome Status]]&lt;&gt;"Pending",[@[Response Deadline]]=""),"",[@[Response Deadline]]-Dashboard!$B$4)</f>
        <v/>
      </c>
      <c r="Q149" s="23">
        <f>IF([@[Applicant ID]]="","",IF([@[Outcome Status]]&lt;&gt;"Pending","Closed",IF([@[Response Deadline]]="","Missing Deadline",IF([@[Response Deadline]]&lt;Dashboard!$B$4,"Overdue",IF([@[Response Deadline]]=Dashboard!$B$4,"Due Today",IF([@[Response Deadline]]&lt;=Dashboard!$B$4+7,"Due in 7 Days","Future"))))))</f>
        <v/>
      </c>
      <c r="R149"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50">
      <c r="A150" s="20" t="n"/>
      <c r="B150" s="20" t="n"/>
      <c r="C150" s="20" t="n"/>
      <c r="D150" s="20" t="n"/>
      <c r="E150" s="20" t="n"/>
      <c r="F150" s="20" t="n"/>
      <c r="G150" s="35" t="n"/>
      <c r="H150" s="35" t="n"/>
      <c r="I150" s="20" t="n"/>
      <c r="J150" s="35" t="n"/>
      <c r="K150" s="20" t="n"/>
      <c r="L150" s="35" t="n"/>
      <c r="M150" s="35" t="n"/>
      <c r="N150" s="20" t="n"/>
      <c r="O150" s="35" t="n"/>
      <c r="P150" s="22">
        <f>IF(OR([@[Applicant ID]]="",[@[Outcome Status]]&lt;&gt;"Pending",[@[Response Deadline]]=""),"",[@[Response Deadline]]-Dashboard!$B$4)</f>
        <v/>
      </c>
      <c r="Q150" s="23">
        <f>IF([@[Applicant ID]]="","",IF([@[Outcome Status]]&lt;&gt;"Pending","Closed",IF([@[Response Deadline]]="","Missing Deadline",IF([@[Response Deadline]]&lt;Dashboard!$B$4,"Overdue",IF([@[Response Deadline]]=Dashboard!$B$4,"Due Today",IF([@[Response Deadline]]&lt;=Dashboard!$B$4+7,"Due in 7 Days","Future"))))))</f>
        <v/>
      </c>
      <c r="R150"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51">
      <c r="A151" s="20" t="n"/>
      <c r="B151" s="20" t="n"/>
      <c r="C151" s="20" t="n"/>
      <c r="D151" s="20" t="n"/>
      <c r="E151" s="20" t="n"/>
      <c r="F151" s="20" t="n"/>
      <c r="G151" s="35" t="n"/>
      <c r="H151" s="35" t="n"/>
      <c r="I151" s="20" t="n"/>
      <c r="J151" s="35" t="n"/>
      <c r="K151" s="20" t="n"/>
      <c r="L151" s="35" t="n"/>
      <c r="M151" s="35" t="n"/>
      <c r="N151" s="20" t="n"/>
      <c r="O151" s="35" t="n"/>
      <c r="P151" s="22">
        <f>IF(OR([@[Applicant ID]]="",[@[Outcome Status]]&lt;&gt;"Pending",[@[Response Deadline]]=""),"",[@[Response Deadline]]-Dashboard!$B$4)</f>
        <v/>
      </c>
      <c r="Q151" s="23">
        <f>IF([@[Applicant ID]]="","",IF([@[Outcome Status]]&lt;&gt;"Pending","Closed",IF([@[Response Deadline]]="","Missing Deadline",IF([@[Response Deadline]]&lt;Dashboard!$B$4,"Overdue",IF([@[Response Deadline]]=Dashboard!$B$4,"Due Today",IF([@[Response Deadline]]&lt;=Dashboard!$B$4+7,"Due in 7 Days","Future"))))))</f>
        <v/>
      </c>
      <c r="R151"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52">
      <c r="A152" s="20" t="n"/>
      <c r="B152" s="20" t="n"/>
      <c r="C152" s="20" t="n"/>
      <c r="D152" s="20" t="n"/>
      <c r="E152" s="20" t="n"/>
      <c r="F152" s="20" t="n"/>
      <c r="G152" s="35" t="n"/>
      <c r="H152" s="35" t="n"/>
      <c r="I152" s="20" t="n"/>
      <c r="J152" s="35" t="n"/>
      <c r="K152" s="20" t="n"/>
      <c r="L152" s="35" t="n"/>
      <c r="M152" s="35" t="n"/>
      <c r="N152" s="20" t="n"/>
      <c r="O152" s="35" t="n"/>
      <c r="P152" s="22">
        <f>IF(OR([@[Applicant ID]]="",[@[Outcome Status]]&lt;&gt;"Pending",[@[Response Deadline]]=""),"",[@[Response Deadline]]-Dashboard!$B$4)</f>
        <v/>
      </c>
      <c r="Q152" s="23">
        <f>IF([@[Applicant ID]]="","",IF([@[Outcome Status]]&lt;&gt;"Pending","Closed",IF([@[Response Deadline]]="","Missing Deadline",IF([@[Response Deadline]]&lt;Dashboard!$B$4,"Overdue",IF([@[Response Deadline]]=Dashboard!$B$4,"Due Today",IF([@[Response Deadline]]&lt;=Dashboard!$B$4+7,"Due in 7 Days","Future"))))))</f>
        <v/>
      </c>
      <c r="R152"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53">
      <c r="A153" s="20" t="n"/>
      <c r="B153" s="20" t="n"/>
      <c r="C153" s="20" t="n"/>
      <c r="D153" s="20" t="n"/>
      <c r="E153" s="20" t="n"/>
      <c r="F153" s="20" t="n"/>
      <c r="G153" s="35" t="n"/>
      <c r="H153" s="35" t="n"/>
      <c r="I153" s="20" t="n"/>
      <c r="J153" s="35" t="n"/>
      <c r="K153" s="20" t="n"/>
      <c r="L153" s="35" t="n"/>
      <c r="M153" s="35" t="n"/>
      <c r="N153" s="20" t="n"/>
      <c r="O153" s="35" t="n"/>
      <c r="P153" s="22">
        <f>IF(OR([@[Applicant ID]]="",[@[Outcome Status]]&lt;&gt;"Pending",[@[Response Deadline]]=""),"",[@[Response Deadline]]-Dashboard!$B$4)</f>
        <v/>
      </c>
      <c r="Q153" s="23">
        <f>IF([@[Applicant ID]]="","",IF([@[Outcome Status]]&lt;&gt;"Pending","Closed",IF([@[Response Deadline]]="","Missing Deadline",IF([@[Response Deadline]]&lt;Dashboard!$B$4,"Overdue",IF([@[Response Deadline]]=Dashboard!$B$4,"Due Today",IF([@[Response Deadline]]&lt;=Dashboard!$B$4+7,"Due in 7 Days","Future"))))))</f>
        <v/>
      </c>
      <c r="R153"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row r="154">
      <c r="A154" s="20" t="n"/>
      <c r="B154" s="20" t="n"/>
      <c r="C154" s="20" t="n"/>
      <c r="D154" s="20" t="n"/>
      <c r="E154" s="20" t="n"/>
      <c r="F154" s="20" t="n"/>
      <c r="G154" s="35" t="n"/>
      <c r="H154" s="35" t="n"/>
      <c r="I154" s="20" t="n"/>
      <c r="J154" s="35" t="n"/>
      <c r="K154" s="20" t="n"/>
      <c r="L154" s="35" t="n"/>
      <c r="M154" s="35" t="n"/>
      <c r="N154" s="20" t="n"/>
      <c r="O154" s="35" t="n"/>
      <c r="P154" s="22">
        <f>IF(OR([@[Applicant ID]]="",[@[Outcome Status]]&lt;&gt;"Pending",[@[Response Deadline]]=""),"",[@[Response Deadline]]-Dashboard!$B$4)</f>
        <v/>
      </c>
      <c r="Q154" s="23">
        <f>IF([@[Applicant ID]]="","",IF([@[Outcome Status]]&lt;&gt;"Pending","Closed",IF([@[Response Deadline]]="","Missing Deadline",IF([@[Response Deadline]]&lt;Dashboard!$B$4,"Overdue",IF([@[Response Deadline]]=Dashboard!$B$4,"Due Today",IF([@[Response Deadline]]&lt;=Dashboard!$B$4+7,"Due in 7 Days","Future"))))))</f>
        <v/>
      </c>
      <c r="R154" s="23">
        <f>IF([@[Applicant ID]]="","",IF(COUNTIF(tblOffers[Applicant ID],[@[Applicant ID]])&gt;1,"Duplicate Applicant ID",IF(OR([@[Entry Term]]="",[@[Program]]="",[@[Delivery Format]]="",[@[Offer Type]]="",[@[Offer Date]]="",[@[Outcome Status]]="",[@[Enrollment Status]]=""),"Missing Required Field",IF(AND([@[Response Deadline]]&lt;&gt;"",[@[Offer Date]]&lt;&gt;"",[@[Response Deadline]]&lt;[@[Offer Date]]),"Deadline Before Offer",IF(AND([@[Response Date]]&lt;&gt;"",[@[Offer Date]]&lt;&gt;"",[@[Response Date]]&lt;[@[Offer Date]]),"Response Before Offer",IF(AND(OR([@[Outcome Status]]="Accepted",[@[Outcome Status]]="Declined",[@[Outcome Status]]="Withdrawn"),[@[Response Date]]=""),"Missing Response Date",IF(AND([@[Outcome Status]]="Pending",[@[Response Date]]&lt;&gt;""),"Pending Has Response Date",IF(AND([@[Outcome Status]]="Pending",[@[Response Deadline]]=""),"Missing Response Deadline",IF(AND([@[Outcome Status]]&lt;&gt;"Accepted",OR([@[Enrollment Status]]="Deposited",[@[Enrollment Status]]="Enrolled",[@[Enrollment Status]]="Deferred")),"Enrollment Status Conflict",IF(AND([@[Enrollment Status]]="Enrolled",[@[Start Date]]=""),"Missing Start Date",IF(AND([@[Deposit Date]]&lt;&gt;"",[@[Response Date]]&lt;&gt;"",[@[Deposit Date]]&lt;[@[Response Date]]),"Deposit Before Response","OK")))))))))))</f>
        <v/>
      </c>
    </row>
  </sheetData>
  <autoFilter ref="A4:R154"/>
  <mergeCells count="1">
    <mergeCell ref="A1:R1"/>
  </mergeCells>
  <conditionalFormatting sqref="A5:R154">
    <cfRule type="expression" priority="1" dxfId="1" stopIfTrue="1">
      <formula>AND($A5&lt;&gt;"",$R5&lt;&gt;"OK")</formula>
    </cfRule>
    <cfRule type="expression" priority="2" dxfId="1" stopIfTrue="1">
      <formula>AND($A5&lt;&gt;"",$R5="OK",$Q5="Overdue")</formula>
    </cfRule>
    <cfRule type="expression" priority="3" dxfId="0" stopIfTrue="1">
      <formula>AND($A5&lt;&gt;"",$R5="OK",OR($Q5="Due Today",$Q5="Due in 7 Days"))</formula>
    </cfRule>
    <cfRule type="expression" priority="4" dxfId="2" stopIfTrue="1">
      <formula>AND($A5&lt;&gt;"",$R5="OK",$K5="Enrolled")</formula>
    </cfRule>
  </conditionalFormatting>
  <conditionalFormatting sqref="P5:P154">
    <cfRule type="expression" priority="5" dxfId="3">
      <formula>AND($A5&lt;&gt;"",ISNUMBER($P5),$P5&lt;0)</formula>
    </cfRule>
    <cfRule type="expression" priority="6" dxfId="0">
      <formula>AND($A5&lt;&gt;"",ISNUMBER($P5),$P5&gt;=0,$P5&lt;=7)</formula>
    </cfRule>
  </conditionalFormatting>
  <conditionalFormatting sqref="R5:R154">
    <cfRule type="expression" priority="7" dxfId="2">
      <formula>AND($A5&lt;&gt;"",$R5="OK")</formula>
    </cfRule>
    <cfRule type="expression" priority="8" dxfId="1">
      <formula>AND($A5&lt;&gt;"",$R5&lt;&gt;"OK")</formula>
    </cfRule>
  </conditionalFormatting>
  <dataValidations count="10">
    <dataValidation sqref="A5:A154" showDropDown="0" showInputMessage="0" showErrorMessage="1" allowBlank="0" errorTitle="Duplicate applicant ID" error="Applicant ID must be unique within this tracker." type="custom" errorStyle="stop">
      <formula1>=OR(A5="",COUNTIF($A$5:$A$154,A5)=1)</formula1>
    </dataValidation>
    <dataValidation sqref="B5:B154" showDropDown="0" showInputMessage="0" showErrorMessage="1" allowBlank="0" errorTitle="Invalid selection" error="Select a value from the list." type="list" errorStyle="stop">
      <formula1>"Fall 2026,Spring 2027,Summer 2027,Fall 2027"</formula1>
    </dataValidation>
    <dataValidation sqref="C5:C154" showDropDown="0" showInputMessage="0" showErrorMessage="1" allowBlank="0" errorTitle="Invalid selection" error="Select a value from the list." type="list" errorStyle="stop">
      <formula1>"Business Operations Diploma,Cybersecurity Foundations,Data Analytics Certificate,Medical Office Administration,Project Management Certificate"</formula1>
    </dataValidation>
    <dataValidation sqref="D5:D154" showDropDown="0" showInputMessage="0" showErrorMessage="1" allowBlank="0" errorTitle="Invalid selection" error="Select a value from the list." type="list" errorStyle="stop">
      <formula1>"Hybrid,In Person,Online"</formula1>
    </dataValidation>
    <dataValidation sqref="E5:E154" showDropDown="0" showInputMessage="0" showErrorMessage="1" allowBlank="0" errorTitle="Invalid selection" error="Select a value from the list." type="list" errorStyle="stop">
      <formula1>"Alumni Referral,Community Partner,Digital Advertising,Employer Referral,Information Session,Website Inquiry,Other"</formula1>
    </dataValidation>
    <dataValidation sqref="F5:F154" showDropDown="0" showInputMessage="0" showErrorMessage="1" allowBlank="0" errorTitle="Invalid selection" error="Select a value from the list." type="list" errorStyle="stop">
      <formula1>"Conditional,Early Offer,Standard,Waitlist Conversion"</formula1>
    </dataValidation>
    <dataValidation sqref="I5:I154" showDropDown="0" showInputMessage="0" showErrorMessage="1" allowBlank="0" errorTitle="Invalid selection" error="Select a value from the list." type="list" errorStyle="stop">
      <formula1>"Pending,Accepted,Declined,Withdrawn,Expired"</formula1>
    </dataValidation>
    <dataValidation sqref="K5:K154" showDropDown="0" showInputMessage="0" showErrorMessage="1" allowBlank="0" errorTitle="Invalid selection" error="Select a value from the list." type="list" errorStyle="stop">
      <formula1>"Pending,Deposited,Enrolled,Deferred,Canceled,Not Applicable"</formula1>
    </dataValidation>
    <dataValidation sqref="N5:N154" showDropDown="0" showInputMessage="0" showErrorMessage="1" allowBlank="0" errorTitle="Invalid selection" error="Select a value from the list." type="list" errorStyle="stop">
      <formula1>"Avery Brooks,Jordan Ellis,Morgan Lee,Riley Chen"</formula1>
    </dataValidation>
    <dataValidation sqref="G5:G154 H5:H154 J5:J154 L5:L154 M5:M154 O5:O154" showDropDown="0" showInputMessage="0" showErrorMessage="1" allowBlank="0" errorTitle="Invalid date" error="Enter a valid date from 01/01/2025 through 12/31/2030." type="date" errorStyle="stop" operator="between">
      <formula1>DATE(2025,1,1)</formula1>
      <formula2>DATE(2030,12,31)</formula2>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O110"/>
  <sheetViews>
    <sheetView showGridLines="1" workbookViewId="0">
      <pane ySplit="9" topLeftCell="A10" activePane="bottomLeft" state="frozen"/>
      <selection pane="bottomLeft" activeCell="A1" sqref="A1"/>
    </sheetView>
  </sheetViews>
  <sheetFormatPr baseColWidth="8" defaultRowHeight="15"/>
  <cols>
    <col width="16" customWidth="1" min="1" max="1"/>
    <col width="30" customWidth="1" min="2" max="2"/>
    <col width="14" customWidth="1" min="3" max="3"/>
    <col width="18" customWidth="1" min="4" max="4"/>
    <col width="3" customWidth="1" min="5" max="5"/>
    <col width="25" customWidth="1" min="6" max="6"/>
    <col width="2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25" customWidth="1" min="15" max="15"/>
  </cols>
  <sheetData>
    <row r="1" ht="30" customHeight="1">
      <c r="A1" s="1" t="inlineStr">
        <is>
          <t>Lists &amp; Settings</t>
        </is>
      </c>
    </row>
    <row r="2">
      <c r="A2" s="24" t="inlineStr">
        <is>
          <t>Maintain controlled lists and editable program goals used throughout the workbook.</t>
        </is>
      </c>
    </row>
    <row r="3">
      <c r="F3" s="25" t="inlineStr">
        <is>
          <t>Entry Term</t>
        </is>
      </c>
      <c r="G3" s="25" t="inlineStr">
        <is>
          <t>Dashboard Entry Term</t>
        </is>
      </c>
      <c r="H3" s="25" t="inlineStr">
        <is>
          <t>Program</t>
        </is>
      </c>
      <c r="I3" s="25" t="inlineStr">
        <is>
          <t>Dashboard Program</t>
        </is>
      </c>
      <c r="J3" s="25" t="inlineStr">
        <is>
          <t>Delivery Format</t>
        </is>
      </c>
      <c r="K3" s="25" t="inlineStr">
        <is>
          <t>Recruitment Source</t>
        </is>
      </c>
      <c r="L3" s="25" t="inlineStr">
        <is>
          <t>Offer Type</t>
        </is>
      </c>
      <c r="M3" s="25" t="inlineStr">
        <is>
          <t>Outcome Status</t>
        </is>
      </c>
      <c r="N3" s="25" t="inlineStr">
        <is>
          <t>Enrollment Status</t>
        </is>
      </c>
      <c r="O3" s="25" t="inlineStr">
        <is>
          <t>Assigned Counselor</t>
        </is>
      </c>
    </row>
    <row r="4">
      <c r="F4" s="26" t="inlineStr">
        <is>
          <t>Fall 2026</t>
        </is>
      </c>
      <c r="G4" s="26" t="inlineStr">
        <is>
          <t>All</t>
        </is>
      </c>
      <c r="H4" s="26" t="inlineStr">
        <is>
          <t>Business Operations Diploma</t>
        </is>
      </c>
      <c r="I4" s="26" t="inlineStr">
        <is>
          <t>All</t>
        </is>
      </c>
      <c r="J4" s="26" t="inlineStr">
        <is>
          <t>Hybrid</t>
        </is>
      </c>
      <c r="K4" s="26" t="inlineStr">
        <is>
          <t>Alumni Referral</t>
        </is>
      </c>
      <c r="L4" s="26" t="inlineStr">
        <is>
          <t>Conditional</t>
        </is>
      </c>
      <c r="M4" s="26" t="inlineStr">
        <is>
          <t>Pending</t>
        </is>
      </c>
      <c r="N4" s="26" t="inlineStr">
        <is>
          <t>Pending</t>
        </is>
      </c>
      <c r="O4" s="26" t="inlineStr">
        <is>
          <t>Avery Brooks</t>
        </is>
      </c>
    </row>
    <row r="5">
      <c r="F5" s="26" t="inlineStr">
        <is>
          <t>Spring 2027</t>
        </is>
      </c>
      <c r="G5" s="26" t="inlineStr">
        <is>
          <t>Fall 2026</t>
        </is>
      </c>
      <c r="H5" s="26" t="inlineStr">
        <is>
          <t>Cybersecurity Foundations</t>
        </is>
      </c>
      <c r="I5" s="26" t="inlineStr">
        <is>
          <t>Business Operations Diploma</t>
        </is>
      </c>
      <c r="J5" s="26" t="inlineStr">
        <is>
          <t>In Person</t>
        </is>
      </c>
      <c r="K5" s="26" t="inlineStr">
        <is>
          <t>Community Partner</t>
        </is>
      </c>
      <c r="L5" s="26" t="inlineStr">
        <is>
          <t>Early Offer</t>
        </is>
      </c>
      <c r="M5" s="26" t="inlineStr">
        <is>
          <t>Accepted</t>
        </is>
      </c>
      <c r="N5" s="26" t="inlineStr">
        <is>
          <t>Deposited</t>
        </is>
      </c>
      <c r="O5" s="26" t="inlineStr">
        <is>
          <t>Jordan Ellis</t>
        </is>
      </c>
    </row>
    <row r="6">
      <c r="F6" s="26" t="inlineStr">
        <is>
          <t>Summer 2027</t>
        </is>
      </c>
      <c r="G6" s="26" t="inlineStr">
        <is>
          <t>Spring 2027</t>
        </is>
      </c>
      <c r="H6" s="26" t="inlineStr">
        <is>
          <t>Data Analytics Certificate</t>
        </is>
      </c>
      <c r="I6" s="26" t="inlineStr">
        <is>
          <t>Cybersecurity Foundations</t>
        </is>
      </c>
      <c r="J6" s="26" t="inlineStr">
        <is>
          <t>Online</t>
        </is>
      </c>
      <c r="K6" s="26" t="inlineStr">
        <is>
          <t>Digital Advertising</t>
        </is>
      </c>
      <c r="L6" s="26" t="inlineStr">
        <is>
          <t>Standard</t>
        </is>
      </c>
      <c r="M6" s="26" t="inlineStr">
        <is>
          <t>Declined</t>
        </is>
      </c>
      <c r="N6" s="26" t="inlineStr">
        <is>
          <t>Enrolled</t>
        </is>
      </c>
      <c r="O6" s="26" t="inlineStr">
        <is>
          <t>Morgan Lee</t>
        </is>
      </c>
    </row>
    <row r="7">
      <c r="F7" s="26" t="inlineStr">
        <is>
          <t>Fall 2027</t>
        </is>
      </c>
      <c r="G7" s="26" t="inlineStr">
        <is>
          <t>Summer 2027</t>
        </is>
      </c>
      <c r="H7" s="26" t="inlineStr">
        <is>
          <t>Medical Office Administration</t>
        </is>
      </c>
      <c r="I7" s="26" t="inlineStr">
        <is>
          <t>Data Analytics Certificate</t>
        </is>
      </c>
      <c r="K7" s="26" t="inlineStr">
        <is>
          <t>Employer Referral</t>
        </is>
      </c>
      <c r="L7" s="26" t="inlineStr">
        <is>
          <t>Waitlist Conversion</t>
        </is>
      </c>
      <c r="M7" s="26" t="inlineStr">
        <is>
          <t>Withdrawn</t>
        </is>
      </c>
      <c r="N7" s="26" t="inlineStr">
        <is>
          <t>Deferred</t>
        </is>
      </c>
      <c r="O7" s="26" t="inlineStr">
        <is>
          <t>Riley Chen</t>
        </is>
      </c>
    </row>
    <row r="8">
      <c r="A8" s="27" t="inlineStr">
        <is>
          <t>Program Goals</t>
        </is>
      </c>
      <c r="G8" s="26" t="inlineStr">
        <is>
          <t>Fall 2027</t>
        </is>
      </c>
      <c r="H8" s="26" t="inlineStr">
        <is>
          <t>Project Management Certificate</t>
        </is>
      </c>
      <c r="I8" s="26" t="inlineStr">
        <is>
          <t>Medical Office Administration</t>
        </is>
      </c>
      <c r="K8" s="26" t="inlineStr">
        <is>
          <t>Information Session</t>
        </is>
      </c>
      <c r="M8" s="26" t="inlineStr">
        <is>
          <t>Expired</t>
        </is>
      </c>
      <c r="N8" s="26" t="inlineStr">
        <is>
          <t>Canceled</t>
        </is>
      </c>
    </row>
    <row r="9">
      <c r="A9" s="17" t="inlineStr">
        <is>
          <t>Goals are editable planning assumptions. Keep one row per Entry Term and Program combination.</t>
        </is>
      </c>
      <c r="I9" s="26" t="inlineStr">
        <is>
          <t>Project Management Certificate</t>
        </is>
      </c>
      <c r="K9" s="26" t="inlineStr">
        <is>
          <t>Website Inquiry</t>
        </is>
      </c>
      <c r="N9" s="26" t="inlineStr">
        <is>
          <t>Not Applicable</t>
        </is>
      </c>
    </row>
    <row r="10">
      <c r="A10" s="19" t="inlineStr">
        <is>
          <t>Entry Term</t>
        </is>
      </c>
      <c r="B10" s="19" t="inlineStr">
        <is>
          <t>Program</t>
        </is>
      </c>
      <c r="C10" s="19" t="inlineStr">
        <is>
          <t>Offer Goal</t>
        </is>
      </c>
      <c r="D10" s="19" t="inlineStr">
        <is>
          <t>Enrollment Goal</t>
        </is>
      </c>
      <c r="K10" s="26" t="inlineStr">
        <is>
          <t>Other</t>
        </is>
      </c>
    </row>
    <row r="11">
      <c r="A11" s="28" t="inlineStr">
        <is>
          <t>Fall 2026</t>
        </is>
      </c>
      <c r="B11" s="26" t="inlineStr">
        <is>
          <t>Business Operations Diploma</t>
        </is>
      </c>
      <c r="C11" s="29" t="n">
        <v>45</v>
      </c>
      <c r="D11" s="29" t="n">
        <v>24</v>
      </c>
    </row>
    <row r="12">
      <c r="A12" s="28" t="inlineStr">
        <is>
          <t>Fall 2026</t>
        </is>
      </c>
      <c r="B12" s="26" t="inlineStr">
        <is>
          <t>Cybersecurity Foundations</t>
        </is>
      </c>
      <c r="C12" s="29" t="n">
        <v>55</v>
      </c>
      <c r="D12" s="29" t="n">
        <v>30</v>
      </c>
    </row>
    <row r="13">
      <c r="A13" s="28" t="inlineStr">
        <is>
          <t>Fall 2026</t>
        </is>
      </c>
      <c r="B13" s="26" t="inlineStr">
        <is>
          <t>Data Analytics Certificate</t>
        </is>
      </c>
      <c r="C13" s="29" t="n">
        <v>60</v>
      </c>
      <c r="D13" s="29" t="n">
        <v>34</v>
      </c>
    </row>
    <row r="14">
      <c r="A14" s="28" t="inlineStr">
        <is>
          <t>Fall 2026</t>
        </is>
      </c>
      <c r="B14" s="26" t="inlineStr">
        <is>
          <t>Medical Office Administration</t>
        </is>
      </c>
      <c r="C14" s="29" t="n">
        <v>40</v>
      </c>
      <c r="D14" s="29" t="n">
        <v>22</v>
      </c>
    </row>
    <row r="15">
      <c r="A15" s="28" t="inlineStr">
        <is>
          <t>Fall 2026</t>
        </is>
      </c>
      <c r="B15" s="26" t="inlineStr">
        <is>
          <t>Project Management Certificate</t>
        </is>
      </c>
      <c r="C15" s="29" t="n">
        <v>50</v>
      </c>
      <c r="D15" s="29" t="n">
        <v>28</v>
      </c>
    </row>
    <row r="16">
      <c r="A16" s="28" t="inlineStr">
        <is>
          <t>Spring 2027</t>
        </is>
      </c>
      <c r="B16" s="26" t="inlineStr">
        <is>
          <t>Business Operations Diploma</t>
        </is>
      </c>
      <c r="C16" s="29" t="n">
        <v>38</v>
      </c>
      <c r="D16" s="29" t="n">
        <v>20</v>
      </c>
    </row>
    <row r="17">
      <c r="A17" s="28" t="inlineStr">
        <is>
          <t>Spring 2027</t>
        </is>
      </c>
      <c r="B17" s="26" t="inlineStr">
        <is>
          <t>Cybersecurity Foundations</t>
        </is>
      </c>
      <c r="C17" s="29" t="n">
        <v>48</v>
      </c>
      <c r="D17" s="29" t="n">
        <v>26</v>
      </c>
    </row>
    <row r="18">
      <c r="A18" s="28" t="inlineStr">
        <is>
          <t>Spring 2027</t>
        </is>
      </c>
      <c r="B18" s="26" t="inlineStr">
        <is>
          <t>Data Analytics Certificate</t>
        </is>
      </c>
      <c r="C18" s="29" t="n">
        <v>52</v>
      </c>
      <c r="D18" s="29" t="n">
        <v>29</v>
      </c>
    </row>
    <row r="19">
      <c r="A19" s="28" t="inlineStr">
        <is>
          <t>Spring 2027</t>
        </is>
      </c>
      <c r="B19" s="26" t="inlineStr">
        <is>
          <t>Medical Office Administration</t>
        </is>
      </c>
      <c r="C19" s="29" t="n">
        <v>35</v>
      </c>
      <c r="D19" s="29" t="n">
        <v>19</v>
      </c>
    </row>
    <row r="20">
      <c r="A20" s="28" t="inlineStr">
        <is>
          <t>Spring 2027</t>
        </is>
      </c>
      <c r="B20" s="26" t="inlineStr">
        <is>
          <t>Project Management Certificate</t>
        </is>
      </c>
      <c r="C20" s="29" t="n">
        <v>42</v>
      </c>
      <c r="D20" s="29" t="n">
        <v>23</v>
      </c>
    </row>
    <row r="21">
      <c r="A21" s="28" t="inlineStr">
        <is>
          <t>Summer 2027</t>
        </is>
      </c>
      <c r="B21" s="26" t="inlineStr">
        <is>
          <t>Business Operations Diploma</t>
        </is>
      </c>
      <c r="C21" s="29" t="n">
        <v>20</v>
      </c>
      <c r="D21" s="29" t="n">
        <v>11</v>
      </c>
    </row>
    <row r="22">
      <c r="A22" s="28" t="inlineStr">
        <is>
          <t>Summer 2027</t>
        </is>
      </c>
      <c r="B22" s="26" t="inlineStr">
        <is>
          <t>Cybersecurity Foundations</t>
        </is>
      </c>
      <c r="C22" s="29" t="n">
        <v>24</v>
      </c>
      <c r="D22" s="29" t="n">
        <v>13</v>
      </c>
    </row>
    <row r="23">
      <c r="A23" s="28" t="inlineStr">
        <is>
          <t>Summer 2027</t>
        </is>
      </c>
      <c r="B23" s="26" t="inlineStr">
        <is>
          <t>Data Analytics Certificate</t>
        </is>
      </c>
      <c r="C23" s="29" t="n">
        <v>28</v>
      </c>
      <c r="D23" s="29" t="n">
        <v>16</v>
      </c>
    </row>
    <row r="24">
      <c r="A24" s="28" t="inlineStr">
        <is>
          <t>Summer 2027</t>
        </is>
      </c>
      <c r="B24" s="26" t="inlineStr">
        <is>
          <t>Medical Office Administration</t>
        </is>
      </c>
      <c r="C24" s="29" t="n">
        <v>18</v>
      </c>
      <c r="D24" s="29" t="n">
        <v>10</v>
      </c>
    </row>
    <row r="25">
      <c r="A25" s="28" t="inlineStr">
        <is>
          <t>Summer 2027</t>
        </is>
      </c>
      <c r="B25" s="26" t="inlineStr">
        <is>
          <t>Project Management Certificate</t>
        </is>
      </c>
      <c r="C25" s="29" t="n">
        <v>22</v>
      </c>
      <c r="D25" s="29" t="n">
        <v>12</v>
      </c>
    </row>
    <row r="26">
      <c r="A26" s="28" t="inlineStr">
        <is>
          <t>Fall 2027</t>
        </is>
      </c>
      <c r="B26" s="26" t="inlineStr">
        <is>
          <t>Business Operations Diploma</t>
        </is>
      </c>
      <c r="C26" s="29" t="n">
        <v>48</v>
      </c>
      <c r="D26" s="29" t="n">
        <v>26</v>
      </c>
    </row>
    <row r="27">
      <c r="A27" s="28" t="inlineStr">
        <is>
          <t>Fall 2027</t>
        </is>
      </c>
      <c r="B27" s="26" t="inlineStr">
        <is>
          <t>Cybersecurity Foundations</t>
        </is>
      </c>
      <c r="C27" s="29" t="n">
        <v>58</v>
      </c>
      <c r="D27" s="29" t="n">
        <v>32</v>
      </c>
    </row>
    <row r="28">
      <c r="A28" s="28" t="inlineStr">
        <is>
          <t>Fall 2027</t>
        </is>
      </c>
      <c r="B28" s="26" t="inlineStr">
        <is>
          <t>Data Analytics Certificate</t>
        </is>
      </c>
      <c r="C28" s="29" t="n">
        <v>64</v>
      </c>
      <c r="D28" s="29" t="n">
        <v>36</v>
      </c>
    </row>
    <row r="29">
      <c r="A29" s="28" t="inlineStr">
        <is>
          <t>Fall 2027</t>
        </is>
      </c>
      <c r="B29" s="26" t="inlineStr">
        <is>
          <t>Medical Office Administration</t>
        </is>
      </c>
      <c r="C29" s="29" t="n">
        <v>42</v>
      </c>
      <c r="D29" s="29" t="n">
        <v>23</v>
      </c>
    </row>
    <row r="30">
      <c r="A30" s="28" t="inlineStr">
        <is>
          <t>Fall 2027</t>
        </is>
      </c>
      <c r="B30" s="26" t="inlineStr">
        <is>
          <t>Project Management Certificate</t>
        </is>
      </c>
      <c r="C30" s="29" t="n">
        <v>53</v>
      </c>
      <c r="D30" s="29" t="n">
        <v>29</v>
      </c>
    </row>
    <row r="31">
      <c r="A31" s="28" t="n"/>
      <c r="B31" s="26" t="n"/>
      <c r="C31" s="29" t="n"/>
      <c r="D31" s="29" t="n"/>
    </row>
    <row r="32">
      <c r="A32" s="28" t="n"/>
      <c r="B32" s="26" t="n"/>
      <c r="C32" s="29" t="n"/>
      <c r="D32" s="29" t="n"/>
    </row>
    <row r="33">
      <c r="A33" s="28" t="n"/>
      <c r="B33" s="26" t="n"/>
      <c r="C33" s="29" t="n"/>
      <c r="D33" s="29" t="n"/>
    </row>
    <row r="34">
      <c r="A34" s="28" t="n"/>
      <c r="B34" s="26" t="n"/>
      <c r="C34" s="29" t="n"/>
      <c r="D34" s="29" t="n"/>
    </row>
    <row r="35">
      <c r="A35" s="28" t="n"/>
      <c r="B35" s="26" t="n"/>
      <c r="C35" s="29" t="n"/>
      <c r="D35" s="29" t="n"/>
    </row>
    <row r="36">
      <c r="A36" s="28" t="n"/>
      <c r="B36" s="26" t="n"/>
      <c r="C36" s="29" t="n"/>
      <c r="D36" s="29" t="n"/>
    </row>
    <row r="37">
      <c r="A37" s="28" t="n"/>
      <c r="B37" s="26" t="n"/>
      <c r="C37" s="29" t="n"/>
      <c r="D37" s="29" t="n"/>
    </row>
    <row r="38">
      <c r="A38" s="28" t="n"/>
      <c r="B38" s="26" t="n"/>
      <c r="C38" s="29" t="n"/>
      <c r="D38" s="29" t="n"/>
    </row>
    <row r="39">
      <c r="A39" s="28" t="n"/>
      <c r="B39" s="26" t="n"/>
      <c r="C39" s="29" t="n"/>
      <c r="D39" s="29" t="n"/>
    </row>
    <row r="40">
      <c r="A40" s="28" t="n"/>
      <c r="B40" s="26" t="n"/>
      <c r="C40" s="29" t="n"/>
      <c r="D40" s="29" t="n"/>
    </row>
    <row r="41">
      <c r="A41" s="28" t="n"/>
      <c r="B41" s="26" t="n"/>
      <c r="C41" s="29" t="n"/>
      <c r="D41" s="29" t="n"/>
    </row>
    <row r="42">
      <c r="A42" s="28" t="n"/>
      <c r="B42" s="26" t="n"/>
      <c r="C42" s="29" t="n"/>
      <c r="D42" s="29" t="n"/>
    </row>
    <row r="43">
      <c r="A43" s="28" t="n"/>
      <c r="B43" s="26" t="n"/>
      <c r="C43" s="29" t="n"/>
      <c r="D43" s="29" t="n"/>
    </row>
    <row r="44">
      <c r="A44" s="28" t="n"/>
      <c r="B44" s="26" t="n"/>
      <c r="C44" s="29" t="n"/>
      <c r="D44" s="29" t="n"/>
    </row>
    <row r="45">
      <c r="A45" s="28" t="n"/>
      <c r="B45" s="26" t="n"/>
      <c r="C45" s="29" t="n"/>
      <c r="D45" s="29" t="n"/>
    </row>
    <row r="46">
      <c r="A46" s="28" t="n"/>
      <c r="B46" s="26" t="n"/>
      <c r="C46" s="29" t="n"/>
      <c r="D46" s="29" t="n"/>
    </row>
    <row r="47">
      <c r="A47" s="28" t="n"/>
      <c r="B47" s="26" t="n"/>
      <c r="C47" s="29" t="n"/>
      <c r="D47" s="29" t="n"/>
    </row>
    <row r="48">
      <c r="A48" s="28" t="n"/>
      <c r="B48" s="26" t="n"/>
      <c r="C48" s="29" t="n"/>
      <c r="D48" s="29" t="n"/>
    </row>
    <row r="49">
      <c r="A49" s="28" t="n"/>
      <c r="B49" s="26" t="n"/>
      <c r="C49" s="29" t="n"/>
      <c r="D49" s="29" t="n"/>
    </row>
    <row r="50">
      <c r="A50" s="28" t="n"/>
      <c r="B50" s="26" t="n"/>
      <c r="C50" s="29" t="n"/>
      <c r="D50" s="29" t="n"/>
    </row>
    <row r="51">
      <c r="A51" s="28" t="n"/>
      <c r="B51" s="26" t="n"/>
      <c r="C51" s="29" t="n"/>
      <c r="D51" s="29" t="n"/>
    </row>
    <row r="52">
      <c r="A52" s="28" t="n"/>
      <c r="B52" s="26" t="n"/>
      <c r="C52" s="29" t="n"/>
      <c r="D52" s="29" t="n"/>
    </row>
    <row r="53">
      <c r="A53" s="28" t="n"/>
      <c r="B53" s="26" t="n"/>
      <c r="C53" s="29" t="n"/>
      <c r="D53" s="29" t="n"/>
    </row>
    <row r="54">
      <c r="A54" s="28" t="n"/>
      <c r="B54" s="26" t="n"/>
      <c r="C54" s="29" t="n"/>
      <c r="D54" s="29" t="n"/>
    </row>
    <row r="55">
      <c r="A55" s="28" t="n"/>
      <c r="B55" s="26" t="n"/>
      <c r="C55" s="29" t="n"/>
      <c r="D55" s="29" t="n"/>
    </row>
    <row r="56">
      <c r="A56" s="28" t="n"/>
      <c r="B56" s="26" t="n"/>
      <c r="C56" s="29" t="n"/>
      <c r="D56" s="29" t="n"/>
    </row>
    <row r="57">
      <c r="A57" s="28" t="n"/>
      <c r="B57" s="26" t="n"/>
      <c r="C57" s="29" t="n"/>
      <c r="D57" s="29" t="n"/>
    </row>
    <row r="58">
      <c r="A58" s="28" t="n"/>
      <c r="B58" s="26" t="n"/>
      <c r="C58" s="29" t="n"/>
      <c r="D58" s="29" t="n"/>
    </row>
    <row r="59">
      <c r="A59" s="28" t="n"/>
      <c r="B59" s="26" t="n"/>
      <c r="C59" s="29" t="n"/>
      <c r="D59" s="29" t="n"/>
    </row>
    <row r="60">
      <c r="A60" s="28" t="n"/>
      <c r="B60" s="26" t="n"/>
      <c r="C60" s="29" t="n"/>
      <c r="D60" s="29" t="n"/>
    </row>
    <row r="61">
      <c r="A61" s="28" t="n"/>
      <c r="B61" s="26" t="n"/>
      <c r="C61" s="29" t="n"/>
      <c r="D61" s="29" t="n"/>
    </row>
    <row r="62">
      <c r="A62" s="28" t="n"/>
      <c r="B62" s="26" t="n"/>
      <c r="C62" s="29" t="n"/>
      <c r="D62" s="29" t="n"/>
    </row>
    <row r="63">
      <c r="A63" s="28" t="n"/>
      <c r="B63" s="26" t="n"/>
      <c r="C63" s="29" t="n"/>
      <c r="D63" s="29" t="n"/>
    </row>
    <row r="64">
      <c r="A64" s="28" t="n"/>
      <c r="B64" s="26" t="n"/>
      <c r="C64" s="29" t="n"/>
      <c r="D64" s="29" t="n"/>
    </row>
    <row r="65">
      <c r="A65" s="28" t="n"/>
      <c r="B65" s="26" t="n"/>
      <c r="C65" s="29" t="n"/>
      <c r="D65" s="29" t="n"/>
    </row>
    <row r="66">
      <c r="A66" s="28" t="n"/>
      <c r="B66" s="26" t="n"/>
      <c r="C66" s="29" t="n"/>
      <c r="D66" s="29" t="n"/>
    </row>
    <row r="67">
      <c r="A67" s="28" t="n"/>
      <c r="B67" s="26" t="n"/>
      <c r="C67" s="29" t="n"/>
      <c r="D67" s="29" t="n"/>
    </row>
    <row r="68">
      <c r="A68" s="28" t="n"/>
      <c r="B68" s="26" t="n"/>
      <c r="C68" s="29" t="n"/>
      <c r="D68" s="29" t="n"/>
    </row>
    <row r="69">
      <c r="A69" s="28" t="n"/>
      <c r="B69" s="26" t="n"/>
      <c r="C69" s="29" t="n"/>
      <c r="D69" s="29" t="n"/>
    </row>
    <row r="70">
      <c r="A70" s="28" t="n"/>
      <c r="B70" s="26" t="n"/>
      <c r="C70" s="29" t="n"/>
      <c r="D70" s="29" t="n"/>
    </row>
    <row r="71">
      <c r="A71" s="28" t="n"/>
      <c r="B71" s="26" t="n"/>
      <c r="C71" s="29" t="n"/>
      <c r="D71" s="29" t="n"/>
    </row>
    <row r="72">
      <c r="A72" s="28" t="n"/>
      <c r="B72" s="26" t="n"/>
      <c r="C72" s="29" t="n"/>
      <c r="D72" s="29" t="n"/>
    </row>
    <row r="73">
      <c r="A73" s="28" t="n"/>
      <c r="B73" s="26" t="n"/>
      <c r="C73" s="29" t="n"/>
      <c r="D73" s="29" t="n"/>
    </row>
    <row r="74">
      <c r="A74" s="28" t="n"/>
      <c r="B74" s="26" t="n"/>
      <c r="C74" s="29" t="n"/>
      <c r="D74" s="29" t="n"/>
    </row>
    <row r="75">
      <c r="A75" s="28" t="n"/>
      <c r="B75" s="26" t="n"/>
      <c r="C75" s="29" t="n"/>
      <c r="D75" s="29" t="n"/>
    </row>
    <row r="76">
      <c r="A76" s="28" t="n"/>
      <c r="B76" s="26" t="n"/>
      <c r="C76" s="29" t="n"/>
      <c r="D76" s="29" t="n"/>
    </row>
    <row r="77">
      <c r="A77" s="28" t="n"/>
      <c r="B77" s="26" t="n"/>
      <c r="C77" s="29" t="n"/>
      <c r="D77" s="29" t="n"/>
    </row>
    <row r="78">
      <c r="A78" s="28" t="n"/>
      <c r="B78" s="26" t="n"/>
      <c r="C78" s="29" t="n"/>
      <c r="D78" s="29" t="n"/>
    </row>
    <row r="79">
      <c r="A79" s="28" t="n"/>
      <c r="B79" s="26" t="n"/>
      <c r="C79" s="29" t="n"/>
      <c r="D79" s="29" t="n"/>
    </row>
    <row r="80">
      <c r="A80" s="28" t="n"/>
      <c r="B80" s="26" t="n"/>
      <c r="C80" s="29" t="n"/>
      <c r="D80" s="29" t="n"/>
    </row>
    <row r="81">
      <c r="A81" s="28" t="n"/>
      <c r="B81" s="26" t="n"/>
      <c r="C81" s="29" t="n"/>
      <c r="D81" s="29" t="n"/>
    </row>
    <row r="82">
      <c r="A82" s="28" t="n"/>
      <c r="B82" s="26" t="n"/>
      <c r="C82" s="29" t="n"/>
      <c r="D82" s="29" t="n"/>
    </row>
    <row r="83">
      <c r="A83" s="28" t="n"/>
      <c r="B83" s="26" t="n"/>
      <c r="C83" s="29" t="n"/>
      <c r="D83" s="29" t="n"/>
    </row>
    <row r="84">
      <c r="A84" s="28" t="n"/>
      <c r="B84" s="26" t="n"/>
      <c r="C84" s="29" t="n"/>
      <c r="D84" s="29" t="n"/>
    </row>
    <row r="85">
      <c r="A85" s="28" t="n"/>
      <c r="B85" s="26" t="n"/>
      <c r="C85" s="29" t="n"/>
      <c r="D85" s="29" t="n"/>
    </row>
    <row r="86">
      <c r="A86" s="28" t="n"/>
      <c r="B86" s="26" t="n"/>
      <c r="C86" s="29" t="n"/>
      <c r="D86" s="29" t="n"/>
    </row>
    <row r="87">
      <c r="A87" s="28" t="n"/>
      <c r="B87" s="26" t="n"/>
      <c r="C87" s="29" t="n"/>
      <c r="D87" s="29" t="n"/>
    </row>
    <row r="88">
      <c r="A88" s="28" t="n"/>
      <c r="B88" s="26" t="n"/>
      <c r="C88" s="29" t="n"/>
      <c r="D88" s="29" t="n"/>
    </row>
    <row r="89">
      <c r="A89" s="28" t="n"/>
      <c r="B89" s="26" t="n"/>
      <c r="C89" s="29" t="n"/>
      <c r="D89" s="29" t="n"/>
    </row>
    <row r="90">
      <c r="A90" s="28" t="n"/>
      <c r="B90" s="26" t="n"/>
      <c r="C90" s="29" t="n"/>
      <c r="D90" s="29" t="n"/>
    </row>
    <row r="91">
      <c r="A91" s="28" t="n"/>
      <c r="B91" s="26" t="n"/>
      <c r="C91" s="29" t="n"/>
      <c r="D91" s="29" t="n"/>
    </row>
    <row r="92">
      <c r="A92" s="28" t="n"/>
      <c r="B92" s="26" t="n"/>
      <c r="C92" s="29" t="n"/>
      <c r="D92" s="29" t="n"/>
    </row>
    <row r="93">
      <c r="A93" s="28" t="n"/>
      <c r="B93" s="26" t="n"/>
      <c r="C93" s="29" t="n"/>
      <c r="D93" s="29" t="n"/>
    </row>
    <row r="94">
      <c r="A94" s="28" t="n"/>
      <c r="B94" s="26" t="n"/>
      <c r="C94" s="29" t="n"/>
      <c r="D94" s="29" t="n"/>
    </row>
    <row r="95">
      <c r="A95" s="28" t="n"/>
      <c r="B95" s="26" t="n"/>
      <c r="C95" s="29" t="n"/>
      <c r="D95" s="29" t="n"/>
    </row>
    <row r="96">
      <c r="A96" s="28" t="n"/>
      <c r="B96" s="26" t="n"/>
      <c r="C96" s="29" t="n"/>
      <c r="D96" s="29" t="n"/>
    </row>
    <row r="97">
      <c r="A97" s="28" t="n"/>
      <c r="B97" s="26" t="n"/>
      <c r="C97" s="29" t="n"/>
      <c r="D97" s="29" t="n"/>
    </row>
    <row r="98">
      <c r="A98" s="28" t="n"/>
      <c r="B98" s="26" t="n"/>
      <c r="C98" s="29" t="n"/>
      <c r="D98" s="29" t="n"/>
    </row>
    <row r="99">
      <c r="A99" s="28" t="n"/>
      <c r="B99" s="26" t="n"/>
      <c r="C99" s="29" t="n"/>
      <c r="D99" s="29" t="n"/>
    </row>
    <row r="100">
      <c r="A100" s="28" t="n"/>
      <c r="B100" s="26" t="n"/>
      <c r="C100" s="29" t="n"/>
      <c r="D100" s="29" t="n"/>
    </row>
    <row r="101">
      <c r="A101" s="28" t="n"/>
      <c r="B101" s="26" t="n"/>
      <c r="C101" s="29" t="n"/>
      <c r="D101" s="29" t="n"/>
    </row>
    <row r="102">
      <c r="A102" s="28" t="n"/>
      <c r="B102" s="26" t="n"/>
      <c r="C102" s="29" t="n"/>
      <c r="D102" s="29" t="n"/>
    </row>
    <row r="103">
      <c r="A103" s="28" t="n"/>
      <c r="B103" s="26" t="n"/>
      <c r="C103" s="29" t="n"/>
      <c r="D103" s="29" t="n"/>
    </row>
    <row r="104">
      <c r="A104" s="28" t="n"/>
      <c r="B104" s="26" t="n"/>
      <c r="C104" s="29" t="n"/>
      <c r="D104" s="29" t="n"/>
    </row>
    <row r="105">
      <c r="A105" s="28" t="n"/>
      <c r="B105" s="26" t="n"/>
      <c r="C105" s="29" t="n"/>
      <c r="D105" s="29" t="n"/>
    </row>
    <row r="106">
      <c r="A106" s="28" t="n"/>
      <c r="B106" s="26" t="n"/>
      <c r="C106" s="29" t="n"/>
      <c r="D106" s="29" t="n"/>
    </row>
    <row r="107">
      <c r="A107" s="28" t="n"/>
      <c r="B107" s="26" t="n"/>
      <c r="C107" s="29" t="n"/>
      <c r="D107" s="29" t="n"/>
    </row>
    <row r="108">
      <c r="A108" s="28" t="n"/>
      <c r="B108" s="26" t="n"/>
      <c r="C108" s="29" t="n"/>
      <c r="D108" s="29" t="n"/>
    </row>
    <row r="109">
      <c r="A109" s="28" t="n"/>
      <c r="B109" s="26" t="n"/>
      <c r="C109" s="29" t="n"/>
      <c r="D109" s="29" t="n"/>
    </row>
    <row r="110">
      <c r="A110" s="28" t="n"/>
      <c r="B110" s="26" t="n"/>
      <c r="C110" s="29" t="n"/>
      <c r="D110" s="29" t="n"/>
    </row>
  </sheetData>
  <mergeCells count="1">
    <mergeCell ref="A1:N1"/>
  </mergeCells>
  <conditionalFormatting sqref="D11:D110">
    <cfRule type="expression" priority="1" dxfId="1">
      <formula>AND($A11&lt;&gt;"",$D11&gt;$C11)</formula>
    </cfRule>
  </conditionalFormatting>
  <dataValidations count="3">
    <dataValidation sqref="A11:A110" showDropDown="0" showInputMessage="0" showErrorMessage="1" allowBlank="0" errorTitle="Invalid entry term" error="Select an entry term from the list." type="list">
      <formula1>"Fall 2026,Spring 2027,Summer 2027,Fall 2027"</formula1>
    </dataValidation>
    <dataValidation sqref="B11:B110" showDropDown="0" showInputMessage="0" showErrorMessage="1" allowBlank="0" errorTitle="Invalid program" error="Select a program from the list." type="list">
      <formula1>"Business Operations Diploma,Cybersecurity Foundations,Data Analytics Certificate,Medical Office Administration,Project Management Certificate"</formula1>
    </dataValidation>
    <dataValidation sqref="C11:C110 D11:D110" showDropDown="0" showInputMessage="0" showErrorMessage="1" allowBlank="0" errorTitle="Invalid goal" error="Enter a whole number from 0 through 10000." type="whole" operator="between">
      <formula1>0</formula1>
      <formula2>10000</formula2>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16"/>
  <sheetViews>
    <sheetView showGridLines="0" workbookViewId="0">
      <selection activeCell="A1" sqref="A1"/>
    </sheetView>
  </sheetViews>
  <sheetFormatPr baseColWidth="8" defaultRowHeight="15"/>
  <cols>
    <col width="105" customWidth="1" min="1" max="1"/>
    <col width="3" customWidth="1" min="2" max="2"/>
    <col width="3" customWidth="1" min="3" max="3"/>
    <col width="3" customWidth="1" min="4" max="4"/>
    <col width="3" customWidth="1" min="5" max="5"/>
    <col width="3" customWidth="1" min="6" max="6"/>
    <col width="3" customWidth="1" min="7" max="7"/>
    <col width="3" customWidth="1" min="8" max="8"/>
  </cols>
  <sheetData>
    <row r="1" ht="30" customHeight="1">
      <c r="A1" s="1" t="inlineStr">
        <is>
          <t>Instructions</t>
        </is>
      </c>
    </row>
    <row r="3">
      <c r="A3" s="13" t="inlineStr">
        <is>
          <t>Getting Started</t>
        </is>
      </c>
      <c r="B3" s="13" t="n"/>
      <c r="C3" s="13" t="n"/>
      <c r="D3" s="13" t="n"/>
      <c r="E3" s="13" t="n"/>
      <c r="F3" s="13" t="n"/>
      <c r="G3" s="13" t="n"/>
      <c r="H3" s="13" t="n"/>
    </row>
    <row r="4" ht="85" customHeight="1">
      <c r="A4" s="30" t="inlineStr">
        <is>
          <t>1. Set the Review Date on the Dashboard.
2. Select an Entry Term and Program, or leave each filter set to All.
3. Add or update one admission offer per row in the Offer Tracker.
4. Use the drop-down values wherever provided.
5. Review deadline alerts and correct any row where Data Check is not OK.</t>
        </is>
      </c>
      <c r="B4" s="31" t="n"/>
      <c r="C4" s="31" t="n"/>
      <c r="D4" s="31" t="n"/>
      <c r="E4" s="31" t="n"/>
      <c r="F4" s="31" t="n"/>
      <c r="G4" s="31" t="n"/>
      <c r="H4" s="31" t="n"/>
    </row>
    <row r="6">
      <c r="A6" s="13" t="inlineStr">
        <is>
          <t>Status Definitions</t>
        </is>
      </c>
      <c r="B6" s="13" t="n"/>
      <c r="C6" s="13" t="n"/>
      <c r="D6" s="13" t="n"/>
      <c r="E6" s="13" t="n"/>
      <c r="F6" s="13" t="n"/>
      <c r="G6" s="13" t="n"/>
      <c r="H6" s="13" t="n"/>
    </row>
    <row r="7" ht="170" customHeight="1">
      <c r="A7" s="30" t="inlineStr">
        <is>
          <t>Pending: An offer has been issued and a response is still expected.
Accepted: The applicant accepted the offer.
Declined: The applicant declined the offer.
Withdrawn: The offer or application was withdrawn before completion.
Expired: The response deadline passed and the offer was closed without acceptance.
Deposited: An accepted applicant submitted the organization’s required enrollment deposit or confirmation.
Enrolled: The accepted applicant reached the organization’s operational enrollment milestone.
Deferred: Enrollment is expected in a later term.
Canceled: A prior enrollment intention was canceled.
Not Applicable: No active enrollment step applies, generally because the offer was declined, withdrawn, or expired.</t>
        </is>
      </c>
      <c r="B7" s="31" t="n"/>
      <c r="C7" s="31" t="n"/>
      <c r="D7" s="31" t="n"/>
      <c r="E7" s="31" t="n"/>
      <c r="F7" s="31" t="n"/>
      <c r="G7" s="31" t="n"/>
      <c r="H7" s="31" t="n"/>
    </row>
    <row r="9">
      <c r="A9" s="13" t="inlineStr">
        <is>
          <t>Metric Definitions</t>
        </is>
      </c>
      <c r="B9" s="13" t="n"/>
      <c r="C9" s="13" t="n"/>
      <c r="D9" s="13" t="n"/>
      <c r="E9" s="13" t="n"/>
      <c r="F9" s="13" t="n"/>
      <c r="G9" s="13" t="n"/>
      <c r="H9" s="13" t="n"/>
    </row>
    <row r="10" ht="136" customHeight="1">
      <c r="A10" s="30" t="inlineStr">
        <is>
          <t>Offers Released: Populated records with an Offer Date.
Awaiting Response: Records with Outcome Status set to Pending.
Accepted Offers: Records with Outcome Status set to Accepted.
Acceptance Rate: Accepted Offers divided by Offers Released.
Enrollment Yield: Enrolled records divided by Offers Released.
Due in Next 7 Days: Pending offers with a Response Deadline from the Review Date through seven days after the Review Date.
Records Needing Review: Populated rows where Data Check is not OK.
Goal Attainment: Enrolled records divided by the matching Enrollment Goal.</t>
        </is>
      </c>
      <c r="B10" s="31" t="n"/>
      <c r="C10" s="31" t="n"/>
      <c r="D10" s="31" t="n"/>
      <c r="E10" s="31" t="n"/>
      <c r="F10" s="31" t="n"/>
      <c r="G10" s="31" t="n"/>
      <c r="H10" s="31" t="n"/>
    </row>
    <row r="12">
      <c r="A12" s="13" t="inlineStr">
        <is>
          <t>Data Entry Guidance</t>
        </is>
      </c>
      <c r="B12" s="13" t="n"/>
      <c r="C12" s="13" t="n"/>
      <c r="D12" s="13" t="n"/>
      <c r="E12" s="13" t="n"/>
      <c r="F12" s="13" t="n"/>
      <c r="G12" s="13" t="n"/>
      <c r="H12" s="13" t="n"/>
    </row>
    <row r="13" ht="136" customHeight="1">
      <c r="A13" s="30" t="inlineStr">
        <is>
          <t>• Use fictional or organization-assigned applicant IDs, not applicant names.
• Do not enter Social Security numbers, birth dates, addresses, medical information, demographic attributes, or academic records.
• Avoid sensitive or detailed personal information.
• Update Last Reviewed when a row is verified.
• Do not type over the Days to Deadline, Deadline Status, or Data Check formulas.
• Update controlled lists and goals only on Lists &amp; Settings.
• Add new terms and programs to the validation lists before using them in the tracker.
• If extending the workbook beyond 150 prepared rows, extend the Excel table, formulas, validations, and conditional formatting together.</t>
        </is>
      </c>
      <c r="B13" s="31" t="n"/>
      <c r="C13" s="31" t="n"/>
      <c r="D13" s="31" t="n"/>
      <c r="E13" s="31" t="n"/>
      <c r="F13" s="31" t="n"/>
      <c r="G13" s="31" t="n"/>
      <c r="H13" s="31" t="n"/>
    </row>
    <row r="15">
      <c r="A15" s="13" t="inlineStr">
        <is>
          <t>Important Workbook Behavior</t>
        </is>
      </c>
      <c r="B15" s="13" t="n"/>
      <c r="C15" s="13" t="n"/>
      <c r="D15" s="13" t="n"/>
      <c r="E15" s="13" t="n"/>
      <c r="F15" s="13" t="n"/>
      <c r="G15" s="13" t="n"/>
      <c r="H15" s="13" t="n"/>
    </row>
    <row r="16" ht="51" customHeight="1">
      <c r="A16" s="30" t="inlineStr">
        <is>
          <t>The Dashboard shows current recorded statuses. Changing the Review Date updates deadline calculations but does not recreate a historical snapshot.
This workbook is an operational planning tool and does not provide legal, regulatory, accreditation, or privacy advice.</t>
        </is>
      </c>
      <c r="B16" s="31" t="n"/>
      <c r="C16" s="31" t="n"/>
      <c r="D16" s="31" t="n"/>
      <c r="E16" s="31" t="n"/>
      <c r="F16" s="31" t="n"/>
      <c r="G16" s="31" t="n"/>
      <c r="H16" s="31" t="n"/>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2026-09-06T06:10:07Z</dcterms:created>
  <dcterms:modified xmlns:dcterms="http://purl.org/dc/terms/" xmlns:xsi="http://www.w3.org/2001/XMLSchema-instance" xsi:type="dcterms:W3CDTF">2026-09-06T06:10:08+00:00Z</dcterms:modified>
</cp:coreProperties>
</file>