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Applications" sheetId="2" state="visible" r:id="rId2"/>
    <sheet xmlns:r="http://schemas.openxmlformats.org/officeDocument/2006/relationships" name="Lists" sheetId="3" state="visible" r:id="rId3"/>
    <sheet xmlns:r="http://schemas.openxmlformats.org/officeDocument/2006/relationships" name="Instructions" sheetId="4" state="visible" r:id="rId4"/>
  </sheets>
  <definedNames>
    <definedName name="_xlnm._FilterDatabase" localSheetId="1" hidden="1">'Applications'!$A$7:$Y$207</definedName>
    <definedName name="_xlnm._FilterDatabase" localSheetId="2" hidden="1">'Lists'!$A$2:$D$101</definedName>
  </definedNames>
  <calcPr calcId="124519" calcMode="auto" fullCalcOnLoad="1" forceFullCalc="1"/>
</workbook>
</file>

<file path=xl/styles.xml><?xml version="1.0" encoding="utf-8"?>
<styleSheet xmlns="http://schemas.openxmlformats.org/spreadsheetml/2006/main">
  <numFmts count="1">
    <numFmt numFmtId="164" formatCode="mm/dd/yyyy"/>
  </numFmts>
  <fonts count="6">
    <font>
      <name val="Calibri"/>
      <family val="2"/>
      <color theme="1"/>
      <sz val="11"/>
      <scheme val="minor"/>
    </font>
    <font>
      <name val="Calibri"/>
      <b val="1"/>
      <color rgb="00183B4E"/>
      <sz val="18"/>
    </font>
    <font>
      <name val="Calibri"/>
      <b val="1"/>
      <color rgb="00183B4E"/>
      <sz val="11"/>
    </font>
    <font>
      <name val="Calibri"/>
      <b val="1"/>
      <color rgb="00FFFFFF"/>
      <sz val="11"/>
    </font>
    <font>
      <name val="Calibri"/>
      <color rgb="00183B4E"/>
      <sz val="11"/>
    </font>
    <font>
      <name val="Calibri"/>
      <b val="1"/>
      <color rgb="00FFFFFF"/>
      <sz val="12"/>
    </font>
  </fonts>
  <fills count="8">
    <fill>
      <patternFill/>
    </fill>
    <fill>
      <patternFill patternType="gray125"/>
    </fill>
    <fill>
      <patternFill patternType="solid">
        <fgColor rgb="00FFF1C9"/>
      </patternFill>
    </fill>
    <fill>
      <patternFill patternType="solid">
        <fgColor rgb="00E7ECEE"/>
      </patternFill>
    </fill>
    <fill>
      <patternFill patternType="solid">
        <fgColor rgb="002F6F73"/>
      </patternFill>
    </fill>
    <fill>
      <patternFill patternType="solid">
        <fgColor rgb="00FFFFFF"/>
      </patternFill>
    </fill>
    <fill>
      <patternFill patternType="solid">
        <fgColor rgb="00183B4E"/>
      </patternFill>
    </fill>
    <fill>
      <patternFill patternType="solid">
        <fgColor rgb="00F3F7F6"/>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0">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164" fontId="0" fillId="2" borderId="1" applyAlignment="1" applyProtection="1" pivotButton="0" quotePrefix="0" xfId="0">
      <alignment horizontal="center" vertical="center"/>
      <protection locked="0" hidden="0"/>
    </xf>
    <xf numFmtId="0" fontId="0" fillId="3" borderId="1" applyAlignment="1" pivotButton="0" quotePrefix="0" xfId="0">
      <alignment horizontal="center" vertical="center"/>
    </xf>
    <xf numFmtId="164" fontId="0" fillId="3" borderId="1" applyAlignment="1" pivotButton="0" quotePrefix="0" xfId="0">
      <alignment horizontal="center" vertical="center"/>
    </xf>
    <xf numFmtId="0" fontId="3" fillId="4" borderId="1" applyAlignment="1" pivotButton="0" quotePrefix="0" xfId="0">
      <alignment horizontal="center" vertical="center"/>
    </xf>
    <xf numFmtId="1" fontId="1" fillId="5" borderId="1" applyAlignment="1" pivotButton="0" quotePrefix="0" xfId="0">
      <alignment horizontal="center" vertical="center"/>
    </xf>
    <xf numFmtId="0" fontId="4" fillId="5" borderId="1" applyAlignment="1" pivotButton="0" quotePrefix="0" xfId="0">
      <alignment horizontal="center" vertical="center"/>
    </xf>
    <xf numFmtId="9" fontId="1" fillId="5" borderId="1" applyAlignment="1" pivotButton="0" quotePrefix="0" xfId="0">
      <alignment horizontal="center" vertical="center"/>
    </xf>
    <xf numFmtId="0" fontId="5" fillId="6" borderId="0" pivotButton="0" quotePrefix="0" xfId="0"/>
    <xf numFmtId="0" fontId="0" fillId="6" borderId="0" pivotButton="0" quotePrefix="0" xfId="0"/>
    <xf numFmtId="0" fontId="0" fillId="5" borderId="1" pivotButton="0" quotePrefix="0" xfId="0"/>
    <xf numFmtId="0" fontId="0" fillId="7" borderId="1" pivotButton="0" quotePrefix="0" xfId="0"/>
    <xf numFmtId="0" fontId="0" fillId="0" borderId="0" applyAlignment="1" pivotButton="0" quotePrefix="0" xfId="0">
      <alignment horizontal="left" vertical="top" wrapText="1"/>
    </xf>
    <xf numFmtId="164" fontId="0" fillId="3" borderId="1" pivotButton="0" quotePrefix="0" xfId="0"/>
    <xf numFmtId="0" fontId="3" fillId="4" borderId="1" applyAlignment="1" pivotButton="0" quotePrefix="0" xfId="0">
      <alignment horizontal="center" vertical="center" wrapText="1"/>
    </xf>
    <xf numFmtId="0" fontId="0" fillId="2" borderId="1" applyAlignment="1" applyProtection="1" pivotButton="0" quotePrefix="0" xfId="0">
      <alignment vertical="top"/>
      <protection locked="0" hidden="0"/>
    </xf>
    <xf numFmtId="0" fontId="0" fillId="2" borderId="1" applyAlignment="1" applyProtection="1" pivotButton="0" quotePrefix="0" xfId="0">
      <alignment horizontal="left" vertical="top" wrapText="1"/>
      <protection locked="0" hidden="0"/>
    </xf>
    <xf numFmtId="164" fontId="0" fillId="2" borderId="1" applyAlignment="1" applyProtection="1" pivotButton="0" quotePrefix="0" xfId="0">
      <alignment vertical="top"/>
      <protection locked="0" hidden="0"/>
    </xf>
    <xf numFmtId="164" fontId="0" fillId="3" borderId="1" applyAlignment="1" pivotButton="0" quotePrefix="0" xfId="0">
      <alignment vertical="top"/>
    </xf>
    <xf numFmtId="9" fontId="0" fillId="3" borderId="1" applyAlignment="1" pivotButton="0" quotePrefix="0" xfId="0">
      <alignment vertical="top"/>
    </xf>
    <xf numFmtId="0" fontId="0" fillId="3" borderId="1" applyAlignment="1" pivotButton="0" quotePrefix="0" xfId="0">
      <alignment vertical="top"/>
    </xf>
    <xf numFmtId="0" fontId="0" fillId="3" borderId="1" applyAlignment="1" pivotButton="0" quotePrefix="0" xfId="0">
      <alignment horizontal="left" vertical="top" wrapText="1"/>
    </xf>
    <xf numFmtId="0" fontId="5" fillId="6" borderId="0" applyAlignment="1" pivotButton="0" quotePrefix="0" xfId="0">
      <alignment horizontal="center" vertical="center"/>
    </xf>
    <xf numFmtId="0" fontId="3" fillId="4" borderId="1" pivotButton="0" quotePrefix="0" xfId="0"/>
    <xf numFmtId="0" fontId="3" fillId="4" borderId="0" pivotButton="0" quotePrefix="0" xfId="0"/>
    <xf numFmtId="0" fontId="0" fillId="2" borderId="1" applyProtection="1" pivotButton="0" quotePrefix="0" xfId="0">
      <protection locked="0" hidden="0"/>
    </xf>
    <xf numFmtId="164" fontId="0" fillId="2" borderId="1" applyProtection="1" pivotButton="0" quotePrefix="0" xfId="0">
      <protection locked="0" hidden="0"/>
    </xf>
    <xf numFmtId="0" fontId="0" fillId="3" borderId="1" pivotButton="0" quotePrefix="0" xfId="0"/>
    <xf numFmtId="0" fontId="0" fillId="2" borderId="1" pivotButton="0" quotePrefix="0" xfId="0"/>
    <xf numFmtId="0" fontId="1" fillId="0" borderId="0" pivotButton="0" quotePrefix="0" xfId="0"/>
    <xf numFmtId="0" fontId="3" fillId="4" borderId="1" applyAlignment="1" pivotButton="0" quotePrefix="0" xfId="0">
      <alignment horizontal="left" vertical="top" wrapText="1"/>
    </xf>
    <xf numFmtId="0" fontId="0" fillId="0" borderId="1" applyAlignment="1" pivotButton="0" quotePrefix="0" xfId="0">
      <alignment horizontal="left" vertical="top" wrapText="1"/>
    </xf>
    <xf numFmtId="164" fontId="0" fillId="2" borderId="1" applyAlignment="1" applyProtection="1" pivotButton="0" quotePrefix="0" xfId="0">
      <alignment horizontal="center" vertical="center"/>
      <protection locked="0" hidden="0"/>
    </xf>
    <xf numFmtId="164" fontId="0" fillId="3" borderId="1" applyAlignment="1" pivotButton="0" quotePrefix="0" xfId="0">
      <alignment horizontal="center" vertical="center"/>
    </xf>
    <xf numFmtId="164" fontId="0" fillId="3" borderId="1" pivotButton="0" quotePrefix="0" xfId="0"/>
    <xf numFmtId="164" fontId="0" fillId="2" borderId="1" applyAlignment="1" applyProtection="1" pivotButton="0" quotePrefix="0" xfId="0">
      <alignment vertical="top"/>
      <protection locked="0" hidden="0"/>
    </xf>
    <xf numFmtId="164" fontId="0" fillId="3" borderId="1" applyAlignment="1" pivotButton="0" quotePrefix="0" xfId="0">
      <alignment vertical="top"/>
    </xf>
    <xf numFmtId="164" fontId="0" fillId="2" borderId="1" applyProtection="1" pivotButton="0" quotePrefix="0" xfId="0">
      <protection locked="0" hidden="0"/>
    </xf>
  </cellXfs>
  <cellStyles count="1">
    <cellStyle name="Normal" xfId="0" builtinId="0" hidden="0"/>
  </cellStyles>
  <dxfs count="12">
    <dxf>
      <font>
        <name val="Calibri"/>
        <b val="1"/>
        <color rgb="00FFFFFF"/>
        <sz val="11"/>
      </font>
      <fill>
        <patternFill patternType="solid">
          <fgColor rgb="00B7473A"/>
        </patternFill>
      </fill>
    </dxf>
    <dxf>
      <font>
        <name val="Calibri"/>
        <b val="1"/>
        <color rgb="00183B4E"/>
        <sz val="11"/>
      </font>
      <fill>
        <patternFill patternType="solid">
          <fgColor rgb="00F4B942"/>
        </patternFill>
      </fill>
    </dxf>
    <dxf>
      <font>
        <name val="Calibri"/>
        <b val="1"/>
        <color rgb="00183B4E"/>
        <sz val="11"/>
      </font>
      <fill>
        <patternFill patternType="solid">
          <fgColor rgb="00D9EAF7"/>
        </patternFill>
      </fill>
    </dxf>
    <dxf>
      <font>
        <name val="Calibri"/>
        <b val="1"/>
        <color rgb="00FFFFFF"/>
        <sz val="11"/>
      </font>
      <fill>
        <patternFill patternType="solid">
          <fgColor rgb="005B9BD5"/>
        </patternFill>
      </fill>
    </dxf>
    <dxf>
      <font>
        <name val="Calibri"/>
        <b val="1"/>
        <color rgb="00FFFFFF"/>
        <sz val="11"/>
      </font>
      <fill>
        <patternFill patternType="solid">
          <fgColor rgb="008064A2"/>
        </patternFill>
      </fill>
    </dxf>
    <dxf>
      <font>
        <name val="Calibri"/>
        <b val="1"/>
        <color rgb="00FFFFFF"/>
        <sz val="11"/>
      </font>
      <fill>
        <patternFill patternType="solid">
          <fgColor rgb="002F7D5B"/>
        </patternFill>
      </fill>
    </dxf>
    <dxf>
      <font>
        <name val="Calibri"/>
        <b val="1"/>
        <color rgb="00183B4E"/>
        <sz val="11"/>
      </font>
      <fill>
        <patternFill patternType="solid">
          <fgColor rgb="00D9E1E5"/>
        </patternFill>
      </fill>
    </dxf>
    <dxf>
      <font>
        <name val="Calibri"/>
        <b val="1"/>
        <color rgb="008B1E16"/>
        <sz val="11"/>
      </font>
      <fill>
        <patternFill patternType="solid">
          <fgColor rgb="00FCE8E6"/>
        </patternFill>
      </fill>
    </dxf>
    <dxf>
      <font>
        <name val="Calibri"/>
        <b val="1"/>
        <color rgb="00FFFFFF"/>
        <sz val="11"/>
      </font>
      <fill>
        <patternFill patternType="solid">
          <fgColor rgb="008B1E16"/>
        </patternFill>
      </fill>
    </dxf>
    <dxf>
      <font>
        <name val="Calibri"/>
        <b val="1"/>
        <color rgb="00183B4E"/>
        <sz val="11"/>
      </font>
      <fill>
        <patternFill patternType="solid">
          <fgColor rgb="00E2F0D9"/>
        </patternFill>
      </fill>
    </dxf>
    <dxf>
      <fill>
        <patternFill patternType="solid">
          <fgColor rgb="00FDE9E7"/>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Applications by Status</a:t>
            </a:r>
          </a:p>
        </rich>
      </tx>
    </title>
    <plotArea>
      <barChart>
        <barDir val="col"/>
        <grouping val="clustered"/>
        <ser>
          <idx val="0"/>
          <order val="0"/>
          <tx>
            <strRef>
              <f>'Dashboard'!C19</f>
            </strRef>
          </tx>
          <spPr>
            <a:ln xmlns:a="http://schemas.openxmlformats.org/drawingml/2006/main">
              <a:prstDash val="solid"/>
            </a:ln>
          </spPr>
          <cat>
            <numRef>
              <f>'Dashboard'!$B$20:$B$25</f>
            </numRef>
          </cat>
          <val>
            <numRef>
              <f>'Dashboard'!$C$20:$C$25</f>
            </numRef>
          </val>
        </ser>
        <dLbls>
          <showVal val="1"/>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Applications by Source</a:t>
            </a:r>
          </a:p>
        </rich>
      </tx>
    </title>
    <plotArea>
      <barChart>
        <barDir val="bar"/>
        <grouping val="clustered"/>
        <ser>
          <idx val="0"/>
          <order val="0"/>
          <tx>
            <strRef>
              <f>'Dashboard'!C29</f>
            </strRef>
          </tx>
          <spPr>
            <a:ln xmlns:a="http://schemas.openxmlformats.org/drawingml/2006/main">
              <a:prstDash val="solid"/>
            </a:ln>
          </spPr>
          <cat>
            <numRef>
              <f>'Dashboard'!$B$30:$B$36</f>
            </numRef>
          </cat>
          <val>
            <numRef>
              <f>'Dashboard'!$C$30:$C$36</f>
            </numRef>
          </val>
        </ser>
        <dLbls>
          <showVal val="1"/>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18</row>
      <rowOff>0</rowOff>
    </from>
    <ext cx="52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33</row>
      <rowOff>0</rowOff>
    </from>
    <ext cx="522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Applications" displayName="tblApplications" ref="A7:Y207" headerRowCount="1">
  <autoFilter ref="A7:Y207"/>
  <tableColumns count="25">
    <tableColumn id="1" name="Application ID"/>
    <tableColumn id="2" name="Applicant Display Name"/>
    <tableColumn id="3" name="Entry Term"/>
    <tableColumn id="4" name="Program"/>
    <tableColumn id="5" name="Application Type"/>
    <tableColumn id="6" name="Source"/>
    <tableColumn id="7" name="Recruiter"/>
    <tableColumn id="8" name="Date Started"/>
    <tableColumn id="9" name="Date Submitted"/>
    <tableColumn id="10" name="Application Status"/>
    <tableColumn id="11" name="Decision"/>
    <tableColumn id="12" name="Decision Date"/>
    <tableColumn id="13" name="Deposit Status"/>
    <tableColumn id="14" name="Deposit Date"/>
    <tableColumn id="15" name="Checklist Items Required"/>
    <tableColumn id="16" name="Checklist Items Complete"/>
    <tableColumn id="17" name="Last Contact Date"/>
    <tableColumn id="18" name="Next Follow-Up Date"/>
    <tableColumn id="19" name="Notes"/>
    <tableColumn id="20" name="Application Deadline"/>
    <tableColumn id="21" name="Checklist Complete %"/>
    <tableColumn id="22" name="Days Open"/>
    <tableColumn id="23" name="Follow-Up Alert"/>
    <tableColumn id="24" name="Deadline Alert"/>
    <tableColumn id="25" name="Data Quality Alert"/>
  </tableColumns>
  <tableStyleInfo name="TableStyleMedium2" showRowStripes="0"/>
</table>
</file>

<file path=xl/tables/table2.xml><?xml version="1.0" encoding="utf-8"?>
<table xmlns="http://schemas.openxmlformats.org/spreadsheetml/2006/main" id="2" name="tblDeadlines" displayName="tblDeadlines" ref="A2:D101" headerRowCount="1">
  <autoFilter ref="A2:D101"/>
  <tableColumns count="4">
    <tableColumn id="1" name="Entry Term"/>
    <tableColumn id="2" name="Program"/>
    <tableColumn id="3" name="Application Deadline"/>
    <tableColumn id="4" name="Lookup Key"/>
  </tableColumns>
  <tableStyleInfo name="TableStyleMedium2" showRowStripes="1"/>
</table>
</file>

<file path=xl/tables/table3.xml><?xml version="1.0" encoding="utf-8"?>
<table xmlns="http://schemas.openxmlformats.org/spreadsheetml/2006/main" id="3" name="tblStatusDefinitions" displayName="tblStatusDefinitions" ref="A16:B22" headerRowCount="1">
  <autoFilter ref="A16:B22"/>
  <tableColumns count="2">
    <tableColumn id="1" name="Status"/>
    <tableColumn id="2" name="Meaning"/>
  </tableColumns>
  <tableStyleInfo name="TableStyleMedium2" showRowStripes="1"/>
</table>
</file>

<file path=xl/tables/table4.xml><?xml version="1.0" encoding="utf-8"?>
<table xmlns="http://schemas.openxmlformats.org/spreadsheetml/2006/main" id="4" name="tblAlertDefinitions" displayName="tblAlertDefinitions" ref="A24:B33" headerRowCount="1">
  <autoFilter ref="A24:B33"/>
  <tableColumns count="2">
    <tableColumn id="1" name="Alert"/>
    <tableColumn id="2" name="Meaning"/>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table" Target="/xl/tables/table4.xml" Id="rId2"/></Relationships>
</file>

<file path=xl/worksheets/sheet1.xml><?xml version="1.0" encoding="utf-8"?>
<worksheet xmlns="http://schemas.openxmlformats.org/spreadsheetml/2006/main">
  <sheetPr>
    <outlinePr summaryBelow="1" summaryRight="1"/>
    <pageSetUpPr/>
  </sheetPr>
  <dimension ref="A1:L101"/>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18" customWidth="1" min="2" max="2"/>
    <col width="18" customWidth="1" min="3" max="3"/>
    <col width="4" customWidth="1" min="4" max="4"/>
    <col width="18" customWidth="1" min="5" max="5"/>
    <col width="18" customWidth="1" min="6" max="6"/>
    <col width="4" customWidth="1" min="7" max="7"/>
    <col width="18" customWidth="1" min="8" max="8"/>
    <col width="18" customWidth="1" min="9" max="9"/>
    <col width="4" customWidth="1" min="10" max="10"/>
    <col width="18" customWidth="1" min="11" max="11"/>
    <col width="18" customWidth="1" min="12" max="12"/>
  </cols>
  <sheetData>
    <row r="1"/>
    <row r="2" ht="28" customHeight="1">
      <c r="B2" s="1" t="inlineStr">
        <is>
          <t>Northstar Skills Institute Admissions Application Tracker</t>
        </is>
      </c>
    </row>
    <row r="3">
      <c r="B3" s="2" t="inlineStr">
        <is>
          <t>Reporting Date</t>
        </is>
      </c>
      <c r="C3" s="34" t="n">
        <v>46270</v>
      </c>
      <c r="E3" s="2" t="inlineStr">
        <is>
          <t>Prepared Rows</t>
        </is>
      </c>
      <c r="F3" s="4">
        <f>ROWS(Applications!$A$8:$A$207)</f>
        <v/>
      </c>
      <c r="H3" s="2" t="inlineStr">
        <is>
          <t>Last Refreshed</t>
        </is>
      </c>
      <c r="I3" s="35">
        <f>TODAY()</f>
        <v/>
      </c>
    </row>
    <row r="4"/>
    <row r="5"/>
    <row r="6">
      <c r="B6" s="6" t="inlineStr">
        <is>
          <t>Total Applications</t>
        </is>
      </c>
      <c r="C6" s="6" t="n"/>
      <c r="E6" s="6" t="inlineStr">
        <is>
          <t>Active Applications</t>
        </is>
      </c>
      <c r="F6" s="6" t="n"/>
      <c r="H6" s="6" t="inlineStr">
        <is>
          <t>Incomplete</t>
        </is>
      </c>
      <c r="I6" s="6" t="n"/>
      <c r="K6" s="6" t="inlineStr">
        <is>
          <t>Under Review</t>
        </is>
      </c>
      <c r="L6" s="6" t="n"/>
    </row>
    <row r="7">
      <c r="B7" s="7">
        <f>COUNTIF(Applications!$A$8:$A$207,"&lt;&gt;")</f>
        <v/>
      </c>
      <c r="C7" s="8" t="n"/>
      <c r="E7" s="7">
        <f>COUNTIFS(Applications!$A$8:$A$207,"&lt;&gt;",Applications!$J$8:$J$207,"&lt;&gt;Decision Released",Applications!$J$8:$J$207,"&lt;&gt;Withdrawn")</f>
        <v/>
      </c>
      <c r="F7" s="8" t="n"/>
      <c r="H7" s="7">
        <f>COUNTIF(Applications!$J$8:$J$207,"Incomplete")</f>
        <v/>
      </c>
      <c r="I7" s="8" t="n"/>
      <c r="K7" s="7">
        <f>COUNTIF(Applications!$J$8:$J$207,"Under Review")</f>
        <v/>
      </c>
      <c r="L7" s="8" t="n"/>
    </row>
    <row r="8">
      <c r="B8" s="8" t="n"/>
      <c r="C8" s="8" t="n"/>
      <c r="E8" s="8" t="n"/>
      <c r="F8" s="8" t="n"/>
      <c r="H8" s="8" t="n"/>
      <c r="I8" s="8" t="n"/>
      <c r="K8" s="8" t="n"/>
      <c r="L8" s="8" t="n"/>
    </row>
    <row r="9"/>
    <row r="10">
      <c r="B10" s="6" t="inlineStr">
        <is>
          <t>Decisions Released</t>
        </is>
      </c>
      <c r="C10" s="6" t="n"/>
      <c r="E10" s="6" t="inlineStr">
        <is>
          <t>Admitted</t>
        </is>
      </c>
      <c r="F10" s="6" t="n"/>
      <c r="H10" s="6" t="inlineStr">
        <is>
          <t>Deposits Received</t>
        </is>
      </c>
      <c r="I10" s="6" t="n"/>
      <c r="K10" s="6" t="inlineStr">
        <is>
          <t>Overdue Follow-Ups</t>
        </is>
      </c>
      <c r="L10" s="6" t="n"/>
    </row>
    <row r="11">
      <c r="B11" s="7">
        <f>COUNTIF(Applications!$J$8:$J$207,"Decision Released")</f>
        <v/>
      </c>
      <c r="C11" s="8" t="n"/>
      <c r="E11" s="7">
        <f>COUNTIF(Applications!$K$8:$K$207,"Admit")</f>
        <v/>
      </c>
      <c r="F11" s="8" t="n"/>
      <c r="H11" s="7">
        <f>COUNTIF(Applications!$M$8:$M$207,"Received")</f>
        <v/>
      </c>
      <c r="I11" s="8" t="n"/>
      <c r="K11" s="7">
        <f>COUNTIF(Applications!$W$8:$W$207,"Overdue")</f>
        <v/>
      </c>
      <c r="L11" s="8" t="n"/>
    </row>
    <row r="12">
      <c r="B12" s="8" t="n"/>
      <c r="C12" s="8" t="n"/>
      <c r="E12" s="8" t="n"/>
      <c r="F12" s="8" t="n"/>
      <c r="H12" s="8" t="n"/>
      <c r="I12" s="8" t="n"/>
      <c r="K12" s="8" t="n"/>
      <c r="L12" s="8" t="n"/>
    </row>
    <row r="13"/>
    <row r="14">
      <c r="B14" s="6" t="inlineStr">
        <is>
          <t>Deadlines Due in 14 Days</t>
        </is>
      </c>
      <c r="C14" s="6" t="n"/>
      <c r="E14" s="6" t="inlineStr">
        <is>
          <t>Past-Due Unsubmitted</t>
        </is>
      </c>
      <c r="F14" s="6" t="n"/>
      <c r="H14" s="6" t="inlineStr">
        <is>
          <t>Average Checklist Completion</t>
        </is>
      </c>
      <c r="I14" s="6" t="n"/>
      <c r="K14" s="6" t="inlineStr">
        <is>
          <t>Data Quality Issues</t>
        </is>
      </c>
      <c r="L14" s="6" t="n"/>
    </row>
    <row r="15">
      <c r="B15" s="7">
        <f>COUNTIF(Applications!$X$8:$X$207,"Due Soon")</f>
        <v/>
      </c>
      <c r="C15" s="8" t="n"/>
      <c r="E15" s="7">
        <f>COUNTIF(Applications!$X$8:$X$207,"Past Due")</f>
        <v/>
      </c>
      <c r="F15" s="8" t="n"/>
      <c r="H15" s="9">
        <f>IFERROR(AVERAGE(Applications!$U$8:$U$207),0)</f>
        <v/>
      </c>
      <c r="I15" s="8" t="n"/>
      <c r="K15" s="7">
        <f>COUNTIFS(Applications!$A$8:$A$207,"&lt;&gt;",Applications!$Y$8:$Y$207,"&lt;&gt;OK")</f>
        <v/>
      </c>
      <c r="L15" s="8" t="n"/>
    </row>
    <row r="16">
      <c r="B16" s="8">
        <f>""</f>
        <v/>
      </c>
      <c r="C16" s="8" t="n"/>
      <c r="E16" s="8">
        <f>""</f>
        <v/>
      </c>
      <c r="F16" s="8" t="n"/>
      <c r="H16" s="8">
        <f>""</f>
        <v/>
      </c>
      <c r="I16" s="8" t="n"/>
      <c r="K16" s="8">
        <f>""</f>
        <v/>
      </c>
      <c r="L16" s="8" t="n"/>
    </row>
    <row r="17">
      <c r="B17">
        <f>""</f>
        <v/>
      </c>
      <c r="E17">
        <f>""</f>
        <v/>
      </c>
      <c r="H17">
        <f>""</f>
        <v/>
      </c>
      <c r="K17">
        <f>""</f>
        <v/>
      </c>
    </row>
    <row r="18">
      <c r="B18">
        <f>""</f>
        <v/>
      </c>
      <c r="E18">
        <f>""</f>
        <v/>
      </c>
      <c r="H18">
        <f>""</f>
        <v/>
      </c>
      <c r="K18">
        <f>""</f>
        <v/>
      </c>
    </row>
    <row r="19">
      <c r="B19" s="10" t="inlineStr">
        <is>
          <t>Applications by Status</t>
        </is>
      </c>
      <c r="C19" s="11" t="n"/>
      <c r="E19">
        <f>""</f>
        <v/>
      </c>
      <c r="H19">
        <f>""</f>
        <v/>
      </c>
      <c r="K19">
        <f>""</f>
        <v/>
      </c>
    </row>
    <row r="20">
      <c r="B20" s="12" t="inlineStr">
        <is>
          <t>Started</t>
        </is>
      </c>
      <c r="C20" s="12">
        <f>COUNTIF(Applications!$J$8:$J$207,B20)</f>
        <v/>
      </c>
      <c r="E20">
        <f>""</f>
        <v/>
      </c>
      <c r="H20">
        <f>""</f>
        <v/>
      </c>
      <c r="K20">
        <f>""</f>
        <v/>
      </c>
    </row>
    <row r="21">
      <c r="B21" s="13" t="inlineStr">
        <is>
          <t>Submitted</t>
        </is>
      </c>
      <c r="C21" s="13">
        <f>COUNTIF(Applications!$J$8:$J$207,B21)</f>
        <v/>
      </c>
      <c r="E21">
        <f>""</f>
        <v/>
      </c>
      <c r="H21">
        <f>""</f>
        <v/>
      </c>
      <c r="K21">
        <f>""</f>
        <v/>
      </c>
    </row>
    <row r="22">
      <c r="B22" s="12" t="inlineStr">
        <is>
          <t>Incomplete</t>
        </is>
      </c>
      <c r="C22" s="12">
        <f>COUNTIF(Applications!$J$8:$J$207,B22)</f>
        <v/>
      </c>
      <c r="E22">
        <f>""</f>
        <v/>
      </c>
      <c r="H22">
        <f>""</f>
        <v/>
      </c>
      <c r="K22">
        <f>""</f>
        <v/>
      </c>
    </row>
    <row r="23">
      <c r="B23" s="13" t="inlineStr">
        <is>
          <t>Under Review</t>
        </is>
      </c>
      <c r="C23" s="13">
        <f>COUNTIF(Applications!$J$8:$J$207,B23)</f>
        <v/>
      </c>
      <c r="E23">
        <f>""</f>
        <v/>
      </c>
      <c r="H23">
        <f>""</f>
        <v/>
      </c>
      <c r="K23">
        <f>""</f>
        <v/>
      </c>
    </row>
    <row r="24">
      <c r="B24" s="12" t="inlineStr">
        <is>
          <t>Decision Released</t>
        </is>
      </c>
      <c r="C24" s="12">
        <f>COUNTIF(Applications!$J$8:$J$207,B24)</f>
        <v/>
      </c>
      <c r="E24">
        <f>""</f>
        <v/>
      </c>
      <c r="H24">
        <f>""</f>
        <v/>
      </c>
      <c r="K24">
        <f>""</f>
        <v/>
      </c>
    </row>
    <row r="25">
      <c r="B25" s="13" t="inlineStr">
        <is>
          <t>Withdrawn</t>
        </is>
      </c>
      <c r="C25" s="13">
        <f>COUNTIF(Applications!$J$8:$J$207,B25)</f>
        <v/>
      </c>
      <c r="E25">
        <f>""</f>
        <v/>
      </c>
      <c r="H25">
        <f>""</f>
        <v/>
      </c>
      <c r="K25">
        <f>""</f>
        <v/>
      </c>
    </row>
    <row r="26">
      <c r="B26">
        <f>""</f>
        <v/>
      </c>
      <c r="E26">
        <f>""</f>
        <v/>
      </c>
      <c r="H26">
        <f>""</f>
        <v/>
      </c>
      <c r="K26">
        <f>""</f>
        <v/>
      </c>
    </row>
    <row r="27">
      <c r="B27">
        <f>""</f>
        <v/>
      </c>
      <c r="E27">
        <f>""</f>
        <v/>
      </c>
      <c r="H27">
        <f>""</f>
        <v/>
      </c>
      <c r="K27">
        <f>""</f>
        <v/>
      </c>
    </row>
    <row r="28">
      <c r="B28">
        <f>""</f>
        <v/>
      </c>
      <c r="E28">
        <f>""</f>
        <v/>
      </c>
      <c r="H28">
        <f>""</f>
        <v/>
      </c>
      <c r="K28">
        <f>""</f>
        <v/>
      </c>
    </row>
    <row r="29">
      <c r="B29" s="10" t="inlineStr">
        <is>
          <t>Applications by Source</t>
        </is>
      </c>
      <c r="C29" s="11" t="n"/>
      <c r="E29">
        <f>""</f>
        <v/>
      </c>
      <c r="H29">
        <f>""</f>
        <v/>
      </c>
      <c r="K29">
        <f>""</f>
        <v/>
      </c>
    </row>
    <row r="30">
      <c r="B30" s="12" t="inlineStr">
        <is>
          <t>Website</t>
        </is>
      </c>
      <c r="C30" s="12">
        <f>COUNTIF(Applications!$F$8:$F$207,B30)</f>
        <v/>
      </c>
      <c r="E30">
        <f>""</f>
        <v/>
      </c>
      <c r="H30">
        <f>""</f>
        <v/>
      </c>
      <c r="K30">
        <f>""</f>
        <v/>
      </c>
    </row>
    <row r="31">
      <c r="B31" s="13" t="inlineStr">
        <is>
          <t>Information Session</t>
        </is>
      </c>
      <c r="C31" s="13">
        <f>COUNTIF(Applications!$F$8:$F$207,B31)</f>
        <v/>
      </c>
      <c r="E31">
        <f>""</f>
        <v/>
      </c>
      <c r="H31">
        <f>""</f>
        <v/>
      </c>
      <c r="K31">
        <f>""</f>
        <v/>
      </c>
    </row>
    <row r="32">
      <c r="B32" s="12" t="inlineStr">
        <is>
          <t>Staff Referral</t>
        </is>
      </c>
      <c r="C32" s="12">
        <f>COUNTIF(Applications!$F$8:$F$207,B32)</f>
        <v/>
      </c>
      <c r="E32">
        <f>""</f>
        <v/>
      </c>
      <c r="H32">
        <f>""</f>
        <v/>
      </c>
      <c r="K32">
        <f>""</f>
        <v/>
      </c>
    </row>
    <row r="33">
      <c r="B33" s="13" t="inlineStr">
        <is>
          <t>Community Partner</t>
        </is>
      </c>
      <c r="C33" s="13">
        <f>COUNTIF(Applications!$F$8:$F$207,B33)</f>
        <v/>
      </c>
      <c r="E33">
        <f>""</f>
        <v/>
      </c>
      <c r="H33">
        <f>""</f>
        <v/>
      </c>
      <c r="K33">
        <f>""</f>
        <v/>
      </c>
    </row>
    <row r="34">
      <c r="B34" s="12" t="inlineStr">
        <is>
          <t>Career Fair</t>
        </is>
      </c>
      <c r="C34" s="12">
        <f>COUNTIF(Applications!$F$8:$F$207,B34)</f>
        <v/>
      </c>
      <c r="E34">
        <f>""</f>
        <v/>
      </c>
      <c r="H34">
        <f>""</f>
        <v/>
      </c>
      <c r="K34">
        <f>""</f>
        <v/>
      </c>
    </row>
    <row r="35">
      <c r="B35" s="13" t="inlineStr">
        <is>
          <t>Returning Learner</t>
        </is>
      </c>
      <c r="C35" s="13">
        <f>COUNTIF(Applications!$F$8:$F$207,B35)</f>
        <v/>
      </c>
      <c r="E35">
        <f>""</f>
        <v/>
      </c>
      <c r="H35">
        <f>""</f>
        <v/>
      </c>
      <c r="K35">
        <f>""</f>
        <v/>
      </c>
    </row>
    <row r="36">
      <c r="B36" s="12" t="inlineStr">
        <is>
          <t>Other</t>
        </is>
      </c>
      <c r="C36" s="12">
        <f>COUNTIF(Applications!$F$8:$F$207,B36)</f>
        <v/>
      </c>
      <c r="E36">
        <f>""</f>
        <v/>
      </c>
      <c r="H36">
        <f>""</f>
        <v/>
      </c>
      <c r="K36">
        <f>""</f>
        <v/>
      </c>
    </row>
    <row r="37">
      <c r="B37">
        <f>""</f>
        <v/>
      </c>
      <c r="E37">
        <f>""</f>
        <v/>
      </c>
      <c r="H37">
        <f>""</f>
        <v/>
      </c>
      <c r="K37">
        <f>""</f>
        <v/>
      </c>
    </row>
    <row r="38">
      <c r="B38">
        <f>""</f>
        <v/>
      </c>
      <c r="E38">
        <f>""</f>
        <v/>
      </c>
      <c r="H38">
        <f>""</f>
        <v/>
      </c>
      <c r="K38">
        <f>""</f>
        <v/>
      </c>
    </row>
    <row r="39">
      <c r="B39">
        <f>""</f>
        <v/>
      </c>
      <c r="E39">
        <f>""</f>
        <v/>
      </c>
      <c r="H39">
        <f>""</f>
        <v/>
      </c>
      <c r="K39">
        <f>""</f>
        <v/>
      </c>
    </row>
    <row r="40">
      <c r="B40">
        <f>""</f>
        <v/>
      </c>
      <c r="E40">
        <f>""</f>
        <v/>
      </c>
      <c r="H40">
        <f>""</f>
        <v/>
      </c>
      <c r="K40">
        <f>""</f>
        <v/>
      </c>
    </row>
    <row r="41">
      <c r="B41">
        <f>""</f>
        <v/>
      </c>
      <c r="E41">
        <f>""</f>
        <v/>
      </c>
      <c r="H41">
        <f>""</f>
        <v/>
      </c>
      <c r="K41">
        <f>""</f>
        <v/>
      </c>
    </row>
    <row r="42">
      <c r="B42">
        <f>""</f>
        <v/>
      </c>
      <c r="E42">
        <f>""</f>
        <v/>
      </c>
      <c r="H42">
        <f>""</f>
        <v/>
      </c>
      <c r="K42">
        <f>""</f>
        <v/>
      </c>
    </row>
    <row r="43">
      <c r="B43">
        <f>""</f>
        <v/>
      </c>
      <c r="E43">
        <f>""</f>
        <v/>
      </c>
      <c r="H43">
        <f>""</f>
        <v/>
      </c>
      <c r="K43">
        <f>""</f>
        <v/>
      </c>
    </row>
    <row r="44">
      <c r="B44">
        <f>""</f>
        <v/>
      </c>
      <c r="E44">
        <f>""</f>
        <v/>
      </c>
      <c r="H44">
        <f>""</f>
        <v/>
      </c>
      <c r="K44">
        <f>""</f>
        <v/>
      </c>
    </row>
    <row r="45">
      <c r="B45">
        <f>""</f>
        <v/>
      </c>
      <c r="E45">
        <f>""</f>
        <v/>
      </c>
      <c r="H45">
        <f>""</f>
        <v/>
      </c>
      <c r="K45">
        <f>""</f>
        <v/>
      </c>
    </row>
    <row r="46">
      <c r="B46">
        <f>""</f>
        <v/>
      </c>
      <c r="E46">
        <f>""</f>
        <v/>
      </c>
      <c r="H46">
        <f>""</f>
        <v/>
      </c>
      <c r="K46">
        <f>""</f>
        <v/>
      </c>
    </row>
    <row r="47">
      <c r="B47">
        <f>""</f>
        <v/>
      </c>
      <c r="E47">
        <f>""</f>
        <v/>
      </c>
      <c r="H47">
        <f>""</f>
        <v/>
      </c>
      <c r="K47">
        <f>""</f>
        <v/>
      </c>
    </row>
    <row r="48">
      <c r="B48">
        <f>""</f>
        <v/>
      </c>
      <c r="E48">
        <f>""</f>
        <v/>
      </c>
      <c r="H48">
        <f>""</f>
        <v/>
      </c>
      <c r="K48">
        <f>""</f>
        <v/>
      </c>
    </row>
    <row r="49">
      <c r="B49">
        <f>""</f>
        <v/>
      </c>
      <c r="E49">
        <f>""</f>
        <v/>
      </c>
      <c r="H49">
        <f>""</f>
        <v/>
      </c>
      <c r="K49">
        <f>""</f>
        <v/>
      </c>
    </row>
    <row r="50">
      <c r="B50">
        <f>""</f>
        <v/>
      </c>
      <c r="E50">
        <f>""</f>
        <v/>
      </c>
      <c r="H50">
        <f>""</f>
        <v/>
      </c>
      <c r="K50">
        <f>""</f>
        <v/>
      </c>
    </row>
    <row r="51">
      <c r="B51" s="10" t="inlineStr">
        <is>
          <t>Review Queue</t>
        </is>
      </c>
      <c r="C51" s="11" t="n"/>
      <c r="E51">
        <f>""</f>
        <v/>
      </c>
      <c r="H51">
        <f>""</f>
        <v/>
      </c>
      <c r="K51">
        <f>""</f>
        <v/>
      </c>
    </row>
    <row r="52">
      <c r="B52" s="12" t="inlineStr">
        <is>
          <t>Overdue Follow-Ups</t>
        </is>
      </c>
      <c r="C52" s="12">
        <f>COUNTIF(Applications!$W$8:$W$207,"Overdue")</f>
        <v/>
      </c>
      <c r="E52">
        <f>""</f>
        <v/>
      </c>
      <c r="H52">
        <f>""</f>
        <v/>
      </c>
      <c r="K52">
        <f>""</f>
        <v/>
      </c>
    </row>
    <row r="53">
      <c r="B53" s="13" t="inlineStr">
        <is>
          <t>Follow-Ups Due Soon</t>
        </is>
      </c>
      <c r="C53" s="13">
        <f>COUNTIF(Applications!$W$8:$W$207,"Due Soon")</f>
        <v/>
      </c>
      <c r="E53">
        <f>""</f>
        <v/>
      </c>
      <c r="H53">
        <f>""</f>
        <v/>
      </c>
      <c r="K53">
        <f>""</f>
        <v/>
      </c>
    </row>
    <row r="54">
      <c r="B54" s="12" t="inlineStr">
        <is>
          <t>Missing Follow-Up Dates</t>
        </is>
      </c>
      <c r="C54" s="12">
        <f>COUNTIF(Applications!$W$8:$W$207,"Missing")</f>
        <v/>
      </c>
      <c r="E54">
        <f>""</f>
        <v/>
      </c>
      <c r="H54">
        <f>""</f>
        <v/>
      </c>
      <c r="K54">
        <f>""</f>
        <v/>
      </c>
    </row>
    <row r="55">
      <c r="B55" s="13" t="inlineStr">
        <is>
          <t>Deadlines Due Soon</t>
        </is>
      </c>
      <c r="C55" s="13">
        <f>COUNTIF(Applications!$X$8:$X$207,"Due Soon")</f>
        <v/>
      </c>
      <c r="E55">
        <f>""</f>
        <v/>
      </c>
      <c r="H55">
        <f>""</f>
        <v/>
      </c>
      <c r="K55">
        <f>""</f>
        <v/>
      </c>
    </row>
    <row r="56">
      <c r="B56" s="12" t="inlineStr">
        <is>
          <t>Past-Due Unsubmitted</t>
        </is>
      </c>
      <c r="C56" s="12">
        <f>COUNTIF(Applications!$X$8:$X$207,"Past Due")</f>
        <v/>
      </c>
      <c r="E56">
        <f>""</f>
        <v/>
      </c>
      <c r="H56">
        <f>""</f>
        <v/>
      </c>
      <c r="K56">
        <f>""</f>
        <v/>
      </c>
    </row>
    <row r="57">
      <c r="B57" s="13" t="inlineStr">
        <is>
          <t>Data Quality Issues</t>
        </is>
      </c>
      <c r="C57" s="13">
        <f>COUNTIFS(Applications!$A$8:$A$207,"&lt;&gt;",Applications!$Y$8:$Y$207,"&lt;&gt;OK")</f>
        <v/>
      </c>
      <c r="E57">
        <f>""</f>
        <v/>
      </c>
      <c r="H57">
        <f>""</f>
        <v/>
      </c>
      <c r="K57">
        <f>""</f>
        <v/>
      </c>
    </row>
    <row r="58">
      <c r="B58">
        <f>""</f>
        <v/>
      </c>
      <c r="C58">
        <f>""</f>
        <v/>
      </c>
      <c r="E58">
        <f>""</f>
        <v/>
      </c>
      <c r="H58">
        <f>""</f>
        <v/>
      </c>
      <c r="K58">
        <f>""</f>
        <v/>
      </c>
    </row>
    <row r="59">
      <c r="B59" s="14" t="inlineStr">
        <is>
          <t>Filter the Applications sheet by Follow-Up Alert, Deadline Alert, or Data Quality Alert to review individual records.</t>
        </is>
      </c>
      <c r="C59">
        <f>""</f>
        <v/>
      </c>
      <c r="E59">
        <f>""</f>
        <v/>
      </c>
      <c r="H59">
        <f>""</f>
        <v/>
      </c>
      <c r="K59">
        <f>""</f>
        <v/>
      </c>
    </row>
    <row r="60">
      <c r="B60">
        <f>""</f>
        <v/>
      </c>
      <c r="C60">
        <f>""</f>
        <v/>
      </c>
      <c r="E60">
        <f>""</f>
        <v/>
      </c>
      <c r="H60">
        <f>""</f>
        <v/>
      </c>
      <c r="K60">
        <f>""</f>
        <v/>
      </c>
    </row>
    <row r="61">
      <c r="B61">
        <f>""</f>
        <v/>
      </c>
      <c r="C61">
        <f>""</f>
        <v/>
      </c>
      <c r="E61">
        <f>""</f>
        <v/>
      </c>
      <c r="H61">
        <f>""</f>
        <v/>
      </c>
      <c r="K61">
        <f>""</f>
        <v/>
      </c>
    </row>
    <row r="62">
      <c r="B62">
        <f>""</f>
        <v/>
      </c>
      <c r="C62">
        <f>""</f>
        <v/>
      </c>
      <c r="E62">
        <f>""</f>
        <v/>
      </c>
      <c r="H62">
        <f>""</f>
        <v/>
      </c>
      <c r="K62">
        <f>""</f>
        <v/>
      </c>
    </row>
    <row r="63">
      <c r="B63">
        <f>""</f>
        <v/>
      </c>
      <c r="C63">
        <f>""</f>
        <v/>
      </c>
      <c r="E63">
        <f>""</f>
        <v/>
      </c>
      <c r="H63">
        <f>""</f>
        <v/>
      </c>
      <c r="K63">
        <f>""</f>
        <v/>
      </c>
    </row>
    <row r="64">
      <c r="B64">
        <f>""</f>
        <v/>
      </c>
      <c r="C64">
        <f>""</f>
        <v/>
      </c>
      <c r="E64">
        <f>""</f>
        <v/>
      </c>
      <c r="H64">
        <f>""</f>
        <v/>
      </c>
      <c r="K64">
        <f>""</f>
        <v/>
      </c>
    </row>
    <row r="65">
      <c r="B65">
        <f>""</f>
        <v/>
      </c>
      <c r="C65">
        <f>""</f>
        <v/>
      </c>
      <c r="E65">
        <f>""</f>
        <v/>
      </c>
      <c r="H65">
        <f>""</f>
        <v/>
      </c>
      <c r="K65">
        <f>""</f>
        <v/>
      </c>
    </row>
    <row r="66">
      <c r="B66">
        <f>""</f>
        <v/>
      </c>
      <c r="C66">
        <f>""</f>
        <v/>
      </c>
      <c r="E66">
        <f>""</f>
        <v/>
      </c>
      <c r="H66">
        <f>""</f>
        <v/>
      </c>
      <c r="K66">
        <f>""</f>
        <v/>
      </c>
    </row>
    <row r="67">
      <c r="B67">
        <f>""</f>
        <v/>
      </c>
      <c r="C67">
        <f>""</f>
        <v/>
      </c>
      <c r="E67">
        <f>""</f>
        <v/>
      </c>
      <c r="H67">
        <f>""</f>
        <v/>
      </c>
      <c r="K67">
        <f>""</f>
        <v/>
      </c>
    </row>
    <row r="68">
      <c r="B68">
        <f>""</f>
        <v/>
      </c>
      <c r="C68">
        <f>""</f>
        <v/>
      </c>
      <c r="E68">
        <f>""</f>
        <v/>
      </c>
      <c r="H68">
        <f>""</f>
        <v/>
      </c>
      <c r="K68">
        <f>""</f>
        <v/>
      </c>
    </row>
    <row r="69">
      <c r="B69">
        <f>""</f>
        <v/>
      </c>
      <c r="C69">
        <f>""</f>
        <v/>
      </c>
      <c r="E69">
        <f>""</f>
        <v/>
      </c>
      <c r="H69">
        <f>""</f>
        <v/>
      </c>
      <c r="K69">
        <f>""</f>
        <v/>
      </c>
    </row>
    <row r="70">
      <c r="B70">
        <f>""</f>
        <v/>
      </c>
      <c r="C70">
        <f>""</f>
        <v/>
      </c>
      <c r="E70">
        <f>""</f>
        <v/>
      </c>
      <c r="H70">
        <f>""</f>
        <v/>
      </c>
      <c r="K70">
        <f>""</f>
        <v/>
      </c>
    </row>
    <row r="71">
      <c r="B71">
        <f>""</f>
        <v/>
      </c>
      <c r="C71">
        <f>""</f>
        <v/>
      </c>
      <c r="E71">
        <f>""</f>
        <v/>
      </c>
      <c r="H71">
        <f>""</f>
        <v/>
      </c>
      <c r="K71">
        <f>""</f>
        <v/>
      </c>
    </row>
    <row r="72">
      <c r="B72">
        <f>""</f>
        <v/>
      </c>
      <c r="C72">
        <f>""</f>
        <v/>
      </c>
      <c r="E72">
        <f>""</f>
        <v/>
      </c>
      <c r="H72">
        <f>""</f>
        <v/>
      </c>
      <c r="K72">
        <f>""</f>
        <v/>
      </c>
    </row>
    <row r="73">
      <c r="B73">
        <f>""</f>
        <v/>
      </c>
      <c r="C73">
        <f>""</f>
        <v/>
      </c>
      <c r="E73">
        <f>""</f>
        <v/>
      </c>
      <c r="H73">
        <f>""</f>
        <v/>
      </c>
      <c r="K73">
        <f>""</f>
        <v/>
      </c>
    </row>
    <row r="74">
      <c r="B74">
        <f>""</f>
        <v/>
      </c>
      <c r="C74">
        <f>""</f>
        <v/>
      </c>
      <c r="E74">
        <f>""</f>
        <v/>
      </c>
      <c r="H74">
        <f>""</f>
        <v/>
      </c>
      <c r="K74">
        <f>""</f>
        <v/>
      </c>
    </row>
    <row r="75">
      <c r="B75">
        <f>""</f>
        <v/>
      </c>
      <c r="C75">
        <f>""</f>
        <v/>
      </c>
      <c r="E75">
        <f>""</f>
        <v/>
      </c>
      <c r="H75">
        <f>""</f>
        <v/>
      </c>
      <c r="K75">
        <f>""</f>
        <v/>
      </c>
    </row>
    <row r="76">
      <c r="B76">
        <f>""</f>
        <v/>
      </c>
      <c r="C76">
        <f>""</f>
        <v/>
      </c>
      <c r="E76">
        <f>""</f>
        <v/>
      </c>
      <c r="H76">
        <f>""</f>
        <v/>
      </c>
      <c r="K76">
        <f>""</f>
        <v/>
      </c>
    </row>
    <row r="77">
      <c r="B77">
        <f>""</f>
        <v/>
      </c>
      <c r="C77">
        <f>""</f>
        <v/>
      </c>
      <c r="E77">
        <f>""</f>
        <v/>
      </c>
      <c r="H77">
        <f>""</f>
        <v/>
      </c>
      <c r="K77">
        <f>""</f>
        <v/>
      </c>
    </row>
    <row r="78">
      <c r="B78">
        <f>""</f>
        <v/>
      </c>
      <c r="C78">
        <f>""</f>
        <v/>
      </c>
      <c r="E78">
        <f>""</f>
        <v/>
      </c>
      <c r="H78">
        <f>""</f>
        <v/>
      </c>
      <c r="K78">
        <f>""</f>
        <v/>
      </c>
    </row>
    <row r="79">
      <c r="B79">
        <f>""</f>
        <v/>
      </c>
      <c r="C79">
        <f>""</f>
        <v/>
      </c>
      <c r="E79">
        <f>""</f>
        <v/>
      </c>
      <c r="H79">
        <f>""</f>
        <v/>
      </c>
      <c r="K79">
        <f>""</f>
        <v/>
      </c>
    </row>
    <row r="80">
      <c r="B80">
        <f>""</f>
        <v/>
      </c>
      <c r="C80">
        <f>""</f>
        <v/>
      </c>
      <c r="E80">
        <f>""</f>
        <v/>
      </c>
      <c r="H80">
        <f>""</f>
        <v/>
      </c>
      <c r="K80">
        <f>""</f>
        <v/>
      </c>
    </row>
    <row r="81">
      <c r="B81">
        <f>""</f>
        <v/>
      </c>
      <c r="C81">
        <f>""</f>
        <v/>
      </c>
      <c r="E81">
        <f>""</f>
        <v/>
      </c>
      <c r="H81">
        <f>""</f>
        <v/>
      </c>
      <c r="K81">
        <f>""</f>
        <v/>
      </c>
    </row>
    <row r="82">
      <c r="B82">
        <f>""</f>
        <v/>
      </c>
      <c r="C82">
        <f>""</f>
        <v/>
      </c>
      <c r="E82">
        <f>""</f>
        <v/>
      </c>
      <c r="H82">
        <f>""</f>
        <v/>
      </c>
      <c r="K82">
        <f>""</f>
        <v/>
      </c>
    </row>
    <row r="83">
      <c r="B83">
        <f>""</f>
        <v/>
      </c>
      <c r="C83">
        <f>""</f>
        <v/>
      </c>
      <c r="E83">
        <f>""</f>
        <v/>
      </c>
      <c r="H83">
        <f>""</f>
        <v/>
      </c>
      <c r="K83">
        <f>""</f>
        <v/>
      </c>
    </row>
    <row r="84">
      <c r="B84">
        <f>""</f>
        <v/>
      </c>
      <c r="C84">
        <f>""</f>
        <v/>
      </c>
      <c r="E84">
        <f>""</f>
        <v/>
      </c>
      <c r="H84">
        <f>""</f>
        <v/>
      </c>
      <c r="K84">
        <f>""</f>
        <v/>
      </c>
    </row>
    <row r="85">
      <c r="B85">
        <f>""</f>
        <v/>
      </c>
      <c r="C85">
        <f>""</f>
        <v/>
      </c>
      <c r="E85">
        <f>""</f>
        <v/>
      </c>
      <c r="H85">
        <f>""</f>
        <v/>
      </c>
      <c r="K85">
        <f>""</f>
        <v/>
      </c>
    </row>
    <row r="86">
      <c r="B86">
        <f>""</f>
        <v/>
      </c>
      <c r="C86">
        <f>""</f>
        <v/>
      </c>
      <c r="E86">
        <f>""</f>
        <v/>
      </c>
      <c r="H86">
        <f>""</f>
        <v/>
      </c>
      <c r="K86">
        <f>""</f>
        <v/>
      </c>
    </row>
    <row r="87">
      <c r="B87">
        <f>""</f>
        <v/>
      </c>
      <c r="C87">
        <f>""</f>
        <v/>
      </c>
      <c r="E87">
        <f>""</f>
        <v/>
      </c>
      <c r="H87">
        <f>""</f>
        <v/>
      </c>
      <c r="K87">
        <f>""</f>
        <v/>
      </c>
    </row>
    <row r="88">
      <c r="B88">
        <f>""</f>
        <v/>
      </c>
      <c r="C88">
        <f>""</f>
        <v/>
      </c>
      <c r="E88">
        <f>""</f>
        <v/>
      </c>
      <c r="H88">
        <f>""</f>
        <v/>
      </c>
      <c r="K88">
        <f>""</f>
        <v/>
      </c>
    </row>
    <row r="89">
      <c r="B89">
        <f>""</f>
        <v/>
      </c>
      <c r="C89">
        <f>""</f>
        <v/>
      </c>
      <c r="E89">
        <f>""</f>
        <v/>
      </c>
      <c r="H89">
        <f>""</f>
        <v/>
      </c>
      <c r="K89">
        <f>""</f>
        <v/>
      </c>
    </row>
    <row r="90">
      <c r="B90">
        <f>""</f>
        <v/>
      </c>
      <c r="C90">
        <f>""</f>
        <v/>
      </c>
      <c r="E90">
        <f>""</f>
        <v/>
      </c>
      <c r="H90">
        <f>""</f>
        <v/>
      </c>
      <c r="K90">
        <f>""</f>
        <v/>
      </c>
    </row>
    <row r="91">
      <c r="B91">
        <f>""</f>
        <v/>
      </c>
      <c r="C91">
        <f>""</f>
        <v/>
      </c>
      <c r="E91">
        <f>""</f>
        <v/>
      </c>
      <c r="H91">
        <f>""</f>
        <v/>
      </c>
      <c r="K91">
        <f>""</f>
        <v/>
      </c>
    </row>
    <row r="92">
      <c r="B92">
        <f>""</f>
        <v/>
      </c>
      <c r="C92">
        <f>""</f>
        <v/>
      </c>
      <c r="E92">
        <f>""</f>
        <v/>
      </c>
      <c r="H92">
        <f>""</f>
        <v/>
      </c>
      <c r="K92">
        <f>""</f>
        <v/>
      </c>
    </row>
    <row r="93">
      <c r="B93">
        <f>""</f>
        <v/>
      </c>
      <c r="C93">
        <f>""</f>
        <v/>
      </c>
      <c r="E93">
        <f>""</f>
        <v/>
      </c>
      <c r="H93">
        <f>""</f>
        <v/>
      </c>
      <c r="K93">
        <f>""</f>
        <v/>
      </c>
    </row>
    <row r="94">
      <c r="B94">
        <f>""</f>
        <v/>
      </c>
      <c r="C94">
        <f>""</f>
        <v/>
      </c>
      <c r="E94">
        <f>""</f>
        <v/>
      </c>
      <c r="H94">
        <f>""</f>
        <v/>
      </c>
      <c r="K94">
        <f>""</f>
        <v/>
      </c>
    </row>
    <row r="95">
      <c r="B95">
        <f>""</f>
        <v/>
      </c>
      <c r="C95">
        <f>""</f>
        <v/>
      </c>
      <c r="E95">
        <f>""</f>
        <v/>
      </c>
      <c r="H95">
        <f>""</f>
        <v/>
      </c>
      <c r="K95">
        <f>""</f>
        <v/>
      </c>
    </row>
    <row r="96">
      <c r="B96">
        <f>""</f>
        <v/>
      </c>
      <c r="C96">
        <f>""</f>
        <v/>
      </c>
      <c r="E96">
        <f>""</f>
        <v/>
      </c>
      <c r="H96">
        <f>""</f>
        <v/>
      </c>
      <c r="K96">
        <f>""</f>
        <v/>
      </c>
    </row>
    <row r="97">
      <c r="B97">
        <f>""</f>
        <v/>
      </c>
      <c r="C97">
        <f>""</f>
        <v/>
      </c>
      <c r="E97">
        <f>""</f>
        <v/>
      </c>
      <c r="H97">
        <f>""</f>
        <v/>
      </c>
      <c r="K97">
        <f>""</f>
        <v/>
      </c>
    </row>
    <row r="98">
      <c r="B98">
        <f>""</f>
        <v/>
      </c>
      <c r="C98">
        <f>""</f>
        <v/>
      </c>
      <c r="E98">
        <f>""</f>
        <v/>
      </c>
      <c r="H98">
        <f>""</f>
        <v/>
      </c>
      <c r="K98">
        <f>""</f>
        <v/>
      </c>
    </row>
    <row r="99">
      <c r="B99">
        <f>""</f>
        <v/>
      </c>
      <c r="C99">
        <f>""</f>
        <v/>
      </c>
      <c r="E99">
        <f>""</f>
        <v/>
      </c>
      <c r="H99">
        <f>""</f>
        <v/>
      </c>
      <c r="K99">
        <f>""</f>
        <v/>
      </c>
    </row>
    <row r="100">
      <c r="B100">
        <f>""</f>
        <v/>
      </c>
      <c r="C100">
        <f>""</f>
        <v/>
      </c>
      <c r="E100">
        <f>""</f>
        <v/>
      </c>
      <c r="H100">
        <f>""</f>
        <v/>
      </c>
      <c r="K100">
        <f>""</f>
        <v/>
      </c>
    </row>
    <row r="101">
      <c r="B101">
        <f>""</f>
        <v/>
      </c>
      <c r="C101">
        <f>""</f>
        <v/>
      </c>
      <c r="E101">
        <f>""</f>
        <v/>
      </c>
      <c r="H101">
        <f>""</f>
        <v/>
      </c>
      <c r="K101">
        <f>""</f>
        <v/>
      </c>
    </row>
  </sheetData>
  <mergeCells count="1">
    <mergeCell ref="B2:L2"/>
  </mergeCells>
  <conditionalFormatting sqref="K11:L12">
    <cfRule type="cellIs" priority="1" operator="greaterThan" dxfId="0">
      <formula>0</formula>
    </cfRule>
  </conditionalFormatting>
  <conditionalFormatting sqref="E15:F16">
    <cfRule type="cellIs" priority="2" operator="greaterThan" dxfId="0">
      <formula>0</formula>
    </cfRule>
  </conditionalFormatting>
  <conditionalFormatting sqref="K15:L16">
    <cfRule type="cellIs" priority="3" operator="greaterThan" dxfId="0">
      <formula>0</formula>
    </cfRule>
  </conditionalFormatting>
  <conditionalFormatting sqref="B15:C16">
    <cfRule type="cellIs" priority="4" operator="greaterThan" dxfId="1">
      <formula>0</formula>
    </cfRule>
  </conditionalFormatting>
  <dataValidations count="1">
    <dataValidation sqref="C3" showDropDown="0" showInputMessage="1" showErrorMessage="1" allowBlank="0" errorTitle="Invalid Date" error="Enter a valid date between 01/01/2020 and 12/31/2035." promptTitle="Reporting Date" prompt="Enter the date used for follow-up and deadline alerts." type="date" operator="between">
      <formula1>DATE(2020,1,1)</formula1>
      <formula2>DATE(2035,12,31)</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Y207"/>
  <sheetViews>
    <sheetView showGridLines="0" workbookViewId="0">
      <pane ySplit="7" topLeftCell="A8" activePane="bottomLeft" state="frozen"/>
      <selection pane="bottomLeft" activeCell="A1" sqref="A1"/>
    </sheetView>
  </sheetViews>
  <sheetFormatPr baseColWidth="8" defaultRowHeight="15"/>
  <cols>
    <col width="16" customWidth="1" min="1" max="1"/>
    <col width="22" customWidth="1" min="2" max="2"/>
    <col width="16" customWidth="1" min="3" max="3"/>
    <col width="38" customWidth="1" min="4" max="4"/>
    <col width="18" customWidth="1" min="5" max="5"/>
    <col width="20" customWidth="1" min="6" max="6"/>
    <col width="18" customWidth="1" min="7" max="7"/>
    <col width="14" customWidth="1" min="8" max="8"/>
    <col width="14" customWidth="1" min="9" max="9"/>
    <col width="18" customWidth="1" min="10" max="10"/>
    <col width="14" customWidth="1" min="11" max="11"/>
    <col width="14" customWidth="1" min="12" max="12"/>
    <col width="16" customWidth="1" min="13" max="13"/>
    <col width="14" customWidth="1" min="14" max="14"/>
    <col width="18" customWidth="1" min="15" max="15"/>
    <col width="18" customWidth="1" min="16" max="16"/>
    <col width="16" customWidth="1" min="17" max="17"/>
    <col width="16" customWidth="1" min="18" max="18"/>
    <col width="38" customWidth="1" min="19" max="19"/>
    <col width="18" customWidth="1" min="20" max="20"/>
    <col width="18" customWidth="1" min="21" max="21"/>
    <col width="12" customWidth="1" min="22" max="22"/>
    <col width="20" customWidth="1" min="23" max="23"/>
    <col width="20" customWidth="1" min="24" max="24"/>
    <col width="20" customWidth="1" min="25" max="25"/>
  </cols>
  <sheetData>
    <row r="1">
      <c r="A1" s="1" t="inlineStr">
        <is>
          <t>Admissions Applications</t>
        </is>
      </c>
    </row>
    <row r="2">
      <c r="A2" t="inlineStr">
        <is>
          <t>Enter one row per application. Yellow cells are editable; gray cells are calculated.</t>
        </is>
      </c>
    </row>
    <row r="3">
      <c r="A3" t="inlineStr">
        <is>
          <t>Use fictional or approved internal display names only. Do not enter sensitive personal information.</t>
        </is>
      </c>
    </row>
    <row r="5">
      <c r="A5" s="2" t="inlineStr">
        <is>
          <t>Reporting Date</t>
        </is>
      </c>
      <c r="B5" s="36">
        <f>Dashboard!$C$3</f>
        <v/>
      </c>
    </row>
    <row r="7">
      <c r="A7" s="16" t="inlineStr">
        <is>
          <t>Application ID</t>
        </is>
      </c>
      <c r="B7" s="16" t="inlineStr">
        <is>
          <t>Applicant Display Name</t>
        </is>
      </c>
      <c r="C7" s="16" t="inlineStr">
        <is>
          <t>Entry Term</t>
        </is>
      </c>
      <c r="D7" s="16" t="inlineStr">
        <is>
          <t>Program</t>
        </is>
      </c>
      <c r="E7" s="16" t="inlineStr">
        <is>
          <t>Application Type</t>
        </is>
      </c>
      <c r="F7" s="16" t="inlineStr">
        <is>
          <t>Source</t>
        </is>
      </c>
      <c r="G7" s="16" t="inlineStr">
        <is>
          <t>Recruiter</t>
        </is>
      </c>
      <c r="H7" s="16" t="inlineStr">
        <is>
          <t>Date Started</t>
        </is>
      </c>
      <c r="I7" s="16" t="inlineStr">
        <is>
          <t>Date Submitted</t>
        </is>
      </c>
      <c r="J7" s="16" t="inlineStr">
        <is>
          <t>Application Status</t>
        </is>
      </c>
      <c r="K7" s="16" t="inlineStr">
        <is>
          <t>Decision</t>
        </is>
      </c>
      <c r="L7" s="16" t="inlineStr">
        <is>
          <t>Decision Date</t>
        </is>
      </c>
      <c r="M7" s="16" t="inlineStr">
        <is>
          <t>Deposit Status</t>
        </is>
      </c>
      <c r="N7" s="16" t="inlineStr">
        <is>
          <t>Deposit Date</t>
        </is>
      </c>
      <c r="O7" s="16" t="inlineStr">
        <is>
          <t>Checklist Items Required</t>
        </is>
      </c>
      <c r="P7" s="16" t="inlineStr">
        <is>
          <t>Checklist Items Complete</t>
        </is>
      </c>
      <c r="Q7" s="16" t="inlineStr">
        <is>
          <t>Last Contact Date</t>
        </is>
      </c>
      <c r="R7" s="16" t="inlineStr">
        <is>
          <t>Next Follow-Up Date</t>
        </is>
      </c>
      <c r="S7" s="16" t="inlineStr">
        <is>
          <t>Notes</t>
        </is>
      </c>
      <c r="T7" s="16" t="inlineStr">
        <is>
          <t>Application Deadline</t>
        </is>
      </c>
      <c r="U7" s="16" t="inlineStr">
        <is>
          <t>Checklist Complete %</t>
        </is>
      </c>
      <c r="V7" s="16" t="inlineStr">
        <is>
          <t>Days Open</t>
        </is>
      </c>
      <c r="W7" s="16" t="inlineStr">
        <is>
          <t>Follow-Up Alert</t>
        </is>
      </c>
      <c r="X7" s="16" t="inlineStr">
        <is>
          <t>Deadline Alert</t>
        </is>
      </c>
      <c r="Y7" s="16" t="inlineStr">
        <is>
          <t>Data Quality Alert</t>
        </is>
      </c>
    </row>
    <row r="8">
      <c r="A8" s="17" t="inlineStr">
        <is>
          <t>APP-26001</t>
        </is>
      </c>
      <c r="B8" s="17" t="inlineStr">
        <is>
          <t>Avery C.</t>
        </is>
      </c>
      <c r="C8" s="17" t="inlineStr">
        <is>
          <t>Spring 2027</t>
        </is>
      </c>
      <c r="D8" s="18" t="inlineStr">
        <is>
          <t>Data Analytics Certificate</t>
        </is>
      </c>
      <c r="E8" s="17" t="inlineStr">
        <is>
          <t>New Applicant</t>
        </is>
      </c>
      <c r="F8" s="17" t="inlineStr">
        <is>
          <t>Website</t>
        </is>
      </c>
      <c r="G8" s="17" t="inlineStr">
        <is>
          <t>Morgan Lee</t>
        </is>
      </c>
      <c r="H8" s="37" t="n">
        <v>46254</v>
      </c>
      <c r="I8" s="37" t="n"/>
      <c r="J8" s="17" t="inlineStr">
        <is>
          <t>Started</t>
        </is>
      </c>
      <c r="K8" s="17" t="inlineStr">
        <is>
          <t>Pending</t>
        </is>
      </c>
      <c r="L8" s="37" t="n"/>
      <c r="M8" s="17" t="inlineStr">
        <is>
          <t>Not Requested</t>
        </is>
      </c>
      <c r="N8" s="37" t="n"/>
      <c r="O8" s="17" t="n">
        <v>5</v>
      </c>
      <c r="P8" s="17" t="n">
        <v>2</v>
      </c>
      <c r="Q8" s="37" t="n">
        <v>46266</v>
      </c>
      <c r="R8" s="37" t="n">
        <v>46269</v>
      </c>
      <c r="S8" s="18" t="inlineStr">
        <is>
          <t>Needs transcript reminder.</t>
        </is>
      </c>
      <c r="T8" s="38">
        <f>IF(OR($C8="",$D8=""),"",IFERROR(INDEX(Lists!$C$3:$C$101,MATCH($C8&amp;"|"&amp;$D8,Lists!$D$3:$D$101,0)),""))</f>
        <v/>
      </c>
      <c r="U8" s="21">
        <f>IF($A8="","",IF($O8="","",IF($O8=0,1,MIN(IF($P8="",0,$P8)/$O8,1))))</f>
        <v/>
      </c>
      <c r="V8" s="22">
        <f>IF(OR($A8="",$H8=""),"",MAX(0,IF($L8&lt;&gt;"",$L8,Dashboard!$C$3)-$H8))</f>
        <v/>
      </c>
      <c r="W8" s="23">
        <f>IF($A8="","",IF(OR($J8="Decision Released",$J8="Withdrawn"),"Closed",IF($R8="","Missing",IF($R8&lt;Dashboard!$C$3,"Overdue",IF($R8&lt;=Dashboard!$C$3+7,"Due Soon","Scheduled")))))</f>
        <v/>
      </c>
      <c r="X8" s="23">
        <f>IF($A8="","",IF($I8&lt;&gt;"","Submitted",IF($T8="","Missing Deadline",IF($T8&lt;Dashboard!$C$3,"Past Due",IF($T8&lt;=Dashboard!$C$3+14,"Due Soon","Open")))))</f>
        <v/>
      </c>
      <c r="Y8" s="23">
        <f>IF($A8="","",IF(COUNTIF($A$8:$A$207,$A8)&gt;1,"Duplicate Application ID",IF(AND($O8&lt;&gt;"",$P8&lt;&gt;"",$P8&gt;$O8),"Checklist Count Error",IF(AND($H8&lt;&gt;"",$I8&lt;&gt;"",$I8&lt;$H8),"Submitted Before Started",IF(AND($I8&lt;&gt;"",$L8&lt;&gt;"",$L8&lt;$I8),"Decision Before Submission",IF(AND($J8="Decision Released",OR($K8="Pending",$K8="",$L8="")),"Decision Details Missing",IF(AND($J8&lt;&gt;"Decision Released",OR(AND($K8&lt;&gt;"",$K8&lt;&gt;"Pending"),$L8&lt;&gt;"")),"Decision and Status Conflict",IF(AND($M8="Received",$N8=""),"Deposit Date Missing",IF(AND($N8&lt;&gt;"",$M8&lt;&gt;"Received"),"Deposit Status Conflict",IF(AND($M8="Received",$K8&lt;&gt;"Admit"),"Deposit Without Admit","OK")))))))))</f>
        <v/>
      </c>
    </row>
    <row r="9">
      <c r="A9" s="17" t="inlineStr">
        <is>
          <t>APP-26002</t>
        </is>
      </c>
      <c r="B9" s="17" t="inlineStr">
        <is>
          <t>Jordan M.</t>
        </is>
      </c>
      <c r="C9" s="17" t="inlineStr">
        <is>
          <t>Fall 2026</t>
        </is>
      </c>
      <c r="D9" s="18" t="inlineStr">
        <is>
          <t>Business Administration Certificate</t>
        </is>
      </c>
      <c r="E9" s="17" t="inlineStr">
        <is>
          <t>New Applicant</t>
        </is>
      </c>
      <c r="F9" s="17" t="inlineStr">
        <is>
          <t>Information Session</t>
        </is>
      </c>
      <c r="G9" s="17" t="inlineStr">
        <is>
          <t>Riley Brooks</t>
        </is>
      </c>
      <c r="H9" s="37" t="n">
        <v>46215</v>
      </c>
      <c r="I9" s="37" t="n">
        <v>46232</v>
      </c>
      <c r="J9" s="17" t="inlineStr">
        <is>
          <t>Under Review</t>
        </is>
      </c>
      <c r="K9" s="17" t="inlineStr">
        <is>
          <t>Pending</t>
        </is>
      </c>
      <c r="L9" s="37" t="n"/>
      <c r="M9" s="17" t="inlineStr">
        <is>
          <t>Not Requested</t>
        </is>
      </c>
      <c r="N9" s="37" t="n"/>
      <c r="O9" s="17" t="n">
        <v>6</v>
      </c>
      <c r="P9" s="17" t="n">
        <v>6</v>
      </c>
      <c r="Q9" s="37" t="n">
        <v>46267</v>
      </c>
      <c r="R9" s="37" t="n">
        <v>46273</v>
      </c>
      <c r="S9" s="18" t="inlineStr">
        <is>
          <t>File ready for committee review.</t>
        </is>
      </c>
      <c r="T9" s="38">
        <f>IF(OR($C9="",$D9=""),"",IFERROR(INDEX(Lists!$C$3:$C$101,MATCH($C9&amp;"|"&amp;$D9,Lists!$D$3:$D$101,0)),""))</f>
        <v/>
      </c>
      <c r="U9" s="21">
        <f>IF($A9="","",IF($O9="","",IF($O9=0,1,MIN(IF($P9="",0,$P9)/$O9,1))))</f>
        <v/>
      </c>
      <c r="V9" s="22">
        <f>IF(OR($A9="",$H9=""),"",MAX(0,IF($L9&lt;&gt;"",$L9,Dashboard!$C$3)-$H9))</f>
        <v/>
      </c>
      <c r="W9" s="23">
        <f>IF($A9="","",IF(OR($J9="Decision Released",$J9="Withdrawn"),"Closed",IF($R9="","Missing",IF($R9&lt;Dashboard!$C$3,"Overdue",IF($R9&lt;=Dashboard!$C$3+7,"Due Soon","Scheduled")))))</f>
        <v/>
      </c>
      <c r="X9" s="23">
        <f>IF($A9="","",IF($I9&lt;&gt;"","Submitted",IF($T9="","Missing Deadline",IF($T9&lt;Dashboard!$C$3,"Past Due",IF($T9&lt;=Dashboard!$C$3+14,"Due Soon","Open")))))</f>
        <v/>
      </c>
      <c r="Y9" s="23">
        <f>IF($A9="","",IF(COUNTIF($A$8:$A$207,$A9)&gt;1,"Duplicate Application ID",IF(AND($O9&lt;&gt;"",$P9&lt;&gt;"",$P9&gt;$O9),"Checklist Count Error",IF(AND($H9&lt;&gt;"",$I9&lt;&gt;"",$I9&lt;$H9),"Submitted Before Started",IF(AND($I9&lt;&gt;"",$L9&lt;&gt;"",$L9&lt;$I9),"Decision Before Submission",IF(AND($J9="Decision Released",OR($K9="Pending",$K9="",$L9="")),"Decision Details Missing",IF(AND($J9&lt;&gt;"Decision Released",OR(AND($K9&lt;&gt;"",$K9&lt;&gt;"Pending"),$L9&lt;&gt;"")),"Decision and Status Conflict",IF(AND($M9="Received",$N9=""),"Deposit Date Missing",IF(AND($N9&lt;&gt;"",$M9&lt;&gt;"Received"),"Deposit Status Conflict",IF(AND($M9="Received",$K9&lt;&gt;"Admit"),"Deposit Without Admit","OK")))))))))</f>
        <v/>
      </c>
    </row>
    <row r="10">
      <c r="A10" s="17" t="inlineStr">
        <is>
          <t>APP-26003</t>
        </is>
      </c>
      <c r="B10" s="17" t="inlineStr">
        <is>
          <t>Taylor R.</t>
        </is>
      </c>
      <c r="C10" s="17" t="inlineStr">
        <is>
          <t>Fall 2026</t>
        </is>
      </c>
      <c r="D10" s="18" t="inlineStr">
        <is>
          <t>Project Management Certificate</t>
        </is>
      </c>
      <c r="E10" s="17" t="inlineStr">
        <is>
          <t>Returning Applicant</t>
        </is>
      </c>
      <c r="F10" s="17" t="inlineStr">
        <is>
          <t>Returning Learner</t>
        </is>
      </c>
      <c r="G10" s="17" t="inlineStr">
        <is>
          <t>Casey Nguyen</t>
        </is>
      </c>
      <c r="H10" s="37" t="n">
        <v>46191</v>
      </c>
      <c r="I10" s="37" t="n">
        <v>46205</v>
      </c>
      <c r="J10" s="17" t="inlineStr">
        <is>
          <t>Decision Released</t>
        </is>
      </c>
      <c r="K10" s="17" t="inlineStr">
        <is>
          <t>Admit</t>
        </is>
      </c>
      <c r="L10" s="37" t="n">
        <v>46246</v>
      </c>
      <c r="M10" s="17" t="inlineStr">
        <is>
          <t>Received</t>
        </is>
      </c>
      <c r="N10" s="37" t="n">
        <v>46254</v>
      </c>
      <c r="O10" s="17" t="n">
        <v>5</v>
      </c>
      <c r="P10" s="17" t="n">
        <v>5</v>
      </c>
      <c r="Q10" s="37" t="n">
        <v>46254</v>
      </c>
      <c r="R10" s="37" t="n"/>
      <c r="S10" s="18" t="inlineStr">
        <is>
          <t>Deposit received.</t>
        </is>
      </c>
      <c r="T10" s="38">
        <f>IF(OR($C10="",$D10=""),"",IFERROR(INDEX(Lists!$C$3:$C$101,MATCH($C10&amp;"|"&amp;$D10,Lists!$D$3:$D$101,0)),""))</f>
        <v/>
      </c>
      <c r="U10" s="21">
        <f>IF($A10="","",IF($O10="","",IF($O10=0,1,MIN(IF($P10="",0,$P10)/$O10,1))))</f>
        <v/>
      </c>
      <c r="V10" s="22">
        <f>IF(OR($A10="",$H10=""),"",MAX(0,IF($L10&lt;&gt;"",$L10,Dashboard!$C$3)-$H10))</f>
        <v/>
      </c>
      <c r="W10" s="23">
        <f>IF($A10="","",IF(OR($J10="Decision Released",$J10="Withdrawn"),"Closed",IF($R10="","Missing",IF($R10&lt;Dashboard!$C$3,"Overdue",IF($R10&lt;=Dashboard!$C$3+7,"Due Soon","Scheduled")))))</f>
        <v/>
      </c>
      <c r="X10" s="23">
        <f>IF($A10="","",IF($I10&lt;&gt;"","Submitted",IF($T10="","Missing Deadline",IF($T10&lt;Dashboard!$C$3,"Past Due",IF($T10&lt;=Dashboard!$C$3+14,"Due Soon","Open")))))</f>
        <v/>
      </c>
      <c r="Y10" s="23">
        <f>IF($A10="","",IF(COUNTIF($A$8:$A$207,$A10)&gt;1,"Duplicate Application ID",IF(AND($O10&lt;&gt;"",$P10&lt;&gt;"",$P10&gt;$O10),"Checklist Count Error",IF(AND($H10&lt;&gt;"",$I10&lt;&gt;"",$I10&lt;$H10),"Submitted Before Started",IF(AND($I10&lt;&gt;"",$L10&lt;&gt;"",$L10&lt;$I10),"Decision Before Submission",IF(AND($J10="Decision Released",OR($K10="Pending",$K10="",$L10="")),"Decision Details Missing",IF(AND($J10&lt;&gt;"Decision Released",OR(AND($K10&lt;&gt;"",$K10&lt;&gt;"Pending"),$L10&lt;&gt;"")),"Decision and Status Conflict",IF(AND($M10="Received",$N10=""),"Deposit Date Missing",IF(AND($N10&lt;&gt;"",$M10&lt;&gt;"Received"),"Deposit Status Conflict",IF(AND($M10="Received",$K10&lt;&gt;"Admit"),"Deposit Without Admit","OK")))))))))</f>
        <v/>
      </c>
    </row>
    <row r="11">
      <c r="A11" s="17" t="inlineStr">
        <is>
          <t>APP-26004</t>
        </is>
      </c>
      <c r="B11" s="17" t="inlineStr">
        <is>
          <t>Cameron B.</t>
        </is>
      </c>
      <c r="C11" s="17" t="inlineStr">
        <is>
          <t>Spring 2027</t>
        </is>
      </c>
      <c r="D11" s="18" t="inlineStr">
        <is>
          <t>Clinical Medical Assistant Certificate</t>
        </is>
      </c>
      <c r="E11" s="17" t="inlineStr">
        <is>
          <t>New Applicant</t>
        </is>
      </c>
      <c r="F11" s="17" t="inlineStr">
        <is>
          <t>Community Partner</t>
        </is>
      </c>
      <c r="G11" s="17" t="inlineStr">
        <is>
          <t>Morgan Lee</t>
        </is>
      </c>
      <c r="H11" s="37" t="n">
        <v>46244</v>
      </c>
      <c r="I11" s="37" t="n">
        <v>46259</v>
      </c>
      <c r="J11" s="17" t="inlineStr">
        <is>
          <t>Incomplete</t>
        </is>
      </c>
      <c r="K11" s="17" t="inlineStr">
        <is>
          <t>Pending</t>
        </is>
      </c>
      <c r="L11" s="37" t="n"/>
      <c r="M11" s="17" t="inlineStr">
        <is>
          <t>Not Requested</t>
        </is>
      </c>
      <c r="N11" s="37" t="n"/>
      <c r="O11" s="17" t="n">
        <v>7</v>
      </c>
      <c r="P11" s="17" t="n">
        <v>5</v>
      </c>
      <c r="Q11" s="37" t="n">
        <v>46262</v>
      </c>
      <c r="R11" s="37" t="n">
        <v>46271</v>
      </c>
      <c r="S11" s="18" t="inlineStr">
        <is>
          <t>Two checklist items remain.</t>
        </is>
      </c>
      <c r="T11" s="38">
        <f>IF(OR($C11="",$D11=""),"",IFERROR(INDEX(Lists!$C$3:$C$101,MATCH($C11&amp;"|"&amp;$D11,Lists!$D$3:$D$101,0)),""))</f>
        <v/>
      </c>
      <c r="U11" s="21">
        <f>IF($A11="","",IF($O11="","",IF($O11=0,1,MIN(IF($P11="",0,$P11)/$O11,1))))</f>
        <v/>
      </c>
      <c r="V11" s="22">
        <f>IF(OR($A11="",$H11=""),"",MAX(0,IF($L11&lt;&gt;"",$L11,Dashboard!$C$3)-$H11))</f>
        <v/>
      </c>
      <c r="W11" s="23">
        <f>IF($A11="","",IF(OR($J11="Decision Released",$J11="Withdrawn"),"Closed",IF($R11="","Missing",IF($R11&lt;Dashboard!$C$3,"Overdue",IF($R11&lt;=Dashboard!$C$3+7,"Due Soon","Scheduled")))))</f>
        <v/>
      </c>
      <c r="X11" s="23">
        <f>IF($A11="","",IF($I11&lt;&gt;"","Submitted",IF($T11="","Missing Deadline",IF($T11&lt;Dashboard!$C$3,"Past Due",IF($T11&lt;=Dashboard!$C$3+14,"Due Soon","Open")))))</f>
        <v/>
      </c>
      <c r="Y11" s="23">
        <f>IF($A11="","",IF(COUNTIF($A$8:$A$207,$A11)&gt;1,"Duplicate Application ID",IF(AND($O11&lt;&gt;"",$P11&lt;&gt;"",$P11&gt;$O11),"Checklist Count Error",IF(AND($H11&lt;&gt;"",$I11&lt;&gt;"",$I11&lt;$H11),"Submitted Before Started",IF(AND($I11&lt;&gt;"",$L11&lt;&gt;"",$L11&lt;$I11),"Decision Before Submission",IF(AND($J11="Decision Released",OR($K11="Pending",$K11="",$L11="")),"Decision Details Missing",IF(AND($J11&lt;&gt;"Decision Released",OR(AND($K11&lt;&gt;"",$K11&lt;&gt;"Pending"),$L11&lt;&gt;"")),"Decision and Status Conflict",IF(AND($M11="Received",$N11=""),"Deposit Date Missing",IF(AND($N11&lt;&gt;"",$M11&lt;&gt;"Received"),"Deposit Status Conflict",IF(AND($M11="Received",$K11&lt;&gt;"Admit"),"Deposit Without Admit","OK")))))))))</f>
        <v/>
      </c>
    </row>
    <row r="12">
      <c r="A12" s="17" t="inlineStr">
        <is>
          <t>APP-26005</t>
        </is>
      </c>
      <c r="B12" s="17" t="inlineStr">
        <is>
          <t>Quinn S.</t>
        </is>
      </c>
      <c r="C12" s="17" t="inlineStr">
        <is>
          <t>Fall 2026</t>
        </is>
      </c>
      <c r="D12" s="18" t="inlineStr">
        <is>
          <t>Early Childhood Education Certificate</t>
        </is>
      </c>
      <c r="E12" s="17" t="inlineStr">
        <is>
          <t>Transfer Applicant</t>
        </is>
      </c>
      <c r="F12" s="17" t="inlineStr">
        <is>
          <t>Career Fair</t>
        </is>
      </c>
      <c r="G12" s="17" t="inlineStr">
        <is>
          <t>Dana Ortiz</t>
        </is>
      </c>
      <c r="H12" s="37" t="n">
        <v>46203</v>
      </c>
      <c r="I12" s="37" t="n"/>
      <c r="J12" s="17" t="inlineStr">
        <is>
          <t>Withdrawn</t>
        </is>
      </c>
      <c r="K12" s="17" t="inlineStr">
        <is>
          <t>Pending</t>
        </is>
      </c>
      <c r="L12" s="37" t="n"/>
      <c r="M12" s="17" t="inlineStr">
        <is>
          <t>Not Requested</t>
        </is>
      </c>
      <c r="N12" s="37" t="n"/>
      <c r="O12" s="17" t="n">
        <v>6</v>
      </c>
      <c r="P12" s="17" t="n">
        <v>3</v>
      </c>
      <c r="Q12" s="37" t="n">
        <v>46249</v>
      </c>
      <c r="R12" s="37" t="n"/>
      <c r="S12" s="18" t="inlineStr">
        <is>
          <t>Applicant withdrew before submission.</t>
        </is>
      </c>
      <c r="T12" s="38">
        <f>IF(OR($C12="",$D12=""),"",IFERROR(INDEX(Lists!$C$3:$C$101,MATCH($C12&amp;"|"&amp;$D12,Lists!$D$3:$D$101,0)),""))</f>
        <v/>
      </c>
      <c r="U12" s="21">
        <f>IF($A12="","",IF($O12="","",IF($O12=0,1,MIN(IF($P12="",0,$P12)/$O12,1))))</f>
        <v/>
      </c>
      <c r="V12" s="22">
        <f>IF(OR($A12="",$H12=""),"",MAX(0,IF($L12&lt;&gt;"",$L12,Dashboard!$C$3)-$H12))</f>
        <v/>
      </c>
      <c r="W12" s="23">
        <f>IF($A12="","",IF(OR($J12="Decision Released",$J12="Withdrawn"),"Closed",IF($R12="","Missing",IF($R12&lt;Dashboard!$C$3,"Overdue",IF($R12&lt;=Dashboard!$C$3+7,"Due Soon","Scheduled")))))</f>
        <v/>
      </c>
      <c r="X12" s="23">
        <f>IF($A12="","",IF($I12&lt;&gt;"","Submitted",IF($T12="","Missing Deadline",IF($T12&lt;Dashboard!$C$3,"Past Due",IF($T12&lt;=Dashboard!$C$3+14,"Due Soon","Open")))))</f>
        <v/>
      </c>
      <c r="Y12" s="23">
        <f>IF($A12="","",IF(COUNTIF($A$8:$A$207,$A12)&gt;1,"Duplicate Application ID",IF(AND($O12&lt;&gt;"",$P12&lt;&gt;"",$P12&gt;$O12),"Checklist Count Error",IF(AND($H12&lt;&gt;"",$I12&lt;&gt;"",$I12&lt;$H12),"Submitted Before Started",IF(AND($I12&lt;&gt;"",$L12&lt;&gt;"",$L12&lt;$I12),"Decision Before Submission",IF(AND($J12="Decision Released",OR($K12="Pending",$K12="",$L12="")),"Decision Details Missing",IF(AND($J12&lt;&gt;"Decision Released",OR(AND($K12&lt;&gt;"",$K12&lt;&gt;"Pending"),$L12&lt;&gt;"")),"Decision and Status Conflict",IF(AND($M12="Received",$N12=""),"Deposit Date Missing",IF(AND($N12&lt;&gt;"",$M12&lt;&gt;"Received"),"Deposit Status Conflict",IF(AND($M12="Received",$K12&lt;&gt;"Admit"),"Deposit Without Admit","OK")))))))))</f>
        <v/>
      </c>
    </row>
    <row r="13">
      <c r="A13" s="17" t="inlineStr">
        <is>
          <t>APP-26006</t>
        </is>
      </c>
      <c r="B13" s="17" t="inlineStr">
        <is>
          <t>Reese K.</t>
        </is>
      </c>
      <c r="C13" s="17" t="inlineStr">
        <is>
          <t>Spring 2027</t>
        </is>
      </c>
      <c r="D13" s="18" t="inlineStr">
        <is>
          <t>Business Administration Certificate</t>
        </is>
      </c>
      <c r="E13" s="17" t="inlineStr">
        <is>
          <t>New Applicant</t>
        </is>
      </c>
      <c r="F13" s="17" t="inlineStr">
        <is>
          <t>Staff Referral</t>
        </is>
      </c>
      <c r="G13" s="17" t="inlineStr">
        <is>
          <t>Riley Brooks</t>
        </is>
      </c>
      <c r="H13" s="37" t="n">
        <v>46261</v>
      </c>
      <c r="I13" s="37" t="n">
        <v>46268</v>
      </c>
      <c r="J13" s="17" t="inlineStr">
        <is>
          <t>Submitted</t>
        </is>
      </c>
      <c r="K13" s="17" t="inlineStr">
        <is>
          <t>Pending</t>
        </is>
      </c>
      <c r="L13" s="37" t="n"/>
      <c r="M13" s="17" t="inlineStr">
        <is>
          <t>Not Requested</t>
        </is>
      </c>
      <c r="N13" s="37" t="n"/>
      <c r="O13" s="17" t="n">
        <v>6</v>
      </c>
      <c r="P13" s="17" t="n">
        <v>6</v>
      </c>
      <c r="Q13" s="37" t="n">
        <v>46268</v>
      </c>
      <c r="R13" s="37" t="n">
        <v>46275</v>
      </c>
      <c r="S13" s="18" t="inlineStr">
        <is>
          <t>Submission confirmation sent.</t>
        </is>
      </c>
      <c r="T13" s="38">
        <f>IF(OR($C13="",$D13=""),"",IFERROR(INDEX(Lists!$C$3:$C$101,MATCH($C13&amp;"|"&amp;$D13,Lists!$D$3:$D$101,0)),""))</f>
        <v/>
      </c>
      <c r="U13" s="21">
        <f>IF($A13="","",IF($O13="","",IF($O13=0,1,MIN(IF($P13="",0,$P13)/$O13,1))))</f>
        <v/>
      </c>
      <c r="V13" s="22">
        <f>IF(OR($A13="",$H13=""),"",MAX(0,IF($L13&lt;&gt;"",$L13,Dashboard!$C$3)-$H13))</f>
        <v/>
      </c>
      <c r="W13" s="23">
        <f>IF($A13="","",IF(OR($J13="Decision Released",$J13="Withdrawn"),"Closed",IF($R13="","Missing",IF($R13&lt;Dashboard!$C$3,"Overdue",IF($R13&lt;=Dashboard!$C$3+7,"Due Soon","Scheduled")))))</f>
        <v/>
      </c>
      <c r="X13" s="23">
        <f>IF($A13="","",IF($I13&lt;&gt;"","Submitted",IF($T13="","Missing Deadline",IF($T13&lt;Dashboard!$C$3,"Past Due",IF($T13&lt;=Dashboard!$C$3+14,"Due Soon","Open")))))</f>
        <v/>
      </c>
      <c r="Y13" s="23">
        <f>IF($A13="","",IF(COUNTIF($A$8:$A$207,$A13)&gt;1,"Duplicate Application ID",IF(AND($O13&lt;&gt;"",$P13&lt;&gt;"",$P13&gt;$O13),"Checklist Count Error",IF(AND($H13&lt;&gt;"",$I13&lt;&gt;"",$I13&lt;$H13),"Submitted Before Started",IF(AND($I13&lt;&gt;"",$L13&lt;&gt;"",$L13&lt;$I13),"Decision Before Submission",IF(AND($J13="Decision Released",OR($K13="Pending",$K13="",$L13="")),"Decision Details Missing",IF(AND($J13&lt;&gt;"Decision Released",OR(AND($K13&lt;&gt;"",$K13&lt;&gt;"Pending"),$L13&lt;&gt;"")),"Decision and Status Conflict",IF(AND($M13="Received",$N13=""),"Deposit Date Missing",IF(AND($N13&lt;&gt;"",$M13&lt;&gt;"Received"),"Deposit Status Conflict",IF(AND($M13="Received",$K13&lt;&gt;"Admit"),"Deposit Without Admit","OK")))))))))</f>
        <v/>
      </c>
    </row>
    <row r="14">
      <c r="A14" s="17" t="inlineStr">
        <is>
          <t>APP-26007</t>
        </is>
      </c>
      <c r="B14" s="17" t="inlineStr">
        <is>
          <t>Parker J.</t>
        </is>
      </c>
      <c r="C14" s="17" t="inlineStr">
        <is>
          <t>Fall 2026</t>
        </is>
      </c>
      <c r="D14" s="18" t="inlineStr">
        <is>
          <t>Data Analytics Certificate</t>
        </is>
      </c>
      <c r="E14" s="17" t="inlineStr">
        <is>
          <t>New Applicant</t>
        </is>
      </c>
      <c r="F14" s="17" t="inlineStr">
        <is>
          <t>Website</t>
        </is>
      </c>
      <c r="G14" s="17" t="inlineStr">
        <is>
          <t>Casey Nguyen</t>
        </is>
      </c>
      <c r="H14" s="37" t="n">
        <v>46218</v>
      </c>
      <c r="I14" s="37" t="n">
        <v>46244</v>
      </c>
      <c r="J14" s="17" t="inlineStr">
        <is>
          <t>Decision Released</t>
        </is>
      </c>
      <c r="K14" s="17" t="inlineStr">
        <is>
          <t>Waitlist</t>
        </is>
      </c>
      <c r="L14" s="37" t="n">
        <v>46263</v>
      </c>
      <c r="M14" s="17" t="inlineStr">
        <is>
          <t>Not Requested</t>
        </is>
      </c>
      <c r="N14" s="37" t="n"/>
      <c r="O14" s="17" t="n">
        <v>5</v>
      </c>
      <c r="P14" s="17" t="n">
        <v>5</v>
      </c>
      <c r="Q14" s="37" t="n">
        <v>46264</v>
      </c>
      <c r="R14" s="37" t="n"/>
      <c r="S14" s="18" t="inlineStr">
        <is>
          <t>Waitlist notice sent.</t>
        </is>
      </c>
      <c r="T14" s="38">
        <f>IF(OR($C14="",$D14=""),"",IFERROR(INDEX(Lists!$C$3:$C$101,MATCH($C14&amp;"|"&amp;$D14,Lists!$D$3:$D$101,0)),""))</f>
        <v/>
      </c>
      <c r="U14" s="21">
        <f>IF($A14="","",IF($O14="","",IF($O14=0,1,MIN(IF($P14="",0,$P14)/$O14,1))))</f>
        <v/>
      </c>
      <c r="V14" s="22">
        <f>IF(OR($A14="",$H14=""),"",MAX(0,IF($L14&lt;&gt;"",$L14,Dashboard!$C$3)-$H14))</f>
        <v/>
      </c>
      <c r="W14" s="23">
        <f>IF($A14="","",IF(OR($J14="Decision Released",$J14="Withdrawn"),"Closed",IF($R14="","Missing",IF($R14&lt;Dashboard!$C$3,"Overdue",IF($R14&lt;=Dashboard!$C$3+7,"Due Soon","Scheduled")))))</f>
        <v/>
      </c>
      <c r="X14" s="23">
        <f>IF($A14="","",IF($I14&lt;&gt;"","Submitted",IF($T14="","Missing Deadline",IF($T14&lt;Dashboard!$C$3,"Past Due",IF($T14&lt;=Dashboard!$C$3+14,"Due Soon","Open")))))</f>
        <v/>
      </c>
      <c r="Y14" s="23">
        <f>IF($A14="","",IF(COUNTIF($A$8:$A$207,$A14)&gt;1,"Duplicate Application ID",IF(AND($O14&lt;&gt;"",$P14&lt;&gt;"",$P14&gt;$O14),"Checklist Count Error",IF(AND($H14&lt;&gt;"",$I14&lt;&gt;"",$I14&lt;$H14),"Submitted Before Started",IF(AND($I14&lt;&gt;"",$L14&lt;&gt;"",$L14&lt;$I14),"Decision Before Submission",IF(AND($J14="Decision Released",OR($K14="Pending",$K14="",$L14="")),"Decision Details Missing",IF(AND($J14&lt;&gt;"Decision Released",OR(AND($K14&lt;&gt;"",$K14&lt;&gt;"Pending"),$L14&lt;&gt;"")),"Decision and Status Conflict",IF(AND($M14="Received",$N14=""),"Deposit Date Missing",IF(AND($N14&lt;&gt;"",$M14&lt;&gt;"Received"),"Deposit Status Conflict",IF(AND($M14="Received",$K14&lt;&gt;"Admit"),"Deposit Without Admit","OK")))))))))</f>
        <v/>
      </c>
    </row>
    <row r="15">
      <c r="A15" s="17" t="inlineStr">
        <is>
          <t>APP-26008</t>
        </is>
      </c>
      <c r="B15" s="17" t="inlineStr">
        <is>
          <t>Skyler N.</t>
        </is>
      </c>
      <c r="C15" s="17" t="inlineStr">
        <is>
          <t>Spring 2027</t>
        </is>
      </c>
      <c r="D15" s="18" t="inlineStr">
        <is>
          <t>Project Management Certificate</t>
        </is>
      </c>
      <c r="E15" s="17" t="inlineStr">
        <is>
          <t>New Applicant</t>
        </is>
      </c>
      <c r="F15" s="17" t="inlineStr">
        <is>
          <t>Information Session</t>
        </is>
      </c>
      <c r="G15" s="17" t="inlineStr">
        <is>
          <t>Dana Ortiz</t>
        </is>
      </c>
      <c r="H15" s="37" t="n">
        <v>46239</v>
      </c>
      <c r="I15" s="37" t="n"/>
      <c r="J15" s="17" t="inlineStr">
        <is>
          <t>Incomplete</t>
        </is>
      </c>
      <c r="K15" s="17" t="inlineStr">
        <is>
          <t>Pending</t>
        </is>
      </c>
      <c r="L15" s="37" t="n"/>
      <c r="M15" s="17" t="inlineStr">
        <is>
          <t>Not Requested</t>
        </is>
      </c>
      <c r="N15" s="37" t="n"/>
      <c r="O15" s="17" t="n">
        <v>5</v>
      </c>
      <c r="P15" s="17" t="n">
        <v>4</v>
      </c>
      <c r="Q15" s="37" t="n">
        <v>46259</v>
      </c>
      <c r="R15" s="37" t="n"/>
      <c r="S15" s="18" t="inlineStr">
        <is>
          <t>Follow-up date needs assignment.</t>
        </is>
      </c>
      <c r="T15" s="38">
        <f>IF(OR($C15="",$D15=""),"",IFERROR(INDEX(Lists!$C$3:$C$101,MATCH($C15&amp;"|"&amp;$D15,Lists!$D$3:$D$101,0)),""))</f>
        <v/>
      </c>
      <c r="U15" s="21">
        <f>IF($A15="","",IF($O15="","",IF($O15=0,1,MIN(IF($P15="",0,$P15)/$O15,1))))</f>
        <v/>
      </c>
      <c r="V15" s="22">
        <f>IF(OR($A15="",$H15=""),"",MAX(0,IF($L15&lt;&gt;"",$L15,Dashboard!$C$3)-$H15))</f>
        <v/>
      </c>
      <c r="W15" s="23">
        <f>IF($A15="","",IF(OR($J15="Decision Released",$J15="Withdrawn"),"Closed",IF($R15="","Missing",IF($R15&lt;Dashboard!$C$3,"Overdue",IF($R15&lt;=Dashboard!$C$3+7,"Due Soon","Scheduled")))))</f>
        <v/>
      </c>
      <c r="X15" s="23">
        <f>IF($A15="","",IF($I15&lt;&gt;"","Submitted",IF($T15="","Missing Deadline",IF($T15&lt;Dashboard!$C$3,"Past Due",IF($T15&lt;=Dashboard!$C$3+14,"Due Soon","Open")))))</f>
        <v/>
      </c>
      <c r="Y15" s="23">
        <f>IF($A15="","",IF(COUNTIF($A$8:$A$207,$A15)&gt;1,"Duplicate Application ID",IF(AND($O15&lt;&gt;"",$P15&lt;&gt;"",$P15&gt;$O15),"Checklist Count Error",IF(AND($H15&lt;&gt;"",$I15&lt;&gt;"",$I15&lt;$H15),"Submitted Before Started",IF(AND($I15&lt;&gt;"",$L15&lt;&gt;"",$L15&lt;$I15),"Decision Before Submission",IF(AND($J15="Decision Released",OR($K15="Pending",$K15="",$L15="")),"Decision Details Missing",IF(AND($J15&lt;&gt;"Decision Released",OR(AND($K15&lt;&gt;"",$K15&lt;&gt;"Pending"),$L15&lt;&gt;"")),"Decision and Status Conflict",IF(AND($M15="Received",$N15=""),"Deposit Date Missing",IF(AND($N15&lt;&gt;"",$M15&lt;&gt;"Received"),"Deposit Status Conflict",IF(AND($M15="Received",$K15&lt;&gt;"Admit"),"Deposit Without Admit","OK")))))))))</f>
        <v/>
      </c>
    </row>
    <row r="16">
      <c r="A16" s="17" t="inlineStr">
        <is>
          <t>APP-26009</t>
        </is>
      </c>
      <c r="B16" s="17" t="inlineStr">
        <is>
          <t>Emerson T.</t>
        </is>
      </c>
      <c r="C16" s="17" t="inlineStr">
        <is>
          <t>Fall 2026</t>
        </is>
      </c>
      <c r="D16" s="18" t="inlineStr">
        <is>
          <t>Clinical Medical Assistant Certificate</t>
        </is>
      </c>
      <c r="E16" s="17" t="inlineStr">
        <is>
          <t>New Applicant</t>
        </is>
      </c>
      <c r="F16" s="17" t="inlineStr">
        <is>
          <t>Community Partner</t>
        </is>
      </c>
      <c r="G16" s="17" t="inlineStr">
        <is>
          <t>Morgan Lee</t>
        </is>
      </c>
      <c r="H16" s="37" t="n">
        <v>46164</v>
      </c>
      <c r="I16" s="37" t="n">
        <v>46187</v>
      </c>
      <c r="J16" s="17" t="inlineStr">
        <is>
          <t>Decision Released</t>
        </is>
      </c>
      <c r="K16" s="17" t="inlineStr">
        <is>
          <t>Deny</t>
        </is>
      </c>
      <c r="L16" s="37" t="n">
        <v>46223</v>
      </c>
      <c r="M16" s="17" t="inlineStr">
        <is>
          <t>Not Requested</t>
        </is>
      </c>
      <c r="N16" s="37" t="n"/>
      <c r="O16" s="17" t="n">
        <v>7</v>
      </c>
      <c r="P16" s="17" t="n">
        <v>7</v>
      </c>
      <c r="Q16" s="37" t="n">
        <v>46224</v>
      </c>
      <c r="R16" s="37" t="n"/>
      <c r="S16" s="18" t="inlineStr">
        <is>
          <t>Decision communication completed.</t>
        </is>
      </c>
      <c r="T16" s="38">
        <f>IF(OR($C16="",$D16=""),"",IFERROR(INDEX(Lists!$C$3:$C$101,MATCH($C16&amp;"|"&amp;$D16,Lists!$D$3:$D$101,0)),""))</f>
        <v/>
      </c>
      <c r="U16" s="21">
        <f>IF($A16="","",IF($O16="","",IF($O16=0,1,MIN(IF($P16="",0,$P16)/$O16,1))))</f>
        <v/>
      </c>
      <c r="V16" s="22">
        <f>IF(OR($A16="",$H16=""),"",MAX(0,IF($L16&lt;&gt;"",$L16,Dashboard!$C$3)-$H16))</f>
        <v/>
      </c>
      <c r="W16" s="23">
        <f>IF($A16="","",IF(OR($J16="Decision Released",$J16="Withdrawn"),"Closed",IF($R16="","Missing",IF($R16&lt;Dashboard!$C$3,"Overdue",IF($R16&lt;=Dashboard!$C$3+7,"Due Soon","Scheduled")))))</f>
        <v/>
      </c>
      <c r="X16" s="23">
        <f>IF($A16="","",IF($I16&lt;&gt;"","Submitted",IF($T16="","Missing Deadline",IF($T16&lt;Dashboard!$C$3,"Past Due",IF($T16&lt;=Dashboard!$C$3+14,"Due Soon","Open")))))</f>
        <v/>
      </c>
      <c r="Y16" s="23">
        <f>IF($A16="","",IF(COUNTIF($A$8:$A$207,$A16)&gt;1,"Duplicate Application ID",IF(AND($O16&lt;&gt;"",$P16&lt;&gt;"",$P16&gt;$O16),"Checklist Count Error",IF(AND($H16&lt;&gt;"",$I16&lt;&gt;"",$I16&lt;$H16),"Submitted Before Started",IF(AND($I16&lt;&gt;"",$L16&lt;&gt;"",$L16&lt;$I16),"Decision Before Submission",IF(AND($J16="Decision Released",OR($K16="Pending",$K16="",$L16="")),"Decision Details Missing",IF(AND($J16&lt;&gt;"Decision Released",OR(AND($K16&lt;&gt;"",$K16&lt;&gt;"Pending"),$L16&lt;&gt;"")),"Decision and Status Conflict",IF(AND($M16="Received",$N16=""),"Deposit Date Missing",IF(AND($N16&lt;&gt;"",$M16&lt;&gt;"Received"),"Deposit Status Conflict",IF(AND($M16="Received",$K16&lt;&gt;"Admit"),"Deposit Without Admit","OK")))))))))</f>
        <v/>
      </c>
    </row>
    <row r="17">
      <c r="A17" s="17" t="inlineStr">
        <is>
          <t>APP-26010</t>
        </is>
      </c>
      <c r="B17" s="17" t="inlineStr">
        <is>
          <t>Rowan D.</t>
        </is>
      </c>
      <c r="C17" s="17" t="inlineStr">
        <is>
          <t>Spring 2027</t>
        </is>
      </c>
      <c r="D17" s="18" t="inlineStr">
        <is>
          <t>Early Childhood Education Certificate</t>
        </is>
      </c>
      <c r="E17" s="17" t="inlineStr">
        <is>
          <t>Transfer Applicant</t>
        </is>
      </c>
      <c r="F17" s="17" t="inlineStr">
        <is>
          <t>Other</t>
        </is>
      </c>
      <c r="G17" s="17" t="inlineStr">
        <is>
          <t>Riley Brooks</t>
        </is>
      </c>
      <c r="H17" s="37" t="n">
        <v>46263</v>
      </c>
      <c r="I17" s="37" t="n"/>
      <c r="J17" s="17" t="inlineStr">
        <is>
          <t>Started</t>
        </is>
      </c>
      <c r="K17" s="17" t="inlineStr">
        <is>
          <t>Pending</t>
        </is>
      </c>
      <c r="L17" s="37" t="n"/>
      <c r="M17" s="17" t="inlineStr">
        <is>
          <t>Not Requested</t>
        </is>
      </c>
      <c r="N17" s="37" t="n"/>
      <c r="O17" s="17" t="n">
        <v>6</v>
      </c>
      <c r="P17" s="17" t="n">
        <v>1</v>
      </c>
      <c r="Q17" s="37" t="n">
        <v>46267</v>
      </c>
      <c r="R17" s="37" t="n">
        <v>46283</v>
      </c>
      <c r="S17" s="18" t="inlineStr">
        <is>
          <t>Initial checklist review underway.</t>
        </is>
      </c>
      <c r="T17" s="38">
        <f>IF(OR($C17="",$D17=""),"",IFERROR(INDEX(Lists!$C$3:$C$101,MATCH($C17&amp;"|"&amp;$D17,Lists!$D$3:$D$101,0)),""))</f>
        <v/>
      </c>
      <c r="U17" s="21">
        <f>IF($A17="","",IF($O17="","",IF($O17=0,1,MIN(IF($P17="",0,$P17)/$O17,1))))</f>
        <v/>
      </c>
      <c r="V17" s="22">
        <f>IF(OR($A17="",$H17=""),"",MAX(0,IF($L17&lt;&gt;"",$L17,Dashboard!$C$3)-$H17))</f>
        <v/>
      </c>
      <c r="W17" s="23">
        <f>IF($A17="","",IF(OR($J17="Decision Released",$J17="Withdrawn"),"Closed",IF($R17="","Missing",IF($R17&lt;Dashboard!$C$3,"Overdue",IF($R17&lt;=Dashboard!$C$3+7,"Due Soon","Scheduled")))))</f>
        <v/>
      </c>
      <c r="X17" s="23">
        <f>IF($A17="","",IF($I17&lt;&gt;"","Submitted",IF($T17="","Missing Deadline",IF($T17&lt;Dashboard!$C$3,"Past Due",IF($T17&lt;=Dashboard!$C$3+14,"Due Soon","Open")))))</f>
        <v/>
      </c>
      <c r="Y17" s="23">
        <f>IF($A17="","",IF(COUNTIF($A$8:$A$207,$A17)&gt;1,"Duplicate Application ID",IF(AND($O17&lt;&gt;"",$P17&lt;&gt;"",$P17&gt;$O17),"Checklist Count Error",IF(AND($H17&lt;&gt;"",$I17&lt;&gt;"",$I17&lt;$H17),"Submitted Before Started",IF(AND($I17&lt;&gt;"",$L17&lt;&gt;"",$L17&lt;$I17),"Decision Before Submission",IF(AND($J17="Decision Released",OR($K17="Pending",$K17="",$L17="")),"Decision Details Missing",IF(AND($J17&lt;&gt;"Decision Released",OR(AND($K17&lt;&gt;"",$K17&lt;&gt;"Pending"),$L17&lt;&gt;"")),"Decision and Status Conflict",IF(AND($M17="Received",$N17=""),"Deposit Date Missing",IF(AND($N17&lt;&gt;"",$M17&lt;&gt;"Received"),"Deposit Status Conflict",IF(AND($M17="Received",$K17&lt;&gt;"Admit"),"Deposit Without Admit","OK")))))))))</f>
        <v/>
      </c>
    </row>
    <row r="18">
      <c r="A18" s="17" t="n"/>
      <c r="B18" s="17" t="n"/>
      <c r="C18" s="17" t="n"/>
      <c r="D18" s="18" t="n"/>
      <c r="E18" s="17" t="n"/>
      <c r="F18" s="17" t="n"/>
      <c r="G18" s="17" t="n"/>
      <c r="H18" s="37" t="n"/>
      <c r="I18" s="37" t="n"/>
      <c r="J18" s="17" t="n"/>
      <c r="K18" s="17" t="n"/>
      <c r="L18" s="37" t="n"/>
      <c r="M18" s="17" t="n"/>
      <c r="N18" s="37" t="n"/>
      <c r="O18" s="17" t="n"/>
      <c r="P18" s="17" t="n"/>
      <c r="Q18" s="37" t="n"/>
      <c r="R18" s="37" t="n"/>
      <c r="S18" s="18" t="n"/>
      <c r="T18" s="38">
        <f>IF(OR($C18="",$D18=""),"",IFERROR(INDEX(Lists!$C$3:$C$101,MATCH($C18&amp;"|"&amp;$D18,Lists!$D$3:$D$101,0)),""))</f>
        <v/>
      </c>
      <c r="U18" s="21">
        <f>IF($A18="","",IF($O18="","",IF($O18=0,1,MIN(IF($P18="",0,$P18)/$O18,1))))</f>
        <v/>
      </c>
      <c r="V18" s="22">
        <f>IF(OR($A18="",$H18=""),"",MAX(0,IF($L18&lt;&gt;"",$L18,Dashboard!$C$3)-$H18))</f>
        <v/>
      </c>
      <c r="W18" s="23">
        <f>IF($A18="","",IF(OR($J18="Decision Released",$J18="Withdrawn"),"Closed",IF($R18="","Missing",IF($R18&lt;Dashboard!$C$3,"Overdue",IF($R18&lt;=Dashboard!$C$3+7,"Due Soon","Scheduled")))))</f>
        <v/>
      </c>
      <c r="X18" s="23">
        <f>IF($A18="","",IF($I18&lt;&gt;"","Submitted",IF($T18="","Missing Deadline",IF($T18&lt;Dashboard!$C$3,"Past Due",IF($T18&lt;=Dashboard!$C$3+14,"Due Soon","Open")))))</f>
        <v/>
      </c>
      <c r="Y18" s="23">
        <f>IF($A18="","",IF(COUNTIF($A$8:$A$207,$A18)&gt;1,"Duplicate Application ID",IF(AND($O18&lt;&gt;"",$P18&lt;&gt;"",$P18&gt;$O18),"Checklist Count Error",IF(AND($H18&lt;&gt;"",$I18&lt;&gt;"",$I18&lt;$H18),"Submitted Before Started",IF(AND($I18&lt;&gt;"",$L18&lt;&gt;"",$L18&lt;$I18),"Decision Before Submission",IF(AND($J18="Decision Released",OR($K18="Pending",$K18="",$L18="")),"Decision Details Missing",IF(AND($J18&lt;&gt;"Decision Released",OR(AND($K18&lt;&gt;"",$K18&lt;&gt;"Pending"),$L18&lt;&gt;"")),"Decision and Status Conflict",IF(AND($M18="Received",$N18=""),"Deposit Date Missing",IF(AND($N18&lt;&gt;"",$M18&lt;&gt;"Received"),"Deposit Status Conflict",IF(AND($M18="Received",$K18&lt;&gt;"Admit"),"Deposit Without Admit","OK")))))))))</f>
        <v/>
      </c>
    </row>
    <row r="19">
      <c r="A19" s="17" t="n"/>
      <c r="B19" s="17" t="n"/>
      <c r="C19" s="17" t="n"/>
      <c r="D19" s="18" t="n"/>
      <c r="E19" s="17" t="n"/>
      <c r="F19" s="17" t="n"/>
      <c r="G19" s="17" t="n"/>
      <c r="H19" s="37" t="n"/>
      <c r="I19" s="37" t="n"/>
      <c r="J19" s="17" t="n"/>
      <c r="K19" s="17" t="n"/>
      <c r="L19" s="37" t="n"/>
      <c r="M19" s="17" t="n"/>
      <c r="N19" s="37" t="n"/>
      <c r="O19" s="17" t="n"/>
      <c r="P19" s="17" t="n"/>
      <c r="Q19" s="37" t="n"/>
      <c r="R19" s="37" t="n"/>
      <c r="S19" s="18" t="n"/>
      <c r="T19" s="38">
        <f>IF(OR($C19="",$D19=""),"",IFERROR(INDEX(Lists!$C$3:$C$101,MATCH($C19&amp;"|"&amp;$D19,Lists!$D$3:$D$101,0)),""))</f>
        <v/>
      </c>
      <c r="U19" s="21">
        <f>IF($A19="","",IF($O19="","",IF($O19=0,1,MIN(IF($P19="",0,$P19)/$O19,1))))</f>
        <v/>
      </c>
      <c r="V19" s="22">
        <f>IF(OR($A19="",$H19=""),"",MAX(0,IF($L19&lt;&gt;"",$L19,Dashboard!$C$3)-$H19))</f>
        <v/>
      </c>
      <c r="W19" s="23">
        <f>IF($A19="","",IF(OR($J19="Decision Released",$J19="Withdrawn"),"Closed",IF($R19="","Missing",IF($R19&lt;Dashboard!$C$3,"Overdue",IF($R19&lt;=Dashboard!$C$3+7,"Due Soon","Scheduled")))))</f>
        <v/>
      </c>
      <c r="X19" s="23">
        <f>IF($A19="","",IF($I19&lt;&gt;"","Submitted",IF($T19="","Missing Deadline",IF($T19&lt;Dashboard!$C$3,"Past Due",IF($T19&lt;=Dashboard!$C$3+14,"Due Soon","Open")))))</f>
        <v/>
      </c>
      <c r="Y19" s="23">
        <f>IF($A19="","",IF(COUNTIF($A$8:$A$207,$A19)&gt;1,"Duplicate Application ID",IF(AND($O19&lt;&gt;"",$P19&lt;&gt;"",$P19&gt;$O19),"Checklist Count Error",IF(AND($H19&lt;&gt;"",$I19&lt;&gt;"",$I19&lt;$H19),"Submitted Before Started",IF(AND($I19&lt;&gt;"",$L19&lt;&gt;"",$L19&lt;$I19),"Decision Before Submission",IF(AND($J19="Decision Released",OR($K19="Pending",$K19="",$L19="")),"Decision Details Missing",IF(AND($J19&lt;&gt;"Decision Released",OR(AND($K19&lt;&gt;"",$K19&lt;&gt;"Pending"),$L19&lt;&gt;"")),"Decision and Status Conflict",IF(AND($M19="Received",$N19=""),"Deposit Date Missing",IF(AND($N19&lt;&gt;"",$M19&lt;&gt;"Received"),"Deposit Status Conflict",IF(AND($M19="Received",$K19&lt;&gt;"Admit"),"Deposit Without Admit","OK")))))))))</f>
        <v/>
      </c>
    </row>
    <row r="20">
      <c r="A20" s="17" t="n"/>
      <c r="B20" s="17" t="n"/>
      <c r="C20" s="17" t="n"/>
      <c r="D20" s="18" t="n"/>
      <c r="E20" s="17" t="n"/>
      <c r="F20" s="17" t="n"/>
      <c r="G20" s="17" t="n"/>
      <c r="H20" s="37" t="n"/>
      <c r="I20" s="37" t="n"/>
      <c r="J20" s="17" t="n"/>
      <c r="K20" s="17" t="n"/>
      <c r="L20" s="37" t="n"/>
      <c r="M20" s="17" t="n"/>
      <c r="N20" s="37" t="n"/>
      <c r="O20" s="17" t="n"/>
      <c r="P20" s="17" t="n"/>
      <c r="Q20" s="37" t="n"/>
      <c r="R20" s="37" t="n"/>
      <c r="S20" s="18" t="n"/>
      <c r="T20" s="38">
        <f>IF(OR($C20="",$D20=""),"",IFERROR(INDEX(Lists!$C$3:$C$101,MATCH($C20&amp;"|"&amp;$D20,Lists!$D$3:$D$101,0)),""))</f>
        <v/>
      </c>
      <c r="U20" s="21">
        <f>IF($A20="","",IF($O20="","",IF($O20=0,1,MIN(IF($P20="",0,$P20)/$O20,1))))</f>
        <v/>
      </c>
      <c r="V20" s="22">
        <f>IF(OR($A20="",$H20=""),"",MAX(0,IF($L20&lt;&gt;"",$L20,Dashboard!$C$3)-$H20))</f>
        <v/>
      </c>
      <c r="W20" s="23">
        <f>IF($A20="","",IF(OR($J20="Decision Released",$J20="Withdrawn"),"Closed",IF($R20="","Missing",IF($R20&lt;Dashboard!$C$3,"Overdue",IF($R20&lt;=Dashboard!$C$3+7,"Due Soon","Scheduled")))))</f>
        <v/>
      </c>
      <c r="X20" s="23">
        <f>IF($A20="","",IF($I20&lt;&gt;"","Submitted",IF($T20="","Missing Deadline",IF($T20&lt;Dashboard!$C$3,"Past Due",IF($T20&lt;=Dashboard!$C$3+14,"Due Soon","Open")))))</f>
        <v/>
      </c>
      <c r="Y20" s="23">
        <f>IF($A20="","",IF(COUNTIF($A$8:$A$207,$A20)&gt;1,"Duplicate Application ID",IF(AND($O20&lt;&gt;"",$P20&lt;&gt;"",$P20&gt;$O20),"Checklist Count Error",IF(AND($H20&lt;&gt;"",$I20&lt;&gt;"",$I20&lt;$H20),"Submitted Before Started",IF(AND($I20&lt;&gt;"",$L20&lt;&gt;"",$L20&lt;$I20),"Decision Before Submission",IF(AND($J20="Decision Released",OR($K20="Pending",$K20="",$L20="")),"Decision Details Missing",IF(AND($J20&lt;&gt;"Decision Released",OR(AND($K20&lt;&gt;"",$K20&lt;&gt;"Pending"),$L20&lt;&gt;"")),"Decision and Status Conflict",IF(AND($M20="Received",$N20=""),"Deposit Date Missing",IF(AND($N20&lt;&gt;"",$M20&lt;&gt;"Received"),"Deposit Status Conflict",IF(AND($M20="Received",$K20&lt;&gt;"Admit"),"Deposit Without Admit","OK")))))))))</f>
        <v/>
      </c>
    </row>
    <row r="21">
      <c r="A21" s="17" t="n"/>
      <c r="B21" s="17" t="n"/>
      <c r="C21" s="17" t="n"/>
      <c r="D21" s="18" t="n"/>
      <c r="E21" s="17" t="n"/>
      <c r="F21" s="17" t="n"/>
      <c r="G21" s="17" t="n"/>
      <c r="H21" s="37" t="n"/>
      <c r="I21" s="37" t="n"/>
      <c r="J21" s="17" t="n"/>
      <c r="K21" s="17" t="n"/>
      <c r="L21" s="37" t="n"/>
      <c r="M21" s="17" t="n"/>
      <c r="N21" s="37" t="n"/>
      <c r="O21" s="17" t="n"/>
      <c r="P21" s="17" t="n"/>
      <c r="Q21" s="37" t="n"/>
      <c r="R21" s="37" t="n"/>
      <c r="S21" s="18" t="n"/>
      <c r="T21" s="38">
        <f>IF(OR($C21="",$D21=""),"",IFERROR(INDEX(Lists!$C$3:$C$101,MATCH($C21&amp;"|"&amp;$D21,Lists!$D$3:$D$101,0)),""))</f>
        <v/>
      </c>
      <c r="U21" s="21">
        <f>IF($A21="","",IF($O21="","",IF($O21=0,1,MIN(IF($P21="",0,$P21)/$O21,1))))</f>
        <v/>
      </c>
      <c r="V21" s="22">
        <f>IF(OR($A21="",$H21=""),"",MAX(0,IF($L21&lt;&gt;"",$L21,Dashboard!$C$3)-$H21))</f>
        <v/>
      </c>
      <c r="W21" s="23">
        <f>IF($A21="","",IF(OR($J21="Decision Released",$J21="Withdrawn"),"Closed",IF($R21="","Missing",IF($R21&lt;Dashboard!$C$3,"Overdue",IF($R21&lt;=Dashboard!$C$3+7,"Due Soon","Scheduled")))))</f>
        <v/>
      </c>
      <c r="X21" s="23">
        <f>IF($A21="","",IF($I21&lt;&gt;"","Submitted",IF($T21="","Missing Deadline",IF($T21&lt;Dashboard!$C$3,"Past Due",IF($T21&lt;=Dashboard!$C$3+14,"Due Soon","Open")))))</f>
        <v/>
      </c>
      <c r="Y21" s="23">
        <f>IF($A21="","",IF(COUNTIF($A$8:$A$207,$A21)&gt;1,"Duplicate Application ID",IF(AND($O21&lt;&gt;"",$P21&lt;&gt;"",$P21&gt;$O21),"Checklist Count Error",IF(AND($H21&lt;&gt;"",$I21&lt;&gt;"",$I21&lt;$H21),"Submitted Before Started",IF(AND($I21&lt;&gt;"",$L21&lt;&gt;"",$L21&lt;$I21),"Decision Before Submission",IF(AND($J21="Decision Released",OR($K21="Pending",$K21="",$L21="")),"Decision Details Missing",IF(AND($J21&lt;&gt;"Decision Released",OR(AND($K21&lt;&gt;"",$K21&lt;&gt;"Pending"),$L21&lt;&gt;"")),"Decision and Status Conflict",IF(AND($M21="Received",$N21=""),"Deposit Date Missing",IF(AND($N21&lt;&gt;"",$M21&lt;&gt;"Received"),"Deposit Status Conflict",IF(AND($M21="Received",$K21&lt;&gt;"Admit"),"Deposit Without Admit","OK")))))))))</f>
        <v/>
      </c>
    </row>
    <row r="22">
      <c r="A22" s="17" t="n"/>
      <c r="B22" s="17" t="n"/>
      <c r="C22" s="17" t="n"/>
      <c r="D22" s="18" t="n"/>
      <c r="E22" s="17" t="n"/>
      <c r="F22" s="17" t="n"/>
      <c r="G22" s="17" t="n"/>
      <c r="H22" s="37" t="n"/>
      <c r="I22" s="37" t="n"/>
      <c r="J22" s="17" t="n"/>
      <c r="K22" s="17" t="n"/>
      <c r="L22" s="37" t="n"/>
      <c r="M22" s="17" t="n"/>
      <c r="N22" s="37" t="n"/>
      <c r="O22" s="17" t="n"/>
      <c r="P22" s="17" t="n"/>
      <c r="Q22" s="37" t="n"/>
      <c r="R22" s="37" t="n"/>
      <c r="S22" s="18" t="n"/>
      <c r="T22" s="38">
        <f>IF(OR($C22="",$D22=""),"",IFERROR(INDEX(Lists!$C$3:$C$101,MATCH($C22&amp;"|"&amp;$D22,Lists!$D$3:$D$101,0)),""))</f>
        <v/>
      </c>
      <c r="U22" s="21">
        <f>IF($A22="","",IF($O22="","",IF($O22=0,1,MIN(IF($P22="",0,$P22)/$O22,1))))</f>
        <v/>
      </c>
      <c r="V22" s="22">
        <f>IF(OR($A22="",$H22=""),"",MAX(0,IF($L22&lt;&gt;"",$L22,Dashboard!$C$3)-$H22))</f>
        <v/>
      </c>
      <c r="W22" s="23">
        <f>IF($A22="","",IF(OR($J22="Decision Released",$J22="Withdrawn"),"Closed",IF($R22="","Missing",IF($R22&lt;Dashboard!$C$3,"Overdue",IF($R22&lt;=Dashboard!$C$3+7,"Due Soon","Scheduled")))))</f>
        <v/>
      </c>
      <c r="X22" s="23">
        <f>IF($A22="","",IF($I22&lt;&gt;"","Submitted",IF($T22="","Missing Deadline",IF($T22&lt;Dashboard!$C$3,"Past Due",IF($T22&lt;=Dashboard!$C$3+14,"Due Soon","Open")))))</f>
        <v/>
      </c>
      <c r="Y22" s="23">
        <f>IF($A22="","",IF(COUNTIF($A$8:$A$207,$A22)&gt;1,"Duplicate Application ID",IF(AND($O22&lt;&gt;"",$P22&lt;&gt;"",$P22&gt;$O22),"Checklist Count Error",IF(AND($H22&lt;&gt;"",$I22&lt;&gt;"",$I22&lt;$H22),"Submitted Before Started",IF(AND($I22&lt;&gt;"",$L22&lt;&gt;"",$L22&lt;$I22),"Decision Before Submission",IF(AND($J22="Decision Released",OR($K22="Pending",$K22="",$L22="")),"Decision Details Missing",IF(AND($J22&lt;&gt;"Decision Released",OR(AND($K22&lt;&gt;"",$K22&lt;&gt;"Pending"),$L22&lt;&gt;"")),"Decision and Status Conflict",IF(AND($M22="Received",$N22=""),"Deposit Date Missing",IF(AND($N22&lt;&gt;"",$M22&lt;&gt;"Received"),"Deposit Status Conflict",IF(AND($M22="Received",$K22&lt;&gt;"Admit"),"Deposit Without Admit","OK")))))))))</f>
        <v/>
      </c>
    </row>
    <row r="23">
      <c r="A23" s="17" t="n"/>
      <c r="B23" s="17" t="n"/>
      <c r="C23" s="17" t="n"/>
      <c r="D23" s="18" t="n"/>
      <c r="E23" s="17" t="n"/>
      <c r="F23" s="17" t="n"/>
      <c r="G23" s="17" t="n"/>
      <c r="H23" s="37" t="n"/>
      <c r="I23" s="37" t="n"/>
      <c r="J23" s="17" t="n"/>
      <c r="K23" s="17" t="n"/>
      <c r="L23" s="37" t="n"/>
      <c r="M23" s="17" t="n"/>
      <c r="N23" s="37" t="n"/>
      <c r="O23" s="17" t="n"/>
      <c r="P23" s="17" t="n"/>
      <c r="Q23" s="37" t="n"/>
      <c r="R23" s="37" t="n"/>
      <c r="S23" s="18" t="n"/>
      <c r="T23" s="38">
        <f>IF(OR($C23="",$D23=""),"",IFERROR(INDEX(Lists!$C$3:$C$101,MATCH($C23&amp;"|"&amp;$D23,Lists!$D$3:$D$101,0)),""))</f>
        <v/>
      </c>
      <c r="U23" s="21">
        <f>IF($A23="","",IF($O23="","",IF($O23=0,1,MIN(IF($P23="",0,$P23)/$O23,1))))</f>
        <v/>
      </c>
      <c r="V23" s="22">
        <f>IF(OR($A23="",$H23=""),"",MAX(0,IF($L23&lt;&gt;"",$L23,Dashboard!$C$3)-$H23))</f>
        <v/>
      </c>
      <c r="W23" s="23">
        <f>IF($A23="","",IF(OR($J23="Decision Released",$J23="Withdrawn"),"Closed",IF($R23="","Missing",IF($R23&lt;Dashboard!$C$3,"Overdue",IF($R23&lt;=Dashboard!$C$3+7,"Due Soon","Scheduled")))))</f>
        <v/>
      </c>
      <c r="X23" s="23">
        <f>IF($A23="","",IF($I23&lt;&gt;"","Submitted",IF($T23="","Missing Deadline",IF($T23&lt;Dashboard!$C$3,"Past Due",IF($T23&lt;=Dashboard!$C$3+14,"Due Soon","Open")))))</f>
        <v/>
      </c>
      <c r="Y23" s="23">
        <f>IF($A23="","",IF(COUNTIF($A$8:$A$207,$A23)&gt;1,"Duplicate Application ID",IF(AND($O23&lt;&gt;"",$P23&lt;&gt;"",$P23&gt;$O23),"Checklist Count Error",IF(AND($H23&lt;&gt;"",$I23&lt;&gt;"",$I23&lt;$H23),"Submitted Before Started",IF(AND($I23&lt;&gt;"",$L23&lt;&gt;"",$L23&lt;$I23),"Decision Before Submission",IF(AND($J23="Decision Released",OR($K23="Pending",$K23="",$L23="")),"Decision Details Missing",IF(AND($J23&lt;&gt;"Decision Released",OR(AND($K23&lt;&gt;"",$K23&lt;&gt;"Pending"),$L23&lt;&gt;"")),"Decision and Status Conflict",IF(AND($M23="Received",$N23=""),"Deposit Date Missing",IF(AND($N23&lt;&gt;"",$M23&lt;&gt;"Received"),"Deposit Status Conflict",IF(AND($M23="Received",$K23&lt;&gt;"Admit"),"Deposit Without Admit","OK")))))))))</f>
        <v/>
      </c>
    </row>
    <row r="24">
      <c r="A24" s="17" t="n"/>
      <c r="B24" s="17" t="n"/>
      <c r="C24" s="17" t="n"/>
      <c r="D24" s="18" t="n"/>
      <c r="E24" s="17" t="n"/>
      <c r="F24" s="17" t="n"/>
      <c r="G24" s="17" t="n"/>
      <c r="H24" s="37" t="n"/>
      <c r="I24" s="37" t="n"/>
      <c r="J24" s="17" t="n"/>
      <c r="K24" s="17" t="n"/>
      <c r="L24" s="37" t="n"/>
      <c r="M24" s="17" t="n"/>
      <c r="N24" s="37" t="n"/>
      <c r="O24" s="17" t="n"/>
      <c r="P24" s="17" t="n"/>
      <c r="Q24" s="37" t="n"/>
      <c r="R24" s="37" t="n"/>
      <c r="S24" s="18" t="n"/>
      <c r="T24" s="38">
        <f>IF(OR($C24="",$D24=""),"",IFERROR(INDEX(Lists!$C$3:$C$101,MATCH($C24&amp;"|"&amp;$D24,Lists!$D$3:$D$101,0)),""))</f>
        <v/>
      </c>
      <c r="U24" s="21">
        <f>IF($A24="","",IF($O24="","",IF($O24=0,1,MIN(IF($P24="",0,$P24)/$O24,1))))</f>
        <v/>
      </c>
      <c r="V24" s="22">
        <f>IF(OR($A24="",$H24=""),"",MAX(0,IF($L24&lt;&gt;"",$L24,Dashboard!$C$3)-$H24))</f>
        <v/>
      </c>
      <c r="W24" s="23">
        <f>IF($A24="","",IF(OR($J24="Decision Released",$J24="Withdrawn"),"Closed",IF($R24="","Missing",IF($R24&lt;Dashboard!$C$3,"Overdue",IF($R24&lt;=Dashboard!$C$3+7,"Due Soon","Scheduled")))))</f>
        <v/>
      </c>
      <c r="X24" s="23">
        <f>IF($A24="","",IF($I24&lt;&gt;"","Submitted",IF($T24="","Missing Deadline",IF($T24&lt;Dashboard!$C$3,"Past Due",IF($T24&lt;=Dashboard!$C$3+14,"Due Soon","Open")))))</f>
        <v/>
      </c>
      <c r="Y24" s="23">
        <f>IF($A24="","",IF(COUNTIF($A$8:$A$207,$A24)&gt;1,"Duplicate Application ID",IF(AND($O24&lt;&gt;"",$P24&lt;&gt;"",$P24&gt;$O24),"Checklist Count Error",IF(AND($H24&lt;&gt;"",$I24&lt;&gt;"",$I24&lt;$H24),"Submitted Before Started",IF(AND($I24&lt;&gt;"",$L24&lt;&gt;"",$L24&lt;$I24),"Decision Before Submission",IF(AND($J24="Decision Released",OR($K24="Pending",$K24="",$L24="")),"Decision Details Missing",IF(AND($J24&lt;&gt;"Decision Released",OR(AND($K24&lt;&gt;"",$K24&lt;&gt;"Pending"),$L24&lt;&gt;"")),"Decision and Status Conflict",IF(AND($M24="Received",$N24=""),"Deposit Date Missing",IF(AND($N24&lt;&gt;"",$M24&lt;&gt;"Received"),"Deposit Status Conflict",IF(AND($M24="Received",$K24&lt;&gt;"Admit"),"Deposit Without Admit","OK")))))))))</f>
        <v/>
      </c>
    </row>
    <row r="25">
      <c r="A25" s="17" t="n"/>
      <c r="B25" s="17" t="n"/>
      <c r="C25" s="17" t="n"/>
      <c r="D25" s="18" t="n"/>
      <c r="E25" s="17" t="n"/>
      <c r="F25" s="17" t="n"/>
      <c r="G25" s="17" t="n"/>
      <c r="H25" s="37" t="n"/>
      <c r="I25" s="37" t="n"/>
      <c r="J25" s="17" t="n"/>
      <c r="K25" s="17" t="n"/>
      <c r="L25" s="37" t="n"/>
      <c r="M25" s="17" t="n"/>
      <c r="N25" s="37" t="n"/>
      <c r="O25" s="17" t="n"/>
      <c r="P25" s="17" t="n"/>
      <c r="Q25" s="37" t="n"/>
      <c r="R25" s="37" t="n"/>
      <c r="S25" s="18" t="n"/>
      <c r="T25" s="38">
        <f>IF(OR($C25="",$D25=""),"",IFERROR(INDEX(Lists!$C$3:$C$101,MATCH($C25&amp;"|"&amp;$D25,Lists!$D$3:$D$101,0)),""))</f>
        <v/>
      </c>
      <c r="U25" s="21">
        <f>IF($A25="","",IF($O25="","",IF($O25=0,1,MIN(IF($P25="",0,$P25)/$O25,1))))</f>
        <v/>
      </c>
      <c r="V25" s="22">
        <f>IF(OR($A25="",$H25=""),"",MAX(0,IF($L25&lt;&gt;"",$L25,Dashboard!$C$3)-$H25))</f>
        <v/>
      </c>
      <c r="W25" s="23">
        <f>IF($A25="","",IF(OR($J25="Decision Released",$J25="Withdrawn"),"Closed",IF($R25="","Missing",IF($R25&lt;Dashboard!$C$3,"Overdue",IF($R25&lt;=Dashboard!$C$3+7,"Due Soon","Scheduled")))))</f>
        <v/>
      </c>
      <c r="X25" s="23">
        <f>IF($A25="","",IF($I25&lt;&gt;"","Submitted",IF($T25="","Missing Deadline",IF($T25&lt;Dashboard!$C$3,"Past Due",IF($T25&lt;=Dashboard!$C$3+14,"Due Soon","Open")))))</f>
        <v/>
      </c>
      <c r="Y25" s="23">
        <f>IF($A25="","",IF(COUNTIF($A$8:$A$207,$A25)&gt;1,"Duplicate Application ID",IF(AND($O25&lt;&gt;"",$P25&lt;&gt;"",$P25&gt;$O25),"Checklist Count Error",IF(AND($H25&lt;&gt;"",$I25&lt;&gt;"",$I25&lt;$H25),"Submitted Before Started",IF(AND($I25&lt;&gt;"",$L25&lt;&gt;"",$L25&lt;$I25),"Decision Before Submission",IF(AND($J25="Decision Released",OR($K25="Pending",$K25="",$L25="")),"Decision Details Missing",IF(AND($J25&lt;&gt;"Decision Released",OR(AND($K25&lt;&gt;"",$K25&lt;&gt;"Pending"),$L25&lt;&gt;"")),"Decision and Status Conflict",IF(AND($M25="Received",$N25=""),"Deposit Date Missing",IF(AND($N25&lt;&gt;"",$M25&lt;&gt;"Received"),"Deposit Status Conflict",IF(AND($M25="Received",$K25&lt;&gt;"Admit"),"Deposit Without Admit","OK")))))))))</f>
        <v/>
      </c>
    </row>
    <row r="26">
      <c r="A26" s="17" t="n"/>
      <c r="B26" s="17" t="n"/>
      <c r="C26" s="17" t="n"/>
      <c r="D26" s="18" t="n"/>
      <c r="E26" s="17" t="n"/>
      <c r="F26" s="17" t="n"/>
      <c r="G26" s="17" t="n"/>
      <c r="H26" s="37" t="n"/>
      <c r="I26" s="37" t="n"/>
      <c r="J26" s="17" t="n"/>
      <c r="K26" s="17" t="n"/>
      <c r="L26" s="37" t="n"/>
      <c r="M26" s="17" t="n"/>
      <c r="N26" s="37" t="n"/>
      <c r="O26" s="17" t="n"/>
      <c r="P26" s="17" t="n"/>
      <c r="Q26" s="37" t="n"/>
      <c r="R26" s="37" t="n"/>
      <c r="S26" s="18" t="n"/>
      <c r="T26" s="38">
        <f>IF(OR($C26="",$D26=""),"",IFERROR(INDEX(Lists!$C$3:$C$101,MATCH($C26&amp;"|"&amp;$D26,Lists!$D$3:$D$101,0)),""))</f>
        <v/>
      </c>
      <c r="U26" s="21">
        <f>IF($A26="","",IF($O26="","",IF($O26=0,1,MIN(IF($P26="",0,$P26)/$O26,1))))</f>
        <v/>
      </c>
      <c r="V26" s="22">
        <f>IF(OR($A26="",$H26=""),"",MAX(0,IF($L26&lt;&gt;"",$L26,Dashboard!$C$3)-$H26))</f>
        <v/>
      </c>
      <c r="W26" s="23">
        <f>IF($A26="","",IF(OR($J26="Decision Released",$J26="Withdrawn"),"Closed",IF($R26="","Missing",IF($R26&lt;Dashboard!$C$3,"Overdue",IF($R26&lt;=Dashboard!$C$3+7,"Due Soon","Scheduled")))))</f>
        <v/>
      </c>
      <c r="X26" s="23">
        <f>IF($A26="","",IF($I26&lt;&gt;"","Submitted",IF($T26="","Missing Deadline",IF($T26&lt;Dashboard!$C$3,"Past Due",IF($T26&lt;=Dashboard!$C$3+14,"Due Soon","Open")))))</f>
        <v/>
      </c>
      <c r="Y26" s="23">
        <f>IF($A26="","",IF(COUNTIF($A$8:$A$207,$A26)&gt;1,"Duplicate Application ID",IF(AND($O26&lt;&gt;"",$P26&lt;&gt;"",$P26&gt;$O26),"Checklist Count Error",IF(AND($H26&lt;&gt;"",$I26&lt;&gt;"",$I26&lt;$H26),"Submitted Before Started",IF(AND($I26&lt;&gt;"",$L26&lt;&gt;"",$L26&lt;$I26),"Decision Before Submission",IF(AND($J26="Decision Released",OR($K26="Pending",$K26="",$L26="")),"Decision Details Missing",IF(AND($J26&lt;&gt;"Decision Released",OR(AND($K26&lt;&gt;"",$K26&lt;&gt;"Pending"),$L26&lt;&gt;"")),"Decision and Status Conflict",IF(AND($M26="Received",$N26=""),"Deposit Date Missing",IF(AND($N26&lt;&gt;"",$M26&lt;&gt;"Received"),"Deposit Status Conflict",IF(AND($M26="Received",$K26&lt;&gt;"Admit"),"Deposit Without Admit","OK")))))))))</f>
        <v/>
      </c>
    </row>
    <row r="27">
      <c r="A27" s="17" t="n"/>
      <c r="B27" s="17" t="n"/>
      <c r="C27" s="17" t="n"/>
      <c r="D27" s="18" t="n"/>
      <c r="E27" s="17" t="n"/>
      <c r="F27" s="17" t="n"/>
      <c r="G27" s="17" t="n"/>
      <c r="H27" s="37" t="n"/>
      <c r="I27" s="37" t="n"/>
      <c r="J27" s="17" t="n"/>
      <c r="K27" s="17" t="n"/>
      <c r="L27" s="37" t="n"/>
      <c r="M27" s="17" t="n"/>
      <c r="N27" s="37" t="n"/>
      <c r="O27" s="17" t="n"/>
      <c r="P27" s="17" t="n"/>
      <c r="Q27" s="37" t="n"/>
      <c r="R27" s="37" t="n"/>
      <c r="S27" s="18" t="n"/>
      <c r="T27" s="38">
        <f>IF(OR($C27="",$D27=""),"",IFERROR(INDEX(Lists!$C$3:$C$101,MATCH($C27&amp;"|"&amp;$D27,Lists!$D$3:$D$101,0)),""))</f>
        <v/>
      </c>
      <c r="U27" s="21">
        <f>IF($A27="","",IF($O27="","",IF($O27=0,1,MIN(IF($P27="",0,$P27)/$O27,1))))</f>
        <v/>
      </c>
      <c r="V27" s="22">
        <f>IF(OR($A27="",$H27=""),"",MAX(0,IF($L27&lt;&gt;"",$L27,Dashboard!$C$3)-$H27))</f>
        <v/>
      </c>
      <c r="W27" s="23">
        <f>IF($A27="","",IF(OR($J27="Decision Released",$J27="Withdrawn"),"Closed",IF($R27="","Missing",IF($R27&lt;Dashboard!$C$3,"Overdue",IF($R27&lt;=Dashboard!$C$3+7,"Due Soon","Scheduled")))))</f>
        <v/>
      </c>
      <c r="X27" s="23">
        <f>IF($A27="","",IF($I27&lt;&gt;"","Submitted",IF($T27="","Missing Deadline",IF($T27&lt;Dashboard!$C$3,"Past Due",IF($T27&lt;=Dashboard!$C$3+14,"Due Soon","Open")))))</f>
        <v/>
      </c>
      <c r="Y27" s="23">
        <f>IF($A27="","",IF(COUNTIF($A$8:$A$207,$A27)&gt;1,"Duplicate Application ID",IF(AND($O27&lt;&gt;"",$P27&lt;&gt;"",$P27&gt;$O27),"Checklist Count Error",IF(AND($H27&lt;&gt;"",$I27&lt;&gt;"",$I27&lt;$H27),"Submitted Before Started",IF(AND($I27&lt;&gt;"",$L27&lt;&gt;"",$L27&lt;$I27),"Decision Before Submission",IF(AND($J27="Decision Released",OR($K27="Pending",$K27="",$L27="")),"Decision Details Missing",IF(AND($J27&lt;&gt;"Decision Released",OR(AND($K27&lt;&gt;"",$K27&lt;&gt;"Pending"),$L27&lt;&gt;"")),"Decision and Status Conflict",IF(AND($M27="Received",$N27=""),"Deposit Date Missing",IF(AND($N27&lt;&gt;"",$M27&lt;&gt;"Received"),"Deposit Status Conflict",IF(AND($M27="Received",$K27&lt;&gt;"Admit"),"Deposit Without Admit","OK")))))))))</f>
        <v/>
      </c>
    </row>
    <row r="28">
      <c r="A28" s="17" t="n"/>
      <c r="B28" s="17" t="n"/>
      <c r="C28" s="17" t="n"/>
      <c r="D28" s="18" t="n"/>
      <c r="E28" s="17" t="n"/>
      <c r="F28" s="17" t="n"/>
      <c r="G28" s="17" t="n"/>
      <c r="H28" s="37" t="n"/>
      <c r="I28" s="37" t="n"/>
      <c r="J28" s="17" t="n"/>
      <c r="K28" s="17" t="n"/>
      <c r="L28" s="37" t="n"/>
      <c r="M28" s="17" t="n"/>
      <c r="N28" s="37" t="n"/>
      <c r="O28" s="17" t="n"/>
      <c r="P28" s="17" t="n"/>
      <c r="Q28" s="37" t="n"/>
      <c r="R28" s="37" t="n"/>
      <c r="S28" s="18" t="n"/>
      <c r="T28" s="38">
        <f>IF(OR($C28="",$D28=""),"",IFERROR(INDEX(Lists!$C$3:$C$101,MATCH($C28&amp;"|"&amp;$D28,Lists!$D$3:$D$101,0)),""))</f>
        <v/>
      </c>
      <c r="U28" s="21">
        <f>IF($A28="","",IF($O28="","",IF($O28=0,1,MIN(IF($P28="",0,$P28)/$O28,1))))</f>
        <v/>
      </c>
      <c r="V28" s="22">
        <f>IF(OR($A28="",$H28=""),"",MAX(0,IF($L28&lt;&gt;"",$L28,Dashboard!$C$3)-$H28))</f>
        <v/>
      </c>
      <c r="W28" s="23">
        <f>IF($A28="","",IF(OR($J28="Decision Released",$J28="Withdrawn"),"Closed",IF($R28="","Missing",IF($R28&lt;Dashboard!$C$3,"Overdue",IF($R28&lt;=Dashboard!$C$3+7,"Due Soon","Scheduled")))))</f>
        <v/>
      </c>
      <c r="X28" s="23">
        <f>IF($A28="","",IF($I28&lt;&gt;"","Submitted",IF($T28="","Missing Deadline",IF($T28&lt;Dashboard!$C$3,"Past Due",IF($T28&lt;=Dashboard!$C$3+14,"Due Soon","Open")))))</f>
        <v/>
      </c>
      <c r="Y28" s="23">
        <f>IF($A28="","",IF(COUNTIF($A$8:$A$207,$A28)&gt;1,"Duplicate Application ID",IF(AND($O28&lt;&gt;"",$P28&lt;&gt;"",$P28&gt;$O28),"Checklist Count Error",IF(AND($H28&lt;&gt;"",$I28&lt;&gt;"",$I28&lt;$H28),"Submitted Before Started",IF(AND($I28&lt;&gt;"",$L28&lt;&gt;"",$L28&lt;$I28),"Decision Before Submission",IF(AND($J28="Decision Released",OR($K28="Pending",$K28="",$L28="")),"Decision Details Missing",IF(AND($J28&lt;&gt;"Decision Released",OR(AND($K28&lt;&gt;"",$K28&lt;&gt;"Pending"),$L28&lt;&gt;"")),"Decision and Status Conflict",IF(AND($M28="Received",$N28=""),"Deposit Date Missing",IF(AND($N28&lt;&gt;"",$M28&lt;&gt;"Received"),"Deposit Status Conflict",IF(AND($M28="Received",$K28&lt;&gt;"Admit"),"Deposit Without Admit","OK")))))))))</f>
        <v/>
      </c>
    </row>
    <row r="29">
      <c r="A29" s="17" t="n"/>
      <c r="B29" s="17" t="n"/>
      <c r="C29" s="17" t="n"/>
      <c r="D29" s="18" t="n"/>
      <c r="E29" s="17" t="n"/>
      <c r="F29" s="17" t="n"/>
      <c r="G29" s="17" t="n"/>
      <c r="H29" s="37" t="n"/>
      <c r="I29" s="37" t="n"/>
      <c r="J29" s="17" t="n"/>
      <c r="K29" s="17" t="n"/>
      <c r="L29" s="37" t="n"/>
      <c r="M29" s="17" t="n"/>
      <c r="N29" s="37" t="n"/>
      <c r="O29" s="17" t="n"/>
      <c r="P29" s="17" t="n"/>
      <c r="Q29" s="37" t="n"/>
      <c r="R29" s="37" t="n"/>
      <c r="S29" s="18" t="n"/>
      <c r="T29" s="38">
        <f>IF(OR($C29="",$D29=""),"",IFERROR(INDEX(Lists!$C$3:$C$101,MATCH($C29&amp;"|"&amp;$D29,Lists!$D$3:$D$101,0)),""))</f>
        <v/>
      </c>
      <c r="U29" s="21">
        <f>IF($A29="","",IF($O29="","",IF($O29=0,1,MIN(IF($P29="",0,$P29)/$O29,1))))</f>
        <v/>
      </c>
      <c r="V29" s="22">
        <f>IF(OR($A29="",$H29=""),"",MAX(0,IF($L29&lt;&gt;"",$L29,Dashboard!$C$3)-$H29))</f>
        <v/>
      </c>
      <c r="W29" s="23">
        <f>IF($A29="","",IF(OR($J29="Decision Released",$J29="Withdrawn"),"Closed",IF($R29="","Missing",IF($R29&lt;Dashboard!$C$3,"Overdue",IF($R29&lt;=Dashboard!$C$3+7,"Due Soon","Scheduled")))))</f>
        <v/>
      </c>
      <c r="X29" s="23">
        <f>IF($A29="","",IF($I29&lt;&gt;"","Submitted",IF($T29="","Missing Deadline",IF($T29&lt;Dashboard!$C$3,"Past Due",IF($T29&lt;=Dashboard!$C$3+14,"Due Soon","Open")))))</f>
        <v/>
      </c>
      <c r="Y29" s="23">
        <f>IF($A29="","",IF(COUNTIF($A$8:$A$207,$A29)&gt;1,"Duplicate Application ID",IF(AND($O29&lt;&gt;"",$P29&lt;&gt;"",$P29&gt;$O29),"Checklist Count Error",IF(AND($H29&lt;&gt;"",$I29&lt;&gt;"",$I29&lt;$H29),"Submitted Before Started",IF(AND($I29&lt;&gt;"",$L29&lt;&gt;"",$L29&lt;$I29),"Decision Before Submission",IF(AND($J29="Decision Released",OR($K29="Pending",$K29="",$L29="")),"Decision Details Missing",IF(AND($J29&lt;&gt;"Decision Released",OR(AND($K29&lt;&gt;"",$K29&lt;&gt;"Pending"),$L29&lt;&gt;"")),"Decision and Status Conflict",IF(AND($M29="Received",$N29=""),"Deposit Date Missing",IF(AND($N29&lt;&gt;"",$M29&lt;&gt;"Received"),"Deposit Status Conflict",IF(AND($M29="Received",$K29&lt;&gt;"Admit"),"Deposit Without Admit","OK")))))))))</f>
        <v/>
      </c>
    </row>
    <row r="30">
      <c r="A30" s="17" t="n"/>
      <c r="B30" s="17" t="n"/>
      <c r="C30" s="17" t="n"/>
      <c r="D30" s="18" t="n"/>
      <c r="E30" s="17" t="n"/>
      <c r="F30" s="17" t="n"/>
      <c r="G30" s="17" t="n"/>
      <c r="H30" s="37" t="n"/>
      <c r="I30" s="37" t="n"/>
      <c r="J30" s="17" t="n"/>
      <c r="K30" s="17" t="n"/>
      <c r="L30" s="37" t="n"/>
      <c r="M30" s="17" t="n"/>
      <c r="N30" s="37" t="n"/>
      <c r="O30" s="17" t="n"/>
      <c r="P30" s="17" t="n"/>
      <c r="Q30" s="37" t="n"/>
      <c r="R30" s="37" t="n"/>
      <c r="S30" s="18" t="n"/>
      <c r="T30" s="38">
        <f>IF(OR($C30="",$D30=""),"",IFERROR(INDEX(Lists!$C$3:$C$101,MATCH($C30&amp;"|"&amp;$D30,Lists!$D$3:$D$101,0)),""))</f>
        <v/>
      </c>
      <c r="U30" s="21">
        <f>IF($A30="","",IF($O30="","",IF($O30=0,1,MIN(IF($P30="",0,$P30)/$O30,1))))</f>
        <v/>
      </c>
      <c r="V30" s="22">
        <f>IF(OR($A30="",$H30=""),"",MAX(0,IF($L30&lt;&gt;"",$L30,Dashboard!$C$3)-$H30))</f>
        <v/>
      </c>
      <c r="W30" s="23">
        <f>IF($A30="","",IF(OR($J30="Decision Released",$J30="Withdrawn"),"Closed",IF($R30="","Missing",IF($R30&lt;Dashboard!$C$3,"Overdue",IF($R30&lt;=Dashboard!$C$3+7,"Due Soon","Scheduled")))))</f>
        <v/>
      </c>
      <c r="X30" s="23">
        <f>IF($A30="","",IF($I30&lt;&gt;"","Submitted",IF($T30="","Missing Deadline",IF($T30&lt;Dashboard!$C$3,"Past Due",IF($T30&lt;=Dashboard!$C$3+14,"Due Soon","Open")))))</f>
        <v/>
      </c>
      <c r="Y30" s="23">
        <f>IF($A30="","",IF(COUNTIF($A$8:$A$207,$A30)&gt;1,"Duplicate Application ID",IF(AND($O30&lt;&gt;"",$P30&lt;&gt;"",$P30&gt;$O30),"Checklist Count Error",IF(AND($H30&lt;&gt;"",$I30&lt;&gt;"",$I30&lt;$H30),"Submitted Before Started",IF(AND($I30&lt;&gt;"",$L30&lt;&gt;"",$L30&lt;$I30),"Decision Before Submission",IF(AND($J30="Decision Released",OR($K30="Pending",$K30="",$L30="")),"Decision Details Missing",IF(AND($J30&lt;&gt;"Decision Released",OR(AND($K30&lt;&gt;"",$K30&lt;&gt;"Pending"),$L30&lt;&gt;"")),"Decision and Status Conflict",IF(AND($M30="Received",$N30=""),"Deposit Date Missing",IF(AND($N30&lt;&gt;"",$M30&lt;&gt;"Received"),"Deposit Status Conflict",IF(AND($M30="Received",$K30&lt;&gt;"Admit"),"Deposit Without Admit","OK")))))))))</f>
        <v/>
      </c>
    </row>
    <row r="31">
      <c r="A31" s="17" t="n"/>
      <c r="B31" s="17" t="n"/>
      <c r="C31" s="17" t="n"/>
      <c r="D31" s="18" t="n"/>
      <c r="E31" s="17" t="n"/>
      <c r="F31" s="17" t="n"/>
      <c r="G31" s="17" t="n"/>
      <c r="H31" s="37" t="n"/>
      <c r="I31" s="37" t="n"/>
      <c r="J31" s="17" t="n"/>
      <c r="K31" s="17" t="n"/>
      <c r="L31" s="37" t="n"/>
      <c r="M31" s="17" t="n"/>
      <c r="N31" s="37" t="n"/>
      <c r="O31" s="17" t="n"/>
      <c r="P31" s="17" t="n"/>
      <c r="Q31" s="37" t="n"/>
      <c r="R31" s="37" t="n"/>
      <c r="S31" s="18" t="n"/>
      <c r="T31" s="38">
        <f>IF(OR($C31="",$D31=""),"",IFERROR(INDEX(Lists!$C$3:$C$101,MATCH($C31&amp;"|"&amp;$D31,Lists!$D$3:$D$101,0)),""))</f>
        <v/>
      </c>
      <c r="U31" s="21">
        <f>IF($A31="","",IF($O31="","",IF($O31=0,1,MIN(IF($P31="",0,$P31)/$O31,1))))</f>
        <v/>
      </c>
      <c r="V31" s="22">
        <f>IF(OR($A31="",$H31=""),"",MAX(0,IF($L31&lt;&gt;"",$L31,Dashboard!$C$3)-$H31))</f>
        <v/>
      </c>
      <c r="W31" s="23">
        <f>IF($A31="","",IF(OR($J31="Decision Released",$J31="Withdrawn"),"Closed",IF($R31="","Missing",IF($R31&lt;Dashboard!$C$3,"Overdue",IF($R31&lt;=Dashboard!$C$3+7,"Due Soon","Scheduled")))))</f>
        <v/>
      </c>
      <c r="X31" s="23">
        <f>IF($A31="","",IF($I31&lt;&gt;"","Submitted",IF($T31="","Missing Deadline",IF($T31&lt;Dashboard!$C$3,"Past Due",IF($T31&lt;=Dashboard!$C$3+14,"Due Soon","Open")))))</f>
        <v/>
      </c>
      <c r="Y31" s="23">
        <f>IF($A31="","",IF(COUNTIF($A$8:$A$207,$A31)&gt;1,"Duplicate Application ID",IF(AND($O31&lt;&gt;"",$P31&lt;&gt;"",$P31&gt;$O31),"Checklist Count Error",IF(AND($H31&lt;&gt;"",$I31&lt;&gt;"",$I31&lt;$H31),"Submitted Before Started",IF(AND($I31&lt;&gt;"",$L31&lt;&gt;"",$L31&lt;$I31),"Decision Before Submission",IF(AND($J31="Decision Released",OR($K31="Pending",$K31="",$L31="")),"Decision Details Missing",IF(AND($J31&lt;&gt;"Decision Released",OR(AND($K31&lt;&gt;"",$K31&lt;&gt;"Pending"),$L31&lt;&gt;"")),"Decision and Status Conflict",IF(AND($M31="Received",$N31=""),"Deposit Date Missing",IF(AND($N31&lt;&gt;"",$M31&lt;&gt;"Received"),"Deposit Status Conflict",IF(AND($M31="Received",$K31&lt;&gt;"Admit"),"Deposit Without Admit","OK")))))))))</f>
        <v/>
      </c>
    </row>
    <row r="32">
      <c r="A32" s="17" t="n"/>
      <c r="B32" s="17" t="n"/>
      <c r="C32" s="17" t="n"/>
      <c r="D32" s="18" t="n"/>
      <c r="E32" s="17" t="n"/>
      <c r="F32" s="17" t="n"/>
      <c r="G32" s="17" t="n"/>
      <c r="H32" s="37" t="n"/>
      <c r="I32" s="37" t="n"/>
      <c r="J32" s="17" t="n"/>
      <c r="K32" s="17" t="n"/>
      <c r="L32" s="37" t="n"/>
      <c r="M32" s="17" t="n"/>
      <c r="N32" s="37" t="n"/>
      <c r="O32" s="17" t="n"/>
      <c r="P32" s="17" t="n"/>
      <c r="Q32" s="37" t="n"/>
      <c r="R32" s="37" t="n"/>
      <c r="S32" s="18" t="n"/>
      <c r="T32" s="38">
        <f>IF(OR($C32="",$D32=""),"",IFERROR(INDEX(Lists!$C$3:$C$101,MATCH($C32&amp;"|"&amp;$D32,Lists!$D$3:$D$101,0)),""))</f>
        <v/>
      </c>
      <c r="U32" s="21">
        <f>IF($A32="","",IF($O32="","",IF($O32=0,1,MIN(IF($P32="",0,$P32)/$O32,1))))</f>
        <v/>
      </c>
      <c r="V32" s="22">
        <f>IF(OR($A32="",$H32=""),"",MAX(0,IF($L32&lt;&gt;"",$L32,Dashboard!$C$3)-$H32))</f>
        <v/>
      </c>
      <c r="W32" s="23">
        <f>IF($A32="","",IF(OR($J32="Decision Released",$J32="Withdrawn"),"Closed",IF($R32="","Missing",IF($R32&lt;Dashboard!$C$3,"Overdue",IF($R32&lt;=Dashboard!$C$3+7,"Due Soon","Scheduled")))))</f>
        <v/>
      </c>
      <c r="X32" s="23">
        <f>IF($A32="","",IF($I32&lt;&gt;"","Submitted",IF($T32="","Missing Deadline",IF($T32&lt;Dashboard!$C$3,"Past Due",IF($T32&lt;=Dashboard!$C$3+14,"Due Soon","Open")))))</f>
        <v/>
      </c>
      <c r="Y32" s="23">
        <f>IF($A32="","",IF(COUNTIF($A$8:$A$207,$A32)&gt;1,"Duplicate Application ID",IF(AND($O32&lt;&gt;"",$P32&lt;&gt;"",$P32&gt;$O32),"Checklist Count Error",IF(AND($H32&lt;&gt;"",$I32&lt;&gt;"",$I32&lt;$H32),"Submitted Before Started",IF(AND($I32&lt;&gt;"",$L32&lt;&gt;"",$L32&lt;$I32),"Decision Before Submission",IF(AND($J32="Decision Released",OR($K32="Pending",$K32="",$L32="")),"Decision Details Missing",IF(AND($J32&lt;&gt;"Decision Released",OR(AND($K32&lt;&gt;"",$K32&lt;&gt;"Pending"),$L32&lt;&gt;"")),"Decision and Status Conflict",IF(AND($M32="Received",$N32=""),"Deposit Date Missing",IF(AND($N32&lt;&gt;"",$M32&lt;&gt;"Received"),"Deposit Status Conflict",IF(AND($M32="Received",$K32&lt;&gt;"Admit"),"Deposit Without Admit","OK")))))))))</f>
        <v/>
      </c>
    </row>
    <row r="33">
      <c r="A33" s="17" t="n"/>
      <c r="B33" s="17" t="n"/>
      <c r="C33" s="17" t="n"/>
      <c r="D33" s="18" t="n"/>
      <c r="E33" s="17" t="n"/>
      <c r="F33" s="17" t="n"/>
      <c r="G33" s="17" t="n"/>
      <c r="H33" s="37" t="n"/>
      <c r="I33" s="37" t="n"/>
      <c r="J33" s="17" t="n"/>
      <c r="K33" s="17" t="n"/>
      <c r="L33" s="37" t="n"/>
      <c r="M33" s="17" t="n"/>
      <c r="N33" s="37" t="n"/>
      <c r="O33" s="17" t="n"/>
      <c r="P33" s="17" t="n"/>
      <c r="Q33" s="37" t="n"/>
      <c r="R33" s="37" t="n"/>
      <c r="S33" s="18" t="n"/>
      <c r="T33" s="38">
        <f>IF(OR($C33="",$D33=""),"",IFERROR(INDEX(Lists!$C$3:$C$101,MATCH($C33&amp;"|"&amp;$D33,Lists!$D$3:$D$101,0)),""))</f>
        <v/>
      </c>
      <c r="U33" s="21">
        <f>IF($A33="","",IF($O33="","",IF($O33=0,1,MIN(IF($P33="",0,$P33)/$O33,1))))</f>
        <v/>
      </c>
      <c r="V33" s="22">
        <f>IF(OR($A33="",$H33=""),"",MAX(0,IF($L33&lt;&gt;"",$L33,Dashboard!$C$3)-$H33))</f>
        <v/>
      </c>
      <c r="W33" s="23">
        <f>IF($A33="","",IF(OR($J33="Decision Released",$J33="Withdrawn"),"Closed",IF($R33="","Missing",IF($R33&lt;Dashboard!$C$3,"Overdue",IF($R33&lt;=Dashboard!$C$3+7,"Due Soon","Scheduled")))))</f>
        <v/>
      </c>
      <c r="X33" s="23">
        <f>IF($A33="","",IF($I33&lt;&gt;"","Submitted",IF($T33="","Missing Deadline",IF($T33&lt;Dashboard!$C$3,"Past Due",IF($T33&lt;=Dashboard!$C$3+14,"Due Soon","Open")))))</f>
        <v/>
      </c>
      <c r="Y33" s="23">
        <f>IF($A33="","",IF(COUNTIF($A$8:$A$207,$A33)&gt;1,"Duplicate Application ID",IF(AND($O33&lt;&gt;"",$P33&lt;&gt;"",$P33&gt;$O33),"Checklist Count Error",IF(AND($H33&lt;&gt;"",$I33&lt;&gt;"",$I33&lt;$H33),"Submitted Before Started",IF(AND($I33&lt;&gt;"",$L33&lt;&gt;"",$L33&lt;$I33),"Decision Before Submission",IF(AND($J33="Decision Released",OR($K33="Pending",$K33="",$L33="")),"Decision Details Missing",IF(AND($J33&lt;&gt;"Decision Released",OR(AND($K33&lt;&gt;"",$K33&lt;&gt;"Pending"),$L33&lt;&gt;"")),"Decision and Status Conflict",IF(AND($M33="Received",$N33=""),"Deposit Date Missing",IF(AND($N33&lt;&gt;"",$M33&lt;&gt;"Received"),"Deposit Status Conflict",IF(AND($M33="Received",$K33&lt;&gt;"Admit"),"Deposit Without Admit","OK")))))))))</f>
        <v/>
      </c>
    </row>
    <row r="34">
      <c r="A34" s="17" t="n"/>
      <c r="B34" s="17" t="n"/>
      <c r="C34" s="17" t="n"/>
      <c r="D34" s="18" t="n"/>
      <c r="E34" s="17" t="n"/>
      <c r="F34" s="17" t="n"/>
      <c r="G34" s="17" t="n"/>
      <c r="H34" s="37" t="n"/>
      <c r="I34" s="37" t="n"/>
      <c r="J34" s="17" t="n"/>
      <c r="K34" s="17" t="n"/>
      <c r="L34" s="37" t="n"/>
      <c r="M34" s="17" t="n"/>
      <c r="N34" s="37" t="n"/>
      <c r="O34" s="17" t="n"/>
      <c r="P34" s="17" t="n"/>
      <c r="Q34" s="37" t="n"/>
      <c r="R34" s="37" t="n"/>
      <c r="S34" s="18" t="n"/>
      <c r="T34" s="38">
        <f>IF(OR($C34="",$D34=""),"",IFERROR(INDEX(Lists!$C$3:$C$101,MATCH($C34&amp;"|"&amp;$D34,Lists!$D$3:$D$101,0)),""))</f>
        <v/>
      </c>
      <c r="U34" s="21">
        <f>IF($A34="","",IF($O34="","",IF($O34=0,1,MIN(IF($P34="",0,$P34)/$O34,1))))</f>
        <v/>
      </c>
      <c r="V34" s="22">
        <f>IF(OR($A34="",$H34=""),"",MAX(0,IF($L34&lt;&gt;"",$L34,Dashboard!$C$3)-$H34))</f>
        <v/>
      </c>
      <c r="W34" s="23">
        <f>IF($A34="","",IF(OR($J34="Decision Released",$J34="Withdrawn"),"Closed",IF($R34="","Missing",IF($R34&lt;Dashboard!$C$3,"Overdue",IF($R34&lt;=Dashboard!$C$3+7,"Due Soon","Scheduled")))))</f>
        <v/>
      </c>
      <c r="X34" s="23">
        <f>IF($A34="","",IF($I34&lt;&gt;"","Submitted",IF($T34="","Missing Deadline",IF($T34&lt;Dashboard!$C$3,"Past Due",IF($T34&lt;=Dashboard!$C$3+14,"Due Soon","Open")))))</f>
        <v/>
      </c>
      <c r="Y34" s="23">
        <f>IF($A34="","",IF(COUNTIF($A$8:$A$207,$A34)&gt;1,"Duplicate Application ID",IF(AND($O34&lt;&gt;"",$P34&lt;&gt;"",$P34&gt;$O34),"Checklist Count Error",IF(AND($H34&lt;&gt;"",$I34&lt;&gt;"",$I34&lt;$H34),"Submitted Before Started",IF(AND($I34&lt;&gt;"",$L34&lt;&gt;"",$L34&lt;$I34),"Decision Before Submission",IF(AND($J34="Decision Released",OR($K34="Pending",$K34="",$L34="")),"Decision Details Missing",IF(AND($J34&lt;&gt;"Decision Released",OR(AND($K34&lt;&gt;"",$K34&lt;&gt;"Pending"),$L34&lt;&gt;"")),"Decision and Status Conflict",IF(AND($M34="Received",$N34=""),"Deposit Date Missing",IF(AND($N34&lt;&gt;"",$M34&lt;&gt;"Received"),"Deposit Status Conflict",IF(AND($M34="Received",$K34&lt;&gt;"Admit"),"Deposit Without Admit","OK")))))))))</f>
        <v/>
      </c>
    </row>
    <row r="35">
      <c r="A35" s="17" t="n"/>
      <c r="B35" s="17" t="n"/>
      <c r="C35" s="17" t="n"/>
      <c r="D35" s="18" t="n"/>
      <c r="E35" s="17" t="n"/>
      <c r="F35" s="17" t="n"/>
      <c r="G35" s="17" t="n"/>
      <c r="H35" s="37" t="n"/>
      <c r="I35" s="37" t="n"/>
      <c r="J35" s="17" t="n"/>
      <c r="K35" s="17" t="n"/>
      <c r="L35" s="37" t="n"/>
      <c r="M35" s="17" t="n"/>
      <c r="N35" s="37" t="n"/>
      <c r="O35" s="17" t="n"/>
      <c r="P35" s="17" t="n"/>
      <c r="Q35" s="37" t="n"/>
      <c r="R35" s="37" t="n"/>
      <c r="S35" s="18" t="n"/>
      <c r="T35" s="38">
        <f>IF(OR($C35="",$D35=""),"",IFERROR(INDEX(Lists!$C$3:$C$101,MATCH($C35&amp;"|"&amp;$D35,Lists!$D$3:$D$101,0)),""))</f>
        <v/>
      </c>
      <c r="U35" s="21">
        <f>IF($A35="","",IF($O35="","",IF($O35=0,1,MIN(IF($P35="",0,$P35)/$O35,1))))</f>
        <v/>
      </c>
      <c r="V35" s="22">
        <f>IF(OR($A35="",$H35=""),"",MAX(0,IF($L35&lt;&gt;"",$L35,Dashboard!$C$3)-$H35))</f>
        <v/>
      </c>
      <c r="W35" s="23">
        <f>IF($A35="","",IF(OR($J35="Decision Released",$J35="Withdrawn"),"Closed",IF($R35="","Missing",IF($R35&lt;Dashboard!$C$3,"Overdue",IF($R35&lt;=Dashboard!$C$3+7,"Due Soon","Scheduled")))))</f>
        <v/>
      </c>
      <c r="X35" s="23">
        <f>IF($A35="","",IF($I35&lt;&gt;"","Submitted",IF($T35="","Missing Deadline",IF($T35&lt;Dashboard!$C$3,"Past Due",IF($T35&lt;=Dashboard!$C$3+14,"Due Soon","Open")))))</f>
        <v/>
      </c>
      <c r="Y35" s="23">
        <f>IF($A35="","",IF(COUNTIF($A$8:$A$207,$A35)&gt;1,"Duplicate Application ID",IF(AND($O35&lt;&gt;"",$P35&lt;&gt;"",$P35&gt;$O35),"Checklist Count Error",IF(AND($H35&lt;&gt;"",$I35&lt;&gt;"",$I35&lt;$H35),"Submitted Before Started",IF(AND($I35&lt;&gt;"",$L35&lt;&gt;"",$L35&lt;$I35),"Decision Before Submission",IF(AND($J35="Decision Released",OR($K35="Pending",$K35="",$L35="")),"Decision Details Missing",IF(AND($J35&lt;&gt;"Decision Released",OR(AND($K35&lt;&gt;"",$K35&lt;&gt;"Pending"),$L35&lt;&gt;"")),"Decision and Status Conflict",IF(AND($M35="Received",$N35=""),"Deposit Date Missing",IF(AND($N35&lt;&gt;"",$M35&lt;&gt;"Received"),"Deposit Status Conflict",IF(AND($M35="Received",$K35&lt;&gt;"Admit"),"Deposit Without Admit","OK")))))))))</f>
        <v/>
      </c>
    </row>
    <row r="36">
      <c r="A36" s="17" t="n"/>
      <c r="B36" s="17" t="n"/>
      <c r="C36" s="17" t="n"/>
      <c r="D36" s="18" t="n"/>
      <c r="E36" s="17" t="n"/>
      <c r="F36" s="17" t="n"/>
      <c r="G36" s="17" t="n"/>
      <c r="H36" s="37" t="n"/>
      <c r="I36" s="37" t="n"/>
      <c r="J36" s="17" t="n"/>
      <c r="K36" s="17" t="n"/>
      <c r="L36" s="37" t="n"/>
      <c r="M36" s="17" t="n"/>
      <c r="N36" s="37" t="n"/>
      <c r="O36" s="17" t="n"/>
      <c r="P36" s="17" t="n"/>
      <c r="Q36" s="37" t="n"/>
      <c r="R36" s="37" t="n"/>
      <c r="S36" s="18" t="n"/>
      <c r="T36" s="38">
        <f>IF(OR($C36="",$D36=""),"",IFERROR(INDEX(Lists!$C$3:$C$101,MATCH($C36&amp;"|"&amp;$D36,Lists!$D$3:$D$101,0)),""))</f>
        <v/>
      </c>
      <c r="U36" s="21">
        <f>IF($A36="","",IF($O36="","",IF($O36=0,1,MIN(IF($P36="",0,$P36)/$O36,1))))</f>
        <v/>
      </c>
      <c r="V36" s="22">
        <f>IF(OR($A36="",$H36=""),"",MAX(0,IF($L36&lt;&gt;"",$L36,Dashboard!$C$3)-$H36))</f>
        <v/>
      </c>
      <c r="W36" s="23">
        <f>IF($A36="","",IF(OR($J36="Decision Released",$J36="Withdrawn"),"Closed",IF($R36="","Missing",IF($R36&lt;Dashboard!$C$3,"Overdue",IF($R36&lt;=Dashboard!$C$3+7,"Due Soon","Scheduled")))))</f>
        <v/>
      </c>
      <c r="X36" s="23">
        <f>IF($A36="","",IF($I36&lt;&gt;"","Submitted",IF($T36="","Missing Deadline",IF($T36&lt;Dashboard!$C$3,"Past Due",IF($T36&lt;=Dashboard!$C$3+14,"Due Soon","Open")))))</f>
        <v/>
      </c>
      <c r="Y36" s="23">
        <f>IF($A36="","",IF(COUNTIF($A$8:$A$207,$A36)&gt;1,"Duplicate Application ID",IF(AND($O36&lt;&gt;"",$P36&lt;&gt;"",$P36&gt;$O36),"Checklist Count Error",IF(AND($H36&lt;&gt;"",$I36&lt;&gt;"",$I36&lt;$H36),"Submitted Before Started",IF(AND($I36&lt;&gt;"",$L36&lt;&gt;"",$L36&lt;$I36),"Decision Before Submission",IF(AND($J36="Decision Released",OR($K36="Pending",$K36="",$L36="")),"Decision Details Missing",IF(AND($J36&lt;&gt;"Decision Released",OR(AND($K36&lt;&gt;"",$K36&lt;&gt;"Pending"),$L36&lt;&gt;"")),"Decision and Status Conflict",IF(AND($M36="Received",$N36=""),"Deposit Date Missing",IF(AND($N36&lt;&gt;"",$M36&lt;&gt;"Received"),"Deposit Status Conflict",IF(AND($M36="Received",$K36&lt;&gt;"Admit"),"Deposit Without Admit","OK")))))))))</f>
        <v/>
      </c>
    </row>
    <row r="37">
      <c r="A37" s="17" t="n"/>
      <c r="B37" s="17" t="n"/>
      <c r="C37" s="17" t="n"/>
      <c r="D37" s="18" t="n"/>
      <c r="E37" s="17" t="n"/>
      <c r="F37" s="17" t="n"/>
      <c r="G37" s="17" t="n"/>
      <c r="H37" s="37" t="n"/>
      <c r="I37" s="37" t="n"/>
      <c r="J37" s="17" t="n"/>
      <c r="K37" s="17" t="n"/>
      <c r="L37" s="37" t="n"/>
      <c r="M37" s="17" t="n"/>
      <c r="N37" s="37" t="n"/>
      <c r="O37" s="17" t="n"/>
      <c r="P37" s="17" t="n"/>
      <c r="Q37" s="37" t="n"/>
      <c r="R37" s="37" t="n"/>
      <c r="S37" s="18" t="n"/>
      <c r="T37" s="38">
        <f>IF(OR($C37="",$D37=""),"",IFERROR(INDEX(Lists!$C$3:$C$101,MATCH($C37&amp;"|"&amp;$D37,Lists!$D$3:$D$101,0)),""))</f>
        <v/>
      </c>
      <c r="U37" s="21">
        <f>IF($A37="","",IF($O37="","",IF($O37=0,1,MIN(IF($P37="",0,$P37)/$O37,1))))</f>
        <v/>
      </c>
      <c r="V37" s="22">
        <f>IF(OR($A37="",$H37=""),"",MAX(0,IF($L37&lt;&gt;"",$L37,Dashboard!$C$3)-$H37))</f>
        <v/>
      </c>
      <c r="W37" s="23">
        <f>IF($A37="","",IF(OR($J37="Decision Released",$J37="Withdrawn"),"Closed",IF($R37="","Missing",IF($R37&lt;Dashboard!$C$3,"Overdue",IF($R37&lt;=Dashboard!$C$3+7,"Due Soon","Scheduled")))))</f>
        <v/>
      </c>
      <c r="X37" s="23">
        <f>IF($A37="","",IF($I37&lt;&gt;"","Submitted",IF($T37="","Missing Deadline",IF($T37&lt;Dashboard!$C$3,"Past Due",IF($T37&lt;=Dashboard!$C$3+14,"Due Soon","Open")))))</f>
        <v/>
      </c>
      <c r="Y37" s="23">
        <f>IF($A37="","",IF(COUNTIF($A$8:$A$207,$A37)&gt;1,"Duplicate Application ID",IF(AND($O37&lt;&gt;"",$P37&lt;&gt;"",$P37&gt;$O37),"Checklist Count Error",IF(AND($H37&lt;&gt;"",$I37&lt;&gt;"",$I37&lt;$H37),"Submitted Before Started",IF(AND($I37&lt;&gt;"",$L37&lt;&gt;"",$L37&lt;$I37),"Decision Before Submission",IF(AND($J37="Decision Released",OR($K37="Pending",$K37="",$L37="")),"Decision Details Missing",IF(AND($J37&lt;&gt;"Decision Released",OR(AND($K37&lt;&gt;"",$K37&lt;&gt;"Pending"),$L37&lt;&gt;"")),"Decision and Status Conflict",IF(AND($M37="Received",$N37=""),"Deposit Date Missing",IF(AND($N37&lt;&gt;"",$M37&lt;&gt;"Received"),"Deposit Status Conflict",IF(AND($M37="Received",$K37&lt;&gt;"Admit"),"Deposit Without Admit","OK")))))))))</f>
        <v/>
      </c>
    </row>
    <row r="38">
      <c r="A38" s="17" t="n"/>
      <c r="B38" s="17" t="n"/>
      <c r="C38" s="17" t="n"/>
      <c r="D38" s="18" t="n"/>
      <c r="E38" s="17" t="n"/>
      <c r="F38" s="17" t="n"/>
      <c r="G38" s="17" t="n"/>
      <c r="H38" s="37" t="n"/>
      <c r="I38" s="37" t="n"/>
      <c r="J38" s="17" t="n"/>
      <c r="K38" s="17" t="n"/>
      <c r="L38" s="37" t="n"/>
      <c r="M38" s="17" t="n"/>
      <c r="N38" s="37" t="n"/>
      <c r="O38" s="17" t="n"/>
      <c r="P38" s="17" t="n"/>
      <c r="Q38" s="37" t="n"/>
      <c r="R38" s="37" t="n"/>
      <c r="S38" s="18" t="n"/>
      <c r="T38" s="38">
        <f>IF(OR($C38="",$D38=""),"",IFERROR(INDEX(Lists!$C$3:$C$101,MATCH($C38&amp;"|"&amp;$D38,Lists!$D$3:$D$101,0)),""))</f>
        <v/>
      </c>
      <c r="U38" s="21">
        <f>IF($A38="","",IF($O38="","",IF($O38=0,1,MIN(IF($P38="",0,$P38)/$O38,1))))</f>
        <v/>
      </c>
      <c r="V38" s="22">
        <f>IF(OR($A38="",$H38=""),"",MAX(0,IF($L38&lt;&gt;"",$L38,Dashboard!$C$3)-$H38))</f>
        <v/>
      </c>
      <c r="W38" s="23">
        <f>IF($A38="","",IF(OR($J38="Decision Released",$J38="Withdrawn"),"Closed",IF($R38="","Missing",IF($R38&lt;Dashboard!$C$3,"Overdue",IF($R38&lt;=Dashboard!$C$3+7,"Due Soon","Scheduled")))))</f>
        <v/>
      </c>
      <c r="X38" s="23">
        <f>IF($A38="","",IF($I38&lt;&gt;"","Submitted",IF($T38="","Missing Deadline",IF($T38&lt;Dashboard!$C$3,"Past Due",IF($T38&lt;=Dashboard!$C$3+14,"Due Soon","Open")))))</f>
        <v/>
      </c>
      <c r="Y38" s="23">
        <f>IF($A38="","",IF(COUNTIF($A$8:$A$207,$A38)&gt;1,"Duplicate Application ID",IF(AND($O38&lt;&gt;"",$P38&lt;&gt;"",$P38&gt;$O38),"Checklist Count Error",IF(AND($H38&lt;&gt;"",$I38&lt;&gt;"",$I38&lt;$H38),"Submitted Before Started",IF(AND($I38&lt;&gt;"",$L38&lt;&gt;"",$L38&lt;$I38),"Decision Before Submission",IF(AND($J38="Decision Released",OR($K38="Pending",$K38="",$L38="")),"Decision Details Missing",IF(AND($J38&lt;&gt;"Decision Released",OR(AND($K38&lt;&gt;"",$K38&lt;&gt;"Pending"),$L38&lt;&gt;"")),"Decision and Status Conflict",IF(AND($M38="Received",$N38=""),"Deposit Date Missing",IF(AND($N38&lt;&gt;"",$M38&lt;&gt;"Received"),"Deposit Status Conflict",IF(AND($M38="Received",$K38&lt;&gt;"Admit"),"Deposit Without Admit","OK")))))))))</f>
        <v/>
      </c>
    </row>
    <row r="39">
      <c r="A39" s="17" t="n"/>
      <c r="B39" s="17" t="n"/>
      <c r="C39" s="17" t="n"/>
      <c r="D39" s="18" t="n"/>
      <c r="E39" s="17" t="n"/>
      <c r="F39" s="17" t="n"/>
      <c r="G39" s="17" t="n"/>
      <c r="H39" s="37" t="n"/>
      <c r="I39" s="37" t="n"/>
      <c r="J39" s="17" t="n"/>
      <c r="K39" s="17" t="n"/>
      <c r="L39" s="37" t="n"/>
      <c r="M39" s="17" t="n"/>
      <c r="N39" s="37" t="n"/>
      <c r="O39" s="17" t="n"/>
      <c r="P39" s="17" t="n"/>
      <c r="Q39" s="37" t="n"/>
      <c r="R39" s="37" t="n"/>
      <c r="S39" s="18" t="n"/>
      <c r="T39" s="38">
        <f>IF(OR($C39="",$D39=""),"",IFERROR(INDEX(Lists!$C$3:$C$101,MATCH($C39&amp;"|"&amp;$D39,Lists!$D$3:$D$101,0)),""))</f>
        <v/>
      </c>
      <c r="U39" s="21">
        <f>IF($A39="","",IF($O39="","",IF($O39=0,1,MIN(IF($P39="",0,$P39)/$O39,1))))</f>
        <v/>
      </c>
      <c r="V39" s="22">
        <f>IF(OR($A39="",$H39=""),"",MAX(0,IF($L39&lt;&gt;"",$L39,Dashboard!$C$3)-$H39))</f>
        <v/>
      </c>
      <c r="W39" s="23">
        <f>IF($A39="","",IF(OR($J39="Decision Released",$J39="Withdrawn"),"Closed",IF($R39="","Missing",IF($R39&lt;Dashboard!$C$3,"Overdue",IF($R39&lt;=Dashboard!$C$3+7,"Due Soon","Scheduled")))))</f>
        <v/>
      </c>
      <c r="X39" s="23">
        <f>IF($A39="","",IF($I39&lt;&gt;"","Submitted",IF($T39="","Missing Deadline",IF($T39&lt;Dashboard!$C$3,"Past Due",IF($T39&lt;=Dashboard!$C$3+14,"Due Soon","Open")))))</f>
        <v/>
      </c>
      <c r="Y39" s="23">
        <f>IF($A39="","",IF(COUNTIF($A$8:$A$207,$A39)&gt;1,"Duplicate Application ID",IF(AND($O39&lt;&gt;"",$P39&lt;&gt;"",$P39&gt;$O39),"Checklist Count Error",IF(AND($H39&lt;&gt;"",$I39&lt;&gt;"",$I39&lt;$H39),"Submitted Before Started",IF(AND($I39&lt;&gt;"",$L39&lt;&gt;"",$L39&lt;$I39),"Decision Before Submission",IF(AND($J39="Decision Released",OR($K39="Pending",$K39="",$L39="")),"Decision Details Missing",IF(AND($J39&lt;&gt;"Decision Released",OR(AND($K39&lt;&gt;"",$K39&lt;&gt;"Pending"),$L39&lt;&gt;"")),"Decision and Status Conflict",IF(AND($M39="Received",$N39=""),"Deposit Date Missing",IF(AND($N39&lt;&gt;"",$M39&lt;&gt;"Received"),"Deposit Status Conflict",IF(AND($M39="Received",$K39&lt;&gt;"Admit"),"Deposit Without Admit","OK")))))))))</f>
        <v/>
      </c>
    </row>
    <row r="40">
      <c r="A40" s="17" t="n"/>
      <c r="B40" s="17" t="n"/>
      <c r="C40" s="17" t="n"/>
      <c r="D40" s="18" t="n"/>
      <c r="E40" s="17" t="n"/>
      <c r="F40" s="17" t="n"/>
      <c r="G40" s="17" t="n"/>
      <c r="H40" s="37" t="n"/>
      <c r="I40" s="37" t="n"/>
      <c r="J40" s="17" t="n"/>
      <c r="K40" s="17" t="n"/>
      <c r="L40" s="37" t="n"/>
      <c r="M40" s="17" t="n"/>
      <c r="N40" s="37" t="n"/>
      <c r="O40" s="17" t="n"/>
      <c r="P40" s="17" t="n"/>
      <c r="Q40" s="37" t="n"/>
      <c r="R40" s="37" t="n"/>
      <c r="S40" s="18" t="n"/>
      <c r="T40" s="38">
        <f>IF(OR($C40="",$D40=""),"",IFERROR(INDEX(Lists!$C$3:$C$101,MATCH($C40&amp;"|"&amp;$D40,Lists!$D$3:$D$101,0)),""))</f>
        <v/>
      </c>
      <c r="U40" s="21">
        <f>IF($A40="","",IF($O40="","",IF($O40=0,1,MIN(IF($P40="",0,$P40)/$O40,1))))</f>
        <v/>
      </c>
      <c r="V40" s="22">
        <f>IF(OR($A40="",$H40=""),"",MAX(0,IF($L40&lt;&gt;"",$L40,Dashboard!$C$3)-$H40))</f>
        <v/>
      </c>
      <c r="W40" s="23">
        <f>IF($A40="","",IF(OR($J40="Decision Released",$J40="Withdrawn"),"Closed",IF($R40="","Missing",IF($R40&lt;Dashboard!$C$3,"Overdue",IF($R40&lt;=Dashboard!$C$3+7,"Due Soon","Scheduled")))))</f>
        <v/>
      </c>
      <c r="X40" s="23">
        <f>IF($A40="","",IF($I40&lt;&gt;"","Submitted",IF($T40="","Missing Deadline",IF($T40&lt;Dashboard!$C$3,"Past Due",IF($T40&lt;=Dashboard!$C$3+14,"Due Soon","Open")))))</f>
        <v/>
      </c>
      <c r="Y40" s="23">
        <f>IF($A40="","",IF(COUNTIF($A$8:$A$207,$A40)&gt;1,"Duplicate Application ID",IF(AND($O40&lt;&gt;"",$P40&lt;&gt;"",$P40&gt;$O40),"Checklist Count Error",IF(AND($H40&lt;&gt;"",$I40&lt;&gt;"",$I40&lt;$H40),"Submitted Before Started",IF(AND($I40&lt;&gt;"",$L40&lt;&gt;"",$L40&lt;$I40),"Decision Before Submission",IF(AND($J40="Decision Released",OR($K40="Pending",$K40="",$L40="")),"Decision Details Missing",IF(AND($J40&lt;&gt;"Decision Released",OR(AND($K40&lt;&gt;"",$K40&lt;&gt;"Pending"),$L40&lt;&gt;"")),"Decision and Status Conflict",IF(AND($M40="Received",$N40=""),"Deposit Date Missing",IF(AND($N40&lt;&gt;"",$M40&lt;&gt;"Received"),"Deposit Status Conflict",IF(AND($M40="Received",$K40&lt;&gt;"Admit"),"Deposit Without Admit","OK")))))))))</f>
        <v/>
      </c>
    </row>
    <row r="41">
      <c r="A41" s="17" t="n"/>
      <c r="B41" s="17" t="n"/>
      <c r="C41" s="17" t="n"/>
      <c r="D41" s="18" t="n"/>
      <c r="E41" s="17" t="n"/>
      <c r="F41" s="17" t="n"/>
      <c r="G41" s="17" t="n"/>
      <c r="H41" s="37" t="n"/>
      <c r="I41" s="37" t="n"/>
      <c r="J41" s="17" t="n"/>
      <c r="K41" s="17" t="n"/>
      <c r="L41" s="37" t="n"/>
      <c r="M41" s="17" t="n"/>
      <c r="N41" s="37" t="n"/>
      <c r="O41" s="17" t="n"/>
      <c r="P41" s="17" t="n"/>
      <c r="Q41" s="37" t="n"/>
      <c r="R41" s="37" t="n"/>
      <c r="S41" s="18" t="n"/>
      <c r="T41" s="38">
        <f>IF(OR($C41="",$D41=""),"",IFERROR(INDEX(Lists!$C$3:$C$101,MATCH($C41&amp;"|"&amp;$D41,Lists!$D$3:$D$101,0)),""))</f>
        <v/>
      </c>
      <c r="U41" s="21">
        <f>IF($A41="","",IF($O41="","",IF($O41=0,1,MIN(IF($P41="",0,$P41)/$O41,1))))</f>
        <v/>
      </c>
      <c r="V41" s="22">
        <f>IF(OR($A41="",$H41=""),"",MAX(0,IF($L41&lt;&gt;"",$L41,Dashboard!$C$3)-$H41))</f>
        <v/>
      </c>
      <c r="W41" s="23">
        <f>IF($A41="","",IF(OR($J41="Decision Released",$J41="Withdrawn"),"Closed",IF($R41="","Missing",IF($R41&lt;Dashboard!$C$3,"Overdue",IF($R41&lt;=Dashboard!$C$3+7,"Due Soon","Scheduled")))))</f>
        <v/>
      </c>
      <c r="X41" s="23">
        <f>IF($A41="","",IF($I41&lt;&gt;"","Submitted",IF($T41="","Missing Deadline",IF($T41&lt;Dashboard!$C$3,"Past Due",IF($T41&lt;=Dashboard!$C$3+14,"Due Soon","Open")))))</f>
        <v/>
      </c>
      <c r="Y41" s="23">
        <f>IF($A41="","",IF(COUNTIF($A$8:$A$207,$A41)&gt;1,"Duplicate Application ID",IF(AND($O41&lt;&gt;"",$P41&lt;&gt;"",$P41&gt;$O41),"Checklist Count Error",IF(AND($H41&lt;&gt;"",$I41&lt;&gt;"",$I41&lt;$H41),"Submitted Before Started",IF(AND($I41&lt;&gt;"",$L41&lt;&gt;"",$L41&lt;$I41),"Decision Before Submission",IF(AND($J41="Decision Released",OR($K41="Pending",$K41="",$L41="")),"Decision Details Missing",IF(AND($J41&lt;&gt;"Decision Released",OR(AND($K41&lt;&gt;"",$K41&lt;&gt;"Pending"),$L41&lt;&gt;"")),"Decision and Status Conflict",IF(AND($M41="Received",$N41=""),"Deposit Date Missing",IF(AND($N41&lt;&gt;"",$M41&lt;&gt;"Received"),"Deposit Status Conflict",IF(AND($M41="Received",$K41&lt;&gt;"Admit"),"Deposit Without Admit","OK")))))))))</f>
        <v/>
      </c>
    </row>
    <row r="42">
      <c r="A42" s="17" t="n"/>
      <c r="B42" s="17" t="n"/>
      <c r="C42" s="17" t="n"/>
      <c r="D42" s="18" t="n"/>
      <c r="E42" s="17" t="n"/>
      <c r="F42" s="17" t="n"/>
      <c r="G42" s="17" t="n"/>
      <c r="H42" s="37" t="n"/>
      <c r="I42" s="37" t="n"/>
      <c r="J42" s="17" t="n"/>
      <c r="K42" s="17" t="n"/>
      <c r="L42" s="37" t="n"/>
      <c r="M42" s="17" t="n"/>
      <c r="N42" s="37" t="n"/>
      <c r="O42" s="17" t="n"/>
      <c r="P42" s="17" t="n"/>
      <c r="Q42" s="37" t="n"/>
      <c r="R42" s="37" t="n"/>
      <c r="S42" s="18" t="n"/>
      <c r="T42" s="38">
        <f>IF(OR($C42="",$D42=""),"",IFERROR(INDEX(Lists!$C$3:$C$101,MATCH($C42&amp;"|"&amp;$D42,Lists!$D$3:$D$101,0)),""))</f>
        <v/>
      </c>
      <c r="U42" s="21">
        <f>IF($A42="","",IF($O42="","",IF($O42=0,1,MIN(IF($P42="",0,$P42)/$O42,1))))</f>
        <v/>
      </c>
      <c r="V42" s="22">
        <f>IF(OR($A42="",$H42=""),"",MAX(0,IF($L42&lt;&gt;"",$L42,Dashboard!$C$3)-$H42))</f>
        <v/>
      </c>
      <c r="W42" s="23">
        <f>IF($A42="","",IF(OR($J42="Decision Released",$J42="Withdrawn"),"Closed",IF($R42="","Missing",IF($R42&lt;Dashboard!$C$3,"Overdue",IF($R42&lt;=Dashboard!$C$3+7,"Due Soon","Scheduled")))))</f>
        <v/>
      </c>
      <c r="X42" s="23">
        <f>IF($A42="","",IF($I42&lt;&gt;"","Submitted",IF($T42="","Missing Deadline",IF($T42&lt;Dashboard!$C$3,"Past Due",IF($T42&lt;=Dashboard!$C$3+14,"Due Soon","Open")))))</f>
        <v/>
      </c>
      <c r="Y42" s="23">
        <f>IF($A42="","",IF(COUNTIF($A$8:$A$207,$A42)&gt;1,"Duplicate Application ID",IF(AND($O42&lt;&gt;"",$P42&lt;&gt;"",$P42&gt;$O42),"Checklist Count Error",IF(AND($H42&lt;&gt;"",$I42&lt;&gt;"",$I42&lt;$H42),"Submitted Before Started",IF(AND($I42&lt;&gt;"",$L42&lt;&gt;"",$L42&lt;$I42),"Decision Before Submission",IF(AND($J42="Decision Released",OR($K42="Pending",$K42="",$L42="")),"Decision Details Missing",IF(AND($J42&lt;&gt;"Decision Released",OR(AND($K42&lt;&gt;"",$K42&lt;&gt;"Pending"),$L42&lt;&gt;"")),"Decision and Status Conflict",IF(AND($M42="Received",$N42=""),"Deposit Date Missing",IF(AND($N42&lt;&gt;"",$M42&lt;&gt;"Received"),"Deposit Status Conflict",IF(AND($M42="Received",$K42&lt;&gt;"Admit"),"Deposit Without Admit","OK")))))))))</f>
        <v/>
      </c>
    </row>
    <row r="43">
      <c r="A43" s="17" t="n"/>
      <c r="B43" s="17" t="n"/>
      <c r="C43" s="17" t="n"/>
      <c r="D43" s="18" t="n"/>
      <c r="E43" s="17" t="n"/>
      <c r="F43" s="17" t="n"/>
      <c r="G43" s="17" t="n"/>
      <c r="H43" s="37" t="n"/>
      <c r="I43" s="37" t="n"/>
      <c r="J43" s="17" t="n"/>
      <c r="K43" s="17" t="n"/>
      <c r="L43" s="37" t="n"/>
      <c r="M43" s="17" t="n"/>
      <c r="N43" s="37" t="n"/>
      <c r="O43" s="17" t="n"/>
      <c r="P43" s="17" t="n"/>
      <c r="Q43" s="37" t="n"/>
      <c r="R43" s="37" t="n"/>
      <c r="S43" s="18" t="n"/>
      <c r="T43" s="38">
        <f>IF(OR($C43="",$D43=""),"",IFERROR(INDEX(Lists!$C$3:$C$101,MATCH($C43&amp;"|"&amp;$D43,Lists!$D$3:$D$101,0)),""))</f>
        <v/>
      </c>
      <c r="U43" s="21">
        <f>IF($A43="","",IF($O43="","",IF($O43=0,1,MIN(IF($P43="",0,$P43)/$O43,1))))</f>
        <v/>
      </c>
      <c r="V43" s="22">
        <f>IF(OR($A43="",$H43=""),"",MAX(0,IF($L43&lt;&gt;"",$L43,Dashboard!$C$3)-$H43))</f>
        <v/>
      </c>
      <c r="W43" s="23">
        <f>IF($A43="","",IF(OR($J43="Decision Released",$J43="Withdrawn"),"Closed",IF($R43="","Missing",IF($R43&lt;Dashboard!$C$3,"Overdue",IF($R43&lt;=Dashboard!$C$3+7,"Due Soon","Scheduled")))))</f>
        <v/>
      </c>
      <c r="X43" s="23">
        <f>IF($A43="","",IF($I43&lt;&gt;"","Submitted",IF($T43="","Missing Deadline",IF($T43&lt;Dashboard!$C$3,"Past Due",IF($T43&lt;=Dashboard!$C$3+14,"Due Soon","Open")))))</f>
        <v/>
      </c>
      <c r="Y43" s="23">
        <f>IF($A43="","",IF(COUNTIF($A$8:$A$207,$A43)&gt;1,"Duplicate Application ID",IF(AND($O43&lt;&gt;"",$P43&lt;&gt;"",$P43&gt;$O43),"Checklist Count Error",IF(AND($H43&lt;&gt;"",$I43&lt;&gt;"",$I43&lt;$H43),"Submitted Before Started",IF(AND($I43&lt;&gt;"",$L43&lt;&gt;"",$L43&lt;$I43),"Decision Before Submission",IF(AND($J43="Decision Released",OR($K43="Pending",$K43="",$L43="")),"Decision Details Missing",IF(AND($J43&lt;&gt;"Decision Released",OR(AND($K43&lt;&gt;"",$K43&lt;&gt;"Pending"),$L43&lt;&gt;"")),"Decision and Status Conflict",IF(AND($M43="Received",$N43=""),"Deposit Date Missing",IF(AND($N43&lt;&gt;"",$M43&lt;&gt;"Received"),"Deposit Status Conflict",IF(AND($M43="Received",$K43&lt;&gt;"Admit"),"Deposit Without Admit","OK")))))))))</f>
        <v/>
      </c>
    </row>
    <row r="44">
      <c r="A44" s="17" t="n"/>
      <c r="B44" s="17" t="n"/>
      <c r="C44" s="17" t="n"/>
      <c r="D44" s="18" t="n"/>
      <c r="E44" s="17" t="n"/>
      <c r="F44" s="17" t="n"/>
      <c r="G44" s="17" t="n"/>
      <c r="H44" s="37" t="n"/>
      <c r="I44" s="37" t="n"/>
      <c r="J44" s="17" t="n"/>
      <c r="K44" s="17" t="n"/>
      <c r="L44" s="37" t="n"/>
      <c r="M44" s="17" t="n"/>
      <c r="N44" s="37" t="n"/>
      <c r="O44" s="17" t="n"/>
      <c r="P44" s="17" t="n"/>
      <c r="Q44" s="37" t="n"/>
      <c r="R44" s="37" t="n"/>
      <c r="S44" s="18" t="n"/>
      <c r="T44" s="38">
        <f>IF(OR($C44="",$D44=""),"",IFERROR(INDEX(Lists!$C$3:$C$101,MATCH($C44&amp;"|"&amp;$D44,Lists!$D$3:$D$101,0)),""))</f>
        <v/>
      </c>
      <c r="U44" s="21">
        <f>IF($A44="","",IF($O44="","",IF($O44=0,1,MIN(IF($P44="",0,$P44)/$O44,1))))</f>
        <v/>
      </c>
      <c r="V44" s="22">
        <f>IF(OR($A44="",$H44=""),"",MAX(0,IF($L44&lt;&gt;"",$L44,Dashboard!$C$3)-$H44))</f>
        <v/>
      </c>
      <c r="W44" s="23">
        <f>IF($A44="","",IF(OR($J44="Decision Released",$J44="Withdrawn"),"Closed",IF($R44="","Missing",IF($R44&lt;Dashboard!$C$3,"Overdue",IF($R44&lt;=Dashboard!$C$3+7,"Due Soon","Scheduled")))))</f>
        <v/>
      </c>
      <c r="X44" s="23">
        <f>IF($A44="","",IF($I44&lt;&gt;"","Submitted",IF($T44="","Missing Deadline",IF($T44&lt;Dashboard!$C$3,"Past Due",IF($T44&lt;=Dashboard!$C$3+14,"Due Soon","Open")))))</f>
        <v/>
      </c>
      <c r="Y44" s="23">
        <f>IF($A44="","",IF(COUNTIF($A$8:$A$207,$A44)&gt;1,"Duplicate Application ID",IF(AND($O44&lt;&gt;"",$P44&lt;&gt;"",$P44&gt;$O44),"Checklist Count Error",IF(AND($H44&lt;&gt;"",$I44&lt;&gt;"",$I44&lt;$H44),"Submitted Before Started",IF(AND($I44&lt;&gt;"",$L44&lt;&gt;"",$L44&lt;$I44),"Decision Before Submission",IF(AND($J44="Decision Released",OR($K44="Pending",$K44="",$L44="")),"Decision Details Missing",IF(AND($J44&lt;&gt;"Decision Released",OR(AND($K44&lt;&gt;"",$K44&lt;&gt;"Pending"),$L44&lt;&gt;"")),"Decision and Status Conflict",IF(AND($M44="Received",$N44=""),"Deposit Date Missing",IF(AND($N44&lt;&gt;"",$M44&lt;&gt;"Received"),"Deposit Status Conflict",IF(AND($M44="Received",$K44&lt;&gt;"Admit"),"Deposit Without Admit","OK")))))))))</f>
        <v/>
      </c>
    </row>
    <row r="45">
      <c r="A45" s="17" t="n"/>
      <c r="B45" s="17" t="n"/>
      <c r="C45" s="17" t="n"/>
      <c r="D45" s="18" t="n"/>
      <c r="E45" s="17" t="n"/>
      <c r="F45" s="17" t="n"/>
      <c r="G45" s="17" t="n"/>
      <c r="H45" s="37" t="n"/>
      <c r="I45" s="37" t="n"/>
      <c r="J45" s="17" t="n"/>
      <c r="K45" s="17" t="n"/>
      <c r="L45" s="37" t="n"/>
      <c r="M45" s="17" t="n"/>
      <c r="N45" s="37" t="n"/>
      <c r="O45" s="17" t="n"/>
      <c r="P45" s="17" t="n"/>
      <c r="Q45" s="37" t="n"/>
      <c r="R45" s="37" t="n"/>
      <c r="S45" s="18" t="n"/>
      <c r="T45" s="38">
        <f>IF(OR($C45="",$D45=""),"",IFERROR(INDEX(Lists!$C$3:$C$101,MATCH($C45&amp;"|"&amp;$D45,Lists!$D$3:$D$101,0)),""))</f>
        <v/>
      </c>
      <c r="U45" s="21">
        <f>IF($A45="","",IF($O45="","",IF($O45=0,1,MIN(IF($P45="",0,$P45)/$O45,1))))</f>
        <v/>
      </c>
      <c r="V45" s="22">
        <f>IF(OR($A45="",$H45=""),"",MAX(0,IF($L45&lt;&gt;"",$L45,Dashboard!$C$3)-$H45))</f>
        <v/>
      </c>
      <c r="W45" s="23">
        <f>IF($A45="","",IF(OR($J45="Decision Released",$J45="Withdrawn"),"Closed",IF($R45="","Missing",IF($R45&lt;Dashboard!$C$3,"Overdue",IF($R45&lt;=Dashboard!$C$3+7,"Due Soon","Scheduled")))))</f>
        <v/>
      </c>
      <c r="X45" s="23">
        <f>IF($A45="","",IF($I45&lt;&gt;"","Submitted",IF($T45="","Missing Deadline",IF($T45&lt;Dashboard!$C$3,"Past Due",IF($T45&lt;=Dashboard!$C$3+14,"Due Soon","Open")))))</f>
        <v/>
      </c>
      <c r="Y45" s="23">
        <f>IF($A45="","",IF(COUNTIF($A$8:$A$207,$A45)&gt;1,"Duplicate Application ID",IF(AND($O45&lt;&gt;"",$P45&lt;&gt;"",$P45&gt;$O45),"Checklist Count Error",IF(AND($H45&lt;&gt;"",$I45&lt;&gt;"",$I45&lt;$H45),"Submitted Before Started",IF(AND($I45&lt;&gt;"",$L45&lt;&gt;"",$L45&lt;$I45),"Decision Before Submission",IF(AND($J45="Decision Released",OR($K45="Pending",$K45="",$L45="")),"Decision Details Missing",IF(AND($J45&lt;&gt;"Decision Released",OR(AND($K45&lt;&gt;"",$K45&lt;&gt;"Pending"),$L45&lt;&gt;"")),"Decision and Status Conflict",IF(AND($M45="Received",$N45=""),"Deposit Date Missing",IF(AND($N45&lt;&gt;"",$M45&lt;&gt;"Received"),"Deposit Status Conflict",IF(AND($M45="Received",$K45&lt;&gt;"Admit"),"Deposit Without Admit","OK")))))))))</f>
        <v/>
      </c>
    </row>
    <row r="46">
      <c r="A46" s="17" t="n"/>
      <c r="B46" s="17" t="n"/>
      <c r="C46" s="17" t="n"/>
      <c r="D46" s="18" t="n"/>
      <c r="E46" s="17" t="n"/>
      <c r="F46" s="17" t="n"/>
      <c r="G46" s="17" t="n"/>
      <c r="H46" s="37" t="n"/>
      <c r="I46" s="37" t="n"/>
      <c r="J46" s="17" t="n"/>
      <c r="K46" s="17" t="n"/>
      <c r="L46" s="37" t="n"/>
      <c r="M46" s="17" t="n"/>
      <c r="N46" s="37" t="n"/>
      <c r="O46" s="17" t="n"/>
      <c r="P46" s="17" t="n"/>
      <c r="Q46" s="37" t="n"/>
      <c r="R46" s="37" t="n"/>
      <c r="S46" s="18" t="n"/>
      <c r="T46" s="38">
        <f>IF(OR($C46="",$D46=""),"",IFERROR(INDEX(Lists!$C$3:$C$101,MATCH($C46&amp;"|"&amp;$D46,Lists!$D$3:$D$101,0)),""))</f>
        <v/>
      </c>
      <c r="U46" s="21">
        <f>IF($A46="","",IF($O46="","",IF($O46=0,1,MIN(IF($P46="",0,$P46)/$O46,1))))</f>
        <v/>
      </c>
      <c r="V46" s="22">
        <f>IF(OR($A46="",$H46=""),"",MAX(0,IF($L46&lt;&gt;"",$L46,Dashboard!$C$3)-$H46))</f>
        <v/>
      </c>
      <c r="W46" s="23">
        <f>IF($A46="","",IF(OR($J46="Decision Released",$J46="Withdrawn"),"Closed",IF($R46="","Missing",IF($R46&lt;Dashboard!$C$3,"Overdue",IF($R46&lt;=Dashboard!$C$3+7,"Due Soon","Scheduled")))))</f>
        <v/>
      </c>
      <c r="X46" s="23">
        <f>IF($A46="","",IF($I46&lt;&gt;"","Submitted",IF($T46="","Missing Deadline",IF($T46&lt;Dashboard!$C$3,"Past Due",IF($T46&lt;=Dashboard!$C$3+14,"Due Soon","Open")))))</f>
        <v/>
      </c>
      <c r="Y46" s="23">
        <f>IF($A46="","",IF(COUNTIF($A$8:$A$207,$A46)&gt;1,"Duplicate Application ID",IF(AND($O46&lt;&gt;"",$P46&lt;&gt;"",$P46&gt;$O46),"Checklist Count Error",IF(AND($H46&lt;&gt;"",$I46&lt;&gt;"",$I46&lt;$H46),"Submitted Before Started",IF(AND($I46&lt;&gt;"",$L46&lt;&gt;"",$L46&lt;$I46),"Decision Before Submission",IF(AND($J46="Decision Released",OR($K46="Pending",$K46="",$L46="")),"Decision Details Missing",IF(AND($J46&lt;&gt;"Decision Released",OR(AND($K46&lt;&gt;"",$K46&lt;&gt;"Pending"),$L46&lt;&gt;"")),"Decision and Status Conflict",IF(AND($M46="Received",$N46=""),"Deposit Date Missing",IF(AND($N46&lt;&gt;"",$M46&lt;&gt;"Received"),"Deposit Status Conflict",IF(AND($M46="Received",$K46&lt;&gt;"Admit"),"Deposit Without Admit","OK")))))))))</f>
        <v/>
      </c>
    </row>
    <row r="47">
      <c r="A47" s="17" t="n"/>
      <c r="B47" s="17" t="n"/>
      <c r="C47" s="17" t="n"/>
      <c r="D47" s="18" t="n"/>
      <c r="E47" s="17" t="n"/>
      <c r="F47" s="17" t="n"/>
      <c r="G47" s="17" t="n"/>
      <c r="H47" s="37" t="n"/>
      <c r="I47" s="37" t="n"/>
      <c r="J47" s="17" t="n"/>
      <c r="K47" s="17" t="n"/>
      <c r="L47" s="37" t="n"/>
      <c r="M47" s="17" t="n"/>
      <c r="N47" s="37" t="n"/>
      <c r="O47" s="17" t="n"/>
      <c r="P47" s="17" t="n"/>
      <c r="Q47" s="37" t="n"/>
      <c r="R47" s="37" t="n"/>
      <c r="S47" s="18" t="n"/>
      <c r="T47" s="38">
        <f>IF(OR($C47="",$D47=""),"",IFERROR(INDEX(Lists!$C$3:$C$101,MATCH($C47&amp;"|"&amp;$D47,Lists!$D$3:$D$101,0)),""))</f>
        <v/>
      </c>
      <c r="U47" s="21">
        <f>IF($A47="","",IF($O47="","",IF($O47=0,1,MIN(IF($P47="",0,$P47)/$O47,1))))</f>
        <v/>
      </c>
      <c r="V47" s="22">
        <f>IF(OR($A47="",$H47=""),"",MAX(0,IF($L47&lt;&gt;"",$L47,Dashboard!$C$3)-$H47))</f>
        <v/>
      </c>
      <c r="W47" s="23">
        <f>IF($A47="","",IF(OR($J47="Decision Released",$J47="Withdrawn"),"Closed",IF($R47="","Missing",IF($R47&lt;Dashboard!$C$3,"Overdue",IF($R47&lt;=Dashboard!$C$3+7,"Due Soon","Scheduled")))))</f>
        <v/>
      </c>
      <c r="X47" s="23">
        <f>IF($A47="","",IF($I47&lt;&gt;"","Submitted",IF($T47="","Missing Deadline",IF($T47&lt;Dashboard!$C$3,"Past Due",IF($T47&lt;=Dashboard!$C$3+14,"Due Soon","Open")))))</f>
        <v/>
      </c>
      <c r="Y47" s="23">
        <f>IF($A47="","",IF(COUNTIF($A$8:$A$207,$A47)&gt;1,"Duplicate Application ID",IF(AND($O47&lt;&gt;"",$P47&lt;&gt;"",$P47&gt;$O47),"Checklist Count Error",IF(AND($H47&lt;&gt;"",$I47&lt;&gt;"",$I47&lt;$H47),"Submitted Before Started",IF(AND($I47&lt;&gt;"",$L47&lt;&gt;"",$L47&lt;$I47),"Decision Before Submission",IF(AND($J47="Decision Released",OR($K47="Pending",$K47="",$L47="")),"Decision Details Missing",IF(AND($J47&lt;&gt;"Decision Released",OR(AND($K47&lt;&gt;"",$K47&lt;&gt;"Pending"),$L47&lt;&gt;"")),"Decision and Status Conflict",IF(AND($M47="Received",$N47=""),"Deposit Date Missing",IF(AND($N47&lt;&gt;"",$M47&lt;&gt;"Received"),"Deposit Status Conflict",IF(AND($M47="Received",$K47&lt;&gt;"Admit"),"Deposit Without Admit","OK")))))))))</f>
        <v/>
      </c>
    </row>
    <row r="48">
      <c r="A48" s="17" t="n"/>
      <c r="B48" s="17" t="n"/>
      <c r="C48" s="17" t="n"/>
      <c r="D48" s="18" t="n"/>
      <c r="E48" s="17" t="n"/>
      <c r="F48" s="17" t="n"/>
      <c r="G48" s="17" t="n"/>
      <c r="H48" s="37" t="n"/>
      <c r="I48" s="37" t="n"/>
      <c r="J48" s="17" t="n"/>
      <c r="K48" s="17" t="n"/>
      <c r="L48" s="37" t="n"/>
      <c r="M48" s="17" t="n"/>
      <c r="N48" s="37" t="n"/>
      <c r="O48" s="17" t="n"/>
      <c r="P48" s="17" t="n"/>
      <c r="Q48" s="37" t="n"/>
      <c r="R48" s="37" t="n"/>
      <c r="S48" s="18" t="n"/>
      <c r="T48" s="38">
        <f>IF(OR($C48="",$D48=""),"",IFERROR(INDEX(Lists!$C$3:$C$101,MATCH($C48&amp;"|"&amp;$D48,Lists!$D$3:$D$101,0)),""))</f>
        <v/>
      </c>
      <c r="U48" s="21">
        <f>IF($A48="","",IF($O48="","",IF($O48=0,1,MIN(IF($P48="",0,$P48)/$O48,1))))</f>
        <v/>
      </c>
      <c r="V48" s="22">
        <f>IF(OR($A48="",$H48=""),"",MAX(0,IF($L48&lt;&gt;"",$L48,Dashboard!$C$3)-$H48))</f>
        <v/>
      </c>
      <c r="W48" s="23">
        <f>IF($A48="","",IF(OR($J48="Decision Released",$J48="Withdrawn"),"Closed",IF($R48="","Missing",IF($R48&lt;Dashboard!$C$3,"Overdue",IF($R48&lt;=Dashboard!$C$3+7,"Due Soon","Scheduled")))))</f>
        <v/>
      </c>
      <c r="X48" s="23">
        <f>IF($A48="","",IF($I48&lt;&gt;"","Submitted",IF($T48="","Missing Deadline",IF($T48&lt;Dashboard!$C$3,"Past Due",IF($T48&lt;=Dashboard!$C$3+14,"Due Soon","Open")))))</f>
        <v/>
      </c>
      <c r="Y48" s="23">
        <f>IF($A48="","",IF(COUNTIF($A$8:$A$207,$A48)&gt;1,"Duplicate Application ID",IF(AND($O48&lt;&gt;"",$P48&lt;&gt;"",$P48&gt;$O48),"Checklist Count Error",IF(AND($H48&lt;&gt;"",$I48&lt;&gt;"",$I48&lt;$H48),"Submitted Before Started",IF(AND($I48&lt;&gt;"",$L48&lt;&gt;"",$L48&lt;$I48),"Decision Before Submission",IF(AND($J48="Decision Released",OR($K48="Pending",$K48="",$L48="")),"Decision Details Missing",IF(AND($J48&lt;&gt;"Decision Released",OR(AND($K48&lt;&gt;"",$K48&lt;&gt;"Pending"),$L48&lt;&gt;"")),"Decision and Status Conflict",IF(AND($M48="Received",$N48=""),"Deposit Date Missing",IF(AND($N48&lt;&gt;"",$M48&lt;&gt;"Received"),"Deposit Status Conflict",IF(AND($M48="Received",$K48&lt;&gt;"Admit"),"Deposit Without Admit","OK")))))))))</f>
        <v/>
      </c>
    </row>
    <row r="49">
      <c r="A49" s="17" t="n"/>
      <c r="B49" s="17" t="n"/>
      <c r="C49" s="17" t="n"/>
      <c r="D49" s="18" t="n"/>
      <c r="E49" s="17" t="n"/>
      <c r="F49" s="17" t="n"/>
      <c r="G49" s="17" t="n"/>
      <c r="H49" s="37" t="n"/>
      <c r="I49" s="37" t="n"/>
      <c r="J49" s="17" t="n"/>
      <c r="K49" s="17" t="n"/>
      <c r="L49" s="37" t="n"/>
      <c r="M49" s="17" t="n"/>
      <c r="N49" s="37" t="n"/>
      <c r="O49" s="17" t="n"/>
      <c r="P49" s="17" t="n"/>
      <c r="Q49" s="37" t="n"/>
      <c r="R49" s="37" t="n"/>
      <c r="S49" s="18" t="n"/>
      <c r="T49" s="38">
        <f>IF(OR($C49="",$D49=""),"",IFERROR(INDEX(Lists!$C$3:$C$101,MATCH($C49&amp;"|"&amp;$D49,Lists!$D$3:$D$101,0)),""))</f>
        <v/>
      </c>
      <c r="U49" s="21">
        <f>IF($A49="","",IF($O49="","",IF($O49=0,1,MIN(IF($P49="",0,$P49)/$O49,1))))</f>
        <v/>
      </c>
      <c r="V49" s="22">
        <f>IF(OR($A49="",$H49=""),"",MAX(0,IF($L49&lt;&gt;"",$L49,Dashboard!$C$3)-$H49))</f>
        <v/>
      </c>
      <c r="W49" s="23">
        <f>IF($A49="","",IF(OR($J49="Decision Released",$J49="Withdrawn"),"Closed",IF($R49="","Missing",IF($R49&lt;Dashboard!$C$3,"Overdue",IF($R49&lt;=Dashboard!$C$3+7,"Due Soon","Scheduled")))))</f>
        <v/>
      </c>
      <c r="X49" s="23">
        <f>IF($A49="","",IF($I49&lt;&gt;"","Submitted",IF($T49="","Missing Deadline",IF($T49&lt;Dashboard!$C$3,"Past Due",IF($T49&lt;=Dashboard!$C$3+14,"Due Soon","Open")))))</f>
        <v/>
      </c>
      <c r="Y49" s="23">
        <f>IF($A49="","",IF(COUNTIF($A$8:$A$207,$A49)&gt;1,"Duplicate Application ID",IF(AND($O49&lt;&gt;"",$P49&lt;&gt;"",$P49&gt;$O49),"Checklist Count Error",IF(AND($H49&lt;&gt;"",$I49&lt;&gt;"",$I49&lt;$H49),"Submitted Before Started",IF(AND($I49&lt;&gt;"",$L49&lt;&gt;"",$L49&lt;$I49),"Decision Before Submission",IF(AND($J49="Decision Released",OR($K49="Pending",$K49="",$L49="")),"Decision Details Missing",IF(AND($J49&lt;&gt;"Decision Released",OR(AND($K49&lt;&gt;"",$K49&lt;&gt;"Pending"),$L49&lt;&gt;"")),"Decision and Status Conflict",IF(AND($M49="Received",$N49=""),"Deposit Date Missing",IF(AND($N49&lt;&gt;"",$M49&lt;&gt;"Received"),"Deposit Status Conflict",IF(AND($M49="Received",$K49&lt;&gt;"Admit"),"Deposit Without Admit","OK")))))))))</f>
        <v/>
      </c>
    </row>
    <row r="50">
      <c r="A50" s="17" t="n"/>
      <c r="B50" s="17" t="n"/>
      <c r="C50" s="17" t="n"/>
      <c r="D50" s="18" t="n"/>
      <c r="E50" s="17" t="n"/>
      <c r="F50" s="17" t="n"/>
      <c r="G50" s="17" t="n"/>
      <c r="H50" s="37" t="n"/>
      <c r="I50" s="37" t="n"/>
      <c r="J50" s="17" t="n"/>
      <c r="K50" s="17" t="n"/>
      <c r="L50" s="37" t="n"/>
      <c r="M50" s="17" t="n"/>
      <c r="N50" s="37" t="n"/>
      <c r="O50" s="17" t="n"/>
      <c r="P50" s="17" t="n"/>
      <c r="Q50" s="37" t="n"/>
      <c r="R50" s="37" t="n"/>
      <c r="S50" s="18" t="n"/>
      <c r="T50" s="38">
        <f>IF(OR($C50="",$D50=""),"",IFERROR(INDEX(Lists!$C$3:$C$101,MATCH($C50&amp;"|"&amp;$D50,Lists!$D$3:$D$101,0)),""))</f>
        <v/>
      </c>
      <c r="U50" s="21">
        <f>IF($A50="","",IF($O50="","",IF($O50=0,1,MIN(IF($P50="",0,$P50)/$O50,1))))</f>
        <v/>
      </c>
      <c r="V50" s="22">
        <f>IF(OR($A50="",$H50=""),"",MAX(0,IF($L50&lt;&gt;"",$L50,Dashboard!$C$3)-$H50))</f>
        <v/>
      </c>
      <c r="W50" s="23">
        <f>IF($A50="","",IF(OR($J50="Decision Released",$J50="Withdrawn"),"Closed",IF($R50="","Missing",IF($R50&lt;Dashboard!$C$3,"Overdue",IF($R50&lt;=Dashboard!$C$3+7,"Due Soon","Scheduled")))))</f>
        <v/>
      </c>
      <c r="X50" s="23">
        <f>IF($A50="","",IF($I50&lt;&gt;"","Submitted",IF($T50="","Missing Deadline",IF($T50&lt;Dashboard!$C$3,"Past Due",IF($T50&lt;=Dashboard!$C$3+14,"Due Soon","Open")))))</f>
        <v/>
      </c>
      <c r="Y50" s="23">
        <f>IF($A50="","",IF(COUNTIF($A$8:$A$207,$A50)&gt;1,"Duplicate Application ID",IF(AND($O50&lt;&gt;"",$P50&lt;&gt;"",$P50&gt;$O50),"Checklist Count Error",IF(AND($H50&lt;&gt;"",$I50&lt;&gt;"",$I50&lt;$H50),"Submitted Before Started",IF(AND($I50&lt;&gt;"",$L50&lt;&gt;"",$L50&lt;$I50),"Decision Before Submission",IF(AND($J50="Decision Released",OR($K50="Pending",$K50="",$L50="")),"Decision Details Missing",IF(AND($J50&lt;&gt;"Decision Released",OR(AND($K50&lt;&gt;"",$K50&lt;&gt;"Pending"),$L50&lt;&gt;"")),"Decision and Status Conflict",IF(AND($M50="Received",$N50=""),"Deposit Date Missing",IF(AND($N50&lt;&gt;"",$M50&lt;&gt;"Received"),"Deposit Status Conflict",IF(AND($M50="Received",$K50&lt;&gt;"Admit"),"Deposit Without Admit","OK")))))))))</f>
        <v/>
      </c>
    </row>
    <row r="51">
      <c r="A51" s="17" t="n"/>
      <c r="B51" s="17" t="n"/>
      <c r="C51" s="17" t="n"/>
      <c r="D51" s="18" t="n"/>
      <c r="E51" s="17" t="n"/>
      <c r="F51" s="17" t="n"/>
      <c r="G51" s="17" t="n"/>
      <c r="H51" s="37" t="n"/>
      <c r="I51" s="37" t="n"/>
      <c r="J51" s="17" t="n"/>
      <c r="K51" s="17" t="n"/>
      <c r="L51" s="37" t="n"/>
      <c r="M51" s="17" t="n"/>
      <c r="N51" s="37" t="n"/>
      <c r="O51" s="17" t="n"/>
      <c r="P51" s="17" t="n"/>
      <c r="Q51" s="37" t="n"/>
      <c r="R51" s="37" t="n"/>
      <c r="S51" s="18" t="n"/>
      <c r="T51" s="38">
        <f>IF(OR($C51="",$D51=""),"",IFERROR(INDEX(Lists!$C$3:$C$101,MATCH($C51&amp;"|"&amp;$D51,Lists!$D$3:$D$101,0)),""))</f>
        <v/>
      </c>
      <c r="U51" s="21">
        <f>IF($A51="","",IF($O51="","",IF($O51=0,1,MIN(IF($P51="",0,$P51)/$O51,1))))</f>
        <v/>
      </c>
      <c r="V51" s="22">
        <f>IF(OR($A51="",$H51=""),"",MAX(0,IF($L51&lt;&gt;"",$L51,Dashboard!$C$3)-$H51))</f>
        <v/>
      </c>
      <c r="W51" s="23">
        <f>IF($A51="","",IF(OR($J51="Decision Released",$J51="Withdrawn"),"Closed",IF($R51="","Missing",IF($R51&lt;Dashboard!$C$3,"Overdue",IF($R51&lt;=Dashboard!$C$3+7,"Due Soon","Scheduled")))))</f>
        <v/>
      </c>
      <c r="X51" s="23">
        <f>IF($A51="","",IF($I51&lt;&gt;"","Submitted",IF($T51="","Missing Deadline",IF($T51&lt;Dashboard!$C$3,"Past Due",IF($T51&lt;=Dashboard!$C$3+14,"Due Soon","Open")))))</f>
        <v/>
      </c>
      <c r="Y51" s="23">
        <f>IF($A51="","",IF(COUNTIF($A$8:$A$207,$A51)&gt;1,"Duplicate Application ID",IF(AND($O51&lt;&gt;"",$P51&lt;&gt;"",$P51&gt;$O51),"Checklist Count Error",IF(AND($H51&lt;&gt;"",$I51&lt;&gt;"",$I51&lt;$H51),"Submitted Before Started",IF(AND($I51&lt;&gt;"",$L51&lt;&gt;"",$L51&lt;$I51),"Decision Before Submission",IF(AND($J51="Decision Released",OR($K51="Pending",$K51="",$L51="")),"Decision Details Missing",IF(AND($J51&lt;&gt;"Decision Released",OR(AND($K51&lt;&gt;"",$K51&lt;&gt;"Pending"),$L51&lt;&gt;"")),"Decision and Status Conflict",IF(AND($M51="Received",$N51=""),"Deposit Date Missing",IF(AND($N51&lt;&gt;"",$M51&lt;&gt;"Received"),"Deposit Status Conflict",IF(AND($M51="Received",$K51&lt;&gt;"Admit"),"Deposit Without Admit","OK")))))))))</f>
        <v/>
      </c>
    </row>
    <row r="52">
      <c r="A52" s="17" t="n"/>
      <c r="B52" s="17" t="n"/>
      <c r="C52" s="17" t="n"/>
      <c r="D52" s="18" t="n"/>
      <c r="E52" s="17" t="n"/>
      <c r="F52" s="17" t="n"/>
      <c r="G52" s="17" t="n"/>
      <c r="H52" s="37" t="n"/>
      <c r="I52" s="37" t="n"/>
      <c r="J52" s="17" t="n"/>
      <c r="K52" s="17" t="n"/>
      <c r="L52" s="37" t="n"/>
      <c r="M52" s="17" t="n"/>
      <c r="N52" s="37" t="n"/>
      <c r="O52" s="17" t="n"/>
      <c r="P52" s="17" t="n"/>
      <c r="Q52" s="37" t="n"/>
      <c r="R52" s="37" t="n"/>
      <c r="S52" s="18" t="n"/>
      <c r="T52" s="38">
        <f>IF(OR($C52="",$D52=""),"",IFERROR(INDEX(Lists!$C$3:$C$101,MATCH($C52&amp;"|"&amp;$D52,Lists!$D$3:$D$101,0)),""))</f>
        <v/>
      </c>
      <c r="U52" s="21">
        <f>IF($A52="","",IF($O52="","",IF($O52=0,1,MIN(IF($P52="",0,$P52)/$O52,1))))</f>
        <v/>
      </c>
      <c r="V52" s="22">
        <f>IF(OR($A52="",$H52=""),"",MAX(0,IF($L52&lt;&gt;"",$L52,Dashboard!$C$3)-$H52))</f>
        <v/>
      </c>
      <c r="W52" s="23">
        <f>IF($A52="","",IF(OR($J52="Decision Released",$J52="Withdrawn"),"Closed",IF($R52="","Missing",IF($R52&lt;Dashboard!$C$3,"Overdue",IF($R52&lt;=Dashboard!$C$3+7,"Due Soon","Scheduled")))))</f>
        <v/>
      </c>
      <c r="X52" s="23">
        <f>IF($A52="","",IF($I52&lt;&gt;"","Submitted",IF($T52="","Missing Deadline",IF($T52&lt;Dashboard!$C$3,"Past Due",IF($T52&lt;=Dashboard!$C$3+14,"Due Soon","Open")))))</f>
        <v/>
      </c>
      <c r="Y52" s="23">
        <f>IF($A52="","",IF(COUNTIF($A$8:$A$207,$A52)&gt;1,"Duplicate Application ID",IF(AND($O52&lt;&gt;"",$P52&lt;&gt;"",$P52&gt;$O52),"Checklist Count Error",IF(AND($H52&lt;&gt;"",$I52&lt;&gt;"",$I52&lt;$H52),"Submitted Before Started",IF(AND($I52&lt;&gt;"",$L52&lt;&gt;"",$L52&lt;$I52),"Decision Before Submission",IF(AND($J52="Decision Released",OR($K52="Pending",$K52="",$L52="")),"Decision Details Missing",IF(AND($J52&lt;&gt;"Decision Released",OR(AND($K52&lt;&gt;"",$K52&lt;&gt;"Pending"),$L52&lt;&gt;"")),"Decision and Status Conflict",IF(AND($M52="Received",$N52=""),"Deposit Date Missing",IF(AND($N52&lt;&gt;"",$M52&lt;&gt;"Received"),"Deposit Status Conflict",IF(AND($M52="Received",$K52&lt;&gt;"Admit"),"Deposit Without Admit","OK")))))))))</f>
        <v/>
      </c>
    </row>
    <row r="53">
      <c r="A53" s="17" t="n"/>
      <c r="B53" s="17" t="n"/>
      <c r="C53" s="17" t="n"/>
      <c r="D53" s="18" t="n"/>
      <c r="E53" s="17" t="n"/>
      <c r="F53" s="17" t="n"/>
      <c r="G53" s="17" t="n"/>
      <c r="H53" s="37" t="n"/>
      <c r="I53" s="37" t="n"/>
      <c r="J53" s="17" t="n"/>
      <c r="K53" s="17" t="n"/>
      <c r="L53" s="37" t="n"/>
      <c r="M53" s="17" t="n"/>
      <c r="N53" s="37" t="n"/>
      <c r="O53" s="17" t="n"/>
      <c r="P53" s="17" t="n"/>
      <c r="Q53" s="37" t="n"/>
      <c r="R53" s="37" t="n"/>
      <c r="S53" s="18" t="n"/>
      <c r="T53" s="38">
        <f>IF(OR($C53="",$D53=""),"",IFERROR(INDEX(Lists!$C$3:$C$101,MATCH($C53&amp;"|"&amp;$D53,Lists!$D$3:$D$101,0)),""))</f>
        <v/>
      </c>
      <c r="U53" s="21">
        <f>IF($A53="","",IF($O53="","",IF($O53=0,1,MIN(IF($P53="",0,$P53)/$O53,1))))</f>
        <v/>
      </c>
      <c r="V53" s="22">
        <f>IF(OR($A53="",$H53=""),"",MAX(0,IF($L53&lt;&gt;"",$L53,Dashboard!$C$3)-$H53))</f>
        <v/>
      </c>
      <c r="W53" s="23">
        <f>IF($A53="","",IF(OR($J53="Decision Released",$J53="Withdrawn"),"Closed",IF($R53="","Missing",IF($R53&lt;Dashboard!$C$3,"Overdue",IF($R53&lt;=Dashboard!$C$3+7,"Due Soon","Scheduled")))))</f>
        <v/>
      </c>
      <c r="X53" s="23">
        <f>IF($A53="","",IF($I53&lt;&gt;"","Submitted",IF($T53="","Missing Deadline",IF($T53&lt;Dashboard!$C$3,"Past Due",IF($T53&lt;=Dashboard!$C$3+14,"Due Soon","Open")))))</f>
        <v/>
      </c>
      <c r="Y53" s="23">
        <f>IF($A53="","",IF(COUNTIF($A$8:$A$207,$A53)&gt;1,"Duplicate Application ID",IF(AND($O53&lt;&gt;"",$P53&lt;&gt;"",$P53&gt;$O53),"Checklist Count Error",IF(AND($H53&lt;&gt;"",$I53&lt;&gt;"",$I53&lt;$H53),"Submitted Before Started",IF(AND($I53&lt;&gt;"",$L53&lt;&gt;"",$L53&lt;$I53),"Decision Before Submission",IF(AND($J53="Decision Released",OR($K53="Pending",$K53="",$L53="")),"Decision Details Missing",IF(AND($J53&lt;&gt;"Decision Released",OR(AND($K53&lt;&gt;"",$K53&lt;&gt;"Pending"),$L53&lt;&gt;"")),"Decision and Status Conflict",IF(AND($M53="Received",$N53=""),"Deposit Date Missing",IF(AND($N53&lt;&gt;"",$M53&lt;&gt;"Received"),"Deposit Status Conflict",IF(AND($M53="Received",$K53&lt;&gt;"Admit"),"Deposit Without Admit","OK")))))))))</f>
        <v/>
      </c>
    </row>
    <row r="54">
      <c r="A54" s="17" t="n"/>
      <c r="B54" s="17" t="n"/>
      <c r="C54" s="17" t="n"/>
      <c r="D54" s="18" t="n"/>
      <c r="E54" s="17" t="n"/>
      <c r="F54" s="17" t="n"/>
      <c r="G54" s="17" t="n"/>
      <c r="H54" s="37" t="n"/>
      <c r="I54" s="37" t="n"/>
      <c r="J54" s="17" t="n"/>
      <c r="K54" s="17" t="n"/>
      <c r="L54" s="37" t="n"/>
      <c r="M54" s="17" t="n"/>
      <c r="N54" s="37" t="n"/>
      <c r="O54" s="17" t="n"/>
      <c r="P54" s="17" t="n"/>
      <c r="Q54" s="37" t="n"/>
      <c r="R54" s="37" t="n"/>
      <c r="S54" s="18" t="n"/>
      <c r="T54" s="38">
        <f>IF(OR($C54="",$D54=""),"",IFERROR(INDEX(Lists!$C$3:$C$101,MATCH($C54&amp;"|"&amp;$D54,Lists!$D$3:$D$101,0)),""))</f>
        <v/>
      </c>
      <c r="U54" s="21">
        <f>IF($A54="","",IF($O54="","",IF($O54=0,1,MIN(IF($P54="",0,$P54)/$O54,1))))</f>
        <v/>
      </c>
      <c r="V54" s="22">
        <f>IF(OR($A54="",$H54=""),"",MAX(0,IF($L54&lt;&gt;"",$L54,Dashboard!$C$3)-$H54))</f>
        <v/>
      </c>
      <c r="W54" s="23">
        <f>IF($A54="","",IF(OR($J54="Decision Released",$J54="Withdrawn"),"Closed",IF($R54="","Missing",IF($R54&lt;Dashboard!$C$3,"Overdue",IF($R54&lt;=Dashboard!$C$3+7,"Due Soon","Scheduled")))))</f>
        <v/>
      </c>
      <c r="X54" s="23">
        <f>IF($A54="","",IF($I54&lt;&gt;"","Submitted",IF($T54="","Missing Deadline",IF($T54&lt;Dashboard!$C$3,"Past Due",IF($T54&lt;=Dashboard!$C$3+14,"Due Soon","Open")))))</f>
        <v/>
      </c>
      <c r="Y54" s="23">
        <f>IF($A54="","",IF(COUNTIF($A$8:$A$207,$A54)&gt;1,"Duplicate Application ID",IF(AND($O54&lt;&gt;"",$P54&lt;&gt;"",$P54&gt;$O54),"Checklist Count Error",IF(AND($H54&lt;&gt;"",$I54&lt;&gt;"",$I54&lt;$H54),"Submitted Before Started",IF(AND($I54&lt;&gt;"",$L54&lt;&gt;"",$L54&lt;$I54),"Decision Before Submission",IF(AND($J54="Decision Released",OR($K54="Pending",$K54="",$L54="")),"Decision Details Missing",IF(AND($J54&lt;&gt;"Decision Released",OR(AND($K54&lt;&gt;"",$K54&lt;&gt;"Pending"),$L54&lt;&gt;"")),"Decision and Status Conflict",IF(AND($M54="Received",$N54=""),"Deposit Date Missing",IF(AND($N54&lt;&gt;"",$M54&lt;&gt;"Received"),"Deposit Status Conflict",IF(AND($M54="Received",$K54&lt;&gt;"Admit"),"Deposit Without Admit","OK")))))))))</f>
        <v/>
      </c>
    </row>
    <row r="55">
      <c r="A55" s="17" t="n"/>
      <c r="B55" s="17" t="n"/>
      <c r="C55" s="17" t="n"/>
      <c r="D55" s="18" t="n"/>
      <c r="E55" s="17" t="n"/>
      <c r="F55" s="17" t="n"/>
      <c r="G55" s="17" t="n"/>
      <c r="H55" s="37" t="n"/>
      <c r="I55" s="37" t="n"/>
      <c r="J55" s="17" t="n"/>
      <c r="K55" s="17" t="n"/>
      <c r="L55" s="37" t="n"/>
      <c r="M55" s="17" t="n"/>
      <c r="N55" s="37" t="n"/>
      <c r="O55" s="17" t="n"/>
      <c r="P55" s="17" t="n"/>
      <c r="Q55" s="37" t="n"/>
      <c r="R55" s="37" t="n"/>
      <c r="S55" s="18" t="n"/>
      <c r="T55" s="38">
        <f>IF(OR($C55="",$D55=""),"",IFERROR(INDEX(Lists!$C$3:$C$101,MATCH($C55&amp;"|"&amp;$D55,Lists!$D$3:$D$101,0)),""))</f>
        <v/>
      </c>
      <c r="U55" s="21">
        <f>IF($A55="","",IF($O55="","",IF($O55=0,1,MIN(IF($P55="",0,$P55)/$O55,1))))</f>
        <v/>
      </c>
      <c r="V55" s="22">
        <f>IF(OR($A55="",$H55=""),"",MAX(0,IF($L55&lt;&gt;"",$L55,Dashboard!$C$3)-$H55))</f>
        <v/>
      </c>
      <c r="W55" s="23">
        <f>IF($A55="","",IF(OR($J55="Decision Released",$J55="Withdrawn"),"Closed",IF($R55="","Missing",IF($R55&lt;Dashboard!$C$3,"Overdue",IF($R55&lt;=Dashboard!$C$3+7,"Due Soon","Scheduled")))))</f>
        <v/>
      </c>
      <c r="X55" s="23">
        <f>IF($A55="","",IF($I55&lt;&gt;"","Submitted",IF($T55="","Missing Deadline",IF($T55&lt;Dashboard!$C$3,"Past Due",IF($T55&lt;=Dashboard!$C$3+14,"Due Soon","Open")))))</f>
        <v/>
      </c>
      <c r="Y55" s="23">
        <f>IF($A55="","",IF(COUNTIF($A$8:$A$207,$A55)&gt;1,"Duplicate Application ID",IF(AND($O55&lt;&gt;"",$P55&lt;&gt;"",$P55&gt;$O55),"Checklist Count Error",IF(AND($H55&lt;&gt;"",$I55&lt;&gt;"",$I55&lt;$H55),"Submitted Before Started",IF(AND($I55&lt;&gt;"",$L55&lt;&gt;"",$L55&lt;$I55),"Decision Before Submission",IF(AND($J55="Decision Released",OR($K55="Pending",$K55="",$L55="")),"Decision Details Missing",IF(AND($J55&lt;&gt;"Decision Released",OR(AND($K55&lt;&gt;"",$K55&lt;&gt;"Pending"),$L55&lt;&gt;"")),"Decision and Status Conflict",IF(AND($M55="Received",$N55=""),"Deposit Date Missing",IF(AND($N55&lt;&gt;"",$M55&lt;&gt;"Received"),"Deposit Status Conflict",IF(AND($M55="Received",$K55&lt;&gt;"Admit"),"Deposit Without Admit","OK")))))))))</f>
        <v/>
      </c>
    </row>
    <row r="56">
      <c r="A56" s="17" t="n"/>
      <c r="B56" s="17" t="n"/>
      <c r="C56" s="17" t="n"/>
      <c r="D56" s="18" t="n"/>
      <c r="E56" s="17" t="n"/>
      <c r="F56" s="17" t="n"/>
      <c r="G56" s="17" t="n"/>
      <c r="H56" s="37" t="n"/>
      <c r="I56" s="37" t="n"/>
      <c r="J56" s="17" t="n"/>
      <c r="K56" s="17" t="n"/>
      <c r="L56" s="37" t="n"/>
      <c r="M56" s="17" t="n"/>
      <c r="N56" s="37" t="n"/>
      <c r="O56" s="17" t="n"/>
      <c r="P56" s="17" t="n"/>
      <c r="Q56" s="37" t="n"/>
      <c r="R56" s="37" t="n"/>
      <c r="S56" s="18" t="n"/>
      <c r="T56" s="38">
        <f>IF(OR($C56="",$D56=""),"",IFERROR(INDEX(Lists!$C$3:$C$101,MATCH($C56&amp;"|"&amp;$D56,Lists!$D$3:$D$101,0)),""))</f>
        <v/>
      </c>
      <c r="U56" s="21">
        <f>IF($A56="","",IF($O56="","",IF($O56=0,1,MIN(IF($P56="",0,$P56)/$O56,1))))</f>
        <v/>
      </c>
      <c r="V56" s="22">
        <f>IF(OR($A56="",$H56=""),"",MAX(0,IF($L56&lt;&gt;"",$L56,Dashboard!$C$3)-$H56))</f>
        <v/>
      </c>
      <c r="W56" s="23">
        <f>IF($A56="","",IF(OR($J56="Decision Released",$J56="Withdrawn"),"Closed",IF($R56="","Missing",IF($R56&lt;Dashboard!$C$3,"Overdue",IF($R56&lt;=Dashboard!$C$3+7,"Due Soon","Scheduled")))))</f>
        <v/>
      </c>
      <c r="X56" s="23">
        <f>IF($A56="","",IF($I56&lt;&gt;"","Submitted",IF($T56="","Missing Deadline",IF($T56&lt;Dashboard!$C$3,"Past Due",IF($T56&lt;=Dashboard!$C$3+14,"Due Soon","Open")))))</f>
        <v/>
      </c>
      <c r="Y56" s="23">
        <f>IF($A56="","",IF(COUNTIF($A$8:$A$207,$A56)&gt;1,"Duplicate Application ID",IF(AND($O56&lt;&gt;"",$P56&lt;&gt;"",$P56&gt;$O56),"Checklist Count Error",IF(AND($H56&lt;&gt;"",$I56&lt;&gt;"",$I56&lt;$H56),"Submitted Before Started",IF(AND($I56&lt;&gt;"",$L56&lt;&gt;"",$L56&lt;$I56),"Decision Before Submission",IF(AND($J56="Decision Released",OR($K56="Pending",$K56="",$L56="")),"Decision Details Missing",IF(AND($J56&lt;&gt;"Decision Released",OR(AND($K56&lt;&gt;"",$K56&lt;&gt;"Pending"),$L56&lt;&gt;"")),"Decision and Status Conflict",IF(AND($M56="Received",$N56=""),"Deposit Date Missing",IF(AND($N56&lt;&gt;"",$M56&lt;&gt;"Received"),"Deposit Status Conflict",IF(AND($M56="Received",$K56&lt;&gt;"Admit"),"Deposit Without Admit","OK")))))))))</f>
        <v/>
      </c>
    </row>
    <row r="57">
      <c r="A57" s="17" t="n"/>
      <c r="B57" s="17" t="n"/>
      <c r="C57" s="17" t="n"/>
      <c r="D57" s="18" t="n"/>
      <c r="E57" s="17" t="n"/>
      <c r="F57" s="17" t="n"/>
      <c r="G57" s="17" t="n"/>
      <c r="H57" s="37" t="n"/>
      <c r="I57" s="37" t="n"/>
      <c r="J57" s="17" t="n"/>
      <c r="K57" s="17" t="n"/>
      <c r="L57" s="37" t="n"/>
      <c r="M57" s="17" t="n"/>
      <c r="N57" s="37" t="n"/>
      <c r="O57" s="17" t="n"/>
      <c r="P57" s="17" t="n"/>
      <c r="Q57" s="37" t="n"/>
      <c r="R57" s="37" t="n"/>
      <c r="S57" s="18" t="n"/>
      <c r="T57" s="38">
        <f>IF(OR($C57="",$D57=""),"",IFERROR(INDEX(Lists!$C$3:$C$101,MATCH($C57&amp;"|"&amp;$D57,Lists!$D$3:$D$101,0)),""))</f>
        <v/>
      </c>
      <c r="U57" s="21">
        <f>IF($A57="","",IF($O57="","",IF($O57=0,1,MIN(IF($P57="",0,$P57)/$O57,1))))</f>
        <v/>
      </c>
      <c r="V57" s="22">
        <f>IF(OR($A57="",$H57=""),"",MAX(0,IF($L57&lt;&gt;"",$L57,Dashboard!$C$3)-$H57))</f>
        <v/>
      </c>
      <c r="W57" s="23">
        <f>IF($A57="","",IF(OR($J57="Decision Released",$J57="Withdrawn"),"Closed",IF($R57="","Missing",IF($R57&lt;Dashboard!$C$3,"Overdue",IF($R57&lt;=Dashboard!$C$3+7,"Due Soon","Scheduled")))))</f>
        <v/>
      </c>
      <c r="X57" s="23">
        <f>IF($A57="","",IF($I57&lt;&gt;"","Submitted",IF($T57="","Missing Deadline",IF($T57&lt;Dashboard!$C$3,"Past Due",IF($T57&lt;=Dashboard!$C$3+14,"Due Soon","Open")))))</f>
        <v/>
      </c>
      <c r="Y57" s="23">
        <f>IF($A57="","",IF(COUNTIF($A$8:$A$207,$A57)&gt;1,"Duplicate Application ID",IF(AND($O57&lt;&gt;"",$P57&lt;&gt;"",$P57&gt;$O57),"Checklist Count Error",IF(AND($H57&lt;&gt;"",$I57&lt;&gt;"",$I57&lt;$H57),"Submitted Before Started",IF(AND($I57&lt;&gt;"",$L57&lt;&gt;"",$L57&lt;$I57),"Decision Before Submission",IF(AND($J57="Decision Released",OR($K57="Pending",$K57="",$L57="")),"Decision Details Missing",IF(AND($J57&lt;&gt;"Decision Released",OR(AND($K57&lt;&gt;"",$K57&lt;&gt;"Pending"),$L57&lt;&gt;"")),"Decision and Status Conflict",IF(AND($M57="Received",$N57=""),"Deposit Date Missing",IF(AND($N57&lt;&gt;"",$M57&lt;&gt;"Received"),"Deposit Status Conflict",IF(AND($M57="Received",$K57&lt;&gt;"Admit"),"Deposit Without Admit","OK")))))))))</f>
        <v/>
      </c>
    </row>
    <row r="58">
      <c r="A58" s="17" t="n"/>
      <c r="B58" s="17" t="n"/>
      <c r="C58" s="17" t="n"/>
      <c r="D58" s="18" t="n"/>
      <c r="E58" s="17" t="n"/>
      <c r="F58" s="17" t="n"/>
      <c r="G58" s="17" t="n"/>
      <c r="H58" s="37" t="n"/>
      <c r="I58" s="37" t="n"/>
      <c r="J58" s="17" t="n"/>
      <c r="K58" s="17" t="n"/>
      <c r="L58" s="37" t="n"/>
      <c r="M58" s="17" t="n"/>
      <c r="N58" s="37" t="n"/>
      <c r="O58" s="17" t="n"/>
      <c r="P58" s="17" t="n"/>
      <c r="Q58" s="37" t="n"/>
      <c r="R58" s="37" t="n"/>
      <c r="S58" s="18" t="n"/>
      <c r="T58" s="38">
        <f>IF(OR($C58="",$D58=""),"",IFERROR(INDEX(Lists!$C$3:$C$101,MATCH($C58&amp;"|"&amp;$D58,Lists!$D$3:$D$101,0)),""))</f>
        <v/>
      </c>
      <c r="U58" s="21">
        <f>IF($A58="","",IF($O58="","",IF($O58=0,1,MIN(IF($P58="",0,$P58)/$O58,1))))</f>
        <v/>
      </c>
      <c r="V58" s="22">
        <f>IF(OR($A58="",$H58=""),"",MAX(0,IF($L58&lt;&gt;"",$L58,Dashboard!$C$3)-$H58))</f>
        <v/>
      </c>
      <c r="W58" s="23">
        <f>IF($A58="","",IF(OR($J58="Decision Released",$J58="Withdrawn"),"Closed",IF($R58="","Missing",IF($R58&lt;Dashboard!$C$3,"Overdue",IF($R58&lt;=Dashboard!$C$3+7,"Due Soon","Scheduled")))))</f>
        <v/>
      </c>
      <c r="X58" s="23">
        <f>IF($A58="","",IF($I58&lt;&gt;"","Submitted",IF($T58="","Missing Deadline",IF($T58&lt;Dashboard!$C$3,"Past Due",IF($T58&lt;=Dashboard!$C$3+14,"Due Soon","Open")))))</f>
        <v/>
      </c>
      <c r="Y58" s="23">
        <f>IF($A58="","",IF(COUNTIF($A$8:$A$207,$A58)&gt;1,"Duplicate Application ID",IF(AND($O58&lt;&gt;"",$P58&lt;&gt;"",$P58&gt;$O58),"Checklist Count Error",IF(AND($H58&lt;&gt;"",$I58&lt;&gt;"",$I58&lt;$H58),"Submitted Before Started",IF(AND($I58&lt;&gt;"",$L58&lt;&gt;"",$L58&lt;$I58),"Decision Before Submission",IF(AND($J58="Decision Released",OR($K58="Pending",$K58="",$L58="")),"Decision Details Missing",IF(AND($J58&lt;&gt;"Decision Released",OR(AND($K58&lt;&gt;"",$K58&lt;&gt;"Pending"),$L58&lt;&gt;"")),"Decision and Status Conflict",IF(AND($M58="Received",$N58=""),"Deposit Date Missing",IF(AND($N58&lt;&gt;"",$M58&lt;&gt;"Received"),"Deposit Status Conflict",IF(AND($M58="Received",$K58&lt;&gt;"Admit"),"Deposit Without Admit","OK")))))))))</f>
        <v/>
      </c>
    </row>
    <row r="59">
      <c r="A59" s="17" t="n"/>
      <c r="B59" s="17" t="n"/>
      <c r="C59" s="17" t="n"/>
      <c r="D59" s="18" t="n"/>
      <c r="E59" s="17" t="n"/>
      <c r="F59" s="17" t="n"/>
      <c r="G59" s="17" t="n"/>
      <c r="H59" s="37" t="n"/>
      <c r="I59" s="37" t="n"/>
      <c r="J59" s="17" t="n"/>
      <c r="K59" s="17" t="n"/>
      <c r="L59" s="37" t="n"/>
      <c r="M59" s="17" t="n"/>
      <c r="N59" s="37" t="n"/>
      <c r="O59" s="17" t="n"/>
      <c r="P59" s="17" t="n"/>
      <c r="Q59" s="37" t="n"/>
      <c r="R59" s="37" t="n"/>
      <c r="S59" s="18" t="n"/>
      <c r="T59" s="38">
        <f>IF(OR($C59="",$D59=""),"",IFERROR(INDEX(Lists!$C$3:$C$101,MATCH($C59&amp;"|"&amp;$D59,Lists!$D$3:$D$101,0)),""))</f>
        <v/>
      </c>
      <c r="U59" s="21">
        <f>IF($A59="","",IF($O59="","",IF($O59=0,1,MIN(IF($P59="",0,$P59)/$O59,1))))</f>
        <v/>
      </c>
      <c r="V59" s="22">
        <f>IF(OR($A59="",$H59=""),"",MAX(0,IF($L59&lt;&gt;"",$L59,Dashboard!$C$3)-$H59))</f>
        <v/>
      </c>
      <c r="W59" s="23">
        <f>IF($A59="","",IF(OR($J59="Decision Released",$J59="Withdrawn"),"Closed",IF($R59="","Missing",IF($R59&lt;Dashboard!$C$3,"Overdue",IF($R59&lt;=Dashboard!$C$3+7,"Due Soon","Scheduled")))))</f>
        <v/>
      </c>
      <c r="X59" s="23">
        <f>IF($A59="","",IF($I59&lt;&gt;"","Submitted",IF($T59="","Missing Deadline",IF($T59&lt;Dashboard!$C$3,"Past Due",IF($T59&lt;=Dashboard!$C$3+14,"Due Soon","Open")))))</f>
        <v/>
      </c>
      <c r="Y59" s="23">
        <f>IF($A59="","",IF(COUNTIF($A$8:$A$207,$A59)&gt;1,"Duplicate Application ID",IF(AND($O59&lt;&gt;"",$P59&lt;&gt;"",$P59&gt;$O59),"Checklist Count Error",IF(AND($H59&lt;&gt;"",$I59&lt;&gt;"",$I59&lt;$H59),"Submitted Before Started",IF(AND($I59&lt;&gt;"",$L59&lt;&gt;"",$L59&lt;$I59),"Decision Before Submission",IF(AND($J59="Decision Released",OR($K59="Pending",$K59="",$L59="")),"Decision Details Missing",IF(AND($J59&lt;&gt;"Decision Released",OR(AND($K59&lt;&gt;"",$K59&lt;&gt;"Pending"),$L59&lt;&gt;"")),"Decision and Status Conflict",IF(AND($M59="Received",$N59=""),"Deposit Date Missing",IF(AND($N59&lt;&gt;"",$M59&lt;&gt;"Received"),"Deposit Status Conflict",IF(AND($M59="Received",$K59&lt;&gt;"Admit"),"Deposit Without Admit","OK")))))))))</f>
        <v/>
      </c>
    </row>
    <row r="60">
      <c r="A60" s="17" t="n"/>
      <c r="B60" s="17" t="n"/>
      <c r="C60" s="17" t="n"/>
      <c r="D60" s="18" t="n"/>
      <c r="E60" s="17" t="n"/>
      <c r="F60" s="17" t="n"/>
      <c r="G60" s="17" t="n"/>
      <c r="H60" s="37" t="n"/>
      <c r="I60" s="37" t="n"/>
      <c r="J60" s="17" t="n"/>
      <c r="K60" s="17" t="n"/>
      <c r="L60" s="37" t="n"/>
      <c r="M60" s="17" t="n"/>
      <c r="N60" s="37" t="n"/>
      <c r="O60" s="17" t="n"/>
      <c r="P60" s="17" t="n"/>
      <c r="Q60" s="37" t="n"/>
      <c r="R60" s="37" t="n"/>
      <c r="S60" s="18" t="n"/>
      <c r="T60" s="38">
        <f>IF(OR($C60="",$D60=""),"",IFERROR(INDEX(Lists!$C$3:$C$101,MATCH($C60&amp;"|"&amp;$D60,Lists!$D$3:$D$101,0)),""))</f>
        <v/>
      </c>
      <c r="U60" s="21">
        <f>IF($A60="","",IF($O60="","",IF($O60=0,1,MIN(IF($P60="",0,$P60)/$O60,1))))</f>
        <v/>
      </c>
      <c r="V60" s="22">
        <f>IF(OR($A60="",$H60=""),"",MAX(0,IF($L60&lt;&gt;"",$L60,Dashboard!$C$3)-$H60))</f>
        <v/>
      </c>
      <c r="W60" s="23">
        <f>IF($A60="","",IF(OR($J60="Decision Released",$J60="Withdrawn"),"Closed",IF($R60="","Missing",IF($R60&lt;Dashboard!$C$3,"Overdue",IF($R60&lt;=Dashboard!$C$3+7,"Due Soon","Scheduled")))))</f>
        <v/>
      </c>
      <c r="X60" s="23">
        <f>IF($A60="","",IF($I60&lt;&gt;"","Submitted",IF($T60="","Missing Deadline",IF($T60&lt;Dashboard!$C$3,"Past Due",IF($T60&lt;=Dashboard!$C$3+14,"Due Soon","Open")))))</f>
        <v/>
      </c>
      <c r="Y60" s="23">
        <f>IF($A60="","",IF(COUNTIF($A$8:$A$207,$A60)&gt;1,"Duplicate Application ID",IF(AND($O60&lt;&gt;"",$P60&lt;&gt;"",$P60&gt;$O60),"Checklist Count Error",IF(AND($H60&lt;&gt;"",$I60&lt;&gt;"",$I60&lt;$H60),"Submitted Before Started",IF(AND($I60&lt;&gt;"",$L60&lt;&gt;"",$L60&lt;$I60),"Decision Before Submission",IF(AND($J60="Decision Released",OR($K60="Pending",$K60="",$L60="")),"Decision Details Missing",IF(AND($J60&lt;&gt;"Decision Released",OR(AND($K60&lt;&gt;"",$K60&lt;&gt;"Pending"),$L60&lt;&gt;"")),"Decision and Status Conflict",IF(AND($M60="Received",$N60=""),"Deposit Date Missing",IF(AND($N60&lt;&gt;"",$M60&lt;&gt;"Received"),"Deposit Status Conflict",IF(AND($M60="Received",$K60&lt;&gt;"Admit"),"Deposit Without Admit","OK")))))))))</f>
        <v/>
      </c>
    </row>
    <row r="61">
      <c r="A61" s="17" t="n"/>
      <c r="B61" s="17" t="n"/>
      <c r="C61" s="17" t="n"/>
      <c r="D61" s="18" t="n"/>
      <c r="E61" s="17" t="n"/>
      <c r="F61" s="17" t="n"/>
      <c r="G61" s="17" t="n"/>
      <c r="H61" s="37" t="n"/>
      <c r="I61" s="37" t="n"/>
      <c r="J61" s="17" t="n"/>
      <c r="K61" s="17" t="n"/>
      <c r="L61" s="37" t="n"/>
      <c r="M61" s="17" t="n"/>
      <c r="N61" s="37" t="n"/>
      <c r="O61" s="17" t="n"/>
      <c r="P61" s="17" t="n"/>
      <c r="Q61" s="37" t="n"/>
      <c r="R61" s="37" t="n"/>
      <c r="S61" s="18" t="n"/>
      <c r="T61" s="38">
        <f>IF(OR($C61="",$D61=""),"",IFERROR(INDEX(Lists!$C$3:$C$101,MATCH($C61&amp;"|"&amp;$D61,Lists!$D$3:$D$101,0)),""))</f>
        <v/>
      </c>
      <c r="U61" s="21">
        <f>IF($A61="","",IF($O61="","",IF($O61=0,1,MIN(IF($P61="",0,$P61)/$O61,1))))</f>
        <v/>
      </c>
      <c r="V61" s="22">
        <f>IF(OR($A61="",$H61=""),"",MAX(0,IF($L61&lt;&gt;"",$L61,Dashboard!$C$3)-$H61))</f>
        <v/>
      </c>
      <c r="W61" s="23">
        <f>IF($A61="","",IF(OR($J61="Decision Released",$J61="Withdrawn"),"Closed",IF($R61="","Missing",IF($R61&lt;Dashboard!$C$3,"Overdue",IF($R61&lt;=Dashboard!$C$3+7,"Due Soon","Scheduled")))))</f>
        <v/>
      </c>
      <c r="X61" s="23">
        <f>IF($A61="","",IF($I61&lt;&gt;"","Submitted",IF($T61="","Missing Deadline",IF($T61&lt;Dashboard!$C$3,"Past Due",IF($T61&lt;=Dashboard!$C$3+14,"Due Soon","Open")))))</f>
        <v/>
      </c>
      <c r="Y61" s="23">
        <f>IF($A61="","",IF(COUNTIF($A$8:$A$207,$A61)&gt;1,"Duplicate Application ID",IF(AND($O61&lt;&gt;"",$P61&lt;&gt;"",$P61&gt;$O61),"Checklist Count Error",IF(AND($H61&lt;&gt;"",$I61&lt;&gt;"",$I61&lt;$H61),"Submitted Before Started",IF(AND($I61&lt;&gt;"",$L61&lt;&gt;"",$L61&lt;$I61),"Decision Before Submission",IF(AND($J61="Decision Released",OR($K61="Pending",$K61="",$L61="")),"Decision Details Missing",IF(AND($J61&lt;&gt;"Decision Released",OR(AND($K61&lt;&gt;"",$K61&lt;&gt;"Pending"),$L61&lt;&gt;"")),"Decision and Status Conflict",IF(AND($M61="Received",$N61=""),"Deposit Date Missing",IF(AND($N61&lt;&gt;"",$M61&lt;&gt;"Received"),"Deposit Status Conflict",IF(AND($M61="Received",$K61&lt;&gt;"Admit"),"Deposit Without Admit","OK")))))))))</f>
        <v/>
      </c>
    </row>
    <row r="62">
      <c r="A62" s="17" t="n"/>
      <c r="B62" s="17" t="n"/>
      <c r="C62" s="17" t="n"/>
      <c r="D62" s="18" t="n"/>
      <c r="E62" s="17" t="n"/>
      <c r="F62" s="17" t="n"/>
      <c r="G62" s="17" t="n"/>
      <c r="H62" s="37" t="n"/>
      <c r="I62" s="37" t="n"/>
      <c r="J62" s="17" t="n"/>
      <c r="K62" s="17" t="n"/>
      <c r="L62" s="37" t="n"/>
      <c r="M62" s="17" t="n"/>
      <c r="N62" s="37" t="n"/>
      <c r="O62" s="17" t="n"/>
      <c r="P62" s="17" t="n"/>
      <c r="Q62" s="37" t="n"/>
      <c r="R62" s="37" t="n"/>
      <c r="S62" s="18" t="n"/>
      <c r="T62" s="38">
        <f>IF(OR($C62="",$D62=""),"",IFERROR(INDEX(Lists!$C$3:$C$101,MATCH($C62&amp;"|"&amp;$D62,Lists!$D$3:$D$101,0)),""))</f>
        <v/>
      </c>
      <c r="U62" s="21">
        <f>IF($A62="","",IF($O62="","",IF($O62=0,1,MIN(IF($P62="",0,$P62)/$O62,1))))</f>
        <v/>
      </c>
      <c r="V62" s="22">
        <f>IF(OR($A62="",$H62=""),"",MAX(0,IF($L62&lt;&gt;"",$L62,Dashboard!$C$3)-$H62))</f>
        <v/>
      </c>
      <c r="W62" s="23">
        <f>IF($A62="","",IF(OR($J62="Decision Released",$J62="Withdrawn"),"Closed",IF($R62="","Missing",IF($R62&lt;Dashboard!$C$3,"Overdue",IF($R62&lt;=Dashboard!$C$3+7,"Due Soon","Scheduled")))))</f>
        <v/>
      </c>
      <c r="X62" s="23">
        <f>IF($A62="","",IF($I62&lt;&gt;"","Submitted",IF($T62="","Missing Deadline",IF($T62&lt;Dashboard!$C$3,"Past Due",IF($T62&lt;=Dashboard!$C$3+14,"Due Soon","Open")))))</f>
        <v/>
      </c>
      <c r="Y62" s="23">
        <f>IF($A62="","",IF(COUNTIF($A$8:$A$207,$A62)&gt;1,"Duplicate Application ID",IF(AND($O62&lt;&gt;"",$P62&lt;&gt;"",$P62&gt;$O62),"Checklist Count Error",IF(AND($H62&lt;&gt;"",$I62&lt;&gt;"",$I62&lt;$H62),"Submitted Before Started",IF(AND($I62&lt;&gt;"",$L62&lt;&gt;"",$L62&lt;$I62),"Decision Before Submission",IF(AND($J62="Decision Released",OR($K62="Pending",$K62="",$L62="")),"Decision Details Missing",IF(AND($J62&lt;&gt;"Decision Released",OR(AND($K62&lt;&gt;"",$K62&lt;&gt;"Pending"),$L62&lt;&gt;"")),"Decision and Status Conflict",IF(AND($M62="Received",$N62=""),"Deposit Date Missing",IF(AND($N62&lt;&gt;"",$M62&lt;&gt;"Received"),"Deposit Status Conflict",IF(AND($M62="Received",$K62&lt;&gt;"Admit"),"Deposit Without Admit","OK")))))))))</f>
        <v/>
      </c>
    </row>
    <row r="63">
      <c r="A63" s="17" t="n"/>
      <c r="B63" s="17" t="n"/>
      <c r="C63" s="17" t="n"/>
      <c r="D63" s="18" t="n"/>
      <c r="E63" s="17" t="n"/>
      <c r="F63" s="17" t="n"/>
      <c r="G63" s="17" t="n"/>
      <c r="H63" s="37" t="n"/>
      <c r="I63" s="37" t="n"/>
      <c r="J63" s="17" t="n"/>
      <c r="K63" s="17" t="n"/>
      <c r="L63" s="37" t="n"/>
      <c r="M63" s="17" t="n"/>
      <c r="N63" s="37" t="n"/>
      <c r="O63" s="17" t="n"/>
      <c r="P63" s="17" t="n"/>
      <c r="Q63" s="37" t="n"/>
      <c r="R63" s="37" t="n"/>
      <c r="S63" s="18" t="n"/>
      <c r="T63" s="38">
        <f>IF(OR($C63="",$D63=""),"",IFERROR(INDEX(Lists!$C$3:$C$101,MATCH($C63&amp;"|"&amp;$D63,Lists!$D$3:$D$101,0)),""))</f>
        <v/>
      </c>
      <c r="U63" s="21">
        <f>IF($A63="","",IF($O63="","",IF($O63=0,1,MIN(IF($P63="",0,$P63)/$O63,1))))</f>
        <v/>
      </c>
      <c r="V63" s="22">
        <f>IF(OR($A63="",$H63=""),"",MAX(0,IF($L63&lt;&gt;"",$L63,Dashboard!$C$3)-$H63))</f>
        <v/>
      </c>
      <c r="W63" s="23">
        <f>IF($A63="","",IF(OR($J63="Decision Released",$J63="Withdrawn"),"Closed",IF($R63="","Missing",IF($R63&lt;Dashboard!$C$3,"Overdue",IF($R63&lt;=Dashboard!$C$3+7,"Due Soon","Scheduled")))))</f>
        <v/>
      </c>
      <c r="X63" s="23">
        <f>IF($A63="","",IF($I63&lt;&gt;"","Submitted",IF($T63="","Missing Deadline",IF($T63&lt;Dashboard!$C$3,"Past Due",IF($T63&lt;=Dashboard!$C$3+14,"Due Soon","Open")))))</f>
        <v/>
      </c>
      <c r="Y63" s="23">
        <f>IF($A63="","",IF(COUNTIF($A$8:$A$207,$A63)&gt;1,"Duplicate Application ID",IF(AND($O63&lt;&gt;"",$P63&lt;&gt;"",$P63&gt;$O63),"Checklist Count Error",IF(AND($H63&lt;&gt;"",$I63&lt;&gt;"",$I63&lt;$H63),"Submitted Before Started",IF(AND($I63&lt;&gt;"",$L63&lt;&gt;"",$L63&lt;$I63),"Decision Before Submission",IF(AND($J63="Decision Released",OR($K63="Pending",$K63="",$L63="")),"Decision Details Missing",IF(AND($J63&lt;&gt;"Decision Released",OR(AND($K63&lt;&gt;"",$K63&lt;&gt;"Pending"),$L63&lt;&gt;"")),"Decision and Status Conflict",IF(AND($M63="Received",$N63=""),"Deposit Date Missing",IF(AND($N63&lt;&gt;"",$M63&lt;&gt;"Received"),"Deposit Status Conflict",IF(AND($M63="Received",$K63&lt;&gt;"Admit"),"Deposit Without Admit","OK")))))))))</f>
        <v/>
      </c>
    </row>
    <row r="64">
      <c r="A64" s="17" t="n"/>
      <c r="B64" s="17" t="n"/>
      <c r="C64" s="17" t="n"/>
      <c r="D64" s="18" t="n"/>
      <c r="E64" s="17" t="n"/>
      <c r="F64" s="17" t="n"/>
      <c r="G64" s="17" t="n"/>
      <c r="H64" s="37" t="n"/>
      <c r="I64" s="37" t="n"/>
      <c r="J64" s="17" t="n"/>
      <c r="K64" s="17" t="n"/>
      <c r="L64" s="37" t="n"/>
      <c r="M64" s="17" t="n"/>
      <c r="N64" s="37" t="n"/>
      <c r="O64" s="17" t="n"/>
      <c r="P64" s="17" t="n"/>
      <c r="Q64" s="37" t="n"/>
      <c r="R64" s="37" t="n"/>
      <c r="S64" s="18" t="n"/>
      <c r="T64" s="38">
        <f>IF(OR($C64="",$D64=""),"",IFERROR(INDEX(Lists!$C$3:$C$101,MATCH($C64&amp;"|"&amp;$D64,Lists!$D$3:$D$101,0)),""))</f>
        <v/>
      </c>
      <c r="U64" s="21">
        <f>IF($A64="","",IF($O64="","",IF($O64=0,1,MIN(IF($P64="",0,$P64)/$O64,1))))</f>
        <v/>
      </c>
      <c r="V64" s="22">
        <f>IF(OR($A64="",$H64=""),"",MAX(0,IF($L64&lt;&gt;"",$L64,Dashboard!$C$3)-$H64))</f>
        <v/>
      </c>
      <c r="W64" s="23">
        <f>IF($A64="","",IF(OR($J64="Decision Released",$J64="Withdrawn"),"Closed",IF($R64="","Missing",IF($R64&lt;Dashboard!$C$3,"Overdue",IF($R64&lt;=Dashboard!$C$3+7,"Due Soon","Scheduled")))))</f>
        <v/>
      </c>
      <c r="X64" s="23">
        <f>IF($A64="","",IF($I64&lt;&gt;"","Submitted",IF($T64="","Missing Deadline",IF($T64&lt;Dashboard!$C$3,"Past Due",IF($T64&lt;=Dashboard!$C$3+14,"Due Soon","Open")))))</f>
        <v/>
      </c>
      <c r="Y64" s="23">
        <f>IF($A64="","",IF(COUNTIF($A$8:$A$207,$A64)&gt;1,"Duplicate Application ID",IF(AND($O64&lt;&gt;"",$P64&lt;&gt;"",$P64&gt;$O64),"Checklist Count Error",IF(AND($H64&lt;&gt;"",$I64&lt;&gt;"",$I64&lt;$H64),"Submitted Before Started",IF(AND($I64&lt;&gt;"",$L64&lt;&gt;"",$L64&lt;$I64),"Decision Before Submission",IF(AND($J64="Decision Released",OR($K64="Pending",$K64="",$L64="")),"Decision Details Missing",IF(AND($J64&lt;&gt;"Decision Released",OR(AND($K64&lt;&gt;"",$K64&lt;&gt;"Pending"),$L64&lt;&gt;"")),"Decision and Status Conflict",IF(AND($M64="Received",$N64=""),"Deposit Date Missing",IF(AND($N64&lt;&gt;"",$M64&lt;&gt;"Received"),"Deposit Status Conflict",IF(AND($M64="Received",$K64&lt;&gt;"Admit"),"Deposit Without Admit","OK")))))))))</f>
        <v/>
      </c>
    </row>
    <row r="65">
      <c r="A65" s="17" t="n"/>
      <c r="B65" s="17" t="n"/>
      <c r="C65" s="17" t="n"/>
      <c r="D65" s="18" t="n"/>
      <c r="E65" s="17" t="n"/>
      <c r="F65" s="17" t="n"/>
      <c r="G65" s="17" t="n"/>
      <c r="H65" s="37" t="n"/>
      <c r="I65" s="37" t="n"/>
      <c r="J65" s="17" t="n"/>
      <c r="K65" s="17" t="n"/>
      <c r="L65" s="37" t="n"/>
      <c r="M65" s="17" t="n"/>
      <c r="N65" s="37" t="n"/>
      <c r="O65" s="17" t="n"/>
      <c r="P65" s="17" t="n"/>
      <c r="Q65" s="37" t="n"/>
      <c r="R65" s="37" t="n"/>
      <c r="S65" s="18" t="n"/>
      <c r="T65" s="38">
        <f>IF(OR($C65="",$D65=""),"",IFERROR(INDEX(Lists!$C$3:$C$101,MATCH($C65&amp;"|"&amp;$D65,Lists!$D$3:$D$101,0)),""))</f>
        <v/>
      </c>
      <c r="U65" s="21">
        <f>IF($A65="","",IF($O65="","",IF($O65=0,1,MIN(IF($P65="",0,$P65)/$O65,1))))</f>
        <v/>
      </c>
      <c r="V65" s="22">
        <f>IF(OR($A65="",$H65=""),"",MAX(0,IF($L65&lt;&gt;"",$L65,Dashboard!$C$3)-$H65))</f>
        <v/>
      </c>
      <c r="W65" s="23">
        <f>IF($A65="","",IF(OR($J65="Decision Released",$J65="Withdrawn"),"Closed",IF($R65="","Missing",IF($R65&lt;Dashboard!$C$3,"Overdue",IF($R65&lt;=Dashboard!$C$3+7,"Due Soon","Scheduled")))))</f>
        <v/>
      </c>
      <c r="X65" s="23">
        <f>IF($A65="","",IF($I65&lt;&gt;"","Submitted",IF($T65="","Missing Deadline",IF($T65&lt;Dashboard!$C$3,"Past Due",IF($T65&lt;=Dashboard!$C$3+14,"Due Soon","Open")))))</f>
        <v/>
      </c>
      <c r="Y65" s="23">
        <f>IF($A65="","",IF(COUNTIF($A$8:$A$207,$A65)&gt;1,"Duplicate Application ID",IF(AND($O65&lt;&gt;"",$P65&lt;&gt;"",$P65&gt;$O65),"Checklist Count Error",IF(AND($H65&lt;&gt;"",$I65&lt;&gt;"",$I65&lt;$H65),"Submitted Before Started",IF(AND($I65&lt;&gt;"",$L65&lt;&gt;"",$L65&lt;$I65),"Decision Before Submission",IF(AND($J65="Decision Released",OR($K65="Pending",$K65="",$L65="")),"Decision Details Missing",IF(AND($J65&lt;&gt;"Decision Released",OR(AND($K65&lt;&gt;"",$K65&lt;&gt;"Pending"),$L65&lt;&gt;"")),"Decision and Status Conflict",IF(AND($M65="Received",$N65=""),"Deposit Date Missing",IF(AND($N65&lt;&gt;"",$M65&lt;&gt;"Received"),"Deposit Status Conflict",IF(AND($M65="Received",$K65&lt;&gt;"Admit"),"Deposit Without Admit","OK")))))))))</f>
        <v/>
      </c>
    </row>
    <row r="66">
      <c r="A66" s="17" t="n"/>
      <c r="B66" s="17" t="n"/>
      <c r="C66" s="17" t="n"/>
      <c r="D66" s="18" t="n"/>
      <c r="E66" s="17" t="n"/>
      <c r="F66" s="17" t="n"/>
      <c r="G66" s="17" t="n"/>
      <c r="H66" s="37" t="n"/>
      <c r="I66" s="37" t="n"/>
      <c r="J66" s="17" t="n"/>
      <c r="K66" s="17" t="n"/>
      <c r="L66" s="37" t="n"/>
      <c r="M66" s="17" t="n"/>
      <c r="N66" s="37" t="n"/>
      <c r="O66" s="17" t="n"/>
      <c r="P66" s="17" t="n"/>
      <c r="Q66" s="37" t="n"/>
      <c r="R66" s="37" t="n"/>
      <c r="S66" s="18" t="n"/>
      <c r="T66" s="38">
        <f>IF(OR($C66="",$D66=""),"",IFERROR(INDEX(Lists!$C$3:$C$101,MATCH($C66&amp;"|"&amp;$D66,Lists!$D$3:$D$101,0)),""))</f>
        <v/>
      </c>
      <c r="U66" s="21">
        <f>IF($A66="","",IF($O66="","",IF($O66=0,1,MIN(IF($P66="",0,$P66)/$O66,1))))</f>
        <v/>
      </c>
      <c r="V66" s="22">
        <f>IF(OR($A66="",$H66=""),"",MAX(0,IF($L66&lt;&gt;"",$L66,Dashboard!$C$3)-$H66))</f>
        <v/>
      </c>
      <c r="W66" s="23">
        <f>IF($A66="","",IF(OR($J66="Decision Released",$J66="Withdrawn"),"Closed",IF($R66="","Missing",IF($R66&lt;Dashboard!$C$3,"Overdue",IF($R66&lt;=Dashboard!$C$3+7,"Due Soon","Scheduled")))))</f>
        <v/>
      </c>
      <c r="X66" s="23">
        <f>IF($A66="","",IF($I66&lt;&gt;"","Submitted",IF($T66="","Missing Deadline",IF($T66&lt;Dashboard!$C$3,"Past Due",IF($T66&lt;=Dashboard!$C$3+14,"Due Soon","Open")))))</f>
        <v/>
      </c>
      <c r="Y66" s="23">
        <f>IF($A66="","",IF(COUNTIF($A$8:$A$207,$A66)&gt;1,"Duplicate Application ID",IF(AND($O66&lt;&gt;"",$P66&lt;&gt;"",$P66&gt;$O66),"Checklist Count Error",IF(AND($H66&lt;&gt;"",$I66&lt;&gt;"",$I66&lt;$H66),"Submitted Before Started",IF(AND($I66&lt;&gt;"",$L66&lt;&gt;"",$L66&lt;$I66),"Decision Before Submission",IF(AND($J66="Decision Released",OR($K66="Pending",$K66="",$L66="")),"Decision Details Missing",IF(AND($J66&lt;&gt;"Decision Released",OR(AND($K66&lt;&gt;"",$K66&lt;&gt;"Pending"),$L66&lt;&gt;"")),"Decision and Status Conflict",IF(AND($M66="Received",$N66=""),"Deposit Date Missing",IF(AND($N66&lt;&gt;"",$M66&lt;&gt;"Received"),"Deposit Status Conflict",IF(AND($M66="Received",$K66&lt;&gt;"Admit"),"Deposit Without Admit","OK")))))))))</f>
        <v/>
      </c>
    </row>
    <row r="67">
      <c r="A67" s="17" t="n"/>
      <c r="B67" s="17" t="n"/>
      <c r="C67" s="17" t="n"/>
      <c r="D67" s="18" t="n"/>
      <c r="E67" s="17" t="n"/>
      <c r="F67" s="17" t="n"/>
      <c r="G67" s="17" t="n"/>
      <c r="H67" s="37" t="n"/>
      <c r="I67" s="37" t="n"/>
      <c r="J67" s="17" t="n"/>
      <c r="K67" s="17" t="n"/>
      <c r="L67" s="37" t="n"/>
      <c r="M67" s="17" t="n"/>
      <c r="N67" s="37" t="n"/>
      <c r="O67" s="17" t="n"/>
      <c r="P67" s="17" t="n"/>
      <c r="Q67" s="37" t="n"/>
      <c r="R67" s="37" t="n"/>
      <c r="S67" s="18" t="n"/>
      <c r="T67" s="38">
        <f>IF(OR($C67="",$D67=""),"",IFERROR(INDEX(Lists!$C$3:$C$101,MATCH($C67&amp;"|"&amp;$D67,Lists!$D$3:$D$101,0)),""))</f>
        <v/>
      </c>
      <c r="U67" s="21">
        <f>IF($A67="","",IF($O67="","",IF($O67=0,1,MIN(IF($P67="",0,$P67)/$O67,1))))</f>
        <v/>
      </c>
      <c r="V67" s="22">
        <f>IF(OR($A67="",$H67=""),"",MAX(0,IF($L67&lt;&gt;"",$L67,Dashboard!$C$3)-$H67))</f>
        <v/>
      </c>
      <c r="W67" s="23">
        <f>IF($A67="","",IF(OR($J67="Decision Released",$J67="Withdrawn"),"Closed",IF($R67="","Missing",IF($R67&lt;Dashboard!$C$3,"Overdue",IF($R67&lt;=Dashboard!$C$3+7,"Due Soon","Scheduled")))))</f>
        <v/>
      </c>
      <c r="X67" s="23">
        <f>IF($A67="","",IF($I67&lt;&gt;"","Submitted",IF($T67="","Missing Deadline",IF($T67&lt;Dashboard!$C$3,"Past Due",IF($T67&lt;=Dashboard!$C$3+14,"Due Soon","Open")))))</f>
        <v/>
      </c>
      <c r="Y67" s="23">
        <f>IF($A67="","",IF(COUNTIF($A$8:$A$207,$A67)&gt;1,"Duplicate Application ID",IF(AND($O67&lt;&gt;"",$P67&lt;&gt;"",$P67&gt;$O67),"Checklist Count Error",IF(AND($H67&lt;&gt;"",$I67&lt;&gt;"",$I67&lt;$H67),"Submitted Before Started",IF(AND($I67&lt;&gt;"",$L67&lt;&gt;"",$L67&lt;$I67),"Decision Before Submission",IF(AND($J67="Decision Released",OR($K67="Pending",$K67="",$L67="")),"Decision Details Missing",IF(AND($J67&lt;&gt;"Decision Released",OR(AND($K67&lt;&gt;"",$K67&lt;&gt;"Pending"),$L67&lt;&gt;"")),"Decision and Status Conflict",IF(AND($M67="Received",$N67=""),"Deposit Date Missing",IF(AND($N67&lt;&gt;"",$M67&lt;&gt;"Received"),"Deposit Status Conflict",IF(AND($M67="Received",$K67&lt;&gt;"Admit"),"Deposit Without Admit","OK")))))))))</f>
        <v/>
      </c>
    </row>
    <row r="68">
      <c r="A68" s="17" t="n"/>
      <c r="B68" s="17" t="n"/>
      <c r="C68" s="17" t="n"/>
      <c r="D68" s="18" t="n"/>
      <c r="E68" s="17" t="n"/>
      <c r="F68" s="17" t="n"/>
      <c r="G68" s="17" t="n"/>
      <c r="H68" s="37" t="n"/>
      <c r="I68" s="37" t="n"/>
      <c r="J68" s="17" t="n"/>
      <c r="K68" s="17" t="n"/>
      <c r="L68" s="37" t="n"/>
      <c r="M68" s="17" t="n"/>
      <c r="N68" s="37" t="n"/>
      <c r="O68" s="17" t="n"/>
      <c r="P68" s="17" t="n"/>
      <c r="Q68" s="37" t="n"/>
      <c r="R68" s="37" t="n"/>
      <c r="S68" s="18" t="n"/>
      <c r="T68" s="38">
        <f>IF(OR($C68="",$D68=""),"",IFERROR(INDEX(Lists!$C$3:$C$101,MATCH($C68&amp;"|"&amp;$D68,Lists!$D$3:$D$101,0)),""))</f>
        <v/>
      </c>
      <c r="U68" s="21">
        <f>IF($A68="","",IF($O68="","",IF($O68=0,1,MIN(IF($P68="",0,$P68)/$O68,1))))</f>
        <v/>
      </c>
      <c r="V68" s="22">
        <f>IF(OR($A68="",$H68=""),"",MAX(0,IF($L68&lt;&gt;"",$L68,Dashboard!$C$3)-$H68))</f>
        <v/>
      </c>
      <c r="W68" s="23">
        <f>IF($A68="","",IF(OR($J68="Decision Released",$J68="Withdrawn"),"Closed",IF($R68="","Missing",IF($R68&lt;Dashboard!$C$3,"Overdue",IF($R68&lt;=Dashboard!$C$3+7,"Due Soon","Scheduled")))))</f>
        <v/>
      </c>
      <c r="X68" s="23">
        <f>IF($A68="","",IF($I68&lt;&gt;"","Submitted",IF($T68="","Missing Deadline",IF($T68&lt;Dashboard!$C$3,"Past Due",IF($T68&lt;=Dashboard!$C$3+14,"Due Soon","Open")))))</f>
        <v/>
      </c>
      <c r="Y68" s="23">
        <f>IF($A68="","",IF(COUNTIF($A$8:$A$207,$A68)&gt;1,"Duplicate Application ID",IF(AND($O68&lt;&gt;"",$P68&lt;&gt;"",$P68&gt;$O68),"Checklist Count Error",IF(AND($H68&lt;&gt;"",$I68&lt;&gt;"",$I68&lt;$H68),"Submitted Before Started",IF(AND($I68&lt;&gt;"",$L68&lt;&gt;"",$L68&lt;$I68),"Decision Before Submission",IF(AND($J68="Decision Released",OR($K68="Pending",$K68="",$L68="")),"Decision Details Missing",IF(AND($J68&lt;&gt;"Decision Released",OR(AND($K68&lt;&gt;"",$K68&lt;&gt;"Pending"),$L68&lt;&gt;"")),"Decision and Status Conflict",IF(AND($M68="Received",$N68=""),"Deposit Date Missing",IF(AND($N68&lt;&gt;"",$M68&lt;&gt;"Received"),"Deposit Status Conflict",IF(AND($M68="Received",$K68&lt;&gt;"Admit"),"Deposit Without Admit","OK")))))))))</f>
        <v/>
      </c>
    </row>
    <row r="69">
      <c r="A69" s="17" t="n"/>
      <c r="B69" s="17" t="n"/>
      <c r="C69" s="17" t="n"/>
      <c r="D69" s="18" t="n"/>
      <c r="E69" s="17" t="n"/>
      <c r="F69" s="17" t="n"/>
      <c r="G69" s="17" t="n"/>
      <c r="H69" s="37" t="n"/>
      <c r="I69" s="37" t="n"/>
      <c r="J69" s="17" t="n"/>
      <c r="K69" s="17" t="n"/>
      <c r="L69" s="37" t="n"/>
      <c r="M69" s="17" t="n"/>
      <c r="N69" s="37" t="n"/>
      <c r="O69" s="17" t="n"/>
      <c r="P69" s="17" t="n"/>
      <c r="Q69" s="37" t="n"/>
      <c r="R69" s="37" t="n"/>
      <c r="S69" s="18" t="n"/>
      <c r="T69" s="38">
        <f>IF(OR($C69="",$D69=""),"",IFERROR(INDEX(Lists!$C$3:$C$101,MATCH($C69&amp;"|"&amp;$D69,Lists!$D$3:$D$101,0)),""))</f>
        <v/>
      </c>
      <c r="U69" s="21">
        <f>IF($A69="","",IF($O69="","",IF($O69=0,1,MIN(IF($P69="",0,$P69)/$O69,1))))</f>
        <v/>
      </c>
      <c r="V69" s="22">
        <f>IF(OR($A69="",$H69=""),"",MAX(0,IF($L69&lt;&gt;"",$L69,Dashboard!$C$3)-$H69))</f>
        <v/>
      </c>
      <c r="W69" s="23">
        <f>IF($A69="","",IF(OR($J69="Decision Released",$J69="Withdrawn"),"Closed",IF($R69="","Missing",IF($R69&lt;Dashboard!$C$3,"Overdue",IF($R69&lt;=Dashboard!$C$3+7,"Due Soon","Scheduled")))))</f>
        <v/>
      </c>
      <c r="X69" s="23">
        <f>IF($A69="","",IF($I69&lt;&gt;"","Submitted",IF($T69="","Missing Deadline",IF($T69&lt;Dashboard!$C$3,"Past Due",IF($T69&lt;=Dashboard!$C$3+14,"Due Soon","Open")))))</f>
        <v/>
      </c>
      <c r="Y69" s="23">
        <f>IF($A69="","",IF(COUNTIF($A$8:$A$207,$A69)&gt;1,"Duplicate Application ID",IF(AND($O69&lt;&gt;"",$P69&lt;&gt;"",$P69&gt;$O69),"Checklist Count Error",IF(AND($H69&lt;&gt;"",$I69&lt;&gt;"",$I69&lt;$H69),"Submitted Before Started",IF(AND($I69&lt;&gt;"",$L69&lt;&gt;"",$L69&lt;$I69),"Decision Before Submission",IF(AND($J69="Decision Released",OR($K69="Pending",$K69="",$L69="")),"Decision Details Missing",IF(AND($J69&lt;&gt;"Decision Released",OR(AND($K69&lt;&gt;"",$K69&lt;&gt;"Pending"),$L69&lt;&gt;"")),"Decision and Status Conflict",IF(AND($M69="Received",$N69=""),"Deposit Date Missing",IF(AND($N69&lt;&gt;"",$M69&lt;&gt;"Received"),"Deposit Status Conflict",IF(AND($M69="Received",$K69&lt;&gt;"Admit"),"Deposit Without Admit","OK")))))))))</f>
        <v/>
      </c>
    </row>
    <row r="70">
      <c r="A70" s="17" t="n"/>
      <c r="B70" s="17" t="n"/>
      <c r="C70" s="17" t="n"/>
      <c r="D70" s="18" t="n"/>
      <c r="E70" s="17" t="n"/>
      <c r="F70" s="17" t="n"/>
      <c r="G70" s="17" t="n"/>
      <c r="H70" s="37" t="n"/>
      <c r="I70" s="37" t="n"/>
      <c r="J70" s="17" t="n"/>
      <c r="K70" s="17" t="n"/>
      <c r="L70" s="37" t="n"/>
      <c r="M70" s="17" t="n"/>
      <c r="N70" s="37" t="n"/>
      <c r="O70" s="17" t="n"/>
      <c r="P70" s="17" t="n"/>
      <c r="Q70" s="37" t="n"/>
      <c r="R70" s="37" t="n"/>
      <c r="S70" s="18" t="n"/>
      <c r="T70" s="38">
        <f>IF(OR($C70="",$D70=""),"",IFERROR(INDEX(Lists!$C$3:$C$101,MATCH($C70&amp;"|"&amp;$D70,Lists!$D$3:$D$101,0)),""))</f>
        <v/>
      </c>
      <c r="U70" s="21">
        <f>IF($A70="","",IF($O70="","",IF($O70=0,1,MIN(IF($P70="",0,$P70)/$O70,1))))</f>
        <v/>
      </c>
      <c r="V70" s="22">
        <f>IF(OR($A70="",$H70=""),"",MAX(0,IF($L70&lt;&gt;"",$L70,Dashboard!$C$3)-$H70))</f>
        <v/>
      </c>
      <c r="W70" s="23">
        <f>IF($A70="","",IF(OR($J70="Decision Released",$J70="Withdrawn"),"Closed",IF($R70="","Missing",IF($R70&lt;Dashboard!$C$3,"Overdue",IF($R70&lt;=Dashboard!$C$3+7,"Due Soon","Scheduled")))))</f>
        <v/>
      </c>
      <c r="X70" s="23">
        <f>IF($A70="","",IF($I70&lt;&gt;"","Submitted",IF($T70="","Missing Deadline",IF($T70&lt;Dashboard!$C$3,"Past Due",IF($T70&lt;=Dashboard!$C$3+14,"Due Soon","Open")))))</f>
        <v/>
      </c>
      <c r="Y70" s="23">
        <f>IF($A70="","",IF(COUNTIF($A$8:$A$207,$A70)&gt;1,"Duplicate Application ID",IF(AND($O70&lt;&gt;"",$P70&lt;&gt;"",$P70&gt;$O70),"Checklist Count Error",IF(AND($H70&lt;&gt;"",$I70&lt;&gt;"",$I70&lt;$H70),"Submitted Before Started",IF(AND($I70&lt;&gt;"",$L70&lt;&gt;"",$L70&lt;$I70),"Decision Before Submission",IF(AND($J70="Decision Released",OR($K70="Pending",$K70="",$L70="")),"Decision Details Missing",IF(AND($J70&lt;&gt;"Decision Released",OR(AND($K70&lt;&gt;"",$K70&lt;&gt;"Pending"),$L70&lt;&gt;"")),"Decision and Status Conflict",IF(AND($M70="Received",$N70=""),"Deposit Date Missing",IF(AND($N70&lt;&gt;"",$M70&lt;&gt;"Received"),"Deposit Status Conflict",IF(AND($M70="Received",$K70&lt;&gt;"Admit"),"Deposit Without Admit","OK")))))))))</f>
        <v/>
      </c>
    </row>
    <row r="71">
      <c r="A71" s="17" t="n"/>
      <c r="B71" s="17" t="n"/>
      <c r="C71" s="17" t="n"/>
      <c r="D71" s="18" t="n"/>
      <c r="E71" s="17" t="n"/>
      <c r="F71" s="17" t="n"/>
      <c r="G71" s="17" t="n"/>
      <c r="H71" s="37" t="n"/>
      <c r="I71" s="37" t="n"/>
      <c r="J71" s="17" t="n"/>
      <c r="K71" s="17" t="n"/>
      <c r="L71" s="37" t="n"/>
      <c r="M71" s="17" t="n"/>
      <c r="N71" s="37" t="n"/>
      <c r="O71" s="17" t="n"/>
      <c r="P71" s="17" t="n"/>
      <c r="Q71" s="37" t="n"/>
      <c r="R71" s="37" t="n"/>
      <c r="S71" s="18" t="n"/>
      <c r="T71" s="38">
        <f>IF(OR($C71="",$D71=""),"",IFERROR(INDEX(Lists!$C$3:$C$101,MATCH($C71&amp;"|"&amp;$D71,Lists!$D$3:$D$101,0)),""))</f>
        <v/>
      </c>
      <c r="U71" s="21">
        <f>IF($A71="","",IF($O71="","",IF($O71=0,1,MIN(IF($P71="",0,$P71)/$O71,1))))</f>
        <v/>
      </c>
      <c r="V71" s="22">
        <f>IF(OR($A71="",$H71=""),"",MAX(0,IF($L71&lt;&gt;"",$L71,Dashboard!$C$3)-$H71))</f>
        <v/>
      </c>
      <c r="W71" s="23">
        <f>IF($A71="","",IF(OR($J71="Decision Released",$J71="Withdrawn"),"Closed",IF($R71="","Missing",IF($R71&lt;Dashboard!$C$3,"Overdue",IF($R71&lt;=Dashboard!$C$3+7,"Due Soon","Scheduled")))))</f>
        <v/>
      </c>
      <c r="X71" s="23">
        <f>IF($A71="","",IF($I71&lt;&gt;"","Submitted",IF($T71="","Missing Deadline",IF($T71&lt;Dashboard!$C$3,"Past Due",IF($T71&lt;=Dashboard!$C$3+14,"Due Soon","Open")))))</f>
        <v/>
      </c>
      <c r="Y71" s="23">
        <f>IF($A71="","",IF(COUNTIF($A$8:$A$207,$A71)&gt;1,"Duplicate Application ID",IF(AND($O71&lt;&gt;"",$P71&lt;&gt;"",$P71&gt;$O71),"Checklist Count Error",IF(AND($H71&lt;&gt;"",$I71&lt;&gt;"",$I71&lt;$H71),"Submitted Before Started",IF(AND($I71&lt;&gt;"",$L71&lt;&gt;"",$L71&lt;$I71),"Decision Before Submission",IF(AND($J71="Decision Released",OR($K71="Pending",$K71="",$L71="")),"Decision Details Missing",IF(AND($J71&lt;&gt;"Decision Released",OR(AND($K71&lt;&gt;"",$K71&lt;&gt;"Pending"),$L71&lt;&gt;"")),"Decision and Status Conflict",IF(AND($M71="Received",$N71=""),"Deposit Date Missing",IF(AND($N71&lt;&gt;"",$M71&lt;&gt;"Received"),"Deposit Status Conflict",IF(AND($M71="Received",$K71&lt;&gt;"Admit"),"Deposit Without Admit","OK")))))))))</f>
        <v/>
      </c>
    </row>
    <row r="72">
      <c r="A72" s="17" t="n"/>
      <c r="B72" s="17" t="n"/>
      <c r="C72" s="17" t="n"/>
      <c r="D72" s="18" t="n"/>
      <c r="E72" s="17" t="n"/>
      <c r="F72" s="17" t="n"/>
      <c r="G72" s="17" t="n"/>
      <c r="H72" s="37" t="n"/>
      <c r="I72" s="37" t="n"/>
      <c r="J72" s="17" t="n"/>
      <c r="K72" s="17" t="n"/>
      <c r="L72" s="37" t="n"/>
      <c r="M72" s="17" t="n"/>
      <c r="N72" s="37" t="n"/>
      <c r="O72" s="17" t="n"/>
      <c r="P72" s="17" t="n"/>
      <c r="Q72" s="37" t="n"/>
      <c r="R72" s="37" t="n"/>
      <c r="S72" s="18" t="n"/>
      <c r="T72" s="38">
        <f>IF(OR($C72="",$D72=""),"",IFERROR(INDEX(Lists!$C$3:$C$101,MATCH($C72&amp;"|"&amp;$D72,Lists!$D$3:$D$101,0)),""))</f>
        <v/>
      </c>
      <c r="U72" s="21">
        <f>IF($A72="","",IF($O72="","",IF($O72=0,1,MIN(IF($P72="",0,$P72)/$O72,1))))</f>
        <v/>
      </c>
      <c r="V72" s="22">
        <f>IF(OR($A72="",$H72=""),"",MAX(0,IF($L72&lt;&gt;"",$L72,Dashboard!$C$3)-$H72))</f>
        <v/>
      </c>
      <c r="W72" s="23">
        <f>IF($A72="","",IF(OR($J72="Decision Released",$J72="Withdrawn"),"Closed",IF($R72="","Missing",IF($R72&lt;Dashboard!$C$3,"Overdue",IF($R72&lt;=Dashboard!$C$3+7,"Due Soon","Scheduled")))))</f>
        <v/>
      </c>
      <c r="X72" s="23">
        <f>IF($A72="","",IF($I72&lt;&gt;"","Submitted",IF($T72="","Missing Deadline",IF($T72&lt;Dashboard!$C$3,"Past Due",IF($T72&lt;=Dashboard!$C$3+14,"Due Soon","Open")))))</f>
        <v/>
      </c>
      <c r="Y72" s="23">
        <f>IF($A72="","",IF(COUNTIF($A$8:$A$207,$A72)&gt;1,"Duplicate Application ID",IF(AND($O72&lt;&gt;"",$P72&lt;&gt;"",$P72&gt;$O72),"Checklist Count Error",IF(AND($H72&lt;&gt;"",$I72&lt;&gt;"",$I72&lt;$H72),"Submitted Before Started",IF(AND($I72&lt;&gt;"",$L72&lt;&gt;"",$L72&lt;$I72),"Decision Before Submission",IF(AND($J72="Decision Released",OR($K72="Pending",$K72="",$L72="")),"Decision Details Missing",IF(AND($J72&lt;&gt;"Decision Released",OR(AND($K72&lt;&gt;"",$K72&lt;&gt;"Pending"),$L72&lt;&gt;"")),"Decision and Status Conflict",IF(AND($M72="Received",$N72=""),"Deposit Date Missing",IF(AND($N72&lt;&gt;"",$M72&lt;&gt;"Received"),"Deposit Status Conflict",IF(AND($M72="Received",$K72&lt;&gt;"Admit"),"Deposit Without Admit","OK")))))))))</f>
        <v/>
      </c>
    </row>
    <row r="73">
      <c r="A73" s="17" t="n"/>
      <c r="B73" s="17" t="n"/>
      <c r="C73" s="17" t="n"/>
      <c r="D73" s="18" t="n"/>
      <c r="E73" s="17" t="n"/>
      <c r="F73" s="17" t="n"/>
      <c r="G73" s="17" t="n"/>
      <c r="H73" s="37" t="n"/>
      <c r="I73" s="37" t="n"/>
      <c r="J73" s="17" t="n"/>
      <c r="K73" s="17" t="n"/>
      <c r="L73" s="37" t="n"/>
      <c r="M73" s="17" t="n"/>
      <c r="N73" s="37" t="n"/>
      <c r="O73" s="17" t="n"/>
      <c r="P73" s="17" t="n"/>
      <c r="Q73" s="37" t="n"/>
      <c r="R73" s="37" t="n"/>
      <c r="S73" s="18" t="n"/>
      <c r="T73" s="38">
        <f>IF(OR($C73="",$D73=""),"",IFERROR(INDEX(Lists!$C$3:$C$101,MATCH($C73&amp;"|"&amp;$D73,Lists!$D$3:$D$101,0)),""))</f>
        <v/>
      </c>
      <c r="U73" s="21">
        <f>IF($A73="","",IF($O73="","",IF($O73=0,1,MIN(IF($P73="",0,$P73)/$O73,1))))</f>
        <v/>
      </c>
      <c r="V73" s="22">
        <f>IF(OR($A73="",$H73=""),"",MAX(0,IF($L73&lt;&gt;"",$L73,Dashboard!$C$3)-$H73))</f>
        <v/>
      </c>
      <c r="W73" s="23">
        <f>IF($A73="","",IF(OR($J73="Decision Released",$J73="Withdrawn"),"Closed",IF($R73="","Missing",IF($R73&lt;Dashboard!$C$3,"Overdue",IF($R73&lt;=Dashboard!$C$3+7,"Due Soon","Scheduled")))))</f>
        <v/>
      </c>
      <c r="X73" s="23">
        <f>IF($A73="","",IF($I73&lt;&gt;"","Submitted",IF($T73="","Missing Deadline",IF($T73&lt;Dashboard!$C$3,"Past Due",IF($T73&lt;=Dashboard!$C$3+14,"Due Soon","Open")))))</f>
        <v/>
      </c>
      <c r="Y73" s="23">
        <f>IF($A73="","",IF(COUNTIF($A$8:$A$207,$A73)&gt;1,"Duplicate Application ID",IF(AND($O73&lt;&gt;"",$P73&lt;&gt;"",$P73&gt;$O73),"Checklist Count Error",IF(AND($H73&lt;&gt;"",$I73&lt;&gt;"",$I73&lt;$H73),"Submitted Before Started",IF(AND($I73&lt;&gt;"",$L73&lt;&gt;"",$L73&lt;$I73),"Decision Before Submission",IF(AND($J73="Decision Released",OR($K73="Pending",$K73="",$L73="")),"Decision Details Missing",IF(AND($J73&lt;&gt;"Decision Released",OR(AND($K73&lt;&gt;"",$K73&lt;&gt;"Pending"),$L73&lt;&gt;"")),"Decision and Status Conflict",IF(AND($M73="Received",$N73=""),"Deposit Date Missing",IF(AND($N73&lt;&gt;"",$M73&lt;&gt;"Received"),"Deposit Status Conflict",IF(AND($M73="Received",$K73&lt;&gt;"Admit"),"Deposit Without Admit","OK")))))))))</f>
        <v/>
      </c>
    </row>
    <row r="74">
      <c r="A74" s="17" t="n"/>
      <c r="B74" s="17" t="n"/>
      <c r="C74" s="17" t="n"/>
      <c r="D74" s="18" t="n"/>
      <c r="E74" s="17" t="n"/>
      <c r="F74" s="17" t="n"/>
      <c r="G74" s="17" t="n"/>
      <c r="H74" s="37" t="n"/>
      <c r="I74" s="37" t="n"/>
      <c r="J74" s="17" t="n"/>
      <c r="K74" s="17" t="n"/>
      <c r="L74" s="37" t="n"/>
      <c r="M74" s="17" t="n"/>
      <c r="N74" s="37" t="n"/>
      <c r="O74" s="17" t="n"/>
      <c r="P74" s="17" t="n"/>
      <c r="Q74" s="37" t="n"/>
      <c r="R74" s="37" t="n"/>
      <c r="S74" s="18" t="n"/>
      <c r="T74" s="38">
        <f>IF(OR($C74="",$D74=""),"",IFERROR(INDEX(Lists!$C$3:$C$101,MATCH($C74&amp;"|"&amp;$D74,Lists!$D$3:$D$101,0)),""))</f>
        <v/>
      </c>
      <c r="U74" s="21">
        <f>IF($A74="","",IF($O74="","",IF($O74=0,1,MIN(IF($P74="",0,$P74)/$O74,1))))</f>
        <v/>
      </c>
      <c r="V74" s="22">
        <f>IF(OR($A74="",$H74=""),"",MAX(0,IF($L74&lt;&gt;"",$L74,Dashboard!$C$3)-$H74))</f>
        <v/>
      </c>
      <c r="W74" s="23">
        <f>IF($A74="","",IF(OR($J74="Decision Released",$J74="Withdrawn"),"Closed",IF($R74="","Missing",IF($R74&lt;Dashboard!$C$3,"Overdue",IF($R74&lt;=Dashboard!$C$3+7,"Due Soon","Scheduled")))))</f>
        <v/>
      </c>
      <c r="X74" s="23">
        <f>IF($A74="","",IF($I74&lt;&gt;"","Submitted",IF($T74="","Missing Deadline",IF($T74&lt;Dashboard!$C$3,"Past Due",IF($T74&lt;=Dashboard!$C$3+14,"Due Soon","Open")))))</f>
        <v/>
      </c>
      <c r="Y74" s="23">
        <f>IF($A74="","",IF(COUNTIF($A$8:$A$207,$A74)&gt;1,"Duplicate Application ID",IF(AND($O74&lt;&gt;"",$P74&lt;&gt;"",$P74&gt;$O74),"Checklist Count Error",IF(AND($H74&lt;&gt;"",$I74&lt;&gt;"",$I74&lt;$H74),"Submitted Before Started",IF(AND($I74&lt;&gt;"",$L74&lt;&gt;"",$L74&lt;$I74),"Decision Before Submission",IF(AND($J74="Decision Released",OR($K74="Pending",$K74="",$L74="")),"Decision Details Missing",IF(AND($J74&lt;&gt;"Decision Released",OR(AND($K74&lt;&gt;"",$K74&lt;&gt;"Pending"),$L74&lt;&gt;"")),"Decision and Status Conflict",IF(AND($M74="Received",$N74=""),"Deposit Date Missing",IF(AND($N74&lt;&gt;"",$M74&lt;&gt;"Received"),"Deposit Status Conflict",IF(AND($M74="Received",$K74&lt;&gt;"Admit"),"Deposit Without Admit","OK")))))))))</f>
        <v/>
      </c>
    </row>
    <row r="75">
      <c r="A75" s="17" t="n"/>
      <c r="B75" s="17" t="n"/>
      <c r="C75" s="17" t="n"/>
      <c r="D75" s="18" t="n"/>
      <c r="E75" s="17" t="n"/>
      <c r="F75" s="17" t="n"/>
      <c r="G75" s="17" t="n"/>
      <c r="H75" s="37" t="n"/>
      <c r="I75" s="37" t="n"/>
      <c r="J75" s="17" t="n"/>
      <c r="K75" s="17" t="n"/>
      <c r="L75" s="37" t="n"/>
      <c r="M75" s="17" t="n"/>
      <c r="N75" s="37" t="n"/>
      <c r="O75" s="17" t="n"/>
      <c r="P75" s="17" t="n"/>
      <c r="Q75" s="37" t="n"/>
      <c r="R75" s="37" t="n"/>
      <c r="S75" s="18" t="n"/>
      <c r="T75" s="38">
        <f>IF(OR($C75="",$D75=""),"",IFERROR(INDEX(Lists!$C$3:$C$101,MATCH($C75&amp;"|"&amp;$D75,Lists!$D$3:$D$101,0)),""))</f>
        <v/>
      </c>
      <c r="U75" s="21">
        <f>IF($A75="","",IF($O75="","",IF($O75=0,1,MIN(IF($P75="",0,$P75)/$O75,1))))</f>
        <v/>
      </c>
      <c r="V75" s="22">
        <f>IF(OR($A75="",$H75=""),"",MAX(0,IF($L75&lt;&gt;"",$L75,Dashboard!$C$3)-$H75))</f>
        <v/>
      </c>
      <c r="W75" s="23">
        <f>IF($A75="","",IF(OR($J75="Decision Released",$J75="Withdrawn"),"Closed",IF($R75="","Missing",IF($R75&lt;Dashboard!$C$3,"Overdue",IF($R75&lt;=Dashboard!$C$3+7,"Due Soon","Scheduled")))))</f>
        <v/>
      </c>
      <c r="X75" s="23">
        <f>IF($A75="","",IF($I75&lt;&gt;"","Submitted",IF($T75="","Missing Deadline",IF($T75&lt;Dashboard!$C$3,"Past Due",IF($T75&lt;=Dashboard!$C$3+14,"Due Soon","Open")))))</f>
        <v/>
      </c>
      <c r="Y75" s="23">
        <f>IF($A75="","",IF(COUNTIF($A$8:$A$207,$A75)&gt;1,"Duplicate Application ID",IF(AND($O75&lt;&gt;"",$P75&lt;&gt;"",$P75&gt;$O75),"Checklist Count Error",IF(AND($H75&lt;&gt;"",$I75&lt;&gt;"",$I75&lt;$H75),"Submitted Before Started",IF(AND($I75&lt;&gt;"",$L75&lt;&gt;"",$L75&lt;$I75),"Decision Before Submission",IF(AND($J75="Decision Released",OR($K75="Pending",$K75="",$L75="")),"Decision Details Missing",IF(AND($J75&lt;&gt;"Decision Released",OR(AND($K75&lt;&gt;"",$K75&lt;&gt;"Pending"),$L75&lt;&gt;"")),"Decision and Status Conflict",IF(AND($M75="Received",$N75=""),"Deposit Date Missing",IF(AND($N75&lt;&gt;"",$M75&lt;&gt;"Received"),"Deposit Status Conflict",IF(AND($M75="Received",$K75&lt;&gt;"Admit"),"Deposit Without Admit","OK")))))))))</f>
        <v/>
      </c>
    </row>
    <row r="76">
      <c r="A76" s="17" t="n"/>
      <c r="B76" s="17" t="n"/>
      <c r="C76" s="17" t="n"/>
      <c r="D76" s="18" t="n"/>
      <c r="E76" s="17" t="n"/>
      <c r="F76" s="17" t="n"/>
      <c r="G76" s="17" t="n"/>
      <c r="H76" s="37" t="n"/>
      <c r="I76" s="37" t="n"/>
      <c r="J76" s="17" t="n"/>
      <c r="K76" s="17" t="n"/>
      <c r="L76" s="37" t="n"/>
      <c r="M76" s="17" t="n"/>
      <c r="N76" s="37" t="n"/>
      <c r="O76" s="17" t="n"/>
      <c r="P76" s="17" t="n"/>
      <c r="Q76" s="37" t="n"/>
      <c r="R76" s="37" t="n"/>
      <c r="S76" s="18" t="n"/>
      <c r="T76" s="38">
        <f>IF(OR($C76="",$D76=""),"",IFERROR(INDEX(Lists!$C$3:$C$101,MATCH($C76&amp;"|"&amp;$D76,Lists!$D$3:$D$101,0)),""))</f>
        <v/>
      </c>
      <c r="U76" s="21">
        <f>IF($A76="","",IF($O76="","",IF($O76=0,1,MIN(IF($P76="",0,$P76)/$O76,1))))</f>
        <v/>
      </c>
      <c r="V76" s="22">
        <f>IF(OR($A76="",$H76=""),"",MAX(0,IF($L76&lt;&gt;"",$L76,Dashboard!$C$3)-$H76))</f>
        <v/>
      </c>
      <c r="W76" s="23">
        <f>IF($A76="","",IF(OR($J76="Decision Released",$J76="Withdrawn"),"Closed",IF($R76="","Missing",IF($R76&lt;Dashboard!$C$3,"Overdue",IF($R76&lt;=Dashboard!$C$3+7,"Due Soon","Scheduled")))))</f>
        <v/>
      </c>
      <c r="X76" s="23">
        <f>IF($A76="","",IF($I76&lt;&gt;"","Submitted",IF($T76="","Missing Deadline",IF($T76&lt;Dashboard!$C$3,"Past Due",IF($T76&lt;=Dashboard!$C$3+14,"Due Soon","Open")))))</f>
        <v/>
      </c>
      <c r="Y76" s="23">
        <f>IF($A76="","",IF(COUNTIF($A$8:$A$207,$A76)&gt;1,"Duplicate Application ID",IF(AND($O76&lt;&gt;"",$P76&lt;&gt;"",$P76&gt;$O76),"Checklist Count Error",IF(AND($H76&lt;&gt;"",$I76&lt;&gt;"",$I76&lt;$H76),"Submitted Before Started",IF(AND($I76&lt;&gt;"",$L76&lt;&gt;"",$L76&lt;$I76),"Decision Before Submission",IF(AND($J76="Decision Released",OR($K76="Pending",$K76="",$L76="")),"Decision Details Missing",IF(AND($J76&lt;&gt;"Decision Released",OR(AND($K76&lt;&gt;"",$K76&lt;&gt;"Pending"),$L76&lt;&gt;"")),"Decision and Status Conflict",IF(AND($M76="Received",$N76=""),"Deposit Date Missing",IF(AND($N76&lt;&gt;"",$M76&lt;&gt;"Received"),"Deposit Status Conflict",IF(AND($M76="Received",$K76&lt;&gt;"Admit"),"Deposit Without Admit","OK")))))))))</f>
        <v/>
      </c>
    </row>
    <row r="77">
      <c r="A77" s="17" t="n"/>
      <c r="B77" s="17" t="n"/>
      <c r="C77" s="17" t="n"/>
      <c r="D77" s="18" t="n"/>
      <c r="E77" s="17" t="n"/>
      <c r="F77" s="17" t="n"/>
      <c r="G77" s="17" t="n"/>
      <c r="H77" s="37" t="n"/>
      <c r="I77" s="37" t="n"/>
      <c r="J77" s="17" t="n"/>
      <c r="K77" s="17" t="n"/>
      <c r="L77" s="37" t="n"/>
      <c r="M77" s="17" t="n"/>
      <c r="N77" s="37" t="n"/>
      <c r="O77" s="17" t="n"/>
      <c r="P77" s="17" t="n"/>
      <c r="Q77" s="37" t="n"/>
      <c r="R77" s="37" t="n"/>
      <c r="S77" s="18" t="n"/>
      <c r="T77" s="38">
        <f>IF(OR($C77="",$D77=""),"",IFERROR(INDEX(Lists!$C$3:$C$101,MATCH($C77&amp;"|"&amp;$D77,Lists!$D$3:$D$101,0)),""))</f>
        <v/>
      </c>
      <c r="U77" s="21">
        <f>IF($A77="","",IF($O77="","",IF($O77=0,1,MIN(IF($P77="",0,$P77)/$O77,1))))</f>
        <v/>
      </c>
      <c r="V77" s="22">
        <f>IF(OR($A77="",$H77=""),"",MAX(0,IF($L77&lt;&gt;"",$L77,Dashboard!$C$3)-$H77))</f>
        <v/>
      </c>
      <c r="W77" s="23">
        <f>IF($A77="","",IF(OR($J77="Decision Released",$J77="Withdrawn"),"Closed",IF($R77="","Missing",IF($R77&lt;Dashboard!$C$3,"Overdue",IF($R77&lt;=Dashboard!$C$3+7,"Due Soon","Scheduled")))))</f>
        <v/>
      </c>
      <c r="X77" s="23">
        <f>IF($A77="","",IF($I77&lt;&gt;"","Submitted",IF($T77="","Missing Deadline",IF($T77&lt;Dashboard!$C$3,"Past Due",IF($T77&lt;=Dashboard!$C$3+14,"Due Soon","Open")))))</f>
        <v/>
      </c>
      <c r="Y77" s="23">
        <f>IF($A77="","",IF(COUNTIF($A$8:$A$207,$A77)&gt;1,"Duplicate Application ID",IF(AND($O77&lt;&gt;"",$P77&lt;&gt;"",$P77&gt;$O77),"Checklist Count Error",IF(AND($H77&lt;&gt;"",$I77&lt;&gt;"",$I77&lt;$H77),"Submitted Before Started",IF(AND($I77&lt;&gt;"",$L77&lt;&gt;"",$L77&lt;$I77),"Decision Before Submission",IF(AND($J77="Decision Released",OR($K77="Pending",$K77="",$L77="")),"Decision Details Missing",IF(AND($J77&lt;&gt;"Decision Released",OR(AND($K77&lt;&gt;"",$K77&lt;&gt;"Pending"),$L77&lt;&gt;"")),"Decision and Status Conflict",IF(AND($M77="Received",$N77=""),"Deposit Date Missing",IF(AND($N77&lt;&gt;"",$M77&lt;&gt;"Received"),"Deposit Status Conflict",IF(AND($M77="Received",$K77&lt;&gt;"Admit"),"Deposit Without Admit","OK")))))))))</f>
        <v/>
      </c>
    </row>
    <row r="78">
      <c r="A78" s="17" t="n"/>
      <c r="B78" s="17" t="n"/>
      <c r="C78" s="17" t="n"/>
      <c r="D78" s="18" t="n"/>
      <c r="E78" s="17" t="n"/>
      <c r="F78" s="17" t="n"/>
      <c r="G78" s="17" t="n"/>
      <c r="H78" s="37" t="n"/>
      <c r="I78" s="37" t="n"/>
      <c r="J78" s="17" t="n"/>
      <c r="K78" s="17" t="n"/>
      <c r="L78" s="37" t="n"/>
      <c r="M78" s="17" t="n"/>
      <c r="N78" s="37" t="n"/>
      <c r="O78" s="17" t="n"/>
      <c r="P78" s="17" t="n"/>
      <c r="Q78" s="37" t="n"/>
      <c r="R78" s="37" t="n"/>
      <c r="S78" s="18" t="n"/>
      <c r="T78" s="38">
        <f>IF(OR($C78="",$D78=""),"",IFERROR(INDEX(Lists!$C$3:$C$101,MATCH($C78&amp;"|"&amp;$D78,Lists!$D$3:$D$101,0)),""))</f>
        <v/>
      </c>
      <c r="U78" s="21">
        <f>IF($A78="","",IF($O78="","",IF($O78=0,1,MIN(IF($P78="",0,$P78)/$O78,1))))</f>
        <v/>
      </c>
      <c r="V78" s="22">
        <f>IF(OR($A78="",$H78=""),"",MAX(0,IF($L78&lt;&gt;"",$L78,Dashboard!$C$3)-$H78))</f>
        <v/>
      </c>
      <c r="W78" s="23">
        <f>IF($A78="","",IF(OR($J78="Decision Released",$J78="Withdrawn"),"Closed",IF($R78="","Missing",IF($R78&lt;Dashboard!$C$3,"Overdue",IF($R78&lt;=Dashboard!$C$3+7,"Due Soon","Scheduled")))))</f>
        <v/>
      </c>
      <c r="X78" s="23">
        <f>IF($A78="","",IF($I78&lt;&gt;"","Submitted",IF($T78="","Missing Deadline",IF($T78&lt;Dashboard!$C$3,"Past Due",IF($T78&lt;=Dashboard!$C$3+14,"Due Soon","Open")))))</f>
        <v/>
      </c>
      <c r="Y78" s="23">
        <f>IF($A78="","",IF(COUNTIF($A$8:$A$207,$A78)&gt;1,"Duplicate Application ID",IF(AND($O78&lt;&gt;"",$P78&lt;&gt;"",$P78&gt;$O78),"Checklist Count Error",IF(AND($H78&lt;&gt;"",$I78&lt;&gt;"",$I78&lt;$H78),"Submitted Before Started",IF(AND($I78&lt;&gt;"",$L78&lt;&gt;"",$L78&lt;$I78),"Decision Before Submission",IF(AND($J78="Decision Released",OR($K78="Pending",$K78="",$L78="")),"Decision Details Missing",IF(AND($J78&lt;&gt;"Decision Released",OR(AND($K78&lt;&gt;"",$K78&lt;&gt;"Pending"),$L78&lt;&gt;"")),"Decision and Status Conflict",IF(AND($M78="Received",$N78=""),"Deposit Date Missing",IF(AND($N78&lt;&gt;"",$M78&lt;&gt;"Received"),"Deposit Status Conflict",IF(AND($M78="Received",$K78&lt;&gt;"Admit"),"Deposit Without Admit","OK")))))))))</f>
        <v/>
      </c>
    </row>
    <row r="79">
      <c r="A79" s="17" t="n"/>
      <c r="B79" s="17" t="n"/>
      <c r="C79" s="17" t="n"/>
      <c r="D79" s="18" t="n"/>
      <c r="E79" s="17" t="n"/>
      <c r="F79" s="17" t="n"/>
      <c r="G79" s="17" t="n"/>
      <c r="H79" s="37" t="n"/>
      <c r="I79" s="37" t="n"/>
      <c r="J79" s="17" t="n"/>
      <c r="K79" s="17" t="n"/>
      <c r="L79" s="37" t="n"/>
      <c r="M79" s="17" t="n"/>
      <c r="N79" s="37" t="n"/>
      <c r="O79" s="17" t="n"/>
      <c r="P79" s="17" t="n"/>
      <c r="Q79" s="37" t="n"/>
      <c r="R79" s="37" t="n"/>
      <c r="S79" s="18" t="n"/>
      <c r="T79" s="38">
        <f>IF(OR($C79="",$D79=""),"",IFERROR(INDEX(Lists!$C$3:$C$101,MATCH($C79&amp;"|"&amp;$D79,Lists!$D$3:$D$101,0)),""))</f>
        <v/>
      </c>
      <c r="U79" s="21">
        <f>IF($A79="","",IF($O79="","",IF($O79=0,1,MIN(IF($P79="",0,$P79)/$O79,1))))</f>
        <v/>
      </c>
      <c r="V79" s="22">
        <f>IF(OR($A79="",$H79=""),"",MAX(0,IF($L79&lt;&gt;"",$L79,Dashboard!$C$3)-$H79))</f>
        <v/>
      </c>
      <c r="W79" s="23">
        <f>IF($A79="","",IF(OR($J79="Decision Released",$J79="Withdrawn"),"Closed",IF($R79="","Missing",IF($R79&lt;Dashboard!$C$3,"Overdue",IF($R79&lt;=Dashboard!$C$3+7,"Due Soon","Scheduled")))))</f>
        <v/>
      </c>
      <c r="X79" s="23">
        <f>IF($A79="","",IF($I79&lt;&gt;"","Submitted",IF($T79="","Missing Deadline",IF($T79&lt;Dashboard!$C$3,"Past Due",IF($T79&lt;=Dashboard!$C$3+14,"Due Soon","Open")))))</f>
        <v/>
      </c>
      <c r="Y79" s="23">
        <f>IF($A79="","",IF(COUNTIF($A$8:$A$207,$A79)&gt;1,"Duplicate Application ID",IF(AND($O79&lt;&gt;"",$P79&lt;&gt;"",$P79&gt;$O79),"Checklist Count Error",IF(AND($H79&lt;&gt;"",$I79&lt;&gt;"",$I79&lt;$H79),"Submitted Before Started",IF(AND($I79&lt;&gt;"",$L79&lt;&gt;"",$L79&lt;$I79),"Decision Before Submission",IF(AND($J79="Decision Released",OR($K79="Pending",$K79="",$L79="")),"Decision Details Missing",IF(AND($J79&lt;&gt;"Decision Released",OR(AND($K79&lt;&gt;"",$K79&lt;&gt;"Pending"),$L79&lt;&gt;"")),"Decision and Status Conflict",IF(AND($M79="Received",$N79=""),"Deposit Date Missing",IF(AND($N79&lt;&gt;"",$M79&lt;&gt;"Received"),"Deposit Status Conflict",IF(AND($M79="Received",$K79&lt;&gt;"Admit"),"Deposit Without Admit","OK")))))))))</f>
        <v/>
      </c>
    </row>
    <row r="80">
      <c r="A80" s="17" t="n"/>
      <c r="B80" s="17" t="n"/>
      <c r="C80" s="17" t="n"/>
      <c r="D80" s="18" t="n"/>
      <c r="E80" s="17" t="n"/>
      <c r="F80" s="17" t="n"/>
      <c r="G80" s="17" t="n"/>
      <c r="H80" s="37" t="n"/>
      <c r="I80" s="37" t="n"/>
      <c r="J80" s="17" t="n"/>
      <c r="K80" s="17" t="n"/>
      <c r="L80" s="37" t="n"/>
      <c r="M80" s="17" t="n"/>
      <c r="N80" s="37" t="n"/>
      <c r="O80" s="17" t="n"/>
      <c r="P80" s="17" t="n"/>
      <c r="Q80" s="37" t="n"/>
      <c r="R80" s="37" t="n"/>
      <c r="S80" s="18" t="n"/>
      <c r="T80" s="38">
        <f>IF(OR($C80="",$D80=""),"",IFERROR(INDEX(Lists!$C$3:$C$101,MATCH($C80&amp;"|"&amp;$D80,Lists!$D$3:$D$101,0)),""))</f>
        <v/>
      </c>
      <c r="U80" s="21">
        <f>IF($A80="","",IF($O80="","",IF($O80=0,1,MIN(IF($P80="",0,$P80)/$O80,1))))</f>
        <v/>
      </c>
      <c r="V80" s="22">
        <f>IF(OR($A80="",$H80=""),"",MAX(0,IF($L80&lt;&gt;"",$L80,Dashboard!$C$3)-$H80))</f>
        <v/>
      </c>
      <c r="W80" s="23">
        <f>IF($A80="","",IF(OR($J80="Decision Released",$J80="Withdrawn"),"Closed",IF($R80="","Missing",IF($R80&lt;Dashboard!$C$3,"Overdue",IF($R80&lt;=Dashboard!$C$3+7,"Due Soon","Scheduled")))))</f>
        <v/>
      </c>
      <c r="X80" s="23">
        <f>IF($A80="","",IF($I80&lt;&gt;"","Submitted",IF($T80="","Missing Deadline",IF($T80&lt;Dashboard!$C$3,"Past Due",IF($T80&lt;=Dashboard!$C$3+14,"Due Soon","Open")))))</f>
        <v/>
      </c>
      <c r="Y80" s="23">
        <f>IF($A80="","",IF(COUNTIF($A$8:$A$207,$A80)&gt;1,"Duplicate Application ID",IF(AND($O80&lt;&gt;"",$P80&lt;&gt;"",$P80&gt;$O80),"Checklist Count Error",IF(AND($H80&lt;&gt;"",$I80&lt;&gt;"",$I80&lt;$H80),"Submitted Before Started",IF(AND($I80&lt;&gt;"",$L80&lt;&gt;"",$L80&lt;$I80),"Decision Before Submission",IF(AND($J80="Decision Released",OR($K80="Pending",$K80="",$L80="")),"Decision Details Missing",IF(AND($J80&lt;&gt;"Decision Released",OR(AND($K80&lt;&gt;"",$K80&lt;&gt;"Pending"),$L80&lt;&gt;"")),"Decision and Status Conflict",IF(AND($M80="Received",$N80=""),"Deposit Date Missing",IF(AND($N80&lt;&gt;"",$M80&lt;&gt;"Received"),"Deposit Status Conflict",IF(AND($M80="Received",$K80&lt;&gt;"Admit"),"Deposit Without Admit","OK")))))))))</f>
        <v/>
      </c>
    </row>
    <row r="81">
      <c r="A81" s="17" t="n"/>
      <c r="B81" s="17" t="n"/>
      <c r="C81" s="17" t="n"/>
      <c r="D81" s="18" t="n"/>
      <c r="E81" s="17" t="n"/>
      <c r="F81" s="17" t="n"/>
      <c r="G81" s="17" t="n"/>
      <c r="H81" s="37" t="n"/>
      <c r="I81" s="37" t="n"/>
      <c r="J81" s="17" t="n"/>
      <c r="K81" s="17" t="n"/>
      <c r="L81" s="37" t="n"/>
      <c r="M81" s="17" t="n"/>
      <c r="N81" s="37" t="n"/>
      <c r="O81" s="17" t="n"/>
      <c r="P81" s="17" t="n"/>
      <c r="Q81" s="37" t="n"/>
      <c r="R81" s="37" t="n"/>
      <c r="S81" s="18" t="n"/>
      <c r="T81" s="38">
        <f>IF(OR($C81="",$D81=""),"",IFERROR(INDEX(Lists!$C$3:$C$101,MATCH($C81&amp;"|"&amp;$D81,Lists!$D$3:$D$101,0)),""))</f>
        <v/>
      </c>
      <c r="U81" s="21">
        <f>IF($A81="","",IF($O81="","",IF($O81=0,1,MIN(IF($P81="",0,$P81)/$O81,1))))</f>
        <v/>
      </c>
      <c r="V81" s="22">
        <f>IF(OR($A81="",$H81=""),"",MAX(0,IF($L81&lt;&gt;"",$L81,Dashboard!$C$3)-$H81))</f>
        <v/>
      </c>
      <c r="W81" s="23">
        <f>IF($A81="","",IF(OR($J81="Decision Released",$J81="Withdrawn"),"Closed",IF($R81="","Missing",IF($R81&lt;Dashboard!$C$3,"Overdue",IF($R81&lt;=Dashboard!$C$3+7,"Due Soon","Scheduled")))))</f>
        <v/>
      </c>
      <c r="X81" s="23">
        <f>IF($A81="","",IF($I81&lt;&gt;"","Submitted",IF($T81="","Missing Deadline",IF($T81&lt;Dashboard!$C$3,"Past Due",IF($T81&lt;=Dashboard!$C$3+14,"Due Soon","Open")))))</f>
        <v/>
      </c>
      <c r="Y81" s="23">
        <f>IF($A81="","",IF(COUNTIF($A$8:$A$207,$A81)&gt;1,"Duplicate Application ID",IF(AND($O81&lt;&gt;"",$P81&lt;&gt;"",$P81&gt;$O81),"Checklist Count Error",IF(AND($H81&lt;&gt;"",$I81&lt;&gt;"",$I81&lt;$H81),"Submitted Before Started",IF(AND($I81&lt;&gt;"",$L81&lt;&gt;"",$L81&lt;$I81),"Decision Before Submission",IF(AND($J81="Decision Released",OR($K81="Pending",$K81="",$L81="")),"Decision Details Missing",IF(AND($J81&lt;&gt;"Decision Released",OR(AND($K81&lt;&gt;"",$K81&lt;&gt;"Pending"),$L81&lt;&gt;"")),"Decision and Status Conflict",IF(AND($M81="Received",$N81=""),"Deposit Date Missing",IF(AND($N81&lt;&gt;"",$M81&lt;&gt;"Received"),"Deposit Status Conflict",IF(AND($M81="Received",$K81&lt;&gt;"Admit"),"Deposit Without Admit","OK")))))))))</f>
        <v/>
      </c>
    </row>
    <row r="82">
      <c r="A82" s="17" t="n"/>
      <c r="B82" s="17" t="n"/>
      <c r="C82" s="17" t="n"/>
      <c r="D82" s="18" t="n"/>
      <c r="E82" s="17" t="n"/>
      <c r="F82" s="17" t="n"/>
      <c r="G82" s="17" t="n"/>
      <c r="H82" s="37" t="n"/>
      <c r="I82" s="37" t="n"/>
      <c r="J82" s="17" t="n"/>
      <c r="K82" s="17" t="n"/>
      <c r="L82" s="37" t="n"/>
      <c r="M82" s="17" t="n"/>
      <c r="N82" s="37" t="n"/>
      <c r="O82" s="17" t="n"/>
      <c r="P82" s="17" t="n"/>
      <c r="Q82" s="37" t="n"/>
      <c r="R82" s="37" t="n"/>
      <c r="S82" s="18" t="n"/>
      <c r="T82" s="38">
        <f>IF(OR($C82="",$D82=""),"",IFERROR(INDEX(Lists!$C$3:$C$101,MATCH($C82&amp;"|"&amp;$D82,Lists!$D$3:$D$101,0)),""))</f>
        <v/>
      </c>
      <c r="U82" s="21">
        <f>IF($A82="","",IF($O82="","",IF($O82=0,1,MIN(IF($P82="",0,$P82)/$O82,1))))</f>
        <v/>
      </c>
      <c r="V82" s="22">
        <f>IF(OR($A82="",$H82=""),"",MAX(0,IF($L82&lt;&gt;"",$L82,Dashboard!$C$3)-$H82))</f>
        <v/>
      </c>
      <c r="W82" s="23">
        <f>IF($A82="","",IF(OR($J82="Decision Released",$J82="Withdrawn"),"Closed",IF($R82="","Missing",IF($R82&lt;Dashboard!$C$3,"Overdue",IF($R82&lt;=Dashboard!$C$3+7,"Due Soon","Scheduled")))))</f>
        <v/>
      </c>
      <c r="X82" s="23">
        <f>IF($A82="","",IF($I82&lt;&gt;"","Submitted",IF($T82="","Missing Deadline",IF($T82&lt;Dashboard!$C$3,"Past Due",IF($T82&lt;=Dashboard!$C$3+14,"Due Soon","Open")))))</f>
        <v/>
      </c>
      <c r="Y82" s="23">
        <f>IF($A82="","",IF(COUNTIF($A$8:$A$207,$A82)&gt;1,"Duplicate Application ID",IF(AND($O82&lt;&gt;"",$P82&lt;&gt;"",$P82&gt;$O82),"Checklist Count Error",IF(AND($H82&lt;&gt;"",$I82&lt;&gt;"",$I82&lt;$H82),"Submitted Before Started",IF(AND($I82&lt;&gt;"",$L82&lt;&gt;"",$L82&lt;$I82),"Decision Before Submission",IF(AND($J82="Decision Released",OR($K82="Pending",$K82="",$L82="")),"Decision Details Missing",IF(AND($J82&lt;&gt;"Decision Released",OR(AND($K82&lt;&gt;"",$K82&lt;&gt;"Pending"),$L82&lt;&gt;"")),"Decision and Status Conflict",IF(AND($M82="Received",$N82=""),"Deposit Date Missing",IF(AND($N82&lt;&gt;"",$M82&lt;&gt;"Received"),"Deposit Status Conflict",IF(AND($M82="Received",$K82&lt;&gt;"Admit"),"Deposit Without Admit","OK")))))))))</f>
        <v/>
      </c>
    </row>
    <row r="83">
      <c r="A83" s="17" t="n"/>
      <c r="B83" s="17" t="n"/>
      <c r="C83" s="17" t="n"/>
      <c r="D83" s="18" t="n"/>
      <c r="E83" s="17" t="n"/>
      <c r="F83" s="17" t="n"/>
      <c r="G83" s="17" t="n"/>
      <c r="H83" s="37" t="n"/>
      <c r="I83" s="37" t="n"/>
      <c r="J83" s="17" t="n"/>
      <c r="K83" s="17" t="n"/>
      <c r="L83" s="37" t="n"/>
      <c r="M83" s="17" t="n"/>
      <c r="N83" s="37" t="n"/>
      <c r="O83" s="17" t="n"/>
      <c r="P83" s="17" t="n"/>
      <c r="Q83" s="37" t="n"/>
      <c r="R83" s="37" t="n"/>
      <c r="S83" s="18" t="n"/>
      <c r="T83" s="38">
        <f>IF(OR($C83="",$D83=""),"",IFERROR(INDEX(Lists!$C$3:$C$101,MATCH($C83&amp;"|"&amp;$D83,Lists!$D$3:$D$101,0)),""))</f>
        <v/>
      </c>
      <c r="U83" s="21">
        <f>IF($A83="","",IF($O83="","",IF($O83=0,1,MIN(IF($P83="",0,$P83)/$O83,1))))</f>
        <v/>
      </c>
      <c r="V83" s="22">
        <f>IF(OR($A83="",$H83=""),"",MAX(0,IF($L83&lt;&gt;"",$L83,Dashboard!$C$3)-$H83))</f>
        <v/>
      </c>
      <c r="W83" s="23">
        <f>IF($A83="","",IF(OR($J83="Decision Released",$J83="Withdrawn"),"Closed",IF($R83="","Missing",IF($R83&lt;Dashboard!$C$3,"Overdue",IF($R83&lt;=Dashboard!$C$3+7,"Due Soon","Scheduled")))))</f>
        <v/>
      </c>
      <c r="X83" s="23">
        <f>IF($A83="","",IF($I83&lt;&gt;"","Submitted",IF($T83="","Missing Deadline",IF($T83&lt;Dashboard!$C$3,"Past Due",IF($T83&lt;=Dashboard!$C$3+14,"Due Soon","Open")))))</f>
        <v/>
      </c>
      <c r="Y83" s="23">
        <f>IF($A83="","",IF(COUNTIF($A$8:$A$207,$A83)&gt;1,"Duplicate Application ID",IF(AND($O83&lt;&gt;"",$P83&lt;&gt;"",$P83&gt;$O83),"Checklist Count Error",IF(AND($H83&lt;&gt;"",$I83&lt;&gt;"",$I83&lt;$H83),"Submitted Before Started",IF(AND($I83&lt;&gt;"",$L83&lt;&gt;"",$L83&lt;$I83),"Decision Before Submission",IF(AND($J83="Decision Released",OR($K83="Pending",$K83="",$L83="")),"Decision Details Missing",IF(AND($J83&lt;&gt;"Decision Released",OR(AND($K83&lt;&gt;"",$K83&lt;&gt;"Pending"),$L83&lt;&gt;"")),"Decision and Status Conflict",IF(AND($M83="Received",$N83=""),"Deposit Date Missing",IF(AND($N83&lt;&gt;"",$M83&lt;&gt;"Received"),"Deposit Status Conflict",IF(AND($M83="Received",$K83&lt;&gt;"Admit"),"Deposit Without Admit","OK")))))))))</f>
        <v/>
      </c>
    </row>
    <row r="84">
      <c r="A84" s="17" t="n"/>
      <c r="B84" s="17" t="n"/>
      <c r="C84" s="17" t="n"/>
      <c r="D84" s="18" t="n"/>
      <c r="E84" s="17" t="n"/>
      <c r="F84" s="17" t="n"/>
      <c r="G84" s="17" t="n"/>
      <c r="H84" s="37" t="n"/>
      <c r="I84" s="37" t="n"/>
      <c r="J84" s="17" t="n"/>
      <c r="K84" s="17" t="n"/>
      <c r="L84" s="37" t="n"/>
      <c r="M84" s="17" t="n"/>
      <c r="N84" s="37" t="n"/>
      <c r="O84" s="17" t="n"/>
      <c r="P84" s="17" t="n"/>
      <c r="Q84" s="37" t="n"/>
      <c r="R84" s="37" t="n"/>
      <c r="S84" s="18" t="n"/>
      <c r="T84" s="38">
        <f>IF(OR($C84="",$D84=""),"",IFERROR(INDEX(Lists!$C$3:$C$101,MATCH($C84&amp;"|"&amp;$D84,Lists!$D$3:$D$101,0)),""))</f>
        <v/>
      </c>
      <c r="U84" s="21">
        <f>IF($A84="","",IF($O84="","",IF($O84=0,1,MIN(IF($P84="",0,$P84)/$O84,1))))</f>
        <v/>
      </c>
      <c r="V84" s="22">
        <f>IF(OR($A84="",$H84=""),"",MAX(0,IF($L84&lt;&gt;"",$L84,Dashboard!$C$3)-$H84))</f>
        <v/>
      </c>
      <c r="W84" s="23">
        <f>IF($A84="","",IF(OR($J84="Decision Released",$J84="Withdrawn"),"Closed",IF($R84="","Missing",IF($R84&lt;Dashboard!$C$3,"Overdue",IF($R84&lt;=Dashboard!$C$3+7,"Due Soon","Scheduled")))))</f>
        <v/>
      </c>
      <c r="X84" s="23">
        <f>IF($A84="","",IF($I84&lt;&gt;"","Submitted",IF($T84="","Missing Deadline",IF($T84&lt;Dashboard!$C$3,"Past Due",IF($T84&lt;=Dashboard!$C$3+14,"Due Soon","Open")))))</f>
        <v/>
      </c>
      <c r="Y84" s="23">
        <f>IF($A84="","",IF(COUNTIF($A$8:$A$207,$A84)&gt;1,"Duplicate Application ID",IF(AND($O84&lt;&gt;"",$P84&lt;&gt;"",$P84&gt;$O84),"Checklist Count Error",IF(AND($H84&lt;&gt;"",$I84&lt;&gt;"",$I84&lt;$H84),"Submitted Before Started",IF(AND($I84&lt;&gt;"",$L84&lt;&gt;"",$L84&lt;$I84),"Decision Before Submission",IF(AND($J84="Decision Released",OR($K84="Pending",$K84="",$L84="")),"Decision Details Missing",IF(AND($J84&lt;&gt;"Decision Released",OR(AND($K84&lt;&gt;"",$K84&lt;&gt;"Pending"),$L84&lt;&gt;"")),"Decision and Status Conflict",IF(AND($M84="Received",$N84=""),"Deposit Date Missing",IF(AND($N84&lt;&gt;"",$M84&lt;&gt;"Received"),"Deposit Status Conflict",IF(AND($M84="Received",$K84&lt;&gt;"Admit"),"Deposit Without Admit","OK")))))))))</f>
        <v/>
      </c>
    </row>
    <row r="85">
      <c r="A85" s="17" t="n"/>
      <c r="B85" s="17" t="n"/>
      <c r="C85" s="17" t="n"/>
      <c r="D85" s="18" t="n"/>
      <c r="E85" s="17" t="n"/>
      <c r="F85" s="17" t="n"/>
      <c r="G85" s="17" t="n"/>
      <c r="H85" s="37" t="n"/>
      <c r="I85" s="37" t="n"/>
      <c r="J85" s="17" t="n"/>
      <c r="K85" s="17" t="n"/>
      <c r="L85" s="37" t="n"/>
      <c r="M85" s="17" t="n"/>
      <c r="N85" s="37" t="n"/>
      <c r="O85" s="17" t="n"/>
      <c r="P85" s="17" t="n"/>
      <c r="Q85" s="37" t="n"/>
      <c r="R85" s="37" t="n"/>
      <c r="S85" s="18" t="n"/>
      <c r="T85" s="38">
        <f>IF(OR($C85="",$D85=""),"",IFERROR(INDEX(Lists!$C$3:$C$101,MATCH($C85&amp;"|"&amp;$D85,Lists!$D$3:$D$101,0)),""))</f>
        <v/>
      </c>
      <c r="U85" s="21">
        <f>IF($A85="","",IF($O85="","",IF($O85=0,1,MIN(IF($P85="",0,$P85)/$O85,1))))</f>
        <v/>
      </c>
      <c r="V85" s="22">
        <f>IF(OR($A85="",$H85=""),"",MAX(0,IF($L85&lt;&gt;"",$L85,Dashboard!$C$3)-$H85))</f>
        <v/>
      </c>
      <c r="W85" s="23">
        <f>IF($A85="","",IF(OR($J85="Decision Released",$J85="Withdrawn"),"Closed",IF($R85="","Missing",IF($R85&lt;Dashboard!$C$3,"Overdue",IF($R85&lt;=Dashboard!$C$3+7,"Due Soon","Scheduled")))))</f>
        <v/>
      </c>
      <c r="X85" s="23">
        <f>IF($A85="","",IF($I85&lt;&gt;"","Submitted",IF($T85="","Missing Deadline",IF($T85&lt;Dashboard!$C$3,"Past Due",IF($T85&lt;=Dashboard!$C$3+14,"Due Soon","Open")))))</f>
        <v/>
      </c>
      <c r="Y85" s="23">
        <f>IF($A85="","",IF(COUNTIF($A$8:$A$207,$A85)&gt;1,"Duplicate Application ID",IF(AND($O85&lt;&gt;"",$P85&lt;&gt;"",$P85&gt;$O85),"Checklist Count Error",IF(AND($H85&lt;&gt;"",$I85&lt;&gt;"",$I85&lt;$H85),"Submitted Before Started",IF(AND($I85&lt;&gt;"",$L85&lt;&gt;"",$L85&lt;$I85),"Decision Before Submission",IF(AND($J85="Decision Released",OR($K85="Pending",$K85="",$L85="")),"Decision Details Missing",IF(AND($J85&lt;&gt;"Decision Released",OR(AND($K85&lt;&gt;"",$K85&lt;&gt;"Pending"),$L85&lt;&gt;"")),"Decision and Status Conflict",IF(AND($M85="Received",$N85=""),"Deposit Date Missing",IF(AND($N85&lt;&gt;"",$M85&lt;&gt;"Received"),"Deposit Status Conflict",IF(AND($M85="Received",$K85&lt;&gt;"Admit"),"Deposit Without Admit","OK")))))))))</f>
        <v/>
      </c>
    </row>
    <row r="86">
      <c r="A86" s="17" t="n"/>
      <c r="B86" s="17" t="n"/>
      <c r="C86" s="17" t="n"/>
      <c r="D86" s="18" t="n"/>
      <c r="E86" s="17" t="n"/>
      <c r="F86" s="17" t="n"/>
      <c r="G86" s="17" t="n"/>
      <c r="H86" s="37" t="n"/>
      <c r="I86" s="37" t="n"/>
      <c r="J86" s="17" t="n"/>
      <c r="K86" s="17" t="n"/>
      <c r="L86" s="37" t="n"/>
      <c r="M86" s="17" t="n"/>
      <c r="N86" s="37" t="n"/>
      <c r="O86" s="17" t="n"/>
      <c r="P86" s="17" t="n"/>
      <c r="Q86" s="37" t="n"/>
      <c r="R86" s="37" t="n"/>
      <c r="S86" s="18" t="n"/>
      <c r="T86" s="38">
        <f>IF(OR($C86="",$D86=""),"",IFERROR(INDEX(Lists!$C$3:$C$101,MATCH($C86&amp;"|"&amp;$D86,Lists!$D$3:$D$101,0)),""))</f>
        <v/>
      </c>
      <c r="U86" s="21">
        <f>IF($A86="","",IF($O86="","",IF($O86=0,1,MIN(IF($P86="",0,$P86)/$O86,1))))</f>
        <v/>
      </c>
      <c r="V86" s="22">
        <f>IF(OR($A86="",$H86=""),"",MAX(0,IF($L86&lt;&gt;"",$L86,Dashboard!$C$3)-$H86))</f>
        <v/>
      </c>
      <c r="W86" s="23">
        <f>IF($A86="","",IF(OR($J86="Decision Released",$J86="Withdrawn"),"Closed",IF($R86="","Missing",IF($R86&lt;Dashboard!$C$3,"Overdue",IF($R86&lt;=Dashboard!$C$3+7,"Due Soon","Scheduled")))))</f>
        <v/>
      </c>
      <c r="X86" s="23">
        <f>IF($A86="","",IF($I86&lt;&gt;"","Submitted",IF($T86="","Missing Deadline",IF($T86&lt;Dashboard!$C$3,"Past Due",IF($T86&lt;=Dashboard!$C$3+14,"Due Soon","Open")))))</f>
        <v/>
      </c>
      <c r="Y86" s="23">
        <f>IF($A86="","",IF(COUNTIF($A$8:$A$207,$A86)&gt;1,"Duplicate Application ID",IF(AND($O86&lt;&gt;"",$P86&lt;&gt;"",$P86&gt;$O86),"Checklist Count Error",IF(AND($H86&lt;&gt;"",$I86&lt;&gt;"",$I86&lt;$H86),"Submitted Before Started",IF(AND($I86&lt;&gt;"",$L86&lt;&gt;"",$L86&lt;$I86),"Decision Before Submission",IF(AND($J86="Decision Released",OR($K86="Pending",$K86="",$L86="")),"Decision Details Missing",IF(AND($J86&lt;&gt;"Decision Released",OR(AND($K86&lt;&gt;"",$K86&lt;&gt;"Pending"),$L86&lt;&gt;"")),"Decision and Status Conflict",IF(AND($M86="Received",$N86=""),"Deposit Date Missing",IF(AND($N86&lt;&gt;"",$M86&lt;&gt;"Received"),"Deposit Status Conflict",IF(AND($M86="Received",$K86&lt;&gt;"Admit"),"Deposit Without Admit","OK")))))))))</f>
        <v/>
      </c>
    </row>
    <row r="87">
      <c r="A87" s="17" t="n"/>
      <c r="B87" s="17" t="n"/>
      <c r="C87" s="17" t="n"/>
      <c r="D87" s="18" t="n"/>
      <c r="E87" s="17" t="n"/>
      <c r="F87" s="17" t="n"/>
      <c r="G87" s="17" t="n"/>
      <c r="H87" s="37" t="n"/>
      <c r="I87" s="37" t="n"/>
      <c r="J87" s="17" t="n"/>
      <c r="K87" s="17" t="n"/>
      <c r="L87" s="37" t="n"/>
      <c r="M87" s="17" t="n"/>
      <c r="N87" s="37" t="n"/>
      <c r="O87" s="17" t="n"/>
      <c r="P87" s="17" t="n"/>
      <c r="Q87" s="37" t="n"/>
      <c r="R87" s="37" t="n"/>
      <c r="S87" s="18" t="n"/>
      <c r="T87" s="38">
        <f>IF(OR($C87="",$D87=""),"",IFERROR(INDEX(Lists!$C$3:$C$101,MATCH($C87&amp;"|"&amp;$D87,Lists!$D$3:$D$101,0)),""))</f>
        <v/>
      </c>
      <c r="U87" s="21">
        <f>IF($A87="","",IF($O87="","",IF($O87=0,1,MIN(IF($P87="",0,$P87)/$O87,1))))</f>
        <v/>
      </c>
      <c r="V87" s="22">
        <f>IF(OR($A87="",$H87=""),"",MAX(0,IF($L87&lt;&gt;"",$L87,Dashboard!$C$3)-$H87))</f>
        <v/>
      </c>
      <c r="W87" s="23">
        <f>IF($A87="","",IF(OR($J87="Decision Released",$J87="Withdrawn"),"Closed",IF($R87="","Missing",IF($R87&lt;Dashboard!$C$3,"Overdue",IF($R87&lt;=Dashboard!$C$3+7,"Due Soon","Scheduled")))))</f>
        <v/>
      </c>
      <c r="X87" s="23">
        <f>IF($A87="","",IF($I87&lt;&gt;"","Submitted",IF($T87="","Missing Deadline",IF($T87&lt;Dashboard!$C$3,"Past Due",IF($T87&lt;=Dashboard!$C$3+14,"Due Soon","Open")))))</f>
        <v/>
      </c>
      <c r="Y87" s="23">
        <f>IF($A87="","",IF(COUNTIF($A$8:$A$207,$A87)&gt;1,"Duplicate Application ID",IF(AND($O87&lt;&gt;"",$P87&lt;&gt;"",$P87&gt;$O87),"Checklist Count Error",IF(AND($H87&lt;&gt;"",$I87&lt;&gt;"",$I87&lt;$H87),"Submitted Before Started",IF(AND($I87&lt;&gt;"",$L87&lt;&gt;"",$L87&lt;$I87),"Decision Before Submission",IF(AND($J87="Decision Released",OR($K87="Pending",$K87="",$L87="")),"Decision Details Missing",IF(AND($J87&lt;&gt;"Decision Released",OR(AND($K87&lt;&gt;"",$K87&lt;&gt;"Pending"),$L87&lt;&gt;"")),"Decision and Status Conflict",IF(AND($M87="Received",$N87=""),"Deposit Date Missing",IF(AND($N87&lt;&gt;"",$M87&lt;&gt;"Received"),"Deposit Status Conflict",IF(AND($M87="Received",$K87&lt;&gt;"Admit"),"Deposit Without Admit","OK")))))))))</f>
        <v/>
      </c>
    </row>
    <row r="88">
      <c r="A88" s="17" t="n"/>
      <c r="B88" s="17" t="n"/>
      <c r="C88" s="17" t="n"/>
      <c r="D88" s="18" t="n"/>
      <c r="E88" s="17" t="n"/>
      <c r="F88" s="17" t="n"/>
      <c r="G88" s="17" t="n"/>
      <c r="H88" s="37" t="n"/>
      <c r="I88" s="37" t="n"/>
      <c r="J88" s="17" t="n"/>
      <c r="K88" s="17" t="n"/>
      <c r="L88" s="37" t="n"/>
      <c r="M88" s="17" t="n"/>
      <c r="N88" s="37" t="n"/>
      <c r="O88" s="17" t="n"/>
      <c r="P88" s="17" t="n"/>
      <c r="Q88" s="37" t="n"/>
      <c r="R88" s="37" t="n"/>
      <c r="S88" s="18" t="n"/>
      <c r="T88" s="38">
        <f>IF(OR($C88="",$D88=""),"",IFERROR(INDEX(Lists!$C$3:$C$101,MATCH($C88&amp;"|"&amp;$D88,Lists!$D$3:$D$101,0)),""))</f>
        <v/>
      </c>
      <c r="U88" s="21">
        <f>IF($A88="","",IF($O88="","",IF($O88=0,1,MIN(IF($P88="",0,$P88)/$O88,1))))</f>
        <v/>
      </c>
      <c r="V88" s="22">
        <f>IF(OR($A88="",$H88=""),"",MAX(0,IF($L88&lt;&gt;"",$L88,Dashboard!$C$3)-$H88))</f>
        <v/>
      </c>
      <c r="W88" s="23">
        <f>IF($A88="","",IF(OR($J88="Decision Released",$J88="Withdrawn"),"Closed",IF($R88="","Missing",IF($R88&lt;Dashboard!$C$3,"Overdue",IF($R88&lt;=Dashboard!$C$3+7,"Due Soon","Scheduled")))))</f>
        <v/>
      </c>
      <c r="X88" s="23">
        <f>IF($A88="","",IF($I88&lt;&gt;"","Submitted",IF($T88="","Missing Deadline",IF($T88&lt;Dashboard!$C$3,"Past Due",IF($T88&lt;=Dashboard!$C$3+14,"Due Soon","Open")))))</f>
        <v/>
      </c>
      <c r="Y88" s="23">
        <f>IF($A88="","",IF(COUNTIF($A$8:$A$207,$A88)&gt;1,"Duplicate Application ID",IF(AND($O88&lt;&gt;"",$P88&lt;&gt;"",$P88&gt;$O88),"Checklist Count Error",IF(AND($H88&lt;&gt;"",$I88&lt;&gt;"",$I88&lt;$H88),"Submitted Before Started",IF(AND($I88&lt;&gt;"",$L88&lt;&gt;"",$L88&lt;$I88),"Decision Before Submission",IF(AND($J88="Decision Released",OR($K88="Pending",$K88="",$L88="")),"Decision Details Missing",IF(AND($J88&lt;&gt;"Decision Released",OR(AND($K88&lt;&gt;"",$K88&lt;&gt;"Pending"),$L88&lt;&gt;"")),"Decision and Status Conflict",IF(AND($M88="Received",$N88=""),"Deposit Date Missing",IF(AND($N88&lt;&gt;"",$M88&lt;&gt;"Received"),"Deposit Status Conflict",IF(AND($M88="Received",$K88&lt;&gt;"Admit"),"Deposit Without Admit","OK")))))))))</f>
        <v/>
      </c>
    </row>
    <row r="89">
      <c r="A89" s="17" t="n"/>
      <c r="B89" s="17" t="n"/>
      <c r="C89" s="17" t="n"/>
      <c r="D89" s="18" t="n"/>
      <c r="E89" s="17" t="n"/>
      <c r="F89" s="17" t="n"/>
      <c r="G89" s="17" t="n"/>
      <c r="H89" s="37" t="n"/>
      <c r="I89" s="37" t="n"/>
      <c r="J89" s="17" t="n"/>
      <c r="K89" s="17" t="n"/>
      <c r="L89" s="37" t="n"/>
      <c r="M89" s="17" t="n"/>
      <c r="N89" s="37" t="n"/>
      <c r="O89" s="17" t="n"/>
      <c r="P89" s="17" t="n"/>
      <c r="Q89" s="37" t="n"/>
      <c r="R89" s="37" t="n"/>
      <c r="S89" s="18" t="n"/>
      <c r="T89" s="38">
        <f>IF(OR($C89="",$D89=""),"",IFERROR(INDEX(Lists!$C$3:$C$101,MATCH($C89&amp;"|"&amp;$D89,Lists!$D$3:$D$101,0)),""))</f>
        <v/>
      </c>
      <c r="U89" s="21">
        <f>IF($A89="","",IF($O89="","",IF($O89=0,1,MIN(IF($P89="",0,$P89)/$O89,1))))</f>
        <v/>
      </c>
      <c r="V89" s="22">
        <f>IF(OR($A89="",$H89=""),"",MAX(0,IF($L89&lt;&gt;"",$L89,Dashboard!$C$3)-$H89))</f>
        <v/>
      </c>
      <c r="W89" s="23">
        <f>IF($A89="","",IF(OR($J89="Decision Released",$J89="Withdrawn"),"Closed",IF($R89="","Missing",IF($R89&lt;Dashboard!$C$3,"Overdue",IF($R89&lt;=Dashboard!$C$3+7,"Due Soon","Scheduled")))))</f>
        <v/>
      </c>
      <c r="X89" s="23">
        <f>IF($A89="","",IF($I89&lt;&gt;"","Submitted",IF($T89="","Missing Deadline",IF($T89&lt;Dashboard!$C$3,"Past Due",IF($T89&lt;=Dashboard!$C$3+14,"Due Soon","Open")))))</f>
        <v/>
      </c>
      <c r="Y89" s="23">
        <f>IF($A89="","",IF(COUNTIF($A$8:$A$207,$A89)&gt;1,"Duplicate Application ID",IF(AND($O89&lt;&gt;"",$P89&lt;&gt;"",$P89&gt;$O89),"Checklist Count Error",IF(AND($H89&lt;&gt;"",$I89&lt;&gt;"",$I89&lt;$H89),"Submitted Before Started",IF(AND($I89&lt;&gt;"",$L89&lt;&gt;"",$L89&lt;$I89),"Decision Before Submission",IF(AND($J89="Decision Released",OR($K89="Pending",$K89="",$L89="")),"Decision Details Missing",IF(AND($J89&lt;&gt;"Decision Released",OR(AND($K89&lt;&gt;"",$K89&lt;&gt;"Pending"),$L89&lt;&gt;"")),"Decision and Status Conflict",IF(AND($M89="Received",$N89=""),"Deposit Date Missing",IF(AND($N89&lt;&gt;"",$M89&lt;&gt;"Received"),"Deposit Status Conflict",IF(AND($M89="Received",$K89&lt;&gt;"Admit"),"Deposit Without Admit","OK")))))))))</f>
        <v/>
      </c>
    </row>
    <row r="90">
      <c r="A90" s="17" t="n"/>
      <c r="B90" s="17" t="n"/>
      <c r="C90" s="17" t="n"/>
      <c r="D90" s="18" t="n"/>
      <c r="E90" s="17" t="n"/>
      <c r="F90" s="17" t="n"/>
      <c r="G90" s="17" t="n"/>
      <c r="H90" s="37" t="n"/>
      <c r="I90" s="37" t="n"/>
      <c r="J90" s="17" t="n"/>
      <c r="K90" s="17" t="n"/>
      <c r="L90" s="37" t="n"/>
      <c r="M90" s="17" t="n"/>
      <c r="N90" s="37" t="n"/>
      <c r="O90" s="17" t="n"/>
      <c r="P90" s="17" t="n"/>
      <c r="Q90" s="37" t="n"/>
      <c r="R90" s="37" t="n"/>
      <c r="S90" s="18" t="n"/>
      <c r="T90" s="38">
        <f>IF(OR($C90="",$D90=""),"",IFERROR(INDEX(Lists!$C$3:$C$101,MATCH($C90&amp;"|"&amp;$D90,Lists!$D$3:$D$101,0)),""))</f>
        <v/>
      </c>
      <c r="U90" s="21">
        <f>IF($A90="","",IF($O90="","",IF($O90=0,1,MIN(IF($P90="",0,$P90)/$O90,1))))</f>
        <v/>
      </c>
      <c r="V90" s="22">
        <f>IF(OR($A90="",$H90=""),"",MAX(0,IF($L90&lt;&gt;"",$L90,Dashboard!$C$3)-$H90))</f>
        <v/>
      </c>
      <c r="W90" s="23">
        <f>IF($A90="","",IF(OR($J90="Decision Released",$J90="Withdrawn"),"Closed",IF($R90="","Missing",IF($R90&lt;Dashboard!$C$3,"Overdue",IF($R90&lt;=Dashboard!$C$3+7,"Due Soon","Scheduled")))))</f>
        <v/>
      </c>
      <c r="X90" s="23">
        <f>IF($A90="","",IF($I90&lt;&gt;"","Submitted",IF($T90="","Missing Deadline",IF($T90&lt;Dashboard!$C$3,"Past Due",IF($T90&lt;=Dashboard!$C$3+14,"Due Soon","Open")))))</f>
        <v/>
      </c>
      <c r="Y90" s="23">
        <f>IF($A90="","",IF(COUNTIF($A$8:$A$207,$A90)&gt;1,"Duplicate Application ID",IF(AND($O90&lt;&gt;"",$P90&lt;&gt;"",$P90&gt;$O90),"Checklist Count Error",IF(AND($H90&lt;&gt;"",$I90&lt;&gt;"",$I90&lt;$H90),"Submitted Before Started",IF(AND($I90&lt;&gt;"",$L90&lt;&gt;"",$L90&lt;$I90),"Decision Before Submission",IF(AND($J90="Decision Released",OR($K90="Pending",$K90="",$L90="")),"Decision Details Missing",IF(AND($J90&lt;&gt;"Decision Released",OR(AND($K90&lt;&gt;"",$K90&lt;&gt;"Pending"),$L90&lt;&gt;"")),"Decision and Status Conflict",IF(AND($M90="Received",$N90=""),"Deposit Date Missing",IF(AND($N90&lt;&gt;"",$M90&lt;&gt;"Received"),"Deposit Status Conflict",IF(AND($M90="Received",$K90&lt;&gt;"Admit"),"Deposit Without Admit","OK")))))))))</f>
        <v/>
      </c>
    </row>
    <row r="91">
      <c r="A91" s="17" t="n"/>
      <c r="B91" s="17" t="n"/>
      <c r="C91" s="17" t="n"/>
      <c r="D91" s="18" t="n"/>
      <c r="E91" s="17" t="n"/>
      <c r="F91" s="17" t="n"/>
      <c r="G91" s="17" t="n"/>
      <c r="H91" s="37" t="n"/>
      <c r="I91" s="37" t="n"/>
      <c r="J91" s="17" t="n"/>
      <c r="K91" s="17" t="n"/>
      <c r="L91" s="37" t="n"/>
      <c r="M91" s="17" t="n"/>
      <c r="N91" s="37" t="n"/>
      <c r="O91" s="17" t="n"/>
      <c r="P91" s="17" t="n"/>
      <c r="Q91" s="37" t="n"/>
      <c r="R91" s="37" t="n"/>
      <c r="S91" s="18" t="n"/>
      <c r="T91" s="38">
        <f>IF(OR($C91="",$D91=""),"",IFERROR(INDEX(Lists!$C$3:$C$101,MATCH($C91&amp;"|"&amp;$D91,Lists!$D$3:$D$101,0)),""))</f>
        <v/>
      </c>
      <c r="U91" s="21">
        <f>IF($A91="","",IF($O91="","",IF($O91=0,1,MIN(IF($P91="",0,$P91)/$O91,1))))</f>
        <v/>
      </c>
      <c r="V91" s="22">
        <f>IF(OR($A91="",$H91=""),"",MAX(0,IF($L91&lt;&gt;"",$L91,Dashboard!$C$3)-$H91))</f>
        <v/>
      </c>
      <c r="W91" s="23">
        <f>IF($A91="","",IF(OR($J91="Decision Released",$J91="Withdrawn"),"Closed",IF($R91="","Missing",IF($R91&lt;Dashboard!$C$3,"Overdue",IF($R91&lt;=Dashboard!$C$3+7,"Due Soon","Scheduled")))))</f>
        <v/>
      </c>
      <c r="X91" s="23">
        <f>IF($A91="","",IF($I91&lt;&gt;"","Submitted",IF($T91="","Missing Deadline",IF($T91&lt;Dashboard!$C$3,"Past Due",IF($T91&lt;=Dashboard!$C$3+14,"Due Soon","Open")))))</f>
        <v/>
      </c>
      <c r="Y91" s="23">
        <f>IF($A91="","",IF(COUNTIF($A$8:$A$207,$A91)&gt;1,"Duplicate Application ID",IF(AND($O91&lt;&gt;"",$P91&lt;&gt;"",$P91&gt;$O91),"Checklist Count Error",IF(AND($H91&lt;&gt;"",$I91&lt;&gt;"",$I91&lt;$H91),"Submitted Before Started",IF(AND($I91&lt;&gt;"",$L91&lt;&gt;"",$L91&lt;$I91),"Decision Before Submission",IF(AND($J91="Decision Released",OR($K91="Pending",$K91="",$L91="")),"Decision Details Missing",IF(AND($J91&lt;&gt;"Decision Released",OR(AND($K91&lt;&gt;"",$K91&lt;&gt;"Pending"),$L91&lt;&gt;"")),"Decision and Status Conflict",IF(AND($M91="Received",$N91=""),"Deposit Date Missing",IF(AND($N91&lt;&gt;"",$M91&lt;&gt;"Received"),"Deposit Status Conflict",IF(AND($M91="Received",$K91&lt;&gt;"Admit"),"Deposit Without Admit","OK")))))))))</f>
        <v/>
      </c>
    </row>
    <row r="92">
      <c r="A92" s="17" t="n"/>
      <c r="B92" s="17" t="n"/>
      <c r="C92" s="17" t="n"/>
      <c r="D92" s="18" t="n"/>
      <c r="E92" s="17" t="n"/>
      <c r="F92" s="17" t="n"/>
      <c r="G92" s="17" t="n"/>
      <c r="H92" s="37" t="n"/>
      <c r="I92" s="37" t="n"/>
      <c r="J92" s="17" t="n"/>
      <c r="K92" s="17" t="n"/>
      <c r="L92" s="37" t="n"/>
      <c r="M92" s="17" t="n"/>
      <c r="N92" s="37" t="n"/>
      <c r="O92" s="17" t="n"/>
      <c r="P92" s="17" t="n"/>
      <c r="Q92" s="37" t="n"/>
      <c r="R92" s="37" t="n"/>
      <c r="S92" s="18" t="n"/>
      <c r="T92" s="38">
        <f>IF(OR($C92="",$D92=""),"",IFERROR(INDEX(Lists!$C$3:$C$101,MATCH($C92&amp;"|"&amp;$D92,Lists!$D$3:$D$101,0)),""))</f>
        <v/>
      </c>
      <c r="U92" s="21">
        <f>IF($A92="","",IF($O92="","",IF($O92=0,1,MIN(IF($P92="",0,$P92)/$O92,1))))</f>
        <v/>
      </c>
      <c r="V92" s="22">
        <f>IF(OR($A92="",$H92=""),"",MAX(0,IF($L92&lt;&gt;"",$L92,Dashboard!$C$3)-$H92))</f>
        <v/>
      </c>
      <c r="W92" s="23">
        <f>IF($A92="","",IF(OR($J92="Decision Released",$J92="Withdrawn"),"Closed",IF($R92="","Missing",IF($R92&lt;Dashboard!$C$3,"Overdue",IF($R92&lt;=Dashboard!$C$3+7,"Due Soon","Scheduled")))))</f>
        <v/>
      </c>
      <c r="X92" s="23">
        <f>IF($A92="","",IF($I92&lt;&gt;"","Submitted",IF($T92="","Missing Deadline",IF($T92&lt;Dashboard!$C$3,"Past Due",IF($T92&lt;=Dashboard!$C$3+14,"Due Soon","Open")))))</f>
        <v/>
      </c>
      <c r="Y92" s="23">
        <f>IF($A92="","",IF(COUNTIF($A$8:$A$207,$A92)&gt;1,"Duplicate Application ID",IF(AND($O92&lt;&gt;"",$P92&lt;&gt;"",$P92&gt;$O92),"Checklist Count Error",IF(AND($H92&lt;&gt;"",$I92&lt;&gt;"",$I92&lt;$H92),"Submitted Before Started",IF(AND($I92&lt;&gt;"",$L92&lt;&gt;"",$L92&lt;$I92),"Decision Before Submission",IF(AND($J92="Decision Released",OR($K92="Pending",$K92="",$L92="")),"Decision Details Missing",IF(AND($J92&lt;&gt;"Decision Released",OR(AND($K92&lt;&gt;"",$K92&lt;&gt;"Pending"),$L92&lt;&gt;"")),"Decision and Status Conflict",IF(AND($M92="Received",$N92=""),"Deposit Date Missing",IF(AND($N92&lt;&gt;"",$M92&lt;&gt;"Received"),"Deposit Status Conflict",IF(AND($M92="Received",$K92&lt;&gt;"Admit"),"Deposit Without Admit","OK")))))))))</f>
        <v/>
      </c>
    </row>
    <row r="93">
      <c r="A93" s="17" t="n"/>
      <c r="B93" s="17" t="n"/>
      <c r="C93" s="17" t="n"/>
      <c r="D93" s="18" t="n"/>
      <c r="E93" s="17" t="n"/>
      <c r="F93" s="17" t="n"/>
      <c r="G93" s="17" t="n"/>
      <c r="H93" s="37" t="n"/>
      <c r="I93" s="37" t="n"/>
      <c r="J93" s="17" t="n"/>
      <c r="K93" s="17" t="n"/>
      <c r="L93" s="37" t="n"/>
      <c r="M93" s="17" t="n"/>
      <c r="N93" s="37" t="n"/>
      <c r="O93" s="17" t="n"/>
      <c r="P93" s="17" t="n"/>
      <c r="Q93" s="37" t="n"/>
      <c r="R93" s="37" t="n"/>
      <c r="S93" s="18" t="n"/>
      <c r="T93" s="38">
        <f>IF(OR($C93="",$D93=""),"",IFERROR(INDEX(Lists!$C$3:$C$101,MATCH($C93&amp;"|"&amp;$D93,Lists!$D$3:$D$101,0)),""))</f>
        <v/>
      </c>
      <c r="U93" s="21">
        <f>IF($A93="","",IF($O93="","",IF($O93=0,1,MIN(IF($P93="",0,$P93)/$O93,1))))</f>
        <v/>
      </c>
      <c r="V93" s="22">
        <f>IF(OR($A93="",$H93=""),"",MAX(0,IF($L93&lt;&gt;"",$L93,Dashboard!$C$3)-$H93))</f>
        <v/>
      </c>
      <c r="W93" s="23">
        <f>IF($A93="","",IF(OR($J93="Decision Released",$J93="Withdrawn"),"Closed",IF($R93="","Missing",IF($R93&lt;Dashboard!$C$3,"Overdue",IF($R93&lt;=Dashboard!$C$3+7,"Due Soon","Scheduled")))))</f>
        <v/>
      </c>
      <c r="X93" s="23">
        <f>IF($A93="","",IF($I93&lt;&gt;"","Submitted",IF($T93="","Missing Deadline",IF($T93&lt;Dashboard!$C$3,"Past Due",IF($T93&lt;=Dashboard!$C$3+14,"Due Soon","Open")))))</f>
        <v/>
      </c>
      <c r="Y93" s="23">
        <f>IF($A93="","",IF(COUNTIF($A$8:$A$207,$A93)&gt;1,"Duplicate Application ID",IF(AND($O93&lt;&gt;"",$P93&lt;&gt;"",$P93&gt;$O93),"Checklist Count Error",IF(AND($H93&lt;&gt;"",$I93&lt;&gt;"",$I93&lt;$H93),"Submitted Before Started",IF(AND($I93&lt;&gt;"",$L93&lt;&gt;"",$L93&lt;$I93),"Decision Before Submission",IF(AND($J93="Decision Released",OR($K93="Pending",$K93="",$L93="")),"Decision Details Missing",IF(AND($J93&lt;&gt;"Decision Released",OR(AND($K93&lt;&gt;"",$K93&lt;&gt;"Pending"),$L93&lt;&gt;"")),"Decision and Status Conflict",IF(AND($M93="Received",$N93=""),"Deposit Date Missing",IF(AND($N93&lt;&gt;"",$M93&lt;&gt;"Received"),"Deposit Status Conflict",IF(AND($M93="Received",$K93&lt;&gt;"Admit"),"Deposit Without Admit","OK")))))))))</f>
        <v/>
      </c>
    </row>
    <row r="94">
      <c r="A94" s="17" t="n"/>
      <c r="B94" s="17" t="n"/>
      <c r="C94" s="17" t="n"/>
      <c r="D94" s="18" t="n"/>
      <c r="E94" s="17" t="n"/>
      <c r="F94" s="17" t="n"/>
      <c r="G94" s="17" t="n"/>
      <c r="H94" s="37" t="n"/>
      <c r="I94" s="37" t="n"/>
      <c r="J94" s="17" t="n"/>
      <c r="K94" s="17" t="n"/>
      <c r="L94" s="37" t="n"/>
      <c r="M94" s="17" t="n"/>
      <c r="N94" s="37" t="n"/>
      <c r="O94" s="17" t="n"/>
      <c r="P94" s="17" t="n"/>
      <c r="Q94" s="37" t="n"/>
      <c r="R94" s="37" t="n"/>
      <c r="S94" s="18" t="n"/>
      <c r="T94" s="38">
        <f>IF(OR($C94="",$D94=""),"",IFERROR(INDEX(Lists!$C$3:$C$101,MATCH($C94&amp;"|"&amp;$D94,Lists!$D$3:$D$101,0)),""))</f>
        <v/>
      </c>
      <c r="U94" s="21">
        <f>IF($A94="","",IF($O94="","",IF($O94=0,1,MIN(IF($P94="",0,$P94)/$O94,1))))</f>
        <v/>
      </c>
      <c r="V94" s="22">
        <f>IF(OR($A94="",$H94=""),"",MAX(0,IF($L94&lt;&gt;"",$L94,Dashboard!$C$3)-$H94))</f>
        <v/>
      </c>
      <c r="W94" s="23">
        <f>IF($A94="","",IF(OR($J94="Decision Released",$J94="Withdrawn"),"Closed",IF($R94="","Missing",IF($R94&lt;Dashboard!$C$3,"Overdue",IF($R94&lt;=Dashboard!$C$3+7,"Due Soon","Scheduled")))))</f>
        <v/>
      </c>
      <c r="X94" s="23">
        <f>IF($A94="","",IF($I94&lt;&gt;"","Submitted",IF($T94="","Missing Deadline",IF($T94&lt;Dashboard!$C$3,"Past Due",IF($T94&lt;=Dashboard!$C$3+14,"Due Soon","Open")))))</f>
        <v/>
      </c>
      <c r="Y94" s="23">
        <f>IF($A94="","",IF(COUNTIF($A$8:$A$207,$A94)&gt;1,"Duplicate Application ID",IF(AND($O94&lt;&gt;"",$P94&lt;&gt;"",$P94&gt;$O94),"Checklist Count Error",IF(AND($H94&lt;&gt;"",$I94&lt;&gt;"",$I94&lt;$H94),"Submitted Before Started",IF(AND($I94&lt;&gt;"",$L94&lt;&gt;"",$L94&lt;$I94),"Decision Before Submission",IF(AND($J94="Decision Released",OR($K94="Pending",$K94="",$L94="")),"Decision Details Missing",IF(AND($J94&lt;&gt;"Decision Released",OR(AND($K94&lt;&gt;"",$K94&lt;&gt;"Pending"),$L94&lt;&gt;"")),"Decision and Status Conflict",IF(AND($M94="Received",$N94=""),"Deposit Date Missing",IF(AND($N94&lt;&gt;"",$M94&lt;&gt;"Received"),"Deposit Status Conflict",IF(AND($M94="Received",$K94&lt;&gt;"Admit"),"Deposit Without Admit","OK")))))))))</f>
        <v/>
      </c>
    </row>
    <row r="95">
      <c r="A95" s="17" t="n"/>
      <c r="B95" s="17" t="n"/>
      <c r="C95" s="17" t="n"/>
      <c r="D95" s="18" t="n"/>
      <c r="E95" s="17" t="n"/>
      <c r="F95" s="17" t="n"/>
      <c r="G95" s="17" t="n"/>
      <c r="H95" s="37" t="n"/>
      <c r="I95" s="37" t="n"/>
      <c r="J95" s="17" t="n"/>
      <c r="K95" s="17" t="n"/>
      <c r="L95" s="37" t="n"/>
      <c r="M95" s="17" t="n"/>
      <c r="N95" s="37" t="n"/>
      <c r="O95" s="17" t="n"/>
      <c r="P95" s="17" t="n"/>
      <c r="Q95" s="37" t="n"/>
      <c r="R95" s="37" t="n"/>
      <c r="S95" s="18" t="n"/>
      <c r="T95" s="38">
        <f>IF(OR($C95="",$D95=""),"",IFERROR(INDEX(Lists!$C$3:$C$101,MATCH($C95&amp;"|"&amp;$D95,Lists!$D$3:$D$101,0)),""))</f>
        <v/>
      </c>
      <c r="U95" s="21">
        <f>IF($A95="","",IF($O95="","",IF($O95=0,1,MIN(IF($P95="",0,$P95)/$O95,1))))</f>
        <v/>
      </c>
      <c r="V95" s="22">
        <f>IF(OR($A95="",$H95=""),"",MAX(0,IF($L95&lt;&gt;"",$L95,Dashboard!$C$3)-$H95))</f>
        <v/>
      </c>
      <c r="W95" s="23">
        <f>IF($A95="","",IF(OR($J95="Decision Released",$J95="Withdrawn"),"Closed",IF($R95="","Missing",IF($R95&lt;Dashboard!$C$3,"Overdue",IF($R95&lt;=Dashboard!$C$3+7,"Due Soon","Scheduled")))))</f>
        <v/>
      </c>
      <c r="X95" s="23">
        <f>IF($A95="","",IF($I95&lt;&gt;"","Submitted",IF($T95="","Missing Deadline",IF($T95&lt;Dashboard!$C$3,"Past Due",IF($T95&lt;=Dashboard!$C$3+14,"Due Soon","Open")))))</f>
        <v/>
      </c>
      <c r="Y95" s="23">
        <f>IF($A95="","",IF(COUNTIF($A$8:$A$207,$A95)&gt;1,"Duplicate Application ID",IF(AND($O95&lt;&gt;"",$P95&lt;&gt;"",$P95&gt;$O95),"Checklist Count Error",IF(AND($H95&lt;&gt;"",$I95&lt;&gt;"",$I95&lt;$H95),"Submitted Before Started",IF(AND($I95&lt;&gt;"",$L95&lt;&gt;"",$L95&lt;$I95),"Decision Before Submission",IF(AND($J95="Decision Released",OR($K95="Pending",$K95="",$L95="")),"Decision Details Missing",IF(AND($J95&lt;&gt;"Decision Released",OR(AND($K95&lt;&gt;"",$K95&lt;&gt;"Pending"),$L95&lt;&gt;"")),"Decision and Status Conflict",IF(AND($M95="Received",$N95=""),"Deposit Date Missing",IF(AND($N95&lt;&gt;"",$M95&lt;&gt;"Received"),"Deposit Status Conflict",IF(AND($M95="Received",$K95&lt;&gt;"Admit"),"Deposit Without Admit","OK")))))))))</f>
        <v/>
      </c>
    </row>
    <row r="96">
      <c r="A96" s="17" t="n"/>
      <c r="B96" s="17" t="n"/>
      <c r="C96" s="17" t="n"/>
      <c r="D96" s="18" t="n"/>
      <c r="E96" s="17" t="n"/>
      <c r="F96" s="17" t="n"/>
      <c r="G96" s="17" t="n"/>
      <c r="H96" s="37" t="n"/>
      <c r="I96" s="37" t="n"/>
      <c r="J96" s="17" t="n"/>
      <c r="K96" s="17" t="n"/>
      <c r="L96" s="37" t="n"/>
      <c r="M96" s="17" t="n"/>
      <c r="N96" s="37" t="n"/>
      <c r="O96" s="17" t="n"/>
      <c r="P96" s="17" t="n"/>
      <c r="Q96" s="37" t="n"/>
      <c r="R96" s="37" t="n"/>
      <c r="S96" s="18" t="n"/>
      <c r="T96" s="38">
        <f>IF(OR($C96="",$D96=""),"",IFERROR(INDEX(Lists!$C$3:$C$101,MATCH($C96&amp;"|"&amp;$D96,Lists!$D$3:$D$101,0)),""))</f>
        <v/>
      </c>
      <c r="U96" s="21">
        <f>IF($A96="","",IF($O96="","",IF($O96=0,1,MIN(IF($P96="",0,$P96)/$O96,1))))</f>
        <v/>
      </c>
      <c r="V96" s="22">
        <f>IF(OR($A96="",$H96=""),"",MAX(0,IF($L96&lt;&gt;"",$L96,Dashboard!$C$3)-$H96))</f>
        <v/>
      </c>
      <c r="W96" s="23">
        <f>IF($A96="","",IF(OR($J96="Decision Released",$J96="Withdrawn"),"Closed",IF($R96="","Missing",IF($R96&lt;Dashboard!$C$3,"Overdue",IF($R96&lt;=Dashboard!$C$3+7,"Due Soon","Scheduled")))))</f>
        <v/>
      </c>
      <c r="X96" s="23">
        <f>IF($A96="","",IF($I96&lt;&gt;"","Submitted",IF($T96="","Missing Deadline",IF($T96&lt;Dashboard!$C$3,"Past Due",IF($T96&lt;=Dashboard!$C$3+14,"Due Soon","Open")))))</f>
        <v/>
      </c>
      <c r="Y96" s="23">
        <f>IF($A96="","",IF(COUNTIF($A$8:$A$207,$A96)&gt;1,"Duplicate Application ID",IF(AND($O96&lt;&gt;"",$P96&lt;&gt;"",$P96&gt;$O96),"Checklist Count Error",IF(AND($H96&lt;&gt;"",$I96&lt;&gt;"",$I96&lt;$H96),"Submitted Before Started",IF(AND($I96&lt;&gt;"",$L96&lt;&gt;"",$L96&lt;$I96),"Decision Before Submission",IF(AND($J96="Decision Released",OR($K96="Pending",$K96="",$L96="")),"Decision Details Missing",IF(AND($J96&lt;&gt;"Decision Released",OR(AND($K96&lt;&gt;"",$K96&lt;&gt;"Pending"),$L96&lt;&gt;"")),"Decision and Status Conflict",IF(AND($M96="Received",$N96=""),"Deposit Date Missing",IF(AND($N96&lt;&gt;"",$M96&lt;&gt;"Received"),"Deposit Status Conflict",IF(AND($M96="Received",$K96&lt;&gt;"Admit"),"Deposit Without Admit","OK")))))))))</f>
        <v/>
      </c>
    </row>
    <row r="97">
      <c r="A97" s="17" t="n"/>
      <c r="B97" s="17" t="n"/>
      <c r="C97" s="17" t="n"/>
      <c r="D97" s="18" t="n"/>
      <c r="E97" s="17" t="n"/>
      <c r="F97" s="17" t="n"/>
      <c r="G97" s="17" t="n"/>
      <c r="H97" s="37" t="n"/>
      <c r="I97" s="37" t="n"/>
      <c r="J97" s="17" t="n"/>
      <c r="K97" s="17" t="n"/>
      <c r="L97" s="37" t="n"/>
      <c r="M97" s="17" t="n"/>
      <c r="N97" s="37" t="n"/>
      <c r="O97" s="17" t="n"/>
      <c r="P97" s="17" t="n"/>
      <c r="Q97" s="37" t="n"/>
      <c r="R97" s="37" t="n"/>
      <c r="S97" s="18" t="n"/>
      <c r="T97" s="38">
        <f>IF(OR($C97="",$D97=""),"",IFERROR(INDEX(Lists!$C$3:$C$101,MATCH($C97&amp;"|"&amp;$D97,Lists!$D$3:$D$101,0)),""))</f>
        <v/>
      </c>
      <c r="U97" s="21">
        <f>IF($A97="","",IF($O97="","",IF($O97=0,1,MIN(IF($P97="",0,$P97)/$O97,1))))</f>
        <v/>
      </c>
      <c r="V97" s="22">
        <f>IF(OR($A97="",$H97=""),"",MAX(0,IF($L97&lt;&gt;"",$L97,Dashboard!$C$3)-$H97))</f>
        <v/>
      </c>
      <c r="W97" s="23">
        <f>IF($A97="","",IF(OR($J97="Decision Released",$J97="Withdrawn"),"Closed",IF($R97="","Missing",IF($R97&lt;Dashboard!$C$3,"Overdue",IF($R97&lt;=Dashboard!$C$3+7,"Due Soon","Scheduled")))))</f>
        <v/>
      </c>
      <c r="X97" s="23">
        <f>IF($A97="","",IF($I97&lt;&gt;"","Submitted",IF($T97="","Missing Deadline",IF($T97&lt;Dashboard!$C$3,"Past Due",IF($T97&lt;=Dashboard!$C$3+14,"Due Soon","Open")))))</f>
        <v/>
      </c>
      <c r="Y97" s="23">
        <f>IF($A97="","",IF(COUNTIF($A$8:$A$207,$A97)&gt;1,"Duplicate Application ID",IF(AND($O97&lt;&gt;"",$P97&lt;&gt;"",$P97&gt;$O97),"Checklist Count Error",IF(AND($H97&lt;&gt;"",$I97&lt;&gt;"",$I97&lt;$H97),"Submitted Before Started",IF(AND($I97&lt;&gt;"",$L97&lt;&gt;"",$L97&lt;$I97),"Decision Before Submission",IF(AND($J97="Decision Released",OR($K97="Pending",$K97="",$L97="")),"Decision Details Missing",IF(AND($J97&lt;&gt;"Decision Released",OR(AND($K97&lt;&gt;"",$K97&lt;&gt;"Pending"),$L97&lt;&gt;"")),"Decision and Status Conflict",IF(AND($M97="Received",$N97=""),"Deposit Date Missing",IF(AND($N97&lt;&gt;"",$M97&lt;&gt;"Received"),"Deposit Status Conflict",IF(AND($M97="Received",$K97&lt;&gt;"Admit"),"Deposit Without Admit","OK")))))))))</f>
        <v/>
      </c>
    </row>
    <row r="98">
      <c r="A98" s="17" t="n"/>
      <c r="B98" s="17" t="n"/>
      <c r="C98" s="17" t="n"/>
      <c r="D98" s="18" t="n"/>
      <c r="E98" s="17" t="n"/>
      <c r="F98" s="17" t="n"/>
      <c r="G98" s="17" t="n"/>
      <c r="H98" s="37" t="n"/>
      <c r="I98" s="37" t="n"/>
      <c r="J98" s="17" t="n"/>
      <c r="K98" s="17" t="n"/>
      <c r="L98" s="37" t="n"/>
      <c r="M98" s="17" t="n"/>
      <c r="N98" s="37" t="n"/>
      <c r="O98" s="17" t="n"/>
      <c r="P98" s="17" t="n"/>
      <c r="Q98" s="37" t="n"/>
      <c r="R98" s="37" t="n"/>
      <c r="S98" s="18" t="n"/>
      <c r="T98" s="38">
        <f>IF(OR($C98="",$D98=""),"",IFERROR(INDEX(Lists!$C$3:$C$101,MATCH($C98&amp;"|"&amp;$D98,Lists!$D$3:$D$101,0)),""))</f>
        <v/>
      </c>
      <c r="U98" s="21">
        <f>IF($A98="","",IF($O98="","",IF($O98=0,1,MIN(IF($P98="",0,$P98)/$O98,1))))</f>
        <v/>
      </c>
      <c r="V98" s="22">
        <f>IF(OR($A98="",$H98=""),"",MAX(0,IF($L98&lt;&gt;"",$L98,Dashboard!$C$3)-$H98))</f>
        <v/>
      </c>
      <c r="W98" s="23">
        <f>IF($A98="","",IF(OR($J98="Decision Released",$J98="Withdrawn"),"Closed",IF($R98="","Missing",IF($R98&lt;Dashboard!$C$3,"Overdue",IF($R98&lt;=Dashboard!$C$3+7,"Due Soon","Scheduled")))))</f>
        <v/>
      </c>
      <c r="X98" s="23">
        <f>IF($A98="","",IF($I98&lt;&gt;"","Submitted",IF($T98="","Missing Deadline",IF($T98&lt;Dashboard!$C$3,"Past Due",IF($T98&lt;=Dashboard!$C$3+14,"Due Soon","Open")))))</f>
        <v/>
      </c>
      <c r="Y98" s="23">
        <f>IF($A98="","",IF(COUNTIF($A$8:$A$207,$A98)&gt;1,"Duplicate Application ID",IF(AND($O98&lt;&gt;"",$P98&lt;&gt;"",$P98&gt;$O98),"Checklist Count Error",IF(AND($H98&lt;&gt;"",$I98&lt;&gt;"",$I98&lt;$H98),"Submitted Before Started",IF(AND($I98&lt;&gt;"",$L98&lt;&gt;"",$L98&lt;$I98),"Decision Before Submission",IF(AND($J98="Decision Released",OR($K98="Pending",$K98="",$L98="")),"Decision Details Missing",IF(AND($J98&lt;&gt;"Decision Released",OR(AND($K98&lt;&gt;"",$K98&lt;&gt;"Pending"),$L98&lt;&gt;"")),"Decision and Status Conflict",IF(AND($M98="Received",$N98=""),"Deposit Date Missing",IF(AND($N98&lt;&gt;"",$M98&lt;&gt;"Received"),"Deposit Status Conflict",IF(AND($M98="Received",$K98&lt;&gt;"Admit"),"Deposit Without Admit","OK")))))))))</f>
        <v/>
      </c>
    </row>
    <row r="99">
      <c r="A99" s="17" t="n"/>
      <c r="B99" s="17" t="n"/>
      <c r="C99" s="17" t="n"/>
      <c r="D99" s="18" t="n"/>
      <c r="E99" s="17" t="n"/>
      <c r="F99" s="17" t="n"/>
      <c r="G99" s="17" t="n"/>
      <c r="H99" s="37" t="n"/>
      <c r="I99" s="37" t="n"/>
      <c r="J99" s="17" t="n"/>
      <c r="K99" s="17" t="n"/>
      <c r="L99" s="37" t="n"/>
      <c r="M99" s="17" t="n"/>
      <c r="N99" s="37" t="n"/>
      <c r="O99" s="17" t="n"/>
      <c r="P99" s="17" t="n"/>
      <c r="Q99" s="37" t="n"/>
      <c r="R99" s="37" t="n"/>
      <c r="S99" s="18" t="n"/>
      <c r="T99" s="38">
        <f>IF(OR($C99="",$D99=""),"",IFERROR(INDEX(Lists!$C$3:$C$101,MATCH($C99&amp;"|"&amp;$D99,Lists!$D$3:$D$101,0)),""))</f>
        <v/>
      </c>
      <c r="U99" s="21">
        <f>IF($A99="","",IF($O99="","",IF($O99=0,1,MIN(IF($P99="",0,$P99)/$O99,1))))</f>
        <v/>
      </c>
      <c r="V99" s="22">
        <f>IF(OR($A99="",$H99=""),"",MAX(0,IF($L99&lt;&gt;"",$L99,Dashboard!$C$3)-$H99))</f>
        <v/>
      </c>
      <c r="W99" s="23">
        <f>IF($A99="","",IF(OR($J99="Decision Released",$J99="Withdrawn"),"Closed",IF($R99="","Missing",IF($R99&lt;Dashboard!$C$3,"Overdue",IF($R99&lt;=Dashboard!$C$3+7,"Due Soon","Scheduled")))))</f>
        <v/>
      </c>
      <c r="X99" s="23">
        <f>IF($A99="","",IF($I99&lt;&gt;"","Submitted",IF($T99="","Missing Deadline",IF($T99&lt;Dashboard!$C$3,"Past Due",IF($T99&lt;=Dashboard!$C$3+14,"Due Soon","Open")))))</f>
        <v/>
      </c>
      <c r="Y99" s="23">
        <f>IF($A99="","",IF(COUNTIF($A$8:$A$207,$A99)&gt;1,"Duplicate Application ID",IF(AND($O99&lt;&gt;"",$P99&lt;&gt;"",$P99&gt;$O99),"Checklist Count Error",IF(AND($H99&lt;&gt;"",$I99&lt;&gt;"",$I99&lt;$H99),"Submitted Before Started",IF(AND($I99&lt;&gt;"",$L99&lt;&gt;"",$L99&lt;$I99),"Decision Before Submission",IF(AND($J99="Decision Released",OR($K99="Pending",$K99="",$L99="")),"Decision Details Missing",IF(AND($J99&lt;&gt;"Decision Released",OR(AND($K99&lt;&gt;"",$K99&lt;&gt;"Pending"),$L99&lt;&gt;"")),"Decision and Status Conflict",IF(AND($M99="Received",$N99=""),"Deposit Date Missing",IF(AND($N99&lt;&gt;"",$M99&lt;&gt;"Received"),"Deposit Status Conflict",IF(AND($M99="Received",$K99&lt;&gt;"Admit"),"Deposit Without Admit","OK")))))))))</f>
        <v/>
      </c>
    </row>
    <row r="100">
      <c r="A100" s="17" t="n"/>
      <c r="B100" s="17" t="n"/>
      <c r="C100" s="17" t="n"/>
      <c r="D100" s="18" t="n"/>
      <c r="E100" s="17" t="n"/>
      <c r="F100" s="17" t="n"/>
      <c r="G100" s="17" t="n"/>
      <c r="H100" s="37" t="n"/>
      <c r="I100" s="37" t="n"/>
      <c r="J100" s="17" t="n"/>
      <c r="K100" s="17" t="n"/>
      <c r="L100" s="37" t="n"/>
      <c r="M100" s="17" t="n"/>
      <c r="N100" s="37" t="n"/>
      <c r="O100" s="17" t="n"/>
      <c r="P100" s="17" t="n"/>
      <c r="Q100" s="37" t="n"/>
      <c r="R100" s="37" t="n"/>
      <c r="S100" s="18" t="n"/>
      <c r="T100" s="38">
        <f>IF(OR($C100="",$D100=""),"",IFERROR(INDEX(Lists!$C$3:$C$101,MATCH($C100&amp;"|"&amp;$D100,Lists!$D$3:$D$101,0)),""))</f>
        <v/>
      </c>
      <c r="U100" s="21">
        <f>IF($A100="","",IF($O100="","",IF($O100=0,1,MIN(IF($P100="",0,$P100)/$O100,1))))</f>
        <v/>
      </c>
      <c r="V100" s="22">
        <f>IF(OR($A100="",$H100=""),"",MAX(0,IF($L100&lt;&gt;"",$L100,Dashboard!$C$3)-$H100))</f>
        <v/>
      </c>
      <c r="W100" s="23">
        <f>IF($A100="","",IF(OR($J100="Decision Released",$J100="Withdrawn"),"Closed",IF($R100="","Missing",IF($R100&lt;Dashboard!$C$3,"Overdue",IF($R100&lt;=Dashboard!$C$3+7,"Due Soon","Scheduled")))))</f>
        <v/>
      </c>
      <c r="X100" s="23">
        <f>IF($A100="","",IF($I100&lt;&gt;"","Submitted",IF($T100="","Missing Deadline",IF($T100&lt;Dashboard!$C$3,"Past Due",IF($T100&lt;=Dashboard!$C$3+14,"Due Soon","Open")))))</f>
        <v/>
      </c>
      <c r="Y100" s="23">
        <f>IF($A100="","",IF(COUNTIF($A$8:$A$207,$A100)&gt;1,"Duplicate Application ID",IF(AND($O100&lt;&gt;"",$P100&lt;&gt;"",$P100&gt;$O100),"Checklist Count Error",IF(AND($H100&lt;&gt;"",$I100&lt;&gt;"",$I100&lt;$H100),"Submitted Before Started",IF(AND($I100&lt;&gt;"",$L100&lt;&gt;"",$L100&lt;$I100),"Decision Before Submission",IF(AND($J100="Decision Released",OR($K100="Pending",$K100="",$L100="")),"Decision Details Missing",IF(AND($J100&lt;&gt;"Decision Released",OR(AND($K100&lt;&gt;"",$K100&lt;&gt;"Pending"),$L100&lt;&gt;"")),"Decision and Status Conflict",IF(AND($M100="Received",$N100=""),"Deposit Date Missing",IF(AND($N100&lt;&gt;"",$M100&lt;&gt;"Received"),"Deposit Status Conflict",IF(AND($M100="Received",$K100&lt;&gt;"Admit"),"Deposit Without Admit","OK")))))))))</f>
        <v/>
      </c>
    </row>
    <row r="101">
      <c r="A101" s="17" t="n"/>
      <c r="B101" s="17" t="n"/>
      <c r="C101" s="17" t="n"/>
      <c r="D101" s="18" t="n"/>
      <c r="E101" s="17" t="n"/>
      <c r="F101" s="17" t="n"/>
      <c r="G101" s="17" t="n"/>
      <c r="H101" s="37" t="n"/>
      <c r="I101" s="37" t="n"/>
      <c r="J101" s="17" t="n"/>
      <c r="K101" s="17" t="n"/>
      <c r="L101" s="37" t="n"/>
      <c r="M101" s="17" t="n"/>
      <c r="N101" s="37" t="n"/>
      <c r="O101" s="17" t="n"/>
      <c r="P101" s="17" t="n"/>
      <c r="Q101" s="37" t="n"/>
      <c r="R101" s="37" t="n"/>
      <c r="S101" s="18" t="n"/>
      <c r="T101" s="38">
        <f>IF(OR($C101="",$D101=""),"",IFERROR(INDEX(Lists!$C$3:$C$101,MATCH($C101&amp;"|"&amp;$D101,Lists!$D$3:$D$101,0)),""))</f>
        <v/>
      </c>
      <c r="U101" s="21">
        <f>IF($A101="","",IF($O101="","",IF($O101=0,1,MIN(IF($P101="",0,$P101)/$O101,1))))</f>
        <v/>
      </c>
      <c r="V101" s="22">
        <f>IF(OR($A101="",$H101=""),"",MAX(0,IF($L101&lt;&gt;"",$L101,Dashboard!$C$3)-$H101))</f>
        <v/>
      </c>
      <c r="W101" s="23">
        <f>IF($A101="","",IF(OR($J101="Decision Released",$J101="Withdrawn"),"Closed",IF($R101="","Missing",IF($R101&lt;Dashboard!$C$3,"Overdue",IF($R101&lt;=Dashboard!$C$3+7,"Due Soon","Scheduled")))))</f>
        <v/>
      </c>
      <c r="X101" s="23">
        <f>IF($A101="","",IF($I101&lt;&gt;"","Submitted",IF($T101="","Missing Deadline",IF($T101&lt;Dashboard!$C$3,"Past Due",IF($T101&lt;=Dashboard!$C$3+14,"Due Soon","Open")))))</f>
        <v/>
      </c>
      <c r="Y101" s="23">
        <f>IF($A101="","",IF(COUNTIF($A$8:$A$207,$A101)&gt;1,"Duplicate Application ID",IF(AND($O101&lt;&gt;"",$P101&lt;&gt;"",$P101&gt;$O101),"Checklist Count Error",IF(AND($H101&lt;&gt;"",$I101&lt;&gt;"",$I101&lt;$H101),"Submitted Before Started",IF(AND($I101&lt;&gt;"",$L101&lt;&gt;"",$L101&lt;$I101),"Decision Before Submission",IF(AND($J101="Decision Released",OR($K101="Pending",$K101="",$L101="")),"Decision Details Missing",IF(AND($J101&lt;&gt;"Decision Released",OR(AND($K101&lt;&gt;"",$K101&lt;&gt;"Pending"),$L101&lt;&gt;"")),"Decision and Status Conflict",IF(AND($M101="Received",$N101=""),"Deposit Date Missing",IF(AND($N101&lt;&gt;"",$M101&lt;&gt;"Received"),"Deposit Status Conflict",IF(AND($M101="Received",$K101&lt;&gt;"Admit"),"Deposit Without Admit","OK")))))))))</f>
        <v/>
      </c>
    </row>
    <row r="102">
      <c r="A102" s="17" t="n"/>
      <c r="B102" s="17" t="n"/>
      <c r="C102" s="17" t="n"/>
      <c r="D102" s="18" t="n"/>
      <c r="E102" s="17" t="n"/>
      <c r="F102" s="17" t="n"/>
      <c r="G102" s="17" t="n"/>
      <c r="H102" s="37" t="n"/>
      <c r="I102" s="37" t="n"/>
      <c r="J102" s="17" t="n"/>
      <c r="K102" s="17" t="n"/>
      <c r="L102" s="37" t="n"/>
      <c r="M102" s="17" t="n"/>
      <c r="N102" s="37" t="n"/>
      <c r="O102" s="17" t="n"/>
      <c r="P102" s="17" t="n"/>
      <c r="Q102" s="37" t="n"/>
      <c r="R102" s="37" t="n"/>
      <c r="S102" s="18" t="n"/>
      <c r="T102" s="38">
        <f>IF(OR($C102="",$D102=""),"",IFERROR(INDEX(Lists!$C$3:$C$101,MATCH($C102&amp;"|"&amp;$D102,Lists!$D$3:$D$101,0)),""))</f>
        <v/>
      </c>
      <c r="U102" s="21">
        <f>IF($A102="","",IF($O102="","",IF($O102=0,1,MIN(IF($P102="",0,$P102)/$O102,1))))</f>
        <v/>
      </c>
      <c r="V102" s="22">
        <f>IF(OR($A102="",$H102=""),"",MAX(0,IF($L102&lt;&gt;"",$L102,Dashboard!$C$3)-$H102))</f>
        <v/>
      </c>
      <c r="W102" s="23">
        <f>IF($A102="","",IF(OR($J102="Decision Released",$J102="Withdrawn"),"Closed",IF($R102="","Missing",IF($R102&lt;Dashboard!$C$3,"Overdue",IF($R102&lt;=Dashboard!$C$3+7,"Due Soon","Scheduled")))))</f>
        <v/>
      </c>
      <c r="X102" s="23">
        <f>IF($A102="","",IF($I102&lt;&gt;"","Submitted",IF($T102="","Missing Deadline",IF($T102&lt;Dashboard!$C$3,"Past Due",IF($T102&lt;=Dashboard!$C$3+14,"Due Soon","Open")))))</f>
        <v/>
      </c>
      <c r="Y102" s="23">
        <f>IF($A102="","",IF(COUNTIF($A$8:$A$207,$A102)&gt;1,"Duplicate Application ID",IF(AND($O102&lt;&gt;"",$P102&lt;&gt;"",$P102&gt;$O102),"Checklist Count Error",IF(AND($H102&lt;&gt;"",$I102&lt;&gt;"",$I102&lt;$H102),"Submitted Before Started",IF(AND($I102&lt;&gt;"",$L102&lt;&gt;"",$L102&lt;$I102),"Decision Before Submission",IF(AND($J102="Decision Released",OR($K102="Pending",$K102="",$L102="")),"Decision Details Missing",IF(AND($J102&lt;&gt;"Decision Released",OR(AND($K102&lt;&gt;"",$K102&lt;&gt;"Pending"),$L102&lt;&gt;"")),"Decision and Status Conflict",IF(AND($M102="Received",$N102=""),"Deposit Date Missing",IF(AND($N102&lt;&gt;"",$M102&lt;&gt;"Received"),"Deposit Status Conflict",IF(AND($M102="Received",$K102&lt;&gt;"Admit"),"Deposit Without Admit","OK")))))))))</f>
        <v/>
      </c>
    </row>
    <row r="103">
      <c r="A103" s="17" t="n"/>
      <c r="B103" s="17" t="n"/>
      <c r="C103" s="17" t="n"/>
      <c r="D103" s="18" t="n"/>
      <c r="E103" s="17" t="n"/>
      <c r="F103" s="17" t="n"/>
      <c r="G103" s="17" t="n"/>
      <c r="H103" s="37" t="n"/>
      <c r="I103" s="37" t="n"/>
      <c r="J103" s="17" t="n"/>
      <c r="K103" s="17" t="n"/>
      <c r="L103" s="37" t="n"/>
      <c r="M103" s="17" t="n"/>
      <c r="N103" s="37" t="n"/>
      <c r="O103" s="17" t="n"/>
      <c r="P103" s="17" t="n"/>
      <c r="Q103" s="37" t="n"/>
      <c r="R103" s="37" t="n"/>
      <c r="S103" s="18" t="n"/>
      <c r="T103" s="38">
        <f>IF(OR($C103="",$D103=""),"",IFERROR(INDEX(Lists!$C$3:$C$101,MATCH($C103&amp;"|"&amp;$D103,Lists!$D$3:$D$101,0)),""))</f>
        <v/>
      </c>
      <c r="U103" s="21">
        <f>IF($A103="","",IF($O103="","",IF($O103=0,1,MIN(IF($P103="",0,$P103)/$O103,1))))</f>
        <v/>
      </c>
      <c r="V103" s="22">
        <f>IF(OR($A103="",$H103=""),"",MAX(0,IF($L103&lt;&gt;"",$L103,Dashboard!$C$3)-$H103))</f>
        <v/>
      </c>
      <c r="W103" s="23">
        <f>IF($A103="","",IF(OR($J103="Decision Released",$J103="Withdrawn"),"Closed",IF($R103="","Missing",IF($R103&lt;Dashboard!$C$3,"Overdue",IF($R103&lt;=Dashboard!$C$3+7,"Due Soon","Scheduled")))))</f>
        <v/>
      </c>
      <c r="X103" s="23">
        <f>IF($A103="","",IF($I103&lt;&gt;"","Submitted",IF($T103="","Missing Deadline",IF($T103&lt;Dashboard!$C$3,"Past Due",IF($T103&lt;=Dashboard!$C$3+14,"Due Soon","Open")))))</f>
        <v/>
      </c>
      <c r="Y103" s="23">
        <f>IF($A103="","",IF(COUNTIF($A$8:$A$207,$A103)&gt;1,"Duplicate Application ID",IF(AND($O103&lt;&gt;"",$P103&lt;&gt;"",$P103&gt;$O103),"Checklist Count Error",IF(AND($H103&lt;&gt;"",$I103&lt;&gt;"",$I103&lt;$H103),"Submitted Before Started",IF(AND($I103&lt;&gt;"",$L103&lt;&gt;"",$L103&lt;$I103),"Decision Before Submission",IF(AND($J103="Decision Released",OR($K103="Pending",$K103="",$L103="")),"Decision Details Missing",IF(AND($J103&lt;&gt;"Decision Released",OR(AND($K103&lt;&gt;"",$K103&lt;&gt;"Pending"),$L103&lt;&gt;"")),"Decision and Status Conflict",IF(AND($M103="Received",$N103=""),"Deposit Date Missing",IF(AND($N103&lt;&gt;"",$M103&lt;&gt;"Received"),"Deposit Status Conflict",IF(AND($M103="Received",$K103&lt;&gt;"Admit"),"Deposit Without Admit","OK")))))))))</f>
        <v/>
      </c>
    </row>
    <row r="104">
      <c r="A104" s="17" t="n"/>
      <c r="B104" s="17" t="n"/>
      <c r="C104" s="17" t="n"/>
      <c r="D104" s="18" t="n"/>
      <c r="E104" s="17" t="n"/>
      <c r="F104" s="17" t="n"/>
      <c r="G104" s="17" t="n"/>
      <c r="H104" s="37" t="n"/>
      <c r="I104" s="37" t="n"/>
      <c r="J104" s="17" t="n"/>
      <c r="K104" s="17" t="n"/>
      <c r="L104" s="37" t="n"/>
      <c r="M104" s="17" t="n"/>
      <c r="N104" s="37" t="n"/>
      <c r="O104" s="17" t="n"/>
      <c r="P104" s="17" t="n"/>
      <c r="Q104" s="37" t="n"/>
      <c r="R104" s="37" t="n"/>
      <c r="S104" s="18" t="n"/>
      <c r="T104" s="38">
        <f>IF(OR($C104="",$D104=""),"",IFERROR(INDEX(Lists!$C$3:$C$101,MATCH($C104&amp;"|"&amp;$D104,Lists!$D$3:$D$101,0)),""))</f>
        <v/>
      </c>
      <c r="U104" s="21">
        <f>IF($A104="","",IF($O104="","",IF($O104=0,1,MIN(IF($P104="",0,$P104)/$O104,1))))</f>
        <v/>
      </c>
      <c r="V104" s="22">
        <f>IF(OR($A104="",$H104=""),"",MAX(0,IF($L104&lt;&gt;"",$L104,Dashboard!$C$3)-$H104))</f>
        <v/>
      </c>
      <c r="W104" s="23">
        <f>IF($A104="","",IF(OR($J104="Decision Released",$J104="Withdrawn"),"Closed",IF($R104="","Missing",IF($R104&lt;Dashboard!$C$3,"Overdue",IF($R104&lt;=Dashboard!$C$3+7,"Due Soon","Scheduled")))))</f>
        <v/>
      </c>
      <c r="X104" s="23">
        <f>IF($A104="","",IF($I104&lt;&gt;"","Submitted",IF($T104="","Missing Deadline",IF($T104&lt;Dashboard!$C$3,"Past Due",IF($T104&lt;=Dashboard!$C$3+14,"Due Soon","Open")))))</f>
        <v/>
      </c>
      <c r="Y104" s="23">
        <f>IF($A104="","",IF(COUNTIF($A$8:$A$207,$A104)&gt;1,"Duplicate Application ID",IF(AND($O104&lt;&gt;"",$P104&lt;&gt;"",$P104&gt;$O104),"Checklist Count Error",IF(AND($H104&lt;&gt;"",$I104&lt;&gt;"",$I104&lt;$H104),"Submitted Before Started",IF(AND($I104&lt;&gt;"",$L104&lt;&gt;"",$L104&lt;$I104),"Decision Before Submission",IF(AND($J104="Decision Released",OR($K104="Pending",$K104="",$L104="")),"Decision Details Missing",IF(AND($J104&lt;&gt;"Decision Released",OR(AND($K104&lt;&gt;"",$K104&lt;&gt;"Pending"),$L104&lt;&gt;"")),"Decision and Status Conflict",IF(AND($M104="Received",$N104=""),"Deposit Date Missing",IF(AND($N104&lt;&gt;"",$M104&lt;&gt;"Received"),"Deposit Status Conflict",IF(AND($M104="Received",$K104&lt;&gt;"Admit"),"Deposit Without Admit","OK")))))))))</f>
        <v/>
      </c>
    </row>
    <row r="105">
      <c r="A105" s="17" t="n"/>
      <c r="B105" s="17" t="n"/>
      <c r="C105" s="17" t="n"/>
      <c r="D105" s="18" t="n"/>
      <c r="E105" s="17" t="n"/>
      <c r="F105" s="17" t="n"/>
      <c r="G105" s="17" t="n"/>
      <c r="H105" s="37" t="n"/>
      <c r="I105" s="37" t="n"/>
      <c r="J105" s="17" t="n"/>
      <c r="K105" s="17" t="n"/>
      <c r="L105" s="37" t="n"/>
      <c r="M105" s="17" t="n"/>
      <c r="N105" s="37" t="n"/>
      <c r="O105" s="17" t="n"/>
      <c r="P105" s="17" t="n"/>
      <c r="Q105" s="37" t="n"/>
      <c r="R105" s="37" t="n"/>
      <c r="S105" s="18" t="n"/>
      <c r="T105" s="38">
        <f>IF(OR($C105="",$D105=""),"",IFERROR(INDEX(Lists!$C$3:$C$101,MATCH($C105&amp;"|"&amp;$D105,Lists!$D$3:$D$101,0)),""))</f>
        <v/>
      </c>
      <c r="U105" s="21">
        <f>IF($A105="","",IF($O105="","",IF($O105=0,1,MIN(IF($P105="",0,$P105)/$O105,1))))</f>
        <v/>
      </c>
      <c r="V105" s="22">
        <f>IF(OR($A105="",$H105=""),"",MAX(0,IF($L105&lt;&gt;"",$L105,Dashboard!$C$3)-$H105))</f>
        <v/>
      </c>
      <c r="W105" s="23">
        <f>IF($A105="","",IF(OR($J105="Decision Released",$J105="Withdrawn"),"Closed",IF($R105="","Missing",IF($R105&lt;Dashboard!$C$3,"Overdue",IF($R105&lt;=Dashboard!$C$3+7,"Due Soon","Scheduled")))))</f>
        <v/>
      </c>
      <c r="X105" s="23">
        <f>IF($A105="","",IF($I105&lt;&gt;"","Submitted",IF($T105="","Missing Deadline",IF($T105&lt;Dashboard!$C$3,"Past Due",IF($T105&lt;=Dashboard!$C$3+14,"Due Soon","Open")))))</f>
        <v/>
      </c>
      <c r="Y105" s="23">
        <f>IF($A105="","",IF(COUNTIF($A$8:$A$207,$A105)&gt;1,"Duplicate Application ID",IF(AND($O105&lt;&gt;"",$P105&lt;&gt;"",$P105&gt;$O105),"Checklist Count Error",IF(AND($H105&lt;&gt;"",$I105&lt;&gt;"",$I105&lt;$H105),"Submitted Before Started",IF(AND($I105&lt;&gt;"",$L105&lt;&gt;"",$L105&lt;$I105),"Decision Before Submission",IF(AND($J105="Decision Released",OR($K105="Pending",$K105="",$L105="")),"Decision Details Missing",IF(AND($J105&lt;&gt;"Decision Released",OR(AND($K105&lt;&gt;"",$K105&lt;&gt;"Pending"),$L105&lt;&gt;"")),"Decision and Status Conflict",IF(AND($M105="Received",$N105=""),"Deposit Date Missing",IF(AND($N105&lt;&gt;"",$M105&lt;&gt;"Received"),"Deposit Status Conflict",IF(AND($M105="Received",$K105&lt;&gt;"Admit"),"Deposit Without Admit","OK")))))))))</f>
        <v/>
      </c>
    </row>
    <row r="106">
      <c r="A106" s="17" t="n"/>
      <c r="B106" s="17" t="n"/>
      <c r="C106" s="17" t="n"/>
      <c r="D106" s="18" t="n"/>
      <c r="E106" s="17" t="n"/>
      <c r="F106" s="17" t="n"/>
      <c r="G106" s="17" t="n"/>
      <c r="H106" s="37" t="n"/>
      <c r="I106" s="37" t="n"/>
      <c r="J106" s="17" t="n"/>
      <c r="K106" s="17" t="n"/>
      <c r="L106" s="37" t="n"/>
      <c r="M106" s="17" t="n"/>
      <c r="N106" s="37" t="n"/>
      <c r="O106" s="17" t="n"/>
      <c r="P106" s="17" t="n"/>
      <c r="Q106" s="37" t="n"/>
      <c r="R106" s="37" t="n"/>
      <c r="S106" s="18" t="n"/>
      <c r="T106" s="38">
        <f>IF(OR($C106="",$D106=""),"",IFERROR(INDEX(Lists!$C$3:$C$101,MATCH($C106&amp;"|"&amp;$D106,Lists!$D$3:$D$101,0)),""))</f>
        <v/>
      </c>
      <c r="U106" s="21">
        <f>IF($A106="","",IF($O106="","",IF($O106=0,1,MIN(IF($P106="",0,$P106)/$O106,1))))</f>
        <v/>
      </c>
      <c r="V106" s="22">
        <f>IF(OR($A106="",$H106=""),"",MAX(0,IF($L106&lt;&gt;"",$L106,Dashboard!$C$3)-$H106))</f>
        <v/>
      </c>
      <c r="W106" s="23">
        <f>IF($A106="","",IF(OR($J106="Decision Released",$J106="Withdrawn"),"Closed",IF($R106="","Missing",IF($R106&lt;Dashboard!$C$3,"Overdue",IF($R106&lt;=Dashboard!$C$3+7,"Due Soon","Scheduled")))))</f>
        <v/>
      </c>
      <c r="X106" s="23">
        <f>IF($A106="","",IF($I106&lt;&gt;"","Submitted",IF($T106="","Missing Deadline",IF($T106&lt;Dashboard!$C$3,"Past Due",IF($T106&lt;=Dashboard!$C$3+14,"Due Soon","Open")))))</f>
        <v/>
      </c>
      <c r="Y106" s="23">
        <f>IF($A106="","",IF(COUNTIF($A$8:$A$207,$A106)&gt;1,"Duplicate Application ID",IF(AND($O106&lt;&gt;"",$P106&lt;&gt;"",$P106&gt;$O106),"Checklist Count Error",IF(AND($H106&lt;&gt;"",$I106&lt;&gt;"",$I106&lt;$H106),"Submitted Before Started",IF(AND($I106&lt;&gt;"",$L106&lt;&gt;"",$L106&lt;$I106),"Decision Before Submission",IF(AND($J106="Decision Released",OR($K106="Pending",$K106="",$L106="")),"Decision Details Missing",IF(AND($J106&lt;&gt;"Decision Released",OR(AND($K106&lt;&gt;"",$K106&lt;&gt;"Pending"),$L106&lt;&gt;"")),"Decision and Status Conflict",IF(AND($M106="Received",$N106=""),"Deposit Date Missing",IF(AND($N106&lt;&gt;"",$M106&lt;&gt;"Received"),"Deposit Status Conflict",IF(AND($M106="Received",$K106&lt;&gt;"Admit"),"Deposit Without Admit","OK")))))))))</f>
        <v/>
      </c>
    </row>
    <row r="107">
      <c r="A107" s="17" t="n"/>
      <c r="B107" s="17" t="n"/>
      <c r="C107" s="17" t="n"/>
      <c r="D107" s="18" t="n"/>
      <c r="E107" s="17" t="n"/>
      <c r="F107" s="17" t="n"/>
      <c r="G107" s="17" t="n"/>
      <c r="H107" s="37" t="n"/>
      <c r="I107" s="37" t="n"/>
      <c r="J107" s="17" t="n"/>
      <c r="K107" s="17" t="n"/>
      <c r="L107" s="37" t="n"/>
      <c r="M107" s="17" t="n"/>
      <c r="N107" s="37" t="n"/>
      <c r="O107" s="17" t="n"/>
      <c r="P107" s="17" t="n"/>
      <c r="Q107" s="37" t="n"/>
      <c r="R107" s="37" t="n"/>
      <c r="S107" s="18" t="n"/>
      <c r="T107" s="38">
        <f>IF(OR($C107="",$D107=""),"",IFERROR(INDEX(Lists!$C$3:$C$101,MATCH($C107&amp;"|"&amp;$D107,Lists!$D$3:$D$101,0)),""))</f>
        <v/>
      </c>
      <c r="U107" s="21">
        <f>IF($A107="","",IF($O107="","",IF($O107=0,1,MIN(IF($P107="",0,$P107)/$O107,1))))</f>
        <v/>
      </c>
      <c r="V107" s="22">
        <f>IF(OR($A107="",$H107=""),"",MAX(0,IF($L107&lt;&gt;"",$L107,Dashboard!$C$3)-$H107))</f>
        <v/>
      </c>
      <c r="W107" s="23">
        <f>IF($A107="","",IF(OR($J107="Decision Released",$J107="Withdrawn"),"Closed",IF($R107="","Missing",IF($R107&lt;Dashboard!$C$3,"Overdue",IF($R107&lt;=Dashboard!$C$3+7,"Due Soon","Scheduled")))))</f>
        <v/>
      </c>
      <c r="X107" s="23">
        <f>IF($A107="","",IF($I107&lt;&gt;"","Submitted",IF($T107="","Missing Deadline",IF($T107&lt;Dashboard!$C$3,"Past Due",IF($T107&lt;=Dashboard!$C$3+14,"Due Soon","Open")))))</f>
        <v/>
      </c>
      <c r="Y107" s="23">
        <f>IF($A107="","",IF(COUNTIF($A$8:$A$207,$A107)&gt;1,"Duplicate Application ID",IF(AND($O107&lt;&gt;"",$P107&lt;&gt;"",$P107&gt;$O107),"Checklist Count Error",IF(AND($H107&lt;&gt;"",$I107&lt;&gt;"",$I107&lt;$H107),"Submitted Before Started",IF(AND($I107&lt;&gt;"",$L107&lt;&gt;"",$L107&lt;$I107),"Decision Before Submission",IF(AND($J107="Decision Released",OR($K107="Pending",$K107="",$L107="")),"Decision Details Missing",IF(AND($J107&lt;&gt;"Decision Released",OR(AND($K107&lt;&gt;"",$K107&lt;&gt;"Pending"),$L107&lt;&gt;"")),"Decision and Status Conflict",IF(AND($M107="Received",$N107=""),"Deposit Date Missing",IF(AND($N107&lt;&gt;"",$M107&lt;&gt;"Received"),"Deposit Status Conflict",IF(AND($M107="Received",$K107&lt;&gt;"Admit"),"Deposit Without Admit","OK")))))))))</f>
        <v/>
      </c>
    </row>
    <row r="108">
      <c r="A108" s="17" t="n"/>
      <c r="B108" s="17" t="n"/>
      <c r="C108" s="17" t="n"/>
      <c r="D108" s="18" t="n"/>
      <c r="E108" s="17" t="n"/>
      <c r="F108" s="17" t="n"/>
      <c r="G108" s="17" t="n"/>
      <c r="H108" s="37" t="n"/>
      <c r="I108" s="37" t="n"/>
      <c r="J108" s="17" t="n"/>
      <c r="K108" s="17" t="n"/>
      <c r="L108" s="37" t="n"/>
      <c r="M108" s="17" t="n"/>
      <c r="N108" s="37" t="n"/>
      <c r="O108" s="17" t="n"/>
      <c r="P108" s="17" t="n"/>
      <c r="Q108" s="37" t="n"/>
      <c r="R108" s="37" t="n"/>
      <c r="S108" s="18" t="n"/>
      <c r="T108" s="38">
        <f>IF(OR($C108="",$D108=""),"",IFERROR(INDEX(Lists!$C$3:$C$101,MATCH($C108&amp;"|"&amp;$D108,Lists!$D$3:$D$101,0)),""))</f>
        <v/>
      </c>
      <c r="U108" s="21">
        <f>IF($A108="","",IF($O108="","",IF($O108=0,1,MIN(IF($P108="",0,$P108)/$O108,1))))</f>
        <v/>
      </c>
      <c r="V108" s="22">
        <f>IF(OR($A108="",$H108=""),"",MAX(0,IF($L108&lt;&gt;"",$L108,Dashboard!$C$3)-$H108))</f>
        <v/>
      </c>
      <c r="W108" s="23">
        <f>IF($A108="","",IF(OR($J108="Decision Released",$J108="Withdrawn"),"Closed",IF($R108="","Missing",IF($R108&lt;Dashboard!$C$3,"Overdue",IF($R108&lt;=Dashboard!$C$3+7,"Due Soon","Scheduled")))))</f>
        <v/>
      </c>
      <c r="X108" s="23">
        <f>IF($A108="","",IF($I108&lt;&gt;"","Submitted",IF($T108="","Missing Deadline",IF($T108&lt;Dashboard!$C$3,"Past Due",IF($T108&lt;=Dashboard!$C$3+14,"Due Soon","Open")))))</f>
        <v/>
      </c>
      <c r="Y108" s="23">
        <f>IF($A108="","",IF(COUNTIF($A$8:$A$207,$A108)&gt;1,"Duplicate Application ID",IF(AND($O108&lt;&gt;"",$P108&lt;&gt;"",$P108&gt;$O108),"Checklist Count Error",IF(AND($H108&lt;&gt;"",$I108&lt;&gt;"",$I108&lt;$H108),"Submitted Before Started",IF(AND($I108&lt;&gt;"",$L108&lt;&gt;"",$L108&lt;$I108),"Decision Before Submission",IF(AND($J108="Decision Released",OR($K108="Pending",$K108="",$L108="")),"Decision Details Missing",IF(AND($J108&lt;&gt;"Decision Released",OR(AND($K108&lt;&gt;"",$K108&lt;&gt;"Pending"),$L108&lt;&gt;"")),"Decision and Status Conflict",IF(AND($M108="Received",$N108=""),"Deposit Date Missing",IF(AND($N108&lt;&gt;"",$M108&lt;&gt;"Received"),"Deposit Status Conflict",IF(AND($M108="Received",$K108&lt;&gt;"Admit"),"Deposit Without Admit","OK")))))))))</f>
        <v/>
      </c>
    </row>
    <row r="109">
      <c r="A109" s="17" t="n"/>
      <c r="B109" s="17" t="n"/>
      <c r="C109" s="17" t="n"/>
      <c r="D109" s="18" t="n"/>
      <c r="E109" s="17" t="n"/>
      <c r="F109" s="17" t="n"/>
      <c r="G109" s="17" t="n"/>
      <c r="H109" s="37" t="n"/>
      <c r="I109" s="37" t="n"/>
      <c r="J109" s="17" t="n"/>
      <c r="K109" s="17" t="n"/>
      <c r="L109" s="37" t="n"/>
      <c r="M109" s="17" t="n"/>
      <c r="N109" s="37" t="n"/>
      <c r="O109" s="17" t="n"/>
      <c r="P109" s="17" t="n"/>
      <c r="Q109" s="37" t="n"/>
      <c r="R109" s="37" t="n"/>
      <c r="S109" s="18" t="n"/>
      <c r="T109" s="38">
        <f>IF(OR($C109="",$D109=""),"",IFERROR(INDEX(Lists!$C$3:$C$101,MATCH($C109&amp;"|"&amp;$D109,Lists!$D$3:$D$101,0)),""))</f>
        <v/>
      </c>
      <c r="U109" s="21">
        <f>IF($A109="","",IF($O109="","",IF($O109=0,1,MIN(IF($P109="",0,$P109)/$O109,1))))</f>
        <v/>
      </c>
      <c r="V109" s="22">
        <f>IF(OR($A109="",$H109=""),"",MAX(0,IF($L109&lt;&gt;"",$L109,Dashboard!$C$3)-$H109))</f>
        <v/>
      </c>
      <c r="W109" s="23">
        <f>IF($A109="","",IF(OR($J109="Decision Released",$J109="Withdrawn"),"Closed",IF($R109="","Missing",IF($R109&lt;Dashboard!$C$3,"Overdue",IF($R109&lt;=Dashboard!$C$3+7,"Due Soon","Scheduled")))))</f>
        <v/>
      </c>
      <c r="X109" s="23">
        <f>IF($A109="","",IF($I109&lt;&gt;"","Submitted",IF($T109="","Missing Deadline",IF($T109&lt;Dashboard!$C$3,"Past Due",IF($T109&lt;=Dashboard!$C$3+14,"Due Soon","Open")))))</f>
        <v/>
      </c>
      <c r="Y109" s="23">
        <f>IF($A109="","",IF(COUNTIF($A$8:$A$207,$A109)&gt;1,"Duplicate Application ID",IF(AND($O109&lt;&gt;"",$P109&lt;&gt;"",$P109&gt;$O109),"Checklist Count Error",IF(AND($H109&lt;&gt;"",$I109&lt;&gt;"",$I109&lt;$H109),"Submitted Before Started",IF(AND($I109&lt;&gt;"",$L109&lt;&gt;"",$L109&lt;$I109),"Decision Before Submission",IF(AND($J109="Decision Released",OR($K109="Pending",$K109="",$L109="")),"Decision Details Missing",IF(AND($J109&lt;&gt;"Decision Released",OR(AND($K109&lt;&gt;"",$K109&lt;&gt;"Pending"),$L109&lt;&gt;"")),"Decision and Status Conflict",IF(AND($M109="Received",$N109=""),"Deposit Date Missing",IF(AND($N109&lt;&gt;"",$M109&lt;&gt;"Received"),"Deposit Status Conflict",IF(AND($M109="Received",$K109&lt;&gt;"Admit"),"Deposit Without Admit","OK")))))))))</f>
        <v/>
      </c>
    </row>
    <row r="110">
      <c r="A110" s="17" t="n"/>
      <c r="B110" s="17" t="n"/>
      <c r="C110" s="17" t="n"/>
      <c r="D110" s="18" t="n"/>
      <c r="E110" s="17" t="n"/>
      <c r="F110" s="17" t="n"/>
      <c r="G110" s="17" t="n"/>
      <c r="H110" s="37" t="n"/>
      <c r="I110" s="37" t="n"/>
      <c r="J110" s="17" t="n"/>
      <c r="K110" s="17" t="n"/>
      <c r="L110" s="37" t="n"/>
      <c r="M110" s="17" t="n"/>
      <c r="N110" s="37" t="n"/>
      <c r="O110" s="17" t="n"/>
      <c r="P110" s="17" t="n"/>
      <c r="Q110" s="37" t="n"/>
      <c r="R110" s="37" t="n"/>
      <c r="S110" s="18" t="n"/>
      <c r="T110" s="38">
        <f>IF(OR($C110="",$D110=""),"",IFERROR(INDEX(Lists!$C$3:$C$101,MATCH($C110&amp;"|"&amp;$D110,Lists!$D$3:$D$101,0)),""))</f>
        <v/>
      </c>
      <c r="U110" s="21">
        <f>IF($A110="","",IF($O110="","",IF($O110=0,1,MIN(IF($P110="",0,$P110)/$O110,1))))</f>
        <v/>
      </c>
      <c r="V110" s="22">
        <f>IF(OR($A110="",$H110=""),"",MAX(0,IF($L110&lt;&gt;"",$L110,Dashboard!$C$3)-$H110))</f>
        <v/>
      </c>
      <c r="W110" s="23">
        <f>IF($A110="","",IF(OR($J110="Decision Released",$J110="Withdrawn"),"Closed",IF($R110="","Missing",IF($R110&lt;Dashboard!$C$3,"Overdue",IF($R110&lt;=Dashboard!$C$3+7,"Due Soon","Scheduled")))))</f>
        <v/>
      </c>
      <c r="X110" s="23">
        <f>IF($A110="","",IF($I110&lt;&gt;"","Submitted",IF($T110="","Missing Deadline",IF($T110&lt;Dashboard!$C$3,"Past Due",IF($T110&lt;=Dashboard!$C$3+14,"Due Soon","Open")))))</f>
        <v/>
      </c>
      <c r="Y110" s="23">
        <f>IF($A110="","",IF(COUNTIF($A$8:$A$207,$A110)&gt;1,"Duplicate Application ID",IF(AND($O110&lt;&gt;"",$P110&lt;&gt;"",$P110&gt;$O110),"Checklist Count Error",IF(AND($H110&lt;&gt;"",$I110&lt;&gt;"",$I110&lt;$H110),"Submitted Before Started",IF(AND($I110&lt;&gt;"",$L110&lt;&gt;"",$L110&lt;$I110),"Decision Before Submission",IF(AND($J110="Decision Released",OR($K110="Pending",$K110="",$L110="")),"Decision Details Missing",IF(AND($J110&lt;&gt;"Decision Released",OR(AND($K110&lt;&gt;"",$K110&lt;&gt;"Pending"),$L110&lt;&gt;"")),"Decision and Status Conflict",IF(AND($M110="Received",$N110=""),"Deposit Date Missing",IF(AND($N110&lt;&gt;"",$M110&lt;&gt;"Received"),"Deposit Status Conflict",IF(AND($M110="Received",$K110&lt;&gt;"Admit"),"Deposit Without Admit","OK")))))))))</f>
        <v/>
      </c>
    </row>
    <row r="111">
      <c r="A111" s="17" t="n"/>
      <c r="B111" s="17" t="n"/>
      <c r="C111" s="17" t="n"/>
      <c r="D111" s="18" t="n"/>
      <c r="E111" s="17" t="n"/>
      <c r="F111" s="17" t="n"/>
      <c r="G111" s="17" t="n"/>
      <c r="H111" s="37" t="n"/>
      <c r="I111" s="37" t="n"/>
      <c r="J111" s="17" t="n"/>
      <c r="K111" s="17" t="n"/>
      <c r="L111" s="37" t="n"/>
      <c r="M111" s="17" t="n"/>
      <c r="N111" s="37" t="n"/>
      <c r="O111" s="17" t="n"/>
      <c r="P111" s="17" t="n"/>
      <c r="Q111" s="37" t="n"/>
      <c r="R111" s="37" t="n"/>
      <c r="S111" s="18" t="n"/>
      <c r="T111" s="38">
        <f>IF(OR($C111="",$D111=""),"",IFERROR(INDEX(Lists!$C$3:$C$101,MATCH($C111&amp;"|"&amp;$D111,Lists!$D$3:$D$101,0)),""))</f>
        <v/>
      </c>
      <c r="U111" s="21">
        <f>IF($A111="","",IF($O111="","",IF($O111=0,1,MIN(IF($P111="",0,$P111)/$O111,1))))</f>
        <v/>
      </c>
      <c r="V111" s="22">
        <f>IF(OR($A111="",$H111=""),"",MAX(0,IF($L111&lt;&gt;"",$L111,Dashboard!$C$3)-$H111))</f>
        <v/>
      </c>
      <c r="W111" s="23">
        <f>IF($A111="","",IF(OR($J111="Decision Released",$J111="Withdrawn"),"Closed",IF($R111="","Missing",IF($R111&lt;Dashboard!$C$3,"Overdue",IF($R111&lt;=Dashboard!$C$3+7,"Due Soon","Scheduled")))))</f>
        <v/>
      </c>
      <c r="X111" s="23">
        <f>IF($A111="","",IF($I111&lt;&gt;"","Submitted",IF($T111="","Missing Deadline",IF($T111&lt;Dashboard!$C$3,"Past Due",IF($T111&lt;=Dashboard!$C$3+14,"Due Soon","Open")))))</f>
        <v/>
      </c>
      <c r="Y111" s="23">
        <f>IF($A111="","",IF(COUNTIF($A$8:$A$207,$A111)&gt;1,"Duplicate Application ID",IF(AND($O111&lt;&gt;"",$P111&lt;&gt;"",$P111&gt;$O111),"Checklist Count Error",IF(AND($H111&lt;&gt;"",$I111&lt;&gt;"",$I111&lt;$H111),"Submitted Before Started",IF(AND($I111&lt;&gt;"",$L111&lt;&gt;"",$L111&lt;$I111),"Decision Before Submission",IF(AND($J111="Decision Released",OR($K111="Pending",$K111="",$L111="")),"Decision Details Missing",IF(AND($J111&lt;&gt;"Decision Released",OR(AND($K111&lt;&gt;"",$K111&lt;&gt;"Pending"),$L111&lt;&gt;"")),"Decision and Status Conflict",IF(AND($M111="Received",$N111=""),"Deposit Date Missing",IF(AND($N111&lt;&gt;"",$M111&lt;&gt;"Received"),"Deposit Status Conflict",IF(AND($M111="Received",$K111&lt;&gt;"Admit"),"Deposit Without Admit","OK")))))))))</f>
        <v/>
      </c>
    </row>
    <row r="112">
      <c r="A112" s="17" t="n"/>
      <c r="B112" s="17" t="n"/>
      <c r="C112" s="17" t="n"/>
      <c r="D112" s="18" t="n"/>
      <c r="E112" s="17" t="n"/>
      <c r="F112" s="17" t="n"/>
      <c r="G112" s="17" t="n"/>
      <c r="H112" s="37" t="n"/>
      <c r="I112" s="37" t="n"/>
      <c r="J112" s="17" t="n"/>
      <c r="K112" s="17" t="n"/>
      <c r="L112" s="37" t="n"/>
      <c r="M112" s="17" t="n"/>
      <c r="N112" s="37" t="n"/>
      <c r="O112" s="17" t="n"/>
      <c r="P112" s="17" t="n"/>
      <c r="Q112" s="37" t="n"/>
      <c r="R112" s="37" t="n"/>
      <c r="S112" s="18" t="n"/>
      <c r="T112" s="38">
        <f>IF(OR($C112="",$D112=""),"",IFERROR(INDEX(Lists!$C$3:$C$101,MATCH($C112&amp;"|"&amp;$D112,Lists!$D$3:$D$101,0)),""))</f>
        <v/>
      </c>
      <c r="U112" s="21">
        <f>IF($A112="","",IF($O112="","",IF($O112=0,1,MIN(IF($P112="",0,$P112)/$O112,1))))</f>
        <v/>
      </c>
      <c r="V112" s="22">
        <f>IF(OR($A112="",$H112=""),"",MAX(0,IF($L112&lt;&gt;"",$L112,Dashboard!$C$3)-$H112))</f>
        <v/>
      </c>
      <c r="W112" s="23">
        <f>IF($A112="","",IF(OR($J112="Decision Released",$J112="Withdrawn"),"Closed",IF($R112="","Missing",IF($R112&lt;Dashboard!$C$3,"Overdue",IF($R112&lt;=Dashboard!$C$3+7,"Due Soon","Scheduled")))))</f>
        <v/>
      </c>
      <c r="X112" s="23">
        <f>IF($A112="","",IF($I112&lt;&gt;"","Submitted",IF($T112="","Missing Deadline",IF($T112&lt;Dashboard!$C$3,"Past Due",IF($T112&lt;=Dashboard!$C$3+14,"Due Soon","Open")))))</f>
        <v/>
      </c>
      <c r="Y112" s="23">
        <f>IF($A112="","",IF(COUNTIF($A$8:$A$207,$A112)&gt;1,"Duplicate Application ID",IF(AND($O112&lt;&gt;"",$P112&lt;&gt;"",$P112&gt;$O112),"Checklist Count Error",IF(AND($H112&lt;&gt;"",$I112&lt;&gt;"",$I112&lt;$H112),"Submitted Before Started",IF(AND($I112&lt;&gt;"",$L112&lt;&gt;"",$L112&lt;$I112),"Decision Before Submission",IF(AND($J112="Decision Released",OR($K112="Pending",$K112="",$L112="")),"Decision Details Missing",IF(AND($J112&lt;&gt;"Decision Released",OR(AND($K112&lt;&gt;"",$K112&lt;&gt;"Pending"),$L112&lt;&gt;"")),"Decision and Status Conflict",IF(AND($M112="Received",$N112=""),"Deposit Date Missing",IF(AND($N112&lt;&gt;"",$M112&lt;&gt;"Received"),"Deposit Status Conflict",IF(AND($M112="Received",$K112&lt;&gt;"Admit"),"Deposit Without Admit","OK")))))))))</f>
        <v/>
      </c>
    </row>
    <row r="113">
      <c r="A113" s="17" t="n"/>
      <c r="B113" s="17" t="n"/>
      <c r="C113" s="17" t="n"/>
      <c r="D113" s="18" t="n"/>
      <c r="E113" s="17" t="n"/>
      <c r="F113" s="17" t="n"/>
      <c r="G113" s="17" t="n"/>
      <c r="H113" s="37" t="n"/>
      <c r="I113" s="37" t="n"/>
      <c r="J113" s="17" t="n"/>
      <c r="K113" s="17" t="n"/>
      <c r="L113" s="37" t="n"/>
      <c r="M113" s="17" t="n"/>
      <c r="N113" s="37" t="n"/>
      <c r="O113" s="17" t="n"/>
      <c r="P113" s="17" t="n"/>
      <c r="Q113" s="37" t="n"/>
      <c r="R113" s="37" t="n"/>
      <c r="S113" s="18" t="n"/>
      <c r="T113" s="38">
        <f>IF(OR($C113="",$D113=""),"",IFERROR(INDEX(Lists!$C$3:$C$101,MATCH($C113&amp;"|"&amp;$D113,Lists!$D$3:$D$101,0)),""))</f>
        <v/>
      </c>
      <c r="U113" s="21">
        <f>IF($A113="","",IF($O113="","",IF($O113=0,1,MIN(IF($P113="",0,$P113)/$O113,1))))</f>
        <v/>
      </c>
      <c r="V113" s="22">
        <f>IF(OR($A113="",$H113=""),"",MAX(0,IF($L113&lt;&gt;"",$L113,Dashboard!$C$3)-$H113))</f>
        <v/>
      </c>
      <c r="W113" s="23">
        <f>IF($A113="","",IF(OR($J113="Decision Released",$J113="Withdrawn"),"Closed",IF($R113="","Missing",IF($R113&lt;Dashboard!$C$3,"Overdue",IF($R113&lt;=Dashboard!$C$3+7,"Due Soon","Scheduled")))))</f>
        <v/>
      </c>
      <c r="X113" s="23">
        <f>IF($A113="","",IF($I113&lt;&gt;"","Submitted",IF($T113="","Missing Deadline",IF($T113&lt;Dashboard!$C$3,"Past Due",IF($T113&lt;=Dashboard!$C$3+14,"Due Soon","Open")))))</f>
        <v/>
      </c>
      <c r="Y113" s="23">
        <f>IF($A113="","",IF(COUNTIF($A$8:$A$207,$A113)&gt;1,"Duplicate Application ID",IF(AND($O113&lt;&gt;"",$P113&lt;&gt;"",$P113&gt;$O113),"Checklist Count Error",IF(AND($H113&lt;&gt;"",$I113&lt;&gt;"",$I113&lt;$H113),"Submitted Before Started",IF(AND($I113&lt;&gt;"",$L113&lt;&gt;"",$L113&lt;$I113),"Decision Before Submission",IF(AND($J113="Decision Released",OR($K113="Pending",$K113="",$L113="")),"Decision Details Missing",IF(AND($J113&lt;&gt;"Decision Released",OR(AND($K113&lt;&gt;"",$K113&lt;&gt;"Pending"),$L113&lt;&gt;"")),"Decision and Status Conflict",IF(AND($M113="Received",$N113=""),"Deposit Date Missing",IF(AND($N113&lt;&gt;"",$M113&lt;&gt;"Received"),"Deposit Status Conflict",IF(AND($M113="Received",$K113&lt;&gt;"Admit"),"Deposit Without Admit","OK")))))))))</f>
        <v/>
      </c>
    </row>
    <row r="114">
      <c r="A114" s="17" t="n"/>
      <c r="B114" s="17" t="n"/>
      <c r="C114" s="17" t="n"/>
      <c r="D114" s="18" t="n"/>
      <c r="E114" s="17" t="n"/>
      <c r="F114" s="17" t="n"/>
      <c r="G114" s="17" t="n"/>
      <c r="H114" s="37" t="n"/>
      <c r="I114" s="37" t="n"/>
      <c r="J114" s="17" t="n"/>
      <c r="K114" s="17" t="n"/>
      <c r="L114" s="37" t="n"/>
      <c r="M114" s="17" t="n"/>
      <c r="N114" s="37" t="n"/>
      <c r="O114" s="17" t="n"/>
      <c r="P114" s="17" t="n"/>
      <c r="Q114" s="37" t="n"/>
      <c r="R114" s="37" t="n"/>
      <c r="S114" s="18" t="n"/>
      <c r="T114" s="38">
        <f>IF(OR($C114="",$D114=""),"",IFERROR(INDEX(Lists!$C$3:$C$101,MATCH($C114&amp;"|"&amp;$D114,Lists!$D$3:$D$101,0)),""))</f>
        <v/>
      </c>
      <c r="U114" s="21">
        <f>IF($A114="","",IF($O114="","",IF($O114=0,1,MIN(IF($P114="",0,$P114)/$O114,1))))</f>
        <v/>
      </c>
      <c r="V114" s="22">
        <f>IF(OR($A114="",$H114=""),"",MAX(0,IF($L114&lt;&gt;"",$L114,Dashboard!$C$3)-$H114))</f>
        <v/>
      </c>
      <c r="W114" s="23">
        <f>IF($A114="","",IF(OR($J114="Decision Released",$J114="Withdrawn"),"Closed",IF($R114="","Missing",IF($R114&lt;Dashboard!$C$3,"Overdue",IF($R114&lt;=Dashboard!$C$3+7,"Due Soon","Scheduled")))))</f>
        <v/>
      </c>
      <c r="X114" s="23">
        <f>IF($A114="","",IF($I114&lt;&gt;"","Submitted",IF($T114="","Missing Deadline",IF($T114&lt;Dashboard!$C$3,"Past Due",IF($T114&lt;=Dashboard!$C$3+14,"Due Soon","Open")))))</f>
        <v/>
      </c>
      <c r="Y114" s="23">
        <f>IF($A114="","",IF(COUNTIF($A$8:$A$207,$A114)&gt;1,"Duplicate Application ID",IF(AND($O114&lt;&gt;"",$P114&lt;&gt;"",$P114&gt;$O114),"Checklist Count Error",IF(AND($H114&lt;&gt;"",$I114&lt;&gt;"",$I114&lt;$H114),"Submitted Before Started",IF(AND($I114&lt;&gt;"",$L114&lt;&gt;"",$L114&lt;$I114),"Decision Before Submission",IF(AND($J114="Decision Released",OR($K114="Pending",$K114="",$L114="")),"Decision Details Missing",IF(AND($J114&lt;&gt;"Decision Released",OR(AND($K114&lt;&gt;"",$K114&lt;&gt;"Pending"),$L114&lt;&gt;"")),"Decision and Status Conflict",IF(AND($M114="Received",$N114=""),"Deposit Date Missing",IF(AND($N114&lt;&gt;"",$M114&lt;&gt;"Received"),"Deposit Status Conflict",IF(AND($M114="Received",$K114&lt;&gt;"Admit"),"Deposit Without Admit","OK")))))))))</f>
        <v/>
      </c>
    </row>
    <row r="115">
      <c r="A115" s="17" t="n"/>
      <c r="B115" s="17" t="n"/>
      <c r="C115" s="17" t="n"/>
      <c r="D115" s="18" t="n"/>
      <c r="E115" s="17" t="n"/>
      <c r="F115" s="17" t="n"/>
      <c r="G115" s="17" t="n"/>
      <c r="H115" s="37" t="n"/>
      <c r="I115" s="37" t="n"/>
      <c r="J115" s="17" t="n"/>
      <c r="K115" s="17" t="n"/>
      <c r="L115" s="37" t="n"/>
      <c r="M115" s="17" t="n"/>
      <c r="N115" s="37" t="n"/>
      <c r="O115" s="17" t="n"/>
      <c r="P115" s="17" t="n"/>
      <c r="Q115" s="37" t="n"/>
      <c r="R115" s="37" t="n"/>
      <c r="S115" s="18" t="n"/>
      <c r="T115" s="38">
        <f>IF(OR($C115="",$D115=""),"",IFERROR(INDEX(Lists!$C$3:$C$101,MATCH($C115&amp;"|"&amp;$D115,Lists!$D$3:$D$101,0)),""))</f>
        <v/>
      </c>
      <c r="U115" s="21">
        <f>IF($A115="","",IF($O115="","",IF($O115=0,1,MIN(IF($P115="",0,$P115)/$O115,1))))</f>
        <v/>
      </c>
      <c r="V115" s="22">
        <f>IF(OR($A115="",$H115=""),"",MAX(0,IF($L115&lt;&gt;"",$L115,Dashboard!$C$3)-$H115))</f>
        <v/>
      </c>
      <c r="W115" s="23">
        <f>IF($A115="","",IF(OR($J115="Decision Released",$J115="Withdrawn"),"Closed",IF($R115="","Missing",IF($R115&lt;Dashboard!$C$3,"Overdue",IF($R115&lt;=Dashboard!$C$3+7,"Due Soon","Scheduled")))))</f>
        <v/>
      </c>
      <c r="X115" s="23">
        <f>IF($A115="","",IF($I115&lt;&gt;"","Submitted",IF($T115="","Missing Deadline",IF($T115&lt;Dashboard!$C$3,"Past Due",IF($T115&lt;=Dashboard!$C$3+14,"Due Soon","Open")))))</f>
        <v/>
      </c>
      <c r="Y115" s="23">
        <f>IF($A115="","",IF(COUNTIF($A$8:$A$207,$A115)&gt;1,"Duplicate Application ID",IF(AND($O115&lt;&gt;"",$P115&lt;&gt;"",$P115&gt;$O115),"Checklist Count Error",IF(AND($H115&lt;&gt;"",$I115&lt;&gt;"",$I115&lt;$H115),"Submitted Before Started",IF(AND($I115&lt;&gt;"",$L115&lt;&gt;"",$L115&lt;$I115),"Decision Before Submission",IF(AND($J115="Decision Released",OR($K115="Pending",$K115="",$L115="")),"Decision Details Missing",IF(AND($J115&lt;&gt;"Decision Released",OR(AND($K115&lt;&gt;"",$K115&lt;&gt;"Pending"),$L115&lt;&gt;"")),"Decision and Status Conflict",IF(AND($M115="Received",$N115=""),"Deposit Date Missing",IF(AND($N115&lt;&gt;"",$M115&lt;&gt;"Received"),"Deposit Status Conflict",IF(AND($M115="Received",$K115&lt;&gt;"Admit"),"Deposit Without Admit","OK")))))))))</f>
        <v/>
      </c>
    </row>
    <row r="116">
      <c r="A116" s="17" t="n"/>
      <c r="B116" s="17" t="n"/>
      <c r="C116" s="17" t="n"/>
      <c r="D116" s="18" t="n"/>
      <c r="E116" s="17" t="n"/>
      <c r="F116" s="17" t="n"/>
      <c r="G116" s="17" t="n"/>
      <c r="H116" s="37" t="n"/>
      <c r="I116" s="37" t="n"/>
      <c r="J116" s="17" t="n"/>
      <c r="K116" s="17" t="n"/>
      <c r="L116" s="37" t="n"/>
      <c r="M116" s="17" t="n"/>
      <c r="N116" s="37" t="n"/>
      <c r="O116" s="17" t="n"/>
      <c r="P116" s="17" t="n"/>
      <c r="Q116" s="37" t="n"/>
      <c r="R116" s="37" t="n"/>
      <c r="S116" s="18" t="n"/>
      <c r="T116" s="38">
        <f>IF(OR($C116="",$D116=""),"",IFERROR(INDEX(Lists!$C$3:$C$101,MATCH($C116&amp;"|"&amp;$D116,Lists!$D$3:$D$101,0)),""))</f>
        <v/>
      </c>
      <c r="U116" s="21">
        <f>IF($A116="","",IF($O116="","",IF($O116=0,1,MIN(IF($P116="",0,$P116)/$O116,1))))</f>
        <v/>
      </c>
      <c r="V116" s="22">
        <f>IF(OR($A116="",$H116=""),"",MAX(0,IF($L116&lt;&gt;"",$L116,Dashboard!$C$3)-$H116))</f>
        <v/>
      </c>
      <c r="W116" s="23">
        <f>IF($A116="","",IF(OR($J116="Decision Released",$J116="Withdrawn"),"Closed",IF($R116="","Missing",IF($R116&lt;Dashboard!$C$3,"Overdue",IF($R116&lt;=Dashboard!$C$3+7,"Due Soon","Scheduled")))))</f>
        <v/>
      </c>
      <c r="X116" s="23">
        <f>IF($A116="","",IF($I116&lt;&gt;"","Submitted",IF($T116="","Missing Deadline",IF($T116&lt;Dashboard!$C$3,"Past Due",IF($T116&lt;=Dashboard!$C$3+14,"Due Soon","Open")))))</f>
        <v/>
      </c>
      <c r="Y116" s="23">
        <f>IF($A116="","",IF(COUNTIF($A$8:$A$207,$A116)&gt;1,"Duplicate Application ID",IF(AND($O116&lt;&gt;"",$P116&lt;&gt;"",$P116&gt;$O116),"Checklist Count Error",IF(AND($H116&lt;&gt;"",$I116&lt;&gt;"",$I116&lt;$H116),"Submitted Before Started",IF(AND($I116&lt;&gt;"",$L116&lt;&gt;"",$L116&lt;$I116),"Decision Before Submission",IF(AND($J116="Decision Released",OR($K116="Pending",$K116="",$L116="")),"Decision Details Missing",IF(AND($J116&lt;&gt;"Decision Released",OR(AND($K116&lt;&gt;"",$K116&lt;&gt;"Pending"),$L116&lt;&gt;"")),"Decision and Status Conflict",IF(AND($M116="Received",$N116=""),"Deposit Date Missing",IF(AND($N116&lt;&gt;"",$M116&lt;&gt;"Received"),"Deposit Status Conflict",IF(AND($M116="Received",$K116&lt;&gt;"Admit"),"Deposit Without Admit","OK")))))))))</f>
        <v/>
      </c>
    </row>
    <row r="117">
      <c r="A117" s="17" t="n"/>
      <c r="B117" s="17" t="n"/>
      <c r="C117" s="17" t="n"/>
      <c r="D117" s="18" t="n"/>
      <c r="E117" s="17" t="n"/>
      <c r="F117" s="17" t="n"/>
      <c r="G117" s="17" t="n"/>
      <c r="H117" s="37" t="n"/>
      <c r="I117" s="37" t="n"/>
      <c r="J117" s="17" t="n"/>
      <c r="K117" s="17" t="n"/>
      <c r="L117" s="37" t="n"/>
      <c r="M117" s="17" t="n"/>
      <c r="N117" s="37" t="n"/>
      <c r="O117" s="17" t="n"/>
      <c r="P117" s="17" t="n"/>
      <c r="Q117" s="37" t="n"/>
      <c r="R117" s="37" t="n"/>
      <c r="S117" s="18" t="n"/>
      <c r="T117" s="38">
        <f>IF(OR($C117="",$D117=""),"",IFERROR(INDEX(Lists!$C$3:$C$101,MATCH($C117&amp;"|"&amp;$D117,Lists!$D$3:$D$101,0)),""))</f>
        <v/>
      </c>
      <c r="U117" s="21">
        <f>IF($A117="","",IF($O117="","",IF($O117=0,1,MIN(IF($P117="",0,$P117)/$O117,1))))</f>
        <v/>
      </c>
      <c r="V117" s="22">
        <f>IF(OR($A117="",$H117=""),"",MAX(0,IF($L117&lt;&gt;"",$L117,Dashboard!$C$3)-$H117))</f>
        <v/>
      </c>
      <c r="W117" s="23">
        <f>IF($A117="","",IF(OR($J117="Decision Released",$J117="Withdrawn"),"Closed",IF($R117="","Missing",IF($R117&lt;Dashboard!$C$3,"Overdue",IF($R117&lt;=Dashboard!$C$3+7,"Due Soon","Scheduled")))))</f>
        <v/>
      </c>
      <c r="X117" s="23">
        <f>IF($A117="","",IF($I117&lt;&gt;"","Submitted",IF($T117="","Missing Deadline",IF($T117&lt;Dashboard!$C$3,"Past Due",IF($T117&lt;=Dashboard!$C$3+14,"Due Soon","Open")))))</f>
        <v/>
      </c>
      <c r="Y117" s="23">
        <f>IF($A117="","",IF(COUNTIF($A$8:$A$207,$A117)&gt;1,"Duplicate Application ID",IF(AND($O117&lt;&gt;"",$P117&lt;&gt;"",$P117&gt;$O117),"Checklist Count Error",IF(AND($H117&lt;&gt;"",$I117&lt;&gt;"",$I117&lt;$H117),"Submitted Before Started",IF(AND($I117&lt;&gt;"",$L117&lt;&gt;"",$L117&lt;$I117),"Decision Before Submission",IF(AND($J117="Decision Released",OR($K117="Pending",$K117="",$L117="")),"Decision Details Missing",IF(AND($J117&lt;&gt;"Decision Released",OR(AND($K117&lt;&gt;"",$K117&lt;&gt;"Pending"),$L117&lt;&gt;"")),"Decision and Status Conflict",IF(AND($M117="Received",$N117=""),"Deposit Date Missing",IF(AND($N117&lt;&gt;"",$M117&lt;&gt;"Received"),"Deposit Status Conflict",IF(AND($M117="Received",$K117&lt;&gt;"Admit"),"Deposit Without Admit","OK")))))))))</f>
        <v/>
      </c>
    </row>
    <row r="118">
      <c r="A118" s="17" t="n"/>
      <c r="B118" s="17" t="n"/>
      <c r="C118" s="17" t="n"/>
      <c r="D118" s="18" t="n"/>
      <c r="E118" s="17" t="n"/>
      <c r="F118" s="17" t="n"/>
      <c r="G118" s="17" t="n"/>
      <c r="H118" s="37" t="n"/>
      <c r="I118" s="37" t="n"/>
      <c r="J118" s="17" t="n"/>
      <c r="K118" s="17" t="n"/>
      <c r="L118" s="37" t="n"/>
      <c r="M118" s="17" t="n"/>
      <c r="N118" s="37" t="n"/>
      <c r="O118" s="17" t="n"/>
      <c r="P118" s="17" t="n"/>
      <c r="Q118" s="37" t="n"/>
      <c r="R118" s="37" t="n"/>
      <c r="S118" s="18" t="n"/>
      <c r="T118" s="38">
        <f>IF(OR($C118="",$D118=""),"",IFERROR(INDEX(Lists!$C$3:$C$101,MATCH($C118&amp;"|"&amp;$D118,Lists!$D$3:$D$101,0)),""))</f>
        <v/>
      </c>
      <c r="U118" s="21">
        <f>IF($A118="","",IF($O118="","",IF($O118=0,1,MIN(IF($P118="",0,$P118)/$O118,1))))</f>
        <v/>
      </c>
      <c r="V118" s="22">
        <f>IF(OR($A118="",$H118=""),"",MAX(0,IF($L118&lt;&gt;"",$L118,Dashboard!$C$3)-$H118))</f>
        <v/>
      </c>
      <c r="W118" s="23">
        <f>IF($A118="","",IF(OR($J118="Decision Released",$J118="Withdrawn"),"Closed",IF($R118="","Missing",IF($R118&lt;Dashboard!$C$3,"Overdue",IF($R118&lt;=Dashboard!$C$3+7,"Due Soon","Scheduled")))))</f>
        <v/>
      </c>
      <c r="X118" s="23">
        <f>IF($A118="","",IF($I118&lt;&gt;"","Submitted",IF($T118="","Missing Deadline",IF($T118&lt;Dashboard!$C$3,"Past Due",IF($T118&lt;=Dashboard!$C$3+14,"Due Soon","Open")))))</f>
        <v/>
      </c>
      <c r="Y118" s="23">
        <f>IF($A118="","",IF(COUNTIF($A$8:$A$207,$A118)&gt;1,"Duplicate Application ID",IF(AND($O118&lt;&gt;"",$P118&lt;&gt;"",$P118&gt;$O118),"Checklist Count Error",IF(AND($H118&lt;&gt;"",$I118&lt;&gt;"",$I118&lt;$H118),"Submitted Before Started",IF(AND($I118&lt;&gt;"",$L118&lt;&gt;"",$L118&lt;$I118),"Decision Before Submission",IF(AND($J118="Decision Released",OR($K118="Pending",$K118="",$L118="")),"Decision Details Missing",IF(AND($J118&lt;&gt;"Decision Released",OR(AND($K118&lt;&gt;"",$K118&lt;&gt;"Pending"),$L118&lt;&gt;"")),"Decision and Status Conflict",IF(AND($M118="Received",$N118=""),"Deposit Date Missing",IF(AND($N118&lt;&gt;"",$M118&lt;&gt;"Received"),"Deposit Status Conflict",IF(AND($M118="Received",$K118&lt;&gt;"Admit"),"Deposit Without Admit","OK")))))))))</f>
        <v/>
      </c>
    </row>
    <row r="119">
      <c r="A119" s="17" t="n"/>
      <c r="B119" s="17" t="n"/>
      <c r="C119" s="17" t="n"/>
      <c r="D119" s="18" t="n"/>
      <c r="E119" s="17" t="n"/>
      <c r="F119" s="17" t="n"/>
      <c r="G119" s="17" t="n"/>
      <c r="H119" s="37" t="n"/>
      <c r="I119" s="37" t="n"/>
      <c r="J119" s="17" t="n"/>
      <c r="K119" s="17" t="n"/>
      <c r="L119" s="37" t="n"/>
      <c r="M119" s="17" t="n"/>
      <c r="N119" s="37" t="n"/>
      <c r="O119" s="17" t="n"/>
      <c r="P119" s="17" t="n"/>
      <c r="Q119" s="37" t="n"/>
      <c r="R119" s="37" t="n"/>
      <c r="S119" s="18" t="n"/>
      <c r="T119" s="38">
        <f>IF(OR($C119="",$D119=""),"",IFERROR(INDEX(Lists!$C$3:$C$101,MATCH($C119&amp;"|"&amp;$D119,Lists!$D$3:$D$101,0)),""))</f>
        <v/>
      </c>
      <c r="U119" s="21">
        <f>IF($A119="","",IF($O119="","",IF($O119=0,1,MIN(IF($P119="",0,$P119)/$O119,1))))</f>
        <v/>
      </c>
      <c r="V119" s="22">
        <f>IF(OR($A119="",$H119=""),"",MAX(0,IF($L119&lt;&gt;"",$L119,Dashboard!$C$3)-$H119))</f>
        <v/>
      </c>
      <c r="W119" s="23">
        <f>IF($A119="","",IF(OR($J119="Decision Released",$J119="Withdrawn"),"Closed",IF($R119="","Missing",IF($R119&lt;Dashboard!$C$3,"Overdue",IF($R119&lt;=Dashboard!$C$3+7,"Due Soon","Scheduled")))))</f>
        <v/>
      </c>
      <c r="X119" s="23">
        <f>IF($A119="","",IF($I119&lt;&gt;"","Submitted",IF($T119="","Missing Deadline",IF($T119&lt;Dashboard!$C$3,"Past Due",IF($T119&lt;=Dashboard!$C$3+14,"Due Soon","Open")))))</f>
        <v/>
      </c>
      <c r="Y119" s="23">
        <f>IF($A119="","",IF(COUNTIF($A$8:$A$207,$A119)&gt;1,"Duplicate Application ID",IF(AND($O119&lt;&gt;"",$P119&lt;&gt;"",$P119&gt;$O119),"Checklist Count Error",IF(AND($H119&lt;&gt;"",$I119&lt;&gt;"",$I119&lt;$H119),"Submitted Before Started",IF(AND($I119&lt;&gt;"",$L119&lt;&gt;"",$L119&lt;$I119),"Decision Before Submission",IF(AND($J119="Decision Released",OR($K119="Pending",$K119="",$L119="")),"Decision Details Missing",IF(AND($J119&lt;&gt;"Decision Released",OR(AND($K119&lt;&gt;"",$K119&lt;&gt;"Pending"),$L119&lt;&gt;"")),"Decision and Status Conflict",IF(AND($M119="Received",$N119=""),"Deposit Date Missing",IF(AND($N119&lt;&gt;"",$M119&lt;&gt;"Received"),"Deposit Status Conflict",IF(AND($M119="Received",$K119&lt;&gt;"Admit"),"Deposit Without Admit","OK")))))))))</f>
        <v/>
      </c>
    </row>
    <row r="120">
      <c r="A120" s="17" t="n"/>
      <c r="B120" s="17" t="n"/>
      <c r="C120" s="17" t="n"/>
      <c r="D120" s="18" t="n"/>
      <c r="E120" s="17" t="n"/>
      <c r="F120" s="17" t="n"/>
      <c r="G120" s="17" t="n"/>
      <c r="H120" s="37" t="n"/>
      <c r="I120" s="37" t="n"/>
      <c r="J120" s="17" t="n"/>
      <c r="K120" s="17" t="n"/>
      <c r="L120" s="37" t="n"/>
      <c r="M120" s="17" t="n"/>
      <c r="N120" s="37" t="n"/>
      <c r="O120" s="17" t="n"/>
      <c r="P120" s="17" t="n"/>
      <c r="Q120" s="37" t="n"/>
      <c r="R120" s="37" t="n"/>
      <c r="S120" s="18" t="n"/>
      <c r="T120" s="38">
        <f>IF(OR($C120="",$D120=""),"",IFERROR(INDEX(Lists!$C$3:$C$101,MATCH($C120&amp;"|"&amp;$D120,Lists!$D$3:$D$101,0)),""))</f>
        <v/>
      </c>
      <c r="U120" s="21">
        <f>IF($A120="","",IF($O120="","",IF($O120=0,1,MIN(IF($P120="",0,$P120)/$O120,1))))</f>
        <v/>
      </c>
      <c r="V120" s="22">
        <f>IF(OR($A120="",$H120=""),"",MAX(0,IF($L120&lt;&gt;"",$L120,Dashboard!$C$3)-$H120))</f>
        <v/>
      </c>
      <c r="W120" s="23">
        <f>IF($A120="","",IF(OR($J120="Decision Released",$J120="Withdrawn"),"Closed",IF($R120="","Missing",IF($R120&lt;Dashboard!$C$3,"Overdue",IF($R120&lt;=Dashboard!$C$3+7,"Due Soon","Scheduled")))))</f>
        <v/>
      </c>
      <c r="X120" s="23">
        <f>IF($A120="","",IF($I120&lt;&gt;"","Submitted",IF($T120="","Missing Deadline",IF($T120&lt;Dashboard!$C$3,"Past Due",IF($T120&lt;=Dashboard!$C$3+14,"Due Soon","Open")))))</f>
        <v/>
      </c>
      <c r="Y120" s="23">
        <f>IF($A120="","",IF(COUNTIF($A$8:$A$207,$A120)&gt;1,"Duplicate Application ID",IF(AND($O120&lt;&gt;"",$P120&lt;&gt;"",$P120&gt;$O120),"Checklist Count Error",IF(AND($H120&lt;&gt;"",$I120&lt;&gt;"",$I120&lt;$H120),"Submitted Before Started",IF(AND($I120&lt;&gt;"",$L120&lt;&gt;"",$L120&lt;$I120),"Decision Before Submission",IF(AND($J120="Decision Released",OR($K120="Pending",$K120="",$L120="")),"Decision Details Missing",IF(AND($J120&lt;&gt;"Decision Released",OR(AND($K120&lt;&gt;"",$K120&lt;&gt;"Pending"),$L120&lt;&gt;"")),"Decision and Status Conflict",IF(AND($M120="Received",$N120=""),"Deposit Date Missing",IF(AND($N120&lt;&gt;"",$M120&lt;&gt;"Received"),"Deposit Status Conflict",IF(AND($M120="Received",$K120&lt;&gt;"Admit"),"Deposit Without Admit","OK")))))))))</f>
        <v/>
      </c>
    </row>
    <row r="121">
      <c r="A121" s="17" t="n"/>
      <c r="B121" s="17" t="n"/>
      <c r="C121" s="17" t="n"/>
      <c r="D121" s="18" t="n"/>
      <c r="E121" s="17" t="n"/>
      <c r="F121" s="17" t="n"/>
      <c r="G121" s="17" t="n"/>
      <c r="H121" s="37" t="n"/>
      <c r="I121" s="37" t="n"/>
      <c r="J121" s="17" t="n"/>
      <c r="K121" s="17" t="n"/>
      <c r="L121" s="37" t="n"/>
      <c r="M121" s="17" t="n"/>
      <c r="N121" s="37" t="n"/>
      <c r="O121" s="17" t="n"/>
      <c r="P121" s="17" t="n"/>
      <c r="Q121" s="37" t="n"/>
      <c r="R121" s="37" t="n"/>
      <c r="S121" s="18" t="n"/>
      <c r="T121" s="38">
        <f>IF(OR($C121="",$D121=""),"",IFERROR(INDEX(Lists!$C$3:$C$101,MATCH($C121&amp;"|"&amp;$D121,Lists!$D$3:$D$101,0)),""))</f>
        <v/>
      </c>
      <c r="U121" s="21">
        <f>IF($A121="","",IF($O121="","",IF($O121=0,1,MIN(IF($P121="",0,$P121)/$O121,1))))</f>
        <v/>
      </c>
      <c r="V121" s="22">
        <f>IF(OR($A121="",$H121=""),"",MAX(0,IF($L121&lt;&gt;"",$L121,Dashboard!$C$3)-$H121))</f>
        <v/>
      </c>
      <c r="W121" s="23">
        <f>IF($A121="","",IF(OR($J121="Decision Released",$J121="Withdrawn"),"Closed",IF($R121="","Missing",IF($R121&lt;Dashboard!$C$3,"Overdue",IF($R121&lt;=Dashboard!$C$3+7,"Due Soon","Scheduled")))))</f>
        <v/>
      </c>
      <c r="X121" s="23">
        <f>IF($A121="","",IF($I121&lt;&gt;"","Submitted",IF($T121="","Missing Deadline",IF($T121&lt;Dashboard!$C$3,"Past Due",IF($T121&lt;=Dashboard!$C$3+14,"Due Soon","Open")))))</f>
        <v/>
      </c>
      <c r="Y121" s="23">
        <f>IF($A121="","",IF(COUNTIF($A$8:$A$207,$A121)&gt;1,"Duplicate Application ID",IF(AND($O121&lt;&gt;"",$P121&lt;&gt;"",$P121&gt;$O121),"Checklist Count Error",IF(AND($H121&lt;&gt;"",$I121&lt;&gt;"",$I121&lt;$H121),"Submitted Before Started",IF(AND($I121&lt;&gt;"",$L121&lt;&gt;"",$L121&lt;$I121),"Decision Before Submission",IF(AND($J121="Decision Released",OR($K121="Pending",$K121="",$L121="")),"Decision Details Missing",IF(AND($J121&lt;&gt;"Decision Released",OR(AND($K121&lt;&gt;"",$K121&lt;&gt;"Pending"),$L121&lt;&gt;"")),"Decision and Status Conflict",IF(AND($M121="Received",$N121=""),"Deposit Date Missing",IF(AND($N121&lt;&gt;"",$M121&lt;&gt;"Received"),"Deposit Status Conflict",IF(AND($M121="Received",$K121&lt;&gt;"Admit"),"Deposit Without Admit","OK")))))))))</f>
        <v/>
      </c>
    </row>
    <row r="122">
      <c r="A122" s="17" t="n"/>
      <c r="B122" s="17" t="n"/>
      <c r="C122" s="17" t="n"/>
      <c r="D122" s="18" t="n"/>
      <c r="E122" s="17" t="n"/>
      <c r="F122" s="17" t="n"/>
      <c r="G122" s="17" t="n"/>
      <c r="H122" s="37" t="n"/>
      <c r="I122" s="37" t="n"/>
      <c r="J122" s="17" t="n"/>
      <c r="K122" s="17" t="n"/>
      <c r="L122" s="37" t="n"/>
      <c r="M122" s="17" t="n"/>
      <c r="N122" s="37" t="n"/>
      <c r="O122" s="17" t="n"/>
      <c r="P122" s="17" t="n"/>
      <c r="Q122" s="37" t="n"/>
      <c r="R122" s="37" t="n"/>
      <c r="S122" s="18" t="n"/>
      <c r="T122" s="38">
        <f>IF(OR($C122="",$D122=""),"",IFERROR(INDEX(Lists!$C$3:$C$101,MATCH($C122&amp;"|"&amp;$D122,Lists!$D$3:$D$101,0)),""))</f>
        <v/>
      </c>
      <c r="U122" s="21">
        <f>IF($A122="","",IF($O122="","",IF($O122=0,1,MIN(IF($P122="",0,$P122)/$O122,1))))</f>
        <v/>
      </c>
      <c r="V122" s="22">
        <f>IF(OR($A122="",$H122=""),"",MAX(0,IF($L122&lt;&gt;"",$L122,Dashboard!$C$3)-$H122))</f>
        <v/>
      </c>
      <c r="W122" s="23">
        <f>IF($A122="","",IF(OR($J122="Decision Released",$J122="Withdrawn"),"Closed",IF($R122="","Missing",IF($R122&lt;Dashboard!$C$3,"Overdue",IF($R122&lt;=Dashboard!$C$3+7,"Due Soon","Scheduled")))))</f>
        <v/>
      </c>
      <c r="X122" s="23">
        <f>IF($A122="","",IF($I122&lt;&gt;"","Submitted",IF($T122="","Missing Deadline",IF($T122&lt;Dashboard!$C$3,"Past Due",IF($T122&lt;=Dashboard!$C$3+14,"Due Soon","Open")))))</f>
        <v/>
      </c>
      <c r="Y122" s="23">
        <f>IF($A122="","",IF(COUNTIF($A$8:$A$207,$A122)&gt;1,"Duplicate Application ID",IF(AND($O122&lt;&gt;"",$P122&lt;&gt;"",$P122&gt;$O122),"Checklist Count Error",IF(AND($H122&lt;&gt;"",$I122&lt;&gt;"",$I122&lt;$H122),"Submitted Before Started",IF(AND($I122&lt;&gt;"",$L122&lt;&gt;"",$L122&lt;$I122),"Decision Before Submission",IF(AND($J122="Decision Released",OR($K122="Pending",$K122="",$L122="")),"Decision Details Missing",IF(AND($J122&lt;&gt;"Decision Released",OR(AND($K122&lt;&gt;"",$K122&lt;&gt;"Pending"),$L122&lt;&gt;"")),"Decision and Status Conflict",IF(AND($M122="Received",$N122=""),"Deposit Date Missing",IF(AND($N122&lt;&gt;"",$M122&lt;&gt;"Received"),"Deposit Status Conflict",IF(AND($M122="Received",$K122&lt;&gt;"Admit"),"Deposit Without Admit","OK")))))))))</f>
        <v/>
      </c>
    </row>
    <row r="123">
      <c r="A123" s="17" t="n"/>
      <c r="B123" s="17" t="n"/>
      <c r="C123" s="17" t="n"/>
      <c r="D123" s="18" t="n"/>
      <c r="E123" s="17" t="n"/>
      <c r="F123" s="17" t="n"/>
      <c r="G123" s="17" t="n"/>
      <c r="H123" s="37" t="n"/>
      <c r="I123" s="37" t="n"/>
      <c r="J123" s="17" t="n"/>
      <c r="K123" s="17" t="n"/>
      <c r="L123" s="37" t="n"/>
      <c r="M123" s="17" t="n"/>
      <c r="N123" s="37" t="n"/>
      <c r="O123" s="17" t="n"/>
      <c r="P123" s="17" t="n"/>
      <c r="Q123" s="37" t="n"/>
      <c r="R123" s="37" t="n"/>
      <c r="S123" s="18" t="n"/>
      <c r="T123" s="38">
        <f>IF(OR($C123="",$D123=""),"",IFERROR(INDEX(Lists!$C$3:$C$101,MATCH($C123&amp;"|"&amp;$D123,Lists!$D$3:$D$101,0)),""))</f>
        <v/>
      </c>
      <c r="U123" s="21">
        <f>IF($A123="","",IF($O123="","",IF($O123=0,1,MIN(IF($P123="",0,$P123)/$O123,1))))</f>
        <v/>
      </c>
      <c r="V123" s="22">
        <f>IF(OR($A123="",$H123=""),"",MAX(0,IF($L123&lt;&gt;"",$L123,Dashboard!$C$3)-$H123))</f>
        <v/>
      </c>
      <c r="W123" s="23">
        <f>IF($A123="","",IF(OR($J123="Decision Released",$J123="Withdrawn"),"Closed",IF($R123="","Missing",IF($R123&lt;Dashboard!$C$3,"Overdue",IF($R123&lt;=Dashboard!$C$3+7,"Due Soon","Scheduled")))))</f>
        <v/>
      </c>
      <c r="X123" s="23">
        <f>IF($A123="","",IF($I123&lt;&gt;"","Submitted",IF($T123="","Missing Deadline",IF($T123&lt;Dashboard!$C$3,"Past Due",IF($T123&lt;=Dashboard!$C$3+14,"Due Soon","Open")))))</f>
        <v/>
      </c>
      <c r="Y123" s="23">
        <f>IF($A123="","",IF(COUNTIF($A$8:$A$207,$A123)&gt;1,"Duplicate Application ID",IF(AND($O123&lt;&gt;"",$P123&lt;&gt;"",$P123&gt;$O123),"Checklist Count Error",IF(AND($H123&lt;&gt;"",$I123&lt;&gt;"",$I123&lt;$H123),"Submitted Before Started",IF(AND($I123&lt;&gt;"",$L123&lt;&gt;"",$L123&lt;$I123),"Decision Before Submission",IF(AND($J123="Decision Released",OR($K123="Pending",$K123="",$L123="")),"Decision Details Missing",IF(AND($J123&lt;&gt;"Decision Released",OR(AND($K123&lt;&gt;"",$K123&lt;&gt;"Pending"),$L123&lt;&gt;"")),"Decision and Status Conflict",IF(AND($M123="Received",$N123=""),"Deposit Date Missing",IF(AND($N123&lt;&gt;"",$M123&lt;&gt;"Received"),"Deposit Status Conflict",IF(AND($M123="Received",$K123&lt;&gt;"Admit"),"Deposit Without Admit","OK")))))))))</f>
        <v/>
      </c>
    </row>
    <row r="124">
      <c r="A124" s="17" t="n"/>
      <c r="B124" s="17" t="n"/>
      <c r="C124" s="17" t="n"/>
      <c r="D124" s="18" t="n"/>
      <c r="E124" s="17" t="n"/>
      <c r="F124" s="17" t="n"/>
      <c r="G124" s="17" t="n"/>
      <c r="H124" s="37" t="n"/>
      <c r="I124" s="37" t="n"/>
      <c r="J124" s="17" t="n"/>
      <c r="K124" s="17" t="n"/>
      <c r="L124" s="37" t="n"/>
      <c r="M124" s="17" t="n"/>
      <c r="N124" s="37" t="n"/>
      <c r="O124" s="17" t="n"/>
      <c r="P124" s="17" t="n"/>
      <c r="Q124" s="37" t="n"/>
      <c r="R124" s="37" t="n"/>
      <c r="S124" s="18" t="n"/>
      <c r="T124" s="38">
        <f>IF(OR($C124="",$D124=""),"",IFERROR(INDEX(Lists!$C$3:$C$101,MATCH($C124&amp;"|"&amp;$D124,Lists!$D$3:$D$101,0)),""))</f>
        <v/>
      </c>
      <c r="U124" s="21">
        <f>IF($A124="","",IF($O124="","",IF($O124=0,1,MIN(IF($P124="",0,$P124)/$O124,1))))</f>
        <v/>
      </c>
      <c r="V124" s="22">
        <f>IF(OR($A124="",$H124=""),"",MAX(0,IF($L124&lt;&gt;"",$L124,Dashboard!$C$3)-$H124))</f>
        <v/>
      </c>
      <c r="W124" s="23">
        <f>IF($A124="","",IF(OR($J124="Decision Released",$J124="Withdrawn"),"Closed",IF($R124="","Missing",IF($R124&lt;Dashboard!$C$3,"Overdue",IF($R124&lt;=Dashboard!$C$3+7,"Due Soon","Scheduled")))))</f>
        <v/>
      </c>
      <c r="X124" s="23">
        <f>IF($A124="","",IF($I124&lt;&gt;"","Submitted",IF($T124="","Missing Deadline",IF($T124&lt;Dashboard!$C$3,"Past Due",IF($T124&lt;=Dashboard!$C$3+14,"Due Soon","Open")))))</f>
        <v/>
      </c>
      <c r="Y124" s="23">
        <f>IF($A124="","",IF(COUNTIF($A$8:$A$207,$A124)&gt;1,"Duplicate Application ID",IF(AND($O124&lt;&gt;"",$P124&lt;&gt;"",$P124&gt;$O124),"Checklist Count Error",IF(AND($H124&lt;&gt;"",$I124&lt;&gt;"",$I124&lt;$H124),"Submitted Before Started",IF(AND($I124&lt;&gt;"",$L124&lt;&gt;"",$L124&lt;$I124),"Decision Before Submission",IF(AND($J124="Decision Released",OR($K124="Pending",$K124="",$L124="")),"Decision Details Missing",IF(AND($J124&lt;&gt;"Decision Released",OR(AND($K124&lt;&gt;"",$K124&lt;&gt;"Pending"),$L124&lt;&gt;"")),"Decision and Status Conflict",IF(AND($M124="Received",$N124=""),"Deposit Date Missing",IF(AND($N124&lt;&gt;"",$M124&lt;&gt;"Received"),"Deposit Status Conflict",IF(AND($M124="Received",$K124&lt;&gt;"Admit"),"Deposit Without Admit","OK")))))))))</f>
        <v/>
      </c>
    </row>
    <row r="125">
      <c r="A125" s="17" t="n"/>
      <c r="B125" s="17" t="n"/>
      <c r="C125" s="17" t="n"/>
      <c r="D125" s="18" t="n"/>
      <c r="E125" s="17" t="n"/>
      <c r="F125" s="17" t="n"/>
      <c r="G125" s="17" t="n"/>
      <c r="H125" s="37" t="n"/>
      <c r="I125" s="37" t="n"/>
      <c r="J125" s="17" t="n"/>
      <c r="K125" s="17" t="n"/>
      <c r="L125" s="37" t="n"/>
      <c r="M125" s="17" t="n"/>
      <c r="N125" s="37" t="n"/>
      <c r="O125" s="17" t="n"/>
      <c r="P125" s="17" t="n"/>
      <c r="Q125" s="37" t="n"/>
      <c r="R125" s="37" t="n"/>
      <c r="S125" s="18" t="n"/>
      <c r="T125" s="38">
        <f>IF(OR($C125="",$D125=""),"",IFERROR(INDEX(Lists!$C$3:$C$101,MATCH($C125&amp;"|"&amp;$D125,Lists!$D$3:$D$101,0)),""))</f>
        <v/>
      </c>
      <c r="U125" s="21">
        <f>IF($A125="","",IF($O125="","",IF($O125=0,1,MIN(IF($P125="",0,$P125)/$O125,1))))</f>
        <v/>
      </c>
      <c r="V125" s="22">
        <f>IF(OR($A125="",$H125=""),"",MAX(0,IF($L125&lt;&gt;"",$L125,Dashboard!$C$3)-$H125))</f>
        <v/>
      </c>
      <c r="W125" s="23">
        <f>IF($A125="","",IF(OR($J125="Decision Released",$J125="Withdrawn"),"Closed",IF($R125="","Missing",IF($R125&lt;Dashboard!$C$3,"Overdue",IF($R125&lt;=Dashboard!$C$3+7,"Due Soon","Scheduled")))))</f>
        <v/>
      </c>
      <c r="X125" s="23">
        <f>IF($A125="","",IF($I125&lt;&gt;"","Submitted",IF($T125="","Missing Deadline",IF($T125&lt;Dashboard!$C$3,"Past Due",IF($T125&lt;=Dashboard!$C$3+14,"Due Soon","Open")))))</f>
        <v/>
      </c>
      <c r="Y125" s="23">
        <f>IF($A125="","",IF(COUNTIF($A$8:$A$207,$A125)&gt;1,"Duplicate Application ID",IF(AND($O125&lt;&gt;"",$P125&lt;&gt;"",$P125&gt;$O125),"Checklist Count Error",IF(AND($H125&lt;&gt;"",$I125&lt;&gt;"",$I125&lt;$H125),"Submitted Before Started",IF(AND($I125&lt;&gt;"",$L125&lt;&gt;"",$L125&lt;$I125),"Decision Before Submission",IF(AND($J125="Decision Released",OR($K125="Pending",$K125="",$L125="")),"Decision Details Missing",IF(AND($J125&lt;&gt;"Decision Released",OR(AND($K125&lt;&gt;"",$K125&lt;&gt;"Pending"),$L125&lt;&gt;"")),"Decision and Status Conflict",IF(AND($M125="Received",$N125=""),"Deposit Date Missing",IF(AND($N125&lt;&gt;"",$M125&lt;&gt;"Received"),"Deposit Status Conflict",IF(AND($M125="Received",$K125&lt;&gt;"Admit"),"Deposit Without Admit","OK")))))))))</f>
        <v/>
      </c>
    </row>
    <row r="126">
      <c r="A126" s="17" t="n"/>
      <c r="B126" s="17" t="n"/>
      <c r="C126" s="17" t="n"/>
      <c r="D126" s="18" t="n"/>
      <c r="E126" s="17" t="n"/>
      <c r="F126" s="17" t="n"/>
      <c r="G126" s="17" t="n"/>
      <c r="H126" s="37" t="n"/>
      <c r="I126" s="37" t="n"/>
      <c r="J126" s="17" t="n"/>
      <c r="K126" s="17" t="n"/>
      <c r="L126" s="37" t="n"/>
      <c r="M126" s="17" t="n"/>
      <c r="N126" s="37" t="n"/>
      <c r="O126" s="17" t="n"/>
      <c r="P126" s="17" t="n"/>
      <c r="Q126" s="37" t="n"/>
      <c r="R126" s="37" t="n"/>
      <c r="S126" s="18" t="n"/>
      <c r="T126" s="38">
        <f>IF(OR($C126="",$D126=""),"",IFERROR(INDEX(Lists!$C$3:$C$101,MATCH($C126&amp;"|"&amp;$D126,Lists!$D$3:$D$101,0)),""))</f>
        <v/>
      </c>
      <c r="U126" s="21">
        <f>IF($A126="","",IF($O126="","",IF($O126=0,1,MIN(IF($P126="",0,$P126)/$O126,1))))</f>
        <v/>
      </c>
      <c r="V126" s="22">
        <f>IF(OR($A126="",$H126=""),"",MAX(0,IF($L126&lt;&gt;"",$L126,Dashboard!$C$3)-$H126))</f>
        <v/>
      </c>
      <c r="W126" s="23">
        <f>IF($A126="","",IF(OR($J126="Decision Released",$J126="Withdrawn"),"Closed",IF($R126="","Missing",IF($R126&lt;Dashboard!$C$3,"Overdue",IF($R126&lt;=Dashboard!$C$3+7,"Due Soon","Scheduled")))))</f>
        <v/>
      </c>
      <c r="X126" s="23">
        <f>IF($A126="","",IF($I126&lt;&gt;"","Submitted",IF($T126="","Missing Deadline",IF($T126&lt;Dashboard!$C$3,"Past Due",IF($T126&lt;=Dashboard!$C$3+14,"Due Soon","Open")))))</f>
        <v/>
      </c>
      <c r="Y126" s="23">
        <f>IF($A126="","",IF(COUNTIF($A$8:$A$207,$A126)&gt;1,"Duplicate Application ID",IF(AND($O126&lt;&gt;"",$P126&lt;&gt;"",$P126&gt;$O126),"Checklist Count Error",IF(AND($H126&lt;&gt;"",$I126&lt;&gt;"",$I126&lt;$H126),"Submitted Before Started",IF(AND($I126&lt;&gt;"",$L126&lt;&gt;"",$L126&lt;$I126),"Decision Before Submission",IF(AND($J126="Decision Released",OR($K126="Pending",$K126="",$L126="")),"Decision Details Missing",IF(AND($J126&lt;&gt;"Decision Released",OR(AND($K126&lt;&gt;"",$K126&lt;&gt;"Pending"),$L126&lt;&gt;"")),"Decision and Status Conflict",IF(AND($M126="Received",$N126=""),"Deposit Date Missing",IF(AND($N126&lt;&gt;"",$M126&lt;&gt;"Received"),"Deposit Status Conflict",IF(AND($M126="Received",$K126&lt;&gt;"Admit"),"Deposit Without Admit","OK")))))))))</f>
        <v/>
      </c>
    </row>
    <row r="127">
      <c r="A127" s="17" t="n"/>
      <c r="B127" s="17" t="n"/>
      <c r="C127" s="17" t="n"/>
      <c r="D127" s="18" t="n"/>
      <c r="E127" s="17" t="n"/>
      <c r="F127" s="17" t="n"/>
      <c r="G127" s="17" t="n"/>
      <c r="H127" s="37" t="n"/>
      <c r="I127" s="37" t="n"/>
      <c r="J127" s="17" t="n"/>
      <c r="K127" s="17" t="n"/>
      <c r="L127" s="37" t="n"/>
      <c r="M127" s="17" t="n"/>
      <c r="N127" s="37" t="n"/>
      <c r="O127" s="17" t="n"/>
      <c r="P127" s="17" t="n"/>
      <c r="Q127" s="37" t="n"/>
      <c r="R127" s="37" t="n"/>
      <c r="S127" s="18" t="n"/>
      <c r="T127" s="38">
        <f>IF(OR($C127="",$D127=""),"",IFERROR(INDEX(Lists!$C$3:$C$101,MATCH($C127&amp;"|"&amp;$D127,Lists!$D$3:$D$101,0)),""))</f>
        <v/>
      </c>
      <c r="U127" s="21">
        <f>IF($A127="","",IF($O127="","",IF($O127=0,1,MIN(IF($P127="",0,$P127)/$O127,1))))</f>
        <v/>
      </c>
      <c r="V127" s="22">
        <f>IF(OR($A127="",$H127=""),"",MAX(0,IF($L127&lt;&gt;"",$L127,Dashboard!$C$3)-$H127))</f>
        <v/>
      </c>
      <c r="W127" s="23">
        <f>IF($A127="","",IF(OR($J127="Decision Released",$J127="Withdrawn"),"Closed",IF($R127="","Missing",IF($R127&lt;Dashboard!$C$3,"Overdue",IF($R127&lt;=Dashboard!$C$3+7,"Due Soon","Scheduled")))))</f>
        <v/>
      </c>
      <c r="X127" s="23">
        <f>IF($A127="","",IF($I127&lt;&gt;"","Submitted",IF($T127="","Missing Deadline",IF($T127&lt;Dashboard!$C$3,"Past Due",IF($T127&lt;=Dashboard!$C$3+14,"Due Soon","Open")))))</f>
        <v/>
      </c>
      <c r="Y127" s="23">
        <f>IF($A127="","",IF(COUNTIF($A$8:$A$207,$A127)&gt;1,"Duplicate Application ID",IF(AND($O127&lt;&gt;"",$P127&lt;&gt;"",$P127&gt;$O127),"Checklist Count Error",IF(AND($H127&lt;&gt;"",$I127&lt;&gt;"",$I127&lt;$H127),"Submitted Before Started",IF(AND($I127&lt;&gt;"",$L127&lt;&gt;"",$L127&lt;$I127),"Decision Before Submission",IF(AND($J127="Decision Released",OR($K127="Pending",$K127="",$L127="")),"Decision Details Missing",IF(AND($J127&lt;&gt;"Decision Released",OR(AND($K127&lt;&gt;"",$K127&lt;&gt;"Pending"),$L127&lt;&gt;"")),"Decision and Status Conflict",IF(AND($M127="Received",$N127=""),"Deposit Date Missing",IF(AND($N127&lt;&gt;"",$M127&lt;&gt;"Received"),"Deposit Status Conflict",IF(AND($M127="Received",$K127&lt;&gt;"Admit"),"Deposit Without Admit","OK")))))))))</f>
        <v/>
      </c>
    </row>
    <row r="128">
      <c r="A128" s="17" t="n"/>
      <c r="B128" s="17" t="n"/>
      <c r="C128" s="17" t="n"/>
      <c r="D128" s="18" t="n"/>
      <c r="E128" s="17" t="n"/>
      <c r="F128" s="17" t="n"/>
      <c r="G128" s="17" t="n"/>
      <c r="H128" s="37" t="n"/>
      <c r="I128" s="37" t="n"/>
      <c r="J128" s="17" t="n"/>
      <c r="K128" s="17" t="n"/>
      <c r="L128" s="37" t="n"/>
      <c r="M128" s="17" t="n"/>
      <c r="N128" s="37" t="n"/>
      <c r="O128" s="17" t="n"/>
      <c r="P128" s="17" t="n"/>
      <c r="Q128" s="37" t="n"/>
      <c r="R128" s="37" t="n"/>
      <c r="S128" s="18" t="n"/>
      <c r="T128" s="38">
        <f>IF(OR($C128="",$D128=""),"",IFERROR(INDEX(Lists!$C$3:$C$101,MATCH($C128&amp;"|"&amp;$D128,Lists!$D$3:$D$101,0)),""))</f>
        <v/>
      </c>
      <c r="U128" s="21">
        <f>IF($A128="","",IF($O128="","",IF($O128=0,1,MIN(IF($P128="",0,$P128)/$O128,1))))</f>
        <v/>
      </c>
      <c r="V128" s="22">
        <f>IF(OR($A128="",$H128=""),"",MAX(0,IF($L128&lt;&gt;"",$L128,Dashboard!$C$3)-$H128))</f>
        <v/>
      </c>
      <c r="W128" s="23">
        <f>IF($A128="","",IF(OR($J128="Decision Released",$J128="Withdrawn"),"Closed",IF($R128="","Missing",IF($R128&lt;Dashboard!$C$3,"Overdue",IF($R128&lt;=Dashboard!$C$3+7,"Due Soon","Scheduled")))))</f>
        <v/>
      </c>
      <c r="X128" s="23">
        <f>IF($A128="","",IF($I128&lt;&gt;"","Submitted",IF($T128="","Missing Deadline",IF($T128&lt;Dashboard!$C$3,"Past Due",IF($T128&lt;=Dashboard!$C$3+14,"Due Soon","Open")))))</f>
        <v/>
      </c>
      <c r="Y128" s="23">
        <f>IF($A128="","",IF(COUNTIF($A$8:$A$207,$A128)&gt;1,"Duplicate Application ID",IF(AND($O128&lt;&gt;"",$P128&lt;&gt;"",$P128&gt;$O128),"Checklist Count Error",IF(AND($H128&lt;&gt;"",$I128&lt;&gt;"",$I128&lt;$H128),"Submitted Before Started",IF(AND($I128&lt;&gt;"",$L128&lt;&gt;"",$L128&lt;$I128),"Decision Before Submission",IF(AND($J128="Decision Released",OR($K128="Pending",$K128="",$L128="")),"Decision Details Missing",IF(AND($J128&lt;&gt;"Decision Released",OR(AND($K128&lt;&gt;"",$K128&lt;&gt;"Pending"),$L128&lt;&gt;"")),"Decision and Status Conflict",IF(AND($M128="Received",$N128=""),"Deposit Date Missing",IF(AND($N128&lt;&gt;"",$M128&lt;&gt;"Received"),"Deposit Status Conflict",IF(AND($M128="Received",$K128&lt;&gt;"Admit"),"Deposit Without Admit","OK")))))))))</f>
        <v/>
      </c>
    </row>
    <row r="129">
      <c r="A129" s="17" t="n"/>
      <c r="B129" s="17" t="n"/>
      <c r="C129" s="17" t="n"/>
      <c r="D129" s="18" t="n"/>
      <c r="E129" s="17" t="n"/>
      <c r="F129" s="17" t="n"/>
      <c r="G129" s="17" t="n"/>
      <c r="H129" s="37" t="n"/>
      <c r="I129" s="37" t="n"/>
      <c r="J129" s="17" t="n"/>
      <c r="K129" s="17" t="n"/>
      <c r="L129" s="37" t="n"/>
      <c r="M129" s="17" t="n"/>
      <c r="N129" s="37" t="n"/>
      <c r="O129" s="17" t="n"/>
      <c r="P129" s="17" t="n"/>
      <c r="Q129" s="37" t="n"/>
      <c r="R129" s="37" t="n"/>
      <c r="S129" s="18" t="n"/>
      <c r="T129" s="38">
        <f>IF(OR($C129="",$D129=""),"",IFERROR(INDEX(Lists!$C$3:$C$101,MATCH($C129&amp;"|"&amp;$D129,Lists!$D$3:$D$101,0)),""))</f>
        <v/>
      </c>
      <c r="U129" s="21">
        <f>IF($A129="","",IF($O129="","",IF($O129=0,1,MIN(IF($P129="",0,$P129)/$O129,1))))</f>
        <v/>
      </c>
      <c r="V129" s="22">
        <f>IF(OR($A129="",$H129=""),"",MAX(0,IF($L129&lt;&gt;"",$L129,Dashboard!$C$3)-$H129))</f>
        <v/>
      </c>
      <c r="W129" s="23">
        <f>IF($A129="","",IF(OR($J129="Decision Released",$J129="Withdrawn"),"Closed",IF($R129="","Missing",IF($R129&lt;Dashboard!$C$3,"Overdue",IF($R129&lt;=Dashboard!$C$3+7,"Due Soon","Scheduled")))))</f>
        <v/>
      </c>
      <c r="X129" s="23">
        <f>IF($A129="","",IF($I129&lt;&gt;"","Submitted",IF($T129="","Missing Deadline",IF($T129&lt;Dashboard!$C$3,"Past Due",IF($T129&lt;=Dashboard!$C$3+14,"Due Soon","Open")))))</f>
        <v/>
      </c>
      <c r="Y129" s="23">
        <f>IF($A129="","",IF(COUNTIF($A$8:$A$207,$A129)&gt;1,"Duplicate Application ID",IF(AND($O129&lt;&gt;"",$P129&lt;&gt;"",$P129&gt;$O129),"Checklist Count Error",IF(AND($H129&lt;&gt;"",$I129&lt;&gt;"",$I129&lt;$H129),"Submitted Before Started",IF(AND($I129&lt;&gt;"",$L129&lt;&gt;"",$L129&lt;$I129),"Decision Before Submission",IF(AND($J129="Decision Released",OR($K129="Pending",$K129="",$L129="")),"Decision Details Missing",IF(AND($J129&lt;&gt;"Decision Released",OR(AND($K129&lt;&gt;"",$K129&lt;&gt;"Pending"),$L129&lt;&gt;"")),"Decision and Status Conflict",IF(AND($M129="Received",$N129=""),"Deposit Date Missing",IF(AND($N129&lt;&gt;"",$M129&lt;&gt;"Received"),"Deposit Status Conflict",IF(AND($M129="Received",$K129&lt;&gt;"Admit"),"Deposit Without Admit","OK")))))))))</f>
        <v/>
      </c>
    </row>
    <row r="130">
      <c r="A130" s="17" t="n"/>
      <c r="B130" s="17" t="n"/>
      <c r="C130" s="17" t="n"/>
      <c r="D130" s="18" t="n"/>
      <c r="E130" s="17" t="n"/>
      <c r="F130" s="17" t="n"/>
      <c r="G130" s="17" t="n"/>
      <c r="H130" s="37" t="n"/>
      <c r="I130" s="37" t="n"/>
      <c r="J130" s="17" t="n"/>
      <c r="K130" s="17" t="n"/>
      <c r="L130" s="37" t="n"/>
      <c r="M130" s="17" t="n"/>
      <c r="N130" s="37" t="n"/>
      <c r="O130" s="17" t="n"/>
      <c r="P130" s="17" t="n"/>
      <c r="Q130" s="37" t="n"/>
      <c r="R130" s="37" t="n"/>
      <c r="S130" s="18" t="n"/>
      <c r="T130" s="38">
        <f>IF(OR($C130="",$D130=""),"",IFERROR(INDEX(Lists!$C$3:$C$101,MATCH($C130&amp;"|"&amp;$D130,Lists!$D$3:$D$101,0)),""))</f>
        <v/>
      </c>
      <c r="U130" s="21">
        <f>IF($A130="","",IF($O130="","",IF($O130=0,1,MIN(IF($P130="",0,$P130)/$O130,1))))</f>
        <v/>
      </c>
      <c r="V130" s="22">
        <f>IF(OR($A130="",$H130=""),"",MAX(0,IF($L130&lt;&gt;"",$L130,Dashboard!$C$3)-$H130))</f>
        <v/>
      </c>
      <c r="W130" s="23">
        <f>IF($A130="","",IF(OR($J130="Decision Released",$J130="Withdrawn"),"Closed",IF($R130="","Missing",IF($R130&lt;Dashboard!$C$3,"Overdue",IF($R130&lt;=Dashboard!$C$3+7,"Due Soon","Scheduled")))))</f>
        <v/>
      </c>
      <c r="X130" s="23">
        <f>IF($A130="","",IF($I130&lt;&gt;"","Submitted",IF($T130="","Missing Deadline",IF($T130&lt;Dashboard!$C$3,"Past Due",IF($T130&lt;=Dashboard!$C$3+14,"Due Soon","Open")))))</f>
        <v/>
      </c>
      <c r="Y130" s="23">
        <f>IF($A130="","",IF(COUNTIF($A$8:$A$207,$A130)&gt;1,"Duplicate Application ID",IF(AND($O130&lt;&gt;"",$P130&lt;&gt;"",$P130&gt;$O130),"Checklist Count Error",IF(AND($H130&lt;&gt;"",$I130&lt;&gt;"",$I130&lt;$H130),"Submitted Before Started",IF(AND($I130&lt;&gt;"",$L130&lt;&gt;"",$L130&lt;$I130),"Decision Before Submission",IF(AND($J130="Decision Released",OR($K130="Pending",$K130="",$L130="")),"Decision Details Missing",IF(AND($J130&lt;&gt;"Decision Released",OR(AND($K130&lt;&gt;"",$K130&lt;&gt;"Pending"),$L130&lt;&gt;"")),"Decision and Status Conflict",IF(AND($M130="Received",$N130=""),"Deposit Date Missing",IF(AND($N130&lt;&gt;"",$M130&lt;&gt;"Received"),"Deposit Status Conflict",IF(AND($M130="Received",$K130&lt;&gt;"Admit"),"Deposit Without Admit","OK")))))))))</f>
        <v/>
      </c>
    </row>
    <row r="131">
      <c r="A131" s="17" t="n"/>
      <c r="B131" s="17" t="n"/>
      <c r="C131" s="17" t="n"/>
      <c r="D131" s="18" t="n"/>
      <c r="E131" s="17" t="n"/>
      <c r="F131" s="17" t="n"/>
      <c r="G131" s="17" t="n"/>
      <c r="H131" s="37" t="n"/>
      <c r="I131" s="37" t="n"/>
      <c r="J131" s="17" t="n"/>
      <c r="K131" s="17" t="n"/>
      <c r="L131" s="37" t="n"/>
      <c r="M131" s="17" t="n"/>
      <c r="N131" s="37" t="n"/>
      <c r="O131" s="17" t="n"/>
      <c r="P131" s="17" t="n"/>
      <c r="Q131" s="37" t="n"/>
      <c r="R131" s="37" t="n"/>
      <c r="S131" s="18" t="n"/>
      <c r="T131" s="38">
        <f>IF(OR($C131="",$D131=""),"",IFERROR(INDEX(Lists!$C$3:$C$101,MATCH($C131&amp;"|"&amp;$D131,Lists!$D$3:$D$101,0)),""))</f>
        <v/>
      </c>
      <c r="U131" s="21">
        <f>IF($A131="","",IF($O131="","",IF($O131=0,1,MIN(IF($P131="",0,$P131)/$O131,1))))</f>
        <v/>
      </c>
      <c r="V131" s="22">
        <f>IF(OR($A131="",$H131=""),"",MAX(0,IF($L131&lt;&gt;"",$L131,Dashboard!$C$3)-$H131))</f>
        <v/>
      </c>
      <c r="W131" s="23">
        <f>IF($A131="","",IF(OR($J131="Decision Released",$J131="Withdrawn"),"Closed",IF($R131="","Missing",IF($R131&lt;Dashboard!$C$3,"Overdue",IF($R131&lt;=Dashboard!$C$3+7,"Due Soon","Scheduled")))))</f>
        <v/>
      </c>
      <c r="X131" s="23">
        <f>IF($A131="","",IF($I131&lt;&gt;"","Submitted",IF($T131="","Missing Deadline",IF($T131&lt;Dashboard!$C$3,"Past Due",IF($T131&lt;=Dashboard!$C$3+14,"Due Soon","Open")))))</f>
        <v/>
      </c>
      <c r="Y131" s="23">
        <f>IF($A131="","",IF(COUNTIF($A$8:$A$207,$A131)&gt;1,"Duplicate Application ID",IF(AND($O131&lt;&gt;"",$P131&lt;&gt;"",$P131&gt;$O131),"Checklist Count Error",IF(AND($H131&lt;&gt;"",$I131&lt;&gt;"",$I131&lt;$H131),"Submitted Before Started",IF(AND($I131&lt;&gt;"",$L131&lt;&gt;"",$L131&lt;$I131),"Decision Before Submission",IF(AND($J131="Decision Released",OR($K131="Pending",$K131="",$L131="")),"Decision Details Missing",IF(AND($J131&lt;&gt;"Decision Released",OR(AND($K131&lt;&gt;"",$K131&lt;&gt;"Pending"),$L131&lt;&gt;"")),"Decision and Status Conflict",IF(AND($M131="Received",$N131=""),"Deposit Date Missing",IF(AND($N131&lt;&gt;"",$M131&lt;&gt;"Received"),"Deposit Status Conflict",IF(AND($M131="Received",$K131&lt;&gt;"Admit"),"Deposit Without Admit","OK")))))))))</f>
        <v/>
      </c>
    </row>
    <row r="132">
      <c r="A132" s="17" t="n"/>
      <c r="B132" s="17" t="n"/>
      <c r="C132" s="17" t="n"/>
      <c r="D132" s="18" t="n"/>
      <c r="E132" s="17" t="n"/>
      <c r="F132" s="17" t="n"/>
      <c r="G132" s="17" t="n"/>
      <c r="H132" s="37" t="n"/>
      <c r="I132" s="37" t="n"/>
      <c r="J132" s="17" t="n"/>
      <c r="K132" s="17" t="n"/>
      <c r="L132" s="37" t="n"/>
      <c r="M132" s="17" t="n"/>
      <c r="N132" s="37" t="n"/>
      <c r="O132" s="17" t="n"/>
      <c r="P132" s="17" t="n"/>
      <c r="Q132" s="37" t="n"/>
      <c r="R132" s="37" t="n"/>
      <c r="S132" s="18" t="n"/>
      <c r="T132" s="38">
        <f>IF(OR($C132="",$D132=""),"",IFERROR(INDEX(Lists!$C$3:$C$101,MATCH($C132&amp;"|"&amp;$D132,Lists!$D$3:$D$101,0)),""))</f>
        <v/>
      </c>
      <c r="U132" s="21">
        <f>IF($A132="","",IF($O132="","",IF($O132=0,1,MIN(IF($P132="",0,$P132)/$O132,1))))</f>
        <v/>
      </c>
      <c r="V132" s="22">
        <f>IF(OR($A132="",$H132=""),"",MAX(0,IF($L132&lt;&gt;"",$L132,Dashboard!$C$3)-$H132))</f>
        <v/>
      </c>
      <c r="W132" s="23">
        <f>IF($A132="","",IF(OR($J132="Decision Released",$J132="Withdrawn"),"Closed",IF($R132="","Missing",IF($R132&lt;Dashboard!$C$3,"Overdue",IF($R132&lt;=Dashboard!$C$3+7,"Due Soon","Scheduled")))))</f>
        <v/>
      </c>
      <c r="X132" s="23">
        <f>IF($A132="","",IF($I132&lt;&gt;"","Submitted",IF($T132="","Missing Deadline",IF($T132&lt;Dashboard!$C$3,"Past Due",IF($T132&lt;=Dashboard!$C$3+14,"Due Soon","Open")))))</f>
        <v/>
      </c>
      <c r="Y132" s="23">
        <f>IF($A132="","",IF(COUNTIF($A$8:$A$207,$A132)&gt;1,"Duplicate Application ID",IF(AND($O132&lt;&gt;"",$P132&lt;&gt;"",$P132&gt;$O132),"Checklist Count Error",IF(AND($H132&lt;&gt;"",$I132&lt;&gt;"",$I132&lt;$H132),"Submitted Before Started",IF(AND($I132&lt;&gt;"",$L132&lt;&gt;"",$L132&lt;$I132),"Decision Before Submission",IF(AND($J132="Decision Released",OR($K132="Pending",$K132="",$L132="")),"Decision Details Missing",IF(AND($J132&lt;&gt;"Decision Released",OR(AND($K132&lt;&gt;"",$K132&lt;&gt;"Pending"),$L132&lt;&gt;"")),"Decision and Status Conflict",IF(AND($M132="Received",$N132=""),"Deposit Date Missing",IF(AND($N132&lt;&gt;"",$M132&lt;&gt;"Received"),"Deposit Status Conflict",IF(AND($M132="Received",$K132&lt;&gt;"Admit"),"Deposit Without Admit","OK")))))))))</f>
        <v/>
      </c>
    </row>
    <row r="133">
      <c r="A133" s="17" t="n"/>
      <c r="B133" s="17" t="n"/>
      <c r="C133" s="17" t="n"/>
      <c r="D133" s="18" t="n"/>
      <c r="E133" s="17" t="n"/>
      <c r="F133" s="17" t="n"/>
      <c r="G133" s="17" t="n"/>
      <c r="H133" s="37" t="n"/>
      <c r="I133" s="37" t="n"/>
      <c r="J133" s="17" t="n"/>
      <c r="K133" s="17" t="n"/>
      <c r="L133" s="37" t="n"/>
      <c r="M133" s="17" t="n"/>
      <c r="N133" s="37" t="n"/>
      <c r="O133" s="17" t="n"/>
      <c r="P133" s="17" t="n"/>
      <c r="Q133" s="37" t="n"/>
      <c r="R133" s="37" t="n"/>
      <c r="S133" s="18" t="n"/>
      <c r="T133" s="38">
        <f>IF(OR($C133="",$D133=""),"",IFERROR(INDEX(Lists!$C$3:$C$101,MATCH($C133&amp;"|"&amp;$D133,Lists!$D$3:$D$101,0)),""))</f>
        <v/>
      </c>
      <c r="U133" s="21">
        <f>IF($A133="","",IF($O133="","",IF($O133=0,1,MIN(IF($P133="",0,$P133)/$O133,1))))</f>
        <v/>
      </c>
      <c r="V133" s="22">
        <f>IF(OR($A133="",$H133=""),"",MAX(0,IF($L133&lt;&gt;"",$L133,Dashboard!$C$3)-$H133))</f>
        <v/>
      </c>
      <c r="W133" s="23">
        <f>IF($A133="","",IF(OR($J133="Decision Released",$J133="Withdrawn"),"Closed",IF($R133="","Missing",IF($R133&lt;Dashboard!$C$3,"Overdue",IF($R133&lt;=Dashboard!$C$3+7,"Due Soon","Scheduled")))))</f>
        <v/>
      </c>
      <c r="X133" s="23">
        <f>IF($A133="","",IF($I133&lt;&gt;"","Submitted",IF($T133="","Missing Deadline",IF($T133&lt;Dashboard!$C$3,"Past Due",IF($T133&lt;=Dashboard!$C$3+14,"Due Soon","Open")))))</f>
        <v/>
      </c>
      <c r="Y133" s="23">
        <f>IF($A133="","",IF(COUNTIF($A$8:$A$207,$A133)&gt;1,"Duplicate Application ID",IF(AND($O133&lt;&gt;"",$P133&lt;&gt;"",$P133&gt;$O133),"Checklist Count Error",IF(AND($H133&lt;&gt;"",$I133&lt;&gt;"",$I133&lt;$H133),"Submitted Before Started",IF(AND($I133&lt;&gt;"",$L133&lt;&gt;"",$L133&lt;$I133),"Decision Before Submission",IF(AND($J133="Decision Released",OR($K133="Pending",$K133="",$L133="")),"Decision Details Missing",IF(AND($J133&lt;&gt;"Decision Released",OR(AND($K133&lt;&gt;"",$K133&lt;&gt;"Pending"),$L133&lt;&gt;"")),"Decision and Status Conflict",IF(AND($M133="Received",$N133=""),"Deposit Date Missing",IF(AND($N133&lt;&gt;"",$M133&lt;&gt;"Received"),"Deposit Status Conflict",IF(AND($M133="Received",$K133&lt;&gt;"Admit"),"Deposit Without Admit","OK")))))))))</f>
        <v/>
      </c>
    </row>
    <row r="134">
      <c r="A134" s="17" t="n"/>
      <c r="B134" s="17" t="n"/>
      <c r="C134" s="17" t="n"/>
      <c r="D134" s="18" t="n"/>
      <c r="E134" s="17" t="n"/>
      <c r="F134" s="17" t="n"/>
      <c r="G134" s="17" t="n"/>
      <c r="H134" s="37" t="n"/>
      <c r="I134" s="37" t="n"/>
      <c r="J134" s="17" t="n"/>
      <c r="K134" s="17" t="n"/>
      <c r="L134" s="37" t="n"/>
      <c r="M134" s="17" t="n"/>
      <c r="N134" s="37" t="n"/>
      <c r="O134" s="17" t="n"/>
      <c r="P134" s="17" t="n"/>
      <c r="Q134" s="37" t="n"/>
      <c r="R134" s="37" t="n"/>
      <c r="S134" s="18" t="n"/>
      <c r="T134" s="38">
        <f>IF(OR($C134="",$D134=""),"",IFERROR(INDEX(Lists!$C$3:$C$101,MATCH($C134&amp;"|"&amp;$D134,Lists!$D$3:$D$101,0)),""))</f>
        <v/>
      </c>
      <c r="U134" s="21">
        <f>IF($A134="","",IF($O134="","",IF($O134=0,1,MIN(IF($P134="",0,$P134)/$O134,1))))</f>
        <v/>
      </c>
      <c r="V134" s="22">
        <f>IF(OR($A134="",$H134=""),"",MAX(0,IF($L134&lt;&gt;"",$L134,Dashboard!$C$3)-$H134))</f>
        <v/>
      </c>
      <c r="W134" s="23">
        <f>IF($A134="","",IF(OR($J134="Decision Released",$J134="Withdrawn"),"Closed",IF($R134="","Missing",IF($R134&lt;Dashboard!$C$3,"Overdue",IF($R134&lt;=Dashboard!$C$3+7,"Due Soon","Scheduled")))))</f>
        <v/>
      </c>
      <c r="X134" s="23">
        <f>IF($A134="","",IF($I134&lt;&gt;"","Submitted",IF($T134="","Missing Deadline",IF($T134&lt;Dashboard!$C$3,"Past Due",IF($T134&lt;=Dashboard!$C$3+14,"Due Soon","Open")))))</f>
        <v/>
      </c>
      <c r="Y134" s="23">
        <f>IF($A134="","",IF(COUNTIF($A$8:$A$207,$A134)&gt;1,"Duplicate Application ID",IF(AND($O134&lt;&gt;"",$P134&lt;&gt;"",$P134&gt;$O134),"Checklist Count Error",IF(AND($H134&lt;&gt;"",$I134&lt;&gt;"",$I134&lt;$H134),"Submitted Before Started",IF(AND($I134&lt;&gt;"",$L134&lt;&gt;"",$L134&lt;$I134),"Decision Before Submission",IF(AND($J134="Decision Released",OR($K134="Pending",$K134="",$L134="")),"Decision Details Missing",IF(AND($J134&lt;&gt;"Decision Released",OR(AND($K134&lt;&gt;"",$K134&lt;&gt;"Pending"),$L134&lt;&gt;"")),"Decision and Status Conflict",IF(AND($M134="Received",$N134=""),"Deposit Date Missing",IF(AND($N134&lt;&gt;"",$M134&lt;&gt;"Received"),"Deposit Status Conflict",IF(AND($M134="Received",$K134&lt;&gt;"Admit"),"Deposit Without Admit","OK")))))))))</f>
        <v/>
      </c>
    </row>
    <row r="135">
      <c r="A135" s="17" t="n"/>
      <c r="B135" s="17" t="n"/>
      <c r="C135" s="17" t="n"/>
      <c r="D135" s="18" t="n"/>
      <c r="E135" s="17" t="n"/>
      <c r="F135" s="17" t="n"/>
      <c r="G135" s="17" t="n"/>
      <c r="H135" s="37" t="n"/>
      <c r="I135" s="37" t="n"/>
      <c r="J135" s="17" t="n"/>
      <c r="K135" s="17" t="n"/>
      <c r="L135" s="37" t="n"/>
      <c r="M135" s="17" t="n"/>
      <c r="N135" s="37" t="n"/>
      <c r="O135" s="17" t="n"/>
      <c r="P135" s="17" t="n"/>
      <c r="Q135" s="37" t="n"/>
      <c r="R135" s="37" t="n"/>
      <c r="S135" s="18" t="n"/>
      <c r="T135" s="38">
        <f>IF(OR($C135="",$D135=""),"",IFERROR(INDEX(Lists!$C$3:$C$101,MATCH($C135&amp;"|"&amp;$D135,Lists!$D$3:$D$101,0)),""))</f>
        <v/>
      </c>
      <c r="U135" s="21">
        <f>IF($A135="","",IF($O135="","",IF($O135=0,1,MIN(IF($P135="",0,$P135)/$O135,1))))</f>
        <v/>
      </c>
      <c r="V135" s="22">
        <f>IF(OR($A135="",$H135=""),"",MAX(0,IF($L135&lt;&gt;"",$L135,Dashboard!$C$3)-$H135))</f>
        <v/>
      </c>
      <c r="W135" s="23">
        <f>IF($A135="","",IF(OR($J135="Decision Released",$J135="Withdrawn"),"Closed",IF($R135="","Missing",IF($R135&lt;Dashboard!$C$3,"Overdue",IF($R135&lt;=Dashboard!$C$3+7,"Due Soon","Scheduled")))))</f>
        <v/>
      </c>
      <c r="X135" s="23">
        <f>IF($A135="","",IF($I135&lt;&gt;"","Submitted",IF($T135="","Missing Deadline",IF($T135&lt;Dashboard!$C$3,"Past Due",IF($T135&lt;=Dashboard!$C$3+14,"Due Soon","Open")))))</f>
        <v/>
      </c>
      <c r="Y135" s="23">
        <f>IF($A135="","",IF(COUNTIF($A$8:$A$207,$A135)&gt;1,"Duplicate Application ID",IF(AND($O135&lt;&gt;"",$P135&lt;&gt;"",$P135&gt;$O135),"Checklist Count Error",IF(AND($H135&lt;&gt;"",$I135&lt;&gt;"",$I135&lt;$H135),"Submitted Before Started",IF(AND($I135&lt;&gt;"",$L135&lt;&gt;"",$L135&lt;$I135),"Decision Before Submission",IF(AND($J135="Decision Released",OR($K135="Pending",$K135="",$L135="")),"Decision Details Missing",IF(AND($J135&lt;&gt;"Decision Released",OR(AND($K135&lt;&gt;"",$K135&lt;&gt;"Pending"),$L135&lt;&gt;"")),"Decision and Status Conflict",IF(AND($M135="Received",$N135=""),"Deposit Date Missing",IF(AND($N135&lt;&gt;"",$M135&lt;&gt;"Received"),"Deposit Status Conflict",IF(AND($M135="Received",$K135&lt;&gt;"Admit"),"Deposit Without Admit","OK")))))))))</f>
        <v/>
      </c>
    </row>
    <row r="136">
      <c r="A136" s="17" t="n"/>
      <c r="B136" s="17" t="n"/>
      <c r="C136" s="17" t="n"/>
      <c r="D136" s="18" t="n"/>
      <c r="E136" s="17" t="n"/>
      <c r="F136" s="17" t="n"/>
      <c r="G136" s="17" t="n"/>
      <c r="H136" s="37" t="n"/>
      <c r="I136" s="37" t="n"/>
      <c r="J136" s="17" t="n"/>
      <c r="K136" s="17" t="n"/>
      <c r="L136" s="37" t="n"/>
      <c r="M136" s="17" t="n"/>
      <c r="N136" s="37" t="n"/>
      <c r="O136" s="17" t="n"/>
      <c r="P136" s="17" t="n"/>
      <c r="Q136" s="37" t="n"/>
      <c r="R136" s="37" t="n"/>
      <c r="S136" s="18" t="n"/>
      <c r="T136" s="38">
        <f>IF(OR($C136="",$D136=""),"",IFERROR(INDEX(Lists!$C$3:$C$101,MATCH($C136&amp;"|"&amp;$D136,Lists!$D$3:$D$101,0)),""))</f>
        <v/>
      </c>
      <c r="U136" s="21">
        <f>IF($A136="","",IF($O136="","",IF($O136=0,1,MIN(IF($P136="",0,$P136)/$O136,1))))</f>
        <v/>
      </c>
      <c r="V136" s="22">
        <f>IF(OR($A136="",$H136=""),"",MAX(0,IF($L136&lt;&gt;"",$L136,Dashboard!$C$3)-$H136))</f>
        <v/>
      </c>
      <c r="W136" s="23">
        <f>IF($A136="","",IF(OR($J136="Decision Released",$J136="Withdrawn"),"Closed",IF($R136="","Missing",IF($R136&lt;Dashboard!$C$3,"Overdue",IF($R136&lt;=Dashboard!$C$3+7,"Due Soon","Scheduled")))))</f>
        <v/>
      </c>
      <c r="X136" s="23">
        <f>IF($A136="","",IF($I136&lt;&gt;"","Submitted",IF($T136="","Missing Deadline",IF($T136&lt;Dashboard!$C$3,"Past Due",IF($T136&lt;=Dashboard!$C$3+14,"Due Soon","Open")))))</f>
        <v/>
      </c>
      <c r="Y136" s="23">
        <f>IF($A136="","",IF(COUNTIF($A$8:$A$207,$A136)&gt;1,"Duplicate Application ID",IF(AND($O136&lt;&gt;"",$P136&lt;&gt;"",$P136&gt;$O136),"Checklist Count Error",IF(AND($H136&lt;&gt;"",$I136&lt;&gt;"",$I136&lt;$H136),"Submitted Before Started",IF(AND($I136&lt;&gt;"",$L136&lt;&gt;"",$L136&lt;$I136),"Decision Before Submission",IF(AND($J136="Decision Released",OR($K136="Pending",$K136="",$L136="")),"Decision Details Missing",IF(AND($J136&lt;&gt;"Decision Released",OR(AND($K136&lt;&gt;"",$K136&lt;&gt;"Pending"),$L136&lt;&gt;"")),"Decision and Status Conflict",IF(AND($M136="Received",$N136=""),"Deposit Date Missing",IF(AND($N136&lt;&gt;"",$M136&lt;&gt;"Received"),"Deposit Status Conflict",IF(AND($M136="Received",$K136&lt;&gt;"Admit"),"Deposit Without Admit","OK")))))))))</f>
        <v/>
      </c>
    </row>
    <row r="137">
      <c r="A137" s="17" t="n"/>
      <c r="B137" s="17" t="n"/>
      <c r="C137" s="17" t="n"/>
      <c r="D137" s="18" t="n"/>
      <c r="E137" s="17" t="n"/>
      <c r="F137" s="17" t="n"/>
      <c r="G137" s="17" t="n"/>
      <c r="H137" s="37" t="n"/>
      <c r="I137" s="37" t="n"/>
      <c r="J137" s="17" t="n"/>
      <c r="K137" s="17" t="n"/>
      <c r="L137" s="37" t="n"/>
      <c r="M137" s="17" t="n"/>
      <c r="N137" s="37" t="n"/>
      <c r="O137" s="17" t="n"/>
      <c r="P137" s="17" t="n"/>
      <c r="Q137" s="37" t="n"/>
      <c r="R137" s="37" t="n"/>
      <c r="S137" s="18" t="n"/>
      <c r="T137" s="38">
        <f>IF(OR($C137="",$D137=""),"",IFERROR(INDEX(Lists!$C$3:$C$101,MATCH($C137&amp;"|"&amp;$D137,Lists!$D$3:$D$101,0)),""))</f>
        <v/>
      </c>
      <c r="U137" s="21">
        <f>IF($A137="","",IF($O137="","",IF($O137=0,1,MIN(IF($P137="",0,$P137)/$O137,1))))</f>
        <v/>
      </c>
      <c r="V137" s="22">
        <f>IF(OR($A137="",$H137=""),"",MAX(0,IF($L137&lt;&gt;"",$L137,Dashboard!$C$3)-$H137))</f>
        <v/>
      </c>
      <c r="W137" s="23">
        <f>IF($A137="","",IF(OR($J137="Decision Released",$J137="Withdrawn"),"Closed",IF($R137="","Missing",IF($R137&lt;Dashboard!$C$3,"Overdue",IF($R137&lt;=Dashboard!$C$3+7,"Due Soon","Scheduled")))))</f>
        <v/>
      </c>
      <c r="X137" s="23">
        <f>IF($A137="","",IF($I137&lt;&gt;"","Submitted",IF($T137="","Missing Deadline",IF($T137&lt;Dashboard!$C$3,"Past Due",IF($T137&lt;=Dashboard!$C$3+14,"Due Soon","Open")))))</f>
        <v/>
      </c>
      <c r="Y137" s="23">
        <f>IF($A137="","",IF(COUNTIF($A$8:$A$207,$A137)&gt;1,"Duplicate Application ID",IF(AND($O137&lt;&gt;"",$P137&lt;&gt;"",$P137&gt;$O137),"Checklist Count Error",IF(AND($H137&lt;&gt;"",$I137&lt;&gt;"",$I137&lt;$H137),"Submitted Before Started",IF(AND($I137&lt;&gt;"",$L137&lt;&gt;"",$L137&lt;$I137),"Decision Before Submission",IF(AND($J137="Decision Released",OR($K137="Pending",$K137="",$L137="")),"Decision Details Missing",IF(AND($J137&lt;&gt;"Decision Released",OR(AND($K137&lt;&gt;"",$K137&lt;&gt;"Pending"),$L137&lt;&gt;"")),"Decision and Status Conflict",IF(AND($M137="Received",$N137=""),"Deposit Date Missing",IF(AND($N137&lt;&gt;"",$M137&lt;&gt;"Received"),"Deposit Status Conflict",IF(AND($M137="Received",$K137&lt;&gt;"Admit"),"Deposit Without Admit","OK")))))))))</f>
        <v/>
      </c>
    </row>
    <row r="138">
      <c r="A138" s="17" t="n"/>
      <c r="B138" s="17" t="n"/>
      <c r="C138" s="17" t="n"/>
      <c r="D138" s="18" t="n"/>
      <c r="E138" s="17" t="n"/>
      <c r="F138" s="17" t="n"/>
      <c r="G138" s="17" t="n"/>
      <c r="H138" s="37" t="n"/>
      <c r="I138" s="37" t="n"/>
      <c r="J138" s="17" t="n"/>
      <c r="K138" s="17" t="n"/>
      <c r="L138" s="37" t="n"/>
      <c r="M138" s="17" t="n"/>
      <c r="N138" s="37" t="n"/>
      <c r="O138" s="17" t="n"/>
      <c r="P138" s="17" t="n"/>
      <c r="Q138" s="37" t="n"/>
      <c r="R138" s="37" t="n"/>
      <c r="S138" s="18" t="n"/>
      <c r="T138" s="38">
        <f>IF(OR($C138="",$D138=""),"",IFERROR(INDEX(Lists!$C$3:$C$101,MATCH($C138&amp;"|"&amp;$D138,Lists!$D$3:$D$101,0)),""))</f>
        <v/>
      </c>
      <c r="U138" s="21">
        <f>IF($A138="","",IF($O138="","",IF($O138=0,1,MIN(IF($P138="",0,$P138)/$O138,1))))</f>
        <v/>
      </c>
      <c r="V138" s="22">
        <f>IF(OR($A138="",$H138=""),"",MAX(0,IF($L138&lt;&gt;"",$L138,Dashboard!$C$3)-$H138))</f>
        <v/>
      </c>
      <c r="W138" s="23">
        <f>IF($A138="","",IF(OR($J138="Decision Released",$J138="Withdrawn"),"Closed",IF($R138="","Missing",IF($R138&lt;Dashboard!$C$3,"Overdue",IF($R138&lt;=Dashboard!$C$3+7,"Due Soon","Scheduled")))))</f>
        <v/>
      </c>
      <c r="X138" s="23">
        <f>IF($A138="","",IF($I138&lt;&gt;"","Submitted",IF($T138="","Missing Deadline",IF($T138&lt;Dashboard!$C$3,"Past Due",IF($T138&lt;=Dashboard!$C$3+14,"Due Soon","Open")))))</f>
        <v/>
      </c>
      <c r="Y138" s="23">
        <f>IF($A138="","",IF(COUNTIF($A$8:$A$207,$A138)&gt;1,"Duplicate Application ID",IF(AND($O138&lt;&gt;"",$P138&lt;&gt;"",$P138&gt;$O138),"Checklist Count Error",IF(AND($H138&lt;&gt;"",$I138&lt;&gt;"",$I138&lt;$H138),"Submitted Before Started",IF(AND($I138&lt;&gt;"",$L138&lt;&gt;"",$L138&lt;$I138),"Decision Before Submission",IF(AND($J138="Decision Released",OR($K138="Pending",$K138="",$L138="")),"Decision Details Missing",IF(AND($J138&lt;&gt;"Decision Released",OR(AND($K138&lt;&gt;"",$K138&lt;&gt;"Pending"),$L138&lt;&gt;"")),"Decision and Status Conflict",IF(AND($M138="Received",$N138=""),"Deposit Date Missing",IF(AND($N138&lt;&gt;"",$M138&lt;&gt;"Received"),"Deposit Status Conflict",IF(AND($M138="Received",$K138&lt;&gt;"Admit"),"Deposit Without Admit","OK")))))))))</f>
        <v/>
      </c>
    </row>
    <row r="139">
      <c r="A139" s="17" t="n"/>
      <c r="B139" s="17" t="n"/>
      <c r="C139" s="17" t="n"/>
      <c r="D139" s="18" t="n"/>
      <c r="E139" s="17" t="n"/>
      <c r="F139" s="17" t="n"/>
      <c r="G139" s="17" t="n"/>
      <c r="H139" s="37" t="n"/>
      <c r="I139" s="37" t="n"/>
      <c r="J139" s="17" t="n"/>
      <c r="K139" s="17" t="n"/>
      <c r="L139" s="37" t="n"/>
      <c r="M139" s="17" t="n"/>
      <c r="N139" s="37" t="n"/>
      <c r="O139" s="17" t="n"/>
      <c r="P139" s="17" t="n"/>
      <c r="Q139" s="37" t="n"/>
      <c r="R139" s="37" t="n"/>
      <c r="S139" s="18" t="n"/>
      <c r="T139" s="38">
        <f>IF(OR($C139="",$D139=""),"",IFERROR(INDEX(Lists!$C$3:$C$101,MATCH($C139&amp;"|"&amp;$D139,Lists!$D$3:$D$101,0)),""))</f>
        <v/>
      </c>
      <c r="U139" s="21">
        <f>IF($A139="","",IF($O139="","",IF($O139=0,1,MIN(IF($P139="",0,$P139)/$O139,1))))</f>
        <v/>
      </c>
      <c r="V139" s="22">
        <f>IF(OR($A139="",$H139=""),"",MAX(0,IF($L139&lt;&gt;"",$L139,Dashboard!$C$3)-$H139))</f>
        <v/>
      </c>
      <c r="W139" s="23">
        <f>IF($A139="","",IF(OR($J139="Decision Released",$J139="Withdrawn"),"Closed",IF($R139="","Missing",IF($R139&lt;Dashboard!$C$3,"Overdue",IF($R139&lt;=Dashboard!$C$3+7,"Due Soon","Scheduled")))))</f>
        <v/>
      </c>
      <c r="X139" s="23">
        <f>IF($A139="","",IF($I139&lt;&gt;"","Submitted",IF($T139="","Missing Deadline",IF($T139&lt;Dashboard!$C$3,"Past Due",IF($T139&lt;=Dashboard!$C$3+14,"Due Soon","Open")))))</f>
        <v/>
      </c>
      <c r="Y139" s="23">
        <f>IF($A139="","",IF(COUNTIF($A$8:$A$207,$A139)&gt;1,"Duplicate Application ID",IF(AND($O139&lt;&gt;"",$P139&lt;&gt;"",$P139&gt;$O139),"Checklist Count Error",IF(AND($H139&lt;&gt;"",$I139&lt;&gt;"",$I139&lt;$H139),"Submitted Before Started",IF(AND($I139&lt;&gt;"",$L139&lt;&gt;"",$L139&lt;$I139),"Decision Before Submission",IF(AND($J139="Decision Released",OR($K139="Pending",$K139="",$L139="")),"Decision Details Missing",IF(AND($J139&lt;&gt;"Decision Released",OR(AND($K139&lt;&gt;"",$K139&lt;&gt;"Pending"),$L139&lt;&gt;"")),"Decision and Status Conflict",IF(AND($M139="Received",$N139=""),"Deposit Date Missing",IF(AND($N139&lt;&gt;"",$M139&lt;&gt;"Received"),"Deposit Status Conflict",IF(AND($M139="Received",$K139&lt;&gt;"Admit"),"Deposit Without Admit","OK")))))))))</f>
        <v/>
      </c>
    </row>
    <row r="140">
      <c r="A140" s="17" t="n"/>
      <c r="B140" s="17" t="n"/>
      <c r="C140" s="17" t="n"/>
      <c r="D140" s="18" t="n"/>
      <c r="E140" s="17" t="n"/>
      <c r="F140" s="17" t="n"/>
      <c r="G140" s="17" t="n"/>
      <c r="H140" s="37" t="n"/>
      <c r="I140" s="37" t="n"/>
      <c r="J140" s="17" t="n"/>
      <c r="K140" s="17" t="n"/>
      <c r="L140" s="37" t="n"/>
      <c r="M140" s="17" t="n"/>
      <c r="N140" s="37" t="n"/>
      <c r="O140" s="17" t="n"/>
      <c r="P140" s="17" t="n"/>
      <c r="Q140" s="37" t="n"/>
      <c r="R140" s="37" t="n"/>
      <c r="S140" s="18" t="n"/>
      <c r="T140" s="38">
        <f>IF(OR($C140="",$D140=""),"",IFERROR(INDEX(Lists!$C$3:$C$101,MATCH($C140&amp;"|"&amp;$D140,Lists!$D$3:$D$101,0)),""))</f>
        <v/>
      </c>
      <c r="U140" s="21">
        <f>IF($A140="","",IF($O140="","",IF($O140=0,1,MIN(IF($P140="",0,$P140)/$O140,1))))</f>
        <v/>
      </c>
      <c r="V140" s="22">
        <f>IF(OR($A140="",$H140=""),"",MAX(0,IF($L140&lt;&gt;"",$L140,Dashboard!$C$3)-$H140))</f>
        <v/>
      </c>
      <c r="W140" s="23">
        <f>IF($A140="","",IF(OR($J140="Decision Released",$J140="Withdrawn"),"Closed",IF($R140="","Missing",IF($R140&lt;Dashboard!$C$3,"Overdue",IF($R140&lt;=Dashboard!$C$3+7,"Due Soon","Scheduled")))))</f>
        <v/>
      </c>
      <c r="X140" s="23">
        <f>IF($A140="","",IF($I140&lt;&gt;"","Submitted",IF($T140="","Missing Deadline",IF($T140&lt;Dashboard!$C$3,"Past Due",IF($T140&lt;=Dashboard!$C$3+14,"Due Soon","Open")))))</f>
        <v/>
      </c>
      <c r="Y140" s="23">
        <f>IF($A140="","",IF(COUNTIF($A$8:$A$207,$A140)&gt;1,"Duplicate Application ID",IF(AND($O140&lt;&gt;"",$P140&lt;&gt;"",$P140&gt;$O140),"Checklist Count Error",IF(AND($H140&lt;&gt;"",$I140&lt;&gt;"",$I140&lt;$H140),"Submitted Before Started",IF(AND($I140&lt;&gt;"",$L140&lt;&gt;"",$L140&lt;$I140),"Decision Before Submission",IF(AND($J140="Decision Released",OR($K140="Pending",$K140="",$L140="")),"Decision Details Missing",IF(AND($J140&lt;&gt;"Decision Released",OR(AND($K140&lt;&gt;"",$K140&lt;&gt;"Pending"),$L140&lt;&gt;"")),"Decision and Status Conflict",IF(AND($M140="Received",$N140=""),"Deposit Date Missing",IF(AND($N140&lt;&gt;"",$M140&lt;&gt;"Received"),"Deposit Status Conflict",IF(AND($M140="Received",$K140&lt;&gt;"Admit"),"Deposit Without Admit","OK")))))))))</f>
        <v/>
      </c>
    </row>
    <row r="141">
      <c r="A141" s="17" t="n"/>
      <c r="B141" s="17" t="n"/>
      <c r="C141" s="17" t="n"/>
      <c r="D141" s="18" t="n"/>
      <c r="E141" s="17" t="n"/>
      <c r="F141" s="17" t="n"/>
      <c r="G141" s="17" t="n"/>
      <c r="H141" s="37" t="n"/>
      <c r="I141" s="37" t="n"/>
      <c r="J141" s="17" t="n"/>
      <c r="K141" s="17" t="n"/>
      <c r="L141" s="37" t="n"/>
      <c r="M141" s="17" t="n"/>
      <c r="N141" s="37" t="n"/>
      <c r="O141" s="17" t="n"/>
      <c r="P141" s="17" t="n"/>
      <c r="Q141" s="37" t="n"/>
      <c r="R141" s="37" t="n"/>
      <c r="S141" s="18" t="n"/>
      <c r="T141" s="38">
        <f>IF(OR($C141="",$D141=""),"",IFERROR(INDEX(Lists!$C$3:$C$101,MATCH($C141&amp;"|"&amp;$D141,Lists!$D$3:$D$101,0)),""))</f>
        <v/>
      </c>
      <c r="U141" s="21">
        <f>IF($A141="","",IF($O141="","",IF($O141=0,1,MIN(IF($P141="",0,$P141)/$O141,1))))</f>
        <v/>
      </c>
      <c r="V141" s="22">
        <f>IF(OR($A141="",$H141=""),"",MAX(0,IF($L141&lt;&gt;"",$L141,Dashboard!$C$3)-$H141))</f>
        <v/>
      </c>
      <c r="W141" s="23">
        <f>IF($A141="","",IF(OR($J141="Decision Released",$J141="Withdrawn"),"Closed",IF($R141="","Missing",IF($R141&lt;Dashboard!$C$3,"Overdue",IF($R141&lt;=Dashboard!$C$3+7,"Due Soon","Scheduled")))))</f>
        <v/>
      </c>
      <c r="X141" s="23">
        <f>IF($A141="","",IF($I141&lt;&gt;"","Submitted",IF($T141="","Missing Deadline",IF($T141&lt;Dashboard!$C$3,"Past Due",IF($T141&lt;=Dashboard!$C$3+14,"Due Soon","Open")))))</f>
        <v/>
      </c>
      <c r="Y141" s="23">
        <f>IF($A141="","",IF(COUNTIF($A$8:$A$207,$A141)&gt;1,"Duplicate Application ID",IF(AND($O141&lt;&gt;"",$P141&lt;&gt;"",$P141&gt;$O141),"Checklist Count Error",IF(AND($H141&lt;&gt;"",$I141&lt;&gt;"",$I141&lt;$H141),"Submitted Before Started",IF(AND($I141&lt;&gt;"",$L141&lt;&gt;"",$L141&lt;$I141),"Decision Before Submission",IF(AND($J141="Decision Released",OR($K141="Pending",$K141="",$L141="")),"Decision Details Missing",IF(AND($J141&lt;&gt;"Decision Released",OR(AND($K141&lt;&gt;"",$K141&lt;&gt;"Pending"),$L141&lt;&gt;"")),"Decision and Status Conflict",IF(AND($M141="Received",$N141=""),"Deposit Date Missing",IF(AND($N141&lt;&gt;"",$M141&lt;&gt;"Received"),"Deposit Status Conflict",IF(AND($M141="Received",$K141&lt;&gt;"Admit"),"Deposit Without Admit","OK")))))))))</f>
        <v/>
      </c>
    </row>
    <row r="142">
      <c r="A142" s="17" t="n"/>
      <c r="B142" s="17" t="n"/>
      <c r="C142" s="17" t="n"/>
      <c r="D142" s="18" t="n"/>
      <c r="E142" s="17" t="n"/>
      <c r="F142" s="17" t="n"/>
      <c r="G142" s="17" t="n"/>
      <c r="H142" s="37" t="n"/>
      <c r="I142" s="37" t="n"/>
      <c r="J142" s="17" t="n"/>
      <c r="K142" s="17" t="n"/>
      <c r="L142" s="37" t="n"/>
      <c r="M142" s="17" t="n"/>
      <c r="N142" s="37" t="n"/>
      <c r="O142" s="17" t="n"/>
      <c r="P142" s="17" t="n"/>
      <c r="Q142" s="37" t="n"/>
      <c r="R142" s="37" t="n"/>
      <c r="S142" s="18" t="n"/>
      <c r="T142" s="38">
        <f>IF(OR($C142="",$D142=""),"",IFERROR(INDEX(Lists!$C$3:$C$101,MATCH($C142&amp;"|"&amp;$D142,Lists!$D$3:$D$101,0)),""))</f>
        <v/>
      </c>
      <c r="U142" s="21">
        <f>IF($A142="","",IF($O142="","",IF($O142=0,1,MIN(IF($P142="",0,$P142)/$O142,1))))</f>
        <v/>
      </c>
      <c r="V142" s="22">
        <f>IF(OR($A142="",$H142=""),"",MAX(0,IF($L142&lt;&gt;"",$L142,Dashboard!$C$3)-$H142))</f>
        <v/>
      </c>
      <c r="W142" s="23">
        <f>IF($A142="","",IF(OR($J142="Decision Released",$J142="Withdrawn"),"Closed",IF($R142="","Missing",IF($R142&lt;Dashboard!$C$3,"Overdue",IF($R142&lt;=Dashboard!$C$3+7,"Due Soon","Scheduled")))))</f>
        <v/>
      </c>
      <c r="X142" s="23">
        <f>IF($A142="","",IF($I142&lt;&gt;"","Submitted",IF($T142="","Missing Deadline",IF($T142&lt;Dashboard!$C$3,"Past Due",IF($T142&lt;=Dashboard!$C$3+14,"Due Soon","Open")))))</f>
        <v/>
      </c>
      <c r="Y142" s="23">
        <f>IF($A142="","",IF(COUNTIF($A$8:$A$207,$A142)&gt;1,"Duplicate Application ID",IF(AND($O142&lt;&gt;"",$P142&lt;&gt;"",$P142&gt;$O142),"Checklist Count Error",IF(AND($H142&lt;&gt;"",$I142&lt;&gt;"",$I142&lt;$H142),"Submitted Before Started",IF(AND($I142&lt;&gt;"",$L142&lt;&gt;"",$L142&lt;$I142),"Decision Before Submission",IF(AND($J142="Decision Released",OR($K142="Pending",$K142="",$L142="")),"Decision Details Missing",IF(AND($J142&lt;&gt;"Decision Released",OR(AND($K142&lt;&gt;"",$K142&lt;&gt;"Pending"),$L142&lt;&gt;"")),"Decision and Status Conflict",IF(AND($M142="Received",$N142=""),"Deposit Date Missing",IF(AND($N142&lt;&gt;"",$M142&lt;&gt;"Received"),"Deposit Status Conflict",IF(AND($M142="Received",$K142&lt;&gt;"Admit"),"Deposit Without Admit","OK")))))))))</f>
        <v/>
      </c>
    </row>
    <row r="143">
      <c r="A143" s="17" t="n"/>
      <c r="B143" s="17" t="n"/>
      <c r="C143" s="17" t="n"/>
      <c r="D143" s="18" t="n"/>
      <c r="E143" s="17" t="n"/>
      <c r="F143" s="17" t="n"/>
      <c r="G143" s="17" t="n"/>
      <c r="H143" s="37" t="n"/>
      <c r="I143" s="37" t="n"/>
      <c r="J143" s="17" t="n"/>
      <c r="K143" s="17" t="n"/>
      <c r="L143" s="37" t="n"/>
      <c r="M143" s="17" t="n"/>
      <c r="N143" s="37" t="n"/>
      <c r="O143" s="17" t="n"/>
      <c r="P143" s="17" t="n"/>
      <c r="Q143" s="37" t="n"/>
      <c r="R143" s="37" t="n"/>
      <c r="S143" s="18" t="n"/>
      <c r="T143" s="38">
        <f>IF(OR($C143="",$D143=""),"",IFERROR(INDEX(Lists!$C$3:$C$101,MATCH($C143&amp;"|"&amp;$D143,Lists!$D$3:$D$101,0)),""))</f>
        <v/>
      </c>
      <c r="U143" s="21">
        <f>IF($A143="","",IF($O143="","",IF($O143=0,1,MIN(IF($P143="",0,$P143)/$O143,1))))</f>
        <v/>
      </c>
      <c r="V143" s="22">
        <f>IF(OR($A143="",$H143=""),"",MAX(0,IF($L143&lt;&gt;"",$L143,Dashboard!$C$3)-$H143))</f>
        <v/>
      </c>
      <c r="W143" s="23">
        <f>IF($A143="","",IF(OR($J143="Decision Released",$J143="Withdrawn"),"Closed",IF($R143="","Missing",IF($R143&lt;Dashboard!$C$3,"Overdue",IF($R143&lt;=Dashboard!$C$3+7,"Due Soon","Scheduled")))))</f>
        <v/>
      </c>
      <c r="X143" s="23">
        <f>IF($A143="","",IF($I143&lt;&gt;"","Submitted",IF($T143="","Missing Deadline",IF($T143&lt;Dashboard!$C$3,"Past Due",IF($T143&lt;=Dashboard!$C$3+14,"Due Soon","Open")))))</f>
        <v/>
      </c>
      <c r="Y143" s="23">
        <f>IF($A143="","",IF(COUNTIF($A$8:$A$207,$A143)&gt;1,"Duplicate Application ID",IF(AND($O143&lt;&gt;"",$P143&lt;&gt;"",$P143&gt;$O143),"Checklist Count Error",IF(AND($H143&lt;&gt;"",$I143&lt;&gt;"",$I143&lt;$H143),"Submitted Before Started",IF(AND($I143&lt;&gt;"",$L143&lt;&gt;"",$L143&lt;$I143),"Decision Before Submission",IF(AND($J143="Decision Released",OR($K143="Pending",$K143="",$L143="")),"Decision Details Missing",IF(AND($J143&lt;&gt;"Decision Released",OR(AND($K143&lt;&gt;"",$K143&lt;&gt;"Pending"),$L143&lt;&gt;"")),"Decision and Status Conflict",IF(AND($M143="Received",$N143=""),"Deposit Date Missing",IF(AND($N143&lt;&gt;"",$M143&lt;&gt;"Received"),"Deposit Status Conflict",IF(AND($M143="Received",$K143&lt;&gt;"Admit"),"Deposit Without Admit","OK")))))))))</f>
        <v/>
      </c>
    </row>
    <row r="144">
      <c r="A144" s="17" t="n"/>
      <c r="B144" s="17" t="n"/>
      <c r="C144" s="17" t="n"/>
      <c r="D144" s="18" t="n"/>
      <c r="E144" s="17" t="n"/>
      <c r="F144" s="17" t="n"/>
      <c r="G144" s="17" t="n"/>
      <c r="H144" s="37" t="n"/>
      <c r="I144" s="37" t="n"/>
      <c r="J144" s="17" t="n"/>
      <c r="K144" s="17" t="n"/>
      <c r="L144" s="37" t="n"/>
      <c r="M144" s="17" t="n"/>
      <c r="N144" s="37" t="n"/>
      <c r="O144" s="17" t="n"/>
      <c r="P144" s="17" t="n"/>
      <c r="Q144" s="37" t="n"/>
      <c r="R144" s="37" t="n"/>
      <c r="S144" s="18" t="n"/>
      <c r="T144" s="38">
        <f>IF(OR($C144="",$D144=""),"",IFERROR(INDEX(Lists!$C$3:$C$101,MATCH($C144&amp;"|"&amp;$D144,Lists!$D$3:$D$101,0)),""))</f>
        <v/>
      </c>
      <c r="U144" s="21">
        <f>IF($A144="","",IF($O144="","",IF($O144=0,1,MIN(IF($P144="",0,$P144)/$O144,1))))</f>
        <v/>
      </c>
      <c r="V144" s="22">
        <f>IF(OR($A144="",$H144=""),"",MAX(0,IF($L144&lt;&gt;"",$L144,Dashboard!$C$3)-$H144))</f>
        <v/>
      </c>
      <c r="W144" s="23">
        <f>IF($A144="","",IF(OR($J144="Decision Released",$J144="Withdrawn"),"Closed",IF($R144="","Missing",IF($R144&lt;Dashboard!$C$3,"Overdue",IF($R144&lt;=Dashboard!$C$3+7,"Due Soon","Scheduled")))))</f>
        <v/>
      </c>
      <c r="X144" s="23">
        <f>IF($A144="","",IF($I144&lt;&gt;"","Submitted",IF($T144="","Missing Deadline",IF($T144&lt;Dashboard!$C$3,"Past Due",IF($T144&lt;=Dashboard!$C$3+14,"Due Soon","Open")))))</f>
        <v/>
      </c>
      <c r="Y144" s="23">
        <f>IF($A144="","",IF(COUNTIF($A$8:$A$207,$A144)&gt;1,"Duplicate Application ID",IF(AND($O144&lt;&gt;"",$P144&lt;&gt;"",$P144&gt;$O144),"Checklist Count Error",IF(AND($H144&lt;&gt;"",$I144&lt;&gt;"",$I144&lt;$H144),"Submitted Before Started",IF(AND($I144&lt;&gt;"",$L144&lt;&gt;"",$L144&lt;$I144),"Decision Before Submission",IF(AND($J144="Decision Released",OR($K144="Pending",$K144="",$L144="")),"Decision Details Missing",IF(AND($J144&lt;&gt;"Decision Released",OR(AND($K144&lt;&gt;"",$K144&lt;&gt;"Pending"),$L144&lt;&gt;"")),"Decision and Status Conflict",IF(AND($M144="Received",$N144=""),"Deposit Date Missing",IF(AND($N144&lt;&gt;"",$M144&lt;&gt;"Received"),"Deposit Status Conflict",IF(AND($M144="Received",$K144&lt;&gt;"Admit"),"Deposit Without Admit","OK")))))))))</f>
        <v/>
      </c>
    </row>
    <row r="145">
      <c r="A145" s="17" t="n"/>
      <c r="B145" s="17" t="n"/>
      <c r="C145" s="17" t="n"/>
      <c r="D145" s="18" t="n"/>
      <c r="E145" s="17" t="n"/>
      <c r="F145" s="17" t="n"/>
      <c r="G145" s="17" t="n"/>
      <c r="H145" s="37" t="n"/>
      <c r="I145" s="37" t="n"/>
      <c r="J145" s="17" t="n"/>
      <c r="K145" s="17" t="n"/>
      <c r="L145" s="37" t="n"/>
      <c r="M145" s="17" t="n"/>
      <c r="N145" s="37" t="n"/>
      <c r="O145" s="17" t="n"/>
      <c r="P145" s="17" t="n"/>
      <c r="Q145" s="37" t="n"/>
      <c r="R145" s="37" t="n"/>
      <c r="S145" s="18" t="n"/>
      <c r="T145" s="38">
        <f>IF(OR($C145="",$D145=""),"",IFERROR(INDEX(Lists!$C$3:$C$101,MATCH($C145&amp;"|"&amp;$D145,Lists!$D$3:$D$101,0)),""))</f>
        <v/>
      </c>
      <c r="U145" s="21">
        <f>IF($A145="","",IF($O145="","",IF($O145=0,1,MIN(IF($P145="",0,$P145)/$O145,1))))</f>
        <v/>
      </c>
      <c r="V145" s="22">
        <f>IF(OR($A145="",$H145=""),"",MAX(0,IF($L145&lt;&gt;"",$L145,Dashboard!$C$3)-$H145))</f>
        <v/>
      </c>
      <c r="W145" s="23">
        <f>IF($A145="","",IF(OR($J145="Decision Released",$J145="Withdrawn"),"Closed",IF($R145="","Missing",IF($R145&lt;Dashboard!$C$3,"Overdue",IF($R145&lt;=Dashboard!$C$3+7,"Due Soon","Scheduled")))))</f>
        <v/>
      </c>
      <c r="X145" s="23">
        <f>IF($A145="","",IF($I145&lt;&gt;"","Submitted",IF($T145="","Missing Deadline",IF($T145&lt;Dashboard!$C$3,"Past Due",IF($T145&lt;=Dashboard!$C$3+14,"Due Soon","Open")))))</f>
        <v/>
      </c>
      <c r="Y145" s="23">
        <f>IF($A145="","",IF(COUNTIF($A$8:$A$207,$A145)&gt;1,"Duplicate Application ID",IF(AND($O145&lt;&gt;"",$P145&lt;&gt;"",$P145&gt;$O145),"Checklist Count Error",IF(AND($H145&lt;&gt;"",$I145&lt;&gt;"",$I145&lt;$H145),"Submitted Before Started",IF(AND($I145&lt;&gt;"",$L145&lt;&gt;"",$L145&lt;$I145),"Decision Before Submission",IF(AND($J145="Decision Released",OR($K145="Pending",$K145="",$L145="")),"Decision Details Missing",IF(AND($J145&lt;&gt;"Decision Released",OR(AND($K145&lt;&gt;"",$K145&lt;&gt;"Pending"),$L145&lt;&gt;"")),"Decision and Status Conflict",IF(AND($M145="Received",$N145=""),"Deposit Date Missing",IF(AND($N145&lt;&gt;"",$M145&lt;&gt;"Received"),"Deposit Status Conflict",IF(AND($M145="Received",$K145&lt;&gt;"Admit"),"Deposit Without Admit","OK")))))))))</f>
        <v/>
      </c>
    </row>
    <row r="146">
      <c r="A146" s="17" t="n"/>
      <c r="B146" s="17" t="n"/>
      <c r="C146" s="17" t="n"/>
      <c r="D146" s="18" t="n"/>
      <c r="E146" s="17" t="n"/>
      <c r="F146" s="17" t="n"/>
      <c r="G146" s="17" t="n"/>
      <c r="H146" s="37" t="n"/>
      <c r="I146" s="37" t="n"/>
      <c r="J146" s="17" t="n"/>
      <c r="K146" s="17" t="n"/>
      <c r="L146" s="37" t="n"/>
      <c r="M146" s="17" t="n"/>
      <c r="N146" s="37" t="n"/>
      <c r="O146" s="17" t="n"/>
      <c r="P146" s="17" t="n"/>
      <c r="Q146" s="37" t="n"/>
      <c r="R146" s="37" t="n"/>
      <c r="S146" s="18" t="n"/>
      <c r="T146" s="38">
        <f>IF(OR($C146="",$D146=""),"",IFERROR(INDEX(Lists!$C$3:$C$101,MATCH($C146&amp;"|"&amp;$D146,Lists!$D$3:$D$101,0)),""))</f>
        <v/>
      </c>
      <c r="U146" s="21">
        <f>IF($A146="","",IF($O146="","",IF($O146=0,1,MIN(IF($P146="",0,$P146)/$O146,1))))</f>
        <v/>
      </c>
      <c r="V146" s="22">
        <f>IF(OR($A146="",$H146=""),"",MAX(0,IF($L146&lt;&gt;"",$L146,Dashboard!$C$3)-$H146))</f>
        <v/>
      </c>
      <c r="W146" s="23">
        <f>IF($A146="","",IF(OR($J146="Decision Released",$J146="Withdrawn"),"Closed",IF($R146="","Missing",IF($R146&lt;Dashboard!$C$3,"Overdue",IF($R146&lt;=Dashboard!$C$3+7,"Due Soon","Scheduled")))))</f>
        <v/>
      </c>
      <c r="X146" s="23">
        <f>IF($A146="","",IF($I146&lt;&gt;"","Submitted",IF($T146="","Missing Deadline",IF($T146&lt;Dashboard!$C$3,"Past Due",IF($T146&lt;=Dashboard!$C$3+14,"Due Soon","Open")))))</f>
        <v/>
      </c>
      <c r="Y146" s="23">
        <f>IF($A146="","",IF(COUNTIF($A$8:$A$207,$A146)&gt;1,"Duplicate Application ID",IF(AND($O146&lt;&gt;"",$P146&lt;&gt;"",$P146&gt;$O146),"Checklist Count Error",IF(AND($H146&lt;&gt;"",$I146&lt;&gt;"",$I146&lt;$H146),"Submitted Before Started",IF(AND($I146&lt;&gt;"",$L146&lt;&gt;"",$L146&lt;$I146),"Decision Before Submission",IF(AND($J146="Decision Released",OR($K146="Pending",$K146="",$L146="")),"Decision Details Missing",IF(AND($J146&lt;&gt;"Decision Released",OR(AND($K146&lt;&gt;"",$K146&lt;&gt;"Pending"),$L146&lt;&gt;"")),"Decision and Status Conflict",IF(AND($M146="Received",$N146=""),"Deposit Date Missing",IF(AND($N146&lt;&gt;"",$M146&lt;&gt;"Received"),"Deposit Status Conflict",IF(AND($M146="Received",$K146&lt;&gt;"Admit"),"Deposit Without Admit","OK")))))))))</f>
        <v/>
      </c>
    </row>
    <row r="147">
      <c r="A147" s="17" t="n"/>
      <c r="B147" s="17" t="n"/>
      <c r="C147" s="17" t="n"/>
      <c r="D147" s="18" t="n"/>
      <c r="E147" s="17" t="n"/>
      <c r="F147" s="17" t="n"/>
      <c r="G147" s="17" t="n"/>
      <c r="H147" s="37" t="n"/>
      <c r="I147" s="37" t="n"/>
      <c r="J147" s="17" t="n"/>
      <c r="K147" s="17" t="n"/>
      <c r="L147" s="37" t="n"/>
      <c r="M147" s="17" t="n"/>
      <c r="N147" s="37" t="n"/>
      <c r="O147" s="17" t="n"/>
      <c r="P147" s="17" t="n"/>
      <c r="Q147" s="37" t="n"/>
      <c r="R147" s="37" t="n"/>
      <c r="S147" s="18" t="n"/>
      <c r="T147" s="38">
        <f>IF(OR($C147="",$D147=""),"",IFERROR(INDEX(Lists!$C$3:$C$101,MATCH($C147&amp;"|"&amp;$D147,Lists!$D$3:$D$101,0)),""))</f>
        <v/>
      </c>
      <c r="U147" s="21">
        <f>IF($A147="","",IF($O147="","",IF($O147=0,1,MIN(IF($P147="",0,$P147)/$O147,1))))</f>
        <v/>
      </c>
      <c r="V147" s="22">
        <f>IF(OR($A147="",$H147=""),"",MAX(0,IF($L147&lt;&gt;"",$L147,Dashboard!$C$3)-$H147))</f>
        <v/>
      </c>
      <c r="W147" s="23">
        <f>IF($A147="","",IF(OR($J147="Decision Released",$J147="Withdrawn"),"Closed",IF($R147="","Missing",IF($R147&lt;Dashboard!$C$3,"Overdue",IF($R147&lt;=Dashboard!$C$3+7,"Due Soon","Scheduled")))))</f>
        <v/>
      </c>
      <c r="X147" s="23">
        <f>IF($A147="","",IF($I147&lt;&gt;"","Submitted",IF($T147="","Missing Deadline",IF($T147&lt;Dashboard!$C$3,"Past Due",IF($T147&lt;=Dashboard!$C$3+14,"Due Soon","Open")))))</f>
        <v/>
      </c>
      <c r="Y147" s="23">
        <f>IF($A147="","",IF(COUNTIF($A$8:$A$207,$A147)&gt;1,"Duplicate Application ID",IF(AND($O147&lt;&gt;"",$P147&lt;&gt;"",$P147&gt;$O147),"Checklist Count Error",IF(AND($H147&lt;&gt;"",$I147&lt;&gt;"",$I147&lt;$H147),"Submitted Before Started",IF(AND($I147&lt;&gt;"",$L147&lt;&gt;"",$L147&lt;$I147),"Decision Before Submission",IF(AND($J147="Decision Released",OR($K147="Pending",$K147="",$L147="")),"Decision Details Missing",IF(AND($J147&lt;&gt;"Decision Released",OR(AND($K147&lt;&gt;"",$K147&lt;&gt;"Pending"),$L147&lt;&gt;"")),"Decision and Status Conflict",IF(AND($M147="Received",$N147=""),"Deposit Date Missing",IF(AND($N147&lt;&gt;"",$M147&lt;&gt;"Received"),"Deposit Status Conflict",IF(AND($M147="Received",$K147&lt;&gt;"Admit"),"Deposit Without Admit","OK")))))))))</f>
        <v/>
      </c>
    </row>
    <row r="148">
      <c r="A148" s="17" t="n"/>
      <c r="B148" s="17" t="n"/>
      <c r="C148" s="17" t="n"/>
      <c r="D148" s="18" t="n"/>
      <c r="E148" s="17" t="n"/>
      <c r="F148" s="17" t="n"/>
      <c r="G148" s="17" t="n"/>
      <c r="H148" s="37" t="n"/>
      <c r="I148" s="37" t="n"/>
      <c r="J148" s="17" t="n"/>
      <c r="K148" s="17" t="n"/>
      <c r="L148" s="37" t="n"/>
      <c r="M148" s="17" t="n"/>
      <c r="N148" s="37" t="n"/>
      <c r="O148" s="17" t="n"/>
      <c r="P148" s="17" t="n"/>
      <c r="Q148" s="37" t="n"/>
      <c r="R148" s="37" t="n"/>
      <c r="S148" s="18" t="n"/>
      <c r="T148" s="38">
        <f>IF(OR($C148="",$D148=""),"",IFERROR(INDEX(Lists!$C$3:$C$101,MATCH($C148&amp;"|"&amp;$D148,Lists!$D$3:$D$101,0)),""))</f>
        <v/>
      </c>
      <c r="U148" s="21">
        <f>IF($A148="","",IF($O148="","",IF($O148=0,1,MIN(IF($P148="",0,$P148)/$O148,1))))</f>
        <v/>
      </c>
      <c r="V148" s="22">
        <f>IF(OR($A148="",$H148=""),"",MAX(0,IF($L148&lt;&gt;"",$L148,Dashboard!$C$3)-$H148))</f>
        <v/>
      </c>
      <c r="W148" s="23">
        <f>IF($A148="","",IF(OR($J148="Decision Released",$J148="Withdrawn"),"Closed",IF($R148="","Missing",IF($R148&lt;Dashboard!$C$3,"Overdue",IF($R148&lt;=Dashboard!$C$3+7,"Due Soon","Scheduled")))))</f>
        <v/>
      </c>
      <c r="X148" s="23">
        <f>IF($A148="","",IF($I148&lt;&gt;"","Submitted",IF($T148="","Missing Deadline",IF($T148&lt;Dashboard!$C$3,"Past Due",IF($T148&lt;=Dashboard!$C$3+14,"Due Soon","Open")))))</f>
        <v/>
      </c>
      <c r="Y148" s="23">
        <f>IF($A148="","",IF(COUNTIF($A$8:$A$207,$A148)&gt;1,"Duplicate Application ID",IF(AND($O148&lt;&gt;"",$P148&lt;&gt;"",$P148&gt;$O148),"Checklist Count Error",IF(AND($H148&lt;&gt;"",$I148&lt;&gt;"",$I148&lt;$H148),"Submitted Before Started",IF(AND($I148&lt;&gt;"",$L148&lt;&gt;"",$L148&lt;$I148),"Decision Before Submission",IF(AND($J148="Decision Released",OR($K148="Pending",$K148="",$L148="")),"Decision Details Missing",IF(AND($J148&lt;&gt;"Decision Released",OR(AND($K148&lt;&gt;"",$K148&lt;&gt;"Pending"),$L148&lt;&gt;"")),"Decision and Status Conflict",IF(AND($M148="Received",$N148=""),"Deposit Date Missing",IF(AND($N148&lt;&gt;"",$M148&lt;&gt;"Received"),"Deposit Status Conflict",IF(AND($M148="Received",$K148&lt;&gt;"Admit"),"Deposit Without Admit","OK")))))))))</f>
        <v/>
      </c>
    </row>
    <row r="149">
      <c r="A149" s="17" t="n"/>
      <c r="B149" s="17" t="n"/>
      <c r="C149" s="17" t="n"/>
      <c r="D149" s="18" t="n"/>
      <c r="E149" s="17" t="n"/>
      <c r="F149" s="17" t="n"/>
      <c r="G149" s="17" t="n"/>
      <c r="H149" s="37" t="n"/>
      <c r="I149" s="37" t="n"/>
      <c r="J149" s="17" t="n"/>
      <c r="K149" s="17" t="n"/>
      <c r="L149" s="37" t="n"/>
      <c r="M149" s="17" t="n"/>
      <c r="N149" s="37" t="n"/>
      <c r="O149" s="17" t="n"/>
      <c r="P149" s="17" t="n"/>
      <c r="Q149" s="37" t="n"/>
      <c r="R149" s="37" t="n"/>
      <c r="S149" s="18" t="n"/>
      <c r="T149" s="38">
        <f>IF(OR($C149="",$D149=""),"",IFERROR(INDEX(Lists!$C$3:$C$101,MATCH($C149&amp;"|"&amp;$D149,Lists!$D$3:$D$101,0)),""))</f>
        <v/>
      </c>
      <c r="U149" s="21">
        <f>IF($A149="","",IF($O149="","",IF($O149=0,1,MIN(IF($P149="",0,$P149)/$O149,1))))</f>
        <v/>
      </c>
      <c r="V149" s="22">
        <f>IF(OR($A149="",$H149=""),"",MAX(0,IF($L149&lt;&gt;"",$L149,Dashboard!$C$3)-$H149))</f>
        <v/>
      </c>
      <c r="W149" s="23">
        <f>IF($A149="","",IF(OR($J149="Decision Released",$J149="Withdrawn"),"Closed",IF($R149="","Missing",IF($R149&lt;Dashboard!$C$3,"Overdue",IF($R149&lt;=Dashboard!$C$3+7,"Due Soon","Scheduled")))))</f>
        <v/>
      </c>
      <c r="X149" s="23">
        <f>IF($A149="","",IF($I149&lt;&gt;"","Submitted",IF($T149="","Missing Deadline",IF($T149&lt;Dashboard!$C$3,"Past Due",IF($T149&lt;=Dashboard!$C$3+14,"Due Soon","Open")))))</f>
        <v/>
      </c>
      <c r="Y149" s="23">
        <f>IF($A149="","",IF(COUNTIF($A$8:$A$207,$A149)&gt;1,"Duplicate Application ID",IF(AND($O149&lt;&gt;"",$P149&lt;&gt;"",$P149&gt;$O149),"Checklist Count Error",IF(AND($H149&lt;&gt;"",$I149&lt;&gt;"",$I149&lt;$H149),"Submitted Before Started",IF(AND($I149&lt;&gt;"",$L149&lt;&gt;"",$L149&lt;$I149),"Decision Before Submission",IF(AND($J149="Decision Released",OR($K149="Pending",$K149="",$L149="")),"Decision Details Missing",IF(AND($J149&lt;&gt;"Decision Released",OR(AND($K149&lt;&gt;"",$K149&lt;&gt;"Pending"),$L149&lt;&gt;"")),"Decision and Status Conflict",IF(AND($M149="Received",$N149=""),"Deposit Date Missing",IF(AND($N149&lt;&gt;"",$M149&lt;&gt;"Received"),"Deposit Status Conflict",IF(AND($M149="Received",$K149&lt;&gt;"Admit"),"Deposit Without Admit","OK")))))))))</f>
        <v/>
      </c>
    </row>
    <row r="150">
      <c r="A150" s="17" t="n"/>
      <c r="B150" s="17" t="n"/>
      <c r="C150" s="17" t="n"/>
      <c r="D150" s="18" t="n"/>
      <c r="E150" s="17" t="n"/>
      <c r="F150" s="17" t="n"/>
      <c r="G150" s="17" t="n"/>
      <c r="H150" s="37" t="n"/>
      <c r="I150" s="37" t="n"/>
      <c r="J150" s="17" t="n"/>
      <c r="K150" s="17" t="n"/>
      <c r="L150" s="37" t="n"/>
      <c r="M150" s="17" t="n"/>
      <c r="N150" s="37" t="n"/>
      <c r="O150" s="17" t="n"/>
      <c r="P150" s="17" t="n"/>
      <c r="Q150" s="37" t="n"/>
      <c r="R150" s="37" t="n"/>
      <c r="S150" s="18" t="n"/>
      <c r="T150" s="38">
        <f>IF(OR($C150="",$D150=""),"",IFERROR(INDEX(Lists!$C$3:$C$101,MATCH($C150&amp;"|"&amp;$D150,Lists!$D$3:$D$101,0)),""))</f>
        <v/>
      </c>
      <c r="U150" s="21">
        <f>IF($A150="","",IF($O150="","",IF($O150=0,1,MIN(IF($P150="",0,$P150)/$O150,1))))</f>
        <v/>
      </c>
      <c r="V150" s="22">
        <f>IF(OR($A150="",$H150=""),"",MAX(0,IF($L150&lt;&gt;"",$L150,Dashboard!$C$3)-$H150))</f>
        <v/>
      </c>
      <c r="W150" s="23">
        <f>IF($A150="","",IF(OR($J150="Decision Released",$J150="Withdrawn"),"Closed",IF($R150="","Missing",IF($R150&lt;Dashboard!$C$3,"Overdue",IF($R150&lt;=Dashboard!$C$3+7,"Due Soon","Scheduled")))))</f>
        <v/>
      </c>
      <c r="X150" s="23">
        <f>IF($A150="","",IF($I150&lt;&gt;"","Submitted",IF($T150="","Missing Deadline",IF($T150&lt;Dashboard!$C$3,"Past Due",IF($T150&lt;=Dashboard!$C$3+14,"Due Soon","Open")))))</f>
        <v/>
      </c>
      <c r="Y150" s="23">
        <f>IF($A150="","",IF(COUNTIF($A$8:$A$207,$A150)&gt;1,"Duplicate Application ID",IF(AND($O150&lt;&gt;"",$P150&lt;&gt;"",$P150&gt;$O150),"Checklist Count Error",IF(AND($H150&lt;&gt;"",$I150&lt;&gt;"",$I150&lt;$H150),"Submitted Before Started",IF(AND($I150&lt;&gt;"",$L150&lt;&gt;"",$L150&lt;$I150),"Decision Before Submission",IF(AND($J150="Decision Released",OR($K150="Pending",$K150="",$L150="")),"Decision Details Missing",IF(AND($J150&lt;&gt;"Decision Released",OR(AND($K150&lt;&gt;"",$K150&lt;&gt;"Pending"),$L150&lt;&gt;"")),"Decision and Status Conflict",IF(AND($M150="Received",$N150=""),"Deposit Date Missing",IF(AND($N150&lt;&gt;"",$M150&lt;&gt;"Received"),"Deposit Status Conflict",IF(AND($M150="Received",$K150&lt;&gt;"Admit"),"Deposit Without Admit","OK")))))))))</f>
        <v/>
      </c>
    </row>
    <row r="151">
      <c r="A151" s="17" t="n"/>
      <c r="B151" s="17" t="n"/>
      <c r="C151" s="17" t="n"/>
      <c r="D151" s="18" t="n"/>
      <c r="E151" s="17" t="n"/>
      <c r="F151" s="17" t="n"/>
      <c r="G151" s="17" t="n"/>
      <c r="H151" s="37" t="n"/>
      <c r="I151" s="37" t="n"/>
      <c r="J151" s="17" t="n"/>
      <c r="K151" s="17" t="n"/>
      <c r="L151" s="37" t="n"/>
      <c r="M151" s="17" t="n"/>
      <c r="N151" s="37" t="n"/>
      <c r="O151" s="17" t="n"/>
      <c r="P151" s="17" t="n"/>
      <c r="Q151" s="37" t="n"/>
      <c r="R151" s="37" t="n"/>
      <c r="S151" s="18" t="n"/>
      <c r="T151" s="38">
        <f>IF(OR($C151="",$D151=""),"",IFERROR(INDEX(Lists!$C$3:$C$101,MATCH($C151&amp;"|"&amp;$D151,Lists!$D$3:$D$101,0)),""))</f>
        <v/>
      </c>
      <c r="U151" s="21">
        <f>IF($A151="","",IF($O151="","",IF($O151=0,1,MIN(IF($P151="",0,$P151)/$O151,1))))</f>
        <v/>
      </c>
      <c r="V151" s="22">
        <f>IF(OR($A151="",$H151=""),"",MAX(0,IF($L151&lt;&gt;"",$L151,Dashboard!$C$3)-$H151))</f>
        <v/>
      </c>
      <c r="W151" s="23">
        <f>IF($A151="","",IF(OR($J151="Decision Released",$J151="Withdrawn"),"Closed",IF($R151="","Missing",IF($R151&lt;Dashboard!$C$3,"Overdue",IF($R151&lt;=Dashboard!$C$3+7,"Due Soon","Scheduled")))))</f>
        <v/>
      </c>
      <c r="X151" s="23">
        <f>IF($A151="","",IF($I151&lt;&gt;"","Submitted",IF($T151="","Missing Deadline",IF($T151&lt;Dashboard!$C$3,"Past Due",IF($T151&lt;=Dashboard!$C$3+14,"Due Soon","Open")))))</f>
        <v/>
      </c>
      <c r="Y151" s="23">
        <f>IF($A151="","",IF(COUNTIF($A$8:$A$207,$A151)&gt;1,"Duplicate Application ID",IF(AND($O151&lt;&gt;"",$P151&lt;&gt;"",$P151&gt;$O151),"Checklist Count Error",IF(AND($H151&lt;&gt;"",$I151&lt;&gt;"",$I151&lt;$H151),"Submitted Before Started",IF(AND($I151&lt;&gt;"",$L151&lt;&gt;"",$L151&lt;$I151),"Decision Before Submission",IF(AND($J151="Decision Released",OR($K151="Pending",$K151="",$L151="")),"Decision Details Missing",IF(AND($J151&lt;&gt;"Decision Released",OR(AND($K151&lt;&gt;"",$K151&lt;&gt;"Pending"),$L151&lt;&gt;"")),"Decision and Status Conflict",IF(AND($M151="Received",$N151=""),"Deposit Date Missing",IF(AND($N151&lt;&gt;"",$M151&lt;&gt;"Received"),"Deposit Status Conflict",IF(AND($M151="Received",$K151&lt;&gt;"Admit"),"Deposit Without Admit","OK")))))))))</f>
        <v/>
      </c>
    </row>
    <row r="152">
      <c r="A152" s="17" t="n"/>
      <c r="B152" s="17" t="n"/>
      <c r="C152" s="17" t="n"/>
      <c r="D152" s="18" t="n"/>
      <c r="E152" s="17" t="n"/>
      <c r="F152" s="17" t="n"/>
      <c r="G152" s="17" t="n"/>
      <c r="H152" s="37" t="n"/>
      <c r="I152" s="37" t="n"/>
      <c r="J152" s="17" t="n"/>
      <c r="K152" s="17" t="n"/>
      <c r="L152" s="37" t="n"/>
      <c r="M152" s="17" t="n"/>
      <c r="N152" s="37" t="n"/>
      <c r="O152" s="17" t="n"/>
      <c r="P152" s="17" t="n"/>
      <c r="Q152" s="37" t="n"/>
      <c r="R152" s="37" t="n"/>
      <c r="S152" s="18" t="n"/>
      <c r="T152" s="38">
        <f>IF(OR($C152="",$D152=""),"",IFERROR(INDEX(Lists!$C$3:$C$101,MATCH($C152&amp;"|"&amp;$D152,Lists!$D$3:$D$101,0)),""))</f>
        <v/>
      </c>
      <c r="U152" s="21">
        <f>IF($A152="","",IF($O152="","",IF($O152=0,1,MIN(IF($P152="",0,$P152)/$O152,1))))</f>
        <v/>
      </c>
      <c r="V152" s="22">
        <f>IF(OR($A152="",$H152=""),"",MAX(0,IF($L152&lt;&gt;"",$L152,Dashboard!$C$3)-$H152))</f>
        <v/>
      </c>
      <c r="W152" s="23">
        <f>IF($A152="","",IF(OR($J152="Decision Released",$J152="Withdrawn"),"Closed",IF($R152="","Missing",IF($R152&lt;Dashboard!$C$3,"Overdue",IF($R152&lt;=Dashboard!$C$3+7,"Due Soon","Scheduled")))))</f>
        <v/>
      </c>
      <c r="X152" s="23">
        <f>IF($A152="","",IF($I152&lt;&gt;"","Submitted",IF($T152="","Missing Deadline",IF($T152&lt;Dashboard!$C$3,"Past Due",IF($T152&lt;=Dashboard!$C$3+14,"Due Soon","Open")))))</f>
        <v/>
      </c>
      <c r="Y152" s="23">
        <f>IF($A152="","",IF(COUNTIF($A$8:$A$207,$A152)&gt;1,"Duplicate Application ID",IF(AND($O152&lt;&gt;"",$P152&lt;&gt;"",$P152&gt;$O152),"Checklist Count Error",IF(AND($H152&lt;&gt;"",$I152&lt;&gt;"",$I152&lt;$H152),"Submitted Before Started",IF(AND($I152&lt;&gt;"",$L152&lt;&gt;"",$L152&lt;$I152),"Decision Before Submission",IF(AND($J152="Decision Released",OR($K152="Pending",$K152="",$L152="")),"Decision Details Missing",IF(AND($J152&lt;&gt;"Decision Released",OR(AND($K152&lt;&gt;"",$K152&lt;&gt;"Pending"),$L152&lt;&gt;"")),"Decision and Status Conflict",IF(AND($M152="Received",$N152=""),"Deposit Date Missing",IF(AND($N152&lt;&gt;"",$M152&lt;&gt;"Received"),"Deposit Status Conflict",IF(AND($M152="Received",$K152&lt;&gt;"Admit"),"Deposit Without Admit","OK")))))))))</f>
        <v/>
      </c>
    </row>
    <row r="153">
      <c r="A153" s="17" t="n"/>
      <c r="B153" s="17" t="n"/>
      <c r="C153" s="17" t="n"/>
      <c r="D153" s="18" t="n"/>
      <c r="E153" s="17" t="n"/>
      <c r="F153" s="17" t="n"/>
      <c r="G153" s="17" t="n"/>
      <c r="H153" s="37" t="n"/>
      <c r="I153" s="37" t="n"/>
      <c r="J153" s="17" t="n"/>
      <c r="K153" s="17" t="n"/>
      <c r="L153" s="37" t="n"/>
      <c r="M153" s="17" t="n"/>
      <c r="N153" s="37" t="n"/>
      <c r="O153" s="17" t="n"/>
      <c r="P153" s="17" t="n"/>
      <c r="Q153" s="37" t="n"/>
      <c r="R153" s="37" t="n"/>
      <c r="S153" s="18" t="n"/>
      <c r="T153" s="38">
        <f>IF(OR($C153="",$D153=""),"",IFERROR(INDEX(Lists!$C$3:$C$101,MATCH($C153&amp;"|"&amp;$D153,Lists!$D$3:$D$101,0)),""))</f>
        <v/>
      </c>
      <c r="U153" s="21">
        <f>IF($A153="","",IF($O153="","",IF($O153=0,1,MIN(IF($P153="",0,$P153)/$O153,1))))</f>
        <v/>
      </c>
      <c r="V153" s="22">
        <f>IF(OR($A153="",$H153=""),"",MAX(0,IF($L153&lt;&gt;"",$L153,Dashboard!$C$3)-$H153))</f>
        <v/>
      </c>
      <c r="W153" s="23">
        <f>IF($A153="","",IF(OR($J153="Decision Released",$J153="Withdrawn"),"Closed",IF($R153="","Missing",IF($R153&lt;Dashboard!$C$3,"Overdue",IF($R153&lt;=Dashboard!$C$3+7,"Due Soon","Scheduled")))))</f>
        <v/>
      </c>
      <c r="X153" s="23">
        <f>IF($A153="","",IF($I153&lt;&gt;"","Submitted",IF($T153="","Missing Deadline",IF($T153&lt;Dashboard!$C$3,"Past Due",IF($T153&lt;=Dashboard!$C$3+14,"Due Soon","Open")))))</f>
        <v/>
      </c>
      <c r="Y153" s="23">
        <f>IF($A153="","",IF(COUNTIF($A$8:$A$207,$A153)&gt;1,"Duplicate Application ID",IF(AND($O153&lt;&gt;"",$P153&lt;&gt;"",$P153&gt;$O153),"Checklist Count Error",IF(AND($H153&lt;&gt;"",$I153&lt;&gt;"",$I153&lt;$H153),"Submitted Before Started",IF(AND($I153&lt;&gt;"",$L153&lt;&gt;"",$L153&lt;$I153),"Decision Before Submission",IF(AND($J153="Decision Released",OR($K153="Pending",$K153="",$L153="")),"Decision Details Missing",IF(AND($J153&lt;&gt;"Decision Released",OR(AND($K153&lt;&gt;"",$K153&lt;&gt;"Pending"),$L153&lt;&gt;"")),"Decision and Status Conflict",IF(AND($M153="Received",$N153=""),"Deposit Date Missing",IF(AND($N153&lt;&gt;"",$M153&lt;&gt;"Received"),"Deposit Status Conflict",IF(AND($M153="Received",$K153&lt;&gt;"Admit"),"Deposit Without Admit","OK")))))))))</f>
        <v/>
      </c>
    </row>
    <row r="154">
      <c r="A154" s="17" t="n"/>
      <c r="B154" s="17" t="n"/>
      <c r="C154" s="17" t="n"/>
      <c r="D154" s="18" t="n"/>
      <c r="E154" s="17" t="n"/>
      <c r="F154" s="17" t="n"/>
      <c r="G154" s="17" t="n"/>
      <c r="H154" s="37" t="n"/>
      <c r="I154" s="37" t="n"/>
      <c r="J154" s="17" t="n"/>
      <c r="K154" s="17" t="n"/>
      <c r="L154" s="37" t="n"/>
      <c r="M154" s="17" t="n"/>
      <c r="N154" s="37" t="n"/>
      <c r="O154" s="17" t="n"/>
      <c r="P154" s="17" t="n"/>
      <c r="Q154" s="37" t="n"/>
      <c r="R154" s="37" t="n"/>
      <c r="S154" s="18" t="n"/>
      <c r="T154" s="38">
        <f>IF(OR($C154="",$D154=""),"",IFERROR(INDEX(Lists!$C$3:$C$101,MATCH($C154&amp;"|"&amp;$D154,Lists!$D$3:$D$101,0)),""))</f>
        <v/>
      </c>
      <c r="U154" s="21">
        <f>IF($A154="","",IF($O154="","",IF($O154=0,1,MIN(IF($P154="",0,$P154)/$O154,1))))</f>
        <v/>
      </c>
      <c r="V154" s="22">
        <f>IF(OR($A154="",$H154=""),"",MAX(0,IF($L154&lt;&gt;"",$L154,Dashboard!$C$3)-$H154))</f>
        <v/>
      </c>
      <c r="W154" s="23">
        <f>IF($A154="","",IF(OR($J154="Decision Released",$J154="Withdrawn"),"Closed",IF($R154="","Missing",IF($R154&lt;Dashboard!$C$3,"Overdue",IF($R154&lt;=Dashboard!$C$3+7,"Due Soon","Scheduled")))))</f>
        <v/>
      </c>
      <c r="X154" s="23">
        <f>IF($A154="","",IF($I154&lt;&gt;"","Submitted",IF($T154="","Missing Deadline",IF($T154&lt;Dashboard!$C$3,"Past Due",IF($T154&lt;=Dashboard!$C$3+14,"Due Soon","Open")))))</f>
        <v/>
      </c>
      <c r="Y154" s="23">
        <f>IF($A154="","",IF(COUNTIF($A$8:$A$207,$A154)&gt;1,"Duplicate Application ID",IF(AND($O154&lt;&gt;"",$P154&lt;&gt;"",$P154&gt;$O154),"Checklist Count Error",IF(AND($H154&lt;&gt;"",$I154&lt;&gt;"",$I154&lt;$H154),"Submitted Before Started",IF(AND($I154&lt;&gt;"",$L154&lt;&gt;"",$L154&lt;$I154),"Decision Before Submission",IF(AND($J154="Decision Released",OR($K154="Pending",$K154="",$L154="")),"Decision Details Missing",IF(AND($J154&lt;&gt;"Decision Released",OR(AND($K154&lt;&gt;"",$K154&lt;&gt;"Pending"),$L154&lt;&gt;"")),"Decision and Status Conflict",IF(AND($M154="Received",$N154=""),"Deposit Date Missing",IF(AND($N154&lt;&gt;"",$M154&lt;&gt;"Received"),"Deposit Status Conflict",IF(AND($M154="Received",$K154&lt;&gt;"Admit"),"Deposit Without Admit","OK")))))))))</f>
        <v/>
      </c>
    </row>
    <row r="155">
      <c r="A155" s="17" t="n"/>
      <c r="B155" s="17" t="n"/>
      <c r="C155" s="17" t="n"/>
      <c r="D155" s="18" t="n"/>
      <c r="E155" s="17" t="n"/>
      <c r="F155" s="17" t="n"/>
      <c r="G155" s="17" t="n"/>
      <c r="H155" s="37" t="n"/>
      <c r="I155" s="37" t="n"/>
      <c r="J155" s="17" t="n"/>
      <c r="K155" s="17" t="n"/>
      <c r="L155" s="37" t="n"/>
      <c r="M155" s="17" t="n"/>
      <c r="N155" s="37" t="n"/>
      <c r="O155" s="17" t="n"/>
      <c r="P155" s="17" t="n"/>
      <c r="Q155" s="37" t="n"/>
      <c r="R155" s="37" t="n"/>
      <c r="S155" s="18" t="n"/>
      <c r="T155" s="38">
        <f>IF(OR($C155="",$D155=""),"",IFERROR(INDEX(Lists!$C$3:$C$101,MATCH($C155&amp;"|"&amp;$D155,Lists!$D$3:$D$101,0)),""))</f>
        <v/>
      </c>
      <c r="U155" s="21">
        <f>IF($A155="","",IF($O155="","",IF($O155=0,1,MIN(IF($P155="",0,$P155)/$O155,1))))</f>
        <v/>
      </c>
      <c r="V155" s="22">
        <f>IF(OR($A155="",$H155=""),"",MAX(0,IF($L155&lt;&gt;"",$L155,Dashboard!$C$3)-$H155))</f>
        <v/>
      </c>
      <c r="W155" s="23">
        <f>IF($A155="","",IF(OR($J155="Decision Released",$J155="Withdrawn"),"Closed",IF($R155="","Missing",IF($R155&lt;Dashboard!$C$3,"Overdue",IF($R155&lt;=Dashboard!$C$3+7,"Due Soon","Scheduled")))))</f>
        <v/>
      </c>
      <c r="X155" s="23">
        <f>IF($A155="","",IF($I155&lt;&gt;"","Submitted",IF($T155="","Missing Deadline",IF($T155&lt;Dashboard!$C$3,"Past Due",IF($T155&lt;=Dashboard!$C$3+14,"Due Soon","Open")))))</f>
        <v/>
      </c>
      <c r="Y155" s="23">
        <f>IF($A155="","",IF(COUNTIF($A$8:$A$207,$A155)&gt;1,"Duplicate Application ID",IF(AND($O155&lt;&gt;"",$P155&lt;&gt;"",$P155&gt;$O155),"Checklist Count Error",IF(AND($H155&lt;&gt;"",$I155&lt;&gt;"",$I155&lt;$H155),"Submitted Before Started",IF(AND($I155&lt;&gt;"",$L155&lt;&gt;"",$L155&lt;$I155),"Decision Before Submission",IF(AND($J155="Decision Released",OR($K155="Pending",$K155="",$L155="")),"Decision Details Missing",IF(AND($J155&lt;&gt;"Decision Released",OR(AND($K155&lt;&gt;"",$K155&lt;&gt;"Pending"),$L155&lt;&gt;"")),"Decision and Status Conflict",IF(AND($M155="Received",$N155=""),"Deposit Date Missing",IF(AND($N155&lt;&gt;"",$M155&lt;&gt;"Received"),"Deposit Status Conflict",IF(AND($M155="Received",$K155&lt;&gt;"Admit"),"Deposit Without Admit","OK")))))))))</f>
        <v/>
      </c>
    </row>
    <row r="156">
      <c r="A156" s="17" t="n"/>
      <c r="B156" s="17" t="n"/>
      <c r="C156" s="17" t="n"/>
      <c r="D156" s="18" t="n"/>
      <c r="E156" s="17" t="n"/>
      <c r="F156" s="17" t="n"/>
      <c r="G156" s="17" t="n"/>
      <c r="H156" s="37" t="n"/>
      <c r="I156" s="37" t="n"/>
      <c r="J156" s="17" t="n"/>
      <c r="K156" s="17" t="n"/>
      <c r="L156" s="37" t="n"/>
      <c r="M156" s="17" t="n"/>
      <c r="N156" s="37" t="n"/>
      <c r="O156" s="17" t="n"/>
      <c r="P156" s="17" t="n"/>
      <c r="Q156" s="37" t="n"/>
      <c r="R156" s="37" t="n"/>
      <c r="S156" s="18" t="n"/>
      <c r="T156" s="38">
        <f>IF(OR($C156="",$D156=""),"",IFERROR(INDEX(Lists!$C$3:$C$101,MATCH($C156&amp;"|"&amp;$D156,Lists!$D$3:$D$101,0)),""))</f>
        <v/>
      </c>
      <c r="U156" s="21">
        <f>IF($A156="","",IF($O156="","",IF($O156=0,1,MIN(IF($P156="",0,$P156)/$O156,1))))</f>
        <v/>
      </c>
      <c r="V156" s="22">
        <f>IF(OR($A156="",$H156=""),"",MAX(0,IF($L156&lt;&gt;"",$L156,Dashboard!$C$3)-$H156))</f>
        <v/>
      </c>
      <c r="W156" s="23">
        <f>IF($A156="","",IF(OR($J156="Decision Released",$J156="Withdrawn"),"Closed",IF($R156="","Missing",IF($R156&lt;Dashboard!$C$3,"Overdue",IF($R156&lt;=Dashboard!$C$3+7,"Due Soon","Scheduled")))))</f>
        <v/>
      </c>
      <c r="X156" s="23">
        <f>IF($A156="","",IF($I156&lt;&gt;"","Submitted",IF($T156="","Missing Deadline",IF($T156&lt;Dashboard!$C$3,"Past Due",IF($T156&lt;=Dashboard!$C$3+14,"Due Soon","Open")))))</f>
        <v/>
      </c>
      <c r="Y156" s="23">
        <f>IF($A156="","",IF(COUNTIF($A$8:$A$207,$A156)&gt;1,"Duplicate Application ID",IF(AND($O156&lt;&gt;"",$P156&lt;&gt;"",$P156&gt;$O156),"Checklist Count Error",IF(AND($H156&lt;&gt;"",$I156&lt;&gt;"",$I156&lt;$H156),"Submitted Before Started",IF(AND($I156&lt;&gt;"",$L156&lt;&gt;"",$L156&lt;$I156),"Decision Before Submission",IF(AND($J156="Decision Released",OR($K156="Pending",$K156="",$L156="")),"Decision Details Missing",IF(AND($J156&lt;&gt;"Decision Released",OR(AND($K156&lt;&gt;"",$K156&lt;&gt;"Pending"),$L156&lt;&gt;"")),"Decision and Status Conflict",IF(AND($M156="Received",$N156=""),"Deposit Date Missing",IF(AND($N156&lt;&gt;"",$M156&lt;&gt;"Received"),"Deposit Status Conflict",IF(AND($M156="Received",$K156&lt;&gt;"Admit"),"Deposit Without Admit","OK")))))))))</f>
        <v/>
      </c>
    </row>
    <row r="157">
      <c r="A157" s="17" t="n"/>
      <c r="B157" s="17" t="n"/>
      <c r="C157" s="17" t="n"/>
      <c r="D157" s="18" t="n"/>
      <c r="E157" s="17" t="n"/>
      <c r="F157" s="17" t="n"/>
      <c r="G157" s="17" t="n"/>
      <c r="H157" s="37" t="n"/>
      <c r="I157" s="37" t="n"/>
      <c r="J157" s="17" t="n"/>
      <c r="K157" s="17" t="n"/>
      <c r="L157" s="37" t="n"/>
      <c r="M157" s="17" t="n"/>
      <c r="N157" s="37" t="n"/>
      <c r="O157" s="17" t="n"/>
      <c r="P157" s="17" t="n"/>
      <c r="Q157" s="37" t="n"/>
      <c r="R157" s="37" t="n"/>
      <c r="S157" s="18" t="n"/>
      <c r="T157" s="38">
        <f>IF(OR($C157="",$D157=""),"",IFERROR(INDEX(Lists!$C$3:$C$101,MATCH($C157&amp;"|"&amp;$D157,Lists!$D$3:$D$101,0)),""))</f>
        <v/>
      </c>
      <c r="U157" s="21">
        <f>IF($A157="","",IF($O157="","",IF($O157=0,1,MIN(IF($P157="",0,$P157)/$O157,1))))</f>
        <v/>
      </c>
      <c r="V157" s="22">
        <f>IF(OR($A157="",$H157=""),"",MAX(0,IF($L157&lt;&gt;"",$L157,Dashboard!$C$3)-$H157))</f>
        <v/>
      </c>
      <c r="W157" s="23">
        <f>IF($A157="","",IF(OR($J157="Decision Released",$J157="Withdrawn"),"Closed",IF($R157="","Missing",IF($R157&lt;Dashboard!$C$3,"Overdue",IF($R157&lt;=Dashboard!$C$3+7,"Due Soon","Scheduled")))))</f>
        <v/>
      </c>
      <c r="X157" s="23">
        <f>IF($A157="","",IF($I157&lt;&gt;"","Submitted",IF($T157="","Missing Deadline",IF($T157&lt;Dashboard!$C$3,"Past Due",IF($T157&lt;=Dashboard!$C$3+14,"Due Soon","Open")))))</f>
        <v/>
      </c>
      <c r="Y157" s="23">
        <f>IF($A157="","",IF(COUNTIF($A$8:$A$207,$A157)&gt;1,"Duplicate Application ID",IF(AND($O157&lt;&gt;"",$P157&lt;&gt;"",$P157&gt;$O157),"Checklist Count Error",IF(AND($H157&lt;&gt;"",$I157&lt;&gt;"",$I157&lt;$H157),"Submitted Before Started",IF(AND($I157&lt;&gt;"",$L157&lt;&gt;"",$L157&lt;$I157),"Decision Before Submission",IF(AND($J157="Decision Released",OR($K157="Pending",$K157="",$L157="")),"Decision Details Missing",IF(AND($J157&lt;&gt;"Decision Released",OR(AND($K157&lt;&gt;"",$K157&lt;&gt;"Pending"),$L157&lt;&gt;"")),"Decision and Status Conflict",IF(AND($M157="Received",$N157=""),"Deposit Date Missing",IF(AND($N157&lt;&gt;"",$M157&lt;&gt;"Received"),"Deposit Status Conflict",IF(AND($M157="Received",$K157&lt;&gt;"Admit"),"Deposit Without Admit","OK")))))))))</f>
        <v/>
      </c>
    </row>
    <row r="158">
      <c r="A158" s="17" t="n"/>
      <c r="B158" s="17" t="n"/>
      <c r="C158" s="17" t="n"/>
      <c r="D158" s="18" t="n"/>
      <c r="E158" s="17" t="n"/>
      <c r="F158" s="17" t="n"/>
      <c r="G158" s="17" t="n"/>
      <c r="H158" s="37" t="n"/>
      <c r="I158" s="37" t="n"/>
      <c r="J158" s="17" t="n"/>
      <c r="K158" s="17" t="n"/>
      <c r="L158" s="37" t="n"/>
      <c r="M158" s="17" t="n"/>
      <c r="N158" s="37" t="n"/>
      <c r="O158" s="17" t="n"/>
      <c r="P158" s="17" t="n"/>
      <c r="Q158" s="37" t="n"/>
      <c r="R158" s="37" t="n"/>
      <c r="S158" s="18" t="n"/>
      <c r="T158" s="38">
        <f>IF(OR($C158="",$D158=""),"",IFERROR(INDEX(Lists!$C$3:$C$101,MATCH($C158&amp;"|"&amp;$D158,Lists!$D$3:$D$101,0)),""))</f>
        <v/>
      </c>
      <c r="U158" s="21">
        <f>IF($A158="","",IF($O158="","",IF($O158=0,1,MIN(IF($P158="",0,$P158)/$O158,1))))</f>
        <v/>
      </c>
      <c r="V158" s="22">
        <f>IF(OR($A158="",$H158=""),"",MAX(0,IF($L158&lt;&gt;"",$L158,Dashboard!$C$3)-$H158))</f>
        <v/>
      </c>
      <c r="W158" s="23">
        <f>IF($A158="","",IF(OR($J158="Decision Released",$J158="Withdrawn"),"Closed",IF($R158="","Missing",IF($R158&lt;Dashboard!$C$3,"Overdue",IF($R158&lt;=Dashboard!$C$3+7,"Due Soon","Scheduled")))))</f>
        <v/>
      </c>
      <c r="X158" s="23">
        <f>IF($A158="","",IF($I158&lt;&gt;"","Submitted",IF($T158="","Missing Deadline",IF($T158&lt;Dashboard!$C$3,"Past Due",IF($T158&lt;=Dashboard!$C$3+14,"Due Soon","Open")))))</f>
        <v/>
      </c>
      <c r="Y158" s="23">
        <f>IF($A158="","",IF(COUNTIF($A$8:$A$207,$A158)&gt;1,"Duplicate Application ID",IF(AND($O158&lt;&gt;"",$P158&lt;&gt;"",$P158&gt;$O158),"Checklist Count Error",IF(AND($H158&lt;&gt;"",$I158&lt;&gt;"",$I158&lt;$H158),"Submitted Before Started",IF(AND($I158&lt;&gt;"",$L158&lt;&gt;"",$L158&lt;$I158),"Decision Before Submission",IF(AND($J158="Decision Released",OR($K158="Pending",$K158="",$L158="")),"Decision Details Missing",IF(AND($J158&lt;&gt;"Decision Released",OR(AND($K158&lt;&gt;"",$K158&lt;&gt;"Pending"),$L158&lt;&gt;"")),"Decision and Status Conflict",IF(AND($M158="Received",$N158=""),"Deposit Date Missing",IF(AND($N158&lt;&gt;"",$M158&lt;&gt;"Received"),"Deposit Status Conflict",IF(AND($M158="Received",$K158&lt;&gt;"Admit"),"Deposit Without Admit","OK")))))))))</f>
        <v/>
      </c>
    </row>
    <row r="159">
      <c r="A159" s="17" t="n"/>
      <c r="B159" s="17" t="n"/>
      <c r="C159" s="17" t="n"/>
      <c r="D159" s="18" t="n"/>
      <c r="E159" s="17" t="n"/>
      <c r="F159" s="17" t="n"/>
      <c r="G159" s="17" t="n"/>
      <c r="H159" s="37" t="n"/>
      <c r="I159" s="37" t="n"/>
      <c r="J159" s="17" t="n"/>
      <c r="K159" s="17" t="n"/>
      <c r="L159" s="37" t="n"/>
      <c r="M159" s="17" t="n"/>
      <c r="N159" s="37" t="n"/>
      <c r="O159" s="17" t="n"/>
      <c r="P159" s="17" t="n"/>
      <c r="Q159" s="37" t="n"/>
      <c r="R159" s="37" t="n"/>
      <c r="S159" s="18" t="n"/>
      <c r="T159" s="38">
        <f>IF(OR($C159="",$D159=""),"",IFERROR(INDEX(Lists!$C$3:$C$101,MATCH($C159&amp;"|"&amp;$D159,Lists!$D$3:$D$101,0)),""))</f>
        <v/>
      </c>
      <c r="U159" s="21">
        <f>IF($A159="","",IF($O159="","",IF($O159=0,1,MIN(IF($P159="",0,$P159)/$O159,1))))</f>
        <v/>
      </c>
      <c r="V159" s="22">
        <f>IF(OR($A159="",$H159=""),"",MAX(0,IF($L159&lt;&gt;"",$L159,Dashboard!$C$3)-$H159))</f>
        <v/>
      </c>
      <c r="W159" s="23">
        <f>IF($A159="","",IF(OR($J159="Decision Released",$J159="Withdrawn"),"Closed",IF($R159="","Missing",IF($R159&lt;Dashboard!$C$3,"Overdue",IF($R159&lt;=Dashboard!$C$3+7,"Due Soon","Scheduled")))))</f>
        <v/>
      </c>
      <c r="X159" s="23">
        <f>IF($A159="","",IF($I159&lt;&gt;"","Submitted",IF($T159="","Missing Deadline",IF($T159&lt;Dashboard!$C$3,"Past Due",IF($T159&lt;=Dashboard!$C$3+14,"Due Soon","Open")))))</f>
        <v/>
      </c>
      <c r="Y159" s="23">
        <f>IF($A159="","",IF(COUNTIF($A$8:$A$207,$A159)&gt;1,"Duplicate Application ID",IF(AND($O159&lt;&gt;"",$P159&lt;&gt;"",$P159&gt;$O159),"Checklist Count Error",IF(AND($H159&lt;&gt;"",$I159&lt;&gt;"",$I159&lt;$H159),"Submitted Before Started",IF(AND($I159&lt;&gt;"",$L159&lt;&gt;"",$L159&lt;$I159),"Decision Before Submission",IF(AND($J159="Decision Released",OR($K159="Pending",$K159="",$L159="")),"Decision Details Missing",IF(AND($J159&lt;&gt;"Decision Released",OR(AND($K159&lt;&gt;"",$K159&lt;&gt;"Pending"),$L159&lt;&gt;"")),"Decision and Status Conflict",IF(AND($M159="Received",$N159=""),"Deposit Date Missing",IF(AND($N159&lt;&gt;"",$M159&lt;&gt;"Received"),"Deposit Status Conflict",IF(AND($M159="Received",$K159&lt;&gt;"Admit"),"Deposit Without Admit","OK")))))))))</f>
        <v/>
      </c>
    </row>
    <row r="160">
      <c r="A160" s="17" t="n"/>
      <c r="B160" s="17" t="n"/>
      <c r="C160" s="17" t="n"/>
      <c r="D160" s="18" t="n"/>
      <c r="E160" s="17" t="n"/>
      <c r="F160" s="17" t="n"/>
      <c r="G160" s="17" t="n"/>
      <c r="H160" s="37" t="n"/>
      <c r="I160" s="37" t="n"/>
      <c r="J160" s="17" t="n"/>
      <c r="K160" s="17" t="n"/>
      <c r="L160" s="37" t="n"/>
      <c r="M160" s="17" t="n"/>
      <c r="N160" s="37" t="n"/>
      <c r="O160" s="17" t="n"/>
      <c r="P160" s="17" t="n"/>
      <c r="Q160" s="37" t="n"/>
      <c r="R160" s="37" t="n"/>
      <c r="S160" s="18" t="n"/>
      <c r="T160" s="38">
        <f>IF(OR($C160="",$D160=""),"",IFERROR(INDEX(Lists!$C$3:$C$101,MATCH($C160&amp;"|"&amp;$D160,Lists!$D$3:$D$101,0)),""))</f>
        <v/>
      </c>
      <c r="U160" s="21">
        <f>IF($A160="","",IF($O160="","",IF($O160=0,1,MIN(IF($P160="",0,$P160)/$O160,1))))</f>
        <v/>
      </c>
      <c r="V160" s="22">
        <f>IF(OR($A160="",$H160=""),"",MAX(0,IF($L160&lt;&gt;"",$L160,Dashboard!$C$3)-$H160))</f>
        <v/>
      </c>
      <c r="W160" s="23">
        <f>IF($A160="","",IF(OR($J160="Decision Released",$J160="Withdrawn"),"Closed",IF($R160="","Missing",IF($R160&lt;Dashboard!$C$3,"Overdue",IF($R160&lt;=Dashboard!$C$3+7,"Due Soon","Scheduled")))))</f>
        <v/>
      </c>
      <c r="X160" s="23">
        <f>IF($A160="","",IF($I160&lt;&gt;"","Submitted",IF($T160="","Missing Deadline",IF($T160&lt;Dashboard!$C$3,"Past Due",IF($T160&lt;=Dashboard!$C$3+14,"Due Soon","Open")))))</f>
        <v/>
      </c>
      <c r="Y160" s="23">
        <f>IF($A160="","",IF(COUNTIF($A$8:$A$207,$A160)&gt;1,"Duplicate Application ID",IF(AND($O160&lt;&gt;"",$P160&lt;&gt;"",$P160&gt;$O160),"Checklist Count Error",IF(AND($H160&lt;&gt;"",$I160&lt;&gt;"",$I160&lt;$H160),"Submitted Before Started",IF(AND($I160&lt;&gt;"",$L160&lt;&gt;"",$L160&lt;$I160),"Decision Before Submission",IF(AND($J160="Decision Released",OR($K160="Pending",$K160="",$L160="")),"Decision Details Missing",IF(AND($J160&lt;&gt;"Decision Released",OR(AND($K160&lt;&gt;"",$K160&lt;&gt;"Pending"),$L160&lt;&gt;"")),"Decision and Status Conflict",IF(AND($M160="Received",$N160=""),"Deposit Date Missing",IF(AND($N160&lt;&gt;"",$M160&lt;&gt;"Received"),"Deposit Status Conflict",IF(AND($M160="Received",$K160&lt;&gt;"Admit"),"Deposit Without Admit","OK")))))))))</f>
        <v/>
      </c>
    </row>
    <row r="161">
      <c r="A161" s="17" t="n"/>
      <c r="B161" s="17" t="n"/>
      <c r="C161" s="17" t="n"/>
      <c r="D161" s="18" t="n"/>
      <c r="E161" s="17" t="n"/>
      <c r="F161" s="17" t="n"/>
      <c r="G161" s="17" t="n"/>
      <c r="H161" s="37" t="n"/>
      <c r="I161" s="37" t="n"/>
      <c r="J161" s="17" t="n"/>
      <c r="K161" s="17" t="n"/>
      <c r="L161" s="37" t="n"/>
      <c r="M161" s="17" t="n"/>
      <c r="N161" s="37" t="n"/>
      <c r="O161" s="17" t="n"/>
      <c r="P161" s="17" t="n"/>
      <c r="Q161" s="37" t="n"/>
      <c r="R161" s="37" t="n"/>
      <c r="S161" s="18" t="n"/>
      <c r="T161" s="38">
        <f>IF(OR($C161="",$D161=""),"",IFERROR(INDEX(Lists!$C$3:$C$101,MATCH($C161&amp;"|"&amp;$D161,Lists!$D$3:$D$101,0)),""))</f>
        <v/>
      </c>
      <c r="U161" s="21">
        <f>IF($A161="","",IF($O161="","",IF($O161=0,1,MIN(IF($P161="",0,$P161)/$O161,1))))</f>
        <v/>
      </c>
      <c r="V161" s="22">
        <f>IF(OR($A161="",$H161=""),"",MAX(0,IF($L161&lt;&gt;"",$L161,Dashboard!$C$3)-$H161))</f>
        <v/>
      </c>
      <c r="W161" s="23">
        <f>IF($A161="","",IF(OR($J161="Decision Released",$J161="Withdrawn"),"Closed",IF($R161="","Missing",IF($R161&lt;Dashboard!$C$3,"Overdue",IF($R161&lt;=Dashboard!$C$3+7,"Due Soon","Scheduled")))))</f>
        <v/>
      </c>
      <c r="X161" s="23">
        <f>IF($A161="","",IF($I161&lt;&gt;"","Submitted",IF($T161="","Missing Deadline",IF($T161&lt;Dashboard!$C$3,"Past Due",IF($T161&lt;=Dashboard!$C$3+14,"Due Soon","Open")))))</f>
        <v/>
      </c>
      <c r="Y161" s="23">
        <f>IF($A161="","",IF(COUNTIF($A$8:$A$207,$A161)&gt;1,"Duplicate Application ID",IF(AND($O161&lt;&gt;"",$P161&lt;&gt;"",$P161&gt;$O161),"Checklist Count Error",IF(AND($H161&lt;&gt;"",$I161&lt;&gt;"",$I161&lt;$H161),"Submitted Before Started",IF(AND($I161&lt;&gt;"",$L161&lt;&gt;"",$L161&lt;$I161),"Decision Before Submission",IF(AND($J161="Decision Released",OR($K161="Pending",$K161="",$L161="")),"Decision Details Missing",IF(AND($J161&lt;&gt;"Decision Released",OR(AND($K161&lt;&gt;"",$K161&lt;&gt;"Pending"),$L161&lt;&gt;"")),"Decision and Status Conflict",IF(AND($M161="Received",$N161=""),"Deposit Date Missing",IF(AND($N161&lt;&gt;"",$M161&lt;&gt;"Received"),"Deposit Status Conflict",IF(AND($M161="Received",$K161&lt;&gt;"Admit"),"Deposit Without Admit","OK")))))))))</f>
        <v/>
      </c>
    </row>
    <row r="162">
      <c r="A162" s="17" t="n"/>
      <c r="B162" s="17" t="n"/>
      <c r="C162" s="17" t="n"/>
      <c r="D162" s="18" t="n"/>
      <c r="E162" s="17" t="n"/>
      <c r="F162" s="17" t="n"/>
      <c r="G162" s="17" t="n"/>
      <c r="H162" s="37" t="n"/>
      <c r="I162" s="37" t="n"/>
      <c r="J162" s="17" t="n"/>
      <c r="K162" s="17" t="n"/>
      <c r="L162" s="37" t="n"/>
      <c r="M162" s="17" t="n"/>
      <c r="N162" s="37" t="n"/>
      <c r="O162" s="17" t="n"/>
      <c r="P162" s="17" t="n"/>
      <c r="Q162" s="37" t="n"/>
      <c r="R162" s="37" t="n"/>
      <c r="S162" s="18" t="n"/>
      <c r="T162" s="38">
        <f>IF(OR($C162="",$D162=""),"",IFERROR(INDEX(Lists!$C$3:$C$101,MATCH($C162&amp;"|"&amp;$D162,Lists!$D$3:$D$101,0)),""))</f>
        <v/>
      </c>
      <c r="U162" s="21">
        <f>IF($A162="","",IF($O162="","",IF($O162=0,1,MIN(IF($P162="",0,$P162)/$O162,1))))</f>
        <v/>
      </c>
      <c r="V162" s="22">
        <f>IF(OR($A162="",$H162=""),"",MAX(0,IF($L162&lt;&gt;"",$L162,Dashboard!$C$3)-$H162))</f>
        <v/>
      </c>
      <c r="W162" s="23">
        <f>IF($A162="","",IF(OR($J162="Decision Released",$J162="Withdrawn"),"Closed",IF($R162="","Missing",IF($R162&lt;Dashboard!$C$3,"Overdue",IF($R162&lt;=Dashboard!$C$3+7,"Due Soon","Scheduled")))))</f>
        <v/>
      </c>
      <c r="X162" s="23">
        <f>IF($A162="","",IF($I162&lt;&gt;"","Submitted",IF($T162="","Missing Deadline",IF($T162&lt;Dashboard!$C$3,"Past Due",IF($T162&lt;=Dashboard!$C$3+14,"Due Soon","Open")))))</f>
        <v/>
      </c>
      <c r="Y162" s="23">
        <f>IF($A162="","",IF(COUNTIF($A$8:$A$207,$A162)&gt;1,"Duplicate Application ID",IF(AND($O162&lt;&gt;"",$P162&lt;&gt;"",$P162&gt;$O162),"Checklist Count Error",IF(AND($H162&lt;&gt;"",$I162&lt;&gt;"",$I162&lt;$H162),"Submitted Before Started",IF(AND($I162&lt;&gt;"",$L162&lt;&gt;"",$L162&lt;$I162),"Decision Before Submission",IF(AND($J162="Decision Released",OR($K162="Pending",$K162="",$L162="")),"Decision Details Missing",IF(AND($J162&lt;&gt;"Decision Released",OR(AND($K162&lt;&gt;"",$K162&lt;&gt;"Pending"),$L162&lt;&gt;"")),"Decision and Status Conflict",IF(AND($M162="Received",$N162=""),"Deposit Date Missing",IF(AND($N162&lt;&gt;"",$M162&lt;&gt;"Received"),"Deposit Status Conflict",IF(AND($M162="Received",$K162&lt;&gt;"Admit"),"Deposit Without Admit","OK")))))))))</f>
        <v/>
      </c>
    </row>
    <row r="163">
      <c r="A163" s="17" t="n"/>
      <c r="B163" s="17" t="n"/>
      <c r="C163" s="17" t="n"/>
      <c r="D163" s="18" t="n"/>
      <c r="E163" s="17" t="n"/>
      <c r="F163" s="17" t="n"/>
      <c r="G163" s="17" t="n"/>
      <c r="H163" s="37" t="n"/>
      <c r="I163" s="37" t="n"/>
      <c r="J163" s="17" t="n"/>
      <c r="K163" s="17" t="n"/>
      <c r="L163" s="37" t="n"/>
      <c r="M163" s="17" t="n"/>
      <c r="N163" s="37" t="n"/>
      <c r="O163" s="17" t="n"/>
      <c r="P163" s="17" t="n"/>
      <c r="Q163" s="37" t="n"/>
      <c r="R163" s="37" t="n"/>
      <c r="S163" s="18" t="n"/>
      <c r="T163" s="38">
        <f>IF(OR($C163="",$D163=""),"",IFERROR(INDEX(Lists!$C$3:$C$101,MATCH($C163&amp;"|"&amp;$D163,Lists!$D$3:$D$101,0)),""))</f>
        <v/>
      </c>
      <c r="U163" s="21">
        <f>IF($A163="","",IF($O163="","",IF($O163=0,1,MIN(IF($P163="",0,$P163)/$O163,1))))</f>
        <v/>
      </c>
      <c r="V163" s="22">
        <f>IF(OR($A163="",$H163=""),"",MAX(0,IF($L163&lt;&gt;"",$L163,Dashboard!$C$3)-$H163))</f>
        <v/>
      </c>
      <c r="W163" s="23">
        <f>IF($A163="","",IF(OR($J163="Decision Released",$J163="Withdrawn"),"Closed",IF($R163="","Missing",IF($R163&lt;Dashboard!$C$3,"Overdue",IF($R163&lt;=Dashboard!$C$3+7,"Due Soon","Scheduled")))))</f>
        <v/>
      </c>
      <c r="X163" s="23">
        <f>IF($A163="","",IF($I163&lt;&gt;"","Submitted",IF($T163="","Missing Deadline",IF($T163&lt;Dashboard!$C$3,"Past Due",IF($T163&lt;=Dashboard!$C$3+14,"Due Soon","Open")))))</f>
        <v/>
      </c>
      <c r="Y163" s="23">
        <f>IF($A163="","",IF(COUNTIF($A$8:$A$207,$A163)&gt;1,"Duplicate Application ID",IF(AND($O163&lt;&gt;"",$P163&lt;&gt;"",$P163&gt;$O163),"Checklist Count Error",IF(AND($H163&lt;&gt;"",$I163&lt;&gt;"",$I163&lt;$H163),"Submitted Before Started",IF(AND($I163&lt;&gt;"",$L163&lt;&gt;"",$L163&lt;$I163),"Decision Before Submission",IF(AND($J163="Decision Released",OR($K163="Pending",$K163="",$L163="")),"Decision Details Missing",IF(AND($J163&lt;&gt;"Decision Released",OR(AND($K163&lt;&gt;"",$K163&lt;&gt;"Pending"),$L163&lt;&gt;"")),"Decision and Status Conflict",IF(AND($M163="Received",$N163=""),"Deposit Date Missing",IF(AND($N163&lt;&gt;"",$M163&lt;&gt;"Received"),"Deposit Status Conflict",IF(AND($M163="Received",$K163&lt;&gt;"Admit"),"Deposit Without Admit","OK")))))))))</f>
        <v/>
      </c>
    </row>
    <row r="164">
      <c r="A164" s="17" t="n"/>
      <c r="B164" s="17" t="n"/>
      <c r="C164" s="17" t="n"/>
      <c r="D164" s="18" t="n"/>
      <c r="E164" s="17" t="n"/>
      <c r="F164" s="17" t="n"/>
      <c r="G164" s="17" t="n"/>
      <c r="H164" s="37" t="n"/>
      <c r="I164" s="37" t="n"/>
      <c r="J164" s="17" t="n"/>
      <c r="K164" s="17" t="n"/>
      <c r="L164" s="37" t="n"/>
      <c r="M164" s="17" t="n"/>
      <c r="N164" s="37" t="n"/>
      <c r="O164" s="17" t="n"/>
      <c r="P164" s="17" t="n"/>
      <c r="Q164" s="37" t="n"/>
      <c r="R164" s="37" t="n"/>
      <c r="S164" s="18" t="n"/>
      <c r="T164" s="38">
        <f>IF(OR($C164="",$D164=""),"",IFERROR(INDEX(Lists!$C$3:$C$101,MATCH($C164&amp;"|"&amp;$D164,Lists!$D$3:$D$101,0)),""))</f>
        <v/>
      </c>
      <c r="U164" s="21">
        <f>IF($A164="","",IF($O164="","",IF($O164=0,1,MIN(IF($P164="",0,$P164)/$O164,1))))</f>
        <v/>
      </c>
      <c r="V164" s="22">
        <f>IF(OR($A164="",$H164=""),"",MAX(0,IF($L164&lt;&gt;"",$L164,Dashboard!$C$3)-$H164))</f>
        <v/>
      </c>
      <c r="W164" s="23">
        <f>IF($A164="","",IF(OR($J164="Decision Released",$J164="Withdrawn"),"Closed",IF($R164="","Missing",IF($R164&lt;Dashboard!$C$3,"Overdue",IF($R164&lt;=Dashboard!$C$3+7,"Due Soon","Scheduled")))))</f>
        <v/>
      </c>
      <c r="X164" s="23">
        <f>IF($A164="","",IF($I164&lt;&gt;"","Submitted",IF($T164="","Missing Deadline",IF($T164&lt;Dashboard!$C$3,"Past Due",IF($T164&lt;=Dashboard!$C$3+14,"Due Soon","Open")))))</f>
        <v/>
      </c>
      <c r="Y164" s="23">
        <f>IF($A164="","",IF(COUNTIF($A$8:$A$207,$A164)&gt;1,"Duplicate Application ID",IF(AND($O164&lt;&gt;"",$P164&lt;&gt;"",$P164&gt;$O164),"Checklist Count Error",IF(AND($H164&lt;&gt;"",$I164&lt;&gt;"",$I164&lt;$H164),"Submitted Before Started",IF(AND($I164&lt;&gt;"",$L164&lt;&gt;"",$L164&lt;$I164),"Decision Before Submission",IF(AND($J164="Decision Released",OR($K164="Pending",$K164="",$L164="")),"Decision Details Missing",IF(AND($J164&lt;&gt;"Decision Released",OR(AND($K164&lt;&gt;"",$K164&lt;&gt;"Pending"),$L164&lt;&gt;"")),"Decision and Status Conflict",IF(AND($M164="Received",$N164=""),"Deposit Date Missing",IF(AND($N164&lt;&gt;"",$M164&lt;&gt;"Received"),"Deposit Status Conflict",IF(AND($M164="Received",$K164&lt;&gt;"Admit"),"Deposit Without Admit","OK")))))))))</f>
        <v/>
      </c>
    </row>
    <row r="165">
      <c r="A165" s="17" t="n"/>
      <c r="B165" s="17" t="n"/>
      <c r="C165" s="17" t="n"/>
      <c r="D165" s="18" t="n"/>
      <c r="E165" s="17" t="n"/>
      <c r="F165" s="17" t="n"/>
      <c r="G165" s="17" t="n"/>
      <c r="H165" s="37" t="n"/>
      <c r="I165" s="37" t="n"/>
      <c r="J165" s="17" t="n"/>
      <c r="K165" s="17" t="n"/>
      <c r="L165" s="37" t="n"/>
      <c r="M165" s="17" t="n"/>
      <c r="N165" s="37" t="n"/>
      <c r="O165" s="17" t="n"/>
      <c r="P165" s="17" t="n"/>
      <c r="Q165" s="37" t="n"/>
      <c r="R165" s="37" t="n"/>
      <c r="S165" s="18" t="n"/>
      <c r="T165" s="38">
        <f>IF(OR($C165="",$D165=""),"",IFERROR(INDEX(Lists!$C$3:$C$101,MATCH($C165&amp;"|"&amp;$D165,Lists!$D$3:$D$101,0)),""))</f>
        <v/>
      </c>
      <c r="U165" s="21">
        <f>IF($A165="","",IF($O165="","",IF($O165=0,1,MIN(IF($P165="",0,$P165)/$O165,1))))</f>
        <v/>
      </c>
      <c r="V165" s="22">
        <f>IF(OR($A165="",$H165=""),"",MAX(0,IF($L165&lt;&gt;"",$L165,Dashboard!$C$3)-$H165))</f>
        <v/>
      </c>
      <c r="W165" s="23">
        <f>IF($A165="","",IF(OR($J165="Decision Released",$J165="Withdrawn"),"Closed",IF($R165="","Missing",IF($R165&lt;Dashboard!$C$3,"Overdue",IF($R165&lt;=Dashboard!$C$3+7,"Due Soon","Scheduled")))))</f>
        <v/>
      </c>
      <c r="X165" s="23">
        <f>IF($A165="","",IF($I165&lt;&gt;"","Submitted",IF($T165="","Missing Deadline",IF($T165&lt;Dashboard!$C$3,"Past Due",IF($T165&lt;=Dashboard!$C$3+14,"Due Soon","Open")))))</f>
        <v/>
      </c>
      <c r="Y165" s="23">
        <f>IF($A165="","",IF(COUNTIF($A$8:$A$207,$A165)&gt;1,"Duplicate Application ID",IF(AND($O165&lt;&gt;"",$P165&lt;&gt;"",$P165&gt;$O165),"Checklist Count Error",IF(AND($H165&lt;&gt;"",$I165&lt;&gt;"",$I165&lt;$H165),"Submitted Before Started",IF(AND($I165&lt;&gt;"",$L165&lt;&gt;"",$L165&lt;$I165),"Decision Before Submission",IF(AND($J165="Decision Released",OR($K165="Pending",$K165="",$L165="")),"Decision Details Missing",IF(AND($J165&lt;&gt;"Decision Released",OR(AND($K165&lt;&gt;"",$K165&lt;&gt;"Pending"),$L165&lt;&gt;"")),"Decision and Status Conflict",IF(AND($M165="Received",$N165=""),"Deposit Date Missing",IF(AND($N165&lt;&gt;"",$M165&lt;&gt;"Received"),"Deposit Status Conflict",IF(AND($M165="Received",$K165&lt;&gt;"Admit"),"Deposit Without Admit","OK")))))))))</f>
        <v/>
      </c>
    </row>
    <row r="166">
      <c r="A166" s="17" t="n"/>
      <c r="B166" s="17" t="n"/>
      <c r="C166" s="17" t="n"/>
      <c r="D166" s="18" t="n"/>
      <c r="E166" s="17" t="n"/>
      <c r="F166" s="17" t="n"/>
      <c r="G166" s="17" t="n"/>
      <c r="H166" s="37" t="n"/>
      <c r="I166" s="37" t="n"/>
      <c r="J166" s="17" t="n"/>
      <c r="K166" s="17" t="n"/>
      <c r="L166" s="37" t="n"/>
      <c r="M166" s="17" t="n"/>
      <c r="N166" s="37" t="n"/>
      <c r="O166" s="17" t="n"/>
      <c r="P166" s="17" t="n"/>
      <c r="Q166" s="37" t="n"/>
      <c r="R166" s="37" t="n"/>
      <c r="S166" s="18" t="n"/>
      <c r="T166" s="38">
        <f>IF(OR($C166="",$D166=""),"",IFERROR(INDEX(Lists!$C$3:$C$101,MATCH($C166&amp;"|"&amp;$D166,Lists!$D$3:$D$101,0)),""))</f>
        <v/>
      </c>
      <c r="U166" s="21">
        <f>IF($A166="","",IF($O166="","",IF($O166=0,1,MIN(IF($P166="",0,$P166)/$O166,1))))</f>
        <v/>
      </c>
      <c r="V166" s="22">
        <f>IF(OR($A166="",$H166=""),"",MAX(0,IF($L166&lt;&gt;"",$L166,Dashboard!$C$3)-$H166))</f>
        <v/>
      </c>
      <c r="W166" s="23">
        <f>IF($A166="","",IF(OR($J166="Decision Released",$J166="Withdrawn"),"Closed",IF($R166="","Missing",IF($R166&lt;Dashboard!$C$3,"Overdue",IF($R166&lt;=Dashboard!$C$3+7,"Due Soon","Scheduled")))))</f>
        <v/>
      </c>
      <c r="X166" s="23">
        <f>IF($A166="","",IF($I166&lt;&gt;"","Submitted",IF($T166="","Missing Deadline",IF($T166&lt;Dashboard!$C$3,"Past Due",IF($T166&lt;=Dashboard!$C$3+14,"Due Soon","Open")))))</f>
        <v/>
      </c>
      <c r="Y166" s="23">
        <f>IF($A166="","",IF(COUNTIF($A$8:$A$207,$A166)&gt;1,"Duplicate Application ID",IF(AND($O166&lt;&gt;"",$P166&lt;&gt;"",$P166&gt;$O166),"Checklist Count Error",IF(AND($H166&lt;&gt;"",$I166&lt;&gt;"",$I166&lt;$H166),"Submitted Before Started",IF(AND($I166&lt;&gt;"",$L166&lt;&gt;"",$L166&lt;$I166),"Decision Before Submission",IF(AND($J166="Decision Released",OR($K166="Pending",$K166="",$L166="")),"Decision Details Missing",IF(AND($J166&lt;&gt;"Decision Released",OR(AND($K166&lt;&gt;"",$K166&lt;&gt;"Pending"),$L166&lt;&gt;"")),"Decision and Status Conflict",IF(AND($M166="Received",$N166=""),"Deposit Date Missing",IF(AND($N166&lt;&gt;"",$M166&lt;&gt;"Received"),"Deposit Status Conflict",IF(AND($M166="Received",$K166&lt;&gt;"Admit"),"Deposit Without Admit","OK")))))))))</f>
        <v/>
      </c>
    </row>
    <row r="167">
      <c r="A167" s="17" t="n"/>
      <c r="B167" s="17" t="n"/>
      <c r="C167" s="17" t="n"/>
      <c r="D167" s="18" t="n"/>
      <c r="E167" s="17" t="n"/>
      <c r="F167" s="17" t="n"/>
      <c r="G167" s="17" t="n"/>
      <c r="H167" s="37" t="n"/>
      <c r="I167" s="37" t="n"/>
      <c r="J167" s="17" t="n"/>
      <c r="K167" s="17" t="n"/>
      <c r="L167" s="37" t="n"/>
      <c r="M167" s="17" t="n"/>
      <c r="N167" s="37" t="n"/>
      <c r="O167" s="17" t="n"/>
      <c r="P167" s="17" t="n"/>
      <c r="Q167" s="37" t="n"/>
      <c r="R167" s="37" t="n"/>
      <c r="S167" s="18" t="n"/>
      <c r="T167" s="38">
        <f>IF(OR($C167="",$D167=""),"",IFERROR(INDEX(Lists!$C$3:$C$101,MATCH($C167&amp;"|"&amp;$D167,Lists!$D$3:$D$101,0)),""))</f>
        <v/>
      </c>
      <c r="U167" s="21">
        <f>IF($A167="","",IF($O167="","",IF($O167=0,1,MIN(IF($P167="",0,$P167)/$O167,1))))</f>
        <v/>
      </c>
      <c r="V167" s="22">
        <f>IF(OR($A167="",$H167=""),"",MAX(0,IF($L167&lt;&gt;"",$L167,Dashboard!$C$3)-$H167))</f>
        <v/>
      </c>
      <c r="W167" s="23">
        <f>IF($A167="","",IF(OR($J167="Decision Released",$J167="Withdrawn"),"Closed",IF($R167="","Missing",IF($R167&lt;Dashboard!$C$3,"Overdue",IF($R167&lt;=Dashboard!$C$3+7,"Due Soon","Scheduled")))))</f>
        <v/>
      </c>
      <c r="X167" s="23">
        <f>IF($A167="","",IF($I167&lt;&gt;"","Submitted",IF($T167="","Missing Deadline",IF($T167&lt;Dashboard!$C$3,"Past Due",IF($T167&lt;=Dashboard!$C$3+14,"Due Soon","Open")))))</f>
        <v/>
      </c>
      <c r="Y167" s="23">
        <f>IF($A167="","",IF(COUNTIF($A$8:$A$207,$A167)&gt;1,"Duplicate Application ID",IF(AND($O167&lt;&gt;"",$P167&lt;&gt;"",$P167&gt;$O167),"Checklist Count Error",IF(AND($H167&lt;&gt;"",$I167&lt;&gt;"",$I167&lt;$H167),"Submitted Before Started",IF(AND($I167&lt;&gt;"",$L167&lt;&gt;"",$L167&lt;$I167),"Decision Before Submission",IF(AND($J167="Decision Released",OR($K167="Pending",$K167="",$L167="")),"Decision Details Missing",IF(AND($J167&lt;&gt;"Decision Released",OR(AND($K167&lt;&gt;"",$K167&lt;&gt;"Pending"),$L167&lt;&gt;"")),"Decision and Status Conflict",IF(AND($M167="Received",$N167=""),"Deposit Date Missing",IF(AND($N167&lt;&gt;"",$M167&lt;&gt;"Received"),"Deposit Status Conflict",IF(AND($M167="Received",$K167&lt;&gt;"Admit"),"Deposit Without Admit","OK")))))))))</f>
        <v/>
      </c>
    </row>
    <row r="168">
      <c r="A168" s="17" t="n"/>
      <c r="B168" s="17" t="n"/>
      <c r="C168" s="17" t="n"/>
      <c r="D168" s="18" t="n"/>
      <c r="E168" s="17" t="n"/>
      <c r="F168" s="17" t="n"/>
      <c r="G168" s="17" t="n"/>
      <c r="H168" s="37" t="n"/>
      <c r="I168" s="37" t="n"/>
      <c r="J168" s="17" t="n"/>
      <c r="K168" s="17" t="n"/>
      <c r="L168" s="37" t="n"/>
      <c r="M168" s="17" t="n"/>
      <c r="N168" s="37" t="n"/>
      <c r="O168" s="17" t="n"/>
      <c r="P168" s="17" t="n"/>
      <c r="Q168" s="37" t="n"/>
      <c r="R168" s="37" t="n"/>
      <c r="S168" s="18" t="n"/>
      <c r="T168" s="38">
        <f>IF(OR($C168="",$D168=""),"",IFERROR(INDEX(Lists!$C$3:$C$101,MATCH($C168&amp;"|"&amp;$D168,Lists!$D$3:$D$101,0)),""))</f>
        <v/>
      </c>
      <c r="U168" s="21">
        <f>IF($A168="","",IF($O168="","",IF($O168=0,1,MIN(IF($P168="",0,$P168)/$O168,1))))</f>
        <v/>
      </c>
      <c r="V168" s="22">
        <f>IF(OR($A168="",$H168=""),"",MAX(0,IF($L168&lt;&gt;"",$L168,Dashboard!$C$3)-$H168))</f>
        <v/>
      </c>
      <c r="W168" s="23">
        <f>IF($A168="","",IF(OR($J168="Decision Released",$J168="Withdrawn"),"Closed",IF($R168="","Missing",IF($R168&lt;Dashboard!$C$3,"Overdue",IF($R168&lt;=Dashboard!$C$3+7,"Due Soon","Scheduled")))))</f>
        <v/>
      </c>
      <c r="X168" s="23">
        <f>IF($A168="","",IF($I168&lt;&gt;"","Submitted",IF($T168="","Missing Deadline",IF($T168&lt;Dashboard!$C$3,"Past Due",IF($T168&lt;=Dashboard!$C$3+14,"Due Soon","Open")))))</f>
        <v/>
      </c>
      <c r="Y168" s="23">
        <f>IF($A168="","",IF(COUNTIF($A$8:$A$207,$A168)&gt;1,"Duplicate Application ID",IF(AND($O168&lt;&gt;"",$P168&lt;&gt;"",$P168&gt;$O168),"Checklist Count Error",IF(AND($H168&lt;&gt;"",$I168&lt;&gt;"",$I168&lt;$H168),"Submitted Before Started",IF(AND($I168&lt;&gt;"",$L168&lt;&gt;"",$L168&lt;$I168),"Decision Before Submission",IF(AND($J168="Decision Released",OR($K168="Pending",$K168="",$L168="")),"Decision Details Missing",IF(AND($J168&lt;&gt;"Decision Released",OR(AND($K168&lt;&gt;"",$K168&lt;&gt;"Pending"),$L168&lt;&gt;"")),"Decision and Status Conflict",IF(AND($M168="Received",$N168=""),"Deposit Date Missing",IF(AND($N168&lt;&gt;"",$M168&lt;&gt;"Received"),"Deposit Status Conflict",IF(AND($M168="Received",$K168&lt;&gt;"Admit"),"Deposit Without Admit","OK")))))))))</f>
        <v/>
      </c>
    </row>
    <row r="169">
      <c r="A169" s="17" t="n"/>
      <c r="B169" s="17" t="n"/>
      <c r="C169" s="17" t="n"/>
      <c r="D169" s="18" t="n"/>
      <c r="E169" s="17" t="n"/>
      <c r="F169" s="17" t="n"/>
      <c r="G169" s="17" t="n"/>
      <c r="H169" s="37" t="n"/>
      <c r="I169" s="37" t="n"/>
      <c r="J169" s="17" t="n"/>
      <c r="K169" s="17" t="n"/>
      <c r="L169" s="37" t="n"/>
      <c r="M169" s="17" t="n"/>
      <c r="N169" s="37" t="n"/>
      <c r="O169" s="17" t="n"/>
      <c r="P169" s="17" t="n"/>
      <c r="Q169" s="37" t="n"/>
      <c r="R169" s="37" t="n"/>
      <c r="S169" s="18" t="n"/>
      <c r="T169" s="38">
        <f>IF(OR($C169="",$D169=""),"",IFERROR(INDEX(Lists!$C$3:$C$101,MATCH($C169&amp;"|"&amp;$D169,Lists!$D$3:$D$101,0)),""))</f>
        <v/>
      </c>
      <c r="U169" s="21">
        <f>IF($A169="","",IF($O169="","",IF($O169=0,1,MIN(IF($P169="",0,$P169)/$O169,1))))</f>
        <v/>
      </c>
      <c r="V169" s="22">
        <f>IF(OR($A169="",$H169=""),"",MAX(0,IF($L169&lt;&gt;"",$L169,Dashboard!$C$3)-$H169))</f>
        <v/>
      </c>
      <c r="W169" s="23">
        <f>IF($A169="","",IF(OR($J169="Decision Released",$J169="Withdrawn"),"Closed",IF($R169="","Missing",IF($R169&lt;Dashboard!$C$3,"Overdue",IF($R169&lt;=Dashboard!$C$3+7,"Due Soon","Scheduled")))))</f>
        <v/>
      </c>
      <c r="X169" s="23">
        <f>IF($A169="","",IF($I169&lt;&gt;"","Submitted",IF($T169="","Missing Deadline",IF($T169&lt;Dashboard!$C$3,"Past Due",IF($T169&lt;=Dashboard!$C$3+14,"Due Soon","Open")))))</f>
        <v/>
      </c>
      <c r="Y169" s="23">
        <f>IF($A169="","",IF(COUNTIF($A$8:$A$207,$A169)&gt;1,"Duplicate Application ID",IF(AND($O169&lt;&gt;"",$P169&lt;&gt;"",$P169&gt;$O169),"Checklist Count Error",IF(AND($H169&lt;&gt;"",$I169&lt;&gt;"",$I169&lt;$H169),"Submitted Before Started",IF(AND($I169&lt;&gt;"",$L169&lt;&gt;"",$L169&lt;$I169),"Decision Before Submission",IF(AND($J169="Decision Released",OR($K169="Pending",$K169="",$L169="")),"Decision Details Missing",IF(AND($J169&lt;&gt;"Decision Released",OR(AND($K169&lt;&gt;"",$K169&lt;&gt;"Pending"),$L169&lt;&gt;"")),"Decision and Status Conflict",IF(AND($M169="Received",$N169=""),"Deposit Date Missing",IF(AND($N169&lt;&gt;"",$M169&lt;&gt;"Received"),"Deposit Status Conflict",IF(AND($M169="Received",$K169&lt;&gt;"Admit"),"Deposit Without Admit","OK")))))))))</f>
        <v/>
      </c>
    </row>
    <row r="170">
      <c r="A170" s="17" t="n"/>
      <c r="B170" s="17" t="n"/>
      <c r="C170" s="17" t="n"/>
      <c r="D170" s="18" t="n"/>
      <c r="E170" s="17" t="n"/>
      <c r="F170" s="17" t="n"/>
      <c r="G170" s="17" t="n"/>
      <c r="H170" s="37" t="n"/>
      <c r="I170" s="37" t="n"/>
      <c r="J170" s="17" t="n"/>
      <c r="K170" s="17" t="n"/>
      <c r="L170" s="37" t="n"/>
      <c r="M170" s="17" t="n"/>
      <c r="N170" s="37" t="n"/>
      <c r="O170" s="17" t="n"/>
      <c r="P170" s="17" t="n"/>
      <c r="Q170" s="37" t="n"/>
      <c r="R170" s="37" t="n"/>
      <c r="S170" s="18" t="n"/>
      <c r="T170" s="38">
        <f>IF(OR($C170="",$D170=""),"",IFERROR(INDEX(Lists!$C$3:$C$101,MATCH($C170&amp;"|"&amp;$D170,Lists!$D$3:$D$101,0)),""))</f>
        <v/>
      </c>
      <c r="U170" s="21">
        <f>IF($A170="","",IF($O170="","",IF($O170=0,1,MIN(IF($P170="",0,$P170)/$O170,1))))</f>
        <v/>
      </c>
      <c r="V170" s="22">
        <f>IF(OR($A170="",$H170=""),"",MAX(0,IF($L170&lt;&gt;"",$L170,Dashboard!$C$3)-$H170))</f>
        <v/>
      </c>
      <c r="W170" s="23">
        <f>IF($A170="","",IF(OR($J170="Decision Released",$J170="Withdrawn"),"Closed",IF($R170="","Missing",IF($R170&lt;Dashboard!$C$3,"Overdue",IF($R170&lt;=Dashboard!$C$3+7,"Due Soon","Scheduled")))))</f>
        <v/>
      </c>
      <c r="X170" s="23">
        <f>IF($A170="","",IF($I170&lt;&gt;"","Submitted",IF($T170="","Missing Deadline",IF($T170&lt;Dashboard!$C$3,"Past Due",IF($T170&lt;=Dashboard!$C$3+14,"Due Soon","Open")))))</f>
        <v/>
      </c>
      <c r="Y170" s="23">
        <f>IF($A170="","",IF(COUNTIF($A$8:$A$207,$A170)&gt;1,"Duplicate Application ID",IF(AND($O170&lt;&gt;"",$P170&lt;&gt;"",$P170&gt;$O170),"Checklist Count Error",IF(AND($H170&lt;&gt;"",$I170&lt;&gt;"",$I170&lt;$H170),"Submitted Before Started",IF(AND($I170&lt;&gt;"",$L170&lt;&gt;"",$L170&lt;$I170),"Decision Before Submission",IF(AND($J170="Decision Released",OR($K170="Pending",$K170="",$L170="")),"Decision Details Missing",IF(AND($J170&lt;&gt;"Decision Released",OR(AND($K170&lt;&gt;"",$K170&lt;&gt;"Pending"),$L170&lt;&gt;"")),"Decision and Status Conflict",IF(AND($M170="Received",$N170=""),"Deposit Date Missing",IF(AND($N170&lt;&gt;"",$M170&lt;&gt;"Received"),"Deposit Status Conflict",IF(AND($M170="Received",$K170&lt;&gt;"Admit"),"Deposit Without Admit","OK")))))))))</f>
        <v/>
      </c>
    </row>
    <row r="171">
      <c r="A171" s="17" t="n"/>
      <c r="B171" s="17" t="n"/>
      <c r="C171" s="17" t="n"/>
      <c r="D171" s="18" t="n"/>
      <c r="E171" s="17" t="n"/>
      <c r="F171" s="17" t="n"/>
      <c r="G171" s="17" t="n"/>
      <c r="H171" s="37" t="n"/>
      <c r="I171" s="37" t="n"/>
      <c r="J171" s="17" t="n"/>
      <c r="K171" s="17" t="n"/>
      <c r="L171" s="37" t="n"/>
      <c r="M171" s="17" t="n"/>
      <c r="N171" s="37" t="n"/>
      <c r="O171" s="17" t="n"/>
      <c r="P171" s="17" t="n"/>
      <c r="Q171" s="37" t="n"/>
      <c r="R171" s="37" t="n"/>
      <c r="S171" s="18" t="n"/>
      <c r="T171" s="38">
        <f>IF(OR($C171="",$D171=""),"",IFERROR(INDEX(Lists!$C$3:$C$101,MATCH($C171&amp;"|"&amp;$D171,Lists!$D$3:$D$101,0)),""))</f>
        <v/>
      </c>
      <c r="U171" s="21">
        <f>IF($A171="","",IF($O171="","",IF($O171=0,1,MIN(IF($P171="",0,$P171)/$O171,1))))</f>
        <v/>
      </c>
      <c r="V171" s="22">
        <f>IF(OR($A171="",$H171=""),"",MAX(0,IF($L171&lt;&gt;"",$L171,Dashboard!$C$3)-$H171))</f>
        <v/>
      </c>
      <c r="W171" s="23">
        <f>IF($A171="","",IF(OR($J171="Decision Released",$J171="Withdrawn"),"Closed",IF($R171="","Missing",IF($R171&lt;Dashboard!$C$3,"Overdue",IF($R171&lt;=Dashboard!$C$3+7,"Due Soon","Scheduled")))))</f>
        <v/>
      </c>
      <c r="X171" s="23">
        <f>IF($A171="","",IF($I171&lt;&gt;"","Submitted",IF($T171="","Missing Deadline",IF($T171&lt;Dashboard!$C$3,"Past Due",IF($T171&lt;=Dashboard!$C$3+14,"Due Soon","Open")))))</f>
        <v/>
      </c>
      <c r="Y171" s="23">
        <f>IF($A171="","",IF(COUNTIF($A$8:$A$207,$A171)&gt;1,"Duplicate Application ID",IF(AND($O171&lt;&gt;"",$P171&lt;&gt;"",$P171&gt;$O171),"Checklist Count Error",IF(AND($H171&lt;&gt;"",$I171&lt;&gt;"",$I171&lt;$H171),"Submitted Before Started",IF(AND($I171&lt;&gt;"",$L171&lt;&gt;"",$L171&lt;$I171),"Decision Before Submission",IF(AND($J171="Decision Released",OR($K171="Pending",$K171="",$L171="")),"Decision Details Missing",IF(AND($J171&lt;&gt;"Decision Released",OR(AND($K171&lt;&gt;"",$K171&lt;&gt;"Pending"),$L171&lt;&gt;"")),"Decision and Status Conflict",IF(AND($M171="Received",$N171=""),"Deposit Date Missing",IF(AND($N171&lt;&gt;"",$M171&lt;&gt;"Received"),"Deposit Status Conflict",IF(AND($M171="Received",$K171&lt;&gt;"Admit"),"Deposit Without Admit","OK")))))))))</f>
        <v/>
      </c>
    </row>
    <row r="172">
      <c r="A172" s="17" t="n"/>
      <c r="B172" s="17" t="n"/>
      <c r="C172" s="17" t="n"/>
      <c r="D172" s="18" t="n"/>
      <c r="E172" s="17" t="n"/>
      <c r="F172" s="17" t="n"/>
      <c r="G172" s="17" t="n"/>
      <c r="H172" s="37" t="n"/>
      <c r="I172" s="37" t="n"/>
      <c r="J172" s="17" t="n"/>
      <c r="K172" s="17" t="n"/>
      <c r="L172" s="37" t="n"/>
      <c r="M172" s="17" t="n"/>
      <c r="N172" s="37" t="n"/>
      <c r="O172" s="17" t="n"/>
      <c r="P172" s="17" t="n"/>
      <c r="Q172" s="37" t="n"/>
      <c r="R172" s="37" t="n"/>
      <c r="S172" s="18" t="n"/>
      <c r="T172" s="38">
        <f>IF(OR($C172="",$D172=""),"",IFERROR(INDEX(Lists!$C$3:$C$101,MATCH($C172&amp;"|"&amp;$D172,Lists!$D$3:$D$101,0)),""))</f>
        <v/>
      </c>
      <c r="U172" s="21">
        <f>IF($A172="","",IF($O172="","",IF($O172=0,1,MIN(IF($P172="",0,$P172)/$O172,1))))</f>
        <v/>
      </c>
      <c r="V172" s="22">
        <f>IF(OR($A172="",$H172=""),"",MAX(0,IF($L172&lt;&gt;"",$L172,Dashboard!$C$3)-$H172))</f>
        <v/>
      </c>
      <c r="W172" s="23">
        <f>IF($A172="","",IF(OR($J172="Decision Released",$J172="Withdrawn"),"Closed",IF($R172="","Missing",IF($R172&lt;Dashboard!$C$3,"Overdue",IF($R172&lt;=Dashboard!$C$3+7,"Due Soon","Scheduled")))))</f>
        <v/>
      </c>
      <c r="X172" s="23">
        <f>IF($A172="","",IF($I172&lt;&gt;"","Submitted",IF($T172="","Missing Deadline",IF($T172&lt;Dashboard!$C$3,"Past Due",IF($T172&lt;=Dashboard!$C$3+14,"Due Soon","Open")))))</f>
        <v/>
      </c>
      <c r="Y172" s="23">
        <f>IF($A172="","",IF(COUNTIF($A$8:$A$207,$A172)&gt;1,"Duplicate Application ID",IF(AND($O172&lt;&gt;"",$P172&lt;&gt;"",$P172&gt;$O172),"Checklist Count Error",IF(AND($H172&lt;&gt;"",$I172&lt;&gt;"",$I172&lt;$H172),"Submitted Before Started",IF(AND($I172&lt;&gt;"",$L172&lt;&gt;"",$L172&lt;$I172),"Decision Before Submission",IF(AND($J172="Decision Released",OR($K172="Pending",$K172="",$L172="")),"Decision Details Missing",IF(AND($J172&lt;&gt;"Decision Released",OR(AND($K172&lt;&gt;"",$K172&lt;&gt;"Pending"),$L172&lt;&gt;"")),"Decision and Status Conflict",IF(AND($M172="Received",$N172=""),"Deposit Date Missing",IF(AND($N172&lt;&gt;"",$M172&lt;&gt;"Received"),"Deposit Status Conflict",IF(AND($M172="Received",$K172&lt;&gt;"Admit"),"Deposit Without Admit","OK")))))))))</f>
        <v/>
      </c>
    </row>
    <row r="173">
      <c r="A173" s="17" t="n"/>
      <c r="B173" s="17" t="n"/>
      <c r="C173" s="17" t="n"/>
      <c r="D173" s="18" t="n"/>
      <c r="E173" s="17" t="n"/>
      <c r="F173" s="17" t="n"/>
      <c r="G173" s="17" t="n"/>
      <c r="H173" s="37" t="n"/>
      <c r="I173" s="37" t="n"/>
      <c r="J173" s="17" t="n"/>
      <c r="K173" s="17" t="n"/>
      <c r="L173" s="37" t="n"/>
      <c r="M173" s="17" t="n"/>
      <c r="N173" s="37" t="n"/>
      <c r="O173" s="17" t="n"/>
      <c r="P173" s="17" t="n"/>
      <c r="Q173" s="37" t="n"/>
      <c r="R173" s="37" t="n"/>
      <c r="S173" s="18" t="n"/>
      <c r="T173" s="38">
        <f>IF(OR($C173="",$D173=""),"",IFERROR(INDEX(Lists!$C$3:$C$101,MATCH($C173&amp;"|"&amp;$D173,Lists!$D$3:$D$101,0)),""))</f>
        <v/>
      </c>
      <c r="U173" s="21">
        <f>IF($A173="","",IF($O173="","",IF($O173=0,1,MIN(IF($P173="",0,$P173)/$O173,1))))</f>
        <v/>
      </c>
      <c r="V173" s="22">
        <f>IF(OR($A173="",$H173=""),"",MAX(0,IF($L173&lt;&gt;"",$L173,Dashboard!$C$3)-$H173))</f>
        <v/>
      </c>
      <c r="W173" s="23">
        <f>IF($A173="","",IF(OR($J173="Decision Released",$J173="Withdrawn"),"Closed",IF($R173="","Missing",IF($R173&lt;Dashboard!$C$3,"Overdue",IF($R173&lt;=Dashboard!$C$3+7,"Due Soon","Scheduled")))))</f>
        <v/>
      </c>
      <c r="X173" s="23">
        <f>IF($A173="","",IF($I173&lt;&gt;"","Submitted",IF($T173="","Missing Deadline",IF($T173&lt;Dashboard!$C$3,"Past Due",IF($T173&lt;=Dashboard!$C$3+14,"Due Soon","Open")))))</f>
        <v/>
      </c>
      <c r="Y173" s="23">
        <f>IF($A173="","",IF(COUNTIF($A$8:$A$207,$A173)&gt;1,"Duplicate Application ID",IF(AND($O173&lt;&gt;"",$P173&lt;&gt;"",$P173&gt;$O173),"Checklist Count Error",IF(AND($H173&lt;&gt;"",$I173&lt;&gt;"",$I173&lt;$H173),"Submitted Before Started",IF(AND($I173&lt;&gt;"",$L173&lt;&gt;"",$L173&lt;$I173),"Decision Before Submission",IF(AND($J173="Decision Released",OR($K173="Pending",$K173="",$L173="")),"Decision Details Missing",IF(AND($J173&lt;&gt;"Decision Released",OR(AND($K173&lt;&gt;"",$K173&lt;&gt;"Pending"),$L173&lt;&gt;"")),"Decision and Status Conflict",IF(AND($M173="Received",$N173=""),"Deposit Date Missing",IF(AND($N173&lt;&gt;"",$M173&lt;&gt;"Received"),"Deposit Status Conflict",IF(AND($M173="Received",$K173&lt;&gt;"Admit"),"Deposit Without Admit","OK")))))))))</f>
        <v/>
      </c>
    </row>
    <row r="174">
      <c r="A174" s="17" t="n"/>
      <c r="B174" s="17" t="n"/>
      <c r="C174" s="17" t="n"/>
      <c r="D174" s="18" t="n"/>
      <c r="E174" s="17" t="n"/>
      <c r="F174" s="17" t="n"/>
      <c r="G174" s="17" t="n"/>
      <c r="H174" s="37" t="n"/>
      <c r="I174" s="37" t="n"/>
      <c r="J174" s="17" t="n"/>
      <c r="K174" s="17" t="n"/>
      <c r="L174" s="37" t="n"/>
      <c r="M174" s="17" t="n"/>
      <c r="N174" s="37" t="n"/>
      <c r="O174" s="17" t="n"/>
      <c r="P174" s="17" t="n"/>
      <c r="Q174" s="37" t="n"/>
      <c r="R174" s="37" t="n"/>
      <c r="S174" s="18" t="n"/>
      <c r="T174" s="38">
        <f>IF(OR($C174="",$D174=""),"",IFERROR(INDEX(Lists!$C$3:$C$101,MATCH($C174&amp;"|"&amp;$D174,Lists!$D$3:$D$101,0)),""))</f>
        <v/>
      </c>
      <c r="U174" s="21">
        <f>IF($A174="","",IF($O174="","",IF($O174=0,1,MIN(IF($P174="",0,$P174)/$O174,1))))</f>
        <v/>
      </c>
      <c r="V174" s="22">
        <f>IF(OR($A174="",$H174=""),"",MAX(0,IF($L174&lt;&gt;"",$L174,Dashboard!$C$3)-$H174))</f>
        <v/>
      </c>
      <c r="W174" s="23">
        <f>IF($A174="","",IF(OR($J174="Decision Released",$J174="Withdrawn"),"Closed",IF($R174="","Missing",IF($R174&lt;Dashboard!$C$3,"Overdue",IF($R174&lt;=Dashboard!$C$3+7,"Due Soon","Scheduled")))))</f>
        <v/>
      </c>
      <c r="X174" s="23">
        <f>IF($A174="","",IF($I174&lt;&gt;"","Submitted",IF($T174="","Missing Deadline",IF($T174&lt;Dashboard!$C$3,"Past Due",IF($T174&lt;=Dashboard!$C$3+14,"Due Soon","Open")))))</f>
        <v/>
      </c>
      <c r="Y174" s="23">
        <f>IF($A174="","",IF(COUNTIF($A$8:$A$207,$A174)&gt;1,"Duplicate Application ID",IF(AND($O174&lt;&gt;"",$P174&lt;&gt;"",$P174&gt;$O174),"Checklist Count Error",IF(AND($H174&lt;&gt;"",$I174&lt;&gt;"",$I174&lt;$H174),"Submitted Before Started",IF(AND($I174&lt;&gt;"",$L174&lt;&gt;"",$L174&lt;$I174),"Decision Before Submission",IF(AND($J174="Decision Released",OR($K174="Pending",$K174="",$L174="")),"Decision Details Missing",IF(AND($J174&lt;&gt;"Decision Released",OR(AND($K174&lt;&gt;"",$K174&lt;&gt;"Pending"),$L174&lt;&gt;"")),"Decision and Status Conflict",IF(AND($M174="Received",$N174=""),"Deposit Date Missing",IF(AND($N174&lt;&gt;"",$M174&lt;&gt;"Received"),"Deposit Status Conflict",IF(AND($M174="Received",$K174&lt;&gt;"Admit"),"Deposit Without Admit","OK")))))))))</f>
        <v/>
      </c>
    </row>
    <row r="175">
      <c r="A175" s="17" t="n"/>
      <c r="B175" s="17" t="n"/>
      <c r="C175" s="17" t="n"/>
      <c r="D175" s="18" t="n"/>
      <c r="E175" s="17" t="n"/>
      <c r="F175" s="17" t="n"/>
      <c r="G175" s="17" t="n"/>
      <c r="H175" s="37" t="n"/>
      <c r="I175" s="37" t="n"/>
      <c r="J175" s="17" t="n"/>
      <c r="K175" s="17" t="n"/>
      <c r="L175" s="37" t="n"/>
      <c r="M175" s="17" t="n"/>
      <c r="N175" s="37" t="n"/>
      <c r="O175" s="17" t="n"/>
      <c r="P175" s="17" t="n"/>
      <c r="Q175" s="37" t="n"/>
      <c r="R175" s="37" t="n"/>
      <c r="S175" s="18" t="n"/>
      <c r="T175" s="38">
        <f>IF(OR($C175="",$D175=""),"",IFERROR(INDEX(Lists!$C$3:$C$101,MATCH($C175&amp;"|"&amp;$D175,Lists!$D$3:$D$101,0)),""))</f>
        <v/>
      </c>
      <c r="U175" s="21">
        <f>IF($A175="","",IF($O175="","",IF($O175=0,1,MIN(IF($P175="",0,$P175)/$O175,1))))</f>
        <v/>
      </c>
      <c r="V175" s="22">
        <f>IF(OR($A175="",$H175=""),"",MAX(0,IF($L175&lt;&gt;"",$L175,Dashboard!$C$3)-$H175))</f>
        <v/>
      </c>
      <c r="W175" s="23">
        <f>IF($A175="","",IF(OR($J175="Decision Released",$J175="Withdrawn"),"Closed",IF($R175="","Missing",IF($R175&lt;Dashboard!$C$3,"Overdue",IF($R175&lt;=Dashboard!$C$3+7,"Due Soon","Scheduled")))))</f>
        <v/>
      </c>
      <c r="X175" s="23">
        <f>IF($A175="","",IF($I175&lt;&gt;"","Submitted",IF($T175="","Missing Deadline",IF($T175&lt;Dashboard!$C$3,"Past Due",IF($T175&lt;=Dashboard!$C$3+14,"Due Soon","Open")))))</f>
        <v/>
      </c>
      <c r="Y175" s="23">
        <f>IF($A175="","",IF(COUNTIF($A$8:$A$207,$A175)&gt;1,"Duplicate Application ID",IF(AND($O175&lt;&gt;"",$P175&lt;&gt;"",$P175&gt;$O175),"Checklist Count Error",IF(AND($H175&lt;&gt;"",$I175&lt;&gt;"",$I175&lt;$H175),"Submitted Before Started",IF(AND($I175&lt;&gt;"",$L175&lt;&gt;"",$L175&lt;$I175),"Decision Before Submission",IF(AND($J175="Decision Released",OR($K175="Pending",$K175="",$L175="")),"Decision Details Missing",IF(AND($J175&lt;&gt;"Decision Released",OR(AND($K175&lt;&gt;"",$K175&lt;&gt;"Pending"),$L175&lt;&gt;"")),"Decision and Status Conflict",IF(AND($M175="Received",$N175=""),"Deposit Date Missing",IF(AND($N175&lt;&gt;"",$M175&lt;&gt;"Received"),"Deposit Status Conflict",IF(AND($M175="Received",$K175&lt;&gt;"Admit"),"Deposit Without Admit","OK")))))))))</f>
        <v/>
      </c>
    </row>
    <row r="176">
      <c r="A176" s="17" t="n"/>
      <c r="B176" s="17" t="n"/>
      <c r="C176" s="17" t="n"/>
      <c r="D176" s="18" t="n"/>
      <c r="E176" s="17" t="n"/>
      <c r="F176" s="17" t="n"/>
      <c r="G176" s="17" t="n"/>
      <c r="H176" s="37" t="n"/>
      <c r="I176" s="37" t="n"/>
      <c r="J176" s="17" t="n"/>
      <c r="K176" s="17" t="n"/>
      <c r="L176" s="37" t="n"/>
      <c r="M176" s="17" t="n"/>
      <c r="N176" s="37" t="n"/>
      <c r="O176" s="17" t="n"/>
      <c r="P176" s="17" t="n"/>
      <c r="Q176" s="37" t="n"/>
      <c r="R176" s="37" t="n"/>
      <c r="S176" s="18" t="n"/>
      <c r="T176" s="38">
        <f>IF(OR($C176="",$D176=""),"",IFERROR(INDEX(Lists!$C$3:$C$101,MATCH($C176&amp;"|"&amp;$D176,Lists!$D$3:$D$101,0)),""))</f>
        <v/>
      </c>
      <c r="U176" s="21">
        <f>IF($A176="","",IF($O176="","",IF($O176=0,1,MIN(IF($P176="",0,$P176)/$O176,1))))</f>
        <v/>
      </c>
      <c r="V176" s="22">
        <f>IF(OR($A176="",$H176=""),"",MAX(0,IF($L176&lt;&gt;"",$L176,Dashboard!$C$3)-$H176))</f>
        <v/>
      </c>
      <c r="W176" s="23">
        <f>IF($A176="","",IF(OR($J176="Decision Released",$J176="Withdrawn"),"Closed",IF($R176="","Missing",IF($R176&lt;Dashboard!$C$3,"Overdue",IF($R176&lt;=Dashboard!$C$3+7,"Due Soon","Scheduled")))))</f>
        <v/>
      </c>
      <c r="X176" s="23">
        <f>IF($A176="","",IF($I176&lt;&gt;"","Submitted",IF($T176="","Missing Deadline",IF($T176&lt;Dashboard!$C$3,"Past Due",IF($T176&lt;=Dashboard!$C$3+14,"Due Soon","Open")))))</f>
        <v/>
      </c>
      <c r="Y176" s="23">
        <f>IF($A176="","",IF(COUNTIF($A$8:$A$207,$A176)&gt;1,"Duplicate Application ID",IF(AND($O176&lt;&gt;"",$P176&lt;&gt;"",$P176&gt;$O176),"Checklist Count Error",IF(AND($H176&lt;&gt;"",$I176&lt;&gt;"",$I176&lt;$H176),"Submitted Before Started",IF(AND($I176&lt;&gt;"",$L176&lt;&gt;"",$L176&lt;$I176),"Decision Before Submission",IF(AND($J176="Decision Released",OR($K176="Pending",$K176="",$L176="")),"Decision Details Missing",IF(AND($J176&lt;&gt;"Decision Released",OR(AND($K176&lt;&gt;"",$K176&lt;&gt;"Pending"),$L176&lt;&gt;"")),"Decision and Status Conflict",IF(AND($M176="Received",$N176=""),"Deposit Date Missing",IF(AND($N176&lt;&gt;"",$M176&lt;&gt;"Received"),"Deposit Status Conflict",IF(AND($M176="Received",$K176&lt;&gt;"Admit"),"Deposit Without Admit","OK")))))))))</f>
        <v/>
      </c>
    </row>
    <row r="177">
      <c r="A177" s="17" t="n"/>
      <c r="B177" s="17" t="n"/>
      <c r="C177" s="17" t="n"/>
      <c r="D177" s="18" t="n"/>
      <c r="E177" s="17" t="n"/>
      <c r="F177" s="17" t="n"/>
      <c r="G177" s="17" t="n"/>
      <c r="H177" s="37" t="n"/>
      <c r="I177" s="37" t="n"/>
      <c r="J177" s="17" t="n"/>
      <c r="K177" s="17" t="n"/>
      <c r="L177" s="37" t="n"/>
      <c r="M177" s="17" t="n"/>
      <c r="N177" s="37" t="n"/>
      <c r="O177" s="17" t="n"/>
      <c r="P177" s="17" t="n"/>
      <c r="Q177" s="37" t="n"/>
      <c r="R177" s="37" t="n"/>
      <c r="S177" s="18" t="n"/>
      <c r="T177" s="38">
        <f>IF(OR($C177="",$D177=""),"",IFERROR(INDEX(Lists!$C$3:$C$101,MATCH($C177&amp;"|"&amp;$D177,Lists!$D$3:$D$101,0)),""))</f>
        <v/>
      </c>
      <c r="U177" s="21">
        <f>IF($A177="","",IF($O177="","",IF($O177=0,1,MIN(IF($P177="",0,$P177)/$O177,1))))</f>
        <v/>
      </c>
      <c r="V177" s="22">
        <f>IF(OR($A177="",$H177=""),"",MAX(0,IF($L177&lt;&gt;"",$L177,Dashboard!$C$3)-$H177))</f>
        <v/>
      </c>
      <c r="W177" s="23">
        <f>IF($A177="","",IF(OR($J177="Decision Released",$J177="Withdrawn"),"Closed",IF($R177="","Missing",IF($R177&lt;Dashboard!$C$3,"Overdue",IF($R177&lt;=Dashboard!$C$3+7,"Due Soon","Scheduled")))))</f>
        <v/>
      </c>
      <c r="X177" s="23">
        <f>IF($A177="","",IF($I177&lt;&gt;"","Submitted",IF($T177="","Missing Deadline",IF($T177&lt;Dashboard!$C$3,"Past Due",IF($T177&lt;=Dashboard!$C$3+14,"Due Soon","Open")))))</f>
        <v/>
      </c>
      <c r="Y177" s="23">
        <f>IF($A177="","",IF(COUNTIF($A$8:$A$207,$A177)&gt;1,"Duplicate Application ID",IF(AND($O177&lt;&gt;"",$P177&lt;&gt;"",$P177&gt;$O177),"Checklist Count Error",IF(AND($H177&lt;&gt;"",$I177&lt;&gt;"",$I177&lt;$H177),"Submitted Before Started",IF(AND($I177&lt;&gt;"",$L177&lt;&gt;"",$L177&lt;$I177),"Decision Before Submission",IF(AND($J177="Decision Released",OR($K177="Pending",$K177="",$L177="")),"Decision Details Missing",IF(AND($J177&lt;&gt;"Decision Released",OR(AND($K177&lt;&gt;"",$K177&lt;&gt;"Pending"),$L177&lt;&gt;"")),"Decision and Status Conflict",IF(AND($M177="Received",$N177=""),"Deposit Date Missing",IF(AND($N177&lt;&gt;"",$M177&lt;&gt;"Received"),"Deposit Status Conflict",IF(AND($M177="Received",$K177&lt;&gt;"Admit"),"Deposit Without Admit","OK")))))))))</f>
        <v/>
      </c>
    </row>
    <row r="178">
      <c r="A178" s="17" t="n"/>
      <c r="B178" s="17" t="n"/>
      <c r="C178" s="17" t="n"/>
      <c r="D178" s="18" t="n"/>
      <c r="E178" s="17" t="n"/>
      <c r="F178" s="17" t="n"/>
      <c r="G178" s="17" t="n"/>
      <c r="H178" s="37" t="n"/>
      <c r="I178" s="37" t="n"/>
      <c r="J178" s="17" t="n"/>
      <c r="K178" s="17" t="n"/>
      <c r="L178" s="37" t="n"/>
      <c r="M178" s="17" t="n"/>
      <c r="N178" s="37" t="n"/>
      <c r="O178" s="17" t="n"/>
      <c r="P178" s="17" t="n"/>
      <c r="Q178" s="37" t="n"/>
      <c r="R178" s="37" t="n"/>
      <c r="S178" s="18" t="n"/>
      <c r="T178" s="38">
        <f>IF(OR($C178="",$D178=""),"",IFERROR(INDEX(Lists!$C$3:$C$101,MATCH($C178&amp;"|"&amp;$D178,Lists!$D$3:$D$101,0)),""))</f>
        <v/>
      </c>
      <c r="U178" s="21">
        <f>IF($A178="","",IF($O178="","",IF($O178=0,1,MIN(IF($P178="",0,$P178)/$O178,1))))</f>
        <v/>
      </c>
      <c r="V178" s="22">
        <f>IF(OR($A178="",$H178=""),"",MAX(0,IF($L178&lt;&gt;"",$L178,Dashboard!$C$3)-$H178))</f>
        <v/>
      </c>
      <c r="W178" s="23">
        <f>IF($A178="","",IF(OR($J178="Decision Released",$J178="Withdrawn"),"Closed",IF($R178="","Missing",IF($R178&lt;Dashboard!$C$3,"Overdue",IF($R178&lt;=Dashboard!$C$3+7,"Due Soon","Scheduled")))))</f>
        <v/>
      </c>
      <c r="X178" s="23">
        <f>IF($A178="","",IF($I178&lt;&gt;"","Submitted",IF($T178="","Missing Deadline",IF($T178&lt;Dashboard!$C$3,"Past Due",IF($T178&lt;=Dashboard!$C$3+14,"Due Soon","Open")))))</f>
        <v/>
      </c>
      <c r="Y178" s="23">
        <f>IF($A178="","",IF(COUNTIF($A$8:$A$207,$A178)&gt;1,"Duplicate Application ID",IF(AND($O178&lt;&gt;"",$P178&lt;&gt;"",$P178&gt;$O178),"Checklist Count Error",IF(AND($H178&lt;&gt;"",$I178&lt;&gt;"",$I178&lt;$H178),"Submitted Before Started",IF(AND($I178&lt;&gt;"",$L178&lt;&gt;"",$L178&lt;$I178),"Decision Before Submission",IF(AND($J178="Decision Released",OR($K178="Pending",$K178="",$L178="")),"Decision Details Missing",IF(AND($J178&lt;&gt;"Decision Released",OR(AND($K178&lt;&gt;"",$K178&lt;&gt;"Pending"),$L178&lt;&gt;"")),"Decision and Status Conflict",IF(AND($M178="Received",$N178=""),"Deposit Date Missing",IF(AND($N178&lt;&gt;"",$M178&lt;&gt;"Received"),"Deposit Status Conflict",IF(AND($M178="Received",$K178&lt;&gt;"Admit"),"Deposit Without Admit","OK")))))))))</f>
        <v/>
      </c>
    </row>
    <row r="179">
      <c r="A179" s="17" t="n"/>
      <c r="B179" s="17" t="n"/>
      <c r="C179" s="17" t="n"/>
      <c r="D179" s="18" t="n"/>
      <c r="E179" s="17" t="n"/>
      <c r="F179" s="17" t="n"/>
      <c r="G179" s="17" t="n"/>
      <c r="H179" s="37" t="n"/>
      <c r="I179" s="37" t="n"/>
      <c r="J179" s="17" t="n"/>
      <c r="K179" s="17" t="n"/>
      <c r="L179" s="37" t="n"/>
      <c r="M179" s="17" t="n"/>
      <c r="N179" s="37" t="n"/>
      <c r="O179" s="17" t="n"/>
      <c r="P179" s="17" t="n"/>
      <c r="Q179" s="37" t="n"/>
      <c r="R179" s="37" t="n"/>
      <c r="S179" s="18" t="n"/>
      <c r="T179" s="38">
        <f>IF(OR($C179="",$D179=""),"",IFERROR(INDEX(Lists!$C$3:$C$101,MATCH($C179&amp;"|"&amp;$D179,Lists!$D$3:$D$101,0)),""))</f>
        <v/>
      </c>
      <c r="U179" s="21">
        <f>IF($A179="","",IF($O179="","",IF($O179=0,1,MIN(IF($P179="",0,$P179)/$O179,1))))</f>
        <v/>
      </c>
      <c r="V179" s="22">
        <f>IF(OR($A179="",$H179=""),"",MAX(0,IF($L179&lt;&gt;"",$L179,Dashboard!$C$3)-$H179))</f>
        <v/>
      </c>
      <c r="W179" s="23">
        <f>IF($A179="","",IF(OR($J179="Decision Released",$J179="Withdrawn"),"Closed",IF($R179="","Missing",IF($R179&lt;Dashboard!$C$3,"Overdue",IF($R179&lt;=Dashboard!$C$3+7,"Due Soon","Scheduled")))))</f>
        <v/>
      </c>
      <c r="X179" s="23">
        <f>IF($A179="","",IF($I179&lt;&gt;"","Submitted",IF($T179="","Missing Deadline",IF($T179&lt;Dashboard!$C$3,"Past Due",IF($T179&lt;=Dashboard!$C$3+14,"Due Soon","Open")))))</f>
        <v/>
      </c>
      <c r="Y179" s="23">
        <f>IF($A179="","",IF(COUNTIF($A$8:$A$207,$A179)&gt;1,"Duplicate Application ID",IF(AND($O179&lt;&gt;"",$P179&lt;&gt;"",$P179&gt;$O179),"Checklist Count Error",IF(AND($H179&lt;&gt;"",$I179&lt;&gt;"",$I179&lt;$H179),"Submitted Before Started",IF(AND($I179&lt;&gt;"",$L179&lt;&gt;"",$L179&lt;$I179),"Decision Before Submission",IF(AND($J179="Decision Released",OR($K179="Pending",$K179="",$L179="")),"Decision Details Missing",IF(AND($J179&lt;&gt;"Decision Released",OR(AND($K179&lt;&gt;"",$K179&lt;&gt;"Pending"),$L179&lt;&gt;"")),"Decision and Status Conflict",IF(AND($M179="Received",$N179=""),"Deposit Date Missing",IF(AND($N179&lt;&gt;"",$M179&lt;&gt;"Received"),"Deposit Status Conflict",IF(AND($M179="Received",$K179&lt;&gt;"Admit"),"Deposit Without Admit","OK")))))))))</f>
        <v/>
      </c>
    </row>
    <row r="180">
      <c r="A180" s="17" t="n"/>
      <c r="B180" s="17" t="n"/>
      <c r="C180" s="17" t="n"/>
      <c r="D180" s="18" t="n"/>
      <c r="E180" s="17" t="n"/>
      <c r="F180" s="17" t="n"/>
      <c r="G180" s="17" t="n"/>
      <c r="H180" s="37" t="n"/>
      <c r="I180" s="37" t="n"/>
      <c r="J180" s="17" t="n"/>
      <c r="K180" s="17" t="n"/>
      <c r="L180" s="37" t="n"/>
      <c r="M180" s="17" t="n"/>
      <c r="N180" s="37" t="n"/>
      <c r="O180" s="17" t="n"/>
      <c r="P180" s="17" t="n"/>
      <c r="Q180" s="37" t="n"/>
      <c r="R180" s="37" t="n"/>
      <c r="S180" s="18" t="n"/>
      <c r="T180" s="38">
        <f>IF(OR($C180="",$D180=""),"",IFERROR(INDEX(Lists!$C$3:$C$101,MATCH($C180&amp;"|"&amp;$D180,Lists!$D$3:$D$101,0)),""))</f>
        <v/>
      </c>
      <c r="U180" s="21">
        <f>IF($A180="","",IF($O180="","",IF($O180=0,1,MIN(IF($P180="",0,$P180)/$O180,1))))</f>
        <v/>
      </c>
      <c r="V180" s="22">
        <f>IF(OR($A180="",$H180=""),"",MAX(0,IF($L180&lt;&gt;"",$L180,Dashboard!$C$3)-$H180))</f>
        <v/>
      </c>
      <c r="W180" s="23">
        <f>IF($A180="","",IF(OR($J180="Decision Released",$J180="Withdrawn"),"Closed",IF($R180="","Missing",IF($R180&lt;Dashboard!$C$3,"Overdue",IF($R180&lt;=Dashboard!$C$3+7,"Due Soon","Scheduled")))))</f>
        <v/>
      </c>
      <c r="X180" s="23">
        <f>IF($A180="","",IF($I180&lt;&gt;"","Submitted",IF($T180="","Missing Deadline",IF($T180&lt;Dashboard!$C$3,"Past Due",IF($T180&lt;=Dashboard!$C$3+14,"Due Soon","Open")))))</f>
        <v/>
      </c>
      <c r="Y180" s="23">
        <f>IF($A180="","",IF(COUNTIF($A$8:$A$207,$A180)&gt;1,"Duplicate Application ID",IF(AND($O180&lt;&gt;"",$P180&lt;&gt;"",$P180&gt;$O180),"Checklist Count Error",IF(AND($H180&lt;&gt;"",$I180&lt;&gt;"",$I180&lt;$H180),"Submitted Before Started",IF(AND($I180&lt;&gt;"",$L180&lt;&gt;"",$L180&lt;$I180),"Decision Before Submission",IF(AND($J180="Decision Released",OR($K180="Pending",$K180="",$L180="")),"Decision Details Missing",IF(AND($J180&lt;&gt;"Decision Released",OR(AND($K180&lt;&gt;"",$K180&lt;&gt;"Pending"),$L180&lt;&gt;"")),"Decision and Status Conflict",IF(AND($M180="Received",$N180=""),"Deposit Date Missing",IF(AND($N180&lt;&gt;"",$M180&lt;&gt;"Received"),"Deposit Status Conflict",IF(AND($M180="Received",$K180&lt;&gt;"Admit"),"Deposit Without Admit","OK")))))))))</f>
        <v/>
      </c>
    </row>
    <row r="181">
      <c r="A181" s="17" t="n"/>
      <c r="B181" s="17" t="n"/>
      <c r="C181" s="17" t="n"/>
      <c r="D181" s="18" t="n"/>
      <c r="E181" s="17" t="n"/>
      <c r="F181" s="17" t="n"/>
      <c r="G181" s="17" t="n"/>
      <c r="H181" s="37" t="n"/>
      <c r="I181" s="37" t="n"/>
      <c r="J181" s="17" t="n"/>
      <c r="K181" s="17" t="n"/>
      <c r="L181" s="37" t="n"/>
      <c r="M181" s="17" t="n"/>
      <c r="N181" s="37" t="n"/>
      <c r="O181" s="17" t="n"/>
      <c r="P181" s="17" t="n"/>
      <c r="Q181" s="37" t="n"/>
      <c r="R181" s="37" t="n"/>
      <c r="S181" s="18" t="n"/>
      <c r="T181" s="38">
        <f>IF(OR($C181="",$D181=""),"",IFERROR(INDEX(Lists!$C$3:$C$101,MATCH($C181&amp;"|"&amp;$D181,Lists!$D$3:$D$101,0)),""))</f>
        <v/>
      </c>
      <c r="U181" s="21">
        <f>IF($A181="","",IF($O181="","",IF($O181=0,1,MIN(IF($P181="",0,$P181)/$O181,1))))</f>
        <v/>
      </c>
      <c r="V181" s="22">
        <f>IF(OR($A181="",$H181=""),"",MAX(0,IF($L181&lt;&gt;"",$L181,Dashboard!$C$3)-$H181))</f>
        <v/>
      </c>
      <c r="W181" s="23">
        <f>IF($A181="","",IF(OR($J181="Decision Released",$J181="Withdrawn"),"Closed",IF($R181="","Missing",IF($R181&lt;Dashboard!$C$3,"Overdue",IF($R181&lt;=Dashboard!$C$3+7,"Due Soon","Scheduled")))))</f>
        <v/>
      </c>
      <c r="X181" s="23">
        <f>IF($A181="","",IF($I181&lt;&gt;"","Submitted",IF($T181="","Missing Deadline",IF($T181&lt;Dashboard!$C$3,"Past Due",IF($T181&lt;=Dashboard!$C$3+14,"Due Soon","Open")))))</f>
        <v/>
      </c>
      <c r="Y181" s="23">
        <f>IF($A181="","",IF(COUNTIF($A$8:$A$207,$A181)&gt;1,"Duplicate Application ID",IF(AND($O181&lt;&gt;"",$P181&lt;&gt;"",$P181&gt;$O181),"Checklist Count Error",IF(AND($H181&lt;&gt;"",$I181&lt;&gt;"",$I181&lt;$H181),"Submitted Before Started",IF(AND($I181&lt;&gt;"",$L181&lt;&gt;"",$L181&lt;$I181),"Decision Before Submission",IF(AND($J181="Decision Released",OR($K181="Pending",$K181="",$L181="")),"Decision Details Missing",IF(AND($J181&lt;&gt;"Decision Released",OR(AND($K181&lt;&gt;"",$K181&lt;&gt;"Pending"),$L181&lt;&gt;"")),"Decision and Status Conflict",IF(AND($M181="Received",$N181=""),"Deposit Date Missing",IF(AND($N181&lt;&gt;"",$M181&lt;&gt;"Received"),"Deposit Status Conflict",IF(AND($M181="Received",$K181&lt;&gt;"Admit"),"Deposit Without Admit","OK")))))))))</f>
        <v/>
      </c>
    </row>
    <row r="182">
      <c r="A182" s="17" t="n"/>
      <c r="B182" s="17" t="n"/>
      <c r="C182" s="17" t="n"/>
      <c r="D182" s="18" t="n"/>
      <c r="E182" s="17" t="n"/>
      <c r="F182" s="17" t="n"/>
      <c r="G182" s="17" t="n"/>
      <c r="H182" s="37" t="n"/>
      <c r="I182" s="37" t="n"/>
      <c r="J182" s="17" t="n"/>
      <c r="K182" s="17" t="n"/>
      <c r="L182" s="37" t="n"/>
      <c r="M182" s="17" t="n"/>
      <c r="N182" s="37" t="n"/>
      <c r="O182" s="17" t="n"/>
      <c r="P182" s="17" t="n"/>
      <c r="Q182" s="37" t="n"/>
      <c r="R182" s="37" t="n"/>
      <c r="S182" s="18" t="n"/>
      <c r="T182" s="38">
        <f>IF(OR($C182="",$D182=""),"",IFERROR(INDEX(Lists!$C$3:$C$101,MATCH($C182&amp;"|"&amp;$D182,Lists!$D$3:$D$101,0)),""))</f>
        <v/>
      </c>
      <c r="U182" s="21">
        <f>IF($A182="","",IF($O182="","",IF($O182=0,1,MIN(IF($P182="",0,$P182)/$O182,1))))</f>
        <v/>
      </c>
      <c r="V182" s="22">
        <f>IF(OR($A182="",$H182=""),"",MAX(0,IF($L182&lt;&gt;"",$L182,Dashboard!$C$3)-$H182))</f>
        <v/>
      </c>
      <c r="W182" s="23">
        <f>IF($A182="","",IF(OR($J182="Decision Released",$J182="Withdrawn"),"Closed",IF($R182="","Missing",IF($R182&lt;Dashboard!$C$3,"Overdue",IF($R182&lt;=Dashboard!$C$3+7,"Due Soon","Scheduled")))))</f>
        <v/>
      </c>
      <c r="X182" s="23">
        <f>IF($A182="","",IF($I182&lt;&gt;"","Submitted",IF($T182="","Missing Deadline",IF($T182&lt;Dashboard!$C$3,"Past Due",IF($T182&lt;=Dashboard!$C$3+14,"Due Soon","Open")))))</f>
        <v/>
      </c>
      <c r="Y182" s="23">
        <f>IF($A182="","",IF(COUNTIF($A$8:$A$207,$A182)&gt;1,"Duplicate Application ID",IF(AND($O182&lt;&gt;"",$P182&lt;&gt;"",$P182&gt;$O182),"Checklist Count Error",IF(AND($H182&lt;&gt;"",$I182&lt;&gt;"",$I182&lt;$H182),"Submitted Before Started",IF(AND($I182&lt;&gt;"",$L182&lt;&gt;"",$L182&lt;$I182),"Decision Before Submission",IF(AND($J182="Decision Released",OR($K182="Pending",$K182="",$L182="")),"Decision Details Missing",IF(AND($J182&lt;&gt;"Decision Released",OR(AND($K182&lt;&gt;"",$K182&lt;&gt;"Pending"),$L182&lt;&gt;"")),"Decision and Status Conflict",IF(AND($M182="Received",$N182=""),"Deposit Date Missing",IF(AND($N182&lt;&gt;"",$M182&lt;&gt;"Received"),"Deposit Status Conflict",IF(AND($M182="Received",$K182&lt;&gt;"Admit"),"Deposit Without Admit","OK")))))))))</f>
        <v/>
      </c>
    </row>
    <row r="183">
      <c r="A183" s="17" t="n"/>
      <c r="B183" s="17" t="n"/>
      <c r="C183" s="17" t="n"/>
      <c r="D183" s="18" t="n"/>
      <c r="E183" s="17" t="n"/>
      <c r="F183" s="17" t="n"/>
      <c r="G183" s="17" t="n"/>
      <c r="H183" s="37" t="n"/>
      <c r="I183" s="37" t="n"/>
      <c r="J183" s="17" t="n"/>
      <c r="K183" s="17" t="n"/>
      <c r="L183" s="37" t="n"/>
      <c r="M183" s="17" t="n"/>
      <c r="N183" s="37" t="n"/>
      <c r="O183" s="17" t="n"/>
      <c r="P183" s="17" t="n"/>
      <c r="Q183" s="37" t="n"/>
      <c r="R183" s="37" t="n"/>
      <c r="S183" s="18" t="n"/>
      <c r="T183" s="38">
        <f>IF(OR($C183="",$D183=""),"",IFERROR(INDEX(Lists!$C$3:$C$101,MATCH($C183&amp;"|"&amp;$D183,Lists!$D$3:$D$101,0)),""))</f>
        <v/>
      </c>
      <c r="U183" s="21">
        <f>IF($A183="","",IF($O183="","",IF($O183=0,1,MIN(IF($P183="",0,$P183)/$O183,1))))</f>
        <v/>
      </c>
      <c r="V183" s="22">
        <f>IF(OR($A183="",$H183=""),"",MAX(0,IF($L183&lt;&gt;"",$L183,Dashboard!$C$3)-$H183))</f>
        <v/>
      </c>
      <c r="W183" s="23">
        <f>IF($A183="","",IF(OR($J183="Decision Released",$J183="Withdrawn"),"Closed",IF($R183="","Missing",IF($R183&lt;Dashboard!$C$3,"Overdue",IF($R183&lt;=Dashboard!$C$3+7,"Due Soon","Scheduled")))))</f>
        <v/>
      </c>
      <c r="X183" s="23">
        <f>IF($A183="","",IF($I183&lt;&gt;"","Submitted",IF($T183="","Missing Deadline",IF($T183&lt;Dashboard!$C$3,"Past Due",IF($T183&lt;=Dashboard!$C$3+14,"Due Soon","Open")))))</f>
        <v/>
      </c>
      <c r="Y183" s="23">
        <f>IF($A183="","",IF(COUNTIF($A$8:$A$207,$A183)&gt;1,"Duplicate Application ID",IF(AND($O183&lt;&gt;"",$P183&lt;&gt;"",$P183&gt;$O183),"Checklist Count Error",IF(AND($H183&lt;&gt;"",$I183&lt;&gt;"",$I183&lt;$H183),"Submitted Before Started",IF(AND($I183&lt;&gt;"",$L183&lt;&gt;"",$L183&lt;$I183),"Decision Before Submission",IF(AND($J183="Decision Released",OR($K183="Pending",$K183="",$L183="")),"Decision Details Missing",IF(AND($J183&lt;&gt;"Decision Released",OR(AND($K183&lt;&gt;"",$K183&lt;&gt;"Pending"),$L183&lt;&gt;"")),"Decision and Status Conflict",IF(AND($M183="Received",$N183=""),"Deposit Date Missing",IF(AND($N183&lt;&gt;"",$M183&lt;&gt;"Received"),"Deposit Status Conflict",IF(AND($M183="Received",$K183&lt;&gt;"Admit"),"Deposit Without Admit","OK")))))))))</f>
        <v/>
      </c>
    </row>
    <row r="184">
      <c r="A184" s="17" t="n"/>
      <c r="B184" s="17" t="n"/>
      <c r="C184" s="17" t="n"/>
      <c r="D184" s="18" t="n"/>
      <c r="E184" s="17" t="n"/>
      <c r="F184" s="17" t="n"/>
      <c r="G184" s="17" t="n"/>
      <c r="H184" s="37" t="n"/>
      <c r="I184" s="37" t="n"/>
      <c r="J184" s="17" t="n"/>
      <c r="K184" s="17" t="n"/>
      <c r="L184" s="37" t="n"/>
      <c r="M184" s="17" t="n"/>
      <c r="N184" s="37" t="n"/>
      <c r="O184" s="17" t="n"/>
      <c r="P184" s="17" t="n"/>
      <c r="Q184" s="37" t="n"/>
      <c r="R184" s="37" t="n"/>
      <c r="S184" s="18" t="n"/>
      <c r="T184" s="38">
        <f>IF(OR($C184="",$D184=""),"",IFERROR(INDEX(Lists!$C$3:$C$101,MATCH($C184&amp;"|"&amp;$D184,Lists!$D$3:$D$101,0)),""))</f>
        <v/>
      </c>
      <c r="U184" s="21">
        <f>IF($A184="","",IF($O184="","",IF($O184=0,1,MIN(IF($P184="",0,$P184)/$O184,1))))</f>
        <v/>
      </c>
      <c r="V184" s="22">
        <f>IF(OR($A184="",$H184=""),"",MAX(0,IF($L184&lt;&gt;"",$L184,Dashboard!$C$3)-$H184))</f>
        <v/>
      </c>
      <c r="W184" s="23">
        <f>IF($A184="","",IF(OR($J184="Decision Released",$J184="Withdrawn"),"Closed",IF($R184="","Missing",IF($R184&lt;Dashboard!$C$3,"Overdue",IF($R184&lt;=Dashboard!$C$3+7,"Due Soon","Scheduled")))))</f>
        <v/>
      </c>
      <c r="X184" s="23">
        <f>IF($A184="","",IF($I184&lt;&gt;"","Submitted",IF($T184="","Missing Deadline",IF($T184&lt;Dashboard!$C$3,"Past Due",IF($T184&lt;=Dashboard!$C$3+14,"Due Soon","Open")))))</f>
        <v/>
      </c>
      <c r="Y184" s="23">
        <f>IF($A184="","",IF(COUNTIF($A$8:$A$207,$A184)&gt;1,"Duplicate Application ID",IF(AND($O184&lt;&gt;"",$P184&lt;&gt;"",$P184&gt;$O184),"Checklist Count Error",IF(AND($H184&lt;&gt;"",$I184&lt;&gt;"",$I184&lt;$H184),"Submitted Before Started",IF(AND($I184&lt;&gt;"",$L184&lt;&gt;"",$L184&lt;$I184),"Decision Before Submission",IF(AND($J184="Decision Released",OR($K184="Pending",$K184="",$L184="")),"Decision Details Missing",IF(AND($J184&lt;&gt;"Decision Released",OR(AND($K184&lt;&gt;"",$K184&lt;&gt;"Pending"),$L184&lt;&gt;"")),"Decision and Status Conflict",IF(AND($M184="Received",$N184=""),"Deposit Date Missing",IF(AND($N184&lt;&gt;"",$M184&lt;&gt;"Received"),"Deposit Status Conflict",IF(AND($M184="Received",$K184&lt;&gt;"Admit"),"Deposit Without Admit","OK")))))))))</f>
        <v/>
      </c>
    </row>
    <row r="185">
      <c r="A185" s="17" t="n"/>
      <c r="B185" s="17" t="n"/>
      <c r="C185" s="17" t="n"/>
      <c r="D185" s="18" t="n"/>
      <c r="E185" s="17" t="n"/>
      <c r="F185" s="17" t="n"/>
      <c r="G185" s="17" t="n"/>
      <c r="H185" s="37" t="n"/>
      <c r="I185" s="37" t="n"/>
      <c r="J185" s="17" t="n"/>
      <c r="K185" s="17" t="n"/>
      <c r="L185" s="37" t="n"/>
      <c r="M185" s="17" t="n"/>
      <c r="N185" s="37" t="n"/>
      <c r="O185" s="17" t="n"/>
      <c r="P185" s="17" t="n"/>
      <c r="Q185" s="37" t="n"/>
      <c r="R185" s="37" t="n"/>
      <c r="S185" s="18" t="n"/>
      <c r="T185" s="38">
        <f>IF(OR($C185="",$D185=""),"",IFERROR(INDEX(Lists!$C$3:$C$101,MATCH($C185&amp;"|"&amp;$D185,Lists!$D$3:$D$101,0)),""))</f>
        <v/>
      </c>
      <c r="U185" s="21">
        <f>IF($A185="","",IF($O185="","",IF($O185=0,1,MIN(IF($P185="",0,$P185)/$O185,1))))</f>
        <v/>
      </c>
      <c r="V185" s="22">
        <f>IF(OR($A185="",$H185=""),"",MAX(0,IF($L185&lt;&gt;"",$L185,Dashboard!$C$3)-$H185))</f>
        <v/>
      </c>
      <c r="W185" s="23">
        <f>IF($A185="","",IF(OR($J185="Decision Released",$J185="Withdrawn"),"Closed",IF($R185="","Missing",IF($R185&lt;Dashboard!$C$3,"Overdue",IF($R185&lt;=Dashboard!$C$3+7,"Due Soon","Scheduled")))))</f>
        <v/>
      </c>
      <c r="X185" s="23">
        <f>IF($A185="","",IF($I185&lt;&gt;"","Submitted",IF($T185="","Missing Deadline",IF($T185&lt;Dashboard!$C$3,"Past Due",IF($T185&lt;=Dashboard!$C$3+14,"Due Soon","Open")))))</f>
        <v/>
      </c>
      <c r="Y185" s="23">
        <f>IF($A185="","",IF(COUNTIF($A$8:$A$207,$A185)&gt;1,"Duplicate Application ID",IF(AND($O185&lt;&gt;"",$P185&lt;&gt;"",$P185&gt;$O185),"Checklist Count Error",IF(AND($H185&lt;&gt;"",$I185&lt;&gt;"",$I185&lt;$H185),"Submitted Before Started",IF(AND($I185&lt;&gt;"",$L185&lt;&gt;"",$L185&lt;$I185),"Decision Before Submission",IF(AND($J185="Decision Released",OR($K185="Pending",$K185="",$L185="")),"Decision Details Missing",IF(AND($J185&lt;&gt;"Decision Released",OR(AND($K185&lt;&gt;"",$K185&lt;&gt;"Pending"),$L185&lt;&gt;"")),"Decision and Status Conflict",IF(AND($M185="Received",$N185=""),"Deposit Date Missing",IF(AND($N185&lt;&gt;"",$M185&lt;&gt;"Received"),"Deposit Status Conflict",IF(AND($M185="Received",$K185&lt;&gt;"Admit"),"Deposit Without Admit","OK")))))))))</f>
        <v/>
      </c>
    </row>
    <row r="186">
      <c r="A186" s="17" t="n"/>
      <c r="B186" s="17" t="n"/>
      <c r="C186" s="17" t="n"/>
      <c r="D186" s="18" t="n"/>
      <c r="E186" s="17" t="n"/>
      <c r="F186" s="17" t="n"/>
      <c r="G186" s="17" t="n"/>
      <c r="H186" s="37" t="n"/>
      <c r="I186" s="37" t="n"/>
      <c r="J186" s="17" t="n"/>
      <c r="K186" s="17" t="n"/>
      <c r="L186" s="37" t="n"/>
      <c r="M186" s="17" t="n"/>
      <c r="N186" s="37" t="n"/>
      <c r="O186" s="17" t="n"/>
      <c r="P186" s="17" t="n"/>
      <c r="Q186" s="37" t="n"/>
      <c r="R186" s="37" t="n"/>
      <c r="S186" s="18" t="n"/>
      <c r="T186" s="38">
        <f>IF(OR($C186="",$D186=""),"",IFERROR(INDEX(Lists!$C$3:$C$101,MATCH($C186&amp;"|"&amp;$D186,Lists!$D$3:$D$101,0)),""))</f>
        <v/>
      </c>
      <c r="U186" s="21">
        <f>IF($A186="","",IF($O186="","",IF($O186=0,1,MIN(IF($P186="",0,$P186)/$O186,1))))</f>
        <v/>
      </c>
      <c r="V186" s="22">
        <f>IF(OR($A186="",$H186=""),"",MAX(0,IF($L186&lt;&gt;"",$L186,Dashboard!$C$3)-$H186))</f>
        <v/>
      </c>
      <c r="W186" s="23">
        <f>IF($A186="","",IF(OR($J186="Decision Released",$J186="Withdrawn"),"Closed",IF($R186="","Missing",IF($R186&lt;Dashboard!$C$3,"Overdue",IF($R186&lt;=Dashboard!$C$3+7,"Due Soon","Scheduled")))))</f>
        <v/>
      </c>
      <c r="X186" s="23">
        <f>IF($A186="","",IF($I186&lt;&gt;"","Submitted",IF($T186="","Missing Deadline",IF($T186&lt;Dashboard!$C$3,"Past Due",IF($T186&lt;=Dashboard!$C$3+14,"Due Soon","Open")))))</f>
        <v/>
      </c>
      <c r="Y186" s="23">
        <f>IF($A186="","",IF(COUNTIF($A$8:$A$207,$A186)&gt;1,"Duplicate Application ID",IF(AND($O186&lt;&gt;"",$P186&lt;&gt;"",$P186&gt;$O186),"Checklist Count Error",IF(AND($H186&lt;&gt;"",$I186&lt;&gt;"",$I186&lt;$H186),"Submitted Before Started",IF(AND($I186&lt;&gt;"",$L186&lt;&gt;"",$L186&lt;$I186),"Decision Before Submission",IF(AND($J186="Decision Released",OR($K186="Pending",$K186="",$L186="")),"Decision Details Missing",IF(AND($J186&lt;&gt;"Decision Released",OR(AND($K186&lt;&gt;"",$K186&lt;&gt;"Pending"),$L186&lt;&gt;"")),"Decision and Status Conflict",IF(AND($M186="Received",$N186=""),"Deposit Date Missing",IF(AND($N186&lt;&gt;"",$M186&lt;&gt;"Received"),"Deposit Status Conflict",IF(AND($M186="Received",$K186&lt;&gt;"Admit"),"Deposit Without Admit","OK")))))))))</f>
        <v/>
      </c>
    </row>
    <row r="187">
      <c r="A187" s="17" t="n"/>
      <c r="B187" s="17" t="n"/>
      <c r="C187" s="17" t="n"/>
      <c r="D187" s="18" t="n"/>
      <c r="E187" s="17" t="n"/>
      <c r="F187" s="17" t="n"/>
      <c r="G187" s="17" t="n"/>
      <c r="H187" s="37" t="n"/>
      <c r="I187" s="37" t="n"/>
      <c r="J187" s="17" t="n"/>
      <c r="K187" s="17" t="n"/>
      <c r="L187" s="37" t="n"/>
      <c r="M187" s="17" t="n"/>
      <c r="N187" s="37" t="n"/>
      <c r="O187" s="17" t="n"/>
      <c r="P187" s="17" t="n"/>
      <c r="Q187" s="37" t="n"/>
      <c r="R187" s="37" t="n"/>
      <c r="S187" s="18" t="n"/>
      <c r="T187" s="38">
        <f>IF(OR($C187="",$D187=""),"",IFERROR(INDEX(Lists!$C$3:$C$101,MATCH($C187&amp;"|"&amp;$D187,Lists!$D$3:$D$101,0)),""))</f>
        <v/>
      </c>
      <c r="U187" s="21">
        <f>IF($A187="","",IF($O187="","",IF($O187=0,1,MIN(IF($P187="",0,$P187)/$O187,1))))</f>
        <v/>
      </c>
      <c r="V187" s="22">
        <f>IF(OR($A187="",$H187=""),"",MAX(0,IF($L187&lt;&gt;"",$L187,Dashboard!$C$3)-$H187))</f>
        <v/>
      </c>
      <c r="W187" s="23">
        <f>IF($A187="","",IF(OR($J187="Decision Released",$J187="Withdrawn"),"Closed",IF($R187="","Missing",IF($R187&lt;Dashboard!$C$3,"Overdue",IF($R187&lt;=Dashboard!$C$3+7,"Due Soon","Scheduled")))))</f>
        <v/>
      </c>
      <c r="X187" s="23">
        <f>IF($A187="","",IF($I187&lt;&gt;"","Submitted",IF($T187="","Missing Deadline",IF($T187&lt;Dashboard!$C$3,"Past Due",IF($T187&lt;=Dashboard!$C$3+14,"Due Soon","Open")))))</f>
        <v/>
      </c>
      <c r="Y187" s="23">
        <f>IF($A187="","",IF(COUNTIF($A$8:$A$207,$A187)&gt;1,"Duplicate Application ID",IF(AND($O187&lt;&gt;"",$P187&lt;&gt;"",$P187&gt;$O187),"Checklist Count Error",IF(AND($H187&lt;&gt;"",$I187&lt;&gt;"",$I187&lt;$H187),"Submitted Before Started",IF(AND($I187&lt;&gt;"",$L187&lt;&gt;"",$L187&lt;$I187),"Decision Before Submission",IF(AND($J187="Decision Released",OR($K187="Pending",$K187="",$L187="")),"Decision Details Missing",IF(AND($J187&lt;&gt;"Decision Released",OR(AND($K187&lt;&gt;"",$K187&lt;&gt;"Pending"),$L187&lt;&gt;"")),"Decision and Status Conflict",IF(AND($M187="Received",$N187=""),"Deposit Date Missing",IF(AND($N187&lt;&gt;"",$M187&lt;&gt;"Received"),"Deposit Status Conflict",IF(AND($M187="Received",$K187&lt;&gt;"Admit"),"Deposit Without Admit","OK")))))))))</f>
        <v/>
      </c>
    </row>
    <row r="188">
      <c r="A188" s="17" t="n"/>
      <c r="B188" s="17" t="n"/>
      <c r="C188" s="17" t="n"/>
      <c r="D188" s="18" t="n"/>
      <c r="E188" s="17" t="n"/>
      <c r="F188" s="17" t="n"/>
      <c r="G188" s="17" t="n"/>
      <c r="H188" s="37" t="n"/>
      <c r="I188" s="37" t="n"/>
      <c r="J188" s="17" t="n"/>
      <c r="K188" s="17" t="n"/>
      <c r="L188" s="37" t="n"/>
      <c r="M188" s="17" t="n"/>
      <c r="N188" s="37" t="n"/>
      <c r="O188" s="17" t="n"/>
      <c r="P188" s="17" t="n"/>
      <c r="Q188" s="37" t="n"/>
      <c r="R188" s="37" t="n"/>
      <c r="S188" s="18" t="n"/>
      <c r="T188" s="38">
        <f>IF(OR($C188="",$D188=""),"",IFERROR(INDEX(Lists!$C$3:$C$101,MATCH($C188&amp;"|"&amp;$D188,Lists!$D$3:$D$101,0)),""))</f>
        <v/>
      </c>
      <c r="U188" s="21">
        <f>IF($A188="","",IF($O188="","",IF($O188=0,1,MIN(IF($P188="",0,$P188)/$O188,1))))</f>
        <v/>
      </c>
      <c r="V188" s="22">
        <f>IF(OR($A188="",$H188=""),"",MAX(0,IF($L188&lt;&gt;"",$L188,Dashboard!$C$3)-$H188))</f>
        <v/>
      </c>
      <c r="W188" s="23">
        <f>IF($A188="","",IF(OR($J188="Decision Released",$J188="Withdrawn"),"Closed",IF($R188="","Missing",IF($R188&lt;Dashboard!$C$3,"Overdue",IF($R188&lt;=Dashboard!$C$3+7,"Due Soon","Scheduled")))))</f>
        <v/>
      </c>
      <c r="X188" s="23">
        <f>IF($A188="","",IF($I188&lt;&gt;"","Submitted",IF($T188="","Missing Deadline",IF($T188&lt;Dashboard!$C$3,"Past Due",IF($T188&lt;=Dashboard!$C$3+14,"Due Soon","Open")))))</f>
        <v/>
      </c>
      <c r="Y188" s="23">
        <f>IF($A188="","",IF(COUNTIF($A$8:$A$207,$A188)&gt;1,"Duplicate Application ID",IF(AND($O188&lt;&gt;"",$P188&lt;&gt;"",$P188&gt;$O188),"Checklist Count Error",IF(AND($H188&lt;&gt;"",$I188&lt;&gt;"",$I188&lt;$H188),"Submitted Before Started",IF(AND($I188&lt;&gt;"",$L188&lt;&gt;"",$L188&lt;$I188),"Decision Before Submission",IF(AND($J188="Decision Released",OR($K188="Pending",$K188="",$L188="")),"Decision Details Missing",IF(AND($J188&lt;&gt;"Decision Released",OR(AND($K188&lt;&gt;"",$K188&lt;&gt;"Pending"),$L188&lt;&gt;"")),"Decision and Status Conflict",IF(AND($M188="Received",$N188=""),"Deposit Date Missing",IF(AND($N188&lt;&gt;"",$M188&lt;&gt;"Received"),"Deposit Status Conflict",IF(AND($M188="Received",$K188&lt;&gt;"Admit"),"Deposit Without Admit","OK")))))))))</f>
        <v/>
      </c>
    </row>
    <row r="189">
      <c r="A189" s="17" t="n"/>
      <c r="B189" s="17" t="n"/>
      <c r="C189" s="17" t="n"/>
      <c r="D189" s="18" t="n"/>
      <c r="E189" s="17" t="n"/>
      <c r="F189" s="17" t="n"/>
      <c r="G189" s="17" t="n"/>
      <c r="H189" s="37" t="n"/>
      <c r="I189" s="37" t="n"/>
      <c r="J189" s="17" t="n"/>
      <c r="K189" s="17" t="n"/>
      <c r="L189" s="37" t="n"/>
      <c r="M189" s="17" t="n"/>
      <c r="N189" s="37" t="n"/>
      <c r="O189" s="17" t="n"/>
      <c r="P189" s="17" t="n"/>
      <c r="Q189" s="37" t="n"/>
      <c r="R189" s="37" t="n"/>
      <c r="S189" s="18" t="n"/>
      <c r="T189" s="38">
        <f>IF(OR($C189="",$D189=""),"",IFERROR(INDEX(Lists!$C$3:$C$101,MATCH($C189&amp;"|"&amp;$D189,Lists!$D$3:$D$101,0)),""))</f>
        <v/>
      </c>
      <c r="U189" s="21">
        <f>IF($A189="","",IF($O189="","",IF($O189=0,1,MIN(IF($P189="",0,$P189)/$O189,1))))</f>
        <v/>
      </c>
      <c r="V189" s="22">
        <f>IF(OR($A189="",$H189=""),"",MAX(0,IF($L189&lt;&gt;"",$L189,Dashboard!$C$3)-$H189))</f>
        <v/>
      </c>
      <c r="W189" s="23">
        <f>IF($A189="","",IF(OR($J189="Decision Released",$J189="Withdrawn"),"Closed",IF($R189="","Missing",IF($R189&lt;Dashboard!$C$3,"Overdue",IF($R189&lt;=Dashboard!$C$3+7,"Due Soon","Scheduled")))))</f>
        <v/>
      </c>
      <c r="X189" s="23">
        <f>IF($A189="","",IF($I189&lt;&gt;"","Submitted",IF($T189="","Missing Deadline",IF($T189&lt;Dashboard!$C$3,"Past Due",IF($T189&lt;=Dashboard!$C$3+14,"Due Soon","Open")))))</f>
        <v/>
      </c>
      <c r="Y189" s="23">
        <f>IF($A189="","",IF(COUNTIF($A$8:$A$207,$A189)&gt;1,"Duplicate Application ID",IF(AND($O189&lt;&gt;"",$P189&lt;&gt;"",$P189&gt;$O189),"Checklist Count Error",IF(AND($H189&lt;&gt;"",$I189&lt;&gt;"",$I189&lt;$H189),"Submitted Before Started",IF(AND($I189&lt;&gt;"",$L189&lt;&gt;"",$L189&lt;$I189),"Decision Before Submission",IF(AND($J189="Decision Released",OR($K189="Pending",$K189="",$L189="")),"Decision Details Missing",IF(AND($J189&lt;&gt;"Decision Released",OR(AND($K189&lt;&gt;"",$K189&lt;&gt;"Pending"),$L189&lt;&gt;"")),"Decision and Status Conflict",IF(AND($M189="Received",$N189=""),"Deposit Date Missing",IF(AND($N189&lt;&gt;"",$M189&lt;&gt;"Received"),"Deposit Status Conflict",IF(AND($M189="Received",$K189&lt;&gt;"Admit"),"Deposit Without Admit","OK")))))))))</f>
        <v/>
      </c>
    </row>
    <row r="190">
      <c r="A190" s="17" t="n"/>
      <c r="B190" s="17" t="n"/>
      <c r="C190" s="17" t="n"/>
      <c r="D190" s="18" t="n"/>
      <c r="E190" s="17" t="n"/>
      <c r="F190" s="17" t="n"/>
      <c r="G190" s="17" t="n"/>
      <c r="H190" s="37" t="n"/>
      <c r="I190" s="37" t="n"/>
      <c r="J190" s="17" t="n"/>
      <c r="K190" s="17" t="n"/>
      <c r="L190" s="37" t="n"/>
      <c r="M190" s="17" t="n"/>
      <c r="N190" s="37" t="n"/>
      <c r="O190" s="17" t="n"/>
      <c r="P190" s="17" t="n"/>
      <c r="Q190" s="37" t="n"/>
      <c r="R190" s="37" t="n"/>
      <c r="S190" s="18" t="n"/>
      <c r="T190" s="38">
        <f>IF(OR($C190="",$D190=""),"",IFERROR(INDEX(Lists!$C$3:$C$101,MATCH($C190&amp;"|"&amp;$D190,Lists!$D$3:$D$101,0)),""))</f>
        <v/>
      </c>
      <c r="U190" s="21">
        <f>IF($A190="","",IF($O190="","",IF($O190=0,1,MIN(IF($P190="",0,$P190)/$O190,1))))</f>
        <v/>
      </c>
      <c r="V190" s="22">
        <f>IF(OR($A190="",$H190=""),"",MAX(0,IF($L190&lt;&gt;"",$L190,Dashboard!$C$3)-$H190))</f>
        <v/>
      </c>
      <c r="W190" s="23">
        <f>IF($A190="","",IF(OR($J190="Decision Released",$J190="Withdrawn"),"Closed",IF($R190="","Missing",IF($R190&lt;Dashboard!$C$3,"Overdue",IF($R190&lt;=Dashboard!$C$3+7,"Due Soon","Scheduled")))))</f>
        <v/>
      </c>
      <c r="X190" s="23">
        <f>IF($A190="","",IF($I190&lt;&gt;"","Submitted",IF($T190="","Missing Deadline",IF($T190&lt;Dashboard!$C$3,"Past Due",IF($T190&lt;=Dashboard!$C$3+14,"Due Soon","Open")))))</f>
        <v/>
      </c>
      <c r="Y190" s="23">
        <f>IF($A190="","",IF(COUNTIF($A$8:$A$207,$A190)&gt;1,"Duplicate Application ID",IF(AND($O190&lt;&gt;"",$P190&lt;&gt;"",$P190&gt;$O190),"Checklist Count Error",IF(AND($H190&lt;&gt;"",$I190&lt;&gt;"",$I190&lt;$H190),"Submitted Before Started",IF(AND($I190&lt;&gt;"",$L190&lt;&gt;"",$L190&lt;$I190),"Decision Before Submission",IF(AND($J190="Decision Released",OR($K190="Pending",$K190="",$L190="")),"Decision Details Missing",IF(AND($J190&lt;&gt;"Decision Released",OR(AND($K190&lt;&gt;"",$K190&lt;&gt;"Pending"),$L190&lt;&gt;"")),"Decision and Status Conflict",IF(AND($M190="Received",$N190=""),"Deposit Date Missing",IF(AND($N190&lt;&gt;"",$M190&lt;&gt;"Received"),"Deposit Status Conflict",IF(AND($M190="Received",$K190&lt;&gt;"Admit"),"Deposit Without Admit","OK")))))))))</f>
        <v/>
      </c>
    </row>
    <row r="191">
      <c r="A191" s="17" t="n"/>
      <c r="B191" s="17" t="n"/>
      <c r="C191" s="17" t="n"/>
      <c r="D191" s="18" t="n"/>
      <c r="E191" s="17" t="n"/>
      <c r="F191" s="17" t="n"/>
      <c r="G191" s="17" t="n"/>
      <c r="H191" s="37" t="n"/>
      <c r="I191" s="37" t="n"/>
      <c r="J191" s="17" t="n"/>
      <c r="K191" s="17" t="n"/>
      <c r="L191" s="37" t="n"/>
      <c r="M191" s="17" t="n"/>
      <c r="N191" s="37" t="n"/>
      <c r="O191" s="17" t="n"/>
      <c r="P191" s="17" t="n"/>
      <c r="Q191" s="37" t="n"/>
      <c r="R191" s="37" t="n"/>
      <c r="S191" s="18" t="n"/>
      <c r="T191" s="38">
        <f>IF(OR($C191="",$D191=""),"",IFERROR(INDEX(Lists!$C$3:$C$101,MATCH($C191&amp;"|"&amp;$D191,Lists!$D$3:$D$101,0)),""))</f>
        <v/>
      </c>
      <c r="U191" s="21">
        <f>IF($A191="","",IF($O191="","",IF($O191=0,1,MIN(IF($P191="",0,$P191)/$O191,1))))</f>
        <v/>
      </c>
      <c r="V191" s="22">
        <f>IF(OR($A191="",$H191=""),"",MAX(0,IF($L191&lt;&gt;"",$L191,Dashboard!$C$3)-$H191))</f>
        <v/>
      </c>
      <c r="W191" s="23">
        <f>IF($A191="","",IF(OR($J191="Decision Released",$J191="Withdrawn"),"Closed",IF($R191="","Missing",IF($R191&lt;Dashboard!$C$3,"Overdue",IF($R191&lt;=Dashboard!$C$3+7,"Due Soon","Scheduled")))))</f>
        <v/>
      </c>
      <c r="X191" s="23">
        <f>IF($A191="","",IF($I191&lt;&gt;"","Submitted",IF($T191="","Missing Deadline",IF($T191&lt;Dashboard!$C$3,"Past Due",IF($T191&lt;=Dashboard!$C$3+14,"Due Soon","Open")))))</f>
        <v/>
      </c>
      <c r="Y191" s="23">
        <f>IF($A191="","",IF(COUNTIF($A$8:$A$207,$A191)&gt;1,"Duplicate Application ID",IF(AND($O191&lt;&gt;"",$P191&lt;&gt;"",$P191&gt;$O191),"Checklist Count Error",IF(AND($H191&lt;&gt;"",$I191&lt;&gt;"",$I191&lt;$H191),"Submitted Before Started",IF(AND($I191&lt;&gt;"",$L191&lt;&gt;"",$L191&lt;$I191),"Decision Before Submission",IF(AND($J191="Decision Released",OR($K191="Pending",$K191="",$L191="")),"Decision Details Missing",IF(AND($J191&lt;&gt;"Decision Released",OR(AND($K191&lt;&gt;"",$K191&lt;&gt;"Pending"),$L191&lt;&gt;"")),"Decision and Status Conflict",IF(AND($M191="Received",$N191=""),"Deposit Date Missing",IF(AND($N191&lt;&gt;"",$M191&lt;&gt;"Received"),"Deposit Status Conflict",IF(AND($M191="Received",$K191&lt;&gt;"Admit"),"Deposit Without Admit","OK")))))))))</f>
        <v/>
      </c>
    </row>
    <row r="192">
      <c r="A192" s="17" t="n"/>
      <c r="B192" s="17" t="n"/>
      <c r="C192" s="17" t="n"/>
      <c r="D192" s="18" t="n"/>
      <c r="E192" s="17" t="n"/>
      <c r="F192" s="17" t="n"/>
      <c r="G192" s="17" t="n"/>
      <c r="H192" s="37" t="n"/>
      <c r="I192" s="37" t="n"/>
      <c r="J192" s="17" t="n"/>
      <c r="K192" s="17" t="n"/>
      <c r="L192" s="37" t="n"/>
      <c r="M192" s="17" t="n"/>
      <c r="N192" s="37" t="n"/>
      <c r="O192" s="17" t="n"/>
      <c r="P192" s="17" t="n"/>
      <c r="Q192" s="37" t="n"/>
      <c r="R192" s="37" t="n"/>
      <c r="S192" s="18" t="n"/>
      <c r="T192" s="38">
        <f>IF(OR($C192="",$D192=""),"",IFERROR(INDEX(Lists!$C$3:$C$101,MATCH($C192&amp;"|"&amp;$D192,Lists!$D$3:$D$101,0)),""))</f>
        <v/>
      </c>
      <c r="U192" s="21">
        <f>IF($A192="","",IF($O192="","",IF($O192=0,1,MIN(IF($P192="",0,$P192)/$O192,1))))</f>
        <v/>
      </c>
      <c r="V192" s="22">
        <f>IF(OR($A192="",$H192=""),"",MAX(0,IF($L192&lt;&gt;"",$L192,Dashboard!$C$3)-$H192))</f>
        <v/>
      </c>
      <c r="W192" s="23">
        <f>IF($A192="","",IF(OR($J192="Decision Released",$J192="Withdrawn"),"Closed",IF($R192="","Missing",IF($R192&lt;Dashboard!$C$3,"Overdue",IF($R192&lt;=Dashboard!$C$3+7,"Due Soon","Scheduled")))))</f>
        <v/>
      </c>
      <c r="X192" s="23">
        <f>IF($A192="","",IF($I192&lt;&gt;"","Submitted",IF($T192="","Missing Deadline",IF($T192&lt;Dashboard!$C$3,"Past Due",IF($T192&lt;=Dashboard!$C$3+14,"Due Soon","Open")))))</f>
        <v/>
      </c>
      <c r="Y192" s="23">
        <f>IF($A192="","",IF(COUNTIF($A$8:$A$207,$A192)&gt;1,"Duplicate Application ID",IF(AND($O192&lt;&gt;"",$P192&lt;&gt;"",$P192&gt;$O192),"Checklist Count Error",IF(AND($H192&lt;&gt;"",$I192&lt;&gt;"",$I192&lt;$H192),"Submitted Before Started",IF(AND($I192&lt;&gt;"",$L192&lt;&gt;"",$L192&lt;$I192),"Decision Before Submission",IF(AND($J192="Decision Released",OR($K192="Pending",$K192="",$L192="")),"Decision Details Missing",IF(AND($J192&lt;&gt;"Decision Released",OR(AND($K192&lt;&gt;"",$K192&lt;&gt;"Pending"),$L192&lt;&gt;"")),"Decision and Status Conflict",IF(AND($M192="Received",$N192=""),"Deposit Date Missing",IF(AND($N192&lt;&gt;"",$M192&lt;&gt;"Received"),"Deposit Status Conflict",IF(AND($M192="Received",$K192&lt;&gt;"Admit"),"Deposit Without Admit","OK")))))))))</f>
        <v/>
      </c>
    </row>
    <row r="193">
      <c r="A193" s="17" t="n"/>
      <c r="B193" s="17" t="n"/>
      <c r="C193" s="17" t="n"/>
      <c r="D193" s="18" t="n"/>
      <c r="E193" s="17" t="n"/>
      <c r="F193" s="17" t="n"/>
      <c r="G193" s="17" t="n"/>
      <c r="H193" s="37" t="n"/>
      <c r="I193" s="37" t="n"/>
      <c r="J193" s="17" t="n"/>
      <c r="K193" s="17" t="n"/>
      <c r="L193" s="37" t="n"/>
      <c r="M193" s="17" t="n"/>
      <c r="N193" s="37" t="n"/>
      <c r="O193" s="17" t="n"/>
      <c r="P193" s="17" t="n"/>
      <c r="Q193" s="37" t="n"/>
      <c r="R193" s="37" t="n"/>
      <c r="S193" s="18" t="n"/>
      <c r="T193" s="38">
        <f>IF(OR($C193="",$D193=""),"",IFERROR(INDEX(Lists!$C$3:$C$101,MATCH($C193&amp;"|"&amp;$D193,Lists!$D$3:$D$101,0)),""))</f>
        <v/>
      </c>
      <c r="U193" s="21">
        <f>IF($A193="","",IF($O193="","",IF($O193=0,1,MIN(IF($P193="",0,$P193)/$O193,1))))</f>
        <v/>
      </c>
      <c r="V193" s="22">
        <f>IF(OR($A193="",$H193=""),"",MAX(0,IF($L193&lt;&gt;"",$L193,Dashboard!$C$3)-$H193))</f>
        <v/>
      </c>
      <c r="W193" s="23">
        <f>IF($A193="","",IF(OR($J193="Decision Released",$J193="Withdrawn"),"Closed",IF($R193="","Missing",IF($R193&lt;Dashboard!$C$3,"Overdue",IF($R193&lt;=Dashboard!$C$3+7,"Due Soon","Scheduled")))))</f>
        <v/>
      </c>
      <c r="X193" s="23">
        <f>IF($A193="","",IF($I193&lt;&gt;"","Submitted",IF($T193="","Missing Deadline",IF($T193&lt;Dashboard!$C$3,"Past Due",IF($T193&lt;=Dashboard!$C$3+14,"Due Soon","Open")))))</f>
        <v/>
      </c>
      <c r="Y193" s="23">
        <f>IF($A193="","",IF(COUNTIF($A$8:$A$207,$A193)&gt;1,"Duplicate Application ID",IF(AND($O193&lt;&gt;"",$P193&lt;&gt;"",$P193&gt;$O193),"Checklist Count Error",IF(AND($H193&lt;&gt;"",$I193&lt;&gt;"",$I193&lt;$H193),"Submitted Before Started",IF(AND($I193&lt;&gt;"",$L193&lt;&gt;"",$L193&lt;$I193),"Decision Before Submission",IF(AND($J193="Decision Released",OR($K193="Pending",$K193="",$L193="")),"Decision Details Missing",IF(AND($J193&lt;&gt;"Decision Released",OR(AND($K193&lt;&gt;"",$K193&lt;&gt;"Pending"),$L193&lt;&gt;"")),"Decision and Status Conflict",IF(AND($M193="Received",$N193=""),"Deposit Date Missing",IF(AND($N193&lt;&gt;"",$M193&lt;&gt;"Received"),"Deposit Status Conflict",IF(AND($M193="Received",$K193&lt;&gt;"Admit"),"Deposit Without Admit","OK")))))))))</f>
        <v/>
      </c>
    </row>
    <row r="194">
      <c r="A194" s="17" t="n"/>
      <c r="B194" s="17" t="n"/>
      <c r="C194" s="17" t="n"/>
      <c r="D194" s="18" t="n"/>
      <c r="E194" s="17" t="n"/>
      <c r="F194" s="17" t="n"/>
      <c r="G194" s="17" t="n"/>
      <c r="H194" s="37" t="n"/>
      <c r="I194" s="37" t="n"/>
      <c r="J194" s="17" t="n"/>
      <c r="K194" s="17" t="n"/>
      <c r="L194" s="37" t="n"/>
      <c r="M194" s="17" t="n"/>
      <c r="N194" s="37" t="n"/>
      <c r="O194" s="17" t="n"/>
      <c r="P194" s="17" t="n"/>
      <c r="Q194" s="37" t="n"/>
      <c r="R194" s="37" t="n"/>
      <c r="S194" s="18" t="n"/>
      <c r="T194" s="38">
        <f>IF(OR($C194="",$D194=""),"",IFERROR(INDEX(Lists!$C$3:$C$101,MATCH($C194&amp;"|"&amp;$D194,Lists!$D$3:$D$101,0)),""))</f>
        <v/>
      </c>
      <c r="U194" s="21">
        <f>IF($A194="","",IF($O194="","",IF($O194=0,1,MIN(IF($P194="",0,$P194)/$O194,1))))</f>
        <v/>
      </c>
      <c r="V194" s="22">
        <f>IF(OR($A194="",$H194=""),"",MAX(0,IF($L194&lt;&gt;"",$L194,Dashboard!$C$3)-$H194))</f>
        <v/>
      </c>
      <c r="W194" s="23">
        <f>IF($A194="","",IF(OR($J194="Decision Released",$J194="Withdrawn"),"Closed",IF($R194="","Missing",IF($R194&lt;Dashboard!$C$3,"Overdue",IF($R194&lt;=Dashboard!$C$3+7,"Due Soon","Scheduled")))))</f>
        <v/>
      </c>
      <c r="X194" s="23">
        <f>IF($A194="","",IF($I194&lt;&gt;"","Submitted",IF($T194="","Missing Deadline",IF($T194&lt;Dashboard!$C$3,"Past Due",IF($T194&lt;=Dashboard!$C$3+14,"Due Soon","Open")))))</f>
        <v/>
      </c>
      <c r="Y194" s="23">
        <f>IF($A194="","",IF(COUNTIF($A$8:$A$207,$A194)&gt;1,"Duplicate Application ID",IF(AND($O194&lt;&gt;"",$P194&lt;&gt;"",$P194&gt;$O194),"Checklist Count Error",IF(AND($H194&lt;&gt;"",$I194&lt;&gt;"",$I194&lt;$H194),"Submitted Before Started",IF(AND($I194&lt;&gt;"",$L194&lt;&gt;"",$L194&lt;$I194),"Decision Before Submission",IF(AND($J194="Decision Released",OR($K194="Pending",$K194="",$L194="")),"Decision Details Missing",IF(AND($J194&lt;&gt;"Decision Released",OR(AND($K194&lt;&gt;"",$K194&lt;&gt;"Pending"),$L194&lt;&gt;"")),"Decision and Status Conflict",IF(AND($M194="Received",$N194=""),"Deposit Date Missing",IF(AND($N194&lt;&gt;"",$M194&lt;&gt;"Received"),"Deposit Status Conflict",IF(AND($M194="Received",$K194&lt;&gt;"Admit"),"Deposit Without Admit","OK")))))))))</f>
        <v/>
      </c>
    </row>
    <row r="195">
      <c r="A195" s="17" t="n"/>
      <c r="B195" s="17" t="n"/>
      <c r="C195" s="17" t="n"/>
      <c r="D195" s="18" t="n"/>
      <c r="E195" s="17" t="n"/>
      <c r="F195" s="17" t="n"/>
      <c r="G195" s="17" t="n"/>
      <c r="H195" s="37" t="n"/>
      <c r="I195" s="37" t="n"/>
      <c r="J195" s="17" t="n"/>
      <c r="K195" s="17" t="n"/>
      <c r="L195" s="37" t="n"/>
      <c r="M195" s="17" t="n"/>
      <c r="N195" s="37" t="n"/>
      <c r="O195" s="17" t="n"/>
      <c r="P195" s="17" t="n"/>
      <c r="Q195" s="37" t="n"/>
      <c r="R195" s="37" t="n"/>
      <c r="S195" s="18" t="n"/>
      <c r="T195" s="38">
        <f>IF(OR($C195="",$D195=""),"",IFERROR(INDEX(Lists!$C$3:$C$101,MATCH($C195&amp;"|"&amp;$D195,Lists!$D$3:$D$101,0)),""))</f>
        <v/>
      </c>
      <c r="U195" s="21">
        <f>IF($A195="","",IF($O195="","",IF($O195=0,1,MIN(IF($P195="",0,$P195)/$O195,1))))</f>
        <v/>
      </c>
      <c r="V195" s="22">
        <f>IF(OR($A195="",$H195=""),"",MAX(0,IF($L195&lt;&gt;"",$L195,Dashboard!$C$3)-$H195))</f>
        <v/>
      </c>
      <c r="W195" s="23">
        <f>IF($A195="","",IF(OR($J195="Decision Released",$J195="Withdrawn"),"Closed",IF($R195="","Missing",IF($R195&lt;Dashboard!$C$3,"Overdue",IF($R195&lt;=Dashboard!$C$3+7,"Due Soon","Scheduled")))))</f>
        <v/>
      </c>
      <c r="X195" s="23">
        <f>IF($A195="","",IF($I195&lt;&gt;"","Submitted",IF($T195="","Missing Deadline",IF($T195&lt;Dashboard!$C$3,"Past Due",IF($T195&lt;=Dashboard!$C$3+14,"Due Soon","Open")))))</f>
        <v/>
      </c>
      <c r="Y195" s="23">
        <f>IF($A195="","",IF(COUNTIF($A$8:$A$207,$A195)&gt;1,"Duplicate Application ID",IF(AND($O195&lt;&gt;"",$P195&lt;&gt;"",$P195&gt;$O195),"Checklist Count Error",IF(AND($H195&lt;&gt;"",$I195&lt;&gt;"",$I195&lt;$H195),"Submitted Before Started",IF(AND($I195&lt;&gt;"",$L195&lt;&gt;"",$L195&lt;$I195),"Decision Before Submission",IF(AND($J195="Decision Released",OR($K195="Pending",$K195="",$L195="")),"Decision Details Missing",IF(AND($J195&lt;&gt;"Decision Released",OR(AND($K195&lt;&gt;"",$K195&lt;&gt;"Pending"),$L195&lt;&gt;"")),"Decision and Status Conflict",IF(AND($M195="Received",$N195=""),"Deposit Date Missing",IF(AND($N195&lt;&gt;"",$M195&lt;&gt;"Received"),"Deposit Status Conflict",IF(AND($M195="Received",$K195&lt;&gt;"Admit"),"Deposit Without Admit","OK")))))))))</f>
        <v/>
      </c>
    </row>
    <row r="196">
      <c r="A196" s="17" t="n"/>
      <c r="B196" s="17" t="n"/>
      <c r="C196" s="17" t="n"/>
      <c r="D196" s="18" t="n"/>
      <c r="E196" s="17" t="n"/>
      <c r="F196" s="17" t="n"/>
      <c r="G196" s="17" t="n"/>
      <c r="H196" s="37" t="n"/>
      <c r="I196" s="37" t="n"/>
      <c r="J196" s="17" t="n"/>
      <c r="K196" s="17" t="n"/>
      <c r="L196" s="37" t="n"/>
      <c r="M196" s="17" t="n"/>
      <c r="N196" s="37" t="n"/>
      <c r="O196" s="17" t="n"/>
      <c r="P196" s="17" t="n"/>
      <c r="Q196" s="37" t="n"/>
      <c r="R196" s="37" t="n"/>
      <c r="S196" s="18" t="n"/>
      <c r="T196" s="38">
        <f>IF(OR($C196="",$D196=""),"",IFERROR(INDEX(Lists!$C$3:$C$101,MATCH($C196&amp;"|"&amp;$D196,Lists!$D$3:$D$101,0)),""))</f>
        <v/>
      </c>
      <c r="U196" s="21">
        <f>IF($A196="","",IF($O196="","",IF($O196=0,1,MIN(IF($P196="",0,$P196)/$O196,1))))</f>
        <v/>
      </c>
      <c r="V196" s="22">
        <f>IF(OR($A196="",$H196=""),"",MAX(0,IF($L196&lt;&gt;"",$L196,Dashboard!$C$3)-$H196))</f>
        <v/>
      </c>
      <c r="W196" s="23">
        <f>IF($A196="","",IF(OR($J196="Decision Released",$J196="Withdrawn"),"Closed",IF($R196="","Missing",IF($R196&lt;Dashboard!$C$3,"Overdue",IF($R196&lt;=Dashboard!$C$3+7,"Due Soon","Scheduled")))))</f>
        <v/>
      </c>
      <c r="X196" s="23">
        <f>IF($A196="","",IF($I196&lt;&gt;"","Submitted",IF($T196="","Missing Deadline",IF($T196&lt;Dashboard!$C$3,"Past Due",IF($T196&lt;=Dashboard!$C$3+14,"Due Soon","Open")))))</f>
        <v/>
      </c>
      <c r="Y196" s="23">
        <f>IF($A196="","",IF(COUNTIF($A$8:$A$207,$A196)&gt;1,"Duplicate Application ID",IF(AND($O196&lt;&gt;"",$P196&lt;&gt;"",$P196&gt;$O196),"Checklist Count Error",IF(AND($H196&lt;&gt;"",$I196&lt;&gt;"",$I196&lt;$H196),"Submitted Before Started",IF(AND($I196&lt;&gt;"",$L196&lt;&gt;"",$L196&lt;$I196),"Decision Before Submission",IF(AND($J196="Decision Released",OR($K196="Pending",$K196="",$L196="")),"Decision Details Missing",IF(AND($J196&lt;&gt;"Decision Released",OR(AND($K196&lt;&gt;"",$K196&lt;&gt;"Pending"),$L196&lt;&gt;"")),"Decision and Status Conflict",IF(AND($M196="Received",$N196=""),"Deposit Date Missing",IF(AND($N196&lt;&gt;"",$M196&lt;&gt;"Received"),"Deposit Status Conflict",IF(AND($M196="Received",$K196&lt;&gt;"Admit"),"Deposit Without Admit","OK")))))))))</f>
        <v/>
      </c>
    </row>
    <row r="197">
      <c r="A197" s="17" t="n"/>
      <c r="B197" s="17" t="n"/>
      <c r="C197" s="17" t="n"/>
      <c r="D197" s="18" t="n"/>
      <c r="E197" s="17" t="n"/>
      <c r="F197" s="17" t="n"/>
      <c r="G197" s="17" t="n"/>
      <c r="H197" s="37" t="n"/>
      <c r="I197" s="37" t="n"/>
      <c r="J197" s="17" t="n"/>
      <c r="K197" s="17" t="n"/>
      <c r="L197" s="37" t="n"/>
      <c r="M197" s="17" t="n"/>
      <c r="N197" s="37" t="n"/>
      <c r="O197" s="17" t="n"/>
      <c r="P197" s="17" t="n"/>
      <c r="Q197" s="37" t="n"/>
      <c r="R197" s="37" t="n"/>
      <c r="S197" s="18" t="n"/>
      <c r="T197" s="38">
        <f>IF(OR($C197="",$D197=""),"",IFERROR(INDEX(Lists!$C$3:$C$101,MATCH($C197&amp;"|"&amp;$D197,Lists!$D$3:$D$101,0)),""))</f>
        <v/>
      </c>
      <c r="U197" s="21">
        <f>IF($A197="","",IF($O197="","",IF($O197=0,1,MIN(IF($P197="",0,$P197)/$O197,1))))</f>
        <v/>
      </c>
      <c r="V197" s="22">
        <f>IF(OR($A197="",$H197=""),"",MAX(0,IF($L197&lt;&gt;"",$L197,Dashboard!$C$3)-$H197))</f>
        <v/>
      </c>
      <c r="W197" s="23">
        <f>IF($A197="","",IF(OR($J197="Decision Released",$J197="Withdrawn"),"Closed",IF($R197="","Missing",IF($R197&lt;Dashboard!$C$3,"Overdue",IF($R197&lt;=Dashboard!$C$3+7,"Due Soon","Scheduled")))))</f>
        <v/>
      </c>
      <c r="X197" s="23">
        <f>IF($A197="","",IF($I197&lt;&gt;"","Submitted",IF($T197="","Missing Deadline",IF($T197&lt;Dashboard!$C$3,"Past Due",IF($T197&lt;=Dashboard!$C$3+14,"Due Soon","Open")))))</f>
        <v/>
      </c>
      <c r="Y197" s="23">
        <f>IF($A197="","",IF(COUNTIF($A$8:$A$207,$A197)&gt;1,"Duplicate Application ID",IF(AND($O197&lt;&gt;"",$P197&lt;&gt;"",$P197&gt;$O197),"Checklist Count Error",IF(AND($H197&lt;&gt;"",$I197&lt;&gt;"",$I197&lt;$H197),"Submitted Before Started",IF(AND($I197&lt;&gt;"",$L197&lt;&gt;"",$L197&lt;$I197),"Decision Before Submission",IF(AND($J197="Decision Released",OR($K197="Pending",$K197="",$L197="")),"Decision Details Missing",IF(AND($J197&lt;&gt;"Decision Released",OR(AND($K197&lt;&gt;"",$K197&lt;&gt;"Pending"),$L197&lt;&gt;"")),"Decision and Status Conflict",IF(AND($M197="Received",$N197=""),"Deposit Date Missing",IF(AND($N197&lt;&gt;"",$M197&lt;&gt;"Received"),"Deposit Status Conflict",IF(AND($M197="Received",$K197&lt;&gt;"Admit"),"Deposit Without Admit","OK")))))))))</f>
        <v/>
      </c>
    </row>
    <row r="198">
      <c r="A198" s="17" t="n"/>
      <c r="B198" s="17" t="n"/>
      <c r="C198" s="17" t="n"/>
      <c r="D198" s="18" t="n"/>
      <c r="E198" s="17" t="n"/>
      <c r="F198" s="17" t="n"/>
      <c r="G198" s="17" t="n"/>
      <c r="H198" s="37" t="n"/>
      <c r="I198" s="37" t="n"/>
      <c r="J198" s="17" t="n"/>
      <c r="K198" s="17" t="n"/>
      <c r="L198" s="37" t="n"/>
      <c r="M198" s="17" t="n"/>
      <c r="N198" s="37" t="n"/>
      <c r="O198" s="17" t="n"/>
      <c r="P198" s="17" t="n"/>
      <c r="Q198" s="37" t="n"/>
      <c r="R198" s="37" t="n"/>
      <c r="S198" s="18" t="n"/>
      <c r="T198" s="38">
        <f>IF(OR($C198="",$D198=""),"",IFERROR(INDEX(Lists!$C$3:$C$101,MATCH($C198&amp;"|"&amp;$D198,Lists!$D$3:$D$101,0)),""))</f>
        <v/>
      </c>
      <c r="U198" s="21">
        <f>IF($A198="","",IF($O198="","",IF($O198=0,1,MIN(IF($P198="",0,$P198)/$O198,1))))</f>
        <v/>
      </c>
      <c r="V198" s="22">
        <f>IF(OR($A198="",$H198=""),"",MAX(0,IF($L198&lt;&gt;"",$L198,Dashboard!$C$3)-$H198))</f>
        <v/>
      </c>
      <c r="W198" s="23">
        <f>IF($A198="","",IF(OR($J198="Decision Released",$J198="Withdrawn"),"Closed",IF($R198="","Missing",IF($R198&lt;Dashboard!$C$3,"Overdue",IF($R198&lt;=Dashboard!$C$3+7,"Due Soon","Scheduled")))))</f>
        <v/>
      </c>
      <c r="X198" s="23">
        <f>IF($A198="","",IF($I198&lt;&gt;"","Submitted",IF($T198="","Missing Deadline",IF($T198&lt;Dashboard!$C$3,"Past Due",IF($T198&lt;=Dashboard!$C$3+14,"Due Soon","Open")))))</f>
        <v/>
      </c>
      <c r="Y198" s="23">
        <f>IF($A198="","",IF(COUNTIF($A$8:$A$207,$A198)&gt;1,"Duplicate Application ID",IF(AND($O198&lt;&gt;"",$P198&lt;&gt;"",$P198&gt;$O198),"Checklist Count Error",IF(AND($H198&lt;&gt;"",$I198&lt;&gt;"",$I198&lt;$H198),"Submitted Before Started",IF(AND($I198&lt;&gt;"",$L198&lt;&gt;"",$L198&lt;$I198),"Decision Before Submission",IF(AND($J198="Decision Released",OR($K198="Pending",$K198="",$L198="")),"Decision Details Missing",IF(AND($J198&lt;&gt;"Decision Released",OR(AND($K198&lt;&gt;"",$K198&lt;&gt;"Pending"),$L198&lt;&gt;"")),"Decision and Status Conflict",IF(AND($M198="Received",$N198=""),"Deposit Date Missing",IF(AND($N198&lt;&gt;"",$M198&lt;&gt;"Received"),"Deposit Status Conflict",IF(AND($M198="Received",$K198&lt;&gt;"Admit"),"Deposit Without Admit","OK")))))))))</f>
        <v/>
      </c>
    </row>
    <row r="199">
      <c r="A199" s="17" t="n"/>
      <c r="B199" s="17" t="n"/>
      <c r="C199" s="17" t="n"/>
      <c r="D199" s="18" t="n"/>
      <c r="E199" s="17" t="n"/>
      <c r="F199" s="17" t="n"/>
      <c r="G199" s="17" t="n"/>
      <c r="H199" s="37" t="n"/>
      <c r="I199" s="37" t="n"/>
      <c r="J199" s="17" t="n"/>
      <c r="K199" s="17" t="n"/>
      <c r="L199" s="37" t="n"/>
      <c r="M199" s="17" t="n"/>
      <c r="N199" s="37" t="n"/>
      <c r="O199" s="17" t="n"/>
      <c r="P199" s="17" t="n"/>
      <c r="Q199" s="37" t="n"/>
      <c r="R199" s="37" t="n"/>
      <c r="S199" s="18" t="n"/>
      <c r="T199" s="38">
        <f>IF(OR($C199="",$D199=""),"",IFERROR(INDEX(Lists!$C$3:$C$101,MATCH($C199&amp;"|"&amp;$D199,Lists!$D$3:$D$101,0)),""))</f>
        <v/>
      </c>
      <c r="U199" s="21">
        <f>IF($A199="","",IF($O199="","",IF($O199=0,1,MIN(IF($P199="",0,$P199)/$O199,1))))</f>
        <v/>
      </c>
      <c r="V199" s="22">
        <f>IF(OR($A199="",$H199=""),"",MAX(0,IF($L199&lt;&gt;"",$L199,Dashboard!$C$3)-$H199))</f>
        <v/>
      </c>
      <c r="W199" s="23">
        <f>IF($A199="","",IF(OR($J199="Decision Released",$J199="Withdrawn"),"Closed",IF($R199="","Missing",IF($R199&lt;Dashboard!$C$3,"Overdue",IF($R199&lt;=Dashboard!$C$3+7,"Due Soon","Scheduled")))))</f>
        <v/>
      </c>
      <c r="X199" s="23">
        <f>IF($A199="","",IF($I199&lt;&gt;"","Submitted",IF($T199="","Missing Deadline",IF($T199&lt;Dashboard!$C$3,"Past Due",IF($T199&lt;=Dashboard!$C$3+14,"Due Soon","Open")))))</f>
        <v/>
      </c>
      <c r="Y199" s="23">
        <f>IF($A199="","",IF(COUNTIF($A$8:$A$207,$A199)&gt;1,"Duplicate Application ID",IF(AND($O199&lt;&gt;"",$P199&lt;&gt;"",$P199&gt;$O199),"Checklist Count Error",IF(AND($H199&lt;&gt;"",$I199&lt;&gt;"",$I199&lt;$H199),"Submitted Before Started",IF(AND($I199&lt;&gt;"",$L199&lt;&gt;"",$L199&lt;$I199),"Decision Before Submission",IF(AND($J199="Decision Released",OR($K199="Pending",$K199="",$L199="")),"Decision Details Missing",IF(AND($J199&lt;&gt;"Decision Released",OR(AND($K199&lt;&gt;"",$K199&lt;&gt;"Pending"),$L199&lt;&gt;"")),"Decision and Status Conflict",IF(AND($M199="Received",$N199=""),"Deposit Date Missing",IF(AND($N199&lt;&gt;"",$M199&lt;&gt;"Received"),"Deposit Status Conflict",IF(AND($M199="Received",$K199&lt;&gt;"Admit"),"Deposit Without Admit","OK")))))))))</f>
        <v/>
      </c>
    </row>
    <row r="200">
      <c r="A200" s="17" t="n"/>
      <c r="B200" s="17" t="n"/>
      <c r="C200" s="17" t="n"/>
      <c r="D200" s="18" t="n"/>
      <c r="E200" s="17" t="n"/>
      <c r="F200" s="17" t="n"/>
      <c r="G200" s="17" t="n"/>
      <c r="H200" s="37" t="n"/>
      <c r="I200" s="37" t="n"/>
      <c r="J200" s="17" t="n"/>
      <c r="K200" s="17" t="n"/>
      <c r="L200" s="37" t="n"/>
      <c r="M200" s="17" t="n"/>
      <c r="N200" s="37" t="n"/>
      <c r="O200" s="17" t="n"/>
      <c r="P200" s="17" t="n"/>
      <c r="Q200" s="37" t="n"/>
      <c r="R200" s="37" t="n"/>
      <c r="S200" s="18" t="n"/>
      <c r="T200" s="38">
        <f>IF(OR($C200="",$D200=""),"",IFERROR(INDEX(Lists!$C$3:$C$101,MATCH($C200&amp;"|"&amp;$D200,Lists!$D$3:$D$101,0)),""))</f>
        <v/>
      </c>
      <c r="U200" s="21">
        <f>IF($A200="","",IF($O200="","",IF($O200=0,1,MIN(IF($P200="",0,$P200)/$O200,1))))</f>
        <v/>
      </c>
      <c r="V200" s="22">
        <f>IF(OR($A200="",$H200=""),"",MAX(0,IF($L200&lt;&gt;"",$L200,Dashboard!$C$3)-$H200))</f>
        <v/>
      </c>
      <c r="W200" s="23">
        <f>IF($A200="","",IF(OR($J200="Decision Released",$J200="Withdrawn"),"Closed",IF($R200="","Missing",IF($R200&lt;Dashboard!$C$3,"Overdue",IF($R200&lt;=Dashboard!$C$3+7,"Due Soon","Scheduled")))))</f>
        <v/>
      </c>
      <c r="X200" s="23">
        <f>IF($A200="","",IF($I200&lt;&gt;"","Submitted",IF($T200="","Missing Deadline",IF($T200&lt;Dashboard!$C$3,"Past Due",IF($T200&lt;=Dashboard!$C$3+14,"Due Soon","Open")))))</f>
        <v/>
      </c>
      <c r="Y200" s="23">
        <f>IF($A200="","",IF(COUNTIF($A$8:$A$207,$A200)&gt;1,"Duplicate Application ID",IF(AND($O200&lt;&gt;"",$P200&lt;&gt;"",$P200&gt;$O200),"Checklist Count Error",IF(AND($H200&lt;&gt;"",$I200&lt;&gt;"",$I200&lt;$H200),"Submitted Before Started",IF(AND($I200&lt;&gt;"",$L200&lt;&gt;"",$L200&lt;$I200),"Decision Before Submission",IF(AND($J200="Decision Released",OR($K200="Pending",$K200="",$L200="")),"Decision Details Missing",IF(AND($J200&lt;&gt;"Decision Released",OR(AND($K200&lt;&gt;"",$K200&lt;&gt;"Pending"),$L200&lt;&gt;"")),"Decision and Status Conflict",IF(AND($M200="Received",$N200=""),"Deposit Date Missing",IF(AND($N200&lt;&gt;"",$M200&lt;&gt;"Received"),"Deposit Status Conflict",IF(AND($M200="Received",$K200&lt;&gt;"Admit"),"Deposit Without Admit","OK")))))))))</f>
        <v/>
      </c>
    </row>
    <row r="201">
      <c r="A201" s="17" t="n"/>
      <c r="B201" s="17" t="n"/>
      <c r="C201" s="17" t="n"/>
      <c r="D201" s="18" t="n"/>
      <c r="E201" s="17" t="n"/>
      <c r="F201" s="17" t="n"/>
      <c r="G201" s="17" t="n"/>
      <c r="H201" s="37" t="n"/>
      <c r="I201" s="37" t="n"/>
      <c r="J201" s="17" t="n"/>
      <c r="K201" s="17" t="n"/>
      <c r="L201" s="37" t="n"/>
      <c r="M201" s="17" t="n"/>
      <c r="N201" s="37" t="n"/>
      <c r="O201" s="17" t="n"/>
      <c r="P201" s="17" t="n"/>
      <c r="Q201" s="37" t="n"/>
      <c r="R201" s="37" t="n"/>
      <c r="S201" s="18" t="n"/>
      <c r="T201" s="38">
        <f>IF(OR($C201="",$D201=""),"",IFERROR(INDEX(Lists!$C$3:$C$101,MATCH($C201&amp;"|"&amp;$D201,Lists!$D$3:$D$101,0)),""))</f>
        <v/>
      </c>
      <c r="U201" s="21">
        <f>IF($A201="","",IF($O201="","",IF($O201=0,1,MIN(IF($P201="",0,$P201)/$O201,1))))</f>
        <v/>
      </c>
      <c r="V201" s="22">
        <f>IF(OR($A201="",$H201=""),"",MAX(0,IF($L201&lt;&gt;"",$L201,Dashboard!$C$3)-$H201))</f>
        <v/>
      </c>
      <c r="W201" s="23">
        <f>IF($A201="","",IF(OR($J201="Decision Released",$J201="Withdrawn"),"Closed",IF($R201="","Missing",IF($R201&lt;Dashboard!$C$3,"Overdue",IF($R201&lt;=Dashboard!$C$3+7,"Due Soon","Scheduled")))))</f>
        <v/>
      </c>
      <c r="X201" s="23">
        <f>IF($A201="","",IF($I201&lt;&gt;"","Submitted",IF($T201="","Missing Deadline",IF($T201&lt;Dashboard!$C$3,"Past Due",IF($T201&lt;=Dashboard!$C$3+14,"Due Soon","Open")))))</f>
        <v/>
      </c>
      <c r="Y201" s="23">
        <f>IF($A201="","",IF(COUNTIF($A$8:$A$207,$A201)&gt;1,"Duplicate Application ID",IF(AND($O201&lt;&gt;"",$P201&lt;&gt;"",$P201&gt;$O201),"Checklist Count Error",IF(AND($H201&lt;&gt;"",$I201&lt;&gt;"",$I201&lt;$H201),"Submitted Before Started",IF(AND($I201&lt;&gt;"",$L201&lt;&gt;"",$L201&lt;$I201),"Decision Before Submission",IF(AND($J201="Decision Released",OR($K201="Pending",$K201="",$L201="")),"Decision Details Missing",IF(AND($J201&lt;&gt;"Decision Released",OR(AND($K201&lt;&gt;"",$K201&lt;&gt;"Pending"),$L201&lt;&gt;"")),"Decision and Status Conflict",IF(AND($M201="Received",$N201=""),"Deposit Date Missing",IF(AND($N201&lt;&gt;"",$M201&lt;&gt;"Received"),"Deposit Status Conflict",IF(AND($M201="Received",$K201&lt;&gt;"Admit"),"Deposit Without Admit","OK")))))))))</f>
        <v/>
      </c>
    </row>
    <row r="202">
      <c r="A202" s="17" t="n"/>
      <c r="B202" s="17" t="n"/>
      <c r="C202" s="17" t="n"/>
      <c r="D202" s="18" t="n"/>
      <c r="E202" s="17" t="n"/>
      <c r="F202" s="17" t="n"/>
      <c r="G202" s="17" t="n"/>
      <c r="H202" s="37" t="n"/>
      <c r="I202" s="37" t="n"/>
      <c r="J202" s="17" t="n"/>
      <c r="K202" s="17" t="n"/>
      <c r="L202" s="37" t="n"/>
      <c r="M202" s="17" t="n"/>
      <c r="N202" s="37" t="n"/>
      <c r="O202" s="17" t="n"/>
      <c r="P202" s="17" t="n"/>
      <c r="Q202" s="37" t="n"/>
      <c r="R202" s="37" t="n"/>
      <c r="S202" s="18" t="n"/>
      <c r="T202" s="38">
        <f>IF(OR($C202="",$D202=""),"",IFERROR(INDEX(Lists!$C$3:$C$101,MATCH($C202&amp;"|"&amp;$D202,Lists!$D$3:$D$101,0)),""))</f>
        <v/>
      </c>
      <c r="U202" s="21">
        <f>IF($A202="","",IF($O202="","",IF($O202=0,1,MIN(IF($P202="",0,$P202)/$O202,1))))</f>
        <v/>
      </c>
      <c r="V202" s="22">
        <f>IF(OR($A202="",$H202=""),"",MAX(0,IF($L202&lt;&gt;"",$L202,Dashboard!$C$3)-$H202))</f>
        <v/>
      </c>
      <c r="W202" s="23">
        <f>IF($A202="","",IF(OR($J202="Decision Released",$J202="Withdrawn"),"Closed",IF($R202="","Missing",IF($R202&lt;Dashboard!$C$3,"Overdue",IF($R202&lt;=Dashboard!$C$3+7,"Due Soon","Scheduled")))))</f>
        <v/>
      </c>
      <c r="X202" s="23">
        <f>IF($A202="","",IF($I202&lt;&gt;"","Submitted",IF($T202="","Missing Deadline",IF($T202&lt;Dashboard!$C$3,"Past Due",IF($T202&lt;=Dashboard!$C$3+14,"Due Soon","Open")))))</f>
        <v/>
      </c>
      <c r="Y202" s="23">
        <f>IF($A202="","",IF(COUNTIF($A$8:$A$207,$A202)&gt;1,"Duplicate Application ID",IF(AND($O202&lt;&gt;"",$P202&lt;&gt;"",$P202&gt;$O202),"Checklist Count Error",IF(AND($H202&lt;&gt;"",$I202&lt;&gt;"",$I202&lt;$H202),"Submitted Before Started",IF(AND($I202&lt;&gt;"",$L202&lt;&gt;"",$L202&lt;$I202),"Decision Before Submission",IF(AND($J202="Decision Released",OR($K202="Pending",$K202="",$L202="")),"Decision Details Missing",IF(AND($J202&lt;&gt;"Decision Released",OR(AND($K202&lt;&gt;"",$K202&lt;&gt;"Pending"),$L202&lt;&gt;"")),"Decision and Status Conflict",IF(AND($M202="Received",$N202=""),"Deposit Date Missing",IF(AND($N202&lt;&gt;"",$M202&lt;&gt;"Received"),"Deposit Status Conflict",IF(AND($M202="Received",$K202&lt;&gt;"Admit"),"Deposit Without Admit","OK")))))))))</f>
        <v/>
      </c>
    </row>
    <row r="203">
      <c r="A203" s="17" t="n"/>
      <c r="B203" s="17" t="n"/>
      <c r="C203" s="17" t="n"/>
      <c r="D203" s="18" t="n"/>
      <c r="E203" s="17" t="n"/>
      <c r="F203" s="17" t="n"/>
      <c r="G203" s="17" t="n"/>
      <c r="H203" s="37" t="n"/>
      <c r="I203" s="37" t="n"/>
      <c r="J203" s="17" t="n"/>
      <c r="K203" s="17" t="n"/>
      <c r="L203" s="37" t="n"/>
      <c r="M203" s="17" t="n"/>
      <c r="N203" s="37" t="n"/>
      <c r="O203" s="17" t="n"/>
      <c r="P203" s="17" t="n"/>
      <c r="Q203" s="37" t="n"/>
      <c r="R203" s="37" t="n"/>
      <c r="S203" s="18" t="n"/>
      <c r="T203" s="38">
        <f>IF(OR($C203="",$D203=""),"",IFERROR(INDEX(Lists!$C$3:$C$101,MATCH($C203&amp;"|"&amp;$D203,Lists!$D$3:$D$101,0)),""))</f>
        <v/>
      </c>
      <c r="U203" s="21">
        <f>IF($A203="","",IF($O203="","",IF($O203=0,1,MIN(IF($P203="",0,$P203)/$O203,1))))</f>
        <v/>
      </c>
      <c r="V203" s="22">
        <f>IF(OR($A203="",$H203=""),"",MAX(0,IF($L203&lt;&gt;"",$L203,Dashboard!$C$3)-$H203))</f>
        <v/>
      </c>
      <c r="W203" s="23">
        <f>IF($A203="","",IF(OR($J203="Decision Released",$J203="Withdrawn"),"Closed",IF($R203="","Missing",IF($R203&lt;Dashboard!$C$3,"Overdue",IF($R203&lt;=Dashboard!$C$3+7,"Due Soon","Scheduled")))))</f>
        <v/>
      </c>
      <c r="X203" s="23">
        <f>IF($A203="","",IF($I203&lt;&gt;"","Submitted",IF($T203="","Missing Deadline",IF($T203&lt;Dashboard!$C$3,"Past Due",IF($T203&lt;=Dashboard!$C$3+14,"Due Soon","Open")))))</f>
        <v/>
      </c>
      <c r="Y203" s="23">
        <f>IF($A203="","",IF(COUNTIF($A$8:$A$207,$A203)&gt;1,"Duplicate Application ID",IF(AND($O203&lt;&gt;"",$P203&lt;&gt;"",$P203&gt;$O203),"Checklist Count Error",IF(AND($H203&lt;&gt;"",$I203&lt;&gt;"",$I203&lt;$H203),"Submitted Before Started",IF(AND($I203&lt;&gt;"",$L203&lt;&gt;"",$L203&lt;$I203),"Decision Before Submission",IF(AND($J203="Decision Released",OR($K203="Pending",$K203="",$L203="")),"Decision Details Missing",IF(AND($J203&lt;&gt;"Decision Released",OR(AND($K203&lt;&gt;"",$K203&lt;&gt;"Pending"),$L203&lt;&gt;"")),"Decision and Status Conflict",IF(AND($M203="Received",$N203=""),"Deposit Date Missing",IF(AND($N203&lt;&gt;"",$M203&lt;&gt;"Received"),"Deposit Status Conflict",IF(AND($M203="Received",$K203&lt;&gt;"Admit"),"Deposit Without Admit","OK")))))))))</f>
        <v/>
      </c>
    </row>
    <row r="204">
      <c r="A204" s="17" t="n"/>
      <c r="B204" s="17" t="n"/>
      <c r="C204" s="17" t="n"/>
      <c r="D204" s="18" t="n"/>
      <c r="E204" s="17" t="n"/>
      <c r="F204" s="17" t="n"/>
      <c r="G204" s="17" t="n"/>
      <c r="H204" s="37" t="n"/>
      <c r="I204" s="37" t="n"/>
      <c r="J204" s="17" t="n"/>
      <c r="K204" s="17" t="n"/>
      <c r="L204" s="37" t="n"/>
      <c r="M204" s="17" t="n"/>
      <c r="N204" s="37" t="n"/>
      <c r="O204" s="17" t="n"/>
      <c r="P204" s="17" t="n"/>
      <c r="Q204" s="37" t="n"/>
      <c r="R204" s="37" t="n"/>
      <c r="S204" s="18" t="n"/>
      <c r="T204" s="38">
        <f>IF(OR($C204="",$D204=""),"",IFERROR(INDEX(Lists!$C$3:$C$101,MATCH($C204&amp;"|"&amp;$D204,Lists!$D$3:$D$101,0)),""))</f>
        <v/>
      </c>
      <c r="U204" s="21">
        <f>IF($A204="","",IF($O204="","",IF($O204=0,1,MIN(IF($P204="",0,$P204)/$O204,1))))</f>
        <v/>
      </c>
      <c r="V204" s="22">
        <f>IF(OR($A204="",$H204=""),"",MAX(0,IF($L204&lt;&gt;"",$L204,Dashboard!$C$3)-$H204))</f>
        <v/>
      </c>
      <c r="W204" s="23">
        <f>IF($A204="","",IF(OR($J204="Decision Released",$J204="Withdrawn"),"Closed",IF($R204="","Missing",IF($R204&lt;Dashboard!$C$3,"Overdue",IF($R204&lt;=Dashboard!$C$3+7,"Due Soon","Scheduled")))))</f>
        <v/>
      </c>
      <c r="X204" s="23">
        <f>IF($A204="","",IF($I204&lt;&gt;"","Submitted",IF($T204="","Missing Deadline",IF($T204&lt;Dashboard!$C$3,"Past Due",IF($T204&lt;=Dashboard!$C$3+14,"Due Soon","Open")))))</f>
        <v/>
      </c>
      <c r="Y204" s="23">
        <f>IF($A204="","",IF(COUNTIF($A$8:$A$207,$A204)&gt;1,"Duplicate Application ID",IF(AND($O204&lt;&gt;"",$P204&lt;&gt;"",$P204&gt;$O204),"Checklist Count Error",IF(AND($H204&lt;&gt;"",$I204&lt;&gt;"",$I204&lt;$H204),"Submitted Before Started",IF(AND($I204&lt;&gt;"",$L204&lt;&gt;"",$L204&lt;$I204),"Decision Before Submission",IF(AND($J204="Decision Released",OR($K204="Pending",$K204="",$L204="")),"Decision Details Missing",IF(AND($J204&lt;&gt;"Decision Released",OR(AND($K204&lt;&gt;"",$K204&lt;&gt;"Pending"),$L204&lt;&gt;"")),"Decision and Status Conflict",IF(AND($M204="Received",$N204=""),"Deposit Date Missing",IF(AND($N204&lt;&gt;"",$M204&lt;&gt;"Received"),"Deposit Status Conflict",IF(AND($M204="Received",$K204&lt;&gt;"Admit"),"Deposit Without Admit","OK")))))))))</f>
        <v/>
      </c>
    </row>
    <row r="205">
      <c r="A205" s="17" t="n"/>
      <c r="B205" s="17" t="n"/>
      <c r="C205" s="17" t="n"/>
      <c r="D205" s="18" t="n"/>
      <c r="E205" s="17" t="n"/>
      <c r="F205" s="17" t="n"/>
      <c r="G205" s="17" t="n"/>
      <c r="H205" s="37" t="n"/>
      <c r="I205" s="37" t="n"/>
      <c r="J205" s="17" t="n"/>
      <c r="K205" s="17" t="n"/>
      <c r="L205" s="37" t="n"/>
      <c r="M205" s="17" t="n"/>
      <c r="N205" s="37" t="n"/>
      <c r="O205" s="17" t="n"/>
      <c r="P205" s="17" t="n"/>
      <c r="Q205" s="37" t="n"/>
      <c r="R205" s="37" t="n"/>
      <c r="S205" s="18" t="n"/>
      <c r="T205" s="38">
        <f>IF(OR($C205="",$D205=""),"",IFERROR(INDEX(Lists!$C$3:$C$101,MATCH($C205&amp;"|"&amp;$D205,Lists!$D$3:$D$101,0)),""))</f>
        <v/>
      </c>
      <c r="U205" s="21">
        <f>IF($A205="","",IF($O205="","",IF($O205=0,1,MIN(IF($P205="",0,$P205)/$O205,1))))</f>
        <v/>
      </c>
      <c r="V205" s="22">
        <f>IF(OR($A205="",$H205=""),"",MAX(0,IF($L205&lt;&gt;"",$L205,Dashboard!$C$3)-$H205))</f>
        <v/>
      </c>
      <c r="W205" s="23">
        <f>IF($A205="","",IF(OR($J205="Decision Released",$J205="Withdrawn"),"Closed",IF($R205="","Missing",IF($R205&lt;Dashboard!$C$3,"Overdue",IF($R205&lt;=Dashboard!$C$3+7,"Due Soon","Scheduled")))))</f>
        <v/>
      </c>
      <c r="X205" s="23">
        <f>IF($A205="","",IF($I205&lt;&gt;"","Submitted",IF($T205="","Missing Deadline",IF($T205&lt;Dashboard!$C$3,"Past Due",IF($T205&lt;=Dashboard!$C$3+14,"Due Soon","Open")))))</f>
        <v/>
      </c>
      <c r="Y205" s="23">
        <f>IF($A205="","",IF(COUNTIF($A$8:$A$207,$A205)&gt;1,"Duplicate Application ID",IF(AND($O205&lt;&gt;"",$P205&lt;&gt;"",$P205&gt;$O205),"Checklist Count Error",IF(AND($H205&lt;&gt;"",$I205&lt;&gt;"",$I205&lt;$H205),"Submitted Before Started",IF(AND($I205&lt;&gt;"",$L205&lt;&gt;"",$L205&lt;$I205),"Decision Before Submission",IF(AND($J205="Decision Released",OR($K205="Pending",$K205="",$L205="")),"Decision Details Missing",IF(AND($J205&lt;&gt;"Decision Released",OR(AND($K205&lt;&gt;"",$K205&lt;&gt;"Pending"),$L205&lt;&gt;"")),"Decision and Status Conflict",IF(AND($M205="Received",$N205=""),"Deposit Date Missing",IF(AND($N205&lt;&gt;"",$M205&lt;&gt;"Received"),"Deposit Status Conflict",IF(AND($M205="Received",$K205&lt;&gt;"Admit"),"Deposit Without Admit","OK")))))))))</f>
        <v/>
      </c>
    </row>
    <row r="206">
      <c r="A206" s="17" t="n"/>
      <c r="B206" s="17" t="n"/>
      <c r="C206" s="17" t="n"/>
      <c r="D206" s="18" t="n"/>
      <c r="E206" s="17" t="n"/>
      <c r="F206" s="17" t="n"/>
      <c r="G206" s="17" t="n"/>
      <c r="H206" s="37" t="n"/>
      <c r="I206" s="37" t="n"/>
      <c r="J206" s="17" t="n"/>
      <c r="K206" s="17" t="n"/>
      <c r="L206" s="37" t="n"/>
      <c r="M206" s="17" t="n"/>
      <c r="N206" s="37" t="n"/>
      <c r="O206" s="17" t="n"/>
      <c r="P206" s="17" t="n"/>
      <c r="Q206" s="37" t="n"/>
      <c r="R206" s="37" t="n"/>
      <c r="S206" s="18" t="n"/>
      <c r="T206" s="38">
        <f>IF(OR($C206="",$D206=""),"",IFERROR(INDEX(Lists!$C$3:$C$101,MATCH($C206&amp;"|"&amp;$D206,Lists!$D$3:$D$101,0)),""))</f>
        <v/>
      </c>
      <c r="U206" s="21">
        <f>IF($A206="","",IF($O206="","",IF($O206=0,1,MIN(IF($P206="",0,$P206)/$O206,1))))</f>
        <v/>
      </c>
      <c r="V206" s="22">
        <f>IF(OR($A206="",$H206=""),"",MAX(0,IF($L206&lt;&gt;"",$L206,Dashboard!$C$3)-$H206))</f>
        <v/>
      </c>
      <c r="W206" s="23">
        <f>IF($A206="","",IF(OR($J206="Decision Released",$J206="Withdrawn"),"Closed",IF($R206="","Missing",IF($R206&lt;Dashboard!$C$3,"Overdue",IF($R206&lt;=Dashboard!$C$3+7,"Due Soon","Scheduled")))))</f>
        <v/>
      </c>
      <c r="X206" s="23">
        <f>IF($A206="","",IF($I206&lt;&gt;"","Submitted",IF($T206="","Missing Deadline",IF($T206&lt;Dashboard!$C$3,"Past Due",IF($T206&lt;=Dashboard!$C$3+14,"Due Soon","Open")))))</f>
        <v/>
      </c>
      <c r="Y206" s="23">
        <f>IF($A206="","",IF(COUNTIF($A$8:$A$207,$A206)&gt;1,"Duplicate Application ID",IF(AND($O206&lt;&gt;"",$P206&lt;&gt;"",$P206&gt;$O206),"Checklist Count Error",IF(AND($H206&lt;&gt;"",$I206&lt;&gt;"",$I206&lt;$H206),"Submitted Before Started",IF(AND($I206&lt;&gt;"",$L206&lt;&gt;"",$L206&lt;$I206),"Decision Before Submission",IF(AND($J206="Decision Released",OR($K206="Pending",$K206="",$L206="")),"Decision Details Missing",IF(AND($J206&lt;&gt;"Decision Released",OR(AND($K206&lt;&gt;"",$K206&lt;&gt;"Pending"),$L206&lt;&gt;"")),"Decision and Status Conflict",IF(AND($M206="Received",$N206=""),"Deposit Date Missing",IF(AND($N206&lt;&gt;"",$M206&lt;&gt;"Received"),"Deposit Status Conflict",IF(AND($M206="Received",$K206&lt;&gt;"Admit"),"Deposit Without Admit","OK")))))))))</f>
        <v/>
      </c>
    </row>
    <row r="207">
      <c r="A207" s="17" t="n"/>
      <c r="B207" s="17" t="n"/>
      <c r="C207" s="17" t="n"/>
      <c r="D207" s="18" t="n"/>
      <c r="E207" s="17" t="n"/>
      <c r="F207" s="17" t="n"/>
      <c r="G207" s="17" t="n"/>
      <c r="H207" s="37" t="n"/>
      <c r="I207" s="37" t="n"/>
      <c r="J207" s="17" t="n"/>
      <c r="K207" s="17" t="n"/>
      <c r="L207" s="37" t="n"/>
      <c r="M207" s="17" t="n"/>
      <c r="N207" s="37" t="n"/>
      <c r="O207" s="17" t="n"/>
      <c r="P207" s="17" t="n"/>
      <c r="Q207" s="37" t="n"/>
      <c r="R207" s="37" t="n"/>
      <c r="S207" s="18" t="n"/>
      <c r="T207" s="38">
        <f>IF(OR($C207="",$D207=""),"",IFERROR(INDEX(Lists!$C$3:$C$101,MATCH($C207&amp;"|"&amp;$D207,Lists!$D$3:$D$101,0)),""))</f>
        <v/>
      </c>
      <c r="U207" s="21">
        <f>IF($A207="","",IF($O207="","",IF($O207=0,1,MIN(IF($P207="",0,$P207)/$O207,1))))</f>
        <v/>
      </c>
      <c r="V207" s="22">
        <f>IF(OR($A207="",$H207=""),"",MAX(0,IF($L207&lt;&gt;"",$L207,Dashboard!$C$3)-$H207))</f>
        <v/>
      </c>
      <c r="W207" s="23">
        <f>IF($A207="","",IF(OR($J207="Decision Released",$J207="Withdrawn"),"Closed",IF($R207="","Missing",IF($R207&lt;Dashboard!$C$3,"Overdue",IF($R207&lt;=Dashboard!$C$3+7,"Due Soon","Scheduled")))))</f>
        <v/>
      </c>
      <c r="X207" s="23">
        <f>IF($A207="","",IF($I207&lt;&gt;"","Submitted",IF($T207="","Missing Deadline",IF($T207&lt;Dashboard!$C$3,"Past Due",IF($T207&lt;=Dashboard!$C$3+14,"Due Soon","Open")))))</f>
        <v/>
      </c>
      <c r="Y207" s="23">
        <f>IF($A207="","",IF(COUNTIF($A$8:$A$207,$A207)&gt;1,"Duplicate Application ID",IF(AND($O207&lt;&gt;"",$P207&lt;&gt;"",$P207&gt;$O207),"Checklist Count Error",IF(AND($H207&lt;&gt;"",$I207&lt;&gt;"",$I207&lt;$H207),"Submitted Before Started",IF(AND($I207&lt;&gt;"",$L207&lt;&gt;"",$L207&lt;$I207),"Decision Before Submission",IF(AND($J207="Decision Released",OR($K207="Pending",$K207="",$L207="")),"Decision Details Missing",IF(AND($J207&lt;&gt;"Decision Released",OR(AND($K207&lt;&gt;"",$K207&lt;&gt;"Pending"),$L207&lt;&gt;"")),"Decision and Status Conflict",IF(AND($M207="Received",$N207=""),"Deposit Date Missing",IF(AND($N207&lt;&gt;"",$M207&lt;&gt;"Received"),"Deposit Status Conflict",IF(AND($M207="Received",$K207&lt;&gt;"Admit"),"Deposit Without Admit","OK")))))))))</f>
        <v/>
      </c>
    </row>
  </sheetData>
  <autoFilter ref="A7:Y207"/>
  <mergeCells count="1">
    <mergeCell ref="A1:Y1"/>
  </mergeCells>
  <conditionalFormatting sqref="J8:J207">
    <cfRule type="expression" priority="1" dxfId="2">
      <formula>AND($A8&lt;&gt;"",$J8="Started")</formula>
    </cfRule>
    <cfRule type="expression" priority="2" dxfId="3">
      <formula>AND($A8&lt;&gt;"",$J8="Submitted")</formula>
    </cfRule>
    <cfRule type="expression" priority="3" dxfId="1">
      <formula>AND($A8&lt;&gt;"",$J8="Incomplete")</formula>
    </cfRule>
    <cfRule type="expression" priority="4" dxfId="4">
      <formula>AND($A8&lt;&gt;"",$J8="Under Review")</formula>
    </cfRule>
    <cfRule type="expression" priority="5" dxfId="5">
      <formula>AND($A8&lt;&gt;"",$J8="Decision Released")</formula>
    </cfRule>
    <cfRule type="expression" priority="6" dxfId="6">
      <formula>AND($A8&lt;&gt;"",$J8="Withdrawn")</formula>
    </cfRule>
  </conditionalFormatting>
  <conditionalFormatting sqref="K8:K207">
    <cfRule type="expression" priority="7" dxfId="5">
      <formula>AND($A8&lt;&gt;"",$K8="Admit")</formula>
    </cfRule>
    <cfRule type="expression" priority="8" dxfId="1">
      <formula>AND($A8&lt;&gt;"",$K8="Waitlist")</formula>
    </cfRule>
    <cfRule type="expression" priority="9" dxfId="7">
      <formula>AND($A8&lt;&gt;"",$K8="Deny")</formula>
    </cfRule>
    <cfRule type="expression" priority="10" dxfId="6">
      <formula>AND($A8&lt;&gt;"",$K8="Pending")</formula>
    </cfRule>
  </conditionalFormatting>
  <conditionalFormatting sqref="W8:W207">
    <cfRule type="expression" priority="11" dxfId="8">
      <formula>AND($A8&lt;&gt;"",$W8="Overdue")</formula>
    </cfRule>
    <cfRule type="expression" priority="12" dxfId="1">
      <formula>AND($A8&lt;&gt;"",$W8="Due Soon")</formula>
    </cfRule>
    <cfRule type="expression" priority="13" dxfId="7">
      <formula>AND($A8&lt;&gt;"",$W8="Missing")</formula>
    </cfRule>
    <cfRule type="expression" priority="14" dxfId="9">
      <formula>AND($A8&lt;&gt;"",$W8="Scheduled")</formula>
    </cfRule>
    <cfRule type="expression" priority="15" dxfId="6">
      <formula>AND($A8&lt;&gt;"",$W8="Closed")</formula>
    </cfRule>
  </conditionalFormatting>
  <conditionalFormatting sqref="X8:X207">
    <cfRule type="expression" priority="16" dxfId="8">
      <formula>AND($A8&lt;&gt;"",$X8="Past Due")</formula>
    </cfRule>
    <cfRule type="expression" priority="17" dxfId="1">
      <formula>AND($A8&lt;&gt;"",$X8="Due Soon")</formula>
    </cfRule>
    <cfRule type="expression" priority="18" dxfId="7">
      <formula>AND($A8&lt;&gt;"",$X8="Missing Deadline")</formula>
    </cfRule>
    <cfRule type="expression" priority="19" dxfId="9">
      <formula>AND($A8&lt;&gt;"",$X8="Open")</formula>
    </cfRule>
    <cfRule type="expression" priority="20" dxfId="2">
      <formula>AND($A8&lt;&gt;"",$X8="Submitted")</formula>
    </cfRule>
  </conditionalFormatting>
  <conditionalFormatting sqref="U8:U207">
    <cfRule type="colorScale" priority="21">
      <colorScale>
        <cfvo type="num" val="0"/>
        <cfvo type="num" val="0.5"/>
        <cfvo type="num" val="1"/>
        <color rgb="00B7473A"/>
        <color rgb="00FFD966"/>
        <color rgb="002F7D5B"/>
      </colorScale>
    </cfRule>
  </conditionalFormatting>
  <conditionalFormatting sqref="Y8:Y207">
    <cfRule type="expression" priority="22" dxfId="9">
      <formula>AND($A8&lt;&gt;"",$Y8="OK")</formula>
    </cfRule>
    <cfRule type="expression" priority="23" dxfId="7">
      <formula>AND($A8&lt;&gt;"",$Y8&lt;&gt;"",$Y8&lt;&gt;"OK")</formula>
    </cfRule>
  </conditionalFormatting>
  <conditionalFormatting sqref="A8:Y207">
    <cfRule type="expression" priority="24" dxfId="10">
      <formula>AND($A8&lt;&gt;"",$W8="Overdue")</formula>
    </cfRule>
    <cfRule type="expression" priority="25" dxfId="11">
      <formula>AND($A8&lt;&gt;"",$X8="Past Due")</formula>
    </cfRule>
  </conditionalFormatting>
  <dataValidations count="13">
    <dataValidation sqref="C8:C207" showDropDown="0" showInputMessage="0" showErrorMessage="1" allowBlank="0" errorTitle="Invalid Entry" error="Select a value from the list." type="list">
      <formula1>'Lists'!$F$3:$F$5</formula1>
    </dataValidation>
    <dataValidation sqref="D8:D207" showDropDown="0" showInputMessage="0" showErrorMessage="1" allowBlank="0" errorTitle="Invalid Entry" error="Select a value from the list." type="list">
      <formula1>'Lists'!$G$3:$G$7</formula1>
    </dataValidation>
    <dataValidation sqref="E8:E207" showDropDown="0" showInputMessage="0" showErrorMessage="1" allowBlank="0" errorTitle="Invalid Entry" error="Select a value from the list." type="list">
      <formula1>'Lists'!$H$3:$H$5</formula1>
    </dataValidation>
    <dataValidation sqref="F8:F207" showDropDown="0" showInputMessage="0" showErrorMessage="1" allowBlank="0" errorTitle="Invalid Entry" error="Select a value from the list." type="list">
      <formula1>'Lists'!$I$3:$I$9</formula1>
    </dataValidation>
    <dataValidation sqref="G8:G207" showDropDown="0" showInputMessage="0" showErrorMessage="1" allowBlank="0" errorTitle="Invalid Entry" error="Select a value from the list." type="list">
      <formula1>'Lists'!$J$3:$J$6</formula1>
    </dataValidation>
    <dataValidation sqref="J8:J207" showDropDown="0" showInputMessage="0" showErrorMessage="1" allowBlank="0" errorTitle="Invalid Entry" error="Select a value from the list." type="list">
      <formula1>'Lists'!$K$3:$K$8</formula1>
    </dataValidation>
    <dataValidation sqref="K8:K207" showDropDown="0" showInputMessage="0" showErrorMessage="1" allowBlank="0" errorTitle="Invalid Entry" error="Select a value from the list." type="list">
      <formula1>'Lists'!$L$3:$L$6</formula1>
    </dataValidation>
    <dataValidation sqref="M8:M207" showDropDown="0" showInputMessage="0" showErrorMessage="1" allowBlank="0" errorTitle="Invalid Entry" error="Select a value from the list." type="list">
      <formula1>'Lists'!$M$3:$M$5</formula1>
    </dataValidation>
    <dataValidation sqref="A8:A207" showDropDown="0" showInputMessage="0" showErrorMessage="1" allowBlank="0" errorTitle="Invalid Entry" error="Enter a unique Application ID of 20 characters or fewer." type="custom">
      <formula1>=OR(A8="",AND(LEN(A8)&lt;=20,COUNTIF($A$8:$A$207,A8)=1))</formula1>
    </dataValidation>
    <dataValidation sqref="B8:B207" showDropDown="0" showInputMessage="0" showErrorMessage="1" allowBlank="0" errorTitle="Invalid Entry" error="Enter a display name of 40 characters or fewer." type="textLength" operator="lessThanOrEqual">
      <formula1>40</formula1>
    </dataValidation>
    <dataValidation sqref="H8:H207 I8:I207 L8:L207 N8:N207 Q8:Q207 R8:R207" showDropDown="0" showInputMessage="0" showErrorMessage="1" allowBlank="0" errorTitle="Invalid Entry" error="Enter a valid date between 01/01/2020 and 12/31/2035." type="date" operator="between">
      <formula1>DATE(2020,1,1)</formula1>
      <formula2>DATE(2035,12,31)</formula2>
    </dataValidation>
    <dataValidation sqref="O8:P207" showDropDown="0" showInputMessage="0" showErrorMessage="1" allowBlank="0" errorTitle="Invalid Entry" error="Enter a whole number from 0 through 50." type="whole" operator="between">
      <formula1>0</formula1>
      <formula2>50</formula2>
    </dataValidation>
    <dataValidation sqref="S8:S207" showDropDown="0" showInputMessage="0" showErrorMessage="1" allowBlank="0" errorTitle="Invalid Entry" error="Enter 250 characters or fewer." type="textLength" operator="lessThanOrEqual">
      <formula1>250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M104"/>
  <sheetViews>
    <sheetView showGridLines="0" workbookViewId="0">
      <pane ySplit="1" topLeftCell="A2" activePane="bottomLeft" state="frozen"/>
      <selection pane="bottomLeft" activeCell="A1" sqref="A1"/>
    </sheetView>
  </sheetViews>
  <sheetFormatPr baseColWidth="8" defaultRowHeight="15"/>
  <cols>
    <col width="18" customWidth="1" min="1" max="1"/>
    <col width="42" customWidth="1" min="2" max="2"/>
    <col width="21" customWidth="1" min="3" max="3"/>
    <col width="55" customWidth="1" min="4" max="4"/>
    <col width="3" customWidth="1" min="5" max="5"/>
    <col width="18" customWidth="1" min="6" max="6"/>
    <col width="40" customWidth="1" min="7" max="7"/>
    <col width="20" customWidth="1" min="8" max="8"/>
    <col width="22" customWidth="1" min="9" max="9"/>
    <col width="18" customWidth="1" min="10" max="10"/>
    <col width="22" customWidth="1" min="11" max="11"/>
    <col width="16" customWidth="1" min="12" max="12"/>
    <col width="18" customWidth="1" min="13" max="13"/>
  </cols>
  <sheetData>
    <row r="1">
      <c r="A1" s="24" t="inlineStr">
        <is>
          <t>Application Deadline Lookup</t>
        </is>
      </c>
      <c r="F1" s="24" t="inlineStr">
        <is>
          <t>Validation Lists</t>
        </is>
      </c>
    </row>
    <row r="2">
      <c r="A2" s="25" t="inlineStr">
        <is>
          <t>Entry Term</t>
        </is>
      </c>
      <c r="B2" s="25" t="inlineStr">
        <is>
          <t>Program</t>
        </is>
      </c>
      <c r="C2" s="25" t="inlineStr">
        <is>
          <t>Application Deadline</t>
        </is>
      </c>
      <c r="D2" s="25" t="inlineStr">
        <is>
          <t>Lookup Key</t>
        </is>
      </c>
      <c r="F2" s="26" t="inlineStr">
        <is>
          <t>Entry Terms</t>
        </is>
      </c>
      <c r="G2" s="26" t="inlineStr">
        <is>
          <t>Programs</t>
        </is>
      </c>
      <c r="H2" s="26" t="inlineStr">
        <is>
          <t>Application Types</t>
        </is>
      </c>
      <c r="I2" s="26" t="inlineStr">
        <is>
          <t>Sources</t>
        </is>
      </c>
      <c r="J2" s="26" t="inlineStr">
        <is>
          <t>Recruiters</t>
        </is>
      </c>
      <c r="K2" s="26" t="inlineStr">
        <is>
          <t>Application Statuses</t>
        </is>
      </c>
      <c r="L2" s="26" t="inlineStr">
        <is>
          <t>Decisions</t>
        </is>
      </c>
      <c r="M2" s="26" t="inlineStr">
        <is>
          <t>Deposit Statuses</t>
        </is>
      </c>
    </row>
    <row r="3">
      <c r="A3" s="27" t="inlineStr">
        <is>
          <t>Fall 2026</t>
        </is>
      </c>
      <c r="B3" s="27" t="inlineStr">
        <is>
          <t>Business Administration Certificate</t>
        </is>
      </c>
      <c r="C3" s="39" t="n">
        <v>46235</v>
      </c>
      <c r="D3" s="29">
        <f>IF(OR(A3="",B3=""),"",A3&amp;"|"&amp;B3)</f>
        <v/>
      </c>
      <c r="F3" s="30" t="inlineStr">
        <is>
          <t>Fall 2026</t>
        </is>
      </c>
      <c r="G3" s="30" t="inlineStr">
        <is>
          <t>Business Administration Certificate</t>
        </is>
      </c>
      <c r="H3" s="30" t="inlineStr">
        <is>
          <t>New Applicant</t>
        </is>
      </c>
      <c r="I3" s="30" t="inlineStr">
        <is>
          <t>Website</t>
        </is>
      </c>
      <c r="J3" s="30" t="inlineStr">
        <is>
          <t>Morgan Lee</t>
        </is>
      </c>
      <c r="K3" s="30" t="inlineStr">
        <is>
          <t>Started</t>
        </is>
      </c>
      <c r="L3" s="30" t="inlineStr">
        <is>
          <t>Pending</t>
        </is>
      </c>
      <c r="M3" s="30" t="inlineStr">
        <is>
          <t>Not Requested</t>
        </is>
      </c>
    </row>
    <row r="4">
      <c r="A4" s="27" t="inlineStr">
        <is>
          <t>Fall 2026</t>
        </is>
      </c>
      <c r="B4" s="27" t="inlineStr">
        <is>
          <t>Clinical Medical Assistant Certificate</t>
        </is>
      </c>
      <c r="C4" s="39" t="n">
        <v>46218</v>
      </c>
      <c r="D4" s="29">
        <f>IF(OR(A4="",B4=""),"",A4&amp;"|"&amp;B4)</f>
        <v/>
      </c>
      <c r="F4" s="30" t="inlineStr">
        <is>
          <t>Spring 2027</t>
        </is>
      </c>
      <c r="G4" s="30" t="inlineStr">
        <is>
          <t>Clinical Medical Assistant Certificate</t>
        </is>
      </c>
      <c r="H4" s="30" t="inlineStr">
        <is>
          <t>Returning Applicant</t>
        </is>
      </c>
      <c r="I4" s="30" t="inlineStr">
        <is>
          <t>Information Session</t>
        </is>
      </c>
      <c r="J4" s="30" t="inlineStr">
        <is>
          <t>Riley Brooks</t>
        </is>
      </c>
      <c r="K4" s="30" t="inlineStr">
        <is>
          <t>Submitted</t>
        </is>
      </c>
      <c r="L4" s="30" t="inlineStr">
        <is>
          <t>Admit</t>
        </is>
      </c>
      <c r="M4" s="30" t="inlineStr">
        <is>
          <t>Requested</t>
        </is>
      </c>
    </row>
    <row r="5">
      <c r="A5" s="27" t="inlineStr">
        <is>
          <t>Fall 2026</t>
        </is>
      </c>
      <c r="B5" s="27" t="inlineStr">
        <is>
          <t>Data Analytics Certificate</t>
        </is>
      </c>
      <c r="C5" s="39" t="n">
        <v>46249</v>
      </c>
      <c r="D5" s="29">
        <f>IF(OR(A5="",B5=""),"",A5&amp;"|"&amp;B5)</f>
        <v/>
      </c>
      <c r="F5" s="30" t="inlineStr">
        <is>
          <t>Summer 2027</t>
        </is>
      </c>
      <c r="G5" s="30" t="inlineStr">
        <is>
          <t>Data Analytics Certificate</t>
        </is>
      </c>
      <c r="H5" s="30" t="inlineStr">
        <is>
          <t>Transfer Applicant</t>
        </is>
      </c>
      <c r="I5" s="30" t="inlineStr">
        <is>
          <t>Staff Referral</t>
        </is>
      </c>
      <c r="J5" s="30" t="inlineStr">
        <is>
          <t>Casey Nguyen</t>
        </is>
      </c>
      <c r="K5" s="30" t="inlineStr">
        <is>
          <t>Incomplete</t>
        </is>
      </c>
      <c r="L5" s="30" t="inlineStr">
        <is>
          <t>Waitlist</t>
        </is>
      </c>
      <c r="M5" s="30" t="inlineStr">
        <is>
          <t>Received</t>
        </is>
      </c>
    </row>
    <row r="6">
      <c r="A6" s="27" t="inlineStr">
        <is>
          <t>Fall 2026</t>
        </is>
      </c>
      <c r="B6" s="27" t="inlineStr">
        <is>
          <t>Project Management Certificate</t>
        </is>
      </c>
      <c r="C6" s="39" t="n">
        <v>46249</v>
      </c>
      <c r="D6" s="29">
        <f>IF(OR(A6="",B6=""),"",A6&amp;"|"&amp;B6)</f>
        <v/>
      </c>
      <c r="G6" s="30" t="inlineStr">
        <is>
          <t>Project Management Certificate</t>
        </is>
      </c>
      <c r="I6" s="30" t="inlineStr">
        <is>
          <t>Community Partner</t>
        </is>
      </c>
      <c r="J6" s="30" t="inlineStr">
        <is>
          <t>Dana Ortiz</t>
        </is>
      </c>
      <c r="K6" s="30" t="inlineStr">
        <is>
          <t>Under Review</t>
        </is>
      </c>
      <c r="L6" s="30" t="inlineStr">
        <is>
          <t>Deny</t>
        </is>
      </c>
    </row>
    <row r="7">
      <c r="A7" s="27" t="inlineStr">
        <is>
          <t>Fall 2026</t>
        </is>
      </c>
      <c r="B7" s="27" t="inlineStr">
        <is>
          <t>Early Childhood Education Certificate</t>
        </is>
      </c>
      <c r="C7" s="39" t="n">
        <v>46235</v>
      </c>
      <c r="D7" s="29">
        <f>IF(OR(A7="",B7=""),"",A7&amp;"|"&amp;B7)</f>
        <v/>
      </c>
      <c r="G7" s="30" t="inlineStr">
        <is>
          <t>Early Childhood Education Certificate</t>
        </is>
      </c>
      <c r="I7" s="30" t="inlineStr">
        <is>
          <t>Career Fair</t>
        </is>
      </c>
      <c r="K7" s="30" t="inlineStr">
        <is>
          <t>Decision Released</t>
        </is>
      </c>
    </row>
    <row r="8">
      <c r="A8" s="27" t="inlineStr">
        <is>
          <t>Spring 2027</t>
        </is>
      </c>
      <c r="B8" s="27" t="inlineStr">
        <is>
          <t>Business Administration Certificate</t>
        </is>
      </c>
      <c r="C8" s="39" t="n">
        <v>46357</v>
      </c>
      <c r="D8" s="29">
        <f>IF(OR(A8="",B8=""),"",A8&amp;"|"&amp;B8)</f>
        <v/>
      </c>
      <c r="I8" s="30" t="inlineStr">
        <is>
          <t>Returning Learner</t>
        </is>
      </c>
      <c r="K8" s="30" t="inlineStr">
        <is>
          <t>Withdrawn</t>
        </is>
      </c>
    </row>
    <row r="9">
      <c r="A9" s="27" t="inlineStr">
        <is>
          <t>Spring 2027</t>
        </is>
      </c>
      <c r="B9" s="27" t="inlineStr">
        <is>
          <t>Clinical Medical Assistant Certificate</t>
        </is>
      </c>
      <c r="C9" s="39" t="n">
        <v>46341</v>
      </c>
      <c r="D9" s="29">
        <f>IF(OR(A9="",B9=""),"",A9&amp;"|"&amp;B9)</f>
        <v/>
      </c>
      <c r="I9" s="30" t="inlineStr">
        <is>
          <t>Other</t>
        </is>
      </c>
    </row>
    <row r="10">
      <c r="A10" s="27" t="inlineStr">
        <is>
          <t>Spring 2027</t>
        </is>
      </c>
      <c r="B10" s="27" t="inlineStr">
        <is>
          <t>Data Analytics Certificate</t>
        </is>
      </c>
      <c r="C10" s="39" t="n">
        <v>46371</v>
      </c>
      <c r="D10" s="29">
        <f>IF(OR(A10="",B10=""),"",A10&amp;"|"&amp;B10)</f>
        <v/>
      </c>
    </row>
    <row r="11">
      <c r="A11" s="27" t="inlineStr">
        <is>
          <t>Spring 2027</t>
        </is>
      </c>
      <c r="B11" s="27" t="inlineStr">
        <is>
          <t>Project Management Certificate</t>
        </is>
      </c>
      <c r="C11" s="39" t="n">
        <v>46371</v>
      </c>
      <c r="D11" s="29">
        <f>IF(OR(A11="",B11=""),"",A11&amp;"|"&amp;B11)</f>
        <v/>
      </c>
    </row>
    <row r="12">
      <c r="A12" s="27" t="inlineStr">
        <is>
          <t>Spring 2027</t>
        </is>
      </c>
      <c r="B12" s="27" t="inlineStr">
        <is>
          <t>Early Childhood Education Certificate</t>
        </is>
      </c>
      <c r="C12" s="39" t="n">
        <v>46357</v>
      </c>
      <c r="D12" s="29">
        <f>IF(OR(A12="",B12=""),"",A12&amp;"|"&amp;B12)</f>
        <v/>
      </c>
    </row>
    <row r="13">
      <c r="A13" s="27" t="inlineStr">
        <is>
          <t>Summer 2027</t>
        </is>
      </c>
      <c r="B13" s="27" t="inlineStr">
        <is>
          <t>Data Analytics Certificate</t>
        </is>
      </c>
      <c r="C13" s="39" t="n">
        <v>46492</v>
      </c>
      <c r="D13" s="29">
        <f>IF(OR(A13="",B13=""),"",A13&amp;"|"&amp;B13)</f>
        <v/>
      </c>
    </row>
    <row r="14">
      <c r="A14" s="27" t="inlineStr">
        <is>
          <t>Summer 2027</t>
        </is>
      </c>
      <c r="B14" s="27" t="inlineStr">
        <is>
          <t>Project Management Certificate</t>
        </is>
      </c>
      <c r="C14" s="39" t="n">
        <v>46492</v>
      </c>
      <c r="D14" s="29">
        <f>IF(OR(A14="",B14=""),"",A14&amp;"|"&amp;B14)</f>
        <v/>
      </c>
    </row>
    <row r="15">
      <c r="A15" s="27" t="n"/>
      <c r="B15" s="27" t="n"/>
      <c r="C15" s="27" t="n"/>
      <c r="D15" s="29">
        <f>IF(OR(A15="",B15=""),"",A15&amp;"|"&amp;B15)</f>
        <v/>
      </c>
    </row>
    <row r="16">
      <c r="A16" s="27" t="n"/>
      <c r="B16" s="27" t="n"/>
      <c r="C16" s="27" t="n"/>
      <c r="D16" s="29">
        <f>IF(OR(A16="",B16=""),"",A16&amp;"|"&amp;B16)</f>
        <v/>
      </c>
    </row>
    <row r="17">
      <c r="A17" s="27" t="n"/>
      <c r="B17" s="27" t="n"/>
      <c r="C17" s="27" t="n"/>
      <c r="D17" s="29">
        <f>IF(OR(A17="",B17=""),"",A17&amp;"|"&amp;B17)</f>
        <v/>
      </c>
    </row>
    <row r="18">
      <c r="A18" s="27" t="n"/>
      <c r="B18" s="27" t="n"/>
      <c r="C18" s="27" t="n"/>
      <c r="D18" s="29">
        <f>IF(OR(A18="",B18=""),"",A18&amp;"|"&amp;B18)</f>
        <v/>
      </c>
    </row>
    <row r="19">
      <c r="A19" s="27" t="n"/>
      <c r="B19" s="27" t="n"/>
      <c r="C19" s="27" t="n"/>
      <c r="D19" s="29">
        <f>IF(OR(A19="",B19=""),"",A19&amp;"|"&amp;B19)</f>
        <v/>
      </c>
    </row>
    <row r="20">
      <c r="A20" s="27" t="n"/>
      <c r="B20" s="27" t="n"/>
      <c r="C20" s="27" t="n"/>
      <c r="D20" s="29">
        <f>IF(OR(A20="",B20=""),"",A20&amp;"|"&amp;B20)</f>
        <v/>
      </c>
    </row>
    <row r="21">
      <c r="A21" s="27" t="n"/>
      <c r="B21" s="27" t="n"/>
      <c r="C21" s="27" t="n"/>
      <c r="D21" s="29">
        <f>IF(OR(A21="",B21=""),"",A21&amp;"|"&amp;B21)</f>
        <v/>
      </c>
    </row>
    <row r="22">
      <c r="A22" s="27" t="n"/>
      <c r="B22" s="27" t="n"/>
      <c r="C22" s="27" t="n"/>
      <c r="D22" s="29">
        <f>IF(OR(A22="",B22=""),"",A22&amp;"|"&amp;B22)</f>
        <v/>
      </c>
    </row>
    <row r="23">
      <c r="A23" s="27" t="n"/>
      <c r="B23" s="27" t="n"/>
      <c r="C23" s="27" t="n"/>
      <c r="D23" s="29">
        <f>IF(OR(A23="",B23=""),"",A23&amp;"|"&amp;B23)</f>
        <v/>
      </c>
    </row>
    <row r="24">
      <c r="A24" s="27" t="n"/>
      <c r="B24" s="27" t="n"/>
      <c r="C24" s="27" t="n"/>
      <c r="D24" s="29">
        <f>IF(OR(A24="",B24=""),"",A24&amp;"|"&amp;B24)</f>
        <v/>
      </c>
    </row>
    <row r="25">
      <c r="A25" s="27" t="n"/>
      <c r="B25" s="27" t="n"/>
      <c r="C25" s="27" t="n"/>
      <c r="D25" s="29">
        <f>IF(OR(A25="",B25=""),"",A25&amp;"|"&amp;B25)</f>
        <v/>
      </c>
    </row>
    <row r="26">
      <c r="A26" s="27" t="n"/>
      <c r="B26" s="27" t="n"/>
      <c r="C26" s="27" t="n"/>
      <c r="D26" s="29">
        <f>IF(OR(A26="",B26=""),"",A26&amp;"|"&amp;B26)</f>
        <v/>
      </c>
    </row>
    <row r="27">
      <c r="A27" s="27" t="n"/>
      <c r="B27" s="27" t="n"/>
      <c r="C27" s="27" t="n"/>
      <c r="D27" s="29">
        <f>IF(OR(A27="",B27=""),"",A27&amp;"|"&amp;B27)</f>
        <v/>
      </c>
    </row>
    <row r="28">
      <c r="A28" s="27" t="n"/>
      <c r="B28" s="27" t="n"/>
      <c r="C28" s="27" t="n"/>
      <c r="D28" s="29">
        <f>IF(OR(A28="",B28=""),"",A28&amp;"|"&amp;B28)</f>
        <v/>
      </c>
    </row>
    <row r="29">
      <c r="A29" s="27" t="n"/>
      <c r="B29" s="27" t="n"/>
      <c r="C29" s="27" t="n"/>
      <c r="D29" s="29">
        <f>IF(OR(A29="",B29=""),"",A29&amp;"|"&amp;B29)</f>
        <v/>
      </c>
    </row>
    <row r="30">
      <c r="A30" s="27" t="n"/>
      <c r="B30" s="27" t="n"/>
      <c r="C30" s="27" t="n"/>
      <c r="D30" s="29">
        <f>IF(OR(A30="",B30=""),"",A30&amp;"|"&amp;B30)</f>
        <v/>
      </c>
    </row>
    <row r="31">
      <c r="A31" s="27" t="n"/>
      <c r="B31" s="27" t="n"/>
      <c r="C31" s="27" t="n"/>
      <c r="D31" s="29">
        <f>IF(OR(A31="",B31=""),"",A31&amp;"|"&amp;B31)</f>
        <v/>
      </c>
    </row>
    <row r="32">
      <c r="A32" s="27" t="n"/>
      <c r="B32" s="27" t="n"/>
      <c r="C32" s="27" t="n"/>
      <c r="D32" s="29">
        <f>IF(OR(A32="",B32=""),"",A32&amp;"|"&amp;B32)</f>
        <v/>
      </c>
    </row>
    <row r="33">
      <c r="A33" s="27" t="n"/>
      <c r="B33" s="27" t="n"/>
      <c r="C33" s="27" t="n"/>
      <c r="D33" s="29">
        <f>IF(OR(A33="",B33=""),"",A33&amp;"|"&amp;B33)</f>
        <v/>
      </c>
    </row>
    <row r="34">
      <c r="A34" s="27" t="n"/>
      <c r="B34" s="27" t="n"/>
      <c r="C34" s="27" t="n"/>
      <c r="D34" s="29">
        <f>IF(OR(A34="",B34=""),"",A34&amp;"|"&amp;B34)</f>
        <v/>
      </c>
    </row>
    <row r="35">
      <c r="A35" s="27" t="n"/>
      <c r="B35" s="27" t="n"/>
      <c r="C35" s="27" t="n"/>
      <c r="D35" s="29">
        <f>IF(OR(A35="",B35=""),"",A35&amp;"|"&amp;B35)</f>
        <v/>
      </c>
    </row>
    <row r="36">
      <c r="A36" s="27" t="n"/>
      <c r="B36" s="27" t="n"/>
      <c r="C36" s="27" t="n"/>
      <c r="D36" s="29">
        <f>IF(OR(A36="",B36=""),"",A36&amp;"|"&amp;B36)</f>
        <v/>
      </c>
    </row>
    <row r="37">
      <c r="A37" s="27" t="n"/>
      <c r="B37" s="27" t="n"/>
      <c r="C37" s="27" t="n"/>
      <c r="D37" s="29">
        <f>IF(OR(A37="",B37=""),"",A37&amp;"|"&amp;B37)</f>
        <v/>
      </c>
    </row>
    <row r="38">
      <c r="A38" s="27" t="n"/>
      <c r="B38" s="27" t="n"/>
      <c r="C38" s="27" t="n"/>
      <c r="D38" s="29">
        <f>IF(OR(A38="",B38=""),"",A38&amp;"|"&amp;B38)</f>
        <v/>
      </c>
    </row>
    <row r="39">
      <c r="A39" s="27" t="n"/>
      <c r="B39" s="27" t="n"/>
      <c r="C39" s="27" t="n"/>
      <c r="D39" s="29">
        <f>IF(OR(A39="",B39=""),"",A39&amp;"|"&amp;B39)</f>
        <v/>
      </c>
    </row>
    <row r="40">
      <c r="A40" s="27" t="n"/>
      <c r="B40" s="27" t="n"/>
      <c r="C40" s="27" t="n"/>
      <c r="D40" s="29">
        <f>IF(OR(A40="",B40=""),"",A40&amp;"|"&amp;B40)</f>
        <v/>
      </c>
    </row>
    <row r="41">
      <c r="A41" s="27" t="n"/>
      <c r="B41" s="27" t="n"/>
      <c r="C41" s="27" t="n"/>
      <c r="D41" s="29">
        <f>IF(OR(A41="",B41=""),"",A41&amp;"|"&amp;B41)</f>
        <v/>
      </c>
    </row>
    <row r="42">
      <c r="A42" s="27" t="n"/>
      <c r="B42" s="27" t="n"/>
      <c r="C42" s="27" t="n"/>
      <c r="D42" s="29">
        <f>IF(OR(A42="",B42=""),"",A42&amp;"|"&amp;B42)</f>
        <v/>
      </c>
    </row>
    <row r="43">
      <c r="A43" s="27" t="n"/>
      <c r="B43" s="27" t="n"/>
      <c r="C43" s="27" t="n"/>
      <c r="D43" s="29">
        <f>IF(OR(A43="",B43=""),"",A43&amp;"|"&amp;B43)</f>
        <v/>
      </c>
    </row>
    <row r="44">
      <c r="A44" s="27" t="n"/>
      <c r="B44" s="27" t="n"/>
      <c r="C44" s="27" t="n"/>
      <c r="D44" s="29">
        <f>IF(OR(A44="",B44=""),"",A44&amp;"|"&amp;B44)</f>
        <v/>
      </c>
    </row>
    <row r="45">
      <c r="A45" s="27" t="n"/>
      <c r="B45" s="27" t="n"/>
      <c r="C45" s="27" t="n"/>
      <c r="D45" s="29">
        <f>IF(OR(A45="",B45=""),"",A45&amp;"|"&amp;B45)</f>
        <v/>
      </c>
    </row>
    <row r="46">
      <c r="A46" s="27" t="n"/>
      <c r="B46" s="27" t="n"/>
      <c r="C46" s="27" t="n"/>
      <c r="D46" s="29">
        <f>IF(OR(A46="",B46=""),"",A46&amp;"|"&amp;B46)</f>
        <v/>
      </c>
    </row>
    <row r="47">
      <c r="A47" s="27" t="n"/>
      <c r="B47" s="27" t="n"/>
      <c r="C47" s="27" t="n"/>
      <c r="D47" s="29">
        <f>IF(OR(A47="",B47=""),"",A47&amp;"|"&amp;B47)</f>
        <v/>
      </c>
    </row>
    <row r="48">
      <c r="A48" s="27" t="n"/>
      <c r="B48" s="27" t="n"/>
      <c r="C48" s="27" t="n"/>
      <c r="D48" s="29">
        <f>IF(OR(A48="",B48=""),"",A48&amp;"|"&amp;B48)</f>
        <v/>
      </c>
    </row>
    <row r="49">
      <c r="A49" s="27" t="n"/>
      <c r="B49" s="27" t="n"/>
      <c r="C49" s="27" t="n"/>
      <c r="D49" s="29">
        <f>IF(OR(A49="",B49=""),"",A49&amp;"|"&amp;B49)</f>
        <v/>
      </c>
    </row>
    <row r="50">
      <c r="A50" s="27" t="n"/>
      <c r="B50" s="27" t="n"/>
      <c r="C50" s="27" t="n"/>
      <c r="D50" s="29">
        <f>IF(OR(A50="",B50=""),"",A50&amp;"|"&amp;B50)</f>
        <v/>
      </c>
    </row>
    <row r="51">
      <c r="A51" s="27" t="n"/>
      <c r="B51" s="27" t="n"/>
      <c r="C51" s="27" t="n"/>
      <c r="D51" s="29">
        <f>IF(OR(A51="",B51=""),"",A51&amp;"|"&amp;B51)</f>
        <v/>
      </c>
    </row>
    <row r="52">
      <c r="A52" s="27" t="n"/>
      <c r="B52" s="27" t="n"/>
      <c r="C52" s="27" t="n"/>
      <c r="D52" s="29">
        <f>IF(OR(A52="",B52=""),"",A52&amp;"|"&amp;B52)</f>
        <v/>
      </c>
    </row>
    <row r="53">
      <c r="A53" s="27" t="n"/>
      <c r="B53" s="27" t="n"/>
      <c r="C53" s="27" t="n"/>
      <c r="D53" s="29">
        <f>IF(OR(A53="",B53=""),"",A53&amp;"|"&amp;B53)</f>
        <v/>
      </c>
    </row>
    <row r="54">
      <c r="A54" s="27" t="n"/>
      <c r="B54" s="27" t="n"/>
      <c r="C54" s="27" t="n"/>
      <c r="D54" s="29">
        <f>IF(OR(A54="",B54=""),"",A54&amp;"|"&amp;B54)</f>
        <v/>
      </c>
    </row>
    <row r="55">
      <c r="A55" s="27" t="n"/>
      <c r="B55" s="27" t="n"/>
      <c r="C55" s="27" t="n"/>
      <c r="D55" s="29">
        <f>IF(OR(A55="",B55=""),"",A55&amp;"|"&amp;B55)</f>
        <v/>
      </c>
    </row>
    <row r="56">
      <c r="A56" s="27" t="n"/>
      <c r="B56" s="27" t="n"/>
      <c r="C56" s="27" t="n"/>
      <c r="D56" s="29">
        <f>IF(OR(A56="",B56=""),"",A56&amp;"|"&amp;B56)</f>
        <v/>
      </c>
    </row>
    <row r="57">
      <c r="A57" s="27" t="n"/>
      <c r="B57" s="27" t="n"/>
      <c r="C57" s="27" t="n"/>
      <c r="D57" s="29">
        <f>IF(OR(A57="",B57=""),"",A57&amp;"|"&amp;B57)</f>
        <v/>
      </c>
    </row>
    <row r="58">
      <c r="A58" s="27" t="n"/>
      <c r="B58" s="27" t="n"/>
      <c r="C58" s="27" t="n"/>
      <c r="D58" s="29">
        <f>IF(OR(A58="",B58=""),"",A58&amp;"|"&amp;B58)</f>
        <v/>
      </c>
    </row>
    <row r="59">
      <c r="A59" s="27" t="n"/>
      <c r="B59" s="27" t="n"/>
      <c r="C59" s="27" t="n"/>
      <c r="D59" s="29">
        <f>IF(OR(A59="",B59=""),"",A59&amp;"|"&amp;B59)</f>
        <v/>
      </c>
    </row>
    <row r="60">
      <c r="A60" s="27" t="n"/>
      <c r="B60" s="27" t="n"/>
      <c r="C60" s="27" t="n"/>
      <c r="D60" s="29">
        <f>IF(OR(A60="",B60=""),"",A60&amp;"|"&amp;B60)</f>
        <v/>
      </c>
    </row>
    <row r="61">
      <c r="A61" s="27" t="n"/>
      <c r="B61" s="27" t="n"/>
      <c r="C61" s="27" t="n"/>
      <c r="D61" s="29">
        <f>IF(OR(A61="",B61=""),"",A61&amp;"|"&amp;B61)</f>
        <v/>
      </c>
    </row>
    <row r="62">
      <c r="A62" s="27" t="n"/>
      <c r="B62" s="27" t="n"/>
      <c r="C62" s="27" t="n"/>
      <c r="D62" s="29">
        <f>IF(OR(A62="",B62=""),"",A62&amp;"|"&amp;B62)</f>
        <v/>
      </c>
    </row>
    <row r="63">
      <c r="A63" s="27" t="n"/>
      <c r="B63" s="27" t="n"/>
      <c r="C63" s="27" t="n"/>
      <c r="D63" s="29">
        <f>IF(OR(A63="",B63=""),"",A63&amp;"|"&amp;B63)</f>
        <v/>
      </c>
    </row>
    <row r="64">
      <c r="A64" s="27" t="n"/>
      <c r="B64" s="27" t="n"/>
      <c r="C64" s="27" t="n"/>
      <c r="D64" s="29">
        <f>IF(OR(A64="",B64=""),"",A64&amp;"|"&amp;B64)</f>
        <v/>
      </c>
    </row>
    <row r="65">
      <c r="A65" s="27" t="n"/>
      <c r="B65" s="27" t="n"/>
      <c r="C65" s="27" t="n"/>
      <c r="D65" s="29">
        <f>IF(OR(A65="",B65=""),"",A65&amp;"|"&amp;B65)</f>
        <v/>
      </c>
    </row>
    <row r="66">
      <c r="A66" s="27" t="n"/>
      <c r="B66" s="27" t="n"/>
      <c r="C66" s="27" t="n"/>
      <c r="D66" s="29">
        <f>IF(OR(A66="",B66=""),"",A66&amp;"|"&amp;B66)</f>
        <v/>
      </c>
    </row>
    <row r="67">
      <c r="A67" s="27" t="n"/>
      <c r="B67" s="27" t="n"/>
      <c r="C67" s="27" t="n"/>
      <c r="D67" s="29">
        <f>IF(OR(A67="",B67=""),"",A67&amp;"|"&amp;B67)</f>
        <v/>
      </c>
    </row>
    <row r="68">
      <c r="A68" s="27" t="n"/>
      <c r="B68" s="27" t="n"/>
      <c r="C68" s="27" t="n"/>
      <c r="D68" s="29">
        <f>IF(OR(A68="",B68=""),"",A68&amp;"|"&amp;B68)</f>
        <v/>
      </c>
    </row>
    <row r="69">
      <c r="A69" s="27" t="n"/>
      <c r="B69" s="27" t="n"/>
      <c r="C69" s="27" t="n"/>
      <c r="D69" s="29">
        <f>IF(OR(A69="",B69=""),"",A69&amp;"|"&amp;B69)</f>
        <v/>
      </c>
    </row>
    <row r="70">
      <c r="A70" s="27" t="n"/>
      <c r="B70" s="27" t="n"/>
      <c r="C70" s="27" t="n"/>
      <c r="D70" s="29">
        <f>IF(OR(A70="",B70=""),"",A70&amp;"|"&amp;B70)</f>
        <v/>
      </c>
    </row>
    <row r="71">
      <c r="A71" s="27" t="n"/>
      <c r="B71" s="27" t="n"/>
      <c r="C71" s="27" t="n"/>
      <c r="D71" s="29">
        <f>IF(OR(A71="",B71=""),"",A71&amp;"|"&amp;B71)</f>
        <v/>
      </c>
    </row>
    <row r="72">
      <c r="A72" s="27" t="n"/>
      <c r="B72" s="27" t="n"/>
      <c r="C72" s="27" t="n"/>
      <c r="D72" s="29">
        <f>IF(OR(A72="",B72=""),"",A72&amp;"|"&amp;B72)</f>
        <v/>
      </c>
    </row>
    <row r="73">
      <c r="A73" s="27" t="n"/>
      <c r="B73" s="27" t="n"/>
      <c r="C73" s="27" t="n"/>
      <c r="D73" s="29">
        <f>IF(OR(A73="",B73=""),"",A73&amp;"|"&amp;B73)</f>
        <v/>
      </c>
    </row>
    <row r="74">
      <c r="A74" s="27" t="n"/>
      <c r="B74" s="27" t="n"/>
      <c r="C74" s="27" t="n"/>
      <c r="D74" s="29">
        <f>IF(OR(A74="",B74=""),"",A74&amp;"|"&amp;B74)</f>
        <v/>
      </c>
    </row>
    <row r="75">
      <c r="A75" s="27" t="n"/>
      <c r="B75" s="27" t="n"/>
      <c r="C75" s="27" t="n"/>
      <c r="D75" s="29">
        <f>IF(OR(A75="",B75=""),"",A75&amp;"|"&amp;B75)</f>
        <v/>
      </c>
    </row>
    <row r="76">
      <c r="A76" s="27" t="n"/>
      <c r="B76" s="27" t="n"/>
      <c r="C76" s="27" t="n"/>
      <c r="D76" s="29">
        <f>IF(OR(A76="",B76=""),"",A76&amp;"|"&amp;B76)</f>
        <v/>
      </c>
    </row>
    <row r="77">
      <c r="A77" s="27" t="n"/>
      <c r="B77" s="27" t="n"/>
      <c r="C77" s="27" t="n"/>
      <c r="D77" s="29">
        <f>IF(OR(A77="",B77=""),"",A77&amp;"|"&amp;B77)</f>
        <v/>
      </c>
    </row>
    <row r="78">
      <c r="A78" s="27" t="n"/>
      <c r="B78" s="27" t="n"/>
      <c r="C78" s="27" t="n"/>
      <c r="D78" s="29">
        <f>IF(OR(A78="",B78=""),"",A78&amp;"|"&amp;B78)</f>
        <v/>
      </c>
    </row>
    <row r="79">
      <c r="A79" s="27" t="n"/>
      <c r="B79" s="27" t="n"/>
      <c r="C79" s="27" t="n"/>
      <c r="D79" s="29">
        <f>IF(OR(A79="",B79=""),"",A79&amp;"|"&amp;B79)</f>
        <v/>
      </c>
    </row>
    <row r="80">
      <c r="A80" s="27" t="n"/>
      <c r="B80" s="27" t="n"/>
      <c r="C80" s="27" t="n"/>
      <c r="D80" s="29">
        <f>IF(OR(A80="",B80=""),"",A80&amp;"|"&amp;B80)</f>
        <v/>
      </c>
    </row>
    <row r="81">
      <c r="A81" s="27" t="n"/>
      <c r="B81" s="27" t="n"/>
      <c r="C81" s="27" t="n"/>
      <c r="D81" s="29">
        <f>IF(OR(A81="",B81=""),"",A81&amp;"|"&amp;B81)</f>
        <v/>
      </c>
    </row>
    <row r="82">
      <c r="A82" s="27" t="n"/>
      <c r="B82" s="27" t="n"/>
      <c r="C82" s="27" t="n"/>
      <c r="D82" s="29">
        <f>IF(OR(A82="",B82=""),"",A82&amp;"|"&amp;B82)</f>
        <v/>
      </c>
    </row>
    <row r="83">
      <c r="A83" s="27" t="n"/>
      <c r="B83" s="27" t="n"/>
      <c r="C83" s="27" t="n"/>
      <c r="D83" s="29">
        <f>IF(OR(A83="",B83=""),"",A83&amp;"|"&amp;B83)</f>
        <v/>
      </c>
    </row>
    <row r="84">
      <c r="A84" s="27" t="n"/>
      <c r="B84" s="27" t="n"/>
      <c r="C84" s="27" t="n"/>
      <c r="D84" s="29">
        <f>IF(OR(A84="",B84=""),"",A84&amp;"|"&amp;B84)</f>
        <v/>
      </c>
    </row>
    <row r="85">
      <c r="A85" s="27" t="n"/>
      <c r="B85" s="27" t="n"/>
      <c r="C85" s="27" t="n"/>
      <c r="D85" s="29">
        <f>IF(OR(A85="",B85=""),"",A85&amp;"|"&amp;B85)</f>
        <v/>
      </c>
    </row>
    <row r="86">
      <c r="A86" s="27" t="n"/>
      <c r="B86" s="27" t="n"/>
      <c r="C86" s="27" t="n"/>
      <c r="D86" s="29">
        <f>IF(OR(A86="",B86=""),"",A86&amp;"|"&amp;B86)</f>
        <v/>
      </c>
    </row>
    <row r="87">
      <c r="A87" s="27" t="n"/>
      <c r="B87" s="27" t="n"/>
      <c r="C87" s="27" t="n"/>
      <c r="D87" s="29">
        <f>IF(OR(A87="",B87=""),"",A87&amp;"|"&amp;B87)</f>
        <v/>
      </c>
    </row>
    <row r="88">
      <c r="A88" s="27" t="n"/>
      <c r="B88" s="27" t="n"/>
      <c r="C88" s="27" t="n"/>
      <c r="D88" s="29">
        <f>IF(OR(A88="",B88=""),"",A88&amp;"|"&amp;B88)</f>
        <v/>
      </c>
    </row>
    <row r="89">
      <c r="A89" s="27" t="n"/>
      <c r="B89" s="27" t="n"/>
      <c r="C89" s="27" t="n"/>
      <c r="D89" s="29">
        <f>IF(OR(A89="",B89=""),"",A89&amp;"|"&amp;B89)</f>
        <v/>
      </c>
    </row>
    <row r="90">
      <c r="A90" s="27" t="n"/>
      <c r="B90" s="27" t="n"/>
      <c r="C90" s="27" t="n"/>
      <c r="D90" s="29">
        <f>IF(OR(A90="",B90=""),"",A90&amp;"|"&amp;B90)</f>
        <v/>
      </c>
    </row>
    <row r="91">
      <c r="A91" s="27" t="n"/>
      <c r="B91" s="27" t="n"/>
      <c r="C91" s="27" t="n"/>
      <c r="D91" s="29">
        <f>IF(OR(A91="",B91=""),"",A91&amp;"|"&amp;B91)</f>
        <v/>
      </c>
    </row>
    <row r="92">
      <c r="A92" s="27" t="n"/>
      <c r="B92" s="27" t="n"/>
      <c r="C92" s="27" t="n"/>
      <c r="D92" s="29">
        <f>IF(OR(A92="",B92=""),"",A92&amp;"|"&amp;B92)</f>
        <v/>
      </c>
    </row>
    <row r="93">
      <c r="A93" s="27" t="n"/>
      <c r="B93" s="27" t="n"/>
      <c r="C93" s="27" t="n"/>
      <c r="D93" s="29">
        <f>IF(OR(A93="",B93=""),"",A93&amp;"|"&amp;B93)</f>
        <v/>
      </c>
    </row>
    <row r="94">
      <c r="A94" s="27" t="n"/>
      <c r="B94" s="27" t="n"/>
      <c r="C94" s="27" t="n"/>
      <c r="D94" s="29">
        <f>IF(OR(A94="",B94=""),"",A94&amp;"|"&amp;B94)</f>
        <v/>
      </c>
    </row>
    <row r="95">
      <c r="A95" s="27" t="n"/>
      <c r="B95" s="27" t="n"/>
      <c r="C95" s="27" t="n"/>
      <c r="D95" s="29">
        <f>IF(OR(A95="",B95=""),"",A95&amp;"|"&amp;B95)</f>
        <v/>
      </c>
    </row>
    <row r="96">
      <c r="A96" s="27" t="n"/>
      <c r="B96" s="27" t="n"/>
      <c r="C96" s="27" t="n"/>
      <c r="D96" s="29">
        <f>IF(OR(A96="",B96=""),"",A96&amp;"|"&amp;B96)</f>
        <v/>
      </c>
    </row>
    <row r="97">
      <c r="A97" s="27" t="n"/>
      <c r="B97" s="27" t="n"/>
      <c r="C97" s="27" t="n"/>
      <c r="D97" s="29">
        <f>IF(OR(A97="",B97=""),"",A97&amp;"|"&amp;B97)</f>
        <v/>
      </c>
    </row>
    <row r="98">
      <c r="A98" s="27" t="n"/>
      <c r="B98" s="27" t="n"/>
      <c r="C98" s="27" t="n"/>
      <c r="D98" s="29">
        <f>IF(OR(A98="",B98=""),"",A98&amp;"|"&amp;B98)</f>
        <v/>
      </c>
    </row>
    <row r="99">
      <c r="A99" s="27" t="n"/>
      <c r="B99" s="27" t="n"/>
      <c r="C99" s="27" t="n"/>
      <c r="D99" s="29">
        <f>IF(OR(A99="",B99=""),"",A99&amp;"|"&amp;B99)</f>
        <v/>
      </c>
    </row>
    <row r="100">
      <c r="A100" s="27" t="n"/>
      <c r="B100" s="27" t="n"/>
      <c r="C100" s="27" t="n"/>
      <c r="D100" s="29">
        <f>IF(OR(A100="",B100=""),"",A100&amp;"|"&amp;B100)</f>
        <v/>
      </c>
    </row>
    <row r="101">
      <c r="A101" s="27" t="n"/>
      <c r="B101" s="27" t="n"/>
      <c r="C101" s="27" t="n"/>
      <c r="D101" s="29">
        <f>IF(OR(A101="",B101=""),"",A101&amp;"|"&amp;B101)</f>
        <v/>
      </c>
    </row>
    <row r="103">
      <c r="A103" s="10" t="inlineStr">
        <is>
          <t>Maintenance Note</t>
        </is>
      </c>
    </row>
    <row r="104">
      <c r="A104" s="14" t="inlineStr">
        <is>
          <t>Update lists carefully. Add deadline rows before using a new entry term and program combination.</t>
        </is>
      </c>
    </row>
  </sheetData>
  <autoFilter ref="A2:D101"/>
  <mergeCells count="2">
    <mergeCell ref="A1:D1"/>
    <mergeCell ref="F1:M1"/>
  </mergeCell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35"/>
  <sheetViews>
    <sheetView showGridLines="0" workbookViewId="0">
      <pane ySplit="2" topLeftCell="A3" activePane="bottomLeft" state="frozen"/>
      <selection pane="bottomLeft" activeCell="A1" sqref="A1"/>
    </sheetView>
  </sheetViews>
  <sheetFormatPr baseColWidth="8" defaultRowHeight="15"/>
  <cols>
    <col width="28" customWidth="1" min="1" max="1"/>
    <col width="85" customWidth="1" min="2" max="2"/>
  </cols>
  <sheetData>
    <row r="1">
      <c r="A1" s="31" t="inlineStr">
        <is>
          <t>Admissions Application Tracker Instructions</t>
        </is>
      </c>
    </row>
    <row r="3">
      <c r="A3" s="10" t="inlineStr">
        <is>
          <t>Purpose</t>
        </is>
      </c>
    </row>
    <row r="4">
      <c r="A4" s="14" t="inlineStr">
        <is>
          <t>Use this workbook to monitor fictional or approved internal application records, deadlines, checklist progress, follow-up, decisions, and deposits.</t>
        </is>
      </c>
    </row>
    <row r="7">
      <c r="A7" s="10" t="inlineStr">
        <is>
          <t>Recommended Workflow</t>
        </is>
      </c>
    </row>
    <row r="8">
      <c r="A8" t="inlineStr">
        <is>
          <t>1. Set the Reporting Date on the Dashboard.</t>
        </is>
      </c>
    </row>
    <row r="9">
      <c r="A9" t="inlineStr">
        <is>
          <t>2. Add one application per row on the Applications sheet.</t>
        </is>
      </c>
    </row>
    <row r="10">
      <c r="A10" t="inlineStr">
        <is>
          <t>3. Use the drop-down lists for terms, programs, statuses, decisions, and deposit statuses.</t>
        </is>
      </c>
    </row>
    <row r="11">
      <c r="A11" t="inlineStr">
        <is>
          <t>4. Review red and amber alerts daily.</t>
        </is>
      </c>
    </row>
    <row r="12">
      <c r="A12" t="inlineStr">
        <is>
          <t>5. Filter Data Quality Alert to values other than OK and correct the source fields.</t>
        </is>
      </c>
    </row>
    <row r="13">
      <c r="A13" t="inlineStr">
        <is>
          <t>6. Update the Lists sheet before entering a new term, program, or deadline combination.</t>
        </is>
      </c>
    </row>
    <row r="15">
      <c r="A15" s="10" t="inlineStr">
        <is>
          <t>Status Definitions</t>
        </is>
      </c>
    </row>
    <row r="16">
      <c r="A16" s="32" t="inlineStr">
        <is>
          <t>Status</t>
        </is>
      </c>
      <c r="B16" s="32" t="inlineStr">
        <is>
          <t>Meaning</t>
        </is>
      </c>
    </row>
    <row r="17">
      <c r="A17" s="33" t="inlineStr">
        <is>
          <t>Started</t>
        </is>
      </c>
      <c r="B17" s="33" t="inlineStr">
        <is>
          <t>Application activity has begun but has not been submitted.</t>
        </is>
      </c>
    </row>
    <row r="18">
      <c r="A18" s="33" t="inlineStr">
        <is>
          <t>Submitted</t>
        </is>
      </c>
      <c r="B18" s="33" t="inlineStr">
        <is>
          <t>The application has been submitted and is awaiting review.</t>
        </is>
      </c>
    </row>
    <row r="19">
      <c r="A19" s="33" t="inlineStr">
        <is>
          <t>Incomplete</t>
        </is>
      </c>
      <c r="B19" s="33" t="inlineStr">
        <is>
          <t>The application is missing one or more required items.</t>
        </is>
      </c>
    </row>
    <row r="20">
      <c r="A20" s="33" t="inlineStr">
        <is>
          <t>Under Review</t>
        </is>
      </c>
      <c r="B20" s="33" t="inlineStr">
        <is>
          <t>The submitted file is actively being reviewed.</t>
        </is>
      </c>
    </row>
    <row r="21">
      <c r="A21" s="33" t="inlineStr">
        <is>
          <t>Decision Released</t>
        </is>
      </c>
      <c r="B21" s="33" t="inlineStr">
        <is>
          <t>An admission decision has been recorded and released.</t>
        </is>
      </c>
    </row>
    <row r="22">
      <c r="A22" s="33" t="inlineStr">
        <is>
          <t>Withdrawn</t>
        </is>
      </c>
      <c r="B22" s="33" t="inlineStr">
        <is>
          <t>The application is no longer active.</t>
        </is>
      </c>
    </row>
    <row r="23">
      <c r="A23" s="10" t="inlineStr">
        <is>
          <t>Alert Definitions</t>
        </is>
      </c>
    </row>
    <row r="24">
      <c r="A24" s="32" t="inlineStr">
        <is>
          <t>Alert</t>
        </is>
      </c>
      <c r="B24" s="32" t="inlineStr">
        <is>
          <t>Meaning</t>
        </is>
      </c>
    </row>
    <row r="25">
      <c r="A25" s="33" t="inlineStr">
        <is>
          <t>Overdue</t>
        </is>
      </c>
      <c r="B25" s="33" t="inlineStr">
        <is>
          <t>Next follow-up date is before the reporting date.</t>
        </is>
      </c>
    </row>
    <row r="26">
      <c r="A26" s="33" t="inlineStr">
        <is>
          <t>Due Soon</t>
        </is>
      </c>
      <c r="B26" s="33" t="inlineStr">
        <is>
          <t>Follow-up or an application deadline is approaching.</t>
        </is>
      </c>
    </row>
    <row r="27">
      <c r="A27" s="33" t="inlineStr">
        <is>
          <t>Missing</t>
        </is>
      </c>
      <c r="B27" s="33" t="inlineStr">
        <is>
          <t>An active application has no next follow-up date.</t>
        </is>
      </c>
    </row>
    <row r="28">
      <c r="A28" s="33" t="inlineStr">
        <is>
          <t>Scheduled</t>
        </is>
      </c>
      <c r="B28" s="33" t="inlineStr">
        <is>
          <t>Follow-up is scheduled after the near-term review period.</t>
        </is>
      </c>
    </row>
    <row r="29">
      <c r="A29" s="33" t="inlineStr">
        <is>
          <t>Closed</t>
        </is>
      </c>
      <c r="B29" s="33" t="inlineStr">
        <is>
          <t>No follow-up alert is required.</t>
        </is>
      </c>
    </row>
    <row r="30">
      <c r="A30" s="33" t="inlineStr">
        <is>
          <t>Past Due</t>
        </is>
      </c>
      <c r="B30" s="33" t="inlineStr">
        <is>
          <t>The application deadline has passed without submission.</t>
        </is>
      </c>
    </row>
    <row r="31">
      <c r="A31" s="33" t="inlineStr">
        <is>
          <t>Submitted</t>
        </is>
      </c>
      <c r="B31" s="33" t="inlineStr">
        <is>
          <t>A submission date is present.</t>
        </is>
      </c>
    </row>
    <row r="32">
      <c r="A32" s="33" t="inlineStr">
        <is>
          <t>OK</t>
        </is>
      </c>
      <c r="B32" s="33" t="inlineStr">
        <is>
          <t>No listed data-quality inconsistency was detected.</t>
        </is>
      </c>
    </row>
    <row r="33">
      <c r="A33" s="33" t="inlineStr">
        <is>
          <t>Data Quality Alert</t>
        </is>
      </c>
      <c r="B33" s="33" t="inlineStr">
        <is>
          <t>A source value or date relationship needs review.</t>
        </is>
      </c>
    </row>
    <row r="34">
      <c r="A34" s="10" t="inlineStr">
        <is>
          <t>Data Handling</t>
        </is>
      </c>
    </row>
    <row r="35">
      <c r="A35" s="14" t="inlineStr">
        <is>
          <t>Use short operational display names and notes. Do not enter birth dates, government identifiers, medical information, financial information, passwords, or other sensitive personal information. Example records in this workbook are fictional.</t>
        </is>
      </c>
    </row>
  </sheetData>
  <mergeCells count="1">
    <mergeCell ref="A1:H1"/>
  </mergeCell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2026-09-05T22:15:16Z</dcterms:created>
  <dcterms:modified xmlns:dcterms="http://purl.org/dc/terms/" xmlns:xsi="http://www.w3.org/2001/XMLSchema-instance" xsi:type="dcterms:W3CDTF">2026-09-05T22:15:18+00:00Z</dcterms:modified>
</cp:coreProperties>
</file>