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Waitlist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4546A"/>
      <sz val="11"/>
    </font>
    <font>
      <name val="Calibri"/>
      <b val="1"/>
      <color rgb="00FFFFFF"/>
      <sz val="11"/>
    </font>
    <font>
      <name val="Calibri"/>
      <b val="1"/>
      <color rgb="00183B4E"/>
      <sz val="16"/>
    </font>
    <font>
      <name val="Calibri"/>
      <b val="1"/>
      <color rgb="00000000"/>
      <sz val="11"/>
    </font>
    <font>
      <name val="Calibri"/>
      <color rgb="00000000"/>
      <sz val="11"/>
    </font>
  </fonts>
  <fills count="12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EAF3F8"/>
      </patternFill>
    </fill>
    <fill>
      <patternFill patternType="solid">
        <fgColor rgb="00E7E6E6"/>
      </patternFill>
    </fill>
    <fill>
      <patternFill patternType="solid">
        <fgColor rgb="00F3F7F6"/>
      </patternFill>
    </fill>
    <fill>
      <patternFill patternType="solid">
        <fgColor rgb="00FFFFFF"/>
      </patternFill>
    </fill>
    <fill>
      <patternFill patternType="solid">
        <fgColor rgb="00C6EFCE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C7CE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pivotButton="0" quotePrefix="0" xfId="0"/>
    <xf numFmtId="0" fontId="0" fillId="4" borderId="1" pivotButton="0" quotePrefix="0" xfId="0"/>
    <xf numFmtId="164" fontId="0" fillId="5" borderId="1" applyAlignment="1" pivotButton="0" quotePrefix="0" xfId="0">
      <alignment horizontal="center" vertical="center"/>
    </xf>
    <xf numFmtId="1" fontId="0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/>
    </xf>
    <xf numFmtId="164" fontId="6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/>
    </xf>
    <xf numFmtId="0" fontId="0" fillId="3" borderId="1" pivotButton="0" quotePrefix="0" xfId="0"/>
    <xf numFmtId="0" fontId="0" fillId="0" borderId="1" pivotButton="0" quotePrefix="0" xfId="0"/>
    <xf numFmtId="1" fontId="0" fillId="4" borderId="1" pivotButton="0" quotePrefix="0" xfId="0"/>
    <xf numFmtId="0" fontId="0" fillId="4" borderId="1" applyAlignment="1" pivotButton="0" quotePrefix="0" xfId="0">
      <alignment horizontal="left" vertical="center" wrapText="1"/>
    </xf>
    <xf numFmtId="1" fontId="0" fillId="5" borderId="1" pivotButton="0" quotePrefix="0" xfId="0"/>
    <xf numFmtId="164" fontId="0" fillId="4" borderId="1" applyAlignment="1" pivotButton="0" quotePrefix="0" xfId="0">
      <alignment horizontal="left" vertical="center" wrapText="1"/>
    </xf>
    <xf numFmtId="1" fontId="0" fillId="4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8" borderId="1" applyAlignment="1" pivotButton="0" quotePrefix="0" xfId="0">
      <alignment horizontal="left" vertical="center" wrapText="1"/>
    </xf>
    <xf numFmtId="0" fontId="0" fillId="9" borderId="1" applyAlignment="1" pivotButton="0" quotePrefix="0" xfId="0">
      <alignment horizontal="left" vertical="center" wrapText="1"/>
    </xf>
    <xf numFmtId="0" fontId="0" fillId="10" borderId="1" applyAlignment="1" pivotButton="0" quotePrefix="0" xfId="0">
      <alignment horizontal="left" vertical="center" wrapText="1"/>
    </xf>
    <xf numFmtId="0" fontId="0" fillId="11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9">
    <dxf>
      <font>
        <name val="Calibri"/>
        <b val="1"/>
        <color rgb="00B7473A"/>
        <sz val="11"/>
      </font>
      <fill>
        <patternFill patternType="solid">
          <fgColor rgb="00FFC7CE"/>
        </patternFill>
      </fill>
    </dxf>
    <dxf>
      <font>
        <name val="Calibri"/>
        <b val="1"/>
        <color rgb="002F7D5B"/>
        <sz val="11"/>
      </font>
      <fill>
        <patternFill patternType="solid">
          <fgColor rgb="00C6EFCE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E7E6E6"/>
        </patternFill>
      </fill>
    </dxf>
    <dxf>
      <fill>
        <patternFill patternType="solid">
          <fgColor rgb="00FCE4D6"/>
        </patternFill>
      </fill>
    </dxf>
    <dxf>
      <font>
        <name val="Calibri"/>
        <b val="1"/>
        <color rgb="009C0006"/>
        <sz val="11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Applicants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'Dashboard'!$A$17:$A$22</f>
            </numRef>
          </cat>
          <val>
            <numRef>
              <f>'Dashboard'!$B$17:$B$22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Applicants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Waiting Applicants by Priority Tier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'Dashboard'!$D$17:$D$19</f>
            </numRef>
          </cat>
          <val>
            <numRef>
              <f>'Dashboard'!$E$17:$E$19</f>
            </numRef>
          </val>
        </ser>
        <dLbls>
          <showVal val="1"/>
          <showCatName val="1"/>
          <showLeaderLines val="1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15</row>
      <rowOff>0</rowOff>
    </from>
    <ext cx="50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37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Waitlist" displayName="tblWaitlist" ref="A5:U205" headerRowCount="1">
  <autoFilter ref="A5:U205"/>
  <tableColumns count="21">
    <tableColumn id="1" name="Applicant ID"/>
    <tableColumn id="2" name="Applicant Name"/>
    <tableColumn id="3" name="Program"/>
    <tableColumn id="4" name="Session"/>
    <tableColumn id="5" name="Application Date"/>
    <tableColumn id="6" name="Waitlist Date"/>
    <tableColumn id="7" name="Priority Score"/>
    <tableColumn id="8" name="Priority Tier"/>
    <tableColumn id="9" name="Status"/>
    <tableColumn id="10" name="Waitlist Rank"/>
    <tableColumn id="11" name="Offer Date"/>
    <tableColumn id="12" name="Response Due Date"/>
    <tableColumn id="13" name="Decision Date"/>
    <tableColumn id="14" name="Last Contact Date"/>
    <tableColumn id="15" name="Next Review Date"/>
    <tableColumn id="16" name="Assigned Staff"/>
    <tableColumn id="17" name="Days Waiting"/>
    <tableColumn id="18" name="Deadline Alert"/>
    <tableColumn id="19" name="Record Check"/>
    <tableColumn id="20" name="Notes"/>
    <tableColumn id="21" name="Last Updated Da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Offerings" displayName="tblOfferings" ref="A9:G29" headerRowCount="1">
  <autoFilter ref="A9:G29"/>
  <tableColumns count="7">
    <tableColumn id="1" name="Program"/>
    <tableColumn id="2" name="Session"/>
    <tableColumn id="3" name="Session Start Date"/>
    <tableColumn id="4" name="Seat Capacity"/>
    <tableColumn id="5" name="Waitlist Target"/>
    <tableColumn id="6" name="Program Owner"/>
    <tableColumn id="7" name="Acti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1" customWidth="1" min="7" max="7"/>
    <col width="18" customWidth="1" min="8" max="8"/>
  </cols>
  <sheetData>
    <row r="1" ht="28" customHeight="1">
      <c r="A1" s="1" t="inlineStr">
        <is>
          <t>Applicant Waitlist Manager</t>
        </is>
      </c>
      <c r="B1" s="47" t="n"/>
      <c r="C1" s="47" t="n"/>
      <c r="D1" s="47" t="n"/>
      <c r="E1" s="47" t="n"/>
      <c r="F1" s="47" t="n"/>
      <c r="G1" s="47" t="n"/>
      <c r="H1" s="48" t="n"/>
    </row>
    <row r="2">
      <c r="A2" s="2" t="inlineStr">
        <is>
          <t>Operational summary of waitlist volume, offers, capacity, and follow-up needs</t>
        </is>
      </c>
    </row>
    <row r="3">
      <c r="A3" s="3" t="inlineStr">
        <is>
          <t>Program Filter</t>
        </is>
      </c>
      <c r="B3" s="4" t="inlineStr">
        <is>
          <t>All</t>
        </is>
      </c>
      <c r="G3" s="3" t="inlineStr">
        <is>
          <t>Report Date</t>
        </is>
      </c>
      <c r="H3" s="5">
        <f>TODAY()</f>
        <v/>
      </c>
    </row>
    <row r="4">
      <c r="A4" s="3" t="inlineStr">
        <is>
          <t>Session Filter</t>
        </is>
      </c>
      <c r="B4" s="4" t="inlineStr">
        <is>
          <t>All</t>
        </is>
      </c>
      <c r="G4" s="3" t="inlineStr">
        <is>
          <t>Active Records</t>
        </is>
      </c>
      <c r="H4" s="6">
        <f>SUMPRODUCT(--(tblWaitlist[Applicant ID]&lt;&gt;""),--(((tblWaitlist[Program]=$B$3)+($B$3="All"))&gt;0),--(((tblWaitlist[Session]=$B$4)+($B$4="All"))&gt;0),--(((tblWaitlist[Status]="Waiting")+(tblWaitlist[Status]="Offer Sent")+(tblWaitlist[Status]="Accepted"))&gt;0))</f>
        <v/>
      </c>
    </row>
    <row r="5"/>
    <row r="6">
      <c r="A6" s="7" t="inlineStr">
        <is>
          <t>Currently Waiting</t>
        </is>
      </c>
      <c r="C6" s="7" t="inlineStr">
        <is>
          <t>Offers Outstanding</t>
        </is>
      </c>
      <c r="E6" s="7" t="inlineStr">
        <is>
          <t>Accepted</t>
        </is>
      </c>
      <c r="G6" s="7" t="inlineStr">
        <is>
          <t>Available Seats</t>
        </is>
      </c>
    </row>
    <row r="7">
      <c r="B7" s="8">
        <f>SUMPRODUCT(--(tblWaitlist[Applicant ID]&lt;&gt;""),--(((tblWaitlist[Program]=$B$3)+($B$3="All"))&gt;0),--(((tblWaitlist[Session]=$B$4)+($B$4="All"))&gt;0),--(tblWaitlist[Status]="Waiting"))</f>
        <v/>
      </c>
      <c r="D7" s="8">
        <f>SUMPRODUCT(--(tblWaitlist[Applicant ID]&lt;&gt;""),--(((tblWaitlist[Program]=$B$3)+($B$3="All"))&gt;0),--(((tblWaitlist[Session]=$B$4)+($B$4="All"))&gt;0),--(tblWaitlist[Status]="Offer Sent"))</f>
        <v/>
      </c>
      <c r="F7" s="8">
        <f>SUMPRODUCT(--(tblWaitlist[Applicant ID]&lt;&gt;""),--(((tblWaitlist[Program]=$B$3)+($B$3="All"))&gt;0),--(((tblWaitlist[Session]=$B$4)+($B$4="All"))&gt;0),--(tblWaitlist[Status]="Accepted"))</f>
        <v/>
      </c>
      <c r="H7" s="8">
        <f>MAX(0,$H$13-$F$7)</f>
        <v/>
      </c>
    </row>
    <row r="8"/>
    <row r="9">
      <c r="A9" s="7" t="inlineStr">
        <is>
          <t>Follow-Up Due</t>
        </is>
      </c>
      <c r="C9" s="7" t="inlineStr">
        <is>
          <t>Average Days Waiting</t>
        </is>
      </c>
      <c r="E9" s="7" t="inlineStr">
        <is>
          <t>Data Issues</t>
        </is>
      </c>
      <c r="G9" s="7" t="inlineStr">
        <is>
          <t>Capacity Utilization</t>
        </is>
      </c>
    </row>
    <row r="10">
      <c r="B10" s="8">
        <f>SUMPRODUCT(--(tblWaitlist[Applicant ID]&lt;&gt;""),--(((tblWaitlist[Program]=$B$3)+($B$3="All"))&gt;0),--(((tblWaitlist[Session]=$B$4)+($B$4="All"))&gt;0),--(((tblWaitlist[Deadline Alert]="Review overdue")+(tblWaitlist[Deadline Alert]="Review due soon")+(tblWaitlist[Deadline Alert]="Offer overdue")+(tblWaitlist[Deadline Alert]="Due today")+(tblWaitlist[Deadline Alert]="Due soon"))&gt;0))</f>
        <v/>
      </c>
      <c r="D10" s="8">
        <f>IFERROR(IF($B$7=0,"",SUMPRODUCT(--(tblWaitlist[Applicant ID]&lt;&gt;""),--(((tblWaitlist[Program]=$B$3)+($B$3="All"))&gt;0),--(((tblWaitlist[Session]=$B$4)+($B$4="All"))&gt;0),--(tblWaitlist[Status]="Waiting"),tblWaitlist[Days Waiting])/$B$7),"")</f>
        <v/>
      </c>
      <c r="F10" s="8">
        <f>SUMPRODUCT(--(tblWaitlist[Applicant ID]&lt;&gt;""),--(((tblWaitlist[Program]=$B$3)+($B$3="All"))&gt;0),--(((tblWaitlist[Session]=$B$4)+($B$4="All"))&gt;0),--(tblWaitlist[Record Check]&lt;&gt;"OK"))</f>
        <v/>
      </c>
      <c r="H10" s="9">
        <f>IFERROR(IF($H$13=0,"",$F$7/$H$13),"")</f>
        <v/>
      </c>
    </row>
    <row r="11"/>
    <row r="12"/>
    <row r="13">
      <c r="A13" s="3" t="inlineStr">
        <is>
          <t>Setup Check</t>
        </is>
      </c>
      <c r="B13" s="10">
        <f>IF(AND($B$3="All",$B$4="All"),"Showing all configured offerings",IF($H$13=0,"Selected program and session combination is not configured","Selection is configured"))</f>
        <v/>
      </c>
      <c r="C13" s="47" t="n"/>
      <c r="D13" s="47" t="n"/>
      <c r="E13" s="47" t="n"/>
      <c r="F13" s="48" t="n"/>
      <c r="G13" s="3" t="inlineStr">
        <is>
          <t>Configured Capacity</t>
        </is>
      </c>
      <c r="H13" s="11">
        <f>SUMPRODUCT((tblOfferings[Seat Capacity])*--(((tblOfferings[Program]=$B$3)+($B$3="All"))&gt;0)*--(((tblOfferings[Session]=$B$4)+($B$4="All"))&gt;0))</f>
        <v/>
      </c>
    </row>
    <row r="14">
      <c r="H14">
        <f>""</f>
        <v/>
      </c>
    </row>
    <row r="15">
      <c r="H15">
        <f>""</f>
        <v/>
      </c>
    </row>
    <row r="16">
      <c r="A16" s="12" t="inlineStr">
        <is>
          <t>Status</t>
        </is>
      </c>
      <c r="B16" s="13" t="inlineStr">
        <is>
          <t>Applicant Count</t>
        </is>
      </c>
      <c r="D16" s="12" t="inlineStr">
        <is>
          <t>Waiting Priority Tier</t>
        </is>
      </c>
      <c r="E16" s="13" t="inlineStr">
        <is>
          <t>Applicant Count</t>
        </is>
      </c>
      <c r="H16">
        <f>""</f>
        <v/>
      </c>
    </row>
    <row r="17">
      <c r="A17" s="14" t="inlineStr">
        <is>
          <t>Waiting</t>
        </is>
      </c>
      <c r="B17" s="15">
        <f>SUMPRODUCT(--(tblWaitlist[Applicant ID]&lt;&gt;""),--(((tblWaitlist[Program]=$B$3)+($B$3="All"))&gt;0),--(((tblWaitlist[Session]=$B$4)+($B$4="All"))&gt;0),--(tblWaitlist[Status]=A17))</f>
        <v/>
      </c>
      <c r="D17" s="14" t="inlineStr">
        <is>
          <t>High</t>
        </is>
      </c>
      <c r="E17" s="15">
        <f>SUMPRODUCT(--(tblWaitlist[Applicant ID]&lt;&gt;""),--(((tblWaitlist[Program]=$B$3)+($B$3="All"))&gt;0),--(((tblWaitlist[Session]=$B$4)+($B$4="All"))&gt;0),--(tblWaitlist[Status]="Waiting"),--(tblWaitlist[Priority Tier]=D17))</f>
        <v/>
      </c>
      <c r="H17">
        <f>""</f>
        <v/>
      </c>
    </row>
    <row r="18">
      <c r="A18" s="16" t="inlineStr">
        <is>
          <t>Offer Sent</t>
        </is>
      </c>
      <c r="B18" s="17">
        <f>SUMPRODUCT(--(tblWaitlist[Applicant ID]&lt;&gt;""),--(((tblWaitlist[Program]=$B$3)+($B$3="All"))&gt;0),--(((tblWaitlist[Session]=$B$4)+($B$4="All"))&gt;0),--(tblWaitlist[Status]=A18))</f>
        <v/>
      </c>
      <c r="D18" s="16" t="inlineStr">
        <is>
          <t>Standard</t>
        </is>
      </c>
      <c r="E18" s="17">
        <f>SUMPRODUCT(--(tblWaitlist[Applicant ID]&lt;&gt;""),--(((tblWaitlist[Program]=$B$3)+($B$3="All"))&gt;0),--(((tblWaitlist[Session]=$B$4)+($B$4="All"))&gt;0),--(tblWaitlist[Status]="Waiting"),--(tblWaitlist[Priority Tier]=D18))</f>
        <v/>
      </c>
      <c r="H18">
        <f>""</f>
        <v/>
      </c>
    </row>
    <row r="19">
      <c r="A19" s="14" t="inlineStr">
        <is>
          <t>Accepted</t>
        </is>
      </c>
      <c r="B19" s="15">
        <f>SUMPRODUCT(--(tblWaitlist[Applicant ID]&lt;&gt;""),--(((tblWaitlist[Program]=$B$3)+($B$3="All"))&gt;0),--(((tblWaitlist[Session]=$B$4)+($B$4="All"))&gt;0),--(tblWaitlist[Status]=A19))</f>
        <v/>
      </c>
      <c r="D19" s="14" t="inlineStr">
        <is>
          <t>Low</t>
        </is>
      </c>
      <c r="E19" s="15">
        <f>SUMPRODUCT(--(tblWaitlist[Applicant ID]&lt;&gt;""),--(((tblWaitlist[Program]=$B$3)+($B$3="All"))&gt;0),--(((tblWaitlist[Session]=$B$4)+($B$4="All"))&gt;0),--(tblWaitlist[Status]="Waiting"),--(tblWaitlist[Priority Tier]=D19))</f>
        <v/>
      </c>
      <c r="H19">
        <f>""</f>
        <v/>
      </c>
    </row>
    <row r="20">
      <c r="A20" s="16" t="inlineStr">
        <is>
          <t>Declined</t>
        </is>
      </c>
      <c r="B20" s="17">
        <f>SUMPRODUCT(--(tblWaitlist[Applicant ID]&lt;&gt;""),--(((tblWaitlist[Program]=$B$3)+($B$3="All"))&gt;0),--(((tblWaitlist[Session]=$B$4)+($B$4="All"))&gt;0),--(tblWaitlist[Status]=A20))</f>
        <v/>
      </c>
      <c r="E20">
        <f>""</f>
        <v/>
      </c>
      <c r="H20">
        <f>""</f>
        <v/>
      </c>
    </row>
    <row r="21">
      <c r="A21" s="14" t="inlineStr">
        <is>
          <t>Withdrawn</t>
        </is>
      </c>
      <c r="B21" s="15">
        <f>SUMPRODUCT(--(tblWaitlist[Applicant ID]&lt;&gt;""),--(((tblWaitlist[Program]=$B$3)+($B$3="All"))&gt;0),--(((tblWaitlist[Session]=$B$4)+($B$4="All"))&gt;0),--(tblWaitlist[Status]=A21))</f>
        <v/>
      </c>
      <c r="E21">
        <f>""</f>
        <v/>
      </c>
      <c r="H21">
        <f>""</f>
        <v/>
      </c>
    </row>
    <row r="22">
      <c r="A22" s="16" t="inlineStr">
        <is>
          <t>Removed</t>
        </is>
      </c>
      <c r="B22" s="17">
        <f>SUMPRODUCT(--(tblWaitlist[Applicant ID]&lt;&gt;""),--(((tblWaitlist[Program]=$B$3)+($B$3="All"))&gt;0),--(((tblWaitlist[Session]=$B$4)+($B$4="All"))&gt;0),--(tblWaitlist[Status]=A22))</f>
        <v/>
      </c>
      <c r="E22">
        <f>""</f>
        <v/>
      </c>
      <c r="H22">
        <f>""</f>
        <v/>
      </c>
    </row>
    <row r="23">
      <c r="B23">
        <f>""</f>
        <v/>
      </c>
      <c r="E23">
        <f>""</f>
        <v/>
      </c>
      <c r="H23">
        <f>""</f>
        <v/>
      </c>
    </row>
    <row r="24">
      <c r="B24">
        <f>""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3">
    <mergeCell ref="A2:H2"/>
    <mergeCell ref="B13:F13"/>
    <mergeCell ref="A1:H1"/>
  </mergeCells>
  <conditionalFormatting sqref="B13:F13">
    <cfRule type="expression" priority="1" dxfId="0">
      <formula>ISNUMBER(SEARCH("not configured",$B$13))</formula>
    </cfRule>
    <cfRule type="expression" priority="2" dxfId="1">
      <formula>NOT(ISNUMBER(SEARCH("not configured",$B$13)))</formula>
    </cfRule>
  </conditionalFormatting>
  <conditionalFormatting sqref="B7">
    <cfRule type="cellIs" priority="3" operator="greaterThanOrEqual" dxfId="2">
      <formula>0</formula>
    </cfRule>
  </conditionalFormatting>
  <conditionalFormatting sqref="D7">
    <cfRule type="cellIs" priority="4" operator="greaterThan" dxfId="3">
      <formula>0</formula>
    </cfRule>
  </conditionalFormatting>
  <conditionalFormatting sqref="H7">
    <cfRule type="cellIs" priority="5" operator="equal" dxfId="4">
      <formula>0</formula>
    </cfRule>
    <cfRule type="cellIs" priority="6" operator="between" dxfId="3">
      <formula>1</formula>
      <formula>3</formula>
    </cfRule>
    <cfRule type="cellIs" priority="7" operator="greaterThan" dxfId="5">
      <formula>3</formula>
    </cfRule>
  </conditionalFormatting>
  <conditionalFormatting sqref="B10">
    <cfRule type="cellIs" priority="8" operator="greaterThan" dxfId="4">
      <formula>0</formula>
    </cfRule>
  </conditionalFormatting>
  <conditionalFormatting sqref="F10">
    <cfRule type="cellIs" priority="9" operator="greaterThan" dxfId="4">
      <formula>0</formula>
    </cfRule>
  </conditionalFormatting>
  <conditionalFormatting sqref="H10">
    <cfRule type="cellIs" priority="10" operator="lessThanOrEqual" dxfId="5">
      <formula>0.9</formula>
    </cfRule>
    <cfRule type="cellIs" priority="11" operator="between" dxfId="3">
      <formula>0.9000001</formula>
      <formula>1</formula>
    </cfRule>
    <cfRule type="cellIs" priority="12" operator="greaterThan" dxfId="4">
      <formula>1</formula>
    </cfRule>
  </conditionalFormatting>
  <dataValidations count="2">
    <dataValidation sqref="B3" showDropDown="0" showInputMessage="0" showErrorMessage="1" allowBlank="0" errorTitle="Invalid Program Filter" error="Select a program filter from the list." type="list" errorStyle="stop">
      <formula1>INDIRECT("'Lists &amp; Settings'!$N$4:$N$7")</formula1>
    </dataValidation>
    <dataValidation sqref="B4" showDropDown="0" showInputMessage="0" showErrorMessage="1" allowBlank="0" errorTitle="Invalid Session Filter" error="Select a session filter from the list." type="list" errorStyle="stop">
      <formula1>INDIRECT("'Lists &amp; Settings'!$O$4:$O$7")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205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25" customWidth="1" min="3" max="3"/>
    <col width="20" customWidth="1" min="4" max="4"/>
    <col width="14" customWidth="1" min="5" max="5"/>
    <col width="14" customWidth="1" min="6" max="6"/>
    <col width="13" customWidth="1" min="7" max="7"/>
    <col width="13" customWidth="1" min="8" max="8"/>
    <col width="15" customWidth="1" min="9" max="9"/>
    <col width="13" customWidth="1" min="10" max="10"/>
    <col width="14" customWidth="1" min="11" max="11"/>
    <col width="16" customWidth="1" min="12" max="12"/>
    <col width="14" customWidth="1" min="13" max="13"/>
    <col width="15" customWidth="1" min="14" max="14"/>
    <col width="15" customWidth="1" min="15" max="15"/>
    <col width="18" customWidth="1" min="16" max="16"/>
    <col width="13" customWidth="1" min="17" max="17"/>
    <col width="20" customWidth="1" min="18" max="18"/>
    <col width="33" customWidth="1" min="19" max="19"/>
    <col width="40" customWidth="1" min="20" max="20"/>
    <col width="16" customWidth="1" min="21" max="21"/>
  </cols>
  <sheetData>
    <row r="1">
      <c r="A1" s="1" t="inlineStr">
        <is>
          <t>Applicant Waitlist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n"/>
      <c r="M1" s="47" t="n"/>
      <c r="N1" s="47" t="n"/>
      <c r="O1" s="47" t="n"/>
      <c r="P1" s="47" t="n"/>
      <c r="Q1" s="47" t="n"/>
      <c r="R1" s="47" t="n"/>
      <c r="S1" s="47" t="n"/>
      <c r="T1" s="47" t="n"/>
      <c r="U1" s="48" t="n"/>
    </row>
    <row r="2">
      <c r="A2" s="2" t="inlineStr">
        <is>
          <t>Maintain one minimized applicant record per program and session. Blue cells are editable; gray cells are calculated.</t>
        </is>
      </c>
    </row>
    <row r="5" ht="30" customHeight="1">
      <c r="A5" s="18" t="inlineStr">
        <is>
          <t>Applicant ID</t>
        </is>
      </c>
      <c r="B5" s="18" t="inlineStr">
        <is>
          <t>Applicant Name</t>
        </is>
      </c>
      <c r="C5" s="18" t="inlineStr">
        <is>
          <t>Program</t>
        </is>
      </c>
      <c r="D5" s="18" t="inlineStr">
        <is>
          <t>Session</t>
        </is>
      </c>
      <c r="E5" s="18" t="inlineStr">
        <is>
          <t>Application Date</t>
        </is>
      </c>
      <c r="F5" s="18" t="inlineStr">
        <is>
          <t>Waitlist Date</t>
        </is>
      </c>
      <c r="G5" s="18" t="inlineStr">
        <is>
          <t>Priority Score</t>
        </is>
      </c>
      <c r="H5" s="18" t="inlineStr">
        <is>
          <t>Priority Tier</t>
        </is>
      </c>
      <c r="I5" s="18" t="inlineStr">
        <is>
          <t>Status</t>
        </is>
      </c>
      <c r="J5" s="18" t="inlineStr">
        <is>
          <t>Waitlist Rank</t>
        </is>
      </c>
      <c r="K5" s="18" t="inlineStr">
        <is>
          <t>Offer Date</t>
        </is>
      </c>
      <c r="L5" s="18" t="inlineStr">
        <is>
          <t>Response Due Date</t>
        </is>
      </c>
      <c r="M5" s="18" t="inlineStr">
        <is>
          <t>Decision Date</t>
        </is>
      </c>
      <c r="N5" s="18" t="inlineStr">
        <is>
          <t>Last Contact Date</t>
        </is>
      </c>
      <c r="O5" s="18" t="inlineStr">
        <is>
          <t>Next Review Date</t>
        </is>
      </c>
      <c r="P5" s="18" t="inlineStr">
        <is>
          <t>Assigned Staff</t>
        </is>
      </c>
      <c r="Q5" s="18" t="inlineStr">
        <is>
          <t>Days Waiting</t>
        </is>
      </c>
      <c r="R5" s="18" t="inlineStr">
        <is>
          <t>Deadline Alert</t>
        </is>
      </c>
      <c r="S5" s="18" t="inlineStr">
        <is>
          <t>Record Check</t>
        </is>
      </c>
      <c r="T5" s="18" t="inlineStr">
        <is>
          <t>Notes</t>
        </is>
      </c>
      <c r="U5" s="18" t="inlineStr">
        <is>
          <t>Last Updated Date</t>
        </is>
      </c>
    </row>
    <row r="6">
      <c r="A6" s="19" t="inlineStr">
        <is>
          <t>APP-260101</t>
        </is>
      </c>
      <c r="B6" s="19" t="inlineStr">
        <is>
          <t>Maya R.</t>
        </is>
      </c>
      <c r="C6" s="19" t="inlineStr">
        <is>
          <t>Northstar Medical Assistant</t>
        </is>
      </c>
      <c r="D6" s="19" t="inlineStr">
        <is>
          <t>Fall 2026</t>
        </is>
      </c>
      <c r="E6" s="20" t="n">
        <v>46213</v>
      </c>
      <c r="F6" s="20" t="n">
        <v>46221</v>
      </c>
      <c r="G6" s="21" t="n">
        <v>92</v>
      </c>
      <c r="H6" s="22">
        <f>IF($A6="","",IF($G6="","",IF($G6&gt;='Lists &amp; Settings'!$B$4,"High",IF($G6&gt;='Lists &amp; Settings'!$B$5,"Standard","Low"))))</f>
        <v/>
      </c>
      <c r="I6" s="19" t="inlineStr">
        <is>
          <t>Waiting</t>
        </is>
      </c>
      <c r="J6" s="23">
        <f>IF(OR($A6="",$I6&lt;&gt;"Waiting",$C6="",$D6="",$F6="",$G6=""),"",1+COUNTIFS($C$6:$C$205,$C6,$D$6:$D$205,$D6,$I$6:$I$205,"Waiting",$G$6:$G$205,"&gt;"&amp;$G6)+COUNTIFS($C$6:$C$205,$C6,$D$6:$D$205,$D6,$I$6:$I$205,"Waiting",$G$6:$G$205,$G6,$F$6:$F$205,"&lt;"&amp;$F6)+COUNTIFS($C$6:$C$205,$C6,$D$6:$D$205,$D6,$I$6:$I$205,"Waiting",$G$6:$G$205,$G6,$F$6:$F$205,$F6,$A$6:$A$205,"&lt;"&amp;$A6))</f>
        <v/>
      </c>
      <c r="K6" s="20" t="n"/>
      <c r="L6" s="20" t="n"/>
      <c r="M6" s="20" t="n"/>
      <c r="N6" s="20" t="n">
        <v>46268</v>
      </c>
      <c r="O6" s="20" t="n">
        <v>46273</v>
      </c>
      <c r="P6" s="19" t="inlineStr">
        <is>
          <t>Jordan Lee</t>
        </is>
      </c>
      <c r="Q6" s="23">
        <f>IF(OR($A6="",$I6&lt;&gt;"Waiting",$F6=""),"",MAX(0,TODAY()-$F6))</f>
        <v/>
      </c>
      <c r="R6" s="24">
        <f>IF($A6="","",IF($I6="Offer Sent",IF($L6="","Missing due date",IF($L6&lt;TODAY(),"Offer overdue",IF($L6=TODAY(),"Due today",IF($L6&lt;=TODAY()+2,"Due soon","")))),IF($I6="Waiting",IF($O6="","Missing review date",IF($O6&lt;TODAY(),"Review overdue",IF($O6&lt;=TODAY()+2,"Review due soon",""))),"")))</f>
        <v/>
      </c>
      <c r="S6" s="24">
        <f>IF($A6="","",IF(COUNTIF($A$6:$A$205,$A6)&gt;1,"Duplicate Applicant ID",IF(OR($B6="",$C6="",$D6="",$E6="",$F6="",$G6="",$I6="",$P6=""),"Missing core field",IF(COUNTIFS(tblOfferings[Program],$C6,tblOfferings[Session],$D6)=0,"Program/session not configured",IF($E6&gt;$F6,"Application Date after Waitlist Date",IF(AND($I6="Offer Sent",$K6=""),"Offer Sent without Offer Date",IF(AND(OR($I6="Accepted",$I6="Declined"),$M6=""),"Decision Date missing",IF(AND(OR($I6="Accepted",$I6="Declined"),$K6=""),"Offer Date missing",IF(AND($K6&lt;&gt;"",$L6&lt;&gt;"",$L6&lt;$K6),"Response Due Date before Offer Date",IF(AND($K6&lt;&gt;"",$M6&lt;&gt;"",$M6&lt;$K6),"Decision Date before Offer Date",IF($U6="","Last Updated Date missing","OK")))))))))))</f>
        <v/>
      </c>
      <c r="T6" s="25" t="inlineStr">
        <is>
          <t>Confirm availability at next review.</t>
        </is>
      </c>
      <c r="U6" s="20" t="n">
        <v>46268</v>
      </c>
    </row>
    <row r="7">
      <c r="A7" s="19" t="inlineStr">
        <is>
          <t>APP-260102</t>
        </is>
      </c>
      <c r="B7" s="19" t="inlineStr">
        <is>
          <t>Owen K.</t>
        </is>
      </c>
      <c r="C7" s="19" t="inlineStr">
        <is>
          <t>Northstar Medical Assistant</t>
        </is>
      </c>
      <c r="D7" s="19" t="inlineStr">
        <is>
          <t>Fall 2026</t>
        </is>
      </c>
      <c r="E7" s="20" t="n">
        <v>46215</v>
      </c>
      <c r="F7" s="20" t="n">
        <v>46223</v>
      </c>
      <c r="G7" s="21" t="n">
        <v>78</v>
      </c>
      <c r="H7" s="22">
        <f>IF($A7="","",IF($G7="","",IF($G7&gt;='Lists &amp; Settings'!$B$4,"High",IF($G7&gt;='Lists &amp; Settings'!$B$5,"Standard","Low"))))</f>
        <v/>
      </c>
      <c r="I7" s="19" t="inlineStr">
        <is>
          <t>Offer Sent</t>
        </is>
      </c>
      <c r="J7" s="23">
        <f>IF(OR($A7="",$I7&lt;&gt;"Waiting",$C7="",$D7="",$F7="",$G7=""),"",1+COUNTIFS($C$6:$C$205,$C7,$D$6:$D$205,$D7,$I$6:$I$205,"Waiting",$G$6:$G$205,"&gt;"&amp;$G7)+COUNTIFS($C$6:$C$205,$C7,$D$6:$D$205,$D7,$I$6:$I$205,"Waiting",$G$6:$G$205,$G7,$F$6:$F$205,"&lt;"&amp;$F7)+COUNTIFS($C$6:$C$205,$C7,$D$6:$D$205,$D7,$I$6:$I$205,"Waiting",$G$6:$G$205,$G7,$F$6:$F$205,$F7,$A$6:$A$205,"&lt;"&amp;$A7))</f>
        <v/>
      </c>
      <c r="K7" s="20" t="n">
        <v>46269</v>
      </c>
      <c r="L7" s="20" t="n">
        <v>46274</v>
      </c>
      <c r="M7" s="20" t="n"/>
      <c r="N7" s="20" t="n">
        <v>46269</v>
      </c>
      <c r="O7" s="20" t="n"/>
      <c r="P7" s="19" t="inlineStr">
        <is>
          <t>Avery Brooks</t>
        </is>
      </c>
      <c r="Q7" s="23">
        <f>IF(OR($A7="",$I7&lt;&gt;"Waiting",$F7=""),"",MAX(0,TODAY()-$F7))</f>
        <v/>
      </c>
      <c r="R7" s="24">
        <f>IF($A7="","",IF($I7="Offer Sent",IF($L7="","Missing due date",IF($L7&lt;TODAY(),"Offer overdue",IF($L7=TODAY(),"Due today",IF($L7&lt;=TODAY()+2,"Due soon","")))),IF($I7="Waiting",IF($O7="","Missing review date",IF($O7&lt;TODAY(),"Review overdue",IF($O7&lt;=TODAY()+2,"Review due soon",""))),"")))</f>
        <v/>
      </c>
      <c r="S7" s="24">
        <f>IF($A7="","",IF(COUNTIF($A$6:$A$205,$A7)&gt;1,"Duplicate Applicant ID",IF(OR($B7="",$C7="",$D7="",$E7="",$F7="",$G7="",$I7="",$P7=""),"Missing core field",IF(COUNTIFS(tblOfferings[Program],$C7,tblOfferings[Session],$D7)=0,"Program/session not configured",IF($E7&gt;$F7,"Application Date after Waitlist Date",IF(AND($I7="Offer Sent",$K7=""),"Offer Sent without Offer Date",IF(AND(OR($I7="Accepted",$I7="Declined"),$M7=""),"Decision Date missing",IF(AND(OR($I7="Accepted",$I7="Declined"),$K7=""),"Offer Date missing",IF(AND($K7&lt;&gt;"",$L7&lt;&gt;"",$L7&lt;$K7),"Response Due Date before Offer Date",IF(AND($K7&lt;&gt;"",$M7&lt;&gt;"",$M7&lt;$K7),"Decision Date before Offer Date",IF($U7="","Last Updated Date missing","OK")))))))))))</f>
        <v/>
      </c>
      <c r="T7" s="25" t="inlineStr">
        <is>
          <t>Offer issued; response pending.</t>
        </is>
      </c>
      <c r="U7" s="20" t="n">
        <v>46269</v>
      </c>
    </row>
    <row r="8">
      <c r="A8" s="19" t="inlineStr">
        <is>
          <t>APP-260103</t>
        </is>
      </c>
      <c r="B8" s="19" t="inlineStr">
        <is>
          <t>Elena T.</t>
        </is>
      </c>
      <c r="C8" s="19" t="inlineStr">
        <is>
          <t>Cedar Bridge IT Support</t>
        </is>
      </c>
      <c r="D8" s="19" t="inlineStr">
        <is>
          <t>Fall 2026</t>
        </is>
      </c>
      <c r="E8" s="20" t="n">
        <v>46201</v>
      </c>
      <c r="F8" s="20" t="n">
        <v>46209</v>
      </c>
      <c r="G8" s="21" t="n">
        <v>85</v>
      </c>
      <c r="H8" s="22">
        <f>IF($A8="","",IF($G8="","",IF($G8&gt;='Lists &amp; Settings'!$B$4,"High",IF($G8&gt;='Lists &amp; Settings'!$B$5,"Standard","Low"))))</f>
        <v/>
      </c>
      <c r="I8" s="19" t="inlineStr">
        <is>
          <t>Accepted</t>
        </is>
      </c>
      <c r="J8" s="23">
        <f>IF(OR($A8="",$I8&lt;&gt;"Waiting",$C8="",$D8="",$F8="",$G8=""),"",1+COUNTIFS($C$6:$C$205,$C8,$D$6:$D$205,$D8,$I$6:$I$205,"Waiting",$G$6:$G$205,"&gt;"&amp;$G8)+COUNTIFS($C$6:$C$205,$C8,$D$6:$D$205,$D8,$I$6:$I$205,"Waiting",$G$6:$G$205,$G8,$F$6:$F$205,"&lt;"&amp;$F8)+COUNTIFS($C$6:$C$205,$C8,$D$6:$D$205,$D8,$I$6:$I$205,"Waiting",$G$6:$G$205,$G8,$F$6:$F$205,$F8,$A$6:$A$205,"&lt;"&amp;$A8))</f>
        <v/>
      </c>
      <c r="K8" s="20" t="n">
        <v>46259</v>
      </c>
      <c r="L8" s="20" t="n">
        <v>46264</v>
      </c>
      <c r="M8" s="20" t="n">
        <v>46262</v>
      </c>
      <c r="N8" s="20" t="n">
        <v>46262</v>
      </c>
      <c r="O8" s="20" t="n"/>
      <c r="P8" s="19" t="inlineStr">
        <is>
          <t>Morgan Diaz</t>
        </is>
      </c>
      <c r="Q8" s="23">
        <f>IF(OR($A8="",$I8&lt;&gt;"Waiting",$F8=""),"",MAX(0,TODAY()-$F8))</f>
        <v/>
      </c>
      <c r="R8" s="24">
        <f>IF($A8="","",IF($I8="Offer Sent",IF($L8="","Missing due date",IF($L8&lt;TODAY(),"Offer overdue",IF($L8=TODAY(),"Due today",IF($L8&lt;=TODAY()+2,"Due soon","")))),IF($I8="Waiting",IF($O8="","Missing review date",IF($O8&lt;TODAY(),"Review overdue",IF($O8&lt;=TODAY()+2,"Review due soon",""))),"")))</f>
        <v/>
      </c>
      <c r="S8" s="24">
        <f>IF($A8="","",IF(COUNTIF($A$6:$A$205,$A8)&gt;1,"Duplicate Applicant ID",IF(OR($B8="",$C8="",$D8="",$E8="",$F8="",$G8="",$I8="",$P8=""),"Missing core field",IF(COUNTIFS(tblOfferings[Program],$C8,tblOfferings[Session],$D8)=0,"Program/session not configured",IF($E8&gt;$F8,"Application Date after Waitlist Date",IF(AND($I8="Offer Sent",$K8=""),"Offer Sent without Offer Date",IF(AND(OR($I8="Accepted",$I8="Declined"),$M8=""),"Decision Date missing",IF(AND(OR($I8="Accepted",$I8="Declined"),$K8=""),"Offer Date missing",IF(AND($K8&lt;&gt;"",$L8&lt;&gt;"",$L8&lt;$K8),"Response Due Date before Offer Date",IF(AND($K8&lt;&gt;"",$M8&lt;&gt;"",$M8&lt;$K8),"Decision Date before Offer Date",IF($U8="","Last Updated Date missing","OK")))))))))))</f>
        <v/>
      </c>
      <c r="T8" s="25" t="inlineStr">
        <is>
          <t>Accepted available seat.</t>
        </is>
      </c>
      <c r="U8" s="20" t="n">
        <v>46262</v>
      </c>
    </row>
    <row r="9">
      <c r="A9" s="19" t="inlineStr">
        <is>
          <t>APP-260104</t>
        </is>
      </c>
      <c r="B9" s="19" t="inlineStr">
        <is>
          <t>Caleb N.</t>
        </is>
      </c>
      <c r="C9" s="19" t="inlineStr">
        <is>
          <t>Harborview Project Skills</t>
        </is>
      </c>
      <c r="D9" s="19" t="inlineStr">
        <is>
          <t>Fall 2026</t>
        </is>
      </c>
      <c r="E9" s="20" t="n">
        <v>46225</v>
      </c>
      <c r="F9" s="20" t="n">
        <v>46233</v>
      </c>
      <c r="G9" s="21" t="n">
        <v>64</v>
      </c>
      <c r="H9" s="22">
        <f>IF($A9="","",IF($G9="","",IF($G9&gt;='Lists &amp; Settings'!$B$4,"High",IF($G9&gt;='Lists &amp; Settings'!$B$5,"Standard","Low"))))</f>
        <v/>
      </c>
      <c r="I9" s="19" t="inlineStr">
        <is>
          <t>Waiting</t>
        </is>
      </c>
      <c r="J9" s="23">
        <f>IF(OR($A9="",$I9&lt;&gt;"Waiting",$C9="",$D9="",$F9="",$G9=""),"",1+COUNTIFS($C$6:$C$205,$C9,$D$6:$D$205,$D9,$I$6:$I$205,"Waiting",$G$6:$G$205,"&gt;"&amp;$G9)+COUNTIFS($C$6:$C$205,$C9,$D$6:$D$205,$D9,$I$6:$I$205,"Waiting",$G$6:$G$205,$G9,$F$6:$F$205,"&lt;"&amp;$F9)+COUNTIFS($C$6:$C$205,$C9,$D$6:$D$205,$D9,$I$6:$I$205,"Waiting",$G$6:$G$205,$G9,$F$6:$F$205,$F9,$A$6:$A$205,"&lt;"&amp;$A9))</f>
        <v/>
      </c>
      <c r="K9" s="20" t="n"/>
      <c r="L9" s="20" t="n"/>
      <c r="M9" s="20" t="n"/>
      <c r="N9" s="20" t="n">
        <v>46266</v>
      </c>
      <c r="O9" s="20" t="n">
        <v>46270</v>
      </c>
      <c r="P9" s="19" t="inlineStr">
        <is>
          <t>Casey Patel</t>
        </is>
      </c>
      <c r="Q9" s="23">
        <f>IF(OR($A9="",$I9&lt;&gt;"Waiting",$F9=""),"",MAX(0,TODAY()-$F9))</f>
        <v/>
      </c>
      <c r="R9" s="24">
        <f>IF($A9="","",IF($I9="Offer Sent",IF($L9="","Missing due date",IF($L9&lt;TODAY(),"Offer overdue",IF($L9=TODAY(),"Due today",IF($L9&lt;=TODAY()+2,"Due soon","")))),IF($I9="Waiting",IF($O9="","Missing review date",IF($O9&lt;TODAY(),"Review overdue",IF($O9&lt;=TODAY()+2,"Review due soon",""))),"")))</f>
        <v/>
      </c>
      <c r="S9" s="24">
        <f>IF($A9="","",IF(COUNTIF($A$6:$A$205,$A9)&gt;1,"Duplicate Applicant ID",IF(OR($B9="",$C9="",$D9="",$E9="",$F9="",$G9="",$I9="",$P9=""),"Missing core field",IF(COUNTIFS(tblOfferings[Program],$C9,tblOfferings[Session],$D9)=0,"Program/session not configured",IF($E9&gt;$F9,"Application Date after Waitlist Date",IF(AND($I9="Offer Sent",$K9=""),"Offer Sent without Offer Date",IF(AND(OR($I9="Accepted",$I9="Declined"),$M9=""),"Decision Date missing",IF(AND(OR($I9="Accepted",$I9="Declined"),$K9=""),"Offer Date missing",IF(AND($K9&lt;&gt;"",$L9&lt;&gt;"",$L9&lt;$K9),"Response Due Date before Offer Date",IF(AND($K9&lt;&gt;"",$M9&lt;&gt;"",$M9&lt;$K9),"Decision Date before Offer Date",IF($U9="","Last Updated Date missing","OK")))))))))))</f>
        <v/>
      </c>
      <c r="T9" s="25" t="inlineStr">
        <is>
          <t>Review date requires attention.</t>
        </is>
      </c>
      <c r="U9" s="20" t="n">
        <v>46266</v>
      </c>
    </row>
    <row r="10">
      <c r="A10" s="19" t="inlineStr">
        <is>
          <t>APP-260105</t>
        </is>
      </c>
      <c r="B10" s="19" t="inlineStr">
        <is>
          <t>Priya S.</t>
        </is>
      </c>
      <c r="C10" s="19" t="inlineStr">
        <is>
          <t>Cedar Bridge IT Support</t>
        </is>
      </c>
      <c r="D10" s="19" t="inlineStr">
        <is>
          <t>Winter 2027</t>
        </is>
      </c>
      <c r="E10" s="20" t="n">
        <v>46235</v>
      </c>
      <c r="F10" s="20" t="n">
        <v>46243</v>
      </c>
      <c r="G10" s="21" t="n">
        <v>88</v>
      </c>
      <c r="H10" s="22">
        <f>IF($A10="","",IF($G10="","",IF($G10&gt;='Lists &amp; Settings'!$B$4,"High",IF($G10&gt;='Lists &amp; Settings'!$B$5,"Standard","Low"))))</f>
        <v/>
      </c>
      <c r="I10" s="19" t="inlineStr">
        <is>
          <t>Waiting</t>
        </is>
      </c>
      <c r="J10" s="23">
        <f>IF(OR($A10="",$I10&lt;&gt;"Waiting",$C10="",$D10="",$F10="",$G10=""),"",1+COUNTIFS($C$6:$C$205,$C10,$D$6:$D$205,$D10,$I$6:$I$205,"Waiting",$G$6:$G$205,"&gt;"&amp;$G10)+COUNTIFS($C$6:$C$205,$C10,$D$6:$D$205,$D10,$I$6:$I$205,"Waiting",$G$6:$G$205,$G10,$F$6:$F$205,"&lt;"&amp;$F10)+COUNTIFS($C$6:$C$205,$C10,$D$6:$D$205,$D10,$I$6:$I$205,"Waiting",$G$6:$G$205,$G10,$F$6:$F$205,$F10,$A$6:$A$205,"&lt;"&amp;$A10))</f>
        <v/>
      </c>
      <c r="K10" s="20" t="n"/>
      <c r="L10" s="20" t="n"/>
      <c r="M10" s="20" t="n"/>
      <c r="N10" s="20" t="n">
        <v>46267</v>
      </c>
      <c r="O10" s="20" t="n">
        <v>46275</v>
      </c>
      <c r="P10" s="19" t="inlineStr">
        <is>
          <t>Riley Chen</t>
        </is>
      </c>
      <c r="Q10" s="23">
        <f>IF(OR($A10="",$I10&lt;&gt;"Waiting",$F10=""),"",MAX(0,TODAY()-$F10))</f>
        <v/>
      </c>
      <c r="R10" s="24">
        <f>IF($A10="","",IF($I10="Offer Sent",IF($L10="","Missing due date",IF($L10&lt;TODAY(),"Offer overdue",IF($L10=TODAY(),"Due today",IF($L10&lt;=TODAY()+2,"Due soon","")))),IF($I10="Waiting",IF($O10="","Missing review date",IF($O10&lt;TODAY(),"Review overdue",IF($O10&lt;=TODAY()+2,"Review due soon",""))),"")))</f>
        <v/>
      </c>
      <c r="S10" s="24">
        <f>IF($A10="","",IF(COUNTIF($A$6:$A$205,$A10)&gt;1,"Duplicate Applicant ID",IF(OR($B10="",$C10="",$D10="",$E10="",$F10="",$G10="",$I10="",$P10=""),"Missing core field",IF(COUNTIFS(tblOfferings[Program],$C10,tblOfferings[Session],$D10)=0,"Program/session not configured",IF($E10&gt;$F10,"Application Date after Waitlist Date",IF(AND($I10="Offer Sent",$K10=""),"Offer Sent without Offer Date",IF(AND(OR($I10="Accepted",$I10="Declined"),$M10=""),"Decision Date missing",IF(AND(OR($I10="Accepted",$I10="Declined"),$K10=""),"Offer Date missing",IF(AND($K10&lt;&gt;"",$L10&lt;&gt;"",$L10&lt;$K10),"Response Due Date before Offer Date",IF(AND($K10&lt;&gt;"",$M10&lt;&gt;"",$M10&lt;$K10),"Decision Date before Offer Date",IF($U10="","Last Updated Date missing","OK")))))))))))</f>
        <v/>
      </c>
      <c r="T10" s="25" t="inlineStr">
        <is>
          <t>Interested in winter session.</t>
        </is>
      </c>
      <c r="U10" s="20" t="n">
        <v>46267</v>
      </c>
    </row>
    <row r="11">
      <c r="A11" s="19" t="inlineStr">
        <is>
          <t>APP-260106</t>
        </is>
      </c>
      <c r="B11" s="19" t="inlineStr">
        <is>
          <t>Noah B.</t>
        </is>
      </c>
      <c r="C11" s="19" t="inlineStr">
        <is>
          <t>Northstar Medical Assistant</t>
        </is>
      </c>
      <c r="D11" s="19" t="inlineStr">
        <is>
          <t>Winter 2027</t>
        </is>
      </c>
      <c r="E11" s="20" t="n">
        <v>46239</v>
      </c>
      <c r="F11" s="20" t="n">
        <v>46248</v>
      </c>
      <c r="G11" s="21" t="n">
        <v>47</v>
      </c>
      <c r="H11" s="22">
        <f>IF($A11="","",IF($G11="","",IF($G11&gt;='Lists &amp; Settings'!$B$4,"High",IF($G11&gt;='Lists &amp; Settings'!$B$5,"Standard","Low"))))</f>
        <v/>
      </c>
      <c r="I11" s="19" t="inlineStr">
        <is>
          <t>Withdrawn</t>
        </is>
      </c>
      <c r="J11" s="23">
        <f>IF(OR($A11="",$I11&lt;&gt;"Waiting",$C11="",$D11="",$F11="",$G11=""),"",1+COUNTIFS($C$6:$C$205,$C11,$D$6:$D$205,$D11,$I$6:$I$205,"Waiting",$G$6:$G$205,"&gt;"&amp;$G11)+COUNTIFS($C$6:$C$205,$C11,$D$6:$D$205,$D11,$I$6:$I$205,"Waiting",$G$6:$G$205,$G11,$F$6:$F$205,"&lt;"&amp;$F11)+COUNTIFS($C$6:$C$205,$C11,$D$6:$D$205,$D11,$I$6:$I$205,"Waiting",$G$6:$G$205,$G11,$F$6:$F$205,$F11,$A$6:$A$205,"&lt;"&amp;$A11))</f>
        <v/>
      </c>
      <c r="K11" s="20" t="n"/>
      <c r="L11" s="20" t="n"/>
      <c r="M11" s="20" t="n">
        <v>46266</v>
      </c>
      <c r="N11" s="20" t="n">
        <v>46266</v>
      </c>
      <c r="O11" s="20" t="n"/>
      <c r="P11" s="19" t="inlineStr">
        <is>
          <t>Jordan Lee</t>
        </is>
      </c>
      <c r="Q11" s="23">
        <f>IF(OR($A11="",$I11&lt;&gt;"Waiting",$F11=""),"",MAX(0,TODAY()-$F11))</f>
        <v/>
      </c>
      <c r="R11" s="24">
        <f>IF($A11="","",IF($I11="Offer Sent",IF($L11="","Missing due date",IF($L11&lt;TODAY(),"Offer overdue",IF($L11=TODAY(),"Due today",IF($L11&lt;=TODAY()+2,"Due soon","")))),IF($I11="Waiting",IF($O11="","Missing review date",IF($O11&lt;TODAY(),"Review overdue",IF($O11&lt;=TODAY()+2,"Review due soon",""))),"")))</f>
        <v/>
      </c>
      <c r="S11" s="24">
        <f>IF($A11="","",IF(COUNTIF($A$6:$A$205,$A11)&gt;1,"Duplicate Applicant ID",IF(OR($B11="",$C11="",$D11="",$E11="",$F11="",$G11="",$I11="",$P11=""),"Missing core field",IF(COUNTIFS(tblOfferings[Program],$C11,tblOfferings[Session],$D11)=0,"Program/session not configured",IF($E11&gt;$F11,"Application Date after Waitlist Date",IF(AND($I11="Offer Sent",$K11=""),"Offer Sent without Offer Date",IF(AND(OR($I11="Accepted",$I11="Declined"),$M11=""),"Decision Date missing",IF(AND(OR($I11="Accepted",$I11="Declined"),$K11=""),"Offer Date missing",IF(AND($K11&lt;&gt;"",$L11&lt;&gt;"",$L11&lt;$K11),"Response Due Date before Offer Date",IF(AND($K11&lt;&gt;"",$M11&lt;&gt;"",$M11&lt;$K11),"Decision Date before Offer Date",IF($U11="","Last Updated Date missing","OK")))))))))))</f>
        <v/>
      </c>
      <c r="T11" s="25" t="inlineStr">
        <is>
          <t>Applicant requested withdrawal.</t>
        </is>
      </c>
      <c r="U11" s="20" t="n">
        <v>46266</v>
      </c>
    </row>
    <row r="12">
      <c r="A12" s="19" t="inlineStr">
        <is>
          <t>APP-260107</t>
        </is>
      </c>
      <c r="B12" s="19" t="inlineStr">
        <is>
          <t>Lila M.</t>
        </is>
      </c>
      <c r="C12" s="19" t="inlineStr">
        <is>
          <t>Harborview Project Skills</t>
        </is>
      </c>
      <c r="D12" s="19" t="inlineStr">
        <is>
          <t>Spring 2027</t>
        </is>
      </c>
      <c r="E12" s="20" t="n">
        <v>46245</v>
      </c>
      <c r="F12" s="20" t="n">
        <v>46254</v>
      </c>
      <c r="G12" s="21" t="n">
        <v>73</v>
      </c>
      <c r="H12" s="22">
        <f>IF($A12="","",IF($G12="","",IF($G12&gt;='Lists &amp; Settings'!$B$4,"High",IF($G12&gt;='Lists &amp; Settings'!$B$5,"Standard","Low"))))</f>
        <v/>
      </c>
      <c r="I12" s="19" t="inlineStr">
        <is>
          <t>Waiting</t>
        </is>
      </c>
      <c r="J12" s="23">
        <f>IF(OR($A12="",$I12&lt;&gt;"Waiting",$C12="",$D12="",$F12="",$G12=""),"",1+COUNTIFS($C$6:$C$205,$C12,$D$6:$D$205,$D12,$I$6:$I$205,"Waiting",$G$6:$G$205,"&gt;"&amp;$G12)+COUNTIFS($C$6:$C$205,$C12,$D$6:$D$205,$D12,$I$6:$I$205,"Waiting",$G$6:$G$205,$G12,$F$6:$F$205,"&lt;"&amp;$F12)+COUNTIFS($C$6:$C$205,$C12,$D$6:$D$205,$D12,$I$6:$I$205,"Waiting",$G$6:$G$205,$G12,$F$6:$F$205,$F12,$A$6:$A$205,"&lt;"&amp;$A12))</f>
        <v/>
      </c>
      <c r="K12" s="20" t="n"/>
      <c r="L12" s="20" t="n"/>
      <c r="M12" s="20" t="n"/>
      <c r="N12" s="20" t="n">
        <v>46269</v>
      </c>
      <c r="O12" s="20" t="n">
        <v>46272</v>
      </c>
      <c r="P12" s="19" t="inlineStr">
        <is>
          <t>Casey Patel</t>
        </is>
      </c>
      <c r="Q12" s="23">
        <f>IF(OR($A12="",$I12&lt;&gt;"Waiting",$F12=""),"",MAX(0,TODAY()-$F12))</f>
        <v/>
      </c>
      <c r="R12" s="24">
        <f>IF($A12="","",IF($I12="Offer Sent",IF($L12="","Missing due date",IF($L12&lt;TODAY(),"Offer overdue",IF($L12=TODAY(),"Due today",IF($L12&lt;=TODAY()+2,"Due soon","")))),IF($I12="Waiting",IF($O12="","Missing review date",IF($O12&lt;TODAY(),"Review overdue",IF($O12&lt;=TODAY()+2,"Review due soon",""))),"")))</f>
        <v/>
      </c>
      <c r="S12" s="24">
        <f>IF($A12="","",IF(COUNTIF($A$6:$A$205,$A12)&gt;1,"Duplicate Applicant ID",IF(OR($B12="",$C12="",$D12="",$E12="",$F12="",$G12="",$I12="",$P12=""),"Missing core field",IF(COUNTIFS(tblOfferings[Program],$C12,tblOfferings[Session],$D12)=0,"Program/session not configured",IF($E12&gt;$F12,"Application Date after Waitlist Date",IF(AND($I12="Offer Sent",$K12=""),"Offer Sent without Offer Date",IF(AND(OR($I12="Accepted",$I12="Declined"),$M12=""),"Decision Date missing",IF(AND(OR($I12="Accepted",$I12="Declined"),$K12=""),"Offer Date missing",IF(AND($K12&lt;&gt;"",$L12&lt;&gt;"",$L12&lt;$K12),"Response Due Date before Offer Date",IF(AND($K12&lt;&gt;"",$M12&lt;&gt;"",$M12&lt;$K12),"Decision Date before Offer Date",IF($U12="","Last Updated Date missing","OK")))))))))))</f>
        <v/>
      </c>
      <c r="T12" s="25" t="inlineStr">
        <is>
          <t>Confirm continued interest.</t>
        </is>
      </c>
      <c r="U12" s="20" t="n">
        <v>46269</v>
      </c>
    </row>
    <row r="13">
      <c r="A13" s="19" t="inlineStr">
        <is>
          <t>APP-260108</t>
        </is>
      </c>
      <c r="B13" s="19" t="inlineStr">
        <is>
          <t>Ethan V.</t>
        </is>
      </c>
      <c r="C13" s="19" t="inlineStr">
        <is>
          <t>Cedar Bridge IT Support</t>
        </is>
      </c>
      <c r="D13" s="19" t="inlineStr">
        <is>
          <t>Fall 2026</t>
        </is>
      </c>
      <c r="E13" s="20" t="n">
        <v>46204</v>
      </c>
      <c r="F13" s="20" t="n">
        <v>46211</v>
      </c>
      <c r="G13" s="21" t="n">
        <v>81</v>
      </c>
      <c r="H13" s="22">
        <f>IF($A13="","",IF($G13="","",IF($G13&gt;='Lists &amp; Settings'!$B$4,"High",IF($G13&gt;='Lists &amp; Settings'!$B$5,"Standard","Low"))))</f>
        <v/>
      </c>
      <c r="I13" s="19" t="inlineStr">
        <is>
          <t>Declined</t>
        </is>
      </c>
      <c r="J13" s="23">
        <f>IF(OR($A13="",$I13&lt;&gt;"Waiting",$C13="",$D13="",$F13="",$G13=""),"",1+COUNTIFS($C$6:$C$205,$C13,$D$6:$D$205,$D13,$I$6:$I$205,"Waiting",$G$6:$G$205,"&gt;"&amp;$G13)+COUNTIFS($C$6:$C$205,$C13,$D$6:$D$205,$D13,$I$6:$I$205,"Waiting",$G$6:$G$205,$G13,$F$6:$F$205,"&lt;"&amp;$F13)+COUNTIFS($C$6:$C$205,$C13,$D$6:$D$205,$D13,$I$6:$I$205,"Waiting",$G$6:$G$205,$G13,$F$6:$F$205,$F13,$A$6:$A$205,"&lt;"&amp;$A13))</f>
        <v/>
      </c>
      <c r="K13" s="20" t="n">
        <v>46263</v>
      </c>
      <c r="L13" s="20" t="n">
        <v>46267</v>
      </c>
      <c r="M13" s="20" t="n">
        <v>46265</v>
      </c>
      <c r="N13" s="20" t="n">
        <v>46265</v>
      </c>
      <c r="O13" s="20" t="n"/>
      <c r="P13" s="19" t="inlineStr">
        <is>
          <t>Morgan Diaz</t>
        </is>
      </c>
      <c r="Q13" s="23">
        <f>IF(OR($A13="",$I13&lt;&gt;"Waiting",$F13=""),"",MAX(0,TODAY()-$F13))</f>
        <v/>
      </c>
      <c r="R13" s="24">
        <f>IF($A13="","",IF($I13="Offer Sent",IF($L13="","Missing due date",IF($L13&lt;TODAY(),"Offer overdue",IF($L13=TODAY(),"Due today",IF($L13&lt;=TODAY()+2,"Due soon","")))),IF($I13="Waiting",IF($O13="","Missing review date",IF($O13&lt;TODAY(),"Review overdue",IF($O13&lt;=TODAY()+2,"Review due soon",""))),"")))</f>
        <v/>
      </c>
      <c r="S13" s="24">
        <f>IF($A13="","",IF(COUNTIF($A$6:$A$205,$A13)&gt;1,"Duplicate Applicant ID",IF(OR($B13="",$C13="",$D13="",$E13="",$F13="",$G13="",$I13="",$P13=""),"Missing core field",IF(COUNTIFS(tblOfferings[Program],$C13,tblOfferings[Session],$D13)=0,"Program/session not configured",IF($E13&gt;$F13,"Application Date after Waitlist Date",IF(AND($I13="Offer Sent",$K13=""),"Offer Sent without Offer Date",IF(AND(OR($I13="Accepted",$I13="Declined"),$M13=""),"Decision Date missing",IF(AND(OR($I13="Accepted",$I13="Declined"),$K13=""),"Offer Date missing",IF(AND($K13&lt;&gt;"",$L13&lt;&gt;"",$L13&lt;$K13),"Response Due Date before Offer Date",IF(AND($K13&lt;&gt;"",$M13&lt;&gt;"",$M13&lt;$K13),"Decision Date before Offer Date",IF($U13="","Last Updated Date missing","OK")))))))))))</f>
        <v/>
      </c>
      <c r="T13" s="25" t="inlineStr">
        <is>
          <t>Declined current offer.</t>
        </is>
      </c>
      <c r="U13" s="20" t="n">
        <v>46265</v>
      </c>
    </row>
    <row r="14">
      <c r="A14" s="19" t="inlineStr">
        <is>
          <t>APP-260109</t>
        </is>
      </c>
      <c r="B14" s="19" t="inlineStr">
        <is>
          <t>Sofia D.</t>
        </is>
      </c>
      <c r="C14" s="19" t="inlineStr">
        <is>
          <t>Northstar Medical Assistant</t>
        </is>
      </c>
      <c r="D14" s="19" t="inlineStr">
        <is>
          <t>Fall 2026</t>
        </is>
      </c>
      <c r="E14" s="20" t="n">
        <v>46218</v>
      </c>
      <c r="F14" s="20" t="n">
        <v>46225</v>
      </c>
      <c r="G14" s="21" t="n">
        <v>92</v>
      </c>
      <c r="H14" s="22">
        <f>IF($A14="","",IF($G14="","",IF($G14&gt;='Lists &amp; Settings'!$B$4,"High",IF($G14&gt;='Lists &amp; Settings'!$B$5,"Standard","Low"))))</f>
        <v/>
      </c>
      <c r="I14" s="19" t="inlineStr">
        <is>
          <t>Waiting</t>
        </is>
      </c>
      <c r="J14" s="23">
        <f>IF(OR($A14="",$I14&lt;&gt;"Waiting",$C14="",$D14="",$F14="",$G14=""),"",1+COUNTIFS($C$6:$C$205,$C14,$D$6:$D$205,$D14,$I$6:$I$205,"Waiting",$G$6:$G$205,"&gt;"&amp;$G14)+COUNTIFS($C$6:$C$205,$C14,$D$6:$D$205,$D14,$I$6:$I$205,"Waiting",$G$6:$G$205,$G14,$F$6:$F$205,"&lt;"&amp;$F14)+COUNTIFS($C$6:$C$205,$C14,$D$6:$D$205,$D14,$I$6:$I$205,"Waiting",$G$6:$G$205,$G14,$F$6:$F$205,$F14,$A$6:$A$205,"&lt;"&amp;$A14))</f>
        <v/>
      </c>
      <c r="K14" s="20" t="n"/>
      <c r="L14" s="20" t="n"/>
      <c r="M14" s="20" t="n"/>
      <c r="N14" s="20" t="n">
        <v>46270</v>
      </c>
      <c r="O14" s="20" t="n">
        <v>46274</v>
      </c>
      <c r="P14" s="19" t="inlineStr">
        <is>
          <t>Avery Brooks</t>
        </is>
      </c>
      <c r="Q14" s="23">
        <f>IF(OR($A14="",$I14&lt;&gt;"Waiting",$F14=""),"",MAX(0,TODAY()-$F14))</f>
        <v/>
      </c>
      <c r="R14" s="24">
        <f>IF($A14="","",IF($I14="Offer Sent",IF($L14="","Missing due date",IF($L14&lt;TODAY(),"Offer overdue",IF($L14=TODAY(),"Due today",IF($L14&lt;=TODAY()+2,"Due soon","")))),IF($I14="Waiting",IF($O14="","Missing review date",IF($O14&lt;TODAY(),"Review overdue",IF($O14&lt;=TODAY()+2,"Review due soon",""))),"")))</f>
        <v/>
      </c>
      <c r="S14" s="24">
        <f>IF($A14="","",IF(COUNTIF($A$6:$A$205,$A14)&gt;1,"Duplicate Applicant ID",IF(OR($B14="",$C14="",$D14="",$E14="",$F14="",$G14="",$I14="",$P14=""),"Missing core field",IF(COUNTIFS(tblOfferings[Program],$C14,tblOfferings[Session],$D14)=0,"Program/session not configured",IF($E14&gt;$F14,"Application Date after Waitlist Date",IF(AND($I14="Offer Sent",$K14=""),"Offer Sent without Offer Date",IF(AND(OR($I14="Accepted",$I14="Declined"),$M14=""),"Decision Date missing",IF(AND(OR($I14="Accepted",$I14="Declined"),$K14=""),"Offer Date missing",IF(AND($K14&lt;&gt;"",$L14&lt;&gt;"",$L14&lt;$K14),"Response Due Date before Offer Date",IF(AND($K14&lt;&gt;"",$M14&lt;&gt;"",$M14&lt;$K14),"Decision Date before Offer Date",IF($U14="","Last Updated Date missing","OK")))))))))))</f>
        <v/>
      </c>
      <c r="T14" s="25" t="inlineStr">
        <is>
          <t>Same score; rank uses waitlist date.</t>
        </is>
      </c>
      <c r="U14" s="20" t="n">
        <v>46270</v>
      </c>
    </row>
    <row r="15">
      <c r="A15" s="19" t="inlineStr">
        <is>
          <t>APP-260110</t>
        </is>
      </c>
      <c r="B15" s="19" t="inlineStr">
        <is>
          <t>Marcus J.</t>
        </is>
      </c>
      <c r="C15" s="19" t="inlineStr">
        <is>
          <t>Harborview Project Skills</t>
        </is>
      </c>
      <c r="D15" s="19" t="inlineStr">
        <is>
          <t>Fall 2026</t>
        </is>
      </c>
      <c r="E15" s="20" t="n">
        <v>46221</v>
      </c>
      <c r="F15" s="20" t="n">
        <v>46231</v>
      </c>
      <c r="G15" s="21" t="n">
        <v>55</v>
      </c>
      <c r="H15" s="22">
        <f>IF($A15="","",IF($G15="","",IF($G15&gt;='Lists &amp; Settings'!$B$4,"High",IF($G15&gt;='Lists &amp; Settings'!$B$5,"Standard","Low"))))</f>
        <v/>
      </c>
      <c r="I15" s="19" t="inlineStr">
        <is>
          <t>Removed</t>
        </is>
      </c>
      <c r="J15" s="23">
        <f>IF(OR($A15="",$I15&lt;&gt;"Waiting",$C15="",$D15="",$F15="",$G15=""),"",1+COUNTIFS($C$6:$C$205,$C15,$D$6:$D$205,$D15,$I$6:$I$205,"Waiting",$G$6:$G$205,"&gt;"&amp;$G15)+COUNTIFS($C$6:$C$205,$C15,$D$6:$D$205,$D15,$I$6:$I$205,"Waiting",$G$6:$G$205,$G15,$F$6:$F$205,"&lt;"&amp;$F15)+COUNTIFS($C$6:$C$205,$C15,$D$6:$D$205,$D15,$I$6:$I$205,"Waiting",$G$6:$G$205,$G15,$F$6:$F$205,$F15,$A$6:$A$205,"&lt;"&amp;$A15))</f>
        <v/>
      </c>
      <c r="K15" s="20" t="n"/>
      <c r="L15" s="20" t="n"/>
      <c r="M15" s="20" t="n">
        <v>46267</v>
      </c>
      <c r="N15" s="20" t="n">
        <v>46267</v>
      </c>
      <c r="O15" s="20" t="n"/>
      <c r="P15" s="19" t="inlineStr">
        <is>
          <t>Casey Patel</t>
        </is>
      </c>
      <c r="Q15" s="23">
        <f>IF(OR($A15="",$I15&lt;&gt;"Waiting",$F15=""),"",MAX(0,TODAY()-$F15))</f>
        <v/>
      </c>
      <c r="R15" s="24">
        <f>IF($A15="","",IF($I15="Offer Sent",IF($L15="","Missing due date",IF($L15&lt;TODAY(),"Offer overdue",IF($L15=TODAY(),"Due today",IF($L15&lt;=TODAY()+2,"Due soon","")))),IF($I15="Waiting",IF($O15="","Missing review date",IF($O15&lt;TODAY(),"Review overdue",IF($O15&lt;=TODAY()+2,"Review due soon",""))),"")))</f>
        <v/>
      </c>
      <c r="S15" s="24">
        <f>IF($A15="","",IF(COUNTIF($A$6:$A$205,$A15)&gt;1,"Duplicate Applicant ID",IF(OR($B15="",$C15="",$D15="",$E15="",$F15="",$G15="",$I15="",$P15=""),"Missing core field",IF(COUNTIFS(tblOfferings[Program],$C15,tblOfferings[Session],$D15)=0,"Program/session not configured",IF($E15&gt;$F15,"Application Date after Waitlist Date",IF(AND($I15="Offer Sent",$K15=""),"Offer Sent without Offer Date",IF(AND(OR($I15="Accepted",$I15="Declined"),$M15=""),"Decision Date missing",IF(AND(OR($I15="Accepted",$I15="Declined"),$K15=""),"Offer Date missing",IF(AND($K15&lt;&gt;"",$L15&lt;&gt;"",$L15&lt;$K15),"Response Due Date before Offer Date",IF(AND($K15&lt;&gt;"",$M15&lt;&gt;"",$M15&lt;$K15),"Decision Date before Offer Date",IF($U15="","Last Updated Date missing","OK")))))))))))</f>
        <v/>
      </c>
      <c r="T15" s="25" t="inlineStr">
        <is>
          <t>Record closed after repeated no response.</t>
        </is>
      </c>
      <c r="U15" s="20" t="n">
        <v>46267</v>
      </c>
    </row>
    <row r="16">
      <c r="A16" s="19" t="n"/>
      <c r="B16" s="19" t="n"/>
      <c r="C16" s="19" t="n"/>
      <c r="D16" s="19" t="n"/>
      <c r="E16" s="20" t="n"/>
      <c r="F16" s="20" t="n"/>
      <c r="G16" s="21" t="n"/>
      <c r="H16" s="22">
        <f>IF($A16="","",IF($G16="","",IF($G16&gt;='Lists &amp; Settings'!$B$4,"High",IF($G16&gt;='Lists &amp; Settings'!$B$5,"Standard","Low"))))</f>
        <v/>
      </c>
      <c r="I16" s="19" t="n"/>
      <c r="J16" s="23">
        <f>IF(OR($A16="",$I16&lt;&gt;"Waiting",$C16="",$D16="",$F16="",$G16=""),"",1+COUNTIFS($C$6:$C$205,$C16,$D$6:$D$205,$D16,$I$6:$I$205,"Waiting",$G$6:$G$205,"&gt;"&amp;$G16)+COUNTIFS($C$6:$C$205,$C16,$D$6:$D$205,$D16,$I$6:$I$205,"Waiting",$G$6:$G$205,$G16,$F$6:$F$205,"&lt;"&amp;$F16)+COUNTIFS($C$6:$C$205,$C16,$D$6:$D$205,$D16,$I$6:$I$205,"Waiting",$G$6:$G$205,$G16,$F$6:$F$205,$F16,$A$6:$A$205,"&lt;"&amp;$A16))</f>
        <v/>
      </c>
      <c r="K16" s="20" t="n"/>
      <c r="L16" s="20" t="n"/>
      <c r="M16" s="20" t="n"/>
      <c r="N16" s="20" t="n"/>
      <c r="O16" s="20" t="n"/>
      <c r="P16" s="19" t="n"/>
      <c r="Q16" s="23">
        <f>IF(OR($A16="",$I16&lt;&gt;"Waiting",$F16=""),"",MAX(0,TODAY()-$F16))</f>
        <v/>
      </c>
      <c r="R16" s="24">
        <f>IF($A16="","",IF($I16="Offer Sent",IF($L16="","Missing due date",IF($L16&lt;TODAY(),"Offer overdue",IF($L16=TODAY(),"Due today",IF($L16&lt;=TODAY()+2,"Due soon","")))),IF($I16="Waiting",IF($O16="","Missing review date",IF($O16&lt;TODAY(),"Review overdue",IF($O16&lt;=TODAY()+2,"Review due soon",""))),"")))</f>
        <v/>
      </c>
      <c r="S16" s="24">
        <f>IF($A16="","",IF(COUNTIF($A$6:$A$205,$A16)&gt;1,"Duplicate Applicant ID",IF(OR($B16="",$C16="",$D16="",$E16="",$F16="",$G16="",$I16="",$P16=""),"Missing core field",IF(COUNTIFS(tblOfferings[Program],$C16,tblOfferings[Session],$D16)=0,"Program/session not configured",IF($E16&gt;$F16,"Application Date after Waitlist Date",IF(AND($I16="Offer Sent",$K16=""),"Offer Sent without Offer Date",IF(AND(OR($I16="Accepted",$I16="Declined"),$M16=""),"Decision Date missing",IF(AND(OR($I16="Accepted",$I16="Declined"),$K16=""),"Offer Date missing",IF(AND($K16&lt;&gt;"",$L16&lt;&gt;"",$L16&lt;$K16),"Response Due Date before Offer Date",IF(AND($K16&lt;&gt;"",$M16&lt;&gt;"",$M16&lt;$K16),"Decision Date before Offer Date",IF($U16="","Last Updated Date missing","OK")))))))))))</f>
        <v/>
      </c>
      <c r="T16" s="25" t="n"/>
      <c r="U16" s="20" t="n"/>
    </row>
    <row r="17">
      <c r="A17" s="19" t="n"/>
      <c r="B17" s="19" t="n"/>
      <c r="C17" s="19" t="n"/>
      <c r="D17" s="19" t="n"/>
      <c r="E17" s="20" t="n"/>
      <c r="F17" s="20" t="n"/>
      <c r="G17" s="21" t="n"/>
      <c r="H17" s="22">
        <f>IF($A17="","",IF($G17="","",IF($G17&gt;='Lists &amp; Settings'!$B$4,"High",IF($G17&gt;='Lists &amp; Settings'!$B$5,"Standard","Low"))))</f>
        <v/>
      </c>
      <c r="I17" s="19" t="n"/>
      <c r="J17" s="23">
        <f>IF(OR($A17="",$I17&lt;&gt;"Waiting",$C17="",$D17="",$F17="",$G17=""),"",1+COUNTIFS($C$6:$C$205,$C17,$D$6:$D$205,$D17,$I$6:$I$205,"Waiting",$G$6:$G$205,"&gt;"&amp;$G17)+COUNTIFS($C$6:$C$205,$C17,$D$6:$D$205,$D17,$I$6:$I$205,"Waiting",$G$6:$G$205,$G17,$F$6:$F$205,"&lt;"&amp;$F17)+COUNTIFS($C$6:$C$205,$C17,$D$6:$D$205,$D17,$I$6:$I$205,"Waiting",$G$6:$G$205,$G17,$F$6:$F$205,$F17,$A$6:$A$205,"&lt;"&amp;$A17))</f>
        <v/>
      </c>
      <c r="K17" s="20" t="n"/>
      <c r="L17" s="20" t="n"/>
      <c r="M17" s="20" t="n"/>
      <c r="N17" s="20" t="n"/>
      <c r="O17" s="20" t="n"/>
      <c r="P17" s="19" t="n"/>
      <c r="Q17" s="23">
        <f>IF(OR($A17="",$I17&lt;&gt;"Waiting",$F17=""),"",MAX(0,TODAY()-$F17))</f>
        <v/>
      </c>
      <c r="R17" s="24">
        <f>IF($A17="","",IF($I17="Offer Sent",IF($L17="","Missing due date",IF($L17&lt;TODAY(),"Offer overdue",IF($L17=TODAY(),"Due today",IF($L17&lt;=TODAY()+2,"Due soon","")))),IF($I17="Waiting",IF($O17="","Missing review date",IF($O17&lt;TODAY(),"Review overdue",IF($O17&lt;=TODAY()+2,"Review due soon",""))),"")))</f>
        <v/>
      </c>
      <c r="S17" s="24">
        <f>IF($A17="","",IF(COUNTIF($A$6:$A$205,$A17)&gt;1,"Duplicate Applicant ID",IF(OR($B17="",$C17="",$D17="",$E17="",$F17="",$G17="",$I17="",$P17=""),"Missing core field",IF(COUNTIFS(tblOfferings[Program],$C17,tblOfferings[Session],$D17)=0,"Program/session not configured",IF($E17&gt;$F17,"Application Date after Waitlist Date",IF(AND($I17="Offer Sent",$K17=""),"Offer Sent without Offer Date",IF(AND(OR($I17="Accepted",$I17="Declined"),$M17=""),"Decision Date missing",IF(AND(OR($I17="Accepted",$I17="Declined"),$K17=""),"Offer Date missing",IF(AND($K17&lt;&gt;"",$L17&lt;&gt;"",$L17&lt;$K17),"Response Due Date before Offer Date",IF(AND($K17&lt;&gt;"",$M17&lt;&gt;"",$M17&lt;$K17),"Decision Date before Offer Date",IF($U17="","Last Updated Date missing","OK")))))))))))</f>
        <v/>
      </c>
      <c r="T17" s="25" t="n"/>
      <c r="U17" s="20" t="n"/>
    </row>
    <row r="18">
      <c r="A18" s="19" t="n"/>
      <c r="B18" s="19" t="n"/>
      <c r="C18" s="19" t="n"/>
      <c r="D18" s="19" t="n"/>
      <c r="E18" s="20" t="n"/>
      <c r="F18" s="20" t="n"/>
      <c r="G18" s="21" t="n"/>
      <c r="H18" s="22">
        <f>IF($A18="","",IF($G18="","",IF($G18&gt;='Lists &amp; Settings'!$B$4,"High",IF($G18&gt;='Lists &amp; Settings'!$B$5,"Standard","Low"))))</f>
        <v/>
      </c>
      <c r="I18" s="19" t="n"/>
      <c r="J18" s="23">
        <f>IF(OR($A18="",$I18&lt;&gt;"Waiting",$C18="",$D18="",$F18="",$G18=""),"",1+COUNTIFS($C$6:$C$205,$C18,$D$6:$D$205,$D18,$I$6:$I$205,"Waiting",$G$6:$G$205,"&gt;"&amp;$G18)+COUNTIFS($C$6:$C$205,$C18,$D$6:$D$205,$D18,$I$6:$I$205,"Waiting",$G$6:$G$205,$G18,$F$6:$F$205,"&lt;"&amp;$F18)+COUNTIFS($C$6:$C$205,$C18,$D$6:$D$205,$D18,$I$6:$I$205,"Waiting",$G$6:$G$205,$G18,$F$6:$F$205,$F18,$A$6:$A$205,"&lt;"&amp;$A18))</f>
        <v/>
      </c>
      <c r="K18" s="20" t="n"/>
      <c r="L18" s="20" t="n"/>
      <c r="M18" s="20" t="n"/>
      <c r="N18" s="20" t="n"/>
      <c r="O18" s="20" t="n"/>
      <c r="P18" s="19" t="n"/>
      <c r="Q18" s="23">
        <f>IF(OR($A18="",$I18&lt;&gt;"Waiting",$F18=""),"",MAX(0,TODAY()-$F18))</f>
        <v/>
      </c>
      <c r="R18" s="24">
        <f>IF($A18="","",IF($I18="Offer Sent",IF($L18="","Missing due date",IF($L18&lt;TODAY(),"Offer overdue",IF($L18=TODAY(),"Due today",IF($L18&lt;=TODAY()+2,"Due soon","")))),IF($I18="Waiting",IF($O18="","Missing review date",IF($O18&lt;TODAY(),"Review overdue",IF($O18&lt;=TODAY()+2,"Review due soon",""))),"")))</f>
        <v/>
      </c>
      <c r="S18" s="24">
        <f>IF($A18="","",IF(COUNTIF($A$6:$A$205,$A18)&gt;1,"Duplicate Applicant ID",IF(OR($B18="",$C18="",$D18="",$E18="",$F18="",$G18="",$I18="",$P18=""),"Missing core field",IF(COUNTIFS(tblOfferings[Program],$C18,tblOfferings[Session],$D18)=0,"Program/session not configured",IF($E18&gt;$F18,"Application Date after Waitlist Date",IF(AND($I18="Offer Sent",$K18=""),"Offer Sent without Offer Date",IF(AND(OR($I18="Accepted",$I18="Declined"),$M18=""),"Decision Date missing",IF(AND(OR($I18="Accepted",$I18="Declined"),$K18=""),"Offer Date missing",IF(AND($K18&lt;&gt;"",$L18&lt;&gt;"",$L18&lt;$K18),"Response Due Date before Offer Date",IF(AND($K18&lt;&gt;"",$M18&lt;&gt;"",$M18&lt;$K18),"Decision Date before Offer Date",IF($U18="","Last Updated Date missing","OK")))))))))))</f>
        <v/>
      </c>
      <c r="T18" s="25" t="n"/>
      <c r="U18" s="20" t="n"/>
    </row>
    <row r="19">
      <c r="A19" s="19" t="n"/>
      <c r="B19" s="19" t="n"/>
      <c r="C19" s="19" t="n"/>
      <c r="D19" s="19" t="n"/>
      <c r="E19" s="20" t="n"/>
      <c r="F19" s="20" t="n"/>
      <c r="G19" s="21" t="n"/>
      <c r="H19" s="22">
        <f>IF($A19="","",IF($G19="","",IF($G19&gt;='Lists &amp; Settings'!$B$4,"High",IF($G19&gt;='Lists &amp; Settings'!$B$5,"Standard","Low"))))</f>
        <v/>
      </c>
      <c r="I19" s="19" t="n"/>
      <c r="J19" s="23">
        <f>IF(OR($A19="",$I19&lt;&gt;"Waiting",$C19="",$D19="",$F19="",$G19=""),"",1+COUNTIFS($C$6:$C$205,$C19,$D$6:$D$205,$D19,$I$6:$I$205,"Waiting",$G$6:$G$205,"&gt;"&amp;$G19)+COUNTIFS($C$6:$C$205,$C19,$D$6:$D$205,$D19,$I$6:$I$205,"Waiting",$G$6:$G$205,$G19,$F$6:$F$205,"&lt;"&amp;$F19)+COUNTIFS($C$6:$C$205,$C19,$D$6:$D$205,$D19,$I$6:$I$205,"Waiting",$G$6:$G$205,$G19,$F$6:$F$205,$F19,$A$6:$A$205,"&lt;"&amp;$A19))</f>
        <v/>
      </c>
      <c r="K19" s="20" t="n"/>
      <c r="L19" s="20" t="n"/>
      <c r="M19" s="20" t="n"/>
      <c r="N19" s="20" t="n"/>
      <c r="O19" s="20" t="n"/>
      <c r="P19" s="19" t="n"/>
      <c r="Q19" s="23">
        <f>IF(OR($A19="",$I19&lt;&gt;"Waiting",$F19=""),"",MAX(0,TODAY()-$F19))</f>
        <v/>
      </c>
      <c r="R19" s="24">
        <f>IF($A19="","",IF($I19="Offer Sent",IF($L19="","Missing due date",IF($L19&lt;TODAY(),"Offer overdue",IF($L19=TODAY(),"Due today",IF($L19&lt;=TODAY()+2,"Due soon","")))),IF($I19="Waiting",IF($O19="","Missing review date",IF($O19&lt;TODAY(),"Review overdue",IF($O19&lt;=TODAY()+2,"Review due soon",""))),"")))</f>
        <v/>
      </c>
      <c r="S19" s="24">
        <f>IF($A19="","",IF(COUNTIF($A$6:$A$205,$A19)&gt;1,"Duplicate Applicant ID",IF(OR($B19="",$C19="",$D19="",$E19="",$F19="",$G19="",$I19="",$P19=""),"Missing core field",IF(COUNTIFS(tblOfferings[Program],$C19,tblOfferings[Session],$D19)=0,"Program/session not configured",IF($E19&gt;$F19,"Application Date after Waitlist Date",IF(AND($I19="Offer Sent",$K19=""),"Offer Sent without Offer Date",IF(AND(OR($I19="Accepted",$I19="Declined"),$M19=""),"Decision Date missing",IF(AND(OR($I19="Accepted",$I19="Declined"),$K19=""),"Offer Date missing",IF(AND($K19&lt;&gt;"",$L19&lt;&gt;"",$L19&lt;$K19),"Response Due Date before Offer Date",IF(AND($K19&lt;&gt;"",$M19&lt;&gt;"",$M19&lt;$K19),"Decision Date before Offer Date",IF($U19="","Last Updated Date missing","OK")))))))))))</f>
        <v/>
      </c>
      <c r="T19" s="25" t="n"/>
      <c r="U19" s="20" t="n"/>
    </row>
    <row r="20">
      <c r="A20" s="19" t="n"/>
      <c r="B20" s="19" t="n"/>
      <c r="C20" s="19" t="n"/>
      <c r="D20" s="19" t="n"/>
      <c r="E20" s="20" t="n"/>
      <c r="F20" s="20" t="n"/>
      <c r="G20" s="21" t="n"/>
      <c r="H20" s="22">
        <f>IF($A20="","",IF($G20="","",IF($G20&gt;='Lists &amp; Settings'!$B$4,"High",IF($G20&gt;='Lists &amp; Settings'!$B$5,"Standard","Low"))))</f>
        <v/>
      </c>
      <c r="I20" s="19" t="n"/>
      <c r="J20" s="23">
        <f>IF(OR($A20="",$I20&lt;&gt;"Waiting",$C20="",$D20="",$F20="",$G20=""),"",1+COUNTIFS($C$6:$C$205,$C20,$D$6:$D$205,$D20,$I$6:$I$205,"Waiting",$G$6:$G$205,"&gt;"&amp;$G20)+COUNTIFS($C$6:$C$205,$C20,$D$6:$D$205,$D20,$I$6:$I$205,"Waiting",$G$6:$G$205,$G20,$F$6:$F$205,"&lt;"&amp;$F20)+COUNTIFS($C$6:$C$205,$C20,$D$6:$D$205,$D20,$I$6:$I$205,"Waiting",$G$6:$G$205,$G20,$F$6:$F$205,$F20,$A$6:$A$205,"&lt;"&amp;$A20))</f>
        <v/>
      </c>
      <c r="K20" s="20" t="n"/>
      <c r="L20" s="20" t="n"/>
      <c r="M20" s="20" t="n"/>
      <c r="N20" s="20" t="n"/>
      <c r="O20" s="20" t="n"/>
      <c r="P20" s="19" t="n"/>
      <c r="Q20" s="23">
        <f>IF(OR($A20="",$I20&lt;&gt;"Waiting",$F20=""),"",MAX(0,TODAY()-$F20))</f>
        <v/>
      </c>
      <c r="R20" s="24">
        <f>IF($A20="","",IF($I20="Offer Sent",IF($L20="","Missing due date",IF($L20&lt;TODAY(),"Offer overdue",IF($L20=TODAY(),"Due today",IF($L20&lt;=TODAY()+2,"Due soon","")))),IF($I20="Waiting",IF($O20="","Missing review date",IF($O20&lt;TODAY(),"Review overdue",IF($O20&lt;=TODAY()+2,"Review due soon",""))),"")))</f>
        <v/>
      </c>
      <c r="S20" s="24">
        <f>IF($A20="","",IF(COUNTIF($A$6:$A$205,$A20)&gt;1,"Duplicate Applicant ID",IF(OR($B20="",$C20="",$D20="",$E20="",$F20="",$G20="",$I20="",$P20=""),"Missing core field",IF(COUNTIFS(tblOfferings[Program],$C20,tblOfferings[Session],$D20)=0,"Program/session not configured",IF($E20&gt;$F20,"Application Date after Waitlist Date",IF(AND($I20="Offer Sent",$K20=""),"Offer Sent without Offer Date",IF(AND(OR($I20="Accepted",$I20="Declined"),$M20=""),"Decision Date missing",IF(AND(OR($I20="Accepted",$I20="Declined"),$K20=""),"Offer Date missing",IF(AND($K20&lt;&gt;"",$L20&lt;&gt;"",$L20&lt;$K20),"Response Due Date before Offer Date",IF(AND($K20&lt;&gt;"",$M20&lt;&gt;"",$M20&lt;$K20),"Decision Date before Offer Date",IF($U20="","Last Updated Date missing","OK")))))))))))</f>
        <v/>
      </c>
      <c r="T20" s="25" t="n"/>
      <c r="U20" s="20" t="n"/>
    </row>
    <row r="21">
      <c r="A21" s="19" t="n"/>
      <c r="B21" s="19" t="n"/>
      <c r="C21" s="19" t="n"/>
      <c r="D21" s="19" t="n"/>
      <c r="E21" s="20" t="n"/>
      <c r="F21" s="20" t="n"/>
      <c r="G21" s="21" t="n"/>
      <c r="H21" s="22">
        <f>IF($A21="","",IF($G21="","",IF($G21&gt;='Lists &amp; Settings'!$B$4,"High",IF($G21&gt;='Lists &amp; Settings'!$B$5,"Standard","Low"))))</f>
        <v/>
      </c>
      <c r="I21" s="19" t="n"/>
      <c r="J21" s="23">
        <f>IF(OR($A21="",$I21&lt;&gt;"Waiting",$C21="",$D21="",$F21="",$G21=""),"",1+COUNTIFS($C$6:$C$205,$C21,$D$6:$D$205,$D21,$I$6:$I$205,"Waiting",$G$6:$G$205,"&gt;"&amp;$G21)+COUNTIFS($C$6:$C$205,$C21,$D$6:$D$205,$D21,$I$6:$I$205,"Waiting",$G$6:$G$205,$G21,$F$6:$F$205,"&lt;"&amp;$F21)+COUNTIFS($C$6:$C$205,$C21,$D$6:$D$205,$D21,$I$6:$I$205,"Waiting",$G$6:$G$205,$G21,$F$6:$F$205,$F21,$A$6:$A$205,"&lt;"&amp;$A21))</f>
        <v/>
      </c>
      <c r="K21" s="20" t="n"/>
      <c r="L21" s="20" t="n"/>
      <c r="M21" s="20" t="n"/>
      <c r="N21" s="20" t="n"/>
      <c r="O21" s="20" t="n"/>
      <c r="P21" s="19" t="n"/>
      <c r="Q21" s="23">
        <f>IF(OR($A21="",$I21&lt;&gt;"Waiting",$F21=""),"",MAX(0,TODAY()-$F21))</f>
        <v/>
      </c>
      <c r="R21" s="24">
        <f>IF($A21="","",IF($I21="Offer Sent",IF($L21="","Missing due date",IF($L21&lt;TODAY(),"Offer overdue",IF($L21=TODAY(),"Due today",IF($L21&lt;=TODAY()+2,"Due soon","")))),IF($I21="Waiting",IF($O21="","Missing review date",IF($O21&lt;TODAY(),"Review overdue",IF($O21&lt;=TODAY()+2,"Review due soon",""))),"")))</f>
        <v/>
      </c>
      <c r="S21" s="24">
        <f>IF($A21="","",IF(COUNTIF($A$6:$A$205,$A21)&gt;1,"Duplicate Applicant ID",IF(OR($B21="",$C21="",$D21="",$E21="",$F21="",$G21="",$I21="",$P21=""),"Missing core field",IF(COUNTIFS(tblOfferings[Program],$C21,tblOfferings[Session],$D21)=0,"Program/session not configured",IF($E21&gt;$F21,"Application Date after Waitlist Date",IF(AND($I21="Offer Sent",$K21=""),"Offer Sent without Offer Date",IF(AND(OR($I21="Accepted",$I21="Declined"),$M21=""),"Decision Date missing",IF(AND(OR($I21="Accepted",$I21="Declined"),$K21=""),"Offer Date missing",IF(AND($K21&lt;&gt;"",$L21&lt;&gt;"",$L21&lt;$K21),"Response Due Date before Offer Date",IF(AND($K21&lt;&gt;"",$M21&lt;&gt;"",$M21&lt;$K21),"Decision Date before Offer Date",IF($U21="","Last Updated Date missing","OK")))))))))))</f>
        <v/>
      </c>
      <c r="T21" s="25" t="n"/>
      <c r="U21" s="20" t="n"/>
    </row>
    <row r="22">
      <c r="A22" s="19" t="n"/>
      <c r="B22" s="19" t="n"/>
      <c r="C22" s="19" t="n"/>
      <c r="D22" s="19" t="n"/>
      <c r="E22" s="20" t="n"/>
      <c r="F22" s="20" t="n"/>
      <c r="G22" s="21" t="n"/>
      <c r="H22" s="22">
        <f>IF($A22="","",IF($G22="","",IF($G22&gt;='Lists &amp; Settings'!$B$4,"High",IF($G22&gt;='Lists &amp; Settings'!$B$5,"Standard","Low"))))</f>
        <v/>
      </c>
      <c r="I22" s="19" t="n"/>
      <c r="J22" s="23">
        <f>IF(OR($A22="",$I22&lt;&gt;"Waiting",$C22="",$D22="",$F22="",$G22=""),"",1+COUNTIFS($C$6:$C$205,$C22,$D$6:$D$205,$D22,$I$6:$I$205,"Waiting",$G$6:$G$205,"&gt;"&amp;$G22)+COUNTIFS($C$6:$C$205,$C22,$D$6:$D$205,$D22,$I$6:$I$205,"Waiting",$G$6:$G$205,$G22,$F$6:$F$205,"&lt;"&amp;$F22)+COUNTIFS($C$6:$C$205,$C22,$D$6:$D$205,$D22,$I$6:$I$205,"Waiting",$G$6:$G$205,$G22,$F$6:$F$205,$F22,$A$6:$A$205,"&lt;"&amp;$A22))</f>
        <v/>
      </c>
      <c r="K22" s="20" t="n"/>
      <c r="L22" s="20" t="n"/>
      <c r="M22" s="20" t="n"/>
      <c r="N22" s="20" t="n"/>
      <c r="O22" s="20" t="n"/>
      <c r="P22" s="19" t="n"/>
      <c r="Q22" s="23">
        <f>IF(OR($A22="",$I22&lt;&gt;"Waiting",$F22=""),"",MAX(0,TODAY()-$F22))</f>
        <v/>
      </c>
      <c r="R22" s="24">
        <f>IF($A22="","",IF($I22="Offer Sent",IF($L22="","Missing due date",IF($L22&lt;TODAY(),"Offer overdue",IF($L22=TODAY(),"Due today",IF($L22&lt;=TODAY()+2,"Due soon","")))),IF($I22="Waiting",IF($O22="","Missing review date",IF($O22&lt;TODAY(),"Review overdue",IF($O22&lt;=TODAY()+2,"Review due soon",""))),"")))</f>
        <v/>
      </c>
      <c r="S22" s="24">
        <f>IF($A22="","",IF(COUNTIF($A$6:$A$205,$A22)&gt;1,"Duplicate Applicant ID",IF(OR($B22="",$C22="",$D22="",$E22="",$F22="",$G22="",$I22="",$P22=""),"Missing core field",IF(COUNTIFS(tblOfferings[Program],$C22,tblOfferings[Session],$D22)=0,"Program/session not configured",IF($E22&gt;$F22,"Application Date after Waitlist Date",IF(AND($I22="Offer Sent",$K22=""),"Offer Sent without Offer Date",IF(AND(OR($I22="Accepted",$I22="Declined"),$M22=""),"Decision Date missing",IF(AND(OR($I22="Accepted",$I22="Declined"),$K22=""),"Offer Date missing",IF(AND($K22&lt;&gt;"",$L22&lt;&gt;"",$L22&lt;$K22),"Response Due Date before Offer Date",IF(AND($K22&lt;&gt;"",$M22&lt;&gt;"",$M22&lt;$K22),"Decision Date before Offer Date",IF($U22="","Last Updated Date missing","OK")))))))))))</f>
        <v/>
      </c>
      <c r="T22" s="25" t="n"/>
      <c r="U22" s="20" t="n"/>
    </row>
    <row r="23">
      <c r="A23" s="19" t="n"/>
      <c r="B23" s="19" t="n"/>
      <c r="C23" s="19" t="n"/>
      <c r="D23" s="19" t="n"/>
      <c r="E23" s="20" t="n"/>
      <c r="F23" s="20" t="n"/>
      <c r="G23" s="21" t="n"/>
      <c r="H23" s="22">
        <f>IF($A23="","",IF($G23="","",IF($G23&gt;='Lists &amp; Settings'!$B$4,"High",IF($G23&gt;='Lists &amp; Settings'!$B$5,"Standard","Low"))))</f>
        <v/>
      </c>
      <c r="I23" s="19" t="n"/>
      <c r="J23" s="23">
        <f>IF(OR($A23="",$I23&lt;&gt;"Waiting",$C23="",$D23="",$F23="",$G23=""),"",1+COUNTIFS($C$6:$C$205,$C23,$D$6:$D$205,$D23,$I$6:$I$205,"Waiting",$G$6:$G$205,"&gt;"&amp;$G23)+COUNTIFS($C$6:$C$205,$C23,$D$6:$D$205,$D23,$I$6:$I$205,"Waiting",$G$6:$G$205,$G23,$F$6:$F$205,"&lt;"&amp;$F23)+COUNTIFS($C$6:$C$205,$C23,$D$6:$D$205,$D23,$I$6:$I$205,"Waiting",$G$6:$G$205,$G23,$F$6:$F$205,$F23,$A$6:$A$205,"&lt;"&amp;$A23))</f>
        <v/>
      </c>
      <c r="K23" s="20" t="n"/>
      <c r="L23" s="20" t="n"/>
      <c r="M23" s="20" t="n"/>
      <c r="N23" s="20" t="n"/>
      <c r="O23" s="20" t="n"/>
      <c r="P23" s="19" t="n"/>
      <c r="Q23" s="23">
        <f>IF(OR($A23="",$I23&lt;&gt;"Waiting",$F23=""),"",MAX(0,TODAY()-$F23))</f>
        <v/>
      </c>
      <c r="R23" s="24">
        <f>IF($A23="","",IF($I23="Offer Sent",IF($L23="","Missing due date",IF($L23&lt;TODAY(),"Offer overdue",IF($L23=TODAY(),"Due today",IF($L23&lt;=TODAY()+2,"Due soon","")))),IF($I23="Waiting",IF($O23="","Missing review date",IF($O23&lt;TODAY(),"Review overdue",IF($O23&lt;=TODAY()+2,"Review due soon",""))),"")))</f>
        <v/>
      </c>
      <c r="S23" s="24">
        <f>IF($A23="","",IF(COUNTIF($A$6:$A$205,$A23)&gt;1,"Duplicate Applicant ID",IF(OR($B23="",$C23="",$D23="",$E23="",$F23="",$G23="",$I23="",$P23=""),"Missing core field",IF(COUNTIFS(tblOfferings[Program],$C23,tblOfferings[Session],$D23)=0,"Program/session not configured",IF($E23&gt;$F23,"Application Date after Waitlist Date",IF(AND($I23="Offer Sent",$K23=""),"Offer Sent without Offer Date",IF(AND(OR($I23="Accepted",$I23="Declined"),$M23=""),"Decision Date missing",IF(AND(OR($I23="Accepted",$I23="Declined"),$K23=""),"Offer Date missing",IF(AND($K23&lt;&gt;"",$L23&lt;&gt;"",$L23&lt;$K23),"Response Due Date before Offer Date",IF(AND($K23&lt;&gt;"",$M23&lt;&gt;"",$M23&lt;$K23),"Decision Date before Offer Date",IF($U23="","Last Updated Date missing","OK")))))))))))</f>
        <v/>
      </c>
      <c r="T23" s="25" t="n"/>
      <c r="U23" s="20" t="n"/>
    </row>
    <row r="24">
      <c r="A24" s="19" t="n"/>
      <c r="B24" s="19" t="n"/>
      <c r="C24" s="19" t="n"/>
      <c r="D24" s="19" t="n"/>
      <c r="E24" s="20" t="n"/>
      <c r="F24" s="20" t="n"/>
      <c r="G24" s="21" t="n"/>
      <c r="H24" s="22">
        <f>IF($A24="","",IF($G24="","",IF($G24&gt;='Lists &amp; Settings'!$B$4,"High",IF($G24&gt;='Lists &amp; Settings'!$B$5,"Standard","Low"))))</f>
        <v/>
      </c>
      <c r="I24" s="19" t="n"/>
      <c r="J24" s="23">
        <f>IF(OR($A24="",$I24&lt;&gt;"Waiting",$C24="",$D24="",$F24="",$G24=""),"",1+COUNTIFS($C$6:$C$205,$C24,$D$6:$D$205,$D24,$I$6:$I$205,"Waiting",$G$6:$G$205,"&gt;"&amp;$G24)+COUNTIFS($C$6:$C$205,$C24,$D$6:$D$205,$D24,$I$6:$I$205,"Waiting",$G$6:$G$205,$G24,$F$6:$F$205,"&lt;"&amp;$F24)+COUNTIFS($C$6:$C$205,$C24,$D$6:$D$205,$D24,$I$6:$I$205,"Waiting",$G$6:$G$205,$G24,$F$6:$F$205,$F24,$A$6:$A$205,"&lt;"&amp;$A24))</f>
        <v/>
      </c>
      <c r="K24" s="20" t="n"/>
      <c r="L24" s="20" t="n"/>
      <c r="M24" s="20" t="n"/>
      <c r="N24" s="20" t="n"/>
      <c r="O24" s="20" t="n"/>
      <c r="P24" s="19" t="n"/>
      <c r="Q24" s="23">
        <f>IF(OR($A24="",$I24&lt;&gt;"Waiting",$F24=""),"",MAX(0,TODAY()-$F24))</f>
        <v/>
      </c>
      <c r="R24" s="24">
        <f>IF($A24="","",IF($I24="Offer Sent",IF($L24="","Missing due date",IF($L24&lt;TODAY(),"Offer overdue",IF($L24=TODAY(),"Due today",IF($L24&lt;=TODAY()+2,"Due soon","")))),IF($I24="Waiting",IF($O24="","Missing review date",IF($O24&lt;TODAY(),"Review overdue",IF($O24&lt;=TODAY()+2,"Review due soon",""))),"")))</f>
        <v/>
      </c>
      <c r="S24" s="24">
        <f>IF($A24="","",IF(COUNTIF($A$6:$A$205,$A24)&gt;1,"Duplicate Applicant ID",IF(OR($B24="",$C24="",$D24="",$E24="",$F24="",$G24="",$I24="",$P24=""),"Missing core field",IF(COUNTIFS(tblOfferings[Program],$C24,tblOfferings[Session],$D24)=0,"Program/session not configured",IF($E24&gt;$F24,"Application Date after Waitlist Date",IF(AND($I24="Offer Sent",$K24=""),"Offer Sent without Offer Date",IF(AND(OR($I24="Accepted",$I24="Declined"),$M24=""),"Decision Date missing",IF(AND(OR($I24="Accepted",$I24="Declined"),$K24=""),"Offer Date missing",IF(AND($K24&lt;&gt;"",$L24&lt;&gt;"",$L24&lt;$K24),"Response Due Date before Offer Date",IF(AND($K24&lt;&gt;"",$M24&lt;&gt;"",$M24&lt;$K24),"Decision Date before Offer Date",IF($U24="","Last Updated Date missing","OK")))))))))))</f>
        <v/>
      </c>
      <c r="T24" s="25" t="n"/>
      <c r="U24" s="20" t="n"/>
    </row>
    <row r="25">
      <c r="A25" s="19" t="n"/>
      <c r="B25" s="19" t="n"/>
      <c r="C25" s="19" t="n"/>
      <c r="D25" s="19" t="n"/>
      <c r="E25" s="20" t="n"/>
      <c r="F25" s="20" t="n"/>
      <c r="G25" s="21" t="n"/>
      <c r="H25" s="22">
        <f>IF($A25="","",IF($G25="","",IF($G25&gt;='Lists &amp; Settings'!$B$4,"High",IF($G25&gt;='Lists &amp; Settings'!$B$5,"Standard","Low"))))</f>
        <v/>
      </c>
      <c r="I25" s="19" t="n"/>
      <c r="J25" s="23">
        <f>IF(OR($A25="",$I25&lt;&gt;"Waiting",$C25="",$D25="",$F25="",$G25=""),"",1+COUNTIFS($C$6:$C$205,$C25,$D$6:$D$205,$D25,$I$6:$I$205,"Waiting",$G$6:$G$205,"&gt;"&amp;$G25)+COUNTIFS($C$6:$C$205,$C25,$D$6:$D$205,$D25,$I$6:$I$205,"Waiting",$G$6:$G$205,$G25,$F$6:$F$205,"&lt;"&amp;$F25)+COUNTIFS($C$6:$C$205,$C25,$D$6:$D$205,$D25,$I$6:$I$205,"Waiting",$G$6:$G$205,$G25,$F$6:$F$205,$F25,$A$6:$A$205,"&lt;"&amp;$A25))</f>
        <v/>
      </c>
      <c r="K25" s="20" t="n"/>
      <c r="L25" s="20" t="n"/>
      <c r="M25" s="20" t="n"/>
      <c r="N25" s="20" t="n"/>
      <c r="O25" s="20" t="n"/>
      <c r="P25" s="19" t="n"/>
      <c r="Q25" s="23">
        <f>IF(OR($A25="",$I25&lt;&gt;"Waiting",$F25=""),"",MAX(0,TODAY()-$F25))</f>
        <v/>
      </c>
      <c r="R25" s="24">
        <f>IF($A25="","",IF($I25="Offer Sent",IF($L25="","Missing due date",IF($L25&lt;TODAY(),"Offer overdue",IF($L25=TODAY(),"Due today",IF($L25&lt;=TODAY()+2,"Due soon","")))),IF($I25="Waiting",IF($O25="","Missing review date",IF($O25&lt;TODAY(),"Review overdue",IF($O25&lt;=TODAY()+2,"Review due soon",""))),"")))</f>
        <v/>
      </c>
      <c r="S25" s="24">
        <f>IF($A25="","",IF(COUNTIF($A$6:$A$205,$A25)&gt;1,"Duplicate Applicant ID",IF(OR($B25="",$C25="",$D25="",$E25="",$F25="",$G25="",$I25="",$P25=""),"Missing core field",IF(COUNTIFS(tblOfferings[Program],$C25,tblOfferings[Session],$D25)=0,"Program/session not configured",IF($E25&gt;$F25,"Application Date after Waitlist Date",IF(AND($I25="Offer Sent",$K25=""),"Offer Sent without Offer Date",IF(AND(OR($I25="Accepted",$I25="Declined"),$M25=""),"Decision Date missing",IF(AND(OR($I25="Accepted",$I25="Declined"),$K25=""),"Offer Date missing",IF(AND($K25&lt;&gt;"",$L25&lt;&gt;"",$L25&lt;$K25),"Response Due Date before Offer Date",IF(AND($K25&lt;&gt;"",$M25&lt;&gt;"",$M25&lt;$K25),"Decision Date before Offer Date",IF($U25="","Last Updated Date missing","OK")))))))))))</f>
        <v/>
      </c>
      <c r="T25" s="25" t="n"/>
      <c r="U25" s="20" t="n"/>
    </row>
    <row r="26">
      <c r="A26" s="19" t="n"/>
      <c r="B26" s="19" t="n"/>
      <c r="C26" s="19" t="n"/>
      <c r="D26" s="19" t="n"/>
      <c r="E26" s="20" t="n"/>
      <c r="F26" s="20" t="n"/>
      <c r="G26" s="21" t="n"/>
      <c r="H26" s="22">
        <f>IF($A26="","",IF($G26="","",IF($G26&gt;='Lists &amp; Settings'!$B$4,"High",IF($G26&gt;='Lists &amp; Settings'!$B$5,"Standard","Low"))))</f>
        <v/>
      </c>
      <c r="I26" s="19" t="n"/>
      <c r="J26" s="23">
        <f>IF(OR($A26="",$I26&lt;&gt;"Waiting",$C26="",$D26="",$F26="",$G26=""),"",1+COUNTIFS($C$6:$C$205,$C26,$D$6:$D$205,$D26,$I$6:$I$205,"Waiting",$G$6:$G$205,"&gt;"&amp;$G26)+COUNTIFS($C$6:$C$205,$C26,$D$6:$D$205,$D26,$I$6:$I$205,"Waiting",$G$6:$G$205,$G26,$F$6:$F$205,"&lt;"&amp;$F26)+COUNTIFS($C$6:$C$205,$C26,$D$6:$D$205,$D26,$I$6:$I$205,"Waiting",$G$6:$G$205,$G26,$F$6:$F$205,$F26,$A$6:$A$205,"&lt;"&amp;$A26))</f>
        <v/>
      </c>
      <c r="K26" s="20" t="n"/>
      <c r="L26" s="20" t="n"/>
      <c r="M26" s="20" t="n"/>
      <c r="N26" s="20" t="n"/>
      <c r="O26" s="20" t="n"/>
      <c r="P26" s="19" t="n"/>
      <c r="Q26" s="23">
        <f>IF(OR($A26="",$I26&lt;&gt;"Waiting",$F26=""),"",MAX(0,TODAY()-$F26))</f>
        <v/>
      </c>
      <c r="R26" s="24">
        <f>IF($A26="","",IF($I26="Offer Sent",IF($L26="","Missing due date",IF($L26&lt;TODAY(),"Offer overdue",IF($L26=TODAY(),"Due today",IF($L26&lt;=TODAY()+2,"Due soon","")))),IF($I26="Waiting",IF($O26="","Missing review date",IF($O26&lt;TODAY(),"Review overdue",IF($O26&lt;=TODAY()+2,"Review due soon",""))),"")))</f>
        <v/>
      </c>
      <c r="S26" s="24">
        <f>IF($A26="","",IF(COUNTIF($A$6:$A$205,$A26)&gt;1,"Duplicate Applicant ID",IF(OR($B26="",$C26="",$D26="",$E26="",$F26="",$G26="",$I26="",$P26=""),"Missing core field",IF(COUNTIFS(tblOfferings[Program],$C26,tblOfferings[Session],$D26)=0,"Program/session not configured",IF($E26&gt;$F26,"Application Date after Waitlist Date",IF(AND($I26="Offer Sent",$K26=""),"Offer Sent without Offer Date",IF(AND(OR($I26="Accepted",$I26="Declined"),$M26=""),"Decision Date missing",IF(AND(OR($I26="Accepted",$I26="Declined"),$K26=""),"Offer Date missing",IF(AND($K26&lt;&gt;"",$L26&lt;&gt;"",$L26&lt;$K26),"Response Due Date before Offer Date",IF(AND($K26&lt;&gt;"",$M26&lt;&gt;"",$M26&lt;$K26),"Decision Date before Offer Date",IF($U26="","Last Updated Date missing","OK")))))))))))</f>
        <v/>
      </c>
      <c r="T26" s="25" t="n"/>
      <c r="U26" s="20" t="n"/>
    </row>
    <row r="27">
      <c r="A27" s="19" t="n"/>
      <c r="B27" s="19" t="n"/>
      <c r="C27" s="19" t="n"/>
      <c r="D27" s="19" t="n"/>
      <c r="E27" s="20" t="n"/>
      <c r="F27" s="20" t="n"/>
      <c r="G27" s="21" t="n"/>
      <c r="H27" s="22">
        <f>IF($A27="","",IF($G27="","",IF($G27&gt;='Lists &amp; Settings'!$B$4,"High",IF($G27&gt;='Lists &amp; Settings'!$B$5,"Standard","Low"))))</f>
        <v/>
      </c>
      <c r="I27" s="19" t="n"/>
      <c r="J27" s="23">
        <f>IF(OR($A27="",$I27&lt;&gt;"Waiting",$C27="",$D27="",$F27="",$G27=""),"",1+COUNTIFS($C$6:$C$205,$C27,$D$6:$D$205,$D27,$I$6:$I$205,"Waiting",$G$6:$G$205,"&gt;"&amp;$G27)+COUNTIFS($C$6:$C$205,$C27,$D$6:$D$205,$D27,$I$6:$I$205,"Waiting",$G$6:$G$205,$G27,$F$6:$F$205,"&lt;"&amp;$F27)+COUNTIFS($C$6:$C$205,$C27,$D$6:$D$205,$D27,$I$6:$I$205,"Waiting",$G$6:$G$205,$G27,$F$6:$F$205,$F27,$A$6:$A$205,"&lt;"&amp;$A27))</f>
        <v/>
      </c>
      <c r="K27" s="20" t="n"/>
      <c r="L27" s="20" t="n"/>
      <c r="M27" s="20" t="n"/>
      <c r="N27" s="20" t="n"/>
      <c r="O27" s="20" t="n"/>
      <c r="P27" s="19" t="n"/>
      <c r="Q27" s="23">
        <f>IF(OR($A27="",$I27&lt;&gt;"Waiting",$F27=""),"",MAX(0,TODAY()-$F27))</f>
        <v/>
      </c>
      <c r="R27" s="24">
        <f>IF($A27="","",IF($I27="Offer Sent",IF($L27="","Missing due date",IF($L27&lt;TODAY(),"Offer overdue",IF($L27=TODAY(),"Due today",IF($L27&lt;=TODAY()+2,"Due soon","")))),IF($I27="Waiting",IF($O27="","Missing review date",IF($O27&lt;TODAY(),"Review overdue",IF($O27&lt;=TODAY()+2,"Review due soon",""))),"")))</f>
        <v/>
      </c>
      <c r="S27" s="24">
        <f>IF($A27="","",IF(COUNTIF($A$6:$A$205,$A27)&gt;1,"Duplicate Applicant ID",IF(OR($B27="",$C27="",$D27="",$E27="",$F27="",$G27="",$I27="",$P27=""),"Missing core field",IF(COUNTIFS(tblOfferings[Program],$C27,tblOfferings[Session],$D27)=0,"Program/session not configured",IF($E27&gt;$F27,"Application Date after Waitlist Date",IF(AND($I27="Offer Sent",$K27=""),"Offer Sent without Offer Date",IF(AND(OR($I27="Accepted",$I27="Declined"),$M27=""),"Decision Date missing",IF(AND(OR($I27="Accepted",$I27="Declined"),$K27=""),"Offer Date missing",IF(AND($K27&lt;&gt;"",$L27&lt;&gt;"",$L27&lt;$K27),"Response Due Date before Offer Date",IF(AND($K27&lt;&gt;"",$M27&lt;&gt;"",$M27&lt;$K27),"Decision Date before Offer Date",IF($U27="","Last Updated Date missing","OK")))))))))))</f>
        <v/>
      </c>
      <c r="T27" s="25" t="n"/>
      <c r="U27" s="20" t="n"/>
    </row>
    <row r="28">
      <c r="A28" s="19" t="n"/>
      <c r="B28" s="19" t="n"/>
      <c r="C28" s="19" t="n"/>
      <c r="D28" s="19" t="n"/>
      <c r="E28" s="20" t="n"/>
      <c r="F28" s="20" t="n"/>
      <c r="G28" s="21" t="n"/>
      <c r="H28" s="22">
        <f>IF($A28="","",IF($G28="","",IF($G28&gt;='Lists &amp; Settings'!$B$4,"High",IF($G28&gt;='Lists &amp; Settings'!$B$5,"Standard","Low"))))</f>
        <v/>
      </c>
      <c r="I28" s="19" t="n"/>
      <c r="J28" s="23">
        <f>IF(OR($A28="",$I28&lt;&gt;"Waiting",$C28="",$D28="",$F28="",$G28=""),"",1+COUNTIFS($C$6:$C$205,$C28,$D$6:$D$205,$D28,$I$6:$I$205,"Waiting",$G$6:$G$205,"&gt;"&amp;$G28)+COUNTIFS($C$6:$C$205,$C28,$D$6:$D$205,$D28,$I$6:$I$205,"Waiting",$G$6:$G$205,$G28,$F$6:$F$205,"&lt;"&amp;$F28)+COUNTIFS($C$6:$C$205,$C28,$D$6:$D$205,$D28,$I$6:$I$205,"Waiting",$G$6:$G$205,$G28,$F$6:$F$205,$F28,$A$6:$A$205,"&lt;"&amp;$A28))</f>
        <v/>
      </c>
      <c r="K28" s="20" t="n"/>
      <c r="L28" s="20" t="n"/>
      <c r="M28" s="20" t="n"/>
      <c r="N28" s="20" t="n"/>
      <c r="O28" s="20" t="n"/>
      <c r="P28" s="19" t="n"/>
      <c r="Q28" s="23">
        <f>IF(OR($A28="",$I28&lt;&gt;"Waiting",$F28=""),"",MAX(0,TODAY()-$F28))</f>
        <v/>
      </c>
      <c r="R28" s="24">
        <f>IF($A28="","",IF($I28="Offer Sent",IF($L28="","Missing due date",IF($L28&lt;TODAY(),"Offer overdue",IF($L28=TODAY(),"Due today",IF($L28&lt;=TODAY()+2,"Due soon","")))),IF($I28="Waiting",IF($O28="","Missing review date",IF($O28&lt;TODAY(),"Review overdue",IF($O28&lt;=TODAY()+2,"Review due soon",""))),"")))</f>
        <v/>
      </c>
      <c r="S28" s="24">
        <f>IF($A28="","",IF(COUNTIF($A$6:$A$205,$A28)&gt;1,"Duplicate Applicant ID",IF(OR($B28="",$C28="",$D28="",$E28="",$F28="",$G28="",$I28="",$P28=""),"Missing core field",IF(COUNTIFS(tblOfferings[Program],$C28,tblOfferings[Session],$D28)=0,"Program/session not configured",IF($E28&gt;$F28,"Application Date after Waitlist Date",IF(AND($I28="Offer Sent",$K28=""),"Offer Sent without Offer Date",IF(AND(OR($I28="Accepted",$I28="Declined"),$M28=""),"Decision Date missing",IF(AND(OR($I28="Accepted",$I28="Declined"),$K28=""),"Offer Date missing",IF(AND($K28&lt;&gt;"",$L28&lt;&gt;"",$L28&lt;$K28),"Response Due Date before Offer Date",IF(AND($K28&lt;&gt;"",$M28&lt;&gt;"",$M28&lt;$K28),"Decision Date before Offer Date",IF($U28="","Last Updated Date missing","OK")))))))))))</f>
        <v/>
      </c>
      <c r="T28" s="25" t="n"/>
      <c r="U28" s="20" t="n"/>
    </row>
    <row r="29">
      <c r="A29" s="19" t="n"/>
      <c r="B29" s="19" t="n"/>
      <c r="C29" s="19" t="n"/>
      <c r="D29" s="19" t="n"/>
      <c r="E29" s="20" t="n"/>
      <c r="F29" s="20" t="n"/>
      <c r="G29" s="21" t="n"/>
      <c r="H29" s="22">
        <f>IF($A29="","",IF($G29="","",IF($G29&gt;='Lists &amp; Settings'!$B$4,"High",IF($G29&gt;='Lists &amp; Settings'!$B$5,"Standard","Low"))))</f>
        <v/>
      </c>
      <c r="I29" s="19" t="n"/>
      <c r="J29" s="23">
        <f>IF(OR($A29="",$I29&lt;&gt;"Waiting",$C29="",$D29="",$F29="",$G29=""),"",1+COUNTIFS($C$6:$C$205,$C29,$D$6:$D$205,$D29,$I$6:$I$205,"Waiting",$G$6:$G$205,"&gt;"&amp;$G29)+COUNTIFS($C$6:$C$205,$C29,$D$6:$D$205,$D29,$I$6:$I$205,"Waiting",$G$6:$G$205,$G29,$F$6:$F$205,"&lt;"&amp;$F29)+COUNTIFS($C$6:$C$205,$C29,$D$6:$D$205,$D29,$I$6:$I$205,"Waiting",$G$6:$G$205,$G29,$F$6:$F$205,$F29,$A$6:$A$205,"&lt;"&amp;$A29))</f>
        <v/>
      </c>
      <c r="K29" s="20" t="n"/>
      <c r="L29" s="20" t="n"/>
      <c r="M29" s="20" t="n"/>
      <c r="N29" s="20" t="n"/>
      <c r="O29" s="20" t="n"/>
      <c r="P29" s="19" t="n"/>
      <c r="Q29" s="23">
        <f>IF(OR($A29="",$I29&lt;&gt;"Waiting",$F29=""),"",MAX(0,TODAY()-$F29))</f>
        <v/>
      </c>
      <c r="R29" s="24">
        <f>IF($A29="","",IF($I29="Offer Sent",IF($L29="","Missing due date",IF($L29&lt;TODAY(),"Offer overdue",IF($L29=TODAY(),"Due today",IF($L29&lt;=TODAY()+2,"Due soon","")))),IF($I29="Waiting",IF($O29="","Missing review date",IF($O29&lt;TODAY(),"Review overdue",IF($O29&lt;=TODAY()+2,"Review due soon",""))),"")))</f>
        <v/>
      </c>
      <c r="S29" s="24">
        <f>IF($A29="","",IF(COUNTIF($A$6:$A$205,$A29)&gt;1,"Duplicate Applicant ID",IF(OR($B29="",$C29="",$D29="",$E29="",$F29="",$G29="",$I29="",$P29=""),"Missing core field",IF(COUNTIFS(tblOfferings[Program],$C29,tblOfferings[Session],$D29)=0,"Program/session not configured",IF($E29&gt;$F29,"Application Date after Waitlist Date",IF(AND($I29="Offer Sent",$K29=""),"Offer Sent without Offer Date",IF(AND(OR($I29="Accepted",$I29="Declined"),$M29=""),"Decision Date missing",IF(AND(OR($I29="Accepted",$I29="Declined"),$K29=""),"Offer Date missing",IF(AND($K29&lt;&gt;"",$L29&lt;&gt;"",$L29&lt;$K29),"Response Due Date before Offer Date",IF(AND($K29&lt;&gt;"",$M29&lt;&gt;"",$M29&lt;$K29),"Decision Date before Offer Date",IF($U29="","Last Updated Date missing","OK")))))))))))</f>
        <v/>
      </c>
      <c r="T29" s="25" t="n"/>
      <c r="U29" s="20" t="n"/>
    </row>
    <row r="30">
      <c r="A30" s="19" t="n"/>
      <c r="B30" s="19" t="n"/>
      <c r="C30" s="19" t="n"/>
      <c r="D30" s="19" t="n"/>
      <c r="E30" s="20" t="n"/>
      <c r="F30" s="20" t="n"/>
      <c r="G30" s="21" t="n"/>
      <c r="H30" s="22">
        <f>IF($A30="","",IF($G30="","",IF($G30&gt;='Lists &amp; Settings'!$B$4,"High",IF($G30&gt;='Lists &amp; Settings'!$B$5,"Standard","Low"))))</f>
        <v/>
      </c>
      <c r="I30" s="19" t="n"/>
      <c r="J30" s="23">
        <f>IF(OR($A30="",$I30&lt;&gt;"Waiting",$C30="",$D30="",$F30="",$G30=""),"",1+COUNTIFS($C$6:$C$205,$C30,$D$6:$D$205,$D30,$I$6:$I$205,"Waiting",$G$6:$G$205,"&gt;"&amp;$G30)+COUNTIFS($C$6:$C$205,$C30,$D$6:$D$205,$D30,$I$6:$I$205,"Waiting",$G$6:$G$205,$G30,$F$6:$F$205,"&lt;"&amp;$F30)+COUNTIFS($C$6:$C$205,$C30,$D$6:$D$205,$D30,$I$6:$I$205,"Waiting",$G$6:$G$205,$G30,$F$6:$F$205,$F30,$A$6:$A$205,"&lt;"&amp;$A30))</f>
        <v/>
      </c>
      <c r="K30" s="20" t="n"/>
      <c r="L30" s="20" t="n"/>
      <c r="M30" s="20" t="n"/>
      <c r="N30" s="20" t="n"/>
      <c r="O30" s="20" t="n"/>
      <c r="P30" s="19" t="n"/>
      <c r="Q30" s="23">
        <f>IF(OR($A30="",$I30&lt;&gt;"Waiting",$F30=""),"",MAX(0,TODAY()-$F30))</f>
        <v/>
      </c>
      <c r="R30" s="24">
        <f>IF($A30="","",IF($I30="Offer Sent",IF($L30="","Missing due date",IF($L30&lt;TODAY(),"Offer overdue",IF($L30=TODAY(),"Due today",IF($L30&lt;=TODAY()+2,"Due soon","")))),IF($I30="Waiting",IF($O30="","Missing review date",IF($O30&lt;TODAY(),"Review overdue",IF($O30&lt;=TODAY()+2,"Review due soon",""))),"")))</f>
        <v/>
      </c>
      <c r="S30" s="24">
        <f>IF($A30="","",IF(COUNTIF($A$6:$A$205,$A30)&gt;1,"Duplicate Applicant ID",IF(OR($B30="",$C30="",$D30="",$E30="",$F30="",$G30="",$I30="",$P30=""),"Missing core field",IF(COUNTIFS(tblOfferings[Program],$C30,tblOfferings[Session],$D30)=0,"Program/session not configured",IF($E30&gt;$F30,"Application Date after Waitlist Date",IF(AND($I30="Offer Sent",$K30=""),"Offer Sent without Offer Date",IF(AND(OR($I30="Accepted",$I30="Declined"),$M30=""),"Decision Date missing",IF(AND(OR($I30="Accepted",$I30="Declined"),$K30=""),"Offer Date missing",IF(AND($K30&lt;&gt;"",$L30&lt;&gt;"",$L30&lt;$K30),"Response Due Date before Offer Date",IF(AND($K30&lt;&gt;"",$M30&lt;&gt;"",$M30&lt;$K30),"Decision Date before Offer Date",IF($U30="","Last Updated Date missing","OK")))))))))))</f>
        <v/>
      </c>
      <c r="T30" s="25" t="n"/>
      <c r="U30" s="20" t="n"/>
    </row>
    <row r="31">
      <c r="A31" s="19" t="n"/>
      <c r="B31" s="19" t="n"/>
      <c r="C31" s="19" t="n"/>
      <c r="D31" s="19" t="n"/>
      <c r="E31" s="20" t="n"/>
      <c r="F31" s="20" t="n"/>
      <c r="G31" s="21" t="n"/>
      <c r="H31" s="22">
        <f>IF($A31="","",IF($G31="","",IF($G31&gt;='Lists &amp; Settings'!$B$4,"High",IF($G31&gt;='Lists &amp; Settings'!$B$5,"Standard","Low"))))</f>
        <v/>
      </c>
      <c r="I31" s="19" t="n"/>
      <c r="J31" s="23">
        <f>IF(OR($A31="",$I31&lt;&gt;"Waiting",$C31="",$D31="",$F31="",$G31=""),"",1+COUNTIFS($C$6:$C$205,$C31,$D$6:$D$205,$D31,$I$6:$I$205,"Waiting",$G$6:$G$205,"&gt;"&amp;$G31)+COUNTIFS($C$6:$C$205,$C31,$D$6:$D$205,$D31,$I$6:$I$205,"Waiting",$G$6:$G$205,$G31,$F$6:$F$205,"&lt;"&amp;$F31)+COUNTIFS($C$6:$C$205,$C31,$D$6:$D$205,$D31,$I$6:$I$205,"Waiting",$G$6:$G$205,$G31,$F$6:$F$205,$F31,$A$6:$A$205,"&lt;"&amp;$A31))</f>
        <v/>
      </c>
      <c r="K31" s="20" t="n"/>
      <c r="L31" s="20" t="n"/>
      <c r="M31" s="20" t="n"/>
      <c r="N31" s="20" t="n"/>
      <c r="O31" s="20" t="n"/>
      <c r="P31" s="19" t="n"/>
      <c r="Q31" s="23">
        <f>IF(OR($A31="",$I31&lt;&gt;"Waiting",$F31=""),"",MAX(0,TODAY()-$F31))</f>
        <v/>
      </c>
      <c r="R31" s="24">
        <f>IF($A31="","",IF($I31="Offer Sent",IF($L31="","Missing due date",IF($L31&lt;TODAY(),"Offer overdue",IF($L31=TODAY(),"Due today",IF($L31&lt;=TODAY()+2,"Due soon","")))),IF($I31="Waiting",IF($O31="","Missing review date",IF($O31&lt;TODAY(),"Review overdue",IF($O31&lt;=TODAY()+2,"Review due soon",""))),"")))</f>
        <v/>
      </c>
      <c r="S31" s="24">
        <f>IF($A31="","",IF(COUNTIF($A$6:$A$205,$A31)&gt;1,"Duplicate Applicant ID",IF(OR($B31="",$C31="",$D31="",$E31="",$F31="",$G31="",$I31="",$P31=""),"Missing core field",IF(COUNTIFS(tblOfferings[Program],$C31,tblOfferings[Session],$D31)=0,"Program/session not configured",IF($E31&gt;$F31,"Application Date after Waitlist Date",IF(AND($I31="Offer Sent",$K31=""),"Offer Sent without Offer Date",IF(AND(OR($I31="Accepted",$I31="Declined"),$M31=""),"Decision Date missing",IF(AND(OR($I31="Accepted",$I31="Declined"),$K31=""),"Offer Date missing",IF(AND($K31&lt;&gt;"",$L31&lt;&gt;"",$L31&lt;$K31),"Response Due Date before Offer Date",IF(AND($K31&lt;&gt;"",$M31&lt;&gt;"",$M31&lt;$K31),"Decision Date before Offer Date",IF($U31="","Last Updated Date missing","OK")))))))))))</f>
        <v/>
      </c>
      <c r="T31" s="25" t="n"/>
      <c r="U31" s="20" t="n"/>
    </row>
    <row r="32">
      <c r="A32" s="19" t="n"/>
      <c r="B32" s="19" t="n"/>
      <c r="C32" s="19" t="n"/>
      <c r="D32" s="19" t="n"/>
      <c r="E32" s="20" t="n"/>
      <c r="F32" s="20" t="n"/>
      <c r="G32" s="21" t="n"/>
      <c r="H32" s="22">
        <f>IF($A32="","",IF($G32="","",IF($G32&gt;='Lists &amp; Settings'!$B$4,"High",IF($G32&gt;='Lists &amp; Settings'!$B$5,"Standard","Low"))))</f>
        <v/>
      </c>
      <c r="I32" s="19" t="n"/>
      <c r="J32" s="23">
        <f>IF(OR($A32="",$I32&lt;&gt;"Waiting",$C32="",$D32="",$F32="",$G32=""),"",1+COUNTIFS($C$6:$C$205,$C32,$D$6:$D$205,$D32,$I$6:$I$205,"Waiting",$G$6:$G$205,"&gt;"&amp;$G32)+COUNTIFS($C$6:$C$205,$C32,$D$6:$D$205,$D32,$I$6:$I$205,"Waiting",$G$6:$G$205,$G32,$F$6:$F$205,"&lt;"&amp;$F32)+COUNTIFS($C$6:$C$205,$C32,$D$6:$D$205,$D32,$I$6:$I$205,"Waiting",$G$6:$G$205,$G32,$F$6:$F$205,$F32,$A$6:$A$205,"&lt;"&amp;$A32))</f>
        <v/>
      </c>
      <c r="K32" s="20" t="n"/>
      <c r="L32" s="20" t="n"/>
      <c r="M32" s="20" t="n"/>
      <c r="N32" s="20" t="n"/>
      <c r="O32" s="20" t="n"/>
      <c r="P32" s="19" t="n"/>
      <c r="Q32" s="23">
        <f>IF(OR($A32="",$I32&lt;&gt;"Waiting",$F32=""),"",MAX(0,TODAY()-$F32))</f>
        <v/>
      </c>
      <c r="R32" s="24">
        <f>IF($A32="","",IF($I32="Offer Sent",IF($L32="","Missing due date",IF($L32&lt;TODAY(),"Offer overdue",IF($L32=TODAY(),"Due today",IF($L32&lt;=TODAY()+2,"Due soon","")))),IF($I32="Waiting",IF($O32="","Missing review date",IF($O32&lt;TODAY(),"Review overdue",IF($O32&lt;=TODAY()+2,"Review due soon",""))),"")))</f>
        <v/>
      </c>
      <c r="S32" s="24">
        <f>IF($A32="","",IF(COUNTIF($A$6:$A$205,$A32)&gt;1,"Duplicate Applicant ID",IF(OR($B32="",$C32="",$D32="",$E32="",$F32="",$G32="",$I32="",$P32=""),"Missing core field",IF(COUNTIFS(tblOfferings[Program],$C32,tblOfferings[Session],$D32)=0,"Program/session not configured",IF($E32&gt;$F32,"Application Date after Waitlist Date",IF(AND($I32="Offer Sent",$K32=""),"Offer Sent without Offer Date",IF(AND(OR($I32="Accepted",$I32="Declined"),$M32=""),"Decision Date missing",IF(AND(OR($I32="Accepted",$I32="Declined"),$K32=""),"Offer Date missing",IF(AND($K32&lt;&gt;"",$L32&lt;&gt;"",$L32&lt;$K32),"Response Due Date before Offer Date",IF(AND($K32&lt;&gt;"",$M32&lt;&gt;"",$M32&lt;$K32),"Decision Date before Offer Date",IF($U32="","Last Updated Date missing","OK")))))))))))</f>
        <v/>
      </c>
      <c r="T32" s="25" t="n"/>
      <c r="U32" s="20" t="n"/>
    </row>
    <row r="33">
      <c r="A33" s="19" t="n"/>
      <c r="B33" s="19" t="n"/>
      <c r="C33" s="19" t="n"/>
      <c r="D33" s="19" t="n"/>
      <c r="E33" s="20" t="n"/>
      <c r="F33" s="20" t="n"/>
      <c r="G33" s="21" t="n"/>
      <c r="H33" s="22">
        <f>IF($A33="","",IF($G33="","",IF($G33&gt;='Lists &amp; Settings'!$B$4,"High",IF($G33&gt;='Lists &amp; Settings'!$B$5,"Standard","Low"))))</f>
        <v/>
      </c>
      <c r="I33" s="19" t="n"/>
      <c r="J33" s="23">
        <f>IF(OR($A33="",$I33&lt;&gt;"Waiting",$C33="",$D33="",$F33="",$G33=""),"",1+COUNTIFS($C$6:$C$205,$C33,$D$6:$D$205,$D33,$I$6:$I$205,"Waiting",$G$6:$G$205,"&gt;"&amp;$G33)+COUNTIFS($C$6:$C$205,$C33,$D$6:$D$205,$D33,$I$6:$I$205,"Waiting",$G$6:$G$205,$G33,$F$6:$F$205,"&lt;"&amp;$F33)+COUNTIFS($C$6:$C$205,$C33,$D$6:$D$205,$D33,$I$6:$I$205,"Waiting",$G$6:$G$205,$G33,$F$6:$F$205,$F33,$A$6:$A$205,"&lt;"&amp;$A33))</f>
        <v/>
      </c>
      <c r="K33" s="20" t="n"/>
      <c r="L33" s="20" t="n"/>
      <c r="M33" s="20" t="n"/>
      <c r="N33" s="20" t="n"/>
      <c r="O33" s="20" t="n"/>
      <c r="P33" s="19" t="n"/>
      <c r="Q33" s="23">
        <f>IF(OR($A33="",$I33&lt;&gt;"Waiting",$F33=""),"",MAX(0,TODAY()-$F33))</f>
        <v/>
      </c>
      <c r="R33" s="24">
        <f>IF($A33="","",IF($I33="Offer Sent",IF($L33="","Missing due date",IF($L33&lt;TODAY(),"Offer overdue",IF($L33=TODAY(),"Due today",IF($L33&lt;=TODAY()+2,"Due soon","")))),IF($I33="Waiting",IF($O33="","Missing review date",IF($O33&lt;TODAY(),"Review overdue",IF($O33&lt;=TODAY()+2,"Review due soon",""))),"")))</f>
        <v/>
      </c>
      <c r="S33" s="24">
        <f>IF($A33="","",IF(COUNTIF($A$6:$A$205,$A33)&gt;1,"Duplicate Applicant ID",IF(OR($B33="",$C33="",$D33="",$E33="",$F33="",$G33="",$I33="",$P33=""),"Missing core field",IF(COUNTIFS(tblOfferings[Program],$C33,tblOfferings[Session],$D33)=0,"Program/session not configured",IF($E33&gt;$F33,"Application Date after Waitlist Date",IF(AND($I33="Offer Sent",$K33=""),"Offer Sent without Offer Date",IF(AND(OR($I33="Accepted",$I33="Declined"),$M33=""),"Decision Date missing",IF(AND(OR($I33="Accepted",$I33="Declined"),$K33=""),"Offer Date missing",IF(AND($K33&lt;&gt;"",$L33&lt;&gt;"",$L33&lt;$K33),"Response Due Date before Offer Date",IF(AND($K33&lt;&gt;"",$M33&lt;&gt;"",$M33&lt;$K33),"Decision Date before Offer Date",IF($U33="","Last Updated Date missing","OK")))))))))))</f>
        <v/>
      </c>
      <c r="T33" s="25" t="n"/>
      <c r="U33" s="20" t="n"/>
    </row>
    <row r="34">
      <c r="A34" s="19" t="n"/>
      <c r="B34" s="19" t="n"/>
      <c r="C34" s="19" t="n"/>
      <c r="D34" s="19" t="n"/>
      <c r="E34" s="20" t="n"/>
      <c r="F34" s="20" t="n"/>
      <c r="G34" s="21" t="n"/>
      <c r="H34" s="22">
        <f>IF($A34="","",IF($G34="","",IF($G34&gt;='Lists &amp; Settings'!$B$4,"High",IF($G34&gt;='Lists &amp; Settings'!$B$5,"Standard","Low"))))</f>
        <v/>
      </c>
      <c r="I34" s="19" t="n"/>
      <c r="J34" s="23">
        <f>IF(OR($A34="",$I34&lt;&gt;"Waiting",$C34="",$D34="",$F34="",$G34=""),"",1+COUNTIFS($C$6:$C$205,$C34,$D$6:$D$205,$D34,$I$6:$I$205,"Waiting",$G$6:$G$205,"&gt;"&amp;$G34)+COUNTIFS($C$6:$C$205,$C34,$D$6:$D$205,$D34,$I$6:$I$205,"Waiting",$G$6:$G$205,$G34,$F$6:$F$205,"&lt;"&amp;$F34)+COUNTIFS($C$6:$C$205,$C34,$D$6:$D$205,$D34,$I$6:$I$205,"Waiting",$G$6:$G$205,$G34,$F$6:$F$205,$F34,$A$6:$A$205,"&lt;"&amp;$A34))</f>
        <v/>
      </c>
      <c r="K34" s="20" t="n"/>
      <c r="L34" s="20" t="n"/>
      <c r="M34" s="20" t="n"/>
      <c r="N34" s="20" t="n"/>
      <c r="O34" s="20" t="n"/>
      <c r="P34" s="19" t="n"/>
      <c r="Q34" s="23">
        <f>IF(OR($A34="",$I34&lt;&gt;"Waiting",$F34=""),"",MAX(0,TODAY()-$F34))</f>
        <v/>
      </c>
      <c r="R34" s="24">
        <f>IF($A34="","",IF($I34="Offer Sent",IF($L34="","Missing due date",IF($L34&lt;TODAY(),"Offer overdue",IF($L34=TODAY(),"Due today",IF($L34&lt;=TODAY()+2,"Due soon","")))),IF($I34="Waiting",IF($O34="","Missing review date",IF($O34&lt;TODAY(),"Review overdue",IF($O34&lt;=TODAY()+2,"Review due soon",""))),"")))</f>
        <v/>
      </c>
      <c r="S34" s="24">
        <f>IF($A34="","",IF(COUNTIF($A$6:$A$205,$A34)&gt;1,"Duplicate Applicant ID",IF(OR($B34="",$C34="",$D34="",$E34="",$F34="",$G34="",$I34="",$P34=""),"Missing core field",IF(COUNTIFS(tblOfferings[Program],$C34,tblOfferings[Session],$D34)=0,"Program/session not configured",IF($E34&gt;$F34,"Application Date after Waitlist Date",IF(AND($I34="Offer Sent",$K34=""),"Offer Sent without Offer Date",IF(AND(OR($I34="Accepted",$I34="Declined"),$M34=""),"Decision Date missing",IF(AND(OR($I34="Accepted",$I34="Declined"),$K34=""),"Offer Date missing",IF(AND($K34&lt;&gt;"",$L34&lt;&gt;"",$L34&lt;$K34),"Response Due Date before Offer Date",IF(AND($K34&lt;&gt;"",$M34&lt;&gt;"",$M34&lt;$K34),"Decision Date before Offer Date",IF($U34="","Last Updated Date missing","OK")))))))))))</f>
        <v/>
      </c>
      <c r="T34" s="25" t="n"/>
      <c r="U34" s="20" t="n"/>
    </row>
    <row r="35">
      <c r="A35" s="19" t="n"/>
      <c r="B35" s="19" t="n"/>
      <c r="C35" s="19" t="n"/>
      <c r="D35" s="19" t="n"/>
      <c r="E35" s="20" t="n"/>
      <c r="F35" s="20" t="n"/>
      <c r="G35" s="21" t="n"/>
      <c r="H35" s="22">
        <f>IF($A35="","",IF($G35="","",IF($G35&gt;='Lists &amp; Settings'!$B$4,"High",IF($G35&gt;='Lists &amp; Settings'!$B$5,"Standard","Low"))))</f>
        <v/>
      </c>
      <c r="I35" s="19" t="n"/>
      <c r="J35" s="23">
        <f>IF(OR($A35="",$I35&lt;&gt;"Waiting",$C35="",$D35="",$F35="",$G35=""),"",1+COUNTIFS($C$6:$C$205,$C35,$D$6:$D$205,$D35,$I$6:$I$205,"Waiting",$G$6:$G$205,"&gt;"&amp;$G35)+COUNTIFS($C$6:$C$205,$C35,$D$6:$D$205,$D35,$I$6:$I$205,"Waiting",$G$6:$G$205,$G35,$F$6:$F$205,"&lt;"&amp;$F35)+COUNTIFS($C$6:$C$205,$C35,$D$6:$D$205,$D35,$I$6:$I$205,"Waiting",$G$6:$G$205,$G35,$F$6:$F$205,$F35,$A$6:$A$205,"&lt;"&amp;$A35))</f>
        <v/>
      </c>
      <c r="K35" s="20" t="n"/>
      <c r="L35" s="20" t="n"/>
      <c r="M35" s="20" t="n"/>
      <c r="N35" s="20" t="n"/>
      <c r="O35" s="20" t="n"/>
      <c r="P35" s="19" t="n"/>
      <c r="Q35" s="23">
        <f>IF(OR($A35="",$I35&lt;&gt;"Waiting",$F35=""),"",MAX(0,TODAY()-$F35))</f>
        <v/>
      </c>
      <c r="R35" s="24">
        <f>IF($A35="","",IF($I35="Offer Sent",IF($L35="","Missing due date",IF($L35&lt;TODAY(),"Offer overdue",IF($L35=TODAY(),"Due today",IF($L35&lt;=TODAY()+2,"Due soon","")))),IF($I35="Waiting",IF($O35="","Missing review date",IF($O35&lt;TODAY(),"Review overdue",IF($O35&lt;=TODAY()+2,"Review due soon",""))),"")))</f>
        <v/>
      </c>
      <c r="S35" s="24">
        <f>IF($A35="","",IF(COUNTIF($A$6:$A$205,$A35)&gt;1,"Duplicate Applicant ID",IF(OR($B35="",$C35="",$D35="",$E35="",$F35="",$G35="",$I35="",$P35=""),"Missing core field",IF(COUNTIFS(tblOfferings[Program],$C35,tblOfferings[Session],$D35)=0,"Program/session not configured",IF($E35&gt;$F35,"Application Date after Waitlist Date",IF(AND($I35="Offer Sent",$K35=""),"Offer Sent without Offer Date",IF(AND(OR($I35="Accepted",$I35="Declined"),$M35=""),"Decision Date missing",IF(AND(OR($I35="Accepted",$I35="Declined"),$K35=""),"Offer Date missing",IF(AND($K35&lt;&gt;"",$L35&lt;&gt;"",$L35&lt;$K35),"Response Due Date before Offer Date",IF(AND($K35&lt;&gt;"",$M35&lt;&gt;"",$M35&lt;$K35),"Decision Date before Offer Date",IF($U35="","Last Updated Date missing","OK")))))))))))</f>
        <v/>
      </c>
      <c r="T35" s="25" t="n"/>
      <c r="U35" s="20" t="n"/>
    </row>
    <row r="36">
      <c r="A36" s="19" t="n"/>
      <c r="B36" s="19" t="n"/>
      <c r="C36" s="19" t="n"/>
      <c r="D36" s="19" t="n"/>
      <c r="E36" s="20" t="n"/>
      <c r="F36" s="20" t="n"/>
      <c r="G36" s="21" t="n"/>
      <c r="H36" s="22">
        <f>IF($A36="","",IF($G36="","",IF($G36&gt;='Lists &amp; Settings'!$B$4,"High",IF($G36&gt;='Lists &amp; Settings'!$B$5,"Standard","Low"))))</f>
        <v/>
      </c>
      <c r="I36" s="19" t="n"/>
      <c r="J36" s="23">
        <f>IF(OR($A36="",$I36&lt;&gt;"Waiting",$C36="",$D36="",$F36="",$G36=""),"",1+COUNTIFS($C$6:$C$205,$C36,$D$6:$D$205,$D36,$I$6:$I$205,"Waiting",$G$6:$G$205,"&gt;"&amp;$G36)+COUNTIFS($C$6:$C$205,$C36,$D$6:$D$205,$D36,$I$6:$I$205,"Waiting",$G$6:$G$205,$G36,$F$6:$F$205,"&lt;"&amp;$F36)+COUNTIFS($C$6:$C$205,$C36,$D$6:$D$205,$D36,$I$6:$I$205,"Waiting",$G$6:$G$205,$G36,$F$6:$F$205,$F36,$A$6:$A$205,"&lt;"&amp;$A36))</f>
        <v/>
      </c>
      <c r="K36" s="20" t="n"/>
      <c r="L36" s="20" t="n"/>
      <c r="M36" s="20" t="n"/>
      <c r="N36" s="20" t="n"/>
      <c r="O36" s="20" t="n"/>
      <c r="P36" s="19" t="n"/>
      <c r="Q36" s="23">
        <f>IF(OR($A36="",$I36&lt;&gt;"Waiting",$F36=""),"",MAX(0,TODAY()-$F36))</f>
        <v/>
      </c>
      <c r="R36" s="24">
        <f>IF($A36="","",IF($I36="Offer Sent",IF($L36="","Missing due date",IF($L36&lt;TODAY(),"Offer overdue",IF($L36=TODAY(),"Due today",IF($L36&lt;=TODAY()+2,"Due soon","")))),IF($I36="Waiting",IF($O36="","Missing review date",IF($O36&lt;TODAY(),"Review overdue",IF($O36&lt;=TODAY()+2,"Review due soon",""))),"")))</f>
        <v/>
      </c>
      <c r="S36" s="24">
        <f>IF($A36="","",IF(COUNTIF($A$6:$A$205,$A36)&gt;1,"Duplicate Applicant ID",IF(OR($B36="",$C36="",$D36="",$E36="",$F36="",$G36="",$I36="",$P36=""),"Missing core field",IF(COUNTIFS(tblOfferings[Program],$C36,tblOfferings[Session],$D36)=0,"Program/session not configured",IF($E36&gt;$F36,"Application Date after Waitlist Date",IF(AND($I36="Offer Sent",$K36=""),"Offer Sent without Offer Date",IF(AND(OR($I36="Accepted",$I36="Declined"),$M36=""),"Decision Date missing",IF(AND(OR($I36="Accepted",$I36="Declined"),$K36=""),"Offer Date missing",IF(AND($K36&lt;&gt;"",$L36&lt;&gt;"",$L36&lt;$K36),"Response Due Date before Offer Date",IF(AND($K36&lt;&gt;"",$M36&lt;&gt;"",$M36&lt;$K36),"Decision Date before Offer Date",IF($U36="","Last Updated Date missing","OK")))))))))))</f>
        <v/>
      </c>
      <c r="T36" s="25" t="n"/>
      <c r="U36" s="20" t="n"/>
    </row>
    <row r="37">
      <c r="A37" s="19" t="n"/>
      <c r="B37" s="19" t="n"/>
      <c r="C37" s="19" t="n"/>
      <c r="D37" s="19" t="n"/>
      <c r="E37" s="20" t="n"/>
      <c r="F37" s="20" t="n"/>
      <c r="G37" s="21" t="n"/>
      <c r="H37" s="22">
        <f>IF($A37="","",IF($G37="","",IF($G37&gt;='Lists &amp; Settings'!$B$4,"High",IF($G37&gt;='Lists &amp; Settings'!$B$5,"Standard","Low"))))</f>
        <v/>
      </c>
      <c r="I37" s="19" t="n"/>
      <c r="J37" s="23">
        <f>IF(OR($A37="",$I37&lt;&gt;"Waiting",$C37="",$D37="",$F37="",$G37=""),"",1+COUNTIFS($C$6:$C$205,$C37,$D$6:$D$205,$D37,$I$6:$I$205,"Waiting",$G$6:$G$205,"&gt;"&amp;$G37)+COUNTIFS($C$6:$C$205,$C37,$D$6:$D$205,$D37,$I$6:$I$205,"Waiting",$G$6:$G$205,$G37,$F$6:$F$205,"&lt;"&amp;$F37)+COUNTIFS($C$6:$C$205,$C37,$D$6:$D$205,$D37,$I$6:$I$205,"Waiting",$G$6:$G$205,$G37,$F$6:$F$205,$F37,$A$6:$A$205,"&lt;"&amp;$A37))</f>
        <v/>
      </c>
      <c r="K37" s="20" t="n"/>
      <c r="L37" s="20" t="n"/>
      <c r="M37" s="20" t="n"/>
      <c r="N37" s="20" t="n"/>
      <c r="O37" s="20" t="n"/>
      <c r="P37" s="19" t="n"/>
      <c r="Q37" s="23">
        <f>IF(OR($A37="",$I37&lt;&gt;"Waiting",$F37=""),"",MAX(0,TODAY()-$F37))</f>
        <v/>
      </c>
      <c r="R37" s="24">
        <f>IF($A37="","",IF($I37="Offer Sent",IF($L37="","Missing due date",IF($L37&lt;TODAY(),"Offer overdue",IF($L37=TODAY(),"Due today",IF($L37&lt;=TODAY()+2,"Due soon","")))),IF($I37="Waiting",IF($O37="","Missing review date",IF($O37&lt;TODAY(),"Review overdue",IF($O37&lt;=TODAY()+2,"Review due soon",""))),"")))</f>
        <v/>
      </c>
      <c r="S37" s="24">
        <f>IF($A37="","",IF(COUNTIF($A$6:$A$205,$A37)&gt;1,"Duplicate Applicant ID",IF(OR($B37="",$C37="",$D37="",$E37="",$F37="",$G37="",$I37="",$P37=""),"Missing core field",IF(COUNTIFS(tblOfferings[Program],$C37,tblOfferings[Session],$D37)=0,"Program/session not configured",IF($E37&gt;$F37,"Application Date after Waitlist Date",IF(AND($I37="Offer Sent",$K37=""),"Offer Sent without Offer Date",IF(AND(OR($I37="Accepted",$I37="Declined"),$M37=""),"Decision Date missing",IF(AND(OR($I37="Accepted",$I37="Declined"),$K37=""),"Offer Date missing",IF(AND($K37&lt;&gt;"",$L37&lt;&gt;"",$L37&lt;$K37),"Response Due Date before Offer Date",IF(AND($K37&lt;&gt;"",$M37&lt;&gt;"",$M37&lt;$K37),"Decision Date before Offer Date",IF($U37="","Last Updated Date missing","OK")))))))))))</f>
        <v/>
      </c>
      <c r="T37" s="25" t="n"/>
      <c r="U37" s="20" t="n"/>
    </row>
    <row r="38">
      <c r="A38" s="19" t="n"/>
      <c r="B38" s="19" t="n"/>
      <c r="C38" s="19" t="n"/>
      <c r="D38" s="19" t="n"/>
      <c r="E38" s="20" t="n"/>
      <c r="F38" s="20" t="n"/>
      <c r="G38" s="21" t="n"/>
      <c r="H38" s="22">
        <f>IF($A38="","",IF($G38="","",IF($G38&gt;='Lists &amp; Settings'!$B$4,"High",IF($G38&gt;='Lists &amp; Settings'!$B$5,"Standard","Low"))))</f>
        <v/>
      </c>
      <c r="I38" s="19" t="n"/>
      <c r="J38" s="23">
        <f>IF(OR($A38="",$I38&lt;&gt;"Waiting",$C38="",$D38="",$F38="",$G38=""),"",1+COUNTIFS($C$6:$C$205,$C38,$D$6:$D$205,$D38,$I$6:$I$205,"Waiting",$G$6:$G$205,"&gt;"&amp;$G38)+COUNTIFS($C$6:$C$205,$C38,$D$6:$D$205,$D38,$I$6:$I$205,"Waiting",$G$6:$G$205,$G38,$F$6:$F$205,"&lt;"&amp;$F38)+COUNTIFS($C$6:$C$205,$C38,$D$6:$D$205,$D38,$I$6:$I$205,"Waiting",$G$6:$G$205,$G38,$F$6:$F$205,$F38,$A$6:$A$205,"&lt;"&amp;$A38))</f>
        <v/>
      </c>
      <c r="K38" s="20" t="n"/>
      <c r="L38" s="20" t="n"/>
      <c r="M38" s="20" t="n"/>
      <c r="N38" s="20" t="n"/>
      <c r="O38" s="20" t="n"/>
      <c r="P38" s="19" t="n"/>
      <c r="Q38" s="23">
        <f>IF(OR($A38="",$I38&lt;&gt;"Waiting",$F38=""),"",MAX(0,TODAY()-$F38))</f>
        <v/>
      </c>
      <c r="R38" s="24">
        <f>IF($A38="","",IF($I38="Offer Sent",IF($L38="","Missing due date",IF($L38&lt;TODAY(),"Offer overdue",IF($L38=TODAY(),"Due today",IF($L38&lt;=TODAY()+2,"Due soon","")))),IF($I38="Waiting",IF($O38="","Missing review date",IF($O38&lt;TODAY(),"Review overdue",IF($O38&lt;=TODAY()+2,"Review due soon",""))),"")))</f>
        <v/>
      </c>
      <c r="S38" s="24">
        <f>IF($A38="","",IF(COUNTIF($A$6:$A$205,$A38)&gt;1,"Duplicate Applicant ID",IF(OR($B38="",$C38="",$D38="",$E38="",$F38="",$G38="",$I38="",$P38=""),"Missing core field",IF(COUNTIFS(tblOfferings[Program],$C38,tblOfferings[Session],$D38)=0,"Program/session not configured",IF($E38&gt;$F38,"Application Date after Waitlist Date",IF(AND($I38="Offer Sent",$K38=""),"Offer Sent without Offer Date",IF(AND(OR($I38="Accepted",$I38="Declined"),$M38=""),"Decision Date missing",IF(AND(OR($I38="Accepted",$I38="Declined"),$K38=""),"Offer Date missing",IF(AND($K38&lt;&gt;"",$L38&lt;&gt;"",$L38&lt;$K38),"Response Due Date before Offer Date",IF(AND($K38&lt;&gt;"",$M38&lt;&gt;"",$M38&lt;$K38),"Decision Date before Offer Date",IF($U38="","Last Updated Date missing","OK")))))))))))</f>
        <v/>
      </c>
      <c r="T38" s="25" t="n"/>
      <c r="U38" s="20" t="n"/>
    </row>
    <row r="39">
      <c r="A39" s="19" t="n"/>
      <c r="B39" s="19" t="n"/>
      <c r="C39" s="19" t="n"/>
      <c r="D39" s="19" t="n"/>
      <c r="E39" s="20" t="n"/>
      <c r="F39" s="20" t="n"/>
      <c r="G39" s="21" t="n"/>
      <c r="H39" s="22">
        <f>IF($A39="","",IF($G39="","",IF($G39&gt;='Lists &amp; Settings'!$B$4,"High",IF($G39&gt;='Lists &amp; Settings'!$B$5,"Standard","Low"))))</f>
        <v/>
      </c>
      <c r="I39" s="19" t="n"/>
      <c r="J39" s="23">
        <f>IF(OR($A39="",$I39&lt;&gt;"Waiting",$C39="",$D39="",$F39="",$G39=""),"",1+COUNTIFS($C$6:$C$205,$C39,$D$6:$D$205,$D39,$I$6:$I$205,"Waiting",$G$6:$G$205,"&gt;"&amp;$G39)+COUNTIFS($C$6:$C$205,$C39,$D$6:$D$205,$D39,$I$6:$I$205,"Waiting",$G$6:$G$205,$G39,$F$6:$F$205,"&lt;"&amp;$F39)+COUNTIFS($C$6:$C$205,$C39,$D$6:$D$205,$D39,$I$6:$I$205,"Waiting",$G$6:$G$205,$G39,$F$6:$F$205,$F39,$A$6:$A$205,"&lt;"&amp;$A39))</f>
        <v/>
      </c>
      <c r="K39" s="20" t="n"/>
      <c r="L39" s="20" t="n"/>
      <c r="M39" s="20" t="n"/>
      <c r="N39" s="20" t="n"/>
      <c r="O39" s="20" t="n"/>
      <c r="P39" s="19" t="n"/>
      <c r="Q39" s="23">
        <f>IF(OR($A39="",$I39&lt;&gt;"Waiting",$F39=""),"",MAX(0,TODAY()-$F39))</f>
        <v/>
      </c>
      <c r="R39" s="24">
        <f>IF($A39="","",IF($I39="Offer Sent",IF($L39="","Missing due date",IF($L39&lt;TODAY(),"Offer overdue",IF($L39=TODAY(),"Due today",IF($L39&lt;=TODAY()+2,"Due soon","")))),IF($I39="Waiting",IF($O39="","Missing review date",IF($O39&lt;TODAY(),"Review overdue",IF($O39&lt;=TODAY()+2,"Review due soon",""))),"")))</f>
        <v/>
      </c>
      <c r="S39" s="24">
        <f>IF($A39="","",IF(COUNTIF($A$6:$A$205,$A39)&gt;1,"Duplicate Applicant ID",IF(OR($B39="",$C39="",$D39="",$E39="",$F39="",$G39="",$I39="",$P39=""),"Missing core field",IF(COUNTIFS(tblOfferings[Program],$C39,tblOfferings[Session],$D39)=0,"Program/session not configured",IF($E39&gt;$F39,"Application Date after Waitlist Date",IF(AND($I39="Offer Sent",$K39=""),"Offer Sent without Offer Date",IF(AND(OR($I39="Accepted",$I39="Declined"),$M39=""),"Decision Date missing",IF(AND(OR($I39="Accepted",$I39="Declined"),$K39=""),"Offer Date missing",IF(AND($K39&lt;&gt;"",$L39&lt;&gt;"",$L39&lt;$K39),"Response Due Date before Offer Date",IF(AND($K39&lt;&gt;"",$M39&lt;&gt;"",$M39&lt;$K39),"Decision Date before Offer Date",IF($U39="","Last Updated Date missing","OK")))))))))))</f>
        <v/>
      </c>
      <c r="T39" s="25" t="n"/>
      <c r="U39" s="20" t="n"/>
    </row>
    <row r="40">
      <c r="A40" s="19" t="n"/>
      <c r="B40" s="19" t="n"/>
      <c r="C40" s="19" t="n"/>
      <c r="D40" s="19" t="n"/>
      <c r="E40" s="20" t="n"/>
      <c r="F40" s="20" t="n"/>
      <c r="G40" s="21" t="n"/>
      <c r="H40" s="22">
        <f>IF($A40="","",IF($G40="","",IF($G40&gt;='Lists &amp; Settings'!$B$4,"High",IF($G40&gt;='Lists &amp; Settings'!$B$5,"Standard","Low"))))</f>
        <v/>
      </c>
      <c r="I40" s="19" t="n"/>
      <c r="J40" s="23">
        <f>IF(OR($A40="",$I40&lt;&gt;"Waiting",$C40="",$D40="",$F40="",$G40=""),"",1+COUNTIFS($C$6:$C$205,$C40,$D$6:$D$205,$D40,$I$6:$I$205,"Waiting",$G$6:$G$205,"&gt;"&amp;$G40)+COUNTIFS($C$6:$C$205,$C40,$D$6:$D$205,$D40,$I$6:$I$205,"Waiting",$G$6:$G$205,$G40,$F$6:$F$205,"&lt;"&amp;$F40)+COUNTIFS($C$6:$C$205,$C40,$D$6:$D$205,$D40,$I$6:$I$205,"Waiting",$G$6:$G$205,$G40,$F$6:$F$205,$F40,$A$6:$A$205,"&lt;"&amp;$A40))</f>
        <v/>
      </c>
      <c r="K40" s="20" t="n"/>
      <c r="L40" s="20" t="n"/>
      <c r="M40" s="20" t="n"/>
      <c r="N40" s="20" t="n"/>
      <c r="O40" s="20" t="n"/>
      <c r="P40" s="19" t="n"/>
      <c r="Q40" s="23">
        <f>IF(OR($A40="",$I40&lt;&gt;"Waiting",$F40=""),"",MAX(0,TODAY()-$F40))</f>
        <v/>
      </c>
      <c r="R40" s="24">
        <f>IF($A40="","",IF($I40="Offer Sent",IF($L40="","Missing due date",IF($L40&lt;TODAY(),"Offer overdue",IF($L40=TODAY(),"Due today",IF($L40&lt;=TODAY()+2,"Due soon","")))),IF($I40="Waiting",IF($O40="","Missing review date",IF($O40&lt;TODAY(),"Review overdue",IF($O40&lt;=TODAY()+2,"Review due soon",""))),"")))</f>
        <v/>
      </c>
      <c r="S40" s="24">
        <f>IF($A40="","",IF(COUNTIF($A$6:$A$205,$A40)&gt;1,"Duplicate Applicant ID",IF(OR($B40="",$C40="",$D40="",$E40="",$F40="",$G40="",$I40="",$P40=""),"Missing core field",IF(COUNTIFS(tblOfferings[Program],$C40,tblOfferings[Session],$D40)=0,"Program/session not configured",IF($E40&gt;$F40,"Application Date after Waitlist Date",IF(AND($I40="Offer Sent",$K40=""),"Offer Sent without Offer Date",IF(AND(OR($I40="Accepted",$I40="Declined"),$M40=""),"Decision Date missing",IF(AND(OR($I40="Accepted",$I40="Declined"),$K40=""),"Offer Date missing",IF(AND($K40&lt;&gt;"",$L40&lt;&gt;"",$L40&lt;$K40),"Response Due Date before Offer Date",IF(AND($K40&lt;&gt;"",$M40&lt;&gt;"",$M40&lt;$K40),"Decision Date before Offer Date",IF($U40="","Last Updated Date missing","OK")))))))))))</f>
        <v/>
      </c>
      <c r="T40" s="25" t="n"/>
      <c r="U40" s="20" t="n"/>
    </row>
    <row r="41">
      <c r="A41" s="19" t="n"/>
      <c r="B41" s="19" t="n"/>
      <c r="C41" s="19" t="n"/>
      <c r="D41" s="19" t="n"/>
      <c r="E41" s="20" t="n"/>
      <c r="F41" s="20" t="n"/>
      <c r="G41" s="21" t="n"/>
      <c r="H41" s="22">
        <f>IF($A41="","",IF($G41="","",IF($G41&gt;='Lists &amp; Settings'!$B$4,"High",IF($G41&gt;='Lists &amp; Settings'!$B$5,"Standard","Low"))))</f>
        <v/>
      </c>
      <c r="I41" s="19" t="n"/>
      <c r="J41" s="23">
        <f>IF(OR($A41="",$I41&lt;&gt;"Waiting",$C41="",$D41="",$F41="",$G41=""),"",1+COUNTIFS($C$6:$C$205,$C41,$D$6:$D$205,$D41,$I$6:$I$205,"Waiting",$G$6:$G$205,"&gt;"&amp;$G41)+COUNTIFS($C$6:$C$205,$C41,$D$6:$D$205,$D41,$I$6:$I$205,"Waiting",$G$6:$G$205,$G41,$F$6:$F$205,"&lt;"&amp;$F41)+COUNTIFS($C$6:$C$205,$C41,$D$6:$D$205,$D41,$I$6:$I$205,"Waiting",$G$6:$G$205,$G41,$F$6:$F$205,$F41,$A$6:$A$205,"&lt;"&amp;$A41))</f>
        <v/>
      </c>
      <c r="K41" s="20" t="n"/>
      <c r="L41" s="20" t="n"/>
      <c r="M41" s="20" t="n"/>
      <c r="N41" s="20" t="n"/>
      <c r="O41" s="20" t="n"/>
      <c r="P41" s="19" t="n"/>
      <c r="Q41" s="23">
        <f>IF(OR($A41="",$I41&lt;&gt;"Waiting",$F41=""),"",MAX(0,TODAY()-$F41))</f>
        <v/>
      </c>
      <c r="R41" s="24">
        <f>IF($A41="","",IF($I41="Offer Sent",IF($L41="","Missing due date",IF($L41&lt;TODAY(),"Offer overdue",IF($L41=TODAY(),"Due today",IF($L41&lt;=TODAY()+2,"Due soon","")))),IF($I41="Waiting",IF($O41="","Missing review date",IF($O41&lt;TODAY(),"Review overdue",IF($O41&lt;=TODAY()+2,"Review due soon",""))),"")))</f>
        <v/>
      </c>
      <c r="S41" s="24">
        <f>IF($A41="","",IF(COUNTIF($A$6:$A$205,$A41)&gt;1,"Duplicate Applicant ID",IF(OR($B41="",$C41="",$D41="",$E41="",$F41="",$G41="",$I41="",$P41=""),"Missing core field",IF(COUNTIFS(tblOfferings[Program],$C41,tblOfferings[Session],$D41)=0,"Program/session not configured",IF($E41&gt;$F41,"Application Date after Waitlist Date",IF(AND($I41="Offer Sent",$K41=""),"Offer Sent without Offer Date",IF(AND(OR($I41="Accepted",$I41="Declined"),$M41=""),"Decision Date missing",IF(AND(OR($I41="Accepted",$I41="Declined"),$K41=""),"Offer Date missing",IF(AND($K41&lt;&gt;"",$L41&lt;&gt;"",$L41&lt;$K41),"Response Due Date before Offer Date",IF(AND($K41&lt;&gt;"",$M41&lt;&gt;"",$M41&lt;$K41),"Decision Date before Offer Date",IF($U41="","Last Updated Date missing","OK")))))))))))</f>
        <v/>
      </c>
      <c r="T41" s="25" t="n"/>
      <c r="U41" s="20" t="n"/>
    </row>
    <row r="42">
      <c r="A42" s="19" t="n"/>
      <c r="B42" s="19" t="n"/>
      <c r="C42" s="19" t="n"/>
      <c r="D42" s="19" t="n"/>
      <c r="E42" s="20" t="n"/>
      <c r="F42" s="20" t="n"/>
      <c r="G42" s="21" t="n"/>
      <c r="H42" s="22">
        <f>IF($A42="","",IF($G42="","",IF($G42&gt;='Lists &amp; Settings'!$B$4,"High",IF($G42&gt;='Lists &amp; Settings'!$B$5,"Standard","Low"))))</f>
        <v/>
      </c>
      <c r="I42" s="19" t="n"/>
      <c r="J42" s="23">
        <f>IF(OR($A42="",$I42&lt;&gt;"Waiting",$C42="",$D42="",$F42="",$G42=""),"",1+COUNTIFS($C$6:$C$205,$C42,$D$6:$D$205,$D42,$I$6:$I$205,"Waiting",$G$6:$G$205,"&gt;"&amp;$G42)+COUNTIFS($C$6:$C$205,$C42,$D$6:$D$205,$D42,$I$6:$I$205,"Waiting",$G$6:$G$205,$G42,$F$6:$F$205,"&lt;"&amp;$F42)+COUNTIFS($C$6:$C$205,$C42,$D$6:$D$205,$D42,$I$6:$I$205,"Waiting",$G$6:$G$205,$G42,$F$6:$F$205,$F42,$A$6:$A$205,"&lt;"&amp;$A42))</f>
        <v/>
      </c>
      <c r="K42" s="20" t="n"/>
      <c r="L42" s="20" t="n"/>
      <c r="M42" s="20" t="n"/>
      <c r="N42" s="20" t="n"/>
      <c r="O42" s="20" t="n"/>
      <c r="P42" s="19" t="n"/>
      <c r="Q42" s="23">
        <f>IF(OR($A42="",$I42&lt;&gt;"Waiting",$F42=""),"",MAX(0,TODAY()-$F42))</f>
        <v/>
      </c>
      <c r="R42" s="24">
        <f>IF($A42="","",IF($I42="Offer Sent",IF($L42="","Missing due date",IF($L42&lt;TODAY(),"Offer overdue",IF($L42=TODAY(),"Due today",IF($L42&lt;=TODAY()+2,"Due soon","")))),IF($I42="Waiting",IF($O42="","Missing review date",IF($O42&lt;TODAY(),"Review overdue",IF($O42&lt;=TODAY()+2,"Review due soon",""))),"")))</f>
        <v/>
      </c>
      <c r="S42" s="24">
        <f>IF($A42="","",IF(COUNTIF($A$6:$A$205,$A42)&gt;1,"Duplicate Applicant ID",IF(OR($B42="",$C42="",$D42="",$E42="",$F42="",$G42="",$I42="",$P42=""),"Missing core field",IF(COUNTIFS(tblOfferings[Program],$C42,tblOfferings[Session],$D42)=0,"Program/session not configured",IF($E42&gt;$F42,"Application Date after Waitlist Date",IF(AND($I42="Offer Sent",$K42=""),"Offer Sent without Offer Date",IF(AND(OR($I42="Accepted",$I42="Declined"),$M42=""),"Decision Date missing",IF(AND(OR($I42="Accepted",$I42="Declined"),$K42=""),"Offer Date missing",IF(AND($K42&lt;&gt;"",$L42&lt;&gt;"",$L42&lt;$K42),"Response Due Date before Offer Date",IF(AND($K42&lt;&gt;"",$M42&lt;&gt;"",$M42&lt;$K42),"Decision Date before Offer Date",IF($U42="","Last Updated Date missing","OK")))))))))))</f>
        <v/>
      </c>
      <c r="T42" s="25" t="n"/>
      <c r="U42" s="20" t="n"/>
    </row>
    <row r="43">
      <c r="A43" s="19" t="n"/>
      <c r="B43" s="19" t="n"/>
      <c r="C43" s="19" t="n"/>
      <c r="D43" s="19" t="n"/>
      <c r="E43" s="20" t="n"/>
      <c r="F43" s="20" t="n"/>
      <c r="G43" s="21" t="n"/>
      <c r="H43" s="22">
        <f>IF($A43="","",IF($G43="","",IF($G43&gt;='Lists &amp; Settings'!$B$4,"High",IF($G43&gt;='Lists &amp; Settings'!$B$5,"Standard","Low"))))</f>
        <v/>
      </c>
      <c r="I43" s="19" t="n"/>
      <c r="J43" s="23">
        <f>IF(OR($A43="",$I43&lt;&gt;"Waiting",$C43="",$D43="",$F43="",$G43=""),"",1+COUNTIFS($C$6:$C$205,$C43,$D$6:$D$205,$D43,$I$6:$I$205,"Waiting",$G$6:$G$205,"&gt;"&amp;$G43)+COUNTIFS($C$6:$C$205,$C43,$D$6:$D$205,$D43,$I$6:$I$205,"Waiting",$G$6:$G$205,$G43,$F$6:$F$205,"&lt;"&amp;$F43)+COUNTIFS($C$6:$C$205,$C43,$D$6:$D$205,$D43,$I$6:$I$205,"Waiting",$G$6:$G$205,$G43,$F$6:$F$205,$F43,$A$6:$A$205,"&lt;"&amp;$A43))</f>
        <v/>
      </c>
      <c r="K43" s="20" t="n"/>
      <c r="L43" s="20" t="n"/>
      <c r="M43" s="20" t="n"/>
      <c r="N43" s="20" t="n"/>
      <c r="O43" s="20" t="n"/>
      <c r="P43" s="19" t="n"/>
      <c r="Q43" s="23">
        <f>IF(OR($A43="",$I43&lt;&gt;"Waiting",$F43=""),"",MAX(0,TODAY()-$F43))</f>
        <v/>
      </c>
      <c r="R43" s="24">
        <f>IF($A43="","",IF($I43="Offer Sent",IF($L43="","Missing due date",IF($L43&lt;TODAY(),"Offer overdue",IF($L43=TODAY(),"Due today",IF($L43&lt;=TODAY()+2,"Due soon","")))),IF($I43="Waiting",IF($O43="","Missing review date",IF($O43&lt;TODAY(),"Review overdue",IF($O43&lt;=TODAY()+2,"Review due soon",""))),"")))</f>
        <v/>
      </c>
      <c r="S43" s="24">
        <f>IF($A43="","",IF(COUNTIF($A$6:$A$205,$A43)&gt;1,"Duplicate Applicant ID",IF(OR($B43="",$C43="",$D43="",$E43="",$F43="",$G43="",$I43="",$P43=""),"Missing core field",IF(COUNTIFS(tblOfferings[Program],$C43,tblOfferings[Session],$D43)=0,"Program/session not configured",IF($E43&gt;$F43,"Application Date after Waitlist Date",IF(AND($I43="Offer Sent",$K43=""),"Offer Sent without Offer Date",IF(AND(OR($I43="Accepted",$I43="Declined"),$M43=""),"Decision Date missing",IF(AND(OR($I43="Accepted",$I43="Declined"),$K43=""),"Offer Date missing",IF(AND($K43&lt;&gt;"",$L43&lt;&gt;"",$L43&lt;$K43),"Response Due Date before Offer Date",IF(AND($K43&lt;&gt;"",$M43&lt;&gt;"",$M43&lt;$K43),"Decision Date before Offer Date",IF($U43="","Last Updated Date missing","OK")))))))))))</f>
        <v/>
      </c>
      <c r="T43" s="25" t="n"/>
      <c r="U43" s="20" t="n"/>
    </row>
    <row r="44">
      <c r="A44" s="19" t="n"/>
      <c r="B44" s="19" t="n"/>
      <c r="C44" s="19" t="n"/>
      <c r="D44" s="19" t="n"/>
      <c r="E44" s="20" t="n"/>
      <c r="F44" s="20" t="n"/>
      <c r="G44" s="21" t="n"/>
      <c r="H44" s="22">
        <f>IF($A44="","",IF($G44="","",IF($G44&gt;='Lists &amp; Settings'!$B$4,"High",IF($G44&gt;='Lists &amp; Settings'!$B$5,"Standard","Low"))))</f>
        <v/>
      </c>
      <c r="I44" s="19" t="n"/>
      <c r="J44" s="23">
        <f>IF(OR($A44="",$I44&lt;&gt;"Waiting",$C44="",$D44="",$F44="",$G44=""),"",1+COUNTIFS($C$6:$C$205,$C44,$D$6:$D$205,$D44,$I$6:$I$205,"Waiting",$G$6:$G$205,"&gt;"&amp;$G44)+COUNTIFS($C$6:$C$205,$C44,$D$6:$D$205,$D44,$I$6:$I$205,"Waiting",$G$6:$G$205,$G44,$F$6:$F$205,"&lt;"&amp;$F44)+COUNTIFS($C$6:$C$205,$C44,$D$6:$D$205,$D44,$I$6:$I$205,"Waiting",$G$6:$G$205,$G44,$F$6:$F$205,$F44,$A$6:$A$205,"&lt;"&amp;$A44))</f>
        <v/>
      </c>
      <c r="K44" s="20" t="n"/>
      <c r="L44" s="20" t="n"/>
      <c r="M44" s="20" t="n"/>
      <c r="N44" s="20" t="n"/>
      <c r="O44" s="20" t="n"/>
      <c r="P44" s="19" t="n"/>
      <c r="Q44" s="23">
        <f>IF(OR($A44="",$I44&lt;&gt;"Waiting",$F44=""),"",MAX(0,TODAY()-$F44))</f>
        <v/>
      </c>
      <c r="R44" s="24">
        <f>IF($A44="","",IF($I44="Offer Sent",IF($L44="","Missing due date",IF($L44&lt;TODAY(),"Offer overdue",IF($L44=TODAY(),"Due today",IF($L44&lt;=TODAY()+2,"Due soon","")))),IF($I44="Waiting",IF($O44="","Missing review date",IF($O44&lt;TODAY(),"Review overdue",IF($O44&lt;=TODAY()+2,"Review due soon",""))),"")))</f>
        <v/>
      </c>
      <c r="S44" s="24">
        <f>IF($A44="","",IF(COUNTIF($A$6:$A$205,$A44)&gt;1,"Duplicate Applicant ID",IF(OR($B44="",$C44="",$D44="",$E44="",$F44="",$G44="",$I44="",$P44=""),"Missing core field",IF(COUNTIFS(tblOfferings[Program],$C44,tblOfferings[Session],$D44)=0,"Program/session not configured",IF($E44&gt;$F44,"Application Date after Waitlist Date",IF(AND($I44="Offer Sent",$K44=""),"Offer Sent without Offer Date",IF(AND(OR($I44="Accepted",$I44="Declined"),$M44=""),"Decision Date missing",IF(AND(OR($I44="Accepted",$I44="Declined"),$K44=""),"Offer Date missing",IF(AND($K44&lt;&gt;"",$L44&lt;&gt;"",$L44&lt;$K44),"Response Due Date before Offer Date",IF(AND($K44&lt;&gt;"",$M44&lt;&gt;"",$M44&lt;$K44),"Decision Date before Offer Date",IF($U44="","Last Updated Date missing","OK")))))))))))</f>
        <v/>
      </c>
      <c r="T44" s="25" t="n"/>
      <c r="U44" s="20" t="n"/>
    </row>
    <row r="45">
      <c r="A45" s="19" t="n"/>
      <c r="B45" s="19" t="n"/>
      <c r="C45" s="19" t="n"/>
      <c r="D45" s="19" t="n"/>
      <c r="E45" s="20" t="n"/>
      <c r="F45" s="20" t="n"/>
      <c r="G45" s="21" t="n"/>
      <c r="H45" s="22">
        <f>IF($A45="","",IF($G45="","",IF($G45&gt;='Lists &amp; Settings'!$B$4,"High",IF($G45&gt;='Lists &amp; Settings'!$B$5,"Standard","Low"))))</f>
        <v/>
      </c>
      <c r="I45" s="19" t="n"/>
      <c r="J45" s="23">
        <f>IF(OR($A45="",$I45&lt;&gt;"Waiting",$C45="",$D45="",$F45="",$G45=""),"",1+COUNTIFS($C$6:$C$205,$C45,$D$6:$D$205,$D45,$I$6:$I$205,"Waiting",$G$6:$G$205,"&gt;"&amp;$G45)+COUNTIFS($C$6:$C$205,$C45,$D$6:$D$205,$D45,$I$6:$I$205,"Waiting",$G$6:$G$205,$G45,$F$6:$F$205,"&lt;"&amp;$F45)+COUNTIFS($C$6:$C$205,$C45,$D$6:$D$205,$D45,$I$6:$I$205,"Waiting",$G$6:$G$205,$G45,$F$6:$F$205,$F45,$A$6:$A$205,"&lt;"&amp;$A45))</f>
        <v/>
      </c>
      <c r="K45" s="20" t="n"/>
      <c r="L45" s="20" t="n"/>
      <c r="M45" s="20" t="n"/>
      <c r="N45" s="20" t="n"/>
      <c r="O45" s="20" t="n"/>
      <c r="P45" s="19" t="n"/>
      <c r="Q45" s="23">
        <f>IF(OR($A45="",$I45&lt;&gt;"Waiting",$F45=""),"",MAX(0,TODAY()-$F45))</f>
        <v/>
      </c>
      <c r="R45" s="24">
        <f>IF($A45="","",IF($I45="Offer Sent",IF($L45="","Missing due date",IF($L45&lt;TODAY(),"Offer overdue",IF($L45=TODAY(),"Due today",IF($L45&lt;=TODAY()+2,"Due soon","")))),IF($I45="Waiting",IF($O45="","Missing review date",IF($O45&lt;TODAY(),"Review overdue",IF($O45&lt;=TODAY()+2,"Review due soon",""))),"")))</f>
        <v/>
      </c>
      <c r="S45" s="24">
        <f>IF($A45="","",IF(COUNTIF($A$6:$A$205,$A45)&gt;1,"Duplicate Applicant ID",IF(OR($B45="",$C45="",$D45="",$E45="",$F45="",$G45="",$I45="",$P45=""),"Missing core field",IF(COUNTIFS(tblOfferings[Program],$C45,tblOfferings[Session],$D45)=0,"Program/session not configured",IF($E45&gt;$F45,"Application Date after Waitlist Date",IF(AND($I45="Offer Sent",$K45=""),"Offer Sent without Offer Date",IF(AND(OR($I45="Accepted",$I45="Declined"),$M45=""),"Decision Date missing",IF(AND(OR($I45="Accepted",$I45="Declined"),$K45=""),"Offer Date missing",IF(AND($K45&lt;&gt;"",$L45&lt;&gt;"",$L45&lt;$K45),"Response Due Date before Offer Date",IF(AND($K45&lt;&gt;"",$M45&lt;&gt;"",$M45&lt;$K45),"Decision Date before Offer Date",IF($U45="","Last Updated Date missing","OK")))))))))))</f>
        <v/>
      </c>
      <c r="T45" s="25" t="n"/>
      <c r="U45" s="20" t="n"/>
    </row>
    <row r="46">
      <c r="A46" s="19" t="n"/>
      <c r="B46" s="19" t="n"/>
      <c r="C46" s="19" t="n"/>
      <c r="D46" s="19" t="n"/>
      <c r="E46" s="20" t="n"/>
      <c r="F46" s="20" t="n"/>
      <c r="G46" s="21" t="n"/>
      <c r="H46" s="22">
        <f>IF($A46="","",IF($G46="","",IF($G46&gt;='Lists &amp; Settings'!$B$4,"High",IF($G46&gt;='Lists &amp; Settings'!$B$5,"Standard","Low"))))</f>
        <v/>
      </c>
      <c r="I46" s="19" t="n"/>
      <c r="J46" s="23">
        <f>IF(OR($A46="",$I46&lt;&gt;"Waiting",$C46="",$D46="",$F46="",$G46=""),"",1+COUNTIFS($C$6:$C$205,$C46,$D$6:$D$205,$D46,$I$6:$I$205,"Waiting",$G$6:$G$205,"&gt;"&amp;$G46)+COUNTIFS($C$6:$C$205,$C46,$D$6:$D$205,$D46,$I$6:$I$205,"Waiting",$G$6:$G$205,$G46,$F$6:$F$205,"&lt;"&amp;$F46)+COUNTIFS($C$6:$C$205,$C46,$D$6:$D$205,$D46,$I$6:$I$205,"Waiting",$G$6:$G$205,$G46,$F$6:$F$205,$F46,$A$6:$A$205,"&lt;"&amp;$A46))</f>
        <v/>
      </c>
      <c r="K46" s="20" t="n"/>
      <c r="L46" s="20" t="n"/>
      <c r="M46" s="20" t="n"/>
      <c r="N46" s="20" t="n"/>
      <c r="O46" s="20" t="n"/>
      <c r="P46" s="19" t="n"/>
      <c r="Q46" s="23">
        <f>IF(OR($A46="",$I46&lt;&gt;"Waiting",$F46=""),"",MAX(0,TODAY()-$F46))</f>
        <v/>
      </c>
      <c r="R46" s="24">
        <f>IF($A46="","",IF($I46="Offer Sent",IF($L46="","Missing due date",IF($L46&lt;TODAY(),"Offer overdue",IF($L46=TODAY(),"Due today",IF($L46&lt;=TODAY()+2,"Due soon","")))),IF($I46="Waiting",IF($O46="","Missing review date",IF($O46&lt;TODAY(),"Review overdue",IF($O46&lt;=TODAY()+2,"Review due soon",""))),"")))</f>
        <v/>
      </c>
      <c r="S46" s="24">
        <f>IF($A46="","",IF(COUNTIF($A$6:$A$205,$A46)&gt;1,"Duplicate Applicant ID",IF(OR($B46="",$C46="",$D46="",$E46="",$F46="",$G46="",$I46="",$P46=""),"Missing core field",IF(COUNTIFS(tblOfferings[Program],$C46,tblOfferings[Session],$D46)=0,"Program/session not configured",IF($E46&gt;$F46,"Application Date after Waitlist Date",IF(AND($I46="Offer Sent",$K46=""),"Offer Sent without Offer Date",IF(AND(OR($I46="Accepted",$I46="Declined"),$M46=""),"Decision Date missing",IF(AND(OR($I46="Accepted",$I46="Declined"),$K46=""),"Offer Date missing",IF(AND($K46&lt;&gt;"",$L46&lt;&gt;"",$L46&lt;$K46),"Response Due Date before Offer Date",IF(AND($K46&lt;&gt;"",$M46&lt;&gt;"",$M46&lt;$K46),"Decision Date before Offer Date",IF($U46="","Last Updated Date missing","OK")))))))))))</f>
        <v/>
      </c>
      <c r="T46" s="25" t="n"/>
      <c r="U46" s="20" t="n"/>
    </row>
    <row r="47">
      <c r="A47" s="19" t="n"/>
      <c r="B47" s="19" t="n"/>
      <c r="C47" s="19" t="n"/>
      <c r="D47" s="19" t="n"/>
      <c r="E47" s="20" t="n"/>
      <c r="F47" s="20" t="n"/>
      <c r="G47" s="21" t="n"/>
      <c r="H47" s="22">
        <f>IF($A47="","",IF($G47="","",IF($G47&gt;='Lists &amp; Settings'!$B$4,"High",IF($G47&gt;='Lists &amp; Settings'!$B$5,"Standard","Low"))))</f>
        <v/>
      </c>
      <c r="I47" s="19" t="n"/>
      <c r="J47" s="23">
        <f>IF(OR($A47="",$I47&lt;&gt;"Waiting",$C47="",$D47="",$F47="",$G47=""),"",1+COUNTIFS($C$6:$C$205,$C47,$D$6:$D$205,$D47,$I$6:$I$205,"Waiting",$G$6:$G$205,"&gt;"&amp;$G47)+COUNTIFS($C$6:$C$205,$C47,$D$6:$D$205,$D47,$I$6:$I$205,"Waiting",$G$6:$G$205,$G47,$F$6:$F$205,"&lt;"&amp;$F47)+COUNTIFS($C$6:$C$205,$C47,$D$6:$D$205,$D47,$I$6:$I$205,"Waiting",$G$6:$G$205,$G47,$F$6:$F$205,$F47,$A$6:$A$205,"&lt;"&amp;$A47))</f>
        <v/>
      </c>
      <c r="K47" s="20" t="n"/>
      <c r="L47" s="20" t="n"/>
      <c r="M47" s="20" t="n"/>
      <c r="N47" s="20" t="n"/>
      <c r="O47" s="20" t="n"/>
      <c r="P47" s="19" t="n"/>
      <c r="Q47" s="23">
        <f>IF(OR($A47="",$I47&lt;&gt;"Waiting",$F47=""),"",MAX(0,TODAY()-$F47))</f>
        <v/>
      </c>
      <c r="R47" s="24">
        <f>IF($A47="","",IF($I47="Offer Sent",IF($L47="","Missing due date",IF($L47&lt;TODAY(),"Offer overdue",IF($L47=TODAY(),"Due today",IF($L47&lt;=TODAY()+2,"Due soon","")))),IF($I47="Waiting",IF($O47="","Missing review date",IF($O47&lt;TODAY(),"Review overdue",IF($O47&lt;=TODAY()+2,"Review due soon",""))),"")))</f>
        <v/>
      </c>
      <c r="S47" s="24">
        <f>IF($A47="","",IF(COUNTIF($A$6:$A$205,$A47)&gt;1,"Duplicate Applicant ID",IF(OR($B47="",$C47="",$D47="",$E47="",$F47="",$G47="",$I47="",$P47=""),"Missing core field",IF(COUNTIFS(tblOfferings[Program],$C47,tblOfferings[Session],$D47)=0,"Program/session not configured",IF($E47&gt;$F47,"Application Date after Waitlist Date",IF(AND($I47="Offer Sent",$K47=""),"Offer Sent without Offer Date",IF(AND(OR($I47="Accepted",$I47="Declined"),$M47=""),"Decision Date missing",IF(AND(OR($I47="Accepted",$I47="Declined"),$K47=""),"Offer Date missing",IF(AND($K47&lt;&gt;"",$L47&lt;&gt;"",$L47&lt;$K47),"Response Due Date before Offer Date",IF(AND($K47&lt;&gt;"",$M47&lt;&gt;"",$M47&lt;$K47),"Decision Date before Offer Date",IF($U47="","Last Updated Date missing","OK")))))))))))</f>
        <v/>
      </c>
      <c r="T47" s="25" t="n"/>
      <c r="U47" s="20" t="n"/>
    </row>
    <row r="48">
      <c r="A48" s="19" t="n"/>
      <c r="B48" s="19" t="n"/>
      <c r="C48" s="19" t="n"/>
      <c r="D48" s="19" t="n"/>
      <c r="E48" s="20" t="n"/>
      <c r="F48" s="20" t="n"/>
      <c r="G48" s="21" t="n"/>
      <c r="H48" s="22">
        <f>IF($A48="","",IF($G48="","",IF($G48&gt;='Lists &amp; Settings'!$B$4,"High",IF($G48&gt;='Lists &amp; Settings'!$B$5,"Standard","Low"))))</f>
        <v/>
      </c>
      <c r="I48" s="19" t="n"/>
      <c r="J48" s="23">
        <f>IF(OR($A48="",$I48&lt;&gt;"Waiting",$C48="",$D48="",$F48="",$G48=""),"",1+COUNTIFS($C$6:$C$205,$C48,$D$6:$D$205,$D48,$I$6:$I$205,"Waiting",$G$6:$G$205,"&gt;"&amp;$G48)+COUNTIFS($C$6:$C$205,$C48,$D$6:$D$205,$D48,$I$6:$I$205,"Waiting",$G$6:$G$205,$G48,$F$6:$F$205,"&lt;"&amp;$F48)+COUNTIFS($C$6:$C$205,$C48,$D$6:$D$205,$D48,$I$6:$I$205,"Waiting",$G$6:$G$205,$G48,$F$6:$F$205,$F48,$A$6:$A$205,"&lt;"&amp;$A48))</f>
        <v/>
      </c>
      <c r="K48" s="20" t="n"/>
      <c r="L48" s="20" t="n"/>
      <c r="M48" s="20" t="n"/>
      <c r="N48" s="20" t="n"/>
      <c r="O48" s="20" t="n"/>
      <c r="P48" s="19" t="n"/>
      <c r="Q48" s="23">
        <f>IF(OR($A48="",$I48&lt;&gt;"Waiting",$F48=""),"",MAX(0,TODAY()-$F48))</f>
        <v/>
      </c>
      <c r="R48" s="24">
        <f>IF($A48="","",IF($I48="Offer Sent",IF($L48="","Missing due date",IF($L48&lt;TODAY(),"Offer overdue",IF($L48=TODAY(),"Due today",IF($L48&lt;=TODAY()+2,"Due soon","")))),IF($I48="Waiting",IF($O48="","Missing review date",IF($O48&lt;TODAY(),"Review overdue",IF($O48&lt;=TODAY()+2,"Review due soon",""))),"")))</f>
        <v/>
      </c>
      <c r="S48" s="24">
        <f>IF($A48="","",IF(COUNTIF($A$6:$A$205,$A48)&gt;1,"Duplicate Applicant ID",IF(OR($B48="",$C48="",$D48="",$E48="",$F48="",$G48="",$I48="",$P48=""),"Missing core field",IF(COUNTIFS(tblOfferings[Program],$C48,tblOfferings[Session],$D48)=0,"Program/session not configured",IF($E48&gt;$F48,"Application Date after Waitlist Date",IF(AND($I48="Offer Sent",$K48=""),"Offer Sent without Offer Date",IF(AND(OR($I48="Accepted",$I48="Declined"),$M48=""),"Decision Date missing",IF(AND(OR($I48="Accepted",$I48="Declined"),$K48=""),"Offer Date missing",IF(AND($K48&lt;&gt;"",$L48&lt;&gt;"",$L48&lt;$K48),"Response Due Date before Offer Date",IF(AND($K48&lt;&gt;"",$M48&lt;&gt;"",$M48&lt;$K48),"Decision Date before Offer Date",IF($U48="","Last Updated Date missing","OK")))))))))))</f>
        <v/>
      </c>
      <c r="T48" s="25" t="n"/>
      <c r="U48" s="20" t="n"/>
    </row>
    <row r="49">
      <c r="A49" s="19" t="n"/>
      <c r="B49" s="19" t="n"/>
      <c r="C49" s="19" t="n"/>
      <c r="D49" s="19" t="n"/>
      <c r="E49" s="20" t="n"/>
      <c r="F49" s="20" t="n"/>
      <c r="G49" s="21" t="n"/>
      <c r="H49" s="22">
        <f>IF($A49="","",IF($G49="","",IF($G49&gt;='Lists &amp; Settings'!$B$4,"High",IF($G49&gt;='Lists &amp; Settings'!$B$5,"Standard","Low"))))</f>
        <v/>
      </c>
      <c r="I49" s="19" t="n"/>
      <c r="J49" s="23">
        <f>IF(OR($A49="",$I49&lt;&gt;"Waiting",$C49="",$D49="",$F49="",$G49=""),"",1+COUNTIFS($C$6:$C$205,$C49,$D$6:$D$205,$D49,$I$6:$I$205,"Waiting",$G$6:$G$205,"&gt;"&amp;$G49)+COUNTIFS($C$6:$C$205,$C49,$D$6:$D$205,$D49,$I$6:$I$205,"Waiting",$G$6:$G$205,$G49,$F$6:$F$205,"&lt;"&amp;$F49)+COUNTIFS($C$6:$C$205,$C49,$D$6:$D$205,$D49,$I$6:$I$205,"Waiting",$G$6:$G$205,$G49,$F$6:$F$205,$F49,$A$6:$A$205,"&lt;"&amp;$A49))</f>
        <v/>
      </c>
      <c r="K49" s="20" t="n"/>
      <c r="L49" s="20" t="n"/>
      <c r="M49" s="20" t="n"/>
      <c r="N49" s="20" t="n"/>
      <c r="O49" s="20" t="n"/>
      <c r="P49" s="19" t="n"/>
      <c r="Q49" s="23">
        <f>IF(OR($A49="",$I49&lt;&gt;"Waiting",$F49=""),"",MAX(0,TODAY()-$F49))</f>
        <v/>
      </c>
      <c r="R49" s="24">
        <f>IF($A49="","",IF($I49="Offer Sent",IF($L49="","Missing due date",IF($L49&lt;TODAY(),"Offer overdue",IF($L49=TODAY(),"Due today",IF($L49&lt;=TODAY()+2,"Due soon","")))),IF($I49="Waiting",IF($O49="","Missing review date",IF($O49&lt;TODAY(),"Review overdue",IF($O49&lt;=TODAY()+2,"Review due soon",""))),"")))</f>
        <v/>
      </c>
      <c r="S49" s="24">
        <f>IF($A49="","",IF(COUNTIF($A$6:$A$205,$A49)&gt;1,"Duplicate Applicant ID",IF(OR($B49="",$C49="",$D49="",$E49="",$F49="",$G49="",$I49="",$P49=""),"Missing core field",IF(COUNTIFS(tblOfferings[Program],$C49,tblOfferings[Session],$D49)=0,"Program/session not configured",IF($E49&gt;$F49,"Application Date after Waitlist Date",IF(AND($I49="Offer Sent",$K49=""),"Offer Sent without Offer Date",IF(AND(OR($I49="Accepted",$I49="Declined"),$M49=""),"Decision Date missing",IF(AND(OR($I49="Accepted",$I49="Declined"),$K49=""),"Offer Date missing",IF(AND($K49&lt;&gt;"",$L49&lt;&gt;"",$L49&lt;$K49),"Response Due Date before Offer Date",IF(AND($K49&lt;&gt;"",$M49&lt;&gt;"",$M49&lt;$K49),"Decision Date before Offer Date",IF($U49="","Last Updated Date missing","OK")))))))))))</f>
        <v/>
      </c>
      <c r="T49" s="25" t="n"/>
      <c r="U49" s="20" t="n"/>
    </row>
    <row r="50">
      <c r="A50" s="19" t="n"/>
      <c r="B50" s="19" t="n"/>
      <c r="C50" s="19" t="n"/>
      <c r="D50" s="19" t="n"/>
      <c r="E50" s="20" t="n"/>
      <c r="F50" s="20" t="n"/>
      <c r="G50" s="21" t="n"/>
      <c r="H50" s="22">
        <f>IF($A50="","",IF($G50="","",IF($G50&gt;='Lists &amp; Settings'!$B$4,"High",IF($G50&gt;='Lists &amp; Settings'!$B$5,"Standard","Low"))))</f>
        <v/>
      </c>
      <c r="I50" s="19" t="n"/>
      <c r="J50" s="23">
        <f>IF(OR($A50="",$I50&lt;&gt;"Waiting",$C50="",$D50="",$F50="",$G50=""),"",1+COUNTIFS($C$6:$C$205,$C50,$D$6:$D$205,$D50,$I$6:$I$205,"Waiting",$G$6:$G$205,"&gt;"&amp;$G50)+COUNTIFS($C$6:$C$205,$C50,$D$6:$D$205,$D50,$I$6:$I$205,"Waiting",$G$6:$G$205,$G50,$F$6:$F$205,"&lt;"&amp;$F50)+COUNTIFS($C$6:$C$205,$C50,$D$6:$D$205,$D50,$I$6:$I$205,"Waiting",$G$6:$G$205,$G50,$F$6:$F$205,$F50,$A$6:$A$205,"&lt;"&amp;$A50))</f>
        <v/>
      </c>
      <c r="K50" s="20" t="n"/>
      <c r="L50" s="20" t="n"/>
      <c r="M50" s="20" t="n"/>
      <c r="N50" s="20" t="n"/>
      <c r="O50" s="20" t="n"/>
      <c r="P50" s="19" t="n"/>
      <c r="Q50" s="23">
        <f>IF(OR($A50="",$I50&lt;&gt;"Waiting",$F50=""),"",MAX(0,TODAY()-$F50))</f>
        <v/>
      </c>
      <c r="R50" s="24">
        <f>IF($A50="","",IF($I50="Offer Sent",IF($L50="","Missing due date",IF($L50&lt;TODAY(),"Offer overdue",IF($L50=TODAY(),"Due today",IF($L50&lt;=TODAY()+2,"Due soon","")))),IF($I50="Waiting",IF($O50="","Missing review date",IF($O50&lt;TODAY(),"Review overdue",IF($O50&lt;=TODAY()+2,"Review due soon",""))),"")))</f>
        <v/>
      </c>
      <c r="S50" s="24">
        <f>IF($A50="","",IF(COUNTIF($A$6:$A$205,$A50)&gt;1,"Duplicate Applicant ID",IF(OR($B50="",$C50="",$D50="",$E50="",$F50="",$G50="",$I50="",$P50=""),"Missing core field",IF(COUNTIFS(tblOfferings[Program],$C50,tblOfferings[Session],$D50)=0,"Program/session not configured",IF($E50&gt;$F50,"Application Date after Waitlist Date",IF(AND($I50="Offer Sent",$K50=""),"Offer Sent without Offer Date",IF(AND(OR($I50="Accepted",$I50="Declined"),$M50=""),"Decision Date missing",IF(AND(OR($I50="Accepted",$I50="Declined"),$K50=""),"Offer Date missing",IF(AND($K50&lt;&gt;"",$L50&lt;&gt;"",$L50&lt;$K50),"Response Due Date before Offer Date",IF(AND($K50&lt;&gt;"",$M50&lt;&gt;"",$M50&lt;$K50),"Decision Date before Offer Date",IF($U50="","Last Updated Date missing","OK")))))))))))</f>
        <v/>
      </c>
      <c r="T50" s="25" t="n"/>
      <c r="U50" s="20" t="n"/>
    </row>
    <row r="51">
      <c r="A51" s="19" t="n"/>
      <c r="B51" s="19" t="n"/>
      <c r="C51" s="19" t="n"/>
      <c r="D51" s="19" t="n"/>
      <c r="E51" s="20" t="n"/>
      <c r="F51" s="20" t="n"/>
      <c r="G51" s="21" t="n"/>
      <c r="H51" s="22">
        <f>IF($A51="","",IF($G51="","",IF($G51&gt;='Lists &amp; Settings'!$B$4,"High",IF($G51&gt;='Lists &amp; Settings'!$B$5,"Standard","Low"))))</f>
        <v/>
      </c>
      <c r="I51" s="19" t="n"/>
      <c r="J51" s="23">
        <f>IF(OR($A51="",$I51&lt;&gt;"Waiting",$C51="",$D51="",$F51="",$G51=""),"",1+COUNTIFS($C$6:$C$205,$C51,$D$6:$D$205,$D51,$I$6:$I$205,"Waiting",$G$6:$G$205,"&gt;"&amp;$G51)+COUNTIFS($C$6:$C$205,$C51,$D$6:$D$205,$D51,$I$6:$I$205,"Waiting",$G$6:$G$205,$G51,$F$6:$F$205,"&lt;"&amp;$F51)+COUNTIFS($C$6:$C$205,$C51,$D$6:$D$205,$D51,$I$6:$I$205,"Waiting",$G$6:$G$205,$G51,$F$6:$F$205,$F51,$A$6:$A$205,"&lt;"&amp;$A51))</f>
        <v/>
      </c>
      <c r="K51" s="20" t="n"/>
      <c r="L51" s="20" t="n"/>
      <c r="M51" s="20" t="n"/>
      <c r="N51" s="20" t="n"/>
      <c r="O51" s="20" t="n"/>
      <c r="P51" s="19" t="n"/>
      <c r="Q51" s="23">
        <f>IF(OR($A51="",$I51&lt;&gt;"Waiting",$F51=""),"",MAX(0,TODAY()-$F51))</f>
        <v/>
      </c>
      <c r="R51" s="24">
        <f>IF($A51="","",IF($I51="Offer Sent",IF($L51="","Missing due date",IF($L51&lt;TODAY(),"Offer overdue",IF($L51=TODAY(),"Due today",IF($L51&lt;=TODAY()+2,"Due soon","")))),IF($I51="Waiting",IF($O51="","Missing review date",IF($O51&lt;TODAY(),"Review overdue",IF($O51&lt;=TODAY()+2,"Review due soon",""))),"")))</f>
        <v/>
      </c>
      <c r="S51" s="24">
        <f>IF($A51="","",IF(COUNTIF($A$6:$A$205,$A51)&gt;1,"Duplicate Applicant ID",IF(OR($B51="",$C51="",$D51="",$E51="",$F51="",$G51="",$I51="",$P51=""),"Missing core field",IF(COUNTIFS(tblOfferings[Program],$C51,tblOfferings[Session],$D51)=0,"Program/session not configured",IF($E51&gt;$F51,"Application Date after Waitlist Date",IF(AND($I51="Offer Sent",$K51=""),"Offer Sent without Offer Date",IF(AND(OR($I51="Accepted",$I51="Declined"),$M51=""),"Decision Date missing",IF(AND(OR($I51="Accepted",$I51="Declined"),$K51=""),"Offer Date missing",IF(AND($K51&lt;&gt;"",$L51&lt;&gt;"",$L51&lt;$K51),"Response Due Date before Offer Date",IF(AND($K51&lt;&gt;"",$M51&lt;&gt;"",$M51&lt;$K51),"Decision Date before Offer Date",IF($U51="","Last Updated Date missing","OK")))))))))))</f>
        <v/>
      </c>
      <c r="T51" s="25" t="n"/>
      <c r="U51" s="20" t="n"/>
    </row>
    <row r="52">
      <c r="A52" s="19" t="n"/>
      <c r="B52" s="19" t="n"/>
      <c r="C52" s="19" t="n"/>
      <c r="D52" s="19" t="n"/>
      <c r="E52" s="20" t="n"/>
      <c r="F52" s="20" t="n"/>
      <c r="G52" s="21" t="n"/>
      <c r="H52" s="22">
        <f>IF($A52="","",IF($G52="","",IF($G52&gt;='Lists &amp; Settings'!$B$4,"High",IF($G52&gt;='Lists &amp; Settings'!$B$5,"Standard","Low"))))</f>
        <v/>
      </c>
      <c r="I52" s="19" t="n"/>
      <c r="J52" s="23">
        <f>IF(OR($A52="",$I52&lt;&gt;"Waiting",$C52="",$D52="",$F52="",$G52=""),"",1+COUNTIFS($C$6:$C$205,$C52,$D$6:$D$205,$D52,$I$6:$I$205,"Waiting",$G$6:$G$205,"&gt;"&amp;$G52)+COUNTIFS($C$6:$C$205,$C52,$D$6:$D$205,$D52,$I$6:$I$205,"Waiting",$G$6:$G$205,$G52,$F$6:$F$205,"&lt;"&amp;$F52)+COUNTIFS($C$6:$C$205,$C52,$D$6:$D$205,$D52,$I$6:$I$205,"Waiting",$G$6:$G$205,$G52,$F$6:$F$205,$F52,$A$6:$A$205,"&lt;"&amp;$A52))</f>
        <v/>
      </c>
      <c r="K52" s="20" t="n"/>
      <c r="L52" s="20" t="n"/>
      <c r="M52" s="20" t="n"/>
      <c r="N52" s="20" t="n"/>
      <c r="O52" s="20" t="n"/>
      <c r="P52" s="19" t="n"/>
      <c r="Q52" s="23">
        <f>IF(OR($A52="",$I52&lt;&gt;"Waiting",$F52=""),"",MAX(0,TODAY()-$F52))</f>
        <v/>
      </c>
      <c r="R52" s="24">
        <f>IF($A52="","",IF($I52="Offer Sent",IF($L52="","Missing due date",IF($L52&lt;TODAY(),"Offer overdue",IF($L52=TODAY(),"Due today",IF($L52&lt;=TODAY()+2,"Due soon","")))),IF($I52="Waiting",IF($O52="","Missing review date",IF($O52&lt;TODAY(),"Review overdue",IF($O52&lt;=TODAY()+2,"Review due soon",""))),"")))</f>
        <v/>
      </c>
      <c r="S52" s="24">
        <f>IF($A52="","",IF(COUNTIF($A$6:$A$205,$A52)&gt;1,"Duplicate Applicant ID",IF(OR($B52="",$C52="",$D52="",$E52="",$F52="",$G52="",$I52="",$P52=""),"Missing core field",IF(COUNTIFS(tblOfferings[Program],$C52,tblOfferings[Session],$D52)=0,"Program/session not configured",IF($E52&gt;$F52,"Application Date after Waitlist Date",IF(AND($I52="Offer Sent",$K52=""),"Offer Sent without Offer Date",IF(AND(OR($I52="Accepted",$I52="Declined"),$M52=""),"Decision Date missing",IF(AND(OR($I52="Accepted",$I52="Declined"),$K52=""),"Offer Date missing",IF(AND($K52&lt;&gt;"",$L52&lt;&gt;"",$L52&lt;$K52),"Response Due Date before Offer Date",IF(AND($K52&lt;&gt;"",$M52&lt;&gt;"",$M52&lt;$K52),"Decision Date before Offer Date",IF($U52="","Last Updated Date missing","OK")))))))))))</f>
        <v/>
      </c>
      <c r="T52" s="25" t="n"/>
      <c r="U52" s="20" t="n"/>
    </row>
    <row r="53">
      <c r="A53" s="19" t="n"/>
      <c r="B53" s="19" t="n"/>
      <c r="C53" s="19" t="n"/>
      <c r="D53" s="19" t="n"/>
      <c r="E53" s="20" t="n"/>
      <c r="F53" s="20" t="n"/>
      <c r="G53" s="21" t="n"/>
      <c r="H53" s="22">
        <f>IF($A53="","",IF($G53="","",IF($G53&gt;='Lists &amp; Settings'!$B$4,"High",IF($G53&gt;='Lists &amp; Settings'!$B$5,"Standard","Low"))))</f>
        <v/>
      </c>
      <c r="I53" s="19" t="n"/>
      <c r="J53" s="23">
        <f>IF(OR($A53="",$I53&lt;&gt;"Waiting",$C53="",$D53="",$F53="",$G53=""),"",1+COUNTIFS($C$6:$C$205,$C53,$D$6:$D$205,$D53,$I$6:$I$205,"Waiting",$G$6:$G$205,"&gt;"&amp;$G53)+COUNTIFS($C$6:$C$205,$C53,$D$6:$D$205,$D53,$I$6:$I$205,"Waiting",$G$6:$G$205,$G53,$F$6:$F$205,"&lt;"&amp;$F53)+COUNTIFS($C$6:$C$205,$C53,$D$6:$D$205,$D53,$I$6:$I$205,"Waiting",$G$6:$G$205,$G53,$F$6:$F$205,$F53,$A$6:$A$205,"&lt;"&amp;$A53))</f>
        <v/>
      </c>
      <c r="K53" s="20" t="n"/>
      <c r="L53" s="20" t="n"/>
      <c r="M53" s="20" t="n"/>
      <c r="N53" s="20" t="n"/>
      <c r="O53" s="20" t="n"/>
      <c r="P53" s="19" t="n"/>
      <c r="Q53" s="23">
        <f>IF(OR($A53="",$I53&lt;&gt;"Waiting",$F53=""),"",MAX(0,TODAY()-$F53))</f>
        <v/>
      </c>
      <c r="R53" s="24">
        <f>IF($A53="","",IF($I53="Offer Sent",IF($L53="","Missing due date",IF($L53&lt;TODAY(),"Offer overdue",IF($L53=TODAY(),"Due today",IF($L53&lt;=TODAY()+2,"Due soon","")))),IF($I53="Waiting",IF($O53="","Missing review date",IF($O53&lt;TODAY(),"Review overdue",IF($O53&lt;=TODAY()+2,"Review due soon",""))),"")))</f>
        <v/>
      </c>
      <c r="S53" s="24">
        <f>IF($A53="","",IF(COUNTIF($A$6:$A$205,$A53)&gt;1,"Duplicate Applicant ID",IF(OR($B53="",$C53="",$D53="",$E53="",$F53="",$G53="",$I53="",$P53=""),"Missing core field",IF(COUNTIFS(tblOfferings[Program],$C53,tblOfferings[Session],$D53)=0,"Program/session not configured",IF($E53&gt;$F53,"Application Date after Waitlist Date",IF(AND($I53="Offer Sent",$K53=""),"Offer Sent without Offer Date",IF(AND(OR($I53="Accepted",$I53="Declined"),$M53=""),"Decision Date missing",IF(AND(OR($I53="Accepted",$I53="Declined"),$K53=""),"Offer Date missing",IF(AND($K53&lt;&gt;"",$L53&lt;&gt;"",$L53&lt;$K53),"Response Due Date before Offer Date",IF(AND($K53&lt;&gt;"",$M53&lt;&gt;"",$M53&lt;$K53),"Decision Date before Offer Date",IF($U53="","Last Updated Date missing","OK")))))))))))</f>
        <v/>
      </c>
      <c r="T53" s="25" t="n"/>
      <c r="U53" s="20" t="n"/>
    </row>
    <row r="54">
      <c r="A54" s="19" t="n"/>
      <c r="B54" s="19" t="n"/>
      <c r="C54" s="19" t="n"/>
      <c r="D54" s="19" t="n"/>
      <c r="E54" s="20" t="n"/>
      <c r="F54" s="20" t="n"/>
      <c r="G54" s="21" t="n"/>
      <c r="H54" s="22">
        <f>IF($A54="","",IF($G54="","",IF($G54&gt;='Lists &amp; Settings'!$B$4,"High",IF($G54&gt;='Lists &amp; Settings'!$B$5,"Standard","Low"))))</f>
        <v/>
      </c>
      <c r="I54" s="19" t="n"/>
      <c r="J54" s="23">
        <f>IF(OR($A54="",$I54&lt;&gt;"Waiting",$C54="",$D54="",$F54="",$G54=""),"",1+COUNTIFS($C$6:$C$205,$C54,$D$6:$D$205,$D54,$I$6:$I$205,"Waiting",$G$6:$G$205,"&gt;"&amp;$G54)+COUNTIFS($C$6:$C$205,$C54,$D$6:$D$205,$D54,$I$6:$I$205,"Waiting",$G$6:$G$205,$G54,$F$6:$F$205,"&lt;"&amp;$F54)+COUNTIFS($C$6:$C$205,$C54,$D$6:$D$205,$D54,$I$6:$I$205,"Waiting",$G$6:$G$205,$G54,$F$6:$F$205,$F54,$A$6:$A$205,"&lt;"&amp;$A54))</f>
        <v/>
      </c>
      <c r="K54" s="20" t="n"/>
      <c r="L54" s="20" t="n"/>
      <c r="M54" s="20" t="n"/>
      <c r="N54" s="20" t="n"/>
      <c r="O54" s="20" t="n"/>
      <c r="P54" s="19" t="n"/>
      <c r="Q54" s="23">
        <f>IF(OR($A54="",$I54&lt;&gt;"Waiting",$F54=""),"",MAX(0,TODAY()-$F54))</f>
        <v/>
      </c>
      <c r="R54" s="24">
        <f>IF($A54="","",IF($I54="Offer Sent",IF($L54="","Missing due date",IF($L54&lt;TODAY(),"Offer overdue",IF($L54=TODAY(),"Due today",IF($L54&lt;=TODAY()+2,"Due soon","")))),IF($I54="Waiting",IF($O54="","Missing review date",IF($O54&lt;TODAY(),"Review overdue",IF($O54&lt;=TODAY()+2,"Review due soon",""))),"")))</f>
        <v/>
      </c>
      <c r="S54" s="24">
        <f>IF($A54="","",IF(COUNTIF($A$6:$A$205,$A54)&gt;1,"Duplicate Applicant ID",IF(OR($B54="",$C54="",$D54="",$E54="",$F54="",$G54="",$I54="",$P54=""),"Missing core field",IF(COUNTIFS(tblOfferings[Program],$C54,tblOfferings[Session],$D54)=0,"Program/session not configured",IF($E54&gt;$F54,"Application Date after Waitlist Date",IF(AND($I54="Offer Sent",$K54=""),"Offer Sent without Offer Date",IF(AND(OR($I54="Accepted",$I54="Declined"),$M54=""),"Decision Date missing",IF(AND(OR($I54="Accepted",$I54="Declined"),$K54=""),"Offer Date missing",IF(AND($K54&lt;&gt;"",$L54&lt;&gt;"",$L54&lt;$K54),"Response Due Date before Offer Date",IF(AND($K54&lt;&gt;"",$M54&lt;&gt;"",$M54&lt;$K54),"Decision Date before Offer Date",IF($U54="","Last Updated Date missing","OK")))))))))))</f>
        <v/>
      </c>
      <c r="T54" s="25" t="n"/>
      <c r="U54" s="20" t="n"/>
    </row>
    <row r="55">
      <c r="A55" s="19" t="n"/>
      <c r="B55" s="19" t="n"/>
      <c r="C55" s="19" t="n"/>
      <c r="D55" s="19" t="n"/>
      <c r="E55" s="20" t="n"/>
      <c r="F55" s="20" t="n"/>
      <c r="G55" s="21" t="n"/>
      <c r="H55" s="22">
        <f>IF($A55="","",IF($G55="","",IF($G55&gt;='Lists &amp; Settings'!$B$4,"High",IF($G55&gt;='Lists &amp; Settings'!$B$5,"Standard","Low"))))</f>
        <v/>
      </c>
      <c r="I55" s="19" t="n"/>
      <c r="J55" s="23">
        <f>IF(OR($A55="",$I55&lt;&gt;"Waiting",$C55="",$D55="",$F55="",$G55=""),"",1+COUNTIFS($C$6:$C$205,$C55,$D$6:$D$205,$D55,$I$6:$I$205,"Waiting",$G$6:$G$205,"&gt;"&amp;$G55)+COUNTIFS($C$6:$C$205,$C55,$D$6:$D$205,$D55,$I$6:$I$205,"Waiting",$G$6:$G$205,$G55,$F$6:$F$205,"&lt;"&amp;$F55)+COUNTIFS($C$6:$C$205,$C55,$D$6:$D$205,$D55,$I$6:$I$205,"Waiting",$G$6:$G$205,$G55,$F$6:$F$205,$F55,$A$6:$A$205,"&lt;"&amp;$A55))</f>
        <v/>
      </c>
      <c r="K55" s="20" t="n"/>
      <c r="L55" s="20" t="n"/>
      <c r="M55" s="20" t="n"/>
      <c r="N55" s="20" t="n"/>
      <c r="O55" s="20" t="n"/>
      <c r="P55" s="19" t="n"/>
      <c r="Q55" s="23">
        <f>IF(OR($A55="",$I55&lt;&gt;"Waiting",$F55=""),"",MAX(0,TODAY()-$F55))</f>
        <v/>
      </c>
      <c r="R55" s="24">
        <f>IF($A55="","",IF($I55="Offer Sent",IF($L55="","Missing due date",IF($L55&lt;TODAY(),"Offer overdue",IF($L55=TODAY(),"Due today",IF($L55&lt;=TODAY()+2,"Due soon","")))),IF($I55="Waiting",IF($O55="","Missing review date",IF($O55&lt;TODAY(),"Review overdue",IF($O55&lt;=TODAY()+2,"Review due soon",""))),"")))</f>
        <v/>
      </c>
      <c r="S55" s="24">
        <f>IF($A55="","",IF(COUNTIF($A$6:$A$205,$A55)&gt;1,"Duplicate Applicant ID",IF(OR($B55="",$C55="",$D55="",$E55="",$F55="",$G55="",$I55="",$P55=""),"Missing core field",IF(COUNTIFS(tblOfferings[Program],$C55,tblOfferings[Session],$D55)=0,"Program/session not configured",IF($E55&gt;$F55,"Application Date after Waitlist Date",IF(AND($I55="Offer Sent",$K55=""),"Offer Sent without Offer Date",IF(AND(OR($I55="Accepted",$I55="Declined"),$M55=""),"Decision Date missing",IF(AND(OR($I55="Accepted",$I55="Declined"),$K55=""),"Offer Date missing",IF(AND($K55&lt;&gt;"",$L55&lt;&gt;"",$L55&lt;$K55),"Response Due Date before Offer Date",IF(AND($K55&lt;&gt;"",$M55&lt;&gt;"",$M55&lt;$K55),"Decision Date before Offer Date",IF($U55="","Last Updated Date missing","OK")))))))))))</f>
        <v/>
      </c>
      <c r="T55" s="25" t="n"/>
      <c r="U55" s="20" t="n"/>
    </row>
    <row r="56">
      <c r="A56" s="19" t="n"/>
      <c r="B56" s="19" t="n"/>
      <c r="C56" s="19" t="n"/>
      <c r="D56" s="19" t="n"/>
      <c r="E56" s="20" t="n"/>
      <c r="F56" s="20" t="n"/>
      <c r="G56" s="21" t="n"/>
      <c r="H56" s="22">
        <f>IF($A56="","",IF($G56="","",IF($G56&gt;='Lists &amp; Settings'!$B$4,"High",IF($G56&gt;='Lists &amp; Settings'!$B$5,"Standard","Low"))))</f>
        <v/>
      </c>
      <c r="I56" s="19" t="n"/>
      <c r="J56" s="23">
        <f>IF(OR($A56="",$I56&lt;&gt;"Waiting",$C56="",$D56="",$F56="",$G56=""),"",1+COUNTIFS($C$6:$C$205,$C56,$D$6:$D$205,$D56,$I$6:$I$205,"Waiting",$G$6:$G$205,"&gt;"&amp;$G56)+COUNTIFS($C$6:$C$205,$C56,$D$6:$D$205,$D56,$I$6:$I$205,"Waiting",$G$6:$G$205,$G56,$F$6:$F$205,"&lt;"&amp;$F56)+COUNTIFS($C$6:$C$205,$C56,$D$6:$D$205,$D56,$I$6:$I$205,"Waiting",$G$6:$G$205,$G56,$F$6:$F$205,$F56,$A$6:$A$205,"&lt;"&amp;$A56))</f>
        <v/>
      </c>
      <c r="K56" s="20" t="n"/>
      <c r="L56" s="20" t="n"/>
      <c r="M56" s="20" t="n"/>
      <c r="N56" s="20" t="n"/>
      <c r="O56" s="20" t="n"/>
      <c r="P56" s="19" t="n"/>
      <c r="Q56" s="23">
        <f>IF(OR($A56="",$I56&lt;&gt;"Waiting",$F56=""),"",MAX(0,TODAY()-$F56))</f>
        <v/>
      </c>
      <c r="R56" s="24">
        <f>IF($A56="","",IF($I56="Offer Sent",IF($L56="","Missing due date",IF($L56&lt;TODAY(),"Offer overdue",IF($L56=TODAY(),"Due today",IF($L56&lt;=TODAY()+2,"Due soon","")))),IF($I56="Waiting",IF($O56="","Missing review date",IF($O56&lt;TODAY(),"Review overdue",IF($O56&lt;=TODAY()+2,"Review due soon",""))),"")))</f>
        <v/>
      </c>
      <c r="S56" s="24">
        <f>IF($A56="","",IF(COUNTIF($A$6:$A$205,$A56)&gt;1,"Duplicate Applicant ID",IF(OR($B56="",$C56="",$D56="",$E56="",$F56="",$G56="",$I56="",$P56=""),"Missing core field",IF(COUNTIFS(tblOfferings[Program],$C56,tblOfferings[Session],$D56)=0,"Program/session not configured",IF($E56&gt;$F56,"Application Date after Waitlist Date",IF(AND($I56="Offer Sent",$K56=""),"Offer Sent without Offer Date",IF(AND(OR($I56="Accepted",$I56="Declined"),$M56=""),"Decision Date missing",IF(AND(OR($I56="Accepted",$I56="Declined"),$K56=""),"Offer Date missing",IF(AND($K56&lt;&gt;"",$L56&lt;&gt;"",$L56&lt;$K56),"Response Due Date before Offer Date",IF(AND($K56&lt;&gt;"",$M56&lt;&gt;"",$M56&lt;$K56),"Decision Date before Offer Date",IF($U56="","Last Updated Date missing","OK")))))))))))</f>
        <v/>
      </c>
      <c r="T56" s="25" t="n"/>
      <c r="U56" s="20" t="n"/>
    </row>
    <row r="57">
      <c r="A57" s="19" t="n"/>
      <c r="B57" s="19" t="n"/>
      <c r="C57" s="19" t="n"/>
      <c r="D57" s="19" t="n"/>
      <c r="E57" s="20" t="n"/>
      <c r="F57" s="20" t="n"/>
      <c r="G57" s="21" t="n"/>
      <c r="H57" s="22">
        <f>IF($A57="","",IF($G57="","",IF($G57&gt;='Lists &amp; Settings'!$B$4,"High",IF($G57&gt;='Lists &amp; Settings'!$B$5,"Standard","Low"))))</f>
        <v/>
      </c>
      <c r="I57" s="19" t="n"/>
      <c r="J57" s="23">
        <f>IF(OR($A57="",$I57&lt;&gt;"Waiting",$C57="",$D57="",$F57="",$G57=""),"",1+COUNTIFS($C$6:$C$205,$C57,$D$6:$D$205,$D57,$I$6:$I$205,"Waiting",$G$6:$G$205,"&gt;"&amp;$G57)+COUNTIFS($C$6:$C$205,$C57,$D$6:$D$205,$D57,$I$6:$I$205,"Waiting",$G$6:$G$205,$G57,$F$6:$F$205,"&lt;"&amp;$F57)+COUNTIFS($C$6:$C$205,$C57,$D$6:$D$205,$D57,$I$6:$I$205,"Waiting",$G$6:$G$205,$G57,$F$6:$F$205,$F57,$A$6:$A$205,"&lt;"&amp;$A57))</f>
        <v/>
      </c>
      <c r="K57" s="20" t="n"/>
      <c r="L57" s="20" t="n"/>
      <c r="M57" s="20" t="n"/>
      <c r="N57" s="20" t="n"/>
      <c r="O57" s="20" t="n"/>
      <c r="P57" s="19" t="n"/>
      <c r="Q57" s="23">
        <f>IF(OR($A57="",$I57&lt;&gt;"Waiting",$F57=""),"",MAX(0,TODAY()-$F57))</f>
        <v/>
      </c>
      <c r="R57" s="24">
        <f>IF($A57="","",IF($I57="Offer Sent",IF($L57="","Missing due date",IF($L57&lt;TODAY(),"Offer overdue",IF($L57=TODAY(),"Due today",IF($L57&lt;=TODAY()+2,"Due soon","")))),IF($I57="Waiting",IF($O57="","Missing review date",IF($O57&lt;TODAY(),"Review overdue",IF($O57&lt;=TODAY()+2,"Review due soon",""))),"")))</f>
        <v/>
      </c>
      <c r="S57" s="24">
        <f>IF($A57="","",IF(COUNTIF($A$6:$A$205,$A57)&gt;1,"Duplicate Applicant ID",IF(OR($B57="",$C57="",$D57="",$E57="",$F57="",$G57="",$I57="",$P57=""),"Missing core field",IF(COUNTIFS(tblOfferings[Program],$C57,tblOfferings[Session],$D57)=0,"Program/session not configured",IF($E57&gt;$F57,"Application Date after Waitlist Date",IF(AND($I57="Offer Sent",$K57=""),"Offer Sent without Offer Date",IF(AND(OR($I57="Accepted",$I57="Declined"),$M57=""),"Decision Date missing",IF(AND(OR($I57="Accepted",$I57="Declined"),$K57=""),"Offer Date missing",IF(AND($K57&lt;&gt;"",$L57&lt;&gt;"",$L57&lt;$K57),"Response Due Date before Offer Date",IF(AND($K57&lt;&gt;"",$M57&lt;&gt;"",$M57&lt;$K57),"Decision Date before Offer Date",IF($U57="","Last Updated Date missing","OK")))))))))))</f>
        <v/>
      </c>
      <c r="T57" s="25" t="n"/>
      <c r="U57" s="20" t="n"/>
    </row>
    <row r="58">
      <c r="A58" s="19" t="n"/>
      <c r="B58" s="19" t="n"/>
      <c r="C58" s="19" t="n"/>
      <c r="D58" s="19" t="n"/>
      <c r="E58" s="20" t="n"/>
      <c r="F58" s="20" t="n"/>
      <c r="G58" s="21" t="n"/>
      <c r="H58" s="22">
        <f>IF($A58="","",IF($G58="","",IF($G58&gt;='Lists &amp; Settings'!$B$4,"High",IF($G58&gt;='Lists &amp; Settings'!$B$5,"Standard","Low"))))</f>
        <v/>
      </c>
      <c r="I58" s="19" t="n"/>
      <c r="J58" s="23">
        <f>IF(OR($A58="",$I58&lt;&gt;"Waiting",$C58="",$D58="",$F58="",$G58=""),"",1+COUNTIFS($C$6:$C$205,$C58,$D$6:$D$205,$D58,$I$6:$I$205,"Waiting",$G$6:$G$205,"&gt;"&amp;$G58)+COUNTIFS($C$6:$C$205,$C58,$D$6:$D$205,$D58,$I$6:$I$205,"Waiting",$G$6:$G$205,$G58,$F$6:$F$205,"&lt;"&amp;$F58)+COUNTIFS($C$6:$C$205,$C58,$D$6:$D$205,$D58,$I$6:$I$205,"Waiting",$G$6:$G$205,$G58,$F$6:$F$205,$F58,$A$6:$A$205,"&lt;"&amp;$A58))</f>
        <v/>
      </c>
      <c r="K58" s="20" t="n"/>
      <c r="L58" s="20" t="n"/>
      <c r="M58" s="20" t="n"/>
      <c r="N58" s="20" t="n"/>
      <c r="O58" s="20" t="n"/>
      <c r="P58" s="19" t="n"/>
      <c r="Q58" s="23">
        <f>IF(OR($A58="",$I58&lt;&gt;"Waiting",$F58=""),"",MAX(0,TODAY()-$F58))</f>
        <v/>
      </c>
      <c r="R58" s="24">
        <f>IF($A58="","",IF($I58="Offer Sent",IF($L58="","Missing due date",IF($L58&lt;TODAY(),"Offer overdue",IF($L58=TODAY(),"Due today",IF($L58&lt;=TODAY()+2,"Due soon","")))),IF($I58="Waiting",IF($O58="","Missing review date",IF($O58&lt;TODAY(),"Review overdue",IF($O58&lt;=TODAY()+2,"Review due soon",""))),"")))</f>
        <v/>
      </c>
      <c r="S58" s="24">
        <f>IF($A58="","",IF(COUNTIF($A$6:$A$205,$A58)&gt;1,"Duplicate Applicant ID",IF(OR($B58="",$C58="",$D58="",$E58="",$F58="",$G58="",$I58="",$P58=""),"Missing core field",IF(COUNTIFS(tblOfferings[Program],$C58,tblOfferings[Session],$D58)=0,"Program/session not configured",IF($E58&gt;$F58,"Application Date after Waitlist Date",IF(AND($I58="Offer Sent",$K58=""),"Offer Sent without Offer Date",IF(AND(OR($I58="Accepted",$I58="Declined"),$M58=""),"Decision Date missing",IF(AND(OR($I58="Accepted",$I58="Declined"),$K58=""),"Offer Date missing",IF(AND($K58&lt;&gt;"",$L58&lt;&gt;"",$L58&lt;$K58),"Response Due Date before Offer Date",IF(AND($K58&lt;&gt;"",$M58&lt;&gt;"",$M58&lt;$K58),"Decision Date before Offer Date",IF($U58="","Last Updated Date missing","OK")))))))))))</f>
        <v/>
      </c>
      <c r="T58" s="25" t="n"/>
      <c r="U58" s="20" t="n"/>
    </row>
    <row r="59">
      <c r="A59" s="19" t="n"/>
      <c r="B59" s="19" t="n"/>
      <c r="C59" s="19" t="n"/>
      <c r="D59" s="19" t="n"/>
      <c r="E59" s="20" t="n"/>
      <c r="F59" s="20" t="n"/>
      <c r="G59" s="21" t="n"/>
      <c r="H59" s="22">
        <f>IF($A59="","",IF($G59="","",IF($G59&gt;='Lists &amp; Settings'!$B$4,"High",IF($G59&gt;='Lists &amp; Settings'!$B$5,"Standard","Low"))))</f>
        <v/>
      </c>
      <c r="I59" s="19" t="n"/>
      <c r="J59" s="23">
        <f>IF(OR($A59="",$I59&lt;&gt;"Waiting",$C59="",$D59="",$F59="",$G59=""),"",1+COUNTIFS($C$6:$C$205,$C59,$D$6:$D$205,$D59,$I$6:$I$205,"Waiting",$G$6:$G$205,"&gt;"&amp;$G59)+COUNTIFS($C$6:$C$205,$C59,$D$6:$D$205,$D59,$I$6:$I$205,"Waiting",$G$6:$G$205,$G59,$F$6:$F$205,"&lt;"&amp;$F59)+COUNTIFS($C$6:$C$205,$C59,$D$6:$D$205,$D59,$I$6:$I$205,"Waiting",$G$6:$G$205,$G59,$F$6:$F$205,$F59,$A$6:$A$205,"&lt;"&amp;$A59))</f>
        <v/>
      </c>
      <c r="K59" s="20" t="n"/>
      <c r="L59" s="20" t="n"/>
      <c r="M59" s="20" t="n"/>
      <c r="N59" s="20" t="n"/>
      <c r="O59" s="20" t="n"/>
      <c r="P59" s="19" t="n"/>
      <c r="Q59" s="23">
        <f>IF(OR($A59="",$I59&lt;&gt;"Waiting",$F59=""),"",MAX(0,TODAY()-$F59))</f>
        <v/>
      </c>
      <c r="R59" s="24">
        <f>IF($A59="","",IF($I59="Offer Sent",IF($L59="","Missing due date",IF($L59&lt;TODAY(),"Offer overdue",IF($L59=TODAY(),"Due today",IF($L59&lt;=TODAY()+2,"Due soon","")))),IF($I59="Waiting",IF($O59="","Missing review date",IF($O59&lt;TODAY(),"Review overdue",IF($O59&lt;=TODAY()+2,"Review due soon",""))),"")))</f>
        <v/>
      </c>
      <c r="S59" s="24">
        <f>IF($A59="","",IF(COUNTIF($A$6:$A$205,$A59)&gt;1,"Duplicate Applicant ID",IF(OR($B59="",$C59="",$D59="",$E59="",$F59="",$G59="",$I59="",$P59=""),"Missing core field",IF(COUNTIFS(tblOfferings[Program],$C59,tblOfferings[Session],$D59)=0,"Program/session not configured",IF($E59&gt;$F59,"Application Date after Waitlist Date",IF(AND($I59="Offer Sent",$K59=""),"Offer Sent without Offer Date",IF(AND(OR($I59="Accepted",$I59="Declined"),$M59=""),"Decision Date missing",IF(AND(OR($I59="Accepted",$I59="Declined"),$K59=""),"Offer Date missing",IF(AND($K59&lt;&gt;"",$L59&lt;&gt;"",$L59&lt;$K59),"Response Due Date before Offer Date",IF(AND($K59&lt;&gt;"",$M59&lt;&gt;"",$M59&lt;$K59),"Decision Date before Offer Date",IF($U59="","Last Updated Date missing","OK")))))))))))</f>
        <v/>
      </c>
      <c r="T59" s="25" t="n"/>
      <c r="U59" s="20" t="n"/>
    </row>
    <row r="60">
      <c r="A60" s="19" t="n"/>
      <c r="B60" s="19" t="n"/>
      <c r="C60" s="19" t="n"/>
      <c r="D60" s="19" t="n"/>
      <c r="E60" s="20" t="n"/>
      <c r="F60" s="20" t="n"/>
      <c r="G60" s="21" t="n"/>
      <c r="H60" s="22">
        <f>IF($A60="","",IF($G60="","",IF($G60&gt;='Lists &amp; Settings'!$B$4,"High",IF($G60&gt;='Lists &amp; Settings'!$B$5,"Standard","Low"))))</f>
        <v/>
      </c>
      <c r="I60" s="19" t="n"/>
      <c r="J60" s="23">
        <f>IF(OR($A60="",$I60&lt;&gt;"Waiting",$C60="",$D60="",$F60="",$G60=""),"",1+COUNTIFS($C$6:$C$205,$C60,$D$6:$D$205,$D60,$I$6:$I$205,"Waiting",$G$6:$G$205,"&gt;"&amp;$G60)+COUNTIFS($C$6:$C$205,$C60,$D$6:$D$205,$D60,$I$6:$I$205,"Waiting",$G$6:$G$205,$G60,$F$6:$F$205,"&lt;"&amp;$F60)+COUNTIFS($C$6:$C$205,$C60,$D$6:$D$205,$D60,$I$6:$I$205,"Waiting",$G$6:$G$205,$G60,$F$6:$F$205,$F60,$A$6:$A$205,"&lt;"&amp;$A60))</f>
        <v/>
      </c>
      <c r="K60" s="20" t="n"/>
      <c r="L60" s="20" t="n"/>
      <c r="M60" s="20" t="n"/>
      <c r="N60" s="20" t="n"/>
      <c r="O60" s="20" t="n"/>
      <c r="P60" s="19" t="n"/>
      <c r="Q60" s="23">
        <f>IF(OR($A60="",$I60&lt;&gt;"Waiting",$F60=""),"",MAX(0,TODAY()-$F60))</f>
        <v/>
      </c>
      <c r="R60" s="24">
        <f>IF($A60="","",IF($I60="Offer Sent",IF($L60="","Missing due date",IF($L60&lt;TODAY(),"Offer overdue",IF($L60=TODAY(),"Due today",IF($L60&lt;=TODAY()+2,"Due soon","")))),IF($I60="Waiting",IF($O60="","Missing review date",IF($O60&lt;TODAY(),"Review overdue",IF($O60&lt;=TODAY()+2,"Review due soon",""))),"")))</f>
        <v/>
      </c>
      <c r="S60" s="24">
        <f>IF($A60="","",IF(COUNTIF($A$6:$A$205,$A60)&gt;1,"Duplicate Applicant ID",IF(OR($B60="",$C60="",$D60="",$E60="",$F60="",$G60="",$I60="",$P60=""),"Missing core field",IF(COUNTIFS(tblOfferings[Program],$C60,tblOfferings[Session],$D60)=0,"Program/session not configured",IF($E60&gt;$F60,"Application Date after Waitlist Date",IF(AND($I60="Offer Sent",$K60=""),"Offer Sent without Offer Date",IF(AND(OR($I60="Accepted",$I60="Declined"),$M60=""),"Decision Date missing",IF(AND(OR($I60="Accepted",$I60="Declined"),$K60=""),"Offer Date missing",IF(AND($K60&lt;&gt;"",$L60&lt;&gt;"",$L60&lt;$K60),"Response Due Date before Offer Date",IF(AND($K60&lt;&gt;"",$M60&lt;&gt;"",$M60&lt;$K60),"Decision Date before Offer Date",IF($U60="","Last Updated Date missing","OK")))))))))))</f>
        <v/>
      </c>
      <c r="T60" s="25" t="n"/>
      <c r="U60" s="20" t="n"/>
    </row>
    <row r="61">
      <c r="A61" s="19" t="n"/>
      <c r="B61" s="19" t="n"/>
      <c r="C61" s="19" t="n"/>
      <c r="D61" s="19" t="n"/>
      <c r="E61" s="20" t="n"/>
      <c r="F61" s="20" t="n"/>
      <c r="G61" s="21" t="n"/>
      <c r="H61" s="22">
        <f>IF($A61="","",IF($G61="","",IF($G61&gt;='Lists &amp; Settings'!$B$4,"High",IF($G61&gt;='Lists &amp; Settings'!$B$5,"Standard","Low"))))</f>
        <v/>
      </c>
      <c r="I61" s="19" t="n"/>
      <c r="J61" s="23">
        <f>IF(OR($A61="",$I61&lt;&gt;"Waiting",$C61="",$D61="",$F61="",$G61=""),"",1+COUNTIFS($C$6:$C$205,$C61,$D$6:$D$205,$D61,$I$6:$I$205,"Waiting",$G$6:$G$205,"&gt;"&amp;$G61)+COUNTIFS($C$6:$C$205,$C61,$D$6:$D$205,$D61,$I$6:$I$205,"Waiting",$G$6:$G$205,$G61,$F$6:$F$205,"&lt;"&amp;$F61)+COUNTIFS($C$6:$C$205,$C61,$D$6:$D$205,$D61,$I$6:$I$205,"Waiting",$G$6:$G$205,$G61,$F$6:$F$205,$F61,$A$6:$A$205,"&lt;"&amp;$A61))</f>
        <v/>
      </c>
      <c r="K61" s="20" t="n"/>
      <c r="L61" s="20" t="n"/>
      <c r="M61" s="20" t="n"/>
      <c r="N61" s="20" t="n"/>
      <c r="O61" s="20" t="n"/>
      <c r="P61" s="19" t="n"/>
      <c r="Q61" s="23">
        <f>IF(OR($A61="",$I61&lt;&gt;"Waiting",$F61=""),"",MAX(0,TODAY()-$F61))</f>
        <v/>
      </c>
      <c r="R61" s="24">
        <f>IF($A61="","",IF($I61="Offer Sent",IF($L61="","Missing due date",IF($L61&lt;TODAY(),"Offer overdue",IF($L61=TODAY(),"Due today",IF($L61&lt;=TODAY()+2,"Due soon","")))),IF($I61="Waiting",IF($O61="","Missing review date",IF($O61&lt;TODAY(),"Review overdue",IF($O61&lt;=TODAY()+2,"Review due soon",""))),"")))</f>
        <v/>
      </c>
      <c r="S61" s="24">
        <f>IF($A61="","",IF(COUNTIF($A$6:$A$205,$A61)&gt;1,"Duplicate Applicant ID",IF(OR($B61="",$C61="",$D61="",$E61="",$F61="",$G61="",$I61="",$P61=""),"Missing core field",IF(COUNTIFS(tblOfferings[Program],$C61,tblOfferings[Session],$D61)=0,"Program/session not configured",IF($E61&gt;$F61,"Application Date after Waitlist Date",IF(AND($I61="Offer Sent",$K61=""),"Offer Sent without Offer Date",IF(AND(OR($I61="Accepted",$I61="Declined"),$M61=""),"Decision Date missing",IF(AND(OR($I61="Accepted",$I61="Declined"),$K61=""),"Offer Date missing",IF(AND($K61&lt;&gt;"",$L61&lt;&gt;"",$L61&lt;$K61),"Response Due Date before Offer Date",IF(AND($K61&lt;&gt;"",$M61&lt;&gt;"",$M61&lt;$K61),"Decision Date before Offer Date",IF($U61="","Last Updated Date missing","OK")))))))))))</f>
        <v/>
      </c>
      <c r="T61" s="25" t="n"/>
      <c r="U61" s="20" t="n"/>
    </row>
    <row r="62">
      <c r="A62" s="19" t="n"/>
      <c r="B62" s="19" t="n"/>
      <c r="C62" s="19" t="n"/>
      <c r="D62" s="19" t="n"/>
      <c r="E62" s="20" t="n"/>
      <c r="F62" s="20" t="n"/>
      <c r="G62" s="21" t="n"/>
      <c r="H62" s="22">
        <f>IF($A62="","",IF($G62="","",IF($G62&gt;='Lists &amp; Settings'!$B$4,"High",IF($G62&gt;='Lists &amp; Settings'!$B$5,"Standard","Low"))))</f>
        <v/>
      </c>
      <c r="I62" s="19" t="n"/>
      <c r="J62" s="23">
        <f>IF(OR($A62="",$I62&lt;&gt;"Waiting",$C62="",$D62="",$F62="",$G62=""),"",1+COUNTIFS($C$6:$C$205,$C62,$D$6:$D$205,$D62,$I$6:$I$205,"Waiting",$G$6:$G$205,"&gt;"&amp;$G62)+COUNTIFS($C$6:$C$205,$C62,$D$6:$D$205,$D62,$I$6:$I$205,"Waiting",$G$6:$G$205,$G62,$F$6:$F$205,"&lt;"&amp;$F62)+COUNTIFS($C$6:$C$205,$C62,$D$6:$D$205,$D62,$I$6:$I$205,"Waiting",$G$6:$G$205,$G62,$F$6:$F$205,$F62,$A$6:$A$205,"&lt;"&amp;$A62))</f>
        <v/>
      </c>
      <c r="K62" s="20" t="n"/>
      <c r="L62" s="20" t="n"/>
      <c r="M62" s="20" t="n"/>
      <c r="N62" s="20" t="n"/>
      <c r="O62" s="20" t="n"/>
      <c r="P62" s="19" t="n"/>
      <c r="Q62" s="23">
        <f>IF(OR($A62="",$I62&lt;&gt;"Waiting",$F62=""),"",MAX(0,TODAY()-$F62))</f>
        <v/>
      </c>
      <c r="R62" s="24">
        <f>IF($A62="","",IF($I62="Offer Sent",IF($L62="","Missing due date",IF($L62&lt;TODAY(),"Offer overdue",IF($L62=TODAY(),"Due today",IF($L62&lt;=TODAY()+2,"Due soon","")))),IF($I62="Waiting",IF($O62="","Missing review date",IF($O62&lt;TODAY(),"Review overdue",IF($O62&lt;=TODAY()+2,"Review due soon",""))),"")))</f>
        <v/>
      </c>
      <c r="S62" s="24">
        <f>IF($A62="","",IF(COUNTIF($A$6:$A$205,$A62)&gt;1,"Duplicate Applicant ID",IF(OR($B62="",$C62="",$D62="",$E62="",$F62="",$G62="",$I62="",$P62=""),"Missing core field",IF(COUNTIFS(tblOfferings[Program],$C62,tblOfferings[Session],$D62)=0,"Program/session not configured",IF($E62&gt;$F62,"Application Date after Waitlist Date",IF(AND($I62="Offer Sent",$K62=""),"Offer Sent without Offer Date",IF(AND(OR($I62="Accepted",$I62="Declined"),$M62=""),"Decision Date missing",IF(AND(OR($I62="Accepted",$I62="Declined"),$K62=""),"Offer Date missing",IF(AND($K62&lt;&gt;"",$L62&lt;&gt;"",$L62&lt;$K62),"Response Due Date before Offer Date",IF(AND($K62&lt;&gt;"",$M62&lt;&gt;"",$M62&lt;$K62),"Decision Date before Offer Date",IF($U62="","Last Updated Date missing","OK")))))))))))</f>
        <v/>
      </c>
      <c r="T62" s="25" t="n"/>
      <c r="U62" s="20" t="n"/>
    </row>
    <row r="63">
      <c r="A63" s="19" t="n"/>
      <c r="B63" s="19" t="n"/>
      <c r="C63" s="19" t="n"/>
      <c r="D63" s="19" t="n"/>
      <c r="E63" s="20" t="n"/>
      <c r="F63" s="20" t="n"/>
      <c r="G63" s="21" t="n"/>
      <c r="H63" s="22">
        <f>IF($A63="","",IF($G63="","",IF($G63&gt;='Lists &amp; Settings'!$B$4,"High",IF($G63&gt;='Lists &amp; Settings'!$B$5,"Standard","Low"))))</f>
        <v/>
      </c>
      <c r="I63" s="19" t="n"/>
      <c r="J63" s="23">
        <f>IF(OR($A63="",$I63&lt;&gt;"Waiting",$C63="",$D63="",$F63="",$G63=""),"",1+COUNTIFS($C$6:$C$205,$C63,$D$6:$D$205,$D63,$I$6:$I$205,"Waiting",$G$6:$G$205,"&gt;"&amp;$G63)+COUNTIFS($C$6:$C$205,$C63,$D$6:$D$205,$D63,$I$6:$I$205,"Waiting",$G$6:$G$205,$G63,$F$6:$F$205,"&lt;"&amp;$F63)+COUNTIFS($C$6:$C$205,$C63,$D$6:$D$205,$D63,$I$6:$I$205,"Waiting",$G$6:$G$205,$G63,$F$6:$F$205,$F63,$A$6:$A$205,"&lt;"&amp;$A63))</f>
        <v/>
      </c>
      <c r="K63" s="20" t="n"/>
      <c r="L63" s="20" t="n"/>
      <c r="M63" s="20" t="n"/>
      <c r="N63" s="20" t="n"/>
      <c r="O63" s="20" t="n"/>
      <c r="P63" s="19" t="n"/>
      <c r="Q63" s="23">
        <f>IF(OR($A63="",$I63&lt;&gt;"Waiting",$F63=""),"",MAX(0,TODAY()-$F63))</f>
        <v/>
      </c>
      <c r="R63" s="24">
        <f>IF($A63="","",IF($I63="Offer Sent",IF($L63="","Missing due date",IF($L63&lt;TODAY(),"Offer overdue",IF($L63=TODAY(),"Due today",IF($L63&lt;=TODAY()+2,"Due soon","")))),IF($I63="Waiting",IF($O63="","Missing review date",IF($O63&lt;TODAY(),"Review overdue",IF($O63&lt;=TODAY()+2,"Review due soon",""))),"")))</f>
        <v/>
      </c>
      <c r="S63" s="24">
        <f>IF($A63="","",IF(COUNTIF($A$6:$A$205,$A63)&gt;1,"Duplicate Applicant ID",IF(OR($B63="",$C63="",$D63="",$E63="",$F63="",$G63="",$I63="",$P63=""),"Missing core field",IF(COUNTIFS(tblOfferings[Program],$C63,tblOfferings[Session],$D63)=0,"Program/session not configured",IF($E63&gt;$F63,"Application Date after Waitlist Date",IF(AND($I63="Offer Sent",$K63=""),"Offer Sent without Offer Date",IF(AND(OR($I63="Accepted",$I63="Declined"),$M63=""),"Decision Date missing",IF(AND(OR($I63="Accepted",$I63="Declined"),$K63=""),"Offer Date missing",IF(AND($K63&lt;&gt;"",$L63&lt;&gt;"",$L63&lt;$K63),"Response Due Date before Offer Date",IF(AND($K63&lt;&gt;"",$M63&lt;&gt;"",$M63&lt;$K63),"Decision Date before Offer Date",IF($U63="","Last Updated Date missing","OK")))))))))))</f>
        <v/>
      </c>
      <c r="T63" s="25" t="n"/>
      <c r="U63" s="20" t="n"/>
    </row>
    <row r="64">
      <c r="A64" s="19" t="n"/>
      <c r="B64" s="19" t="n"/>
      <c r="C64" s="19" t="n"/>
      <c r="D64" s="19" t="n"/>
      <c r="E64" s="20" t="n"/>
      <c r="F64" s="20" t="n"/>
      <c r="G64" s="21" t="n"/>
      <c r="H64" s="22">
        <f>IF($A64="","",IF($G64="","",IF($G64&gt;='Lists &amp; Settings'!$B$4,"High",IF($G64&gt;='Lists &amp; Settings'!$B$5,"Standard","Low"))))</f>
        <v/>
      </c>
      <c r="I64" s="19" t="n"/>
      <c r="J64" s="23">
        <f>IF(OR($A64="",$I64&lt;&gt;"Waiting",$C64="",$D64="",$F64="",$G64=""),"",1+COUNTIFS($C$6:$C$205,$C64,$D$6:$D$205,$D64,$I$6:$I$205,"Waiting",$G$6:$G$205,"&gt;"&amp;$G64)+COUNTIFS($C$6:$C$205,$C64,$D$6:$D$205,$D64,$I$6:$I$205,"Waiting",$G$6:$G$205,$G64,$F$6:$F$205,"&lt;"&amp;$F64)+COUNTIFS($C$6:$C$205,$C64,$D$6:$D$205,$D64,$I$6:$I$205,"Waiting",$G$6:$G$205,$G64,$F$6:$F$205,$F64,$A$6:$A$205,"&lt;"&amp;$A64))</f>
        <v/>
      </c>
      <c r="K64" s="20" t="n"/>
      <c r="L64" s="20" t="n"/>
      <c r="M64" s="20" t="n"/>
      <c r="N64" s="20" t="n"/>
      <c r="O64" s="20" t="n"/>
      <c r="P64" s="19" t="n"/>
      <c r="Q64" s="23">
        <f>IF(OR($A64="",$I64&lt;&gt;"Waiting",$F64=""),"",MAX(0,TODAY()-$F64))</f>
        <v/>
      </c>
      <c r="R64" s="24">
        <f>IF($A64="","",IF($I64="Offer Sent",IF($L64="","Missing due date",IF($L64&lt;TODAY(),"Offer overdue",IF($L64=TODAY(),"Due today",IF($L64&lt;=TODAY()+2,"Due soon","")))),IF($I64="Waiting",IF($O64="","Missing review date",IF($O64&lt;TODAY(),"Review overdue",IF($O64&lt;=TODAY()+2,"Review due soon",""))),"")))</f>
        <v/>
      </c>
      <c r="S64" s="24">
        <f>IF($A64="","",IF(COUNTIF($A$6:$A$205,$A64)&gt;1,"Duplicate Applicant ID",IF(OR($B64="",$C64="",$D64="",$E64="",$F64="",$G64="",$I64="",$P64=""),"Missing core field",IF(COUNTIFS(tblOfferings[Program],$C64,tblOfferings[Session],$D64)=0,"Program/session not configured",IF($E64&gt;$F64,"Application Date after Waitlist Date",IF(AND($I64="Offer Sent",$K64=""),"Offer Sent without Offer Date",IF(AND(OR($I64="Accepted",$I64="Declined"),$M64=""),"Decision Date missing",IF(AND(OR($I64="Accepted",$I64="Declined"),$K64=""),"Offer Date missing",IF(AND($K64&lt;&gt;"",$L64&lt;&gt;"",$L64&lt;$K64),"Response Due Date before Offer Date",IF(AND($K64&lt;&gt;"",$M64&lt;&gt;"",$M64&lt;$K64),"Decision Date before Offer Date",IF($U64="","Last Updated Date missing","OK")))))))))))</f>
        <v/>
      </c>
      <c r="T64" s="25" t="n"/>
      <c r="U64" s="20" t="n"/>
    </row>
    <row r="65">
      <c r="A65" s="19" t="n"/>
      <c r="B65" s="19" t="n"/>
      <c r="C65" s="19" t="n"/>
      <c r="D65" s="19" t="n"/>
      <c r="E65" s="20" t="n"/>
      <c r="F65" s="20" t="n"/>
      <c r="G65" s="21" t="n"/>
      <c r="H65" s="22">
        <f>IF($A65="","",IF($G65="","",IF($G65&gt;='Lists &amp; Settings'!$B$4,"High",IF($G65&gt;='Lists &amp; Settings'!$B$5,"Standard","Low"))))</f>
        <v/>
      </c>
      <c r="I65" s="19" t="n"/>
      <c r="J65" s="23">
        <f>IF(OR($A65="",$I65&lt;&gt;"Waiting",$C65="",$D65="",$F65="",$G65=""),"",1+COUNTIFS($C$6:$C$205,$C65,$D$6:$D$205,$D65,$I$6:$I$205,"Waiting",$G$6:$G$205,"&gt;"&amp;$G65)+COUNTIFS($C$6:$C$205,$C65,$D$6:$D$205,$D65,$I$6:$I$205,"Waiting",$G$6:$G$205,$G65,$F$6:$F$205,"&lt;"&amp;$F65)+COUNTIFS($C$6:$C$205,$C65,$D$6:$D$205,$D65,$I$6:$I$205,"Waiting",$G$6:$G$205,$G65,$F$6:$F$205,$F65,$A$6:$A$205,"&lt;"&amp;$A65))</f>
        <v/>
      </c>
      <c r="K65" s="20" t="n"/>
      <c r="L65" s="20" t="n"/>
      <c r="M65" s="20" t="n"/>
      <c r="N65" s="20" t="n"/>
      <c r="O65" s="20" t="n"/>
      <c r="P65" s="19" t="n"/>
      <c r="Q65" s="23">
        <f>IF(OR($A65="",$I65&lt;&gt;"Waiting",$F65=""),"",MAX(0,TODAY()-$F65))</f>
        <v/>
      </c>
      <c r="R65" s="24">
        <f>IF($A65="","",IF($I65="Offer Sent",IF($L65="","Missing due date",IF($L65&lt;TODAY(),"Offer overdue",IF($L65=TODAY(),"Due today",IF($L65&lt;=TODAY()+2,"Due soon","")))),IF($I65="Waiting",IF($O65="","Missing review date",IF($O65&lt;TODAY(),"Review overdue",IF($O65&lt;=TODAY()+2,"Review due soon",""))),"")))</f>
        <v/>
      </c>
      <c r="S65" s="24">
        <f>IF($A65="","",IF(COUNTIF($A$6:$A$205,$A65)&gt;1,"Duplicate Applicant ID",IF(OR($B65="",$C65="",$D65="",$E65="",$F65="",$G65="",$I65="",$P65=""),"Missing core field",IF(COUNTIFS(tblOfferings[Program],$C65,tblOfferings[Session],$D65)=0,"Program/session not configured",IF($E65&gt;$F65,"Application Date after Waitlist Date",IF(AND($I65="Offer Sent",$K65=""),"Offer Sent without Offer Date",IF(AND(OR($I65="Accepted",$I65="Declined"),$M65=""),"Decision Date missing",IF(AND(OR($I65="Accepted",$I65="Declined"),$K65=""),"Offer Date missing",IF(AND($K65&lt;&gt;"",$L65&lt;&gt;"",$L65&lt;$K65),"Response Due Date before Offer Date",IF(AND($K65&lt;&gt;"",$M65&lt;&gt;"",$M65&lt;$K65),"Decision Date before Offer Date",IF($U65="","Last Updated Date missing","OK")))))))))))</f>
        <v/>
      </c>
      <c r="T65" s="25" t="n"/>
      <c r="U65" s="20" t="n"/>
    </row>
    <row r="66">
      <c r="A66" s="19" t="n"/>
      <c r="B66" s="19" t="n"/>
      <c r="C66" s="19" t="n"/>
      <c r="D66" s="19" t="n"/>
      <c r="E66" s="20" t="n"/>
      <c r="F66" s="20" t="n"/>
      <c r="G66" s="21" t="n"/>
      <c r="H66" s="22">
        <f>IF($A66="","",IF($G66="","",IF($G66&gt;='Lists &amp; Settings'!$B$4,"High",IF($G66&gt;='Lists &amp; Settings'!$B$5,"Standard","Low"))))</f>
        <v/>
      </c>
      <c r="I66" s="19" t="n"/>
      <c r="J66" s="23">
        <f>IF(OR($A66="",$I66&lt;&gt;"Waiting",$C66="",$D66="",$F66="",$G66=""),"",1+COUNTIFS($C$6:$C$205,$C66,$D$6:$D$205,$D66,$I$6:$I$205,"Waiting",$G$6:$G$205,"&gt;"&amp;$G66)+COUNTIFS($C$6:$C$205,$C66,$D$6:$D$205,$D66,$I$6:$I$205,"Waiting",$G$6:$G$205,$G66,$F$6:$F$205,"&lt;"&amp;$F66)+COUNTIFS($C$6:$C$205,$C66,$D$6:$D$205,$D66,$I$6:$I$205,"Waiting",$G$6:$G$205,$G66,$F$6:$F$205,$F66,$A$6:$A$205,"&lt;"&amp;$A66))</f>
        <v/>
      </c>
      <c r="K66" s="20" t="n"/>
      <c r="L66" s="20" t="n"/>
      <c r="M66" s="20" t="n"/>
      <c r="N66" s="20" t="n"/>
      <c r="O66" s="20" t="n"/>
      <c r="P66" s="19" t="n"/>
      <c r="Q66" s="23">
        <f>IF(OR($A66="",$I66&lt;&gt;"Waiting",$F66=""),"",MAX(0,TODAY()-$F66))</f>
        <v/>
      </c>
      <c r="R66" s="24">
        <f>IF($A66="","",IF($I66="Offer Sent",IF($L66="","Missing due date",IF($L66&lt;TODAY(),"Offer overdue",IF($L66=TODAY(),"Due today",IF($L66&lt;=TODAY()+2,"Due soon","")))),IF($I66="Waiting",IF($O66="","Missing review date",IF($O66&lt;TODAY(),"Review overdue",IF($O66&lt;=TODAY()+2,"Review due soon",""))),"")))</f>
        <v/>
      </c>
      <c r="S66" s="24">
        <f>IF($A66="","",IF(COUNTIF($A$6:$A$205,$A66)&gt;1,"Duplicate Applicant ID",IF(OR($B66="",$C66="",$D66="",$E66="",$F66="",$G66="",$I66="",$P66=""),"Missing core field",IF(COUNTIFS(tblOfferings[Program],$C66,tblOfferings[Session],$D66)=0,"Program/session not configured",IF($E66&gt;$F66,"Application Date after Waitlist Date",IF(AND($I66="Offer Sent",$K66=""),"Offer Sent without Offer Date",IF(AND(OR($I66="Accepted",$I66="Declined"),$M66=""),"Decision Date missing",IF(AND(OR($I66="Accepted",$I66="Declined"),$K66=""),"Offer Date missing",IF(AND($K66&lt;&gt;"",$L66&lt;&gt;"",$L66&lt;$K66),"Response Due Date before Offer Date",IF(AND($K66&lt;&gt;"",$M66&lt;&gt;"",$M66&lt;$K66),"Decision Date before Offer Date",IF($U66="","Last Updated Date missing","OK")))))))))))</f>
        <v/>
      </c>
      <c r="T66" s="25" t="n"/>
      <c r="U66" s="20" t="n"/>
    </row>
    <row r="67">
      <c r="A67" s="19" t="n"/>
      <c r="B67" s="19" t="n"/>
      <c r="C67" s="19" t="n"/>
      <c r="D67" s="19" t="n"/>
      <c r="E67" s="20" t="n"/>
      <c r="F67" s="20" t="n"/>
      <c r="G67" s="21" t="n"/>
      <c r="H67" s="22">
        <f>IF($A67="","",IF($G67="","",IF($G67&gt;='Lists &amp; Settings'!$B$4,"High",IF($G67&gt;='Lists &amp; Settings'!$B$5,"Standard","Low"))))</f>
        <v/>
      </c>
      <c r="I67" s="19" t="n"/>
      <c r="J67" s="23">
        <f>IF(OR($A67="",$I67&lt;&gt;"Waiting",$C67="",$D67="",$F67="",$G67=""),"",1+COUNTIFS($C$6:$C$205,$C67,$D$6:$D$205,$D67,$I$6:$I$205,"Waiting",$G$6:$G$205,"&gt;"&amp;$G67)+COUNTIFS($C$6:$C$205,$C67,$D$6:$D$205,$D67,$I$6:$I$205,"Waiting",$G$6:$G$205,$G67,$F$6:$F$205,"&lt;"&amp;$F67)+COUNTIFS($C$6:$C$205,$C67,$D$6:$D$205,$D67,$I$6:$I$205,"Waiting",$G$6:$G$205,$G67,$F$6:$F$205,$F67,$A$6:$A$205,"&lt;"&amp;$A67))</f>
        <v/>
      </c>
      <c r="K67" s="20" t="n"/>
      <c r="L67" s="20" t="n"/>
      <c r="M67" s="20" t="n"/>
      <c r="N67" s="20" t="n"/>
      <c r="O67" s="20" t="n"/>
      <c r="P67" s="19" t="n"/>
      <c r="Q67" s="23">
        <f>IF(OR($A67="",$I67&lt;&gt;"Waiting",$F67=""),"",MAX(0,TODAY()-$F67))</f>
        <v/>
      </c>
      <c r="R67" s="24">
        <f>IF($A67="","",IF($I67="Offer Sent",IF($L67="","Missing due date",IF($L67&lt;TODAY(),"Offer overdue",IF($L67=TODAY(),"Due today",IF($L67&lt;=TODAY()+2,"Due soon","")))),IF($I67="Waiting",IF($O67="","Missing review date",IF($O67&lt;TODAY(),"Review overdue",IF($O67&lt;=TODAY()+2,"Review due soon",""))),"")))</f>
        <v/>
      </c>
      <c r="S67" s="24">
        <f>IF($A67="","",IF(COUNTIF($A$6:$A$205,$A67)&gt;1,"Duplicate Applicant ID",IF(OR($B67="",$C67="",$D67="",$E67="",$F67="",$G67="",$I67="",$P67=""),"Missing core field",IF(COUNTIFS(tblOfferings[Program],$C67,tblOfferings[Session],$D67)=0,"Program/session not configured",IF($E67&gt;$F67,"Application Date after Waitlist Date",IF(AND($I67="Offer Sent",$K67=""),"Offer Sent without Offer Date",IF(AND(OR($I67="Accepted",$I67="Declined"),$M67=""),"Decision Date missing",IF(AND(OR($I67="Accepted",$I67="Declined"),$K67=""),"Offer Date missing",IF(AND($K67&lt;&gt;"",$L67&lt;&gt;"",$L67&lt;$K67),"Response Due Date before Offer Date",IF(AND($K67&lt;&gt;"",$M67&lt;&gt;"",$M67&lt;$K67),"Decision Date before Offer Date",IF($U67="","Last Updated Date missing","OK")))))))))))</f>
        <v/>
      </c>
      <c r="T67" s="25" t="n"/>
      <c r="U67" s="20" t="n"/>
    </row>
    <row r="68">
      <c r="A68" s="19" t="n"/>
      <c r="B68" s="19" t="n"/>
      <c r="C68" s="19" t="n"/>
      <c r="D68" s="19" t="n"/>
      <c r="E68" s="20" t="n"/>
      <c r="F68" s="20" t="n"/>
      <c r="G68" s="21" t="n"/>
      <c r="H68" s="22">
        <f>IF($A68="","",IF($G68="","",IF($G68&gt;='Lists &amp; Settings'!$B$4,"High",IF($G68&gt;='Lists &amp; Settings'!$B$5,"Standard","Low"))))</f>
        <v/>
      </c>
      <c r="I68" s="19" t="n"/>
      <c r="J68" s="23">
        <f>IF(OR($A68="",$I68&lt;&gt;"Waiting",$C68="",$D68="",$F68="",$G68=""),"",1+COUNTIFS($C$6:$C$205,$C68,$D$6:$D$205,$D68,$I$6:$I$205,"Waiting",$G$6:$G$205,"&gt;"&amp;$G68)+COUNTIFS($C$6:$C$205,$C68,$D$6:$D$205,$D68,$I$6:$I$205,"Waiting",$G$6:$G$205,$G68,$F$6:$F$205,"&lt;"&amp;$F68)+COUNTIFS($C$6:$C$205,$C68,$D$6:$D$205,$D68,$I$6:$I$205,"Waiting",$G$6:$G$205,$G68,$F$6:$F$205,$F68,$A$6:$A$205,"&lt;"&amp;$A68))</f>
        <v/>
      </c>
      <c r="K68" s="20" t="n"/>
      <c r="L68" s="20" t="n"/>
      <c r="M68" s="20" t="n"/>
      <c r="N68" s="20" t="n"/>
      <c r="O68" s="20" t="n"/>
      <c r="P68" s="19" t="n"/>
      <c r="Q68" s="23">
        <f>IF(OR($A68="",$I68&lt;&gt;"Waiting",$F68=""),"",MAX(0,TODAY()-$F68))</f>
        <v/>
      </c>
      <c r="R68" s="24">
        <f>IF($A68="","",IF($I68="Offer Sent",IF($L68="","Missing due date",IF($L68&lt;TODAY(),"Offer overdue",IF($L68=TODAY(),"Due today",IF($L68&lt;=TODAY()+2,"Due soon","")))),IF($I68="Waiting",IF($O68="","Missing review date",IF($O68&lt;TODAY(),"Review overdue",IF($O68&lt;=TODAY()+2,"Review due soon",""))),"")))</f>
        <v/>
      </c>
      <c r="S68" s="24">
        <f>IF($A68="","",IF(COUNTIF($A$6:$A$205,$A68)&gt;1,"Duplicate Applicant ID",IF(OR($B68="",$C68="",$D68="",$E68="",$F68="",$G68="",$I68="",$P68=""),"Missing core field",IF(COUNTIFS(tblOfferings[Program],$C68,tblOfferings[Session],$D68)=0,"Program/session not configured",IF($E68&gt;$F68,"Application Date after Waitlist Date",IF(AND($I68="Offer Sent",$K68=""),"Offer Sent without Offer Date",IF(AND(OR($I68="Accepted",$I68="Declined"),$M68=""),"Decision Date missing",IF(AND(OR($I68="Accepted",$I68="Declined"),$K68=""),"Offer Date missing",IF(AND($K68&lt;&gt;"",$L68&lt;&gt;"",$L68&lt;$K68),"Response Due Date before Offer Date",IF(AND($K68&lt;&gt;"",$M68&lt;&gt;"",$M68&lt;$K68),"Decision Date before Offer Date",IF($U68="","Last Updated Date missing","OK")))))))))))</f>
        <v/>
      </c>
      <c r="T68" s="25" t="n"/>
      <c r="U68" s="20" t="n"/>
    </row>
    <row r="69">
      <c r="A69" s="19" t="n"/>
      <c r="B69" s="19" t="n"/>
      <c r="C69" s="19" t="n"/>
      <c r="D69" s="19" t="n"/>
      <c r="E69" s="20" t="n"/>
      <c r="F69" s="20" t="n"/>
      <c r="G69" s="21" t="n"/>
      <c r="H69" s="22">
        <f>IF($A69="","",IF($G69="","",IF($G69&gt;='Lists &amp; Settings'!$B$4,"High",IF($G69&gt;='Lists &amp; Settings'!$B$5,"Standard","Low"))))</f>
        <v/>
      </c>
      <c r="I69" s="19" t="n"/>
      <c r="J69" s="23">
        <f>IF(OR($A69="",$I69&lt;&gt;"Waiting",$C69="",$D69="",$F69="",$G69=""),"",1+COUNTIFS($C$6:$C$205,$C69,$D$6:$D$205,$D69,$I$6:$I$205,"Waiting",$G$6:$G$205,"&gt;"&amp;$G69)+COUNTIFS($C$6:$C$205,$C69,$D$6:$D$205,$D69,$I$6:$I$205,"Waiting",$G$6:$G$205,$G69,$F$6:$F$205,"&lt;"&amp;$F69)+COUNTIFS($C$6:$C$205,$C69,$D$6:$D$205,$D69,$I$6:$I$205,"Waiting",$G$6:$G$205,$G69,$F$6:$F$205,$F69,$A$6:$A$205,"&lt;"&amp;$A69))</f>
        <v/>
      </c>
      <c r="K69" s="20" t="n"/>
      <c r="L69" s="20" t="n"/>
      <c r="M69" s="20" t="n"/>
      <c r="N69" s="20" t="n"/>
      <c r="O69" s="20" t="n"/>
      <c r="P69" s="19" t="n"/>
      <c r="Q69" s="23">
        <f>IF(OR($A69="",$I69&lt;&gt;"Waiting",$F69=""),"",MAX(0,TODAY()-$F69))</f>
        <v/>
      </c>
      <c r="R69" s="24">
        <f>IF($A69="","",IF($I69="Offer Sent",IF($L69="","Missing due date",IF($L69&lt;TODAY(),"Offer overdue",IF($L69=TODAY(),"Due today",IF($L69&lt;=TODAY()+2,"Due soon","")))),IF($I69="Waiting",IF($O69="","Missing review date",IF($O69&lt;TODAY(),"Review overdue",IF($O69&lt;=TODAY()+2,"Review due soon",""))),"")))</f>
        <v/>
      </c>
      <c r="S69" s="24">
        <f>IF($A69="","",IF(COUNTIF($A$6:$A$205,$A69)&gt;1,"Duplicate Applicant ID",IF(OR($B69="",$C69="",$D69="",$E69="",$F69="",$G69="",$I69="",$P69=""),"Missing core field",IF(COUNTIFS(tblOfferings[Program],$C69,tblOfferings[Session],$D69)=0,"Program/session not configured",IF($E69&gt;$F69,"Application Date after Waitlist Date",IF(AND($I69="Offer Sent",$K69=""),"Offer Sent without Offer Date",IF(AND(OR($I69="Accepted",$I69="Declined"),$M69=""),"Decision Date missing",IF(AND(OR($I69="Accepted",$I69="Declined"),$K69=""),"Offer Date missing",IF(AND($K69&lt;&gt;"",$L69&lt;&gt;"",$L69&lt;$K69),"Response Due Date before Offer Date",IF(AND($K69&lt;&gt;"",$M69&lt;&gt;"",$M69&lt;$K69),"Decision Date before Offer Date",IF($U69="","Last Updated Date missing","OK")))))))))))</f>
        <v/>
      </c>
      <c r="T69" s="25" t="n"/>
      <c r="U69" s="20" t="n"/>
    </row>
    <row r="70">
      <c r="A70" s="19" t="n"/>
      <c r="B70" s="19" t="n"/>
      <c r="C70" s="19" t="n"/>
      <c r="D70" s="19" t="n"/>
      <c r="E70" s="20" t="n"/>
      <c r="F70" s="20" t="n"/>
      <c r="G70" s="21" t="n"/>
      <c r="H70" s="22">
        <f>IF($A70="","",IF($G70="","",IF($G70&gt;='Lists &amp; Settings'!$B$4,"High",IF($G70&gt;='Lists &amp; Settings'!$B$5,"Standard","Low"))))</f>
        <v/>
      </c>
      <c r="I70" s="19" t="n"/>
      <c r="J70" s="23">
        <f>IF(OR($A70="",$I70&lt;&gt;"Waiting",$C70="",$D70="",$F70="",$G70=""),"",1+COUNTIFS($C$6:$C$205,$C70,$D$6:$D$205,$D70,$I$6:$I$205,"Waiting",$G$6:$G$205,"&gt;"&amp;$G70)+COUNTIFS($C$6:$C$205,$C70,$D$6:$D$205,$D70,$I$6:$I$205,"Waiting",$G$6:$G$205,$G70,$F$6:$F$205,"&lt;"&amp;$F70)+COUNTIFS($C$6:$C$205,$C70,$D$6:$D$205,$D70,$I$6:$I$205,"Waiting",$G$6:$G$205,$G70,$F$6:$F$205,$F70,$A$6:$A$205,"&lt;"&amp;$A70))</f>
        <v/>
      </c>
      <c r="K70" s="20" t="n"/>
      <c r="L70" s="20" t="n"/>
      <c r="M70" s="20" t="n"/>
      <c r="N70" s="20" t="n"/>
      <c r="O70" s="20" t="n"/>
      <c r="P70" s="19" t="n"/>
      <c r="Q70" s="23">
        <f>IF(OR($A70="",$I70&lt;&gt;"Waiting",$F70=""),"",MAX(0,TODAY()-$F70))</f>
        <v/>
      </c>
      <c r="R70" s="24">
        <f>IF($A70="","",IF($I70="Offer Sent",IF($L70="","Missing due date",IF($L70&lt;TODAY(),"Offer overdue",IF($L70=TODAY(),"Due today",IF($L70&lt;=TODAY()+2,"Due soon","")))),IF($I70="Waiting",IF($O70="","Missing review date",IF($O70&lt;TODAY(),"Review overdue",IF($O70&lt;=TODAY()+2,"Review due soon",""))),"")))</f>
        <v/>
      </c>
      <c r="S70" s="24">
        <f>IF($A70="","",IF(COUNTIF($A$6:$A$205,$A70)&gt;1,"Duplicate Applicant ID",IF(OR($B70="",$C70="",$D70="",$E70="",$F70="",$G70="",$I70="",$P70=""),"Missing core field",IF(COUNTIFS(tblOfferings[Program],$C70,tblOfferings[Session],$D70)=0,"Program/session not configured",IF($E70&gt;$F70,"Application Date after Waitlist Date",IF(AND($I70="Offer Sent",$K70=""),"Offer Sent without Offer Date",IF(AND(OR($I70="Accepted",$I70="Declined"),$M70=""),"Decision Date missing",IF(AND(OR($I70="Accepted",$I70="Declined"),$K70=""),"Offer Date missing",IF(AND($K70&lt;&gt;"",$L70&lt;&gt;"",$L70&lt;$K70),"Response Due Date before Offer Date",IF(AND($K70&lt;&gt;"",$M70&lt;&gt;"",$M70&lt;$K70),"Decision Date before Offer Date",IF($U70="","Last Updated Date missing","OK")))))))))))</f>
        <v/>
      </c>
      <c r="T70" s="25" t="n"/>
      <c r="U70" s="20" t="n"/>
    </row>
    <row r="71">
      <c r="A71" s="19" t="n"/>
      <c r="B71" s="19" t="n"/>
      <c r="C71" s="19" t="n"/>
      <c r="D71" s="19" t="n"/>
      <c r="E71" s="20" t="n"/>
      <c r="F71" s="20" t="n"/>
      <c r="G71" s="21" t="n"/>
      <c r="H71" s="22">
        <f>IF($A71="","",IF($G71="","",IF($G71&gt;='Lists &amp; Settings'!$B$4,"High",IF($G71&gt;='Lists &amp; Settings'!$B$5,"Standard","Low"))))</f>
        <v/>
      </c>
      <c r="I71" s="19" t="n"/>
      <c r="J71" s="23">
        <f>IF(OR($A71="",$I71&lt;&gt;"Waiting",$C71="",$D71="",$F71="",$G71=""),"",1+COUNTIFS($C$6:$C$205,$C71,$D$6:$D$205,$D71,$I$6:$I$205,"Waiting",$G$6:$G$205,"&gt;"&amp;$G71)+COUNTIFS($C$6:$C$205,$C71,$D$6:$D$205,$D71,$I$6:$I$205,"Waiting",$G$6:$G$205,$G71,$F$6:$F$205,"&lt;"&amp;$F71)+COUNTIFS($C$6:$C$205,$C71,$D$6:$D$205,$D71,$I$6:$I$205,"Waiting",$G$6:$G$205,$G71,$F$6:$F$205,$F71,$A$6:$A$205,"&lt;"&amp;$A71))</f>
        <v/>
      </c>
      <c r="K71" s="20" t="n"/>
      <c r="L71" s="20" t="n"/>
      <c r="M71" s="20" t="n"/>
      <c r="N71" s="20" t="n"/>
      <c r="O71" s="20" t="n"/>
      <c r="P71" s="19" t="n"/>
      <c r="Q71" s="23">
        <f>IF(OR($A71="",$I71&lt;&gt;"Waiting",$F71=""),"",MAX(0,TODAY()-$F71))</f>
        <v/>
      </c>
      <c r="R71" s="24">
        <f>IF($A71="","",IF($I71="Offer Sent",IF($L71="","Missing due date",IF($L71&lt;TODAY(),"Offer overdue",IF($L71=TODAY(),"Due today",IF($L71&lt;=TODAY()+2,"Due soon","")))),IF($I71="Waiting",IF($O71="","Missing review date",IF($O71&lt;TODAY(),"Review overdue",IF($O71&lt;=TODAY()+2,"Review due soon",""))),"")))</f>
        <v/>
      </c>
      <c r="S71" s="24">
        <f>IF($A71="","",IF(COUNTIF($A$6:$A$205,$A71)&gt;1,"Duplicate Applicant ID",IF(OR($B71="",$C71="",$D71="",$E71="",$F71="",$G71="",$I71="",$P71=""),"Missing core field",IF(COUNTIFS(tblOfferings[Program],$C71,tblOfferings[Session],$D71)=0,"Program/session not configured",IF($E71&gt;$F71,"Application Date after Waitlist Date",IF(AND($I71="Offer Sent",$K71=""),"Offer Sent without Offer Date",IF(AND(OR($I71="Accepted",$I71="Declined"),$M71=""),"Decision Date missing",IF(AND(OR($I71="Accepted",$I71="Declined"),$K71=""),"Offer Date missing",IF(AND($K71&lt;&gt;"",$L71&lt;&gt;"",$L71&lt;$K71),"Response Due Date before Offer Date",IF(AND($K71&lt;&gt;"",$M71&lt;&gt;"",$M71&lt;$K71),"Decision Date before Offer Date",IF($U71="","Last Updated Date missing","OK")))))))))))</f>
        <v/>
      </c>
      <c r="T71" s="25" t="n"/>
      <c r="U71" s="20" t="n"/>
    </row>
    <row r="72">
      <c r="A72" s="19" t="n"/>
      <c r="B72" s="19" t="n"/>
      <c r="C72" s="19" t="n"/>
      <c r="D72" s="19" t="n"/>
      <c r="E72" s="20" t="n"/>
      <c r="F72" s="20" t="n"/>
      <c r="G72" s="21" t="n"/>
      <c r="H72" s="22">
        <f>IF($A72="","",IF($G72="","",IF($G72&gt;='Lists &amp; Settings'!$B$4,"High",IF($G72&gt;='Lists &amp; Settings'!$B$5,"Standard","Low"))))</f>
        <v/>
      </c>
      <c r="I72" s="19" t="n"/>
      <c r="J72" s="23">
        <f>IF(OR($A72="",$I72&lt;&gt;"Waiting",$C72="",$D72="",$F72="",$G72=""),"",1+COUNTIFS($C$6:$C$205,$C72,$D$6:$D$205,$D72,$I$6:$I$205,"Waiting",$G$6:$G$205,"&gt;"&amp;$G72)+COUNTIFS($C$6:$C$205,$C72,$D$6:$D$205,$D72,$I$6:$I$205,"Waiting",$G$6:$G$205,$G72,$F$6:$F$205,"&lt;"&amp;$F72)+COUNTIFS($C$6:$C$205,$C72,$D$6:$D$205,$D72,$I$6:$I$205,"Waiting",$G$6:$G$205,$G72,$F$6:$F$205,$F72,$A$6:$A$205,"&lt;"&amp;$A72))</f>
        <v/>
      </c>
      <c r="K72" s="20" t="n"/>
      <c r="L72" s="20" t="n"/>
      <c r="M72" s="20" t="n"/>
      <c r="N72" s="20" t="n"/>
      <c r="O72" s="20" t="n"/>
      <c r="P72" s="19" t="n"/>
      <c r="Q72" s="23">
        <f>IF(OR($A72="",$I72&lt;&gt;"Waiting",$F72=""),"",MAX(0,TODAY()-$F72))</f>
        <v/>
      </c>
      <c r="R72" s="24">
        <f>IF($A72="","",IF($I72="Offer Sent",IF($L72="","Missing due date",IF($L72&lt;TODAY(),"Offer overdue",IF($L72=TODAY(),"Due today",IF($L72&lt;=TODAY()+2,"Due soon","")))),IF($I72="Waiting",IF($O72="","Missing review date",IF($O72&lt;TODAY(),"Review overdue",IF($O72&lt;=TODAY()+2,"Review due soon",""))),"")))</f>
        <v/>
      </c>
      <c r="S72" s="24">
        <f>IF($A72="","",IF(COUNTIF($A$6:$A$205,$A72)&gt;1,"Duplicate Applicant ID",IF(OR($B72="",$C72="",$D72="",$E72="",$F72="",$G72="",$I72="",$P72=""),"Missing core field",IF(COUNTIFS(tblOfferings[Program],$C72,tblOfferings[Session],$D72)=0,"Program/session not configured",IF($E72&gt;$F72,"Application Date after Waitlist Date",IF(AND($I72="Offer Sent",$K72=""),"Offer Sent without Offer Date",IF(AND(OR($I72="Accepted",$I72="Declined"),$M72=""),"Decision Date missing",IF(AND(OR($I72="Accepted",$I72="Declined"),$K72=""),"Offer Date missing",IF(AND($K72&lt;&gt;"",$L72&lt;&gt;"",$L72&lt;$K72),"Response Due Date before Offer Date",IF(AND($K72&lt;&gt;"",$M72&lt;&gt;"",$M72&lt;$K72),"Decision Date before Offer Date",IF($U72="","Last Updated Date missing","OK")))))))))))</f>
        <v/>
      </c>
      <c r="T72" s="25" t="n"/>
      <c r="U72" s="20" t="n"/>
    </row>
    <row r="73">
      <c r="A73" s="19" t="n"/>
      <c r="B73" s="19" t="n"/>
      <c r="C73" s="19" t="n"/>
      <c r="D73" s="19" t="n"/>
      <c r="E73" s="20" t="n"/>
      <c r="F73" s="20" t="n"/>
      <c r="G73" s="21" t="n"/>
      <c r="H73" s="22">
        <f>IF($A73="","",IF($G73="","",IF($G73&gt;='Lists &amp; Settings'!$B$4,"High",IF($G73&gt;='Lists &amp; Settings'!$B$5,"Standard","Low"))))</f>
        <v/>
      </c>
      <c r="I73" s="19" t="n"/>
      <c r="J73" s="23">
        <f>IF(OR($A73="",$I73&lt;&gt;"Waiting",$C73="",$D73="",$F73="",$G73=""),"",1+COUNTIFS($C$6:$C$205,$C73,$D$6:$D$205,$D73,$I$6:$I$205,"Waiting",$G$6:$G$205,"&gt;"&amp;$G73)+COUNTIFS($C$6:$C$205,$C73,$D$6:$D$205,$D73,$I$6:$I$205,"Waiting",$G$6:$G$205,$G73,$F$6:$F$205,"&lt;"&amp;$F73)+COUNTIFS($C$6:$C$205,$C73,$D$6:$D$205,$D73,$I$6:$I$205,"Waiting",$G$6:$G$205,$G73,$F$6:$F$205,$F73,$A$6:$A$205,"&lt;"&amp;$A73))</f>
        <v/>
      </c>
      <c r="K73" s="20" t="n"/>
      <c r="L73" s="20" t="n"/>
      <c r="M73" s="20" t="n"/>
      <c r="N73" s="20" t="n"/>
      <c r="O73" s="20" t="n"/>
      <c r="P73" s="19" t="n"/>
      <c r="Q73" s="23">
        <f>IF(OR($A73="",$I73&lt;&gt;"Waiting",$F73=""),"",MAX(0,TODAY()-$F73))</f>
        <v/>
      </c>
      <c r="R73" s="24">
        <f>IF($A73="","",IF($I73="Offer Sent",IF($L73="","Missing due date",IF($L73&lt;TODAY(),"Offer overdue",IF($L73=TODAY(),"Due today",IF($L73&lt;=TODAY()+2,"Due soon","")))),IF($I73="Waiting",IF($O73="","Missing review date",IF($O73&lt;TODAY(),"Review overdue",IF($O73&lt;=TODAY()+2,"Review due soon",""))),"")))</f>
        <v/>
      </c>
      <c r="S73" s="24">
        <f>IF($A73="","",IF(COUNTIF($A$6:$A$205,$A73)&gt;1,"Duplicate Applicant ID",IF(OR($B73="",$C73="",$D73="",$E73="",$F73="",$G73="",$I73="",$P73=""),"Missing core field",IF(COUNTIFS(tblOfferings[Program],$C73,tblOfferings[Session],$D73)=0,"Program/session not configured",IF($E73&gt;$F73,"Application Date after Waitlist Date",IF(AND($I73="Offer Sent",$K73=""),"Offer Sent without Offer Date",IF(AND(OR($I73="Accepted",$I73="Declined"),$M73=""),"Decision Date missing",IF(AND(OR($I73="Accepted",$I73="Declined"),$K73=""),"Offer Date missing",IF(AND($K73&lt;&gt;"",$L73&lt;&gt;"",$L73&lt;$K73),"Response Due Date before Offer Date",IF(AND($K73&lt;&gt;"",$M73&lt;&gt;"",$M73&lt;$K73),"Decision Date before Offer Date",IF($U73="","Last Updated Date missing","OK")))))))))))</f>
        <v/>
      </c>
      <c r="T73" s="25" t="n"/>
      <c r="U73" s="20" t="n"/>
    </row>
    <row r="74">
      <c r="A74" s="19" t="n"/>
      <c r="B74" s="19" t="n"/>
      <c r="C74" s="19" t="n"/>
      <c r="D74" s="19" t="n"/>
      <c r="E74" s="20" t="n"/>
      <c r="F74" s="20" t="n"/>
      <c r="G74" s="21" t="n"/>
      <c r="H74" s="22">
        <f>IF($A74="","",IF($G74="","",IF($G74&gt;='Lists &amp; Settings'!$B$4,"High",IF($G74&gt;='Lists &amp; Settings'!$B$5,"Standard","Low"))))</f>
        <v/>
      </c>
      <c r="I74" s="19" t="n"/>
      <c r="J74" s="23">
        <f>IF(OR($A74="",$I74&lt;&gt;"Waiting",$C74="",$D74="",$F74="",$G74=""),"",1+COUNTIFS($C$6:$C$205,$C74,$D$6:$D$205,$D74,$I$6:$I$205,"Waiting",$G$6:$G$205,"&gt;"&amp;$G74)+COUNTIFS($C$6:$C$205,$C74,$D$6:$D$205,$D74,$I$6:$I$205,"Waiting",$G$6:$G$205,$G74,$F$6:$F$205,"&lt;"&amp;$F74)+COUNTIFS($C$6:$C$205,$C74,$D$6:$D$205,$D74,$I$6:$I$205,"Waiting",$G$6:$G$205,$G74,$F$6:$F$205,$F74,$A$6:$A$205,"&lt;"&amp;$A74))</f>
        <v/>
      </c>
      <c r="K74" s="20" t="n"/>
      <c r="L74" s="20" t="n"/>
      <c r="M74" s="20" t="n"/>
      <c r="N74" s="20" t="n"/>
      <c r="O74" s="20" t="n"/>
      <c r="P74" s="19" t="n"/>
      <c r="Q74" s="23">
        <f>IF(OR($A74="",$I74&lt;&gt;"Waiting",$F74=""),"",MAX(0,TODAY()-$F74))</f>
        <v/>
      </c>
      <c r="R74" s="24">
        <f>IF($A74="","",IF($I74="Offer Sent",IF($L74="","Missing due date",IF($L74&lt;TODAY(),"Offer overdue",IF($L74=TODAY(),"Due today",IF($L74&lt;=TODAY()+2,"Due soon","")))),IF($I74="Waiting",IF($O74="","Missing review date",IF($O74&lt;TODAY(),"Review overdue",IF($O74&lt;=TODAY()+2,"Review due soon",""))),"")))</f>
        <v/>
      </c>
      <c r="S74" s="24">
        <f>IF($A74="","",IF(COUNTIF($A$6:$A$205,$A74)&gt;1,"Duplicate Applicant ID",IF(OR($B74="",$C74="",$D74="",$E74="",$F74="",$G74="",$I74="",$P74=""),"Missing core field",IF(COUNTIFS(tblOfferings[Program],$C74,tblOfferings[Session],$D74)=0,"Program/session not configured",IF($E74&gt;$F74,"Application Date after Waitlist Date",IF(AND($I74="Offer Sent",$K74=""),"Offer Sent without Offer Date",IF(AND(OR($I74="Accepted",$I74="Declined"),$M74=""),"Decision Date missing",IF(AND(OR($I74="Accepted",$I74="Declined"),$K74=""),"Offer Date missing",IF(AND($K74&lt;&gt;"",$L74&lt;&gt;"",$L74&lt;$K74),"Response Due Date before Offer Date",IF(AND($K74&lt;&gt;"",$M74&lt;&gt;"",$M74&lt;$K74),"Decision Date before Offer Date",IF($U74="","Last Updated Date missing","OK")))))))))))</f>
        <v/>
      </c>
      <c r="T74" s="25" t="n"/>
      <c r="U74" s="20" t="n"/>
    </row>
    <row r="75">
      <c r="A75" s="19" t="n"/>
      <c r="B75" s="19" t="n"/>
      <c r="C75" s="19" t="n"/>
      <c r="D75" s="19" t="n"/>
      <c r="E75" s="20" t="n"/>
      <c r="F75" s="20" t="n"/>
      <c r="G75" s="21" t="n"/>
      <c r="H75" s="22">
        <f>IF($A75="","",IF($G75="","",IF($G75&gt;='Lists &amp; Settings'!$B$4,"High",IF($G75&gt;='Lists &amp; Settings'!$B$5,"Standard","Low"))))</f>
        <v/>
      </c>
      <c r="I75" s="19" t="n"/>
      <c r="J75" s="23">
        <f>IF(OR($A75="",$I75&lt;&gt;"Waiting",$C75="",$D75="",$F75="",$G75=""),"",1+COUNTIFS($C$6:$C$205,$C75,$D$6:$D$205,$D75,$I$6:$I$205,"Waiting",$G$6:$G$205,"&gt;"&amp;$G75)+COUNTIFS($C$6:$C$205,$C75,$D$6:$D$205,$D75,$I$6:$I$205,"Waiting",$G$6:$G$205,$G75,$F$6:$F$205,"&lt;"&amp;$F75)+COUNTIFS($C$6:$C$205,$C75,$D$6:$D$205,$D75,$I$6:$I$205,"Waiting",$G$6:$G$205,$G75,$F$6:$F$205,$F75,$A$6:$A$205,"&lt;"&amp;$A75))</f>
        <v/>
      </c>
      <c r="K75" s="20" t="n"/>
      <c r="L75" s="20" t="n"/>
      <c r="M75" s="20" t="n"/>
      <c r="N75" s="20" t="n"/>
      <c r="O75" s="20" t="n"/>
      <c r="P75" s="19" t="n"/>
      <c r="Q75" s="23">
        <f>IF(OR($A75="",$I75&lt;&gt;"Waiting",$F75=""),"",MAX(0,TODAY()-$F75))</f>
        <v/>
      </c>
      <c r="R75" s="24">
        <f>IF($A75="","",IF($I75="Offer Sent",IF($L75="","Missing due date",IF($L75&lt;TODAY(),"Offer overdue",IF($L75=TODAY(),"Due today",IF($L75&lt;=TODAY()+2,"Due soon","")))),IF($I75="Waiting",IF($O75="","Missing review date",IF($O75&lt;TODAY(),"Review overdue",IF($O75&lt;=TODAY()+2,"Review due soon",""))),"")))</f>
        <v/>
      </c>
      <c r="S75" s="24">
        <f>IF($A75="","",IF(COUNTIF($A$6:$A$205,$A75)&gt;1,"Duplicate Applicant ID",IF(OR($B75="",$C75="",$D75="",$E75="",$F75="",$G75="",$I75="",$P75=""),"Missing core field",IF(COUNTIFS(tblOfferings[Program],$C75,tblOfferings[Session],$D75)=0,"Program/session not configured",IF($E75&gt;$F75,"Application Date after Waitlist Date",IF(AND($I75="Offer Sent",$K75=""),"Offer Sent without Offer Date",IF(AND(OR($I75="Accepted",$I75="Declined"),$M75=""),"Decision Date missing",IF(AND(OR($I75="Accepted",$I75="Declined"),$K75=""),"Offer Date missing",IF(AND($K75&lt;&gt;"",$L75&lt;&gt;"",$L75&lt;$K75),"Response Due Date before Offer Date",IF(AND($K75&lt;&gt;"",$M75&lt;&gt;"",$M75&lt;$K75),"Decision Date before Offer Date",IF($U75="","Last Updated Date missing","OK")))))))))))</f>
        <v/>
      </c>
      <c r="T75" s="25" t="n"/>
      <c r="U75" s="20" t="n"/>
    </row>
    <row r="76">
      <c r="A76" s="19" t="n"/>
      <c r="B76" s="19" t="n"/>
      <c r="C76" s="19" t="n"/>
      <c r="D76" s="19" t="n"/>
      <c r="E76" s="20" t="n"/>
      <c r="F76" s="20" t="n"/>
      <c r="G76" s="21" t="n"/>
      <c r="H76" s="22">
        <f>IF($A76="","",IF($G76="","",IF($G76&gt;='Lists &amp; Settings'!$B$4,"High",IF($G76&gt;='Lists &amp; Settings'!$B$5,"Standard","Low"))))</f>
        <v/>
      </c>
      <c r="I76" s="19" t="n"/>
      <c r="J76" s="23">
        <f>IF(OR($A76="",$I76&lt;&gt;"Waiting",$C76="",$D76="",$F76="",$G76=""),"",1+COUNTIFS($C$6:$C$205,$C76,$D$6:$D$205,$D76,$I$6:$I$205,"Waiting",$G$6:$G$205,"&gt;"&amp;$G76)+COUNTIFS($C$6:$C$205,$C76,$D$6:$D$205,$D76,$I$6:$I$205,"Waiting",$G$6:$G$205,$G76,$F$6:$F$205,"&lt;"&amp;$F76)+COUNTIFS($C$6:$C$205,$C76,$D$6:$D$205,$D76,$I$6:$I$205,"Waiting",$G$6:$G$205,$G76,$F$6:$F$205,$F76,$A$6:$A$205,"&lt;"&amp;$A76))</f>
        <v/>
      </c>
      <c r="K76" s="20" t="n"/>
      <c r="L76" s="20" t="n"/>
      <c r="M76" s="20" t="n"/>
      <c r="N76" s="20" t="n"/>
      <c r="O76" s="20" t="n"/>
      <c r="P76" s="19" t="n"/>
      <c r="Q76" s="23">
        <f>IF(OR($A76="",$I76&lt;&gt;"Waiting",$F76=""),"",MAX(0,TODAY()-$F76))</f>
        <v/>
      </c>
      <c r="R76" s="24">
        <f>IF($A76="","",IF($I76="Offer Sent",IF($L76="","Missing due date",IF($L76&lt;TODAY(),"Offer overdue",IF($L76=TODAY(),"Due today",IF($L76&lt;=TODAY()+2,"Due soon","")))),IF($I76="Waiting",IF($O76="","Missing review date",IF($O76&lt;TODAY(),"Review overdue",IF($O76&lt;=TODAY()+2,"Review due soon",""))),"")))</f>
        <v/>
      </c>
      <c r="S76" s="24">
        <f>IF($A76="","",IF(COUNTIF($A$6:$A$205,$A76)&gt;1,"Duplicate Applicant ID",IF(OR($B76="",$C76="",$D76="",$E76="",$F76="",$G76="",$I76="",$P76=""),"Missing core field",IF(COUNTIFS(tblOfferings[Program],$C76,tblOfferings[Session],$D76)=0,"Program/session not configured",IF($E76&gt;$F76,"Application Date after Waitlist Date",IF(AND($I76="Offer Sent",$K76=""),"Offer Sent without Offer Date",IF(AND(OR($I76="Accepted",$I76="Declined"),$M76=""),"Decision Date missing",IF(AND(OR($I76="Accepted",$I76="Declined"),$K76=""),"Offer Date missing",IF(AND($K76&lt;&gt;"",$L76&lt;&gt;"",$L76&lt;$K76),"Response Due Date before Offer Date",IF(AND($K76&lt;&gt;"",$M76&lt;&gt;"",$M76&lt;$K76),"Decision Date before Offer Date",IF($U76="","Last Updated Date missing","OK")))))))))))</f>
        <v/>
      </c>
      <c r="T76" s="25" t="n"/>
      <c r="U76" s="20" t="n"/>
    </row>
    <row r="77">
      <c r="A77" s="19" t="n"/>
      <c r="B77" s="19" t="n"/>
      <c r="C77" s="19" t="n"/>
      <c r="D77" s="19" t="n"/>
      <c r="E77" s="20" t="n"/>
      <c r="F77" s="20" t="n"/>
      <c r="G77" s="21" t="n"/>
      <c r="H77" s="22">
        <f>IF($A77="","",IF($G77="","",IF($G77&gt;='Lists &amp; Settings'!$B$4,"High",IF($G77&gt;='Lists &amp; Settings'!$B$5,"Standard","Low"))))</f>
        <v/>
      </c>
      <c r="I77" s="19" t="n"/>
      <c r="J77" s="23">
        <f>IF(OR($A77="",$I77&lt;&gt;"Waiting",$C77="",$D77="",$F77="",$G77=""),"",1+COUNTIFS($C$6:$C$205,$C77,$D$6:$D$205,$D77,$I$6:$I$205,"Waiting",$G$6:$G$205,"&gt;"&amp;$G77)+COUNTIFS($C$6:$C$205,$C77,$D$6:$D$205,$D77,$I$6:$I$205,"Waiting",$G$6:$G$205,$G77,$F$6:$F$205,"&lt;"&amp;$F77)+COUNTIFS($C$6:$C$205,$C77,$D$6:$D$205,$D77,$I$6:$I$205,"Waiting",$G$6:$G$205,$G77,$F$6:$F$205,$F77,$A$6:$A$205,"&lt;"&amp;$A77))</f>
        <v/>
      </c>
      <c r="K77" s="20" t="n"/>
      <c r="L77" s="20" t="n"/>
      <c r="M77" s="20" t="n"/>
      <c r="N77" s="20" t="n"/>
      <c r="O77" s="20" t="n"/>
      <c r="P77" s="19" t="n"/>
      <c r="Q77" s="23">
        <f>IF(OR($A77="",$I77&lt;&gt;"Waiting",$F77=""),"",MAX(0,TODAY()-$F77))</f>
        <v/>
      </c>
      <c r="R77" s="24">
        <f>IF($A77="","",IF($I77="Offer Sent",IF($L77="","Missing due date",IF($L77&lt;TODAY(),"Offer overdue",IF($L77=TODAY(),"Due today",IF($L77&lt;=TODAY()+2,"Due soon","")))),IF($I77="Waiting",IF($O77="","Missing review date",IF($O77&lt;TODAY(),"Review overdue",IF($O77&lt;=TODAY()+2,"Review due soon",""))),"")))</f>
        <v/>
      </c>
      <c r="S77" s="24">
        <f>IF($A77="","",IF(COUNTIF($A$6:$A$205,$A77)&gt;1,"Duplicate Applicant ID",IF(OR($B77="",$C77="",$D77="",$E77="",$F77="",$G77="",$I77="",$P77=""),"Missing core field",IF(COUNTIFS(tblOfferings[Program],$C77,tblOfferings[Session],$D77)=0,"Program/session not configured",IF($E77&gt;$F77,"Application Date after Waitlist Date",IF(AND($I77="Offer Sent",$K77=""),"Offer Sent without Offer Date",IF(AND(OR($I77="Accepted",$I77="Declined"),$M77=""),"Decision Date missing",IF(AND(OR($I77="Accepted",$I77="Declined"),$K77=""),"Offer Date missing",IF(AND($K77&lt;&gt;"",$L77&lt;&gt;"",$L77&lt;$K77),"Response Due Date before Offer Date",IF(AND($K77&lt;&gt;"",$M77&lt;&gt;"",$M77&lt;$K77),"Decision Date before Offer Date",IF($U77="","Last Updated Date missing","OK")))))))))))</f>
        <v/>
      </c>
      <c r="T77" s="25" t="n"/>
      <c r="U77" s="20" t="n"/>
    </row>
    <row r="78">
      <c r="A78" s="19" t="n"/>
      <c r="B78" s="19" t="n"/>
      <c r="C78" s="19" t="n"/>
      <c r="D78" s="19" t="n"/>
      <c r="E78" s="20" t="n"/>
      <c r="F78" s="20" t="n"/>
      <c r="G78" s="21" t="n"/>
      <c r="H78" s="22">
        <f>IF($A78="","",IF($G78="","",IF($G78&gt;='Lists &amp; Settings'!$B$4,"High",IF($G78&gt;='Lists &amp; Settings'!$B$5,"Standard","Low"))))</f>
        <v/>
      </c>
      <c r="I78" s="19" t="n"/>
      <c r="J78" s="23">
        <f>IF(OR($A78="",$I78&lt;&gt;"Waiting",$C78="",$D78="",$F78="",$G78=""),"",1+COUNTIFS($C$6:$C$205,$C78,$D$6:$D$205,$D78,$I$6:$I$205,"Waiting",$G$6:$G$205,"&gt;"&amp;$G78)+COUNTIFS($C$6:$C$205,$C78,$D$6:$D$205,$D78,$I$6:$I$205,"Waiting",$G$6:$G$205,$G78,$F$6:$F$205,"&lt;"&amp;$F78)+COUNTIFS($C$6:$C$205,$C78,$D$6:$D$205,$D78,$I$6:$I$205,"Waiting",$G$6:$G$205,$G78,$F$6:$F$205,$F78,$A$6:$A$205,"&lt;"&amp;$A78))</f>
        <v/>
      </c>
      <c r="K78" s="20" t="n"/>
      <c r="L78" s="20" t="n"/>
      <c r="M78" s="20" t="n"/>
      <c r="N78" s="20" t="n"/>
      <c r="O78" s="20" t="n"/>
      <c r="P78" s="19" t="n"/>
      <c r="Q78" s="23">
        <f>IF(OR($A78="",$I78&lt;&gt;"Waiting",$F78=""),"",MAX(0,TODAY()-$F78))</f>
        <v/>
      </c>
      <c r="R78" s="24">
        <f>IF($A78="","",IF($I78="Offer Sent",IF($L78="","Missing due date",IF($L78&lt;TODAY(),"Offer overdue",IF($L78=TODAY(),"Due today",IF($L78&lt;=TODAY()+2,"Due soon","")))),IF($I78="Waiting",IF($O78="","Missing review date",IF($O78&lt;TODAY(),"Review overdue",IF($O78&lt;=TODAY()+2,"Review due soon",""))),"")))</f>
        <v/>
      </c>
      <c r="S78" s="24">
        <f>IF($A78="","",IF(COUNTIF($A$6:$A$205,$A78)&gt;1,"Duplicate Applicant ID",IF(OR($B78="",$C78="",$D78="",$E78="",$F78="",$G78="",$I78="",$P78=""),"Missing core field",IF(COUNTIFS(tblOfferings[Program],$C78,tblOfferings[Session],$D78)=0,"Program/session not configured",IF($E78&gt;$F78,"Application Date after Waitlist Date",IF(AND($I78="Offer Sent",$K78=""),"Offer Sent without Offer Date",IF(AND(OR($I78="Accepted",$I78="Declined"),$M78=""),"Decision Date missing",IF(AND(OR($I78="Accepted",$I78="Declined"),$K78=""),"Offer Date missing",IF(AND($K78&lt;&gt;"",$L78&lt;&gt;"",$L78&lt;$K78),"Response Due Date before Offer Date",IF(AND($K78&lt;&gt;"",$M78&lt;&gt;"",$M78&lt;$K78),"Decision Date before Offer Date",IF($U78="","Last Updated Date missing","OK")))))))))))</f>
        <v/>
      </c>
      <c r="T78" s="25" t="n"/>
      <c r="U78" s="20" t="n"/>
    </row>
    <row r="79">
      <c r="A79" s="19" t="n"/>
      <c r="B79" s="19" t="n"/>
      <c r="C79" s="19" t="n"/>
      <c r="D79" s="19" t="n"/>
      <c r="E79" s="20" t="n"/>
      <c r="F79" s="20" t="n"/>
      <c r="G79" s="21" t="n"/>
      <c r="H79" s="22">
        <f>IF($A79="","",IF($G79="","",IF($G79&gt;='Lists &amp; Settings'!$B$4,"High",IF($G79&gt;='Lists &amp; Settings'!$B$5,"Standard","Low"))))</f>
        <v/>
      </c>
      <c r="I79" s="19" t="n"/>
      <c r="J79" s="23">
        <f>IF(OR($A79="",$I79&lt;&gt;"Waiting",$C79="",$D79="",$F79="",$G79=""),"",1+COUNTIFS($C$6:$C$205,$C79,$D$6:$D$205,$D79,$I$6:$I$205,"Waiting",$G$6:$G$205,"&gt;"&amp;$G79)+COUNTIFS($C$6:$C$205,$C79,$D$6:$D$205,$D79,$I$6:$I$205,"Waiting",$G$6:$G$205,$G79,$F$6:$F$205,"&lt;"&amp;$F79)+COUNTIFS($C$6:$C$205,$C79,$D$6:$D$205,$D79,$I$6:$I$205,"Waiting",$G$6:$G$205,$G79,$F$6:$F$205,$F79,$A$6:$A$205,"&lt;"&amp;$A79))</f>
        <v/>
      </c>
      <c r="K79" s="20" t="n"/>
      <c r="L79" s="20" t="n"/>
      <c r="M79" s="20" t="n"/>
      <c r="N79" s="20" t="n"/>
      <c r="O79" s="20" t="n"/>
      <c r="P79" s="19" t="n"/>
      <c r="Q79" s="23">
        <f>IF(OR($A79="",$I79&lt;&gt;"Waiting",$F79=""),"",MAX(0,TODAY()-$F79))</f>
        <v/>
      </c>
      <c r="R79" s="24">
        <f>IF($A79="","",IF($I79="Offer Sent",IF($L79="","Missing due date",IF($L79&lt;TODAY(),"Offer overdue",IF($L79=TODAY(),"Due today",IF($L79&lt;=TODAY()+2,"Due soon","")))),IF($I79="Waiting",IF($O79="","Missing review date",IF($O79&lt;TODAY(),"Review overdue",IF($O79&lt;=TODAY()+2,"Review due soon",""))),"")))</f>
        <v/>
      </c>
      <c r="S79" s="24">
        <f>IF($A79="","",IF(COUNTIF($A$6:$A$205,$A79)&gt;1,"Duplicate Applicant ID",IF(OR($B79="",$C79="",$D79="",$E79="",$F79="",$G79="",$I79="",$P79=""),"Missing core field",IF(COUNTIFS(tblOfferings[Program],$C79,tblOfferings[Session],$D79)=0,"Program/session not configured",IF($E79&gt;$F79,"Application Date after Waitlist Date",IF(AND($I79="Offer Sent",$K79=""),"Offer Sent without Offer Date",IF(AND(OR($I79="Accepted",$I79="Declined"),$M79=""),"Decision Date missing",IF(AND(OR($I79="Accepted",$I79="Declined"),$K79=""),"Offer Date missing",IF(AND($K79&lt;&gt;"",$L79&lt;&gt;"",$L79&lt;$K79),"Response Due Date before Offer Date",IF(AND($K79&lt;&gt;"",$M79&lt;&gt;"",$M79&lt;$K79),"Decision Date before Offer Date",IF($U79="","Last Updated Date missing","OK")))))))))))</f>
        <v/>
      </c>
      <c r="T79" s="25" t="n"/>
      <c r="U79" s="20" t="n"/>
    </row>
    <row r="80">
      <c r="A80" s="19" t="n"/>
      <c r="B80" s="19" t="n"/>
      <c r="C80" s="19" t="n"/>
      <c r="D80" s="19" t="n"/>
      <c r="E80" s="20" t="n"/>
      <c r="F80" s="20" t="n"/>
      <c r="G80" s="21" t="n"/>
      <c r="H80" s="22">
        <f>IF($A80="","",IF($G80="","",IF($G80&gt;='Lists &amp; Settings'!$B$4,"High",IF($G80&gt;='Lists &amp; Settings'!$B$5,"Standard","Low"))))</f>
        <v/>
      </c>
      <c r="I80" s="19" t="n"/>
      <c r="J80" s="23">
        <f>IF(OR($A80="",$I80&lt;&gt;"Waiting",$C80="",$D80="",$F80="",$G80=""),"",1+COUNTIFS($C$6:$C$205,$C80,$D$6:$D$205,$D80,$I$6:$I$205,"Waiting",$G$6:$G$205,"&gt;"&amp;$G80)+COUNTIFS($C$6:$C$205,$C80,$D$6:$D$205,$D80,$I$6:$I$205,"Waiting",$G$6:$G$205,$G80,$F$6:$F$205,"&lt;"&amp;$F80)+COUNTIFS($C$6:$C$205,$C80,$D$6:$D$205,$D80,$I$6:$I$205,"Waiting",$G$6:$G$205,$G80,$F$6:$F$205,$F80,$A$6:$A$205,"&lt;"&amp;$A80))</f>
        <v/>
      </c>
      <c r="K80" s="20" t="n"/>
      <c r="L80" s="20" t="n"/>
      <c r="M80" s="20" t="n"/>
      <c r="N80" s="20" t="n"/>
      <c r="O80" s="20" t="n"/>
      <c r="P80" s="19" t="n"/>
      <c r="Q80" s="23">
        <f>IF(OR($A80="",$I80&lt;&gt;"Waiting",$F80=""),"",MAX(0,TODAY()-$F80))</f>
        <v/>
      </c>
      <c r="R80" s="24">
        <f>IF($A80="","",IF($I80="Offer Sent",IF($L80="","Missing due date",IF($L80&lt;TODAY(),"Offer overdue",IF($L80=TODAY(),"Due today",IF($L80&lt;=TODAY()+2,"Due soon","")))),IF($I80="Waiting",IF($O80="","Missing review date",IF($O80&lt;TODAY(),"Review overdue",IF($O80&lt;=TODAY()+2,"Review due soon",""))),"")))</f>
        <v/>
      </c>
      <c r="S80" s="24">
        <f>IF($A80="","",IF(COUNTIF($A$6:$A$205,$A80)&gt;1,"Duplicate Applicant ID",IF(OR($B80="",$C80="",$D80="",$E80="",$F80="",$G80="",$I80="",$P80=""),"Missing core field",IF(COUNTIFS(tblOfferings[Program],$C80,tblOfferings[Session],$D80)=0,"Program/session not configured",IF($E80&gt;$F80,"Application Date after Waitlist Date",IF(AND($I80="Offer Sent",$K80=""),"Offer Sent without Offer Date",IF(AND(OR($I80="Accepted",$I80="Declined"),$M80=""),"Decision Date missing",IF(AND(OR($I80="Accepted",$I80="Declined"),$K80=""),"Offer Date missing",IF(AND($K80&lt;&gt;"",$L80&lt;&gt;"",$L80&lt;$K80),"Response Due Date before Offer Date",IF(AND($K80&lt;&gt;"",$M80&lt;&gt;"",$M80&lt;$K80),"Decision Date before Offer Date",IF($U80="","Last Updated Date missing","OK")))))))))))</f>
        <v/>
      </c>
      <c r="T80" s="25" t="n"/>
      <c r="U80" s="20" t="n"/>
    </row>
    <row r="81">
      <c r="A81" s="19" t="n"/>
      <c r="B81" s="19" t="n"/>
      <c r="C81" s="19" t="n"/>
      <c r="D81" s="19" t="n"/>
      <c r="E81" s="20" t="n"/>
      <c r="F81" s="20" t="n"/>
      <c r="G81" s="21" t="n"/>
      <c r="H81" s="22">
        <f>IF($A81="","",IF($G81="","",IF($G81&gt;='Lists &amp; Settings'!$B$4,"High",IF($G81&gt;='Lists &amp; Settings'!$B$5,"Standard","Low"))))</f>
        <v/>
      </c>
      <c r="I81" s="19" t="n"/>
      <c r="J81" s="23">
        <f>IF(OR($A81="",$I81&lt;&gt;"Waiting",$C81="",$D81="",$F81="",$G81=""),"",1+COUNTIFS($C$6:$C$205,$C81,$D$6:$D$205,$D81,$I$6:$I$205,"Waiting",$G$6:$G$205,"&gt;"&amp;$G81)+COUNTIFS($C$6:$C$205,$C81,$D$6:$D$205,$D81,$I$6:$I$205,"Waiting",$G$6:$G$205,$G81,$F$6:$F$205,"&lt;"&amp;$F81)+COUNTIFS($C$6:$C$205,$C81,$D$6:$D$205,$D81,$I$6:$I$205,"Waiting",$G$6:$G$205,$G81,$F$6:$F$205,$F81,$A$6:$A$205,"&lt;"&amp;$A81))</f>
        <v/>
      </c>
      <c r="K81" s="20" t="n"/>
      <c r="L81" s="20" t="n"/>
      <c r="M81" s="20" t="n"/>
      <c r="N81" s="20" t="n"/>
      <c r="O81" s="20" t="n"/>
      <c r="P81" s="19" t="n"/>
      <c r="Q81" s="23">
        <f>IF(OR($A81="",$I81&lt;&gt;"Waiting",$F81=""),"",MAX(0,TODAY()-$F81))</f>
        <v/>
      </c>
      <c r="R81" s="24">
        <f>IF($A81="","",IF($I81="Offer Sent",IF($L81="","Missing due date",IF($L81&lt;TODAY(),"Offer overdue",IF($L81=TODAY(),"Due today",IF($L81&lt;=TODAY()+2,"Due soon","")))),IF($I81="Waiting",IF($O81="","Missing review date",IF($O81&lt;TODAY(),"Review overdue",IF($O81&lt;=TODAY()+2,"Review due soon",""))),"")))</f>
        <v/>
      </c>
      <c r="S81" s="24">
        <f>IF($A81="","",IF(COUNTIF($A$6:$A$205,$A81)&gt;1,"Duplicate Applicant ID",IF(OR($B81="",$C81="",$D81="",$E81="",$F81="",$G81="",$I81="",$P81=""),"Missing core field",IF(COUNTIFS(tblOfferings[Program],$C81,tblOfferings[Session],$D81)=0,"Program/session not configured",IF($E81&gt;$F81,"Application Date after Waitlist Date",IF(AND($I81="Offer Sent",$K81=""),"Offer Sent without Offer Date",IF(AND(OR($I81="Accepted",$I81="Declined"),$M81=""),"Decision Date missing",IF(AND(OR($I81="Accepted",$I81="Declined"),$K81=""),"Offer Date missing",IF(AND($K81&lt;&gt;"",$L81&lt;&gt;"",$L81&lt;$K81),"Response Due Date before Offer Date",IF(AND($K81&lt;&gt;"",$M81&lt;&gt;"",$M81&lt;$K81),"Decision Date before Offer Date",IF($U81="","Last Updated Date missing","OK")))))))))))</f>
        <v/>
      </c>
      <c r="T81" s="25" t="n"/>
      <c r="U81" s="20" t="n"/>
    </row>
    <row r="82">
      <c r="A82" s="19" t="n"/>
      <c r="B82" s="19" t="n"/>
      <c r="C82" s="19" t="n"/>
      <c r="D82" s="19" t="n"/>
      <c r="E82" s="20" t="n"/>
      <c r="F82" s="20" t="n"/>
      <c r="G82" s="21" t="n"/>
      <c r="H82" s="22">
        <f>IF($A82="","",IF($G82="","",IF($G82&gt;='Lists &amp; Settings'!$B$4,"High",IF($G82&gt;='Lists &amp; Settings'!$B$5,"Standard","Low"))))</f>
        <v/>
      </c>
      <c r="I82" s="19" t="n"/>
      <c r="J82" s="23">
        <f>IF(OR($A82="",$I82&lt;&gt;"Waiting",$C82="",$D82="",$F82="",$G82=""),"",1+COUNTIFS($C$6:$C$205,$C82,$D$6:$D$205,$D82,$I$6:$I$205,"Waiting",$G$6:$G$205,"&gt;"&amp;$G82)+COUNTIFS($C$6:$C$205,$C82,$D$6:$D$205,$D82,$I$6:$I$205,"Waiting",$G$6:$G$205,$G82,$F$6:$F$205,"&lt;"&amp;$F82)+COUNTIFS($C$6:$C$205,$C82,$D$6:$D$205,$D82,$I$6:$I$205,"Waiting",$G$6:$G$205,$G82,$F$6:$F$205,$F82,$A$6:$A$205,"&lt;"&amp;$A82))</f>
        <v/>
      </c>
      <c r="K82" s="20" t="n"/>
      <c r="L82" s="20" t="n"/>
      <c r="M82" s="20" t="n"/>
      <c r="N82" s="20" t="n"/>
      <c r="O82" s="20" t="n"/>
      <c r="P82" s="19" t="n"/>
      <c r="Q82" s="23">
        <f>IF(OR($A82="",$I82&lt;&gt;"Waiting",$F82=""),"",MAX(0,TODAY()-$F82))</f>
        <v/>
      </c>
      <c r="R82" s="24">
        <f>IF($A82="","",IF($I82="Offer Sent",IF($L82="","Missing due date",IF($L82&lt;TODAY(),"Offer overdue",IF($L82=TODAY(),"Due today",IF($L82&lt;=TODAY()+2,"Due soon","")))),IF($I82="Waiting",IF($O82="","Missing review date",IF($O82&lt;TODAY(),"Review overdue",IF($O82&lt;=TODAY()+2,"Review due soon",""))),"")))</f>
        <v/>
      </c>
      <c r="S82" s="24">
        <f>IF($A82="","",IF(COUNTIF($A$6:$A$205,$A82)&gt;1,"Duplicate Applicant ID",IF(OR($B82="",$C82="",$D82="",$E82="",$F82="",$G82="",$I82="",$P82=""),"Missing core field",IF(COUNTIFS(tblOfferings[Program],$C82,tblOfferings[Session],$D82)=0,"Program/session not configured",IF($E82&gt;$F82,"Application Date after Waitlist Date",IF(AND($I82="Offer Sent",$K82=""),"Offer Sent without Offer Date",IF(AND(OR($I82="Accepted",$I82="Declined"),$M82=""),"Decision Date missing",IF(AND(OR($I82="Accepted",$I82="Declined"),$K82=""),"Offer Date missing",IF(AND($K82&lt;&gt;"",$L82&lt;&gt;"",$L82&lt;$K82),"Response Due Date before Offer Date",IF(AND($K82&lt;&gt;"",$M82&lt;&gt;"",$M82&lt;$K82),"Decision Date before Offer Date",IF($U82="","Last Updated Date missing","OK")))))))))))</f>
        <v/>
      </c>
      <c r="T82" s="25" t="n"/>
      <c r="U82" s="20" t="n"/>
    </row>
    <row r="83">
      <c r="A83" s="19" t="n"/>
      <c r="B83" s="19" t="n"/>
      <c r="C83" s="19" t="n"/>
      <c r="D83" s="19" t="n"/>
      <c r="E83" s="20" t="n"/>
      <c r="F83" s="20" t="n"/>
      <c r="G83" s="21" t="n"/>
      <c r="H83" s="22">
        <f>IF($A83="","",IF($G83="","",IF($G83&gt;='Lists &amp; Settings'!$B$4,"High",IF($G83&gt;='Lists &amp; Settings'!$B$5,"Standard","Low"))))</f>
        <v/>
      </c>
      <c r="I83" s="19" t="n"/>
      <c r="J83" s="23">
        <f>IF(OR($A83="",$I83&lt;&gt;"Waiting",$C83="",$D83="",$F83="",$G83=""),"",1+COUNTIFS($C$6:$C$205,$C83,$D$6:$D$205,$D83,$I$6:$I$205,"Waiting",$G$6:$G$205,"&gt;"&amp;$G83)+COUNTIFS($C$6:$C$205,$C83,$D$6:$D$205,$D83,$I$6:$I$205,"Waiting",$G$6:$G$205,$G83,$F$6:$F$205,"&lt;"&amp;$F83)+COUNTIFS($C$6:$C$205,$C83,$D$6:$D$205,$D83,$I$6:$I$205,"Waiting",$G$6:$G$205,$G83,$F$6:$F$205,$F83,$A$6:$A$205,"&lt;"&amp;$A83))</f>
        <v/>
      </c>
      <c r="K83" s="20" t="n"/>
      <c r="L83" s="20" t="n"/>
      <c r="M83" s="20" t="n"/>
      <c r="N83" s="20" t="n"/>
      <c r="O83" s="20" t="n"/>
      <c r="P83" s="19" t="n"/>
      <c r="Q83" s="23">
        <f>IF(OR($A83="",$I83&lt;&gt;"Waiting",$F83=""),"",MAX(0,TODAY()-$F83))</f>
        <v/>
      </c>
      <c r="R83" s="24">
        <f>IF($A83="","",IF($I83="Offer Sent",IF($L83="","Missing due date",IF($L83&lt;TODAY(),"Offer overdue",IF($L83=TODAY(),"Due today",IF($L83&lt;=TODAY()+2,"Due soon","")))),IF($I83="Waiting",IF($O83="","Missing review date",IF($O83&lt;TODAY(),"Review overdue",IF($O83&lt;=TODAY()+2,"Review due soon",""))),"")))</f>
        <v/>
      </c>
      <c r="S83" s="24">
        <f>IF($A83="","",IF(COUNTIF($A$6:$A$205,$A83)&gt;1,"Duplicate Applicant ID",IF(OR($B83="",$C83="",$D83="",$E83="",$F83="",$G83="",$I83="",$P83=""),"Missing core field",IF(COUNTIFS(tblOfferings[Program],$C83,tblOfferings[Session],$D83)=0,"Program/session not configured",IF($E83&gt;$F83,"Application Date after Waitlist Date",IF(AND($I83="Offer Sent",$K83=""),"Offer Sent without Offer Date",IF(AND(OR($I83="Accepted",$I83="Declined"),$M83=""),"Decision Date missing",IF(AND(OR($I83="Accepted",$I83="Declined"),$K83=""),"Offer Date missing",IF(AND($K83&lt;&gt;"",$L83&lt;&gt;"",$L83&lt;$K83),"Response Due Date before Offer Date",IF(AND($K83&lt;&gt;"",$M83&lt;&gt;"",$M83&lt;$K83),"Decision Date before Offer Date",IF($U83="","Last Updated Date missing","OK")))))))))))</f>
        <v/>
      </c>
      <c r="T83" s="25" t="n"/>
      <c r="U83" s="20" t="n"/>
    </row>
    <row r="84">
      <c r="A84" s="19" t="n"/>
      <c r="B84" s="19" t="n"/>
      <c r="C84" s="19" t="n"/>
      <c r="D84" s="19" t="n"/>
      <c r="E84" s="20" t="n"/>
      <c r="F84" s="20" t="n"/>
      <c r="G84" s="21" t="n"/>
      <c r="H84" s="22">
        <f>IF($A84="","",IF($G84="","",IF($G84&gt;='Lists &amp; Settings'!$B$4,"High",IF($G84&gt;='Lists &amp; Settings'!$B$5,"Standard","Low"))))</f>
        <v/>
      </c>
      <c r="I84" s="19" t="n"/>
      <c r="J84" s="23">
        <f>IF(OR($A84="",$I84&lt;&gt;"Waiting",$C84="",$D84="",$F84="",$G84=""),"",1+COUNTIFS($C$6:$C$205,$C84,$D$6:$D$205,$D84,$I$6:$I$205,"Waiting",$G$6:$G$205,"&gt;"&amp;$G84)+COUNTIFS($C$6:$C$205,$C84,$D$6:$D$205,$D84,$I$6:$I$205,"Waiting",$G$6:$G$205,$G84,$F$6:$F$205,"&lt;"&amp;$F84)+COUNTIFS($C$6:$C$205,$C84,$D$6:$D$205,$D84,$I$6:$I$205,"Waiting",$G$6:$G$205,$G84,$F$6:$F$205,$F84,$A$6:$A$205,"&lt;"&amp;$A84))</f>
        <v/>
      </c>
      <c r="K84" s="20" t="n"/>
      <c r="L84" s="20" t="n"/>
      <c r="M84" s="20" t="n"/>
      <c r="N84" s="20" t="n"/>
      <c r="O84" s="20" t="n"/>
      <c r="P84" s="19" t="n"/>
      <c r="Q84" s="23">
        <f>IF(OR($A84="",$I84&lt;&gt;"Waiting",$F84=""),"",MAX(0,TODAY()-$F84))</f>
        <v/>
      </c>
      <c r="R84" s="24">
        <f>IF($A84="","",IF($I84="Offer Sent",IF($L84="","Missing due date",IF($L84&lt;TODAY(),"Offer overdue",IF($L84=TODAY(),"Due today",IF($L84&lt;=TODAY()+2,"Due soon","")))),IF($I84="Waiting",IF($O84="","Missing review date",IF($O84&lt;TODAY(),"Review overdue",IF($O84&lt;=TODAY()+2,"Review due soon",""))),"")))</f>
        <v/>
      </c>
      <c r="S84" s="24">
        <f>IF($A84="","",IF(COUNTIF($A$6:$A$205,$A84)&gt;1,"Duplicate Applicant ID",IF(OR($B84="",$C84="",$D84="",$E84="",$F84="",$G84="",$I84="",$P84=""),"Missing core field",IF(COUNTIFS(tblOfferings[Program],$C84,tblOfferings[Session],$D84)=0,"Program/session not configured",IF($E84&gt;$F84,"Application Date after Waitlist Date",IF(AND($I84="Offer Sent",$K84=""),"Offer Sent without Offer Date",IF(AND(OR($I84="Accepted",$I84="Declined"),$M84=""),"Decision Date missing",IF(AND(OR($I84="Accepted",$I84="Declined"),$K84=""),"Offer Date missing",IF(AND($K84&lt;&gt;"",$L84&lt;&gt;"",$L84&lt;$K84),"Response Due Date before Offer Date",IF(AND($K84&lt;&gt;"",$M84&lt;&gt;"",$M84&lt;$K84),"Decision Date before Offer Date",IF($U84="","Last Updated Date missing","OK")))))))))))</f>
        <v/>
      </c>
      <c r="T84" s="25" t="n"/>
      <c r="U84" s="20" t="n"/>
    </row>
    <row r="85">
      <c r="A85" s="19" t="n"/>
      <c r="B85" s="19" t="n"/>
      <c r="C85" s="19" t="n"/>
      <c r="D85" s="19" t="n"/>
      <c r="E85" s="20" t="n"/>
      <c r="F85" s="20" t="n"/>
      <c r="G85" s="21" t="n"/>
      <c r="H85" s="22">
        <f>IF($A85="","",IF($G85="","",IF($G85&gt;='Lists &amp; Settings'!$B$4,"High",IF($G85&gt;='Lists &amp; Settings'!$B$5,"Standard","Low"))))</f>
        <v/>
      </c>
      <c r="I85" s="19" t="n"/>
      <c r="J85" s="23">
        <f>IF(OR($A85="",$I85&lt;&gt;"Waiting",$C85="",$D85="",$F85="",$G85=""),"",1+COUNTIFS($C$6:$C$205,$C85,$D$6:$D$205,$D85,$I$6:$I$205,"Waiting",$G$6:$G$205,"&gt;"&amp;$G85)+COUNTIFS($C$6:$C$205,$C85,$D$6:$D$205,$D85,$I$6:$I$205,"Waiting",$G$6:$G$205,$G85,$F$6:$F$205,"&lt;"&amp;$F85)+COUNTIFS($C$6:$C$205,$C85,$D$6:$D$205,$D85,$I$6:$I$205,"Waiting",$G$6:$G$205,$G85,$F$6:$F$205,$F85,$A$6:$A$205,"&lt;"&amp;$A85))</f>
        <v/>
      </c>
      <c r="K85" s="20" t="n"/>
      <c r="L85" s="20" t="n"/>
      <c r="M85" s="20" t="n"/>
      <c r="N85" s="20" t="n"/>
      <c r="O85" s="20" t="n"/>
      <c r="P85" s="19" t="n"/>
      <c r="Q85" s="23">
        <f>IF(OR($A85="",$I85&lt;&gt;"Waiting",$F85=""),"",MAX(0,TODAY()-$F85))</f>
        <v/>
      </c>
      <c r="R85" s="24">
        <f>IF($A85="","",IF($I85="Offer Sent",IF($L85="","Missing due date",IF($L85&lt;TODAY(),"Offer overdue",IF($L85=TODAY(),"Due today",IF($L85&lt;=TODAY()+2,"Due soon","")))),IF($I85="Waiting",IF($O85="","Missing review date",IF($O85&lt;TODAY(),"Review overdue",IF($O85&lt;=TODAY()+2,"Review due soon",""))),"")))</f>
        <v/>
      </c>
      <c r="S85" s="24">
        <f>IF($A85="","",IF(COUNTIF($A$6:$A$205,$A85)&gt;1,"Duplicate Applicant ID",IF(OR($B85="",$C85="",$D85="",$E85="",$F85="",$G85="",$I85="",$P85=""),"Missing core field",IF(COUNTIFS(tblOfferings[Program],$C85,tblOfferings[Session],$D85)=0,"Program/session not configured",IF($E85&gt;$F85,"Application Date after Waitlist Date",IF(AND($I85="Offer Sent",$K85=""),"Offer Sent without Offer Date",IF(AND(OR($I85="Accepted",$I85="Declined"),$M85=""),"Decision Date missing",IF(AND(OR($I85="Accepted",$I85="Declined"),$K85=""),"Offer Date missing",IF(AND($K85&lt;&gt;"",$L85&lt;&gt;"",$L85&lt;$K85),"Response Due Date before Offer Date",IF(AND($K85&lt;&gt;"",$M85&lt;&gt;"",$M85&lt;$K85),"Decision Date before Offer Date",IF($U85="","Last Updated Date missing","OK")))))))))))</f>
        <v/>
      </c>
      <c r="T85" s="25" t="n"/>
      <c r="U85" s="20" t="n"/>
    </row>
    <row r="86">
      <c r="A86" s="19" t="n"/>
      <c r="B86" s="19" t="n"/>
      <c r="C86" s="19" t="n"/>
      <c r="D86" s="19" t="n"/>
      <c r="E86" s="20" t="n"/>
      <c r="F86" s="20" t="n"/>
      <c r="G86" s="21" t="n"/>
      <c r="H86" s="22">
        <f>IF($A86="","",IF($G86="","",IF($G86&gt;='Lists &amp; Settings'!$B$4,"High",IF($G86&gt;='Lists &amp; Settings'!$B$5,"Standard","Low"))))</f>
        <v/>
      </c>
      <c r="I86" s="19" t="n"/>
      <c r="J86" s="23">
        <f>IF(OR($A86="",$I86&lt;&gt;"Waiting",$C86="",$D86="",$F86="",$G86=""),"",1+COUNTIFS($C$6:$C$205,$C86,$D$6:$D$205,$D86,$I$6:$I$205,"Waiting",$G$6:$G$205,"&gt;"&amp;$G86)+COUNTIFS($C$6:$C$205,$C86,$D$6:$D$205,$D86,$I$6:$I$205,"Waiting",$G$6:$G$205,$G86,$F$6:$F$205,"&lt;"&amp;$F86)+COUNTIFS($C$6:$C$205,$C86,$D$6:$D$205,$D86,$I$6:$I$205,"Waiting",$G$6:$G$205,$G86,$F$6:$F$205,$F86,$A$6:$A$205,"&lt;"&amp;$A86))</f>
        <v/>
      </c>
      <c r="K86" s="20" t="n"/>
      <c r="L86" s="20" t="n"/>
      <c r="M86" s="20" t="n"/>
      <c r="N86" s="20" t="n"/>
      <c r="O86" s="20" t="n"/>
      <c r="P86" s="19" t="n"/>
      <c r="Q86" s="23">
        <f>IF(OR($A86="",$I86&lt;&gt;"Waiting",$F86=""),"",MAX(0,TODAY()-$F86))</f>
        <v/>
      </c>
      <c r="R86" s="24">
        <f>IF($A86="","",IF($I86="Offer Sent",IF($L86="","Missing due date",IF($L86&lt;TODAY(),"Offer overdue",IF($L86=TODAY(),"Due today",IF($L86&lt;=TODAY()+2,"Due soon","")))),IF($I86="Waiting",IF($O86="","Missing review date",IF($O86&lt;TODAY(),"Review overdue",IF($O86&lt;=TODAY()+2,"Review due soon",""))),"")))</f>
        <v/>
      </c>
      <c r="S86" s="24">
        <f>IF($A86="","",IF(COUNTIF($A$6:$A$205,$A86)&gt;1,"Duplicate Applicant ID",IF(OR($B86="",$C86="",$D86="",$E86="",$F86="",$G86="",$I86="",$P86=""),"Missing core field",IF(COUNTIFS(tblOfferings[Program],$C86,tblOfferings[Session],$D86)=0,"Program/session not configured",IF($E86&gt;$F86,"Application Date after Waitlist Date",IF(AND($I86="Offer Sent",$K86=""),"Offer Sent without Offer Date",IF(AND(OR($I86="Accepted",$I86="Declined"),$M86=""),"Decision Date missing",IF(AND(OR($I86="Accepted",$I86="Declined"),$K86=""),"Offer Date missing",IF(AND($K86&lt;&gt;"",$L86&lt;&gt;"",$L86&lt;$K86),"Response Due Date before Offer Date",IF(AND($K86&lt;&gt;"",$M86&lt;&gt;"",$M86&lt;$K86),"Decision Date before Offer Date",IF($U86="","Last Updated Date missing","OK")))))))))))</f>
        <v/>
      </c>
      <c r="T86" s="25" t="n"/>
      <c r="U86" s="20" t="n"/>
    </row>
    <row r="87">
      <c r="A87" s="19" t="n"/>
      <c r="B87" s="19" t="n"/>
      <c r="C87" s="19" t="n"/>
      <c r="D87" s="19" t="n"/>
      <c r="E87" s="20" t="n"/>
      <c r="F87" s="20" t="n"/>
      <c r="G87" s="21" t="n"/>
      <c r="H87" s="22">
        <f>IF($A87="","",IF($G87="","",IF($G87&gt;='Lists &amp; Settings'!$B$4,"High",IF($G87&gt;='Lists &amp; Settings'!$B$5,"Standard","Low"))))</f>
        <v/>
      </c>
      <c r="I87" s="19" t="n"/>
      <c r="J87" s="23">
        <f>IF(OR($A87="",$I87&lt;&gt;"Waiting",$C87="",$D87="",$F87="",$G87=""),"",1+COUNTIFS($C$6:$C$205,$C87,$D$6:$D$205,$D87,$I$6:$I$205,"Waiting",$G$6:$G$205,"&gt;"&amp;$G87)+COUNTIFS($C$6:$C$205,$C87,$D$6:$D$205,$D87,$I$6:$I$205,"Waiting",$G$6:$G$205,$G87,$F$6:$F$205,"&lt;"&amp;$F87)+COUNTIFS($C$6:$C$205,$C87,$D$6:$D$205,$D87,$I$6:$I$205,"Waiting",$G$6:$G$205,$G87,$F$6:$F$205,$F87,$A$6:$A$205,"&lt;"&amp;$A87))</f>
        <v/>
      </c>
      <c r="K87" s="20" t="n"/>
      <c r="L87" s="20" t="n"/>
      <c r="M87" s="20" t="n"/>
      <c r="N87" s="20" t="n"/>
      <c r="O87" s="20" t="n"/>
      <c r="P87" s="19" t="n"/>
      <c r="Q87" s="23">
        <f>IF(OR($A87="",$I87&lt;&gt;"Waiting",$F87=""),"",MAX(0,TODAY()-$F87))</f>
        <v/>
      </c>
      <c r="R87" s="24">
        <f>IF($A87="","",IF($I87="Offer Sent",IF($L87="","Missing due date",IF($L87&lt;TODAY(),"Offer overdue",IF($L87=TODAY(),"Due today",IF($L87&lt;=TODAY()+2,"Due soon","")))),IF($I87="Waiting",IF($O87="","Missing review date",IF($O87&lt;TODAY(),"Review overdue",IF($O87&lt;=TODAY()+2,"Review due soon",""))),"")))</f>
        <v/>
      </c>
      <c r="S87" s="24">
        <f>IF($A87="","",IF(COUNTIF($A$6:$A$205,$A87)&gt;1,"Duplicate Applicant ID",IF(OR($B87="",$C87="",$D87="",$E87="",$F87="",$G87="",$I87="",$P87=""),"Missing core field",IF(COUNTIFS(tblOfferings[Program],$C87,tblOfferings[Session],$D87)=0,"Program/session not configured",IF($E87&gt;$F87,"Application Date after Waitlist Date",IF(AND($I87="Offer Sent",$K87=""),"Offer Sent without Offer Date",IF(AND(OR($I87="Accepted",$I87="Declined"),$M87=""),"Decision Date missing",IF(AND(OR($I87="Accepted",$I87="Declined"),$K87=""),"Offer Date missing",IF(AND($K87&lt;&gt;"",$L87&lt;&gt;"",$L87&lt;$K87),"Response Due Date before Offer Date",IF(AND($K87&lt;&gt;"",$M87&lt;&gt;"",$M87&lt;$K87),"Decision Date before Offer Date",IF($U87="","Last Updated Date missing","OK")))))))))))</f>
        <v/>
      </c>
      <c r="T87" s="25" t="n"/>
      <c r="U87" s="20" t="n"/>
    </row>
    <row r="88">
      <c r="A88" s="19" t="n"/>
      <c r="B88" s="19" t="n"/>
      <c r="C88" s="19" t="n"/>
      <c r="D88" s="19" t="n"/>
      <c r="E88" s="20" t="n"/>
      <c r="F88" s="20" t="n"/>
      <c r="G88" s="21" t="n"/>
      <c r="H88" s="22">
        <f>IF($A88="","",IF($G88="","",IF($G88&gt;='Lists &amp; Settings'!$B$4,"High",IF($G88&gt;='Lists &amp; Settings'!$B$5,"Standard","Low"))))</f>
        <v/>
      </c>
      <c r="I88" s="19" t="n"/>
      <c r="J88" s="23">
        <f>IF(OR($A88="",$I88&lt;&gt;"Waiting",$C88="",$D88="",$F88="",$G88=""),"",1+COUNTIFS($C$6:$C$205,$C88,$D$6:$D$205,$D88,$I$6:$I$205,"Waiting",$G$6:$G$205,"&gt;"&amp;$G88)+COUNTIFS($C$6:$C$205,$C88,$D$6:$D$205,$D88,$I$6:$I$205,"Waiting",$G$6:$G$205,$G88,$F$6:$F$205,"&lt;"&amp;$F88)+COUNTIFS($C$6:$C$205,$C88,$D$6:$D$205,$D88,$I$6:$I$205,"Waiting",$G$6:$G$205,$G88,$F$6:$F$205,$F88,$A$6:$A$205,"&lt;"&amp;$A88))</f>
        <v/>
      </c>
      <c r="K88" s="20" t="n"/>
      <c r="L88" s="20" t="n"/>
      <c r="M88" s="20" t="n"/>
      <c r="N88" s="20" t="n"/>
      <c r="O88" s="20" t="n"/>
      <c r="P88" s="19" t="n"/>
      <c r="Q88" s="23">
        <f>IF(OR($A88="",$I88&lt;&gt;"Waiting",$F88=""),"",MAX(0,TODAY()-$F88))</f>
        <v/>
      </c>
      <c r="R88" s="24">
        <f>IF($A88="","",IF($I88="Offer Sent",IF($L88="","Missing due date",IF($L88&lt;TODAY(),"Offer overdue",IF($L88=TODAY(),"Due today",IF($L88&lt;=TODAY()+2,"Due soon","")))),IF($I88="Waiting",IF($O88="","Missing review date",IF($O88&lt;TODAY(),"Review overdue",IF($O88&lt;=TODAY()+2,"Review due soon",""))),"")))</f>
        <v/>
      </c>
      <c r="S88" s="24">
        <f>IF($A88="","",IF(COUNTIF($A$6:$A$205,$A88)&gt;1,"Duplicate Applicant ID",IF(OR($B88="",$C88="",$D88="",$E88="",$F88="",$G88="",$I88="",$P88=""),"Missing core field",IF(COUNTIFS(tblOfferings[Program],$C88,tblOfferings[Session],$D88)=0,"Program/session not configured",IF($E88&gt;$F88,"Application Date after Waitlist Date",IF(AND($I88="Offer Sent",$K88=""),"Offer Sent without Offer Date",IF(AND(OR($I88="Accepted",$I88="Declined"),$M88=""),"Decision Date missing",IF(AND(OR($I88="Accepted",$I88="Declined"),$K88=""),"Offer Date missing",IF(AND($K88&lt;&gt;"",$L88&lt;&gt;"",$L88&lt;$K88),"Response Due Date before Offer Date",IF(AND($K88&lt;&gt;"",$M88&lt;&gt;"",$M88&lt;$K88),"Decision Date before Offer Date",IF($U88="","Last Updated Date missing","OK")))))))))))</f>
        <v/>
      </c>
      <c r="T88" s="25" t="n"/>
      <c r="U88" s="20" t="n"/>
    </row>
    <row r="89">
      <c r="A89" s="19" t="n"/>
      <c r="B89" s="19" t="n"/>
      <c r="C89" s="19" t="n"/>
      <c r="D89" s="19" t="n"/>
      <c r="E89" s="20" t="n"/>
      <c r="F89" s="20" t="n"/>
      <c r="G89" s="21" t="n"/>
      <c r="H89" s="22">
        <f>IF($A89="","",IF($G89="","",IF($G89&gt;='Lists &amp; Settings'!$B$4,"High",IF($G89&gt;='Lists &amp; Settings'!$B$5,"Standard","Low"))))</f>
        <v/>
      </c>
      <c r="I89" s="19" t="n"/>
      <c r="J89" s="23">
        <f>IF(OR($A89="",$I89&lt;&gt;"Waiting",$C89="",$D89="",$F89="",$G89=""),"",1+COUNTIFS($C$6:$C$205,$C89,$D$6:$D$205,$D89,$I$6:$I$205,"Waiting",$G$6:$G$205,"&gt;"&amp;$G89)+COUNTIFS($C$6:$C$205,$C89,$D$6:$D$205,$D89,$I$6:$I$205,"Waiting",$G$6:$G$205,$G89,$F$6:$F$205,"&lt;"&amp;$F89)+COUNTIFS($C$6:$C$205,$C89,$D$6:$D$205,$D89,$I$6:$I$205,"Waiting",$G$6:$G$205,$G89,$F$6:$F$205,$F89,$A$6:$A$205,"&lt;"&amp;$A89))</f>
        <v/>
      </c>
      <c r="K89" s="20" t="n"/>
      <c r="L89" s="20" t="n"/>
      <c r="M89" s="20" t="n"/>
      <c r="N89" s="20" t="n"/>
      <c r="O89" s="20" t="n"/>
      <c r="P89" s="19" t="n"/>
      <c r="Q89" s="23">
        <f>IF(OR($A89="",$I89&lt;&gt;"Waiting",$F89=""),"",MAX(0,TODAY()-$F89))</f>
        <v/>
      </c>
      <c r="R89" s="24">
        <f>IF($A89="","",IF($I89="Offer Sent",IF($L89="","Missing due date",IF($L89&lt;TODAY(),"Offer overdue",IF($L89=TODAY(),"Due today",IF($L89&lt;=TODAY()+2,"Due soon","")))),IF($I89="Waiting",IF($O89="","Missing review date",IF($O89&lt;TODAY(),"Review overdue",IF($O89&lt;=TODAY()+2,"Review due soon",""))),"")))</f>
        <v/>
      </c>
      <c r="S89" s="24">
        <f>IF($A89="","",IF(COUNTIF($A$6:$A$205,$A89)&gt;1,"Duplicate Applicant ID",IF(OR($B89="",$C89="",$D89="",$E89="",$F89="",$G89="",$I89="",$P89=""),"Missing core field",IF(COUNTIFS(tblOfferings[Program],$C89,tblOfferings[Session],$D89)=0,"Program/session not configured",IF($E89&gt;$F89,"Application Date after Waitlist Date",IF(AND($I89="Offer Sent",$K89=""),"Offer Sent without Offer Date",IF(AND(OR($I89="Accepted",$I89="Declined"),$M89=""),"Decision Date missing",IF(AND(OR($I89="Accepted",$I89="Declined"),$K89=""),"Offer Date missing",IF(AND($K89&lt;&gt;"",$L89&lt;&gt;"",$L89&lt;$K89),"Response Due Date before Offer Date",IF(AND($K89&lt;&gt;"",$M89&lt;&gt;"",$M89&lt;$K89),"Decision Date before Offer Date",IF($U89="","Last Updated Date missing","OK")))))))))))</f>
        <v/>
      </c>
      <c r="T89" s="25" t="n"/>
      <c r="U89" s="20" t="n"/>
    </row>
    <row r="90">
      <c r="A90" s="19" t="n"/>
      <c r="B90" s="19" t="n"/>
      <c r="C90" s="19" t="n"/>
      <c r="D90" s="19" t="n"/>
      <c r="E90" s="20" t="n"/>
      <c r="F90" s="20" t="n"/>
      <c r="G90" s="21" t="n"/>
      <c r="H90" s="22">
        <f>IF($A90="","",IF($G90="","",IF($G90&gt;='Lists &amp; Settings'!$B$4,"High",IF($G90&gt;='Lists &amp; Settings'!$B$5,"Standard","Low"))))</f>
        <v/>
      </c>
      <c r="I90" s="19" t="n"/>
      <c r="J90" s="23">
        <f>IF(OR($A90="",$I90&lt;&gt;"Waiting",$C90="",$D90="",$F90="",$G90=""),"",1+COUNTIFS($C$6:$C$205,$C90,$D$6:$D$205,$D90,$I$6:$I$205,"Waiting",$G$6:$G$205,"&gt;"&amp;$G90)+COUNTIFS($C$6:$C$205,$C90,$D$6:$D$205,$D90,$I$6:$I$205,"Waiting",$G$6:$G$205,$G90,$F$6:$F$205,"&lt;"&amp;$F90)+COUNTIFS($C$6:$C$205,$C90,$D$6:$D$205,$D90,$I$6:$I$205,"Waiting",$G$6:$G$205,$G90,$F$6:$F$205,$F90,$A$6:$A$205,"&lt;"&amp;$A90))</f>
        <v/>
      </c>
      <c r="K90" s="20" t="n"/>
      <c r="L90" s="20" t="n"/>
      <c r="M90" s="20" t="n"/>
      <c r="N90" s="20" t="n"/>
      <c r="O90" s="20" t="n"/>
      <c r="P90" s="19" t="n"/>
      <c r="Q90" s="23">
        <f>IF(OR($A90="",$I90&lt;&gt;"Waiting",$F90=""),"",MAX(0,TODAY()-$F90))</f>
        <v/>
      </c>
      <c r="R90" s="24">
        <f>IF($A90="","",IF($I90="Offer Sent",IF($L90="","Missing due date",IF($L90&lt;TODAY(),"Offer overdue",IF($L90=TODAY(),"Due today",IF($L90&lt;=TODAY()+2,"Due soon","")))),IF($I90="Waiting",IF($O90="","Missing review date",IF($O90&lt;TODAY(),"Review overdue",IF($O90&lt;=TODAY()+2,"Review due soon",""))),"")))</f>
        <v/>
      </c>
      <c r="S90" s="24">
        <f>IF($A90="","",IF(COUNTIF($A$6:$A$205,$A90)&gt;1,"Duplicate Applicant ID",IF(OR($B90="",$C90="",$D90="",$E90="",$F90="",$G90="",$I90="",$P90=""),"Missing core field",IF(COUNTIFS(tblOfferings[Program],$C90,tblOfferings[Session],$D90)=0,"Program/session not configured",IF($E90&gt;$F90,"Application Date after Waitlist Date",IF(AND($I90="Offer Sent",$K90=""),"Offer Sent without Offer Date",IF(AND(OR($I90="Accepted",$I90="Declined"),$M90=""),"Decision Date missing",IF(AND(OR($I90="Accepted",$I90="Declined"),$K90=""),"Offer Date missing",IF(AND($K90&lt;&gt;"",$L90&lt;&gt;"",$L90&lt;$K90),"Response Due Date before Offer Date",IF(AND($K90&lt;&gt;"",$M90&lt;&gt;"",$M90&lt;$K90),"Decision Date before Offer Date",IF($U90="","Last Updated Date missing","OK")))))))))))</f>
        <v/>
      </c>
      <c r="T90" s="25" t="n"/>
      <c r="U90" s="20" t="n"/>
    </row>
    <row r="91">
      <c r="A91" s="19" t="n"/>
      <c r="B91" s="19" t="n"/>
      <c r="C91" s="19" t="n"/>
      <c r="D91" s="19" t="n"/>
      <c r="E91" s="20" t="n"/>
      <c r="F91" s="20" t="n"/>
      <c r="G91" s="21" t="n"/>
      <c r="H91" s="22">
        <f>IF($A91="","",IF($G91="","",IF($G91&gt;='Lists &amp; Settings'!$B$4,"High",IF($G91&gt;='Lists &amp; Settings'!$B$5,"Standard","Low"))))</f>
        <v/>
      </c>
      <c r="I91" s="19" t="n"/>
      <c r="J91" s="23">
        <f>IF(OR($A91="",$I91&lt;&gt;"Waiting",$C91="",$D91="",$F91="",$G91=""),"",1+COUNTIFS($C$6:$C$205,$C91,$D$6:$D$205,$D91,$I$6:$I$205,"Waiting",$G$6:$G$205,"&gt;"&amp;$G91)+COUNTIFS($C$6:$C$205,$C91,$D$6:$D$205,$D91,$I$6:$I$205,"Waiting",$G$6:$G$205,$G91,$F$6:$F$205,"&lt;"&amp;$F91)+COUNTIFS($C$6:$C$205,$C91,$D$6:$D$205,$D91,$I$6:$I$205,"Waiting",$G$6:$G$205,$G91,$F$6:$F$205,$F91,$A$6:$A$205,"&lt;"&amp;$A91))</f>
        <v/>
      </c>
      <c r="K91" s="20" t="n"/>
      <c r="L91" s="20" t="n"/>
      <c r="M91" s="20" t="n"/>
      <c r="N91" s="20" t="n"/>
      <c r="O91" s="20" t="n"/>
      <c r="P91" s="19" t="n"/>
      <c r="Q91" s="23">
        <f>IF(OR($A91="",$I91&lt;&gt;"Waiting",$F91=""),"",MAX(0,TODAY()-$F91))</f>
        <v/>
      </c>
      <c r="R91" s="24">
        <f>IF($A91="","",IF($I91="Offer Sent",IF($L91="","Missing due date",IF($L91&lt;TODAY(),"Offer overdue",IF($L91=TODAY(),"Due today",IF($L91&lt;=TODAY()+2,"Due soon","")))),IF($I91="Waiting",IF($O91="","Missing review date",IF($O91&lt;TODAY(),"Review overdue",IF($O91&lt;=TODAY()+2,"Review due soon",""))),"")))</f>
        <v/>
      </c>
      <c r="S91" s="24">
        <f>IF($A91="","",IF(COUNTIF($A$6:$A$205,$A91)&gt;1,"Duplicate Applicant ID",IF(OR($B91="",$C91="",$D91="",$E91="",$F91="",$G91="",$I91="",$P91=""),"Missing core field",IF(COUNTIFS(tblOfferings[Program],$C91,tblOfferings[Session],$D91)=0,"Program/session not configured",IF($E91&gt;$F91,"Application Date after Waitlist Date",IF(AND($I91="Offer Sent",$K91=""),"Offer Sent without Offer Date",IF(AND(OR($I91="Accepted",$I91="Declined"),$M91=""),"Decision Date missing",IF(AND(OR($I91="Accepted",$I91="Declined"),$K91=""),"Offer Date missing",IF(AND($K91&lt;&gt;"",$L91&lt;&gt;"",$L91&lt;$K91),"Response Due Date before Offer Date",IF(AND($K91&lt;&gt;"",$M91&lt;&gt;"",$M91&lt;$K91),"Decision Date before Offer Date",IF($U91="","Last Updated Date missing","OK")))))))))))</f>
        <v/>
      </c>
      <c r="T91" s="25" t="n"/>
      <c r="U91" s="20" t="n"/>
    </row>
    <row r="92">
      <c r="A92" s="19" t="n"/>
      <c r="B92" s="19" t="n"/>
      <c r="C92" s="19" t="n"/>
      <c r="D92" s="19" t="n"/>
      <c r="E92" s="20" t="n"/>
      <c r="F92" s="20" t="n"/>
      <c r="G92" s="21" t="n"/>
      <c r="H92" s="22">
        <f>IF($A92="","",IF($G92="","",IF($G92&gt;='Lists &amp; Settings'!$B$4,"High",IF($G92&gt;='Lists &amp; Settings'!$B$5,"Standard","Low"))))</f>
        <v/>
      </c>
      <c r="I92" s="19" t="n"/>
      <c r="J92" s="23">
        <f>IF(OR($A92="",$I92&lt;&gt;"Waiting",$C92="",$D92="",$F92="",$G92=""),"",1+COUNTIFS($C$6:$C$205,$C92,$D$6:$D$205,$D92,$I$6:$I$205,"Waiting",$G$6:$G$205,"&gt;"&amp;$G92)+COUNTIFS($C$6:$C$205,$C92,$D$6:$D$205,$D92,$I$6:$I$205,"Waiting",$G$6:$G$205,$G92,$F$6:$F$205,"&lt;"&amp;$F92)+COUNTIFS($C$6:$C$205,$C92,$D$6:$D$205,$D92,$I$6:$I$205,"Waiting",$G$6:$G$205,$G92,$F$6:$F$205,$F92,$A$6:$A$205,"&lt;"&amp;$A92))</f>
        <v/>
      </c>
      <c r="K92" s="20" t="n"/>
      <c r="L92" s="20" t="n"/>
      <c r="M92" s="20" t="n"/>
      <c r="N92" s="20" t="n"/>
      <c r="O92" s="20" t="n"/>
      <c r="P92" s="19" t="n"/>
      <c r="Q92" s="23">
        <f>IF(OR($A92="",$I92&lt;&gt;"Waiting",$F92=""),"",MAX(0,TODAY()-$F92))</f>
        <v/>
      </c>
      <c r="R92" s="24">
        <f>IF($A92="","",IF($I92="Offer Sent",IF($L92="","Missing due date",IF($L92&lt;TODAY(),"Offer overdue",IF($L92=TODAY(),"Due today",IF($L92&lt;=TODAY()+2,"Due soon","")))),IF($I92="Waiting",IF($O92="","Missing review date",IF($O92&lt;TODAY(),"Review overdue",IF($O92&lt;=TODAY()+2,"Review due soon",""))),"")))</f>
        <v/>
      </c>
      <c r="S92" s="24">
        <f>IF($A92="","",IF(COUNTIF($A$6:$A$205,$A92)&gt;1,"Duplicate Applicant ID",IF(OR($B92="",$C92="",$D92="",$E92="",$F92="",$G92="",$I92="",$P92=""),"Missing core field",IF(COUNTIFS(tblOfferings[Program],$C92,tblOfferings[Session],$D92)=0,"Program/session not configured",IF($E92&gt;$F92,"Application Date after Waitlist Date",IF(AND($I92="Offer Sent",$K92=""),"Offer Sent without Offer Date",IF(AND(OR($I92="Accepted",$I92="Declined"),$M92=""),"Decision Date missing",IF(AND(OR($I92="Accepted",$I92="Declined"),$K92=""),"Offer Date missing",IF(AND($K92&lt;&gt;"",$L92&lt;&gt;"",$L92&lt;$K92),"Response Due Date before Offer Date",IF(AND($K92&lt;&gt;"",$M92&lt;&gt;"",$M92&lt;$K92),"Decision Date before Offer Date",IF($U92="","Last Updated Date missing","OK")))))))))))</f>
        <v/>
      </c>
      <c r="T92" s="25" t="n"/>
      <c r="U92" s="20" t="n"/>
    </row>
    <row r="93">
      <c r="A93" s="19" t="n"/>
      <c r="B93" s="19" t="n"/>
      <c r="C93" s="19" t="n"/>
      <c r="D93" s="19" t="n"/>
      <c r="E93" s="20" t="n"/>
      <c r="F93" s="20" t="n"/>
      <c r="G93" s="21" t="n"/>
      <c r="H93" s="22">
        <f>IF($A93="","",IF($G93="","",IF($G93&gt;='Lists &amp; Settings'!$B$4,"High",IF($G93&gt;='Lists &amp; Settings'!$B$5,"Standard","Low"))))</f>
        <v/>
      </c>
      <c r="I93" s="19" t="n"/>
      <c r="J93" s="23">
        <f>IF(OR($A93="",$I93&lt;&gt;"Waiting",$C93="",$D93="",$F93="",$G93=""),"",1+COUNTIFS($C$6:$C$205,$C93,$D$6:$D$205,$D93,$I$6:$I$205,"Waiting",$G$6:$G$205,"&gt;"&amp;$G93)+COUNTIFS($C$6:$C$205,$C93,$D$6:$D$205,$D93,$I$6:$I$205,"Waiting",$G$6:$G$205,$G93,$F$6:$F$205,"&lt;"&amp;$F93)+COUNTIFS($C$6:$C$205,$C93,$D$6:$D$205,$D93,$I$6:$I$205,"Waiting",$G$6:$G$205,$G93,$F$6:$F$205,$F93,$A$6:$A$205,"&lt;"&amp;$A93))</f>
        <v/>
      </c>
      <c r="K93" s="20" t="n"/>
      <c r="L93" s="20" t="n"/>
      <c r="M93" s="20" t="n"/>
      <c r="N93" s="20" t="n"/>
      <c r="O93" s="20" t="n"/>
      <c r="P93" s="19" t="n"/>
      <c r="Q93" s="23">
        <f>IF(OR($A93="",$I93&lt;&gt;"Waiting",$F93=""),"",MAX(0,TODAY()-$F93))</f>
        <v/>
      </c>
      <c r="R93" s="24">
        <f>IF($A93="","",IF($I93="Offer Sent",IF($L93="","Missing due date",IF($L93&lt;TODAY(),"Offer overdue",IF($L93=TODAY(),"Due today",IF($L93&lt;=TODAY()+2,"Due soon","")))),IF($I93="Waiting",IF($O93="","Missing review date",IF($O93&lt;TODAY(),"Review overdue",IF($O93&lt;=TODAY()+2,"Review due soon",""))),"")))</f>
        <v/>
      </c>
      <c r="S93" s="24">
        <f>IF($A93="","",IF(COUNTIF($A$6:$A$205,$A93)&gt;1,"Duplicate Applicant ID",IF(OR($B93="",$C93="",$D93="",$E93="",$F93="",$G93="",$I93="",$P93=""),"Missing core field",IF(COUNTIFS(tblOfferings[Program],$C93,tblOfferings[Session],$D93)=0,"Program/session not configured",IF($E93&gt;$F93,"Application Date after Waitlist Date",IF(AND($I93="Offer Sent",$K93=""),"Offer Sent without Offer Date",IF(AND(OR($I93="Accepted",$I93="Declined"),$M93=""),"Decision Date missing",IF(AND(OR($I93="Accepted",$I93="Declined"),$K93=""),"Offer Date missing",IF(AND($K93&lt;&gt;"",$L93&lt;&gt;"",$L93&lt;$K93),"Response Due Date before Offer Date",IF(AND($K93&lt;&gt;"",$M93&lt;&gt;"",$M93&lt;$K93),"Decision Date before Offer Date",IF($U93="","Last Updated Date missing","OK")))))))))))</f>
        <v/>
      </c>
      <c r="T93" s="25" t="n"/>
      <c r="U93" s="20" t="n"/>
    </row>
    <row r="94">
      <c r="A94" s="19" t="n"/>
      <c r="B94" s="19" t="n"/>
      <c r="C94" s="19" t="n"/>
      <c r="D94" s="19" t="n"/>
      <c r="E94" s="20" t="n"/>
      <c r="F94" s="20" t="n"/>
      <c r="G94" s="21" t="n"/>
      <c r="H94" s="22">
        <f>IF($A94="","",IF($G94="","",IF($G94&gt;='Lists &amp; Settings'!$B$4,"High",IF($G94&gt;='Lists &amp; Settings'!$B$5,"Standard","Low"))))</f>
        <v/>
      </c>
      <c r="I94" s="19" t="n"/>
      <c r="J94" s="23">
        <f>IF(OR($A94="",$I94&lt;&gt;"Waiting",$C94="",$D94="",$F94="",$G94=""),"",1+COUNTIFS($C$6:$C$205,$C94,$D$6:$D$205,$D94,$I$6:$I$205,"Waiting",$G$6:$G$205,"&gt;"&amp;$G94)+COUNTIFS($C$6:$C$205,$C94,$D$6:$D$205,$D94,$I$6:$I$205,"Waiting",$G$6:$G$205,$G94,$F$6:$F$205,"&lt;"&amp;$F94)+COUNTIFS($C$6:$C$205,$C94,$D$6:$D$205,$D94,$I$6:$I$205,"Waiting",$G$6:$G$205,$G94,$F$6:$F$205,$F94,$A$6:$A$205,"&lt;"&amp;$A94))</f>
        <v/>
      </c>
      <c r="K94" s="20" t="n"/>
      <c r="L94" s="20" t="n"/>
      <c r="M94" s="20" t="n"/>
      <c r="N94" s="20" t="n"/>
      <c r="O94" s="20" t="n"/>
      <c r="P94" s="19" t="n"/>
      <c r="Q94" s="23">
        <f>IF(OR($A94="",$I94&lt;&gt;"Waiting",$F94=""),"",MAX(0,TODAY()-$F94))</f>
        <v/>
      </c>
      <c r="R94" s="24">
        <f>IF($A94="","",IF($I94="Offer Sent",IF($L94="","Missing due date",IF($L94&lt;TODAY(),"Offer overdue",IF($L94=TODAY(),"Due today",IF($L94&lt;=TODAY()+2,"Due soon","")))),IF($I94="Waiting",IF($O94="","Missing review date",IF($O94&lt;TODAY(),"Review overdue",IF($O94&lt;=TODAY()+2,"Review due soon",""))),"")))</f>
        <v/>
      </c>
      <c r="S94" s="24">
        <f>IF($A94="","",IF(COUNTIF($A$6:$A$205,$A94)&gt;1,"Duplicate Applicant ID",IF(OR($B94="",$C94="",$D94="",$E94="",$F94="",$G94="",$I94="",$P94=""),"Missing core field",IF(COUNTIFS(tblOfferings[Program],$C94,tblOfferings[Session],$D94)=0,"Program/session not configured",IF($E94&gt;$F94,"Application Date after Waitlist Date",IF(AND($I94="Offer Sent",$K94=""),"Offer Sent without Offer Date",IF(AND(OR($I94="Accepted",$I94="Declined"),$M94=""),"Decision Date missing",IF(AND(OR($I94="Accepted",$I94="Declined"),$K94=""),"Offer Date missing",IF(AND($K94&lt;&gt;"",$L94&lt;&gt;"",$L94&lt;$K94),"Response Due Date before Offer Date",IF(AND($K94&lt;&gt;"",$M94&lt;&gt;"",$M94&lt;$K94),"Decision Date before Offer Date",IF($U94="","Last Updated Date missing","OK")))))))))))</f>
        <v/>
      </c>
      <c r="T94" s="25" t="n"/>
      <c r="U94" s="20" t="n"/>
    </row>
    <row r="95">
      <c r="A95" s="19" t="n"/>
      <c r="B95" s="19" t="n"/>
      <c r="C95" s="19" t="n"/>
      <c r="D95" s="19" t="n"/>
      <c r="E95" s="20" t="n"/>
      <c r="F95" s="20" t="n"/>
      <c r="G95" s="21" t="n"/>
      <c r="H95" s="22">
        <f>IF($A95="","",IF($G95="","",IF($G95&gt;='Lists &amp; Settings'!$B$4,"High",IF($G95&gt;='Lists &amp; Settings'!$B$5,"Standard","Low"))))</f>
        <v/>
      </c>
      <c r="I95" s="19" t="n"/>
      <c r="J95" s="23">
        <f>IF(OR($A95="",$I95&lt;&gt;"Waiting",$C95="",$D95="",$F95="",$G95=""),"",1+COUNTIFS($C$6:$C$205,$C95,$D$6:$D$205,$D95,$I$6:$I$205,"Waiting",$G$6:$G$205,"&gt;"&amp;$G95)+COUNTIFS($C$6:$C$205,$C95,$D$6:$D$205,$D95,$I$6:$I$205,"Waiting",$G$6:$G$205,$G95,$F$6:$F$205,"&lt;"&amp;$F95)+COUNTIFS($C$6:$C$205,$C95,$D$6:$D$205,$D95,$I$6:$I$205,"Waiting",$G$6:$G$205,$G95,$F$6:$F$205,$F95,$A$6:$A$205,"&lt;"&amp;$A95))</f>
        <v/>
      </c>
      <c r="K95" s="20" t="n"/>
      <c r="L95" s="20" t="n"/>
      <c r="M95" s="20" t="n"/>
      <c r="N95" s="20" t="n"/>
      <c r="O95" s="20" t="n"/>
      <c r="P95" s="19" t="n"/>
      <c r="Q95" s="23">
        <f>IF(OR($A95="",$I95&lt;&gt;"Waiting",$F95=""),"",MAX(0,TODAY()-$F95))</f>
        <v/>
      </c>
      <c r="R95" s="24">
        <f>IF($A95="","",IF($I95="Offer Sent",IF($L95="","Missing due date",IF($L95&lt;TODAY(),"Offer overdue",IF($L95=TODAY(),"Due today",IF($L95&lt;=TODAY()+2,"Due soon","")))),IF($I95="Waiting",IF($O95="","Missing review date",IF($O95&lt;TODAY(),"Review overdue",IF($O95&lt;=TODAY()+2,"Review due soon",""))),"")))</f>
        <v/>
      </c>
      <c r="S95" s="24">
        <f>IF($A95="","",IF(COUNTIF($A$6:$A$205,$A95)&gt;1,"Duplicate Applicant ID",IF(OR($B95="",$C95="",$D95="",$E95="",$F95="",$G95="",$I95="",$P95=""),"Missing core field",IF(COUNTIFS(tblOfferings[Program],$C95,tblOfferings[Session],$D95)=0,"Program/session not configured",IF($E95&gt;$F95,"Application Date after Waitlist Date",IF(AND($I95="Offer Sent",$K95=""),"Offer Sent without Offer Date",IF(AND(OR($I95="Accepted",$I95="Declined"),$M95=""),"Decision Date missing",IF(AND(OR($I95="Accepted",$I95="Declined"),$K95=""),"Offer Date missing",IF(AND($K95&lt;&gt;"",$L95&lt;&gt;"",$L95&lt;$K95),"Response Due Date before Offer Date",IF(AND($K95&lt;&gt;"",$M95&lt;&gt;"",$M95&lt;$K95),"Decision Date before Offer Date",IF($U95="","Last Updated Date missing","OK")))))))))))</f>
        <v/>
      </c>
      <c r="T95" s="25" t="n"/>
      <c r="U95" s="20" t="n"/>
    </row>
    <row r="96">
      <c r="A96" s="19" t="n"/>
      <c r="B96" s="19" t="n"/>
      <c r="C96" s="19" t="n"/>
      <c r="D96" s="19" t="n"/>
      <c r="E96" s="20" t="n"/>
      <c r="F96" s="20" t="n"/>
      <c r="G96" s="21" t="n"/>
      <c r="H96" s="22">
        <f>IF($A96="","",IF($G96="","",IF($G96&gt;='Lists &amp; Settings'!$B$4,"High",IF($G96&gt;='Lists &amp; Settings'!$B$5,"Standard","Low"))))</f>
        <v/>
      </c>
      <c r="I96" s="19" t="n"/>
      <c r="J96" s="23">
        <f>IF(OR($A96="",$I96&lt;&gt;"Waiting",$C96="",$D96="",$F96="",$G96=""),"",1+COUNTIFS($C$6:$C$205,$C96,$D$6:$D$205,$D96,$I$6:$I$205,"Waiting",$G$6:$G$205,"&gt;"&amp;$G96)+COUNTIFS($C$6:$C$205,$C96,$D$6:$D$205,$D96,$I$6:$I$205,"Waiting",$G$6:$G$205,$G96,$F$6:$F$205,"&lt;"&amp;$F96)+COUNTIFS($C$6:$C$205,$C96,$D$6:$D$205,$D96,$I$6:$I$205,"Waiting",$G$6:$G$205,$G96,$F$6:$F$205,$F96,$A$6:$A$205,"&lt;"&amp;$A96))</f>
        <v/>
      </c>
      <c r="K96" s="20" t="n"/>
      <c r="L96" s="20" t="n"/>
      <c r="M96" s="20" t="n"/>
      <c r="N96" s="20" t="n"/>
      <c r="O96" s="20" t="n"/>
      <c r="P96" s="19" t="n"/>
      <c r="Q96" s="23">
        <f>IF(OR($A96="",$I96&lt;&gt;"Waiting",$F96=""),"",MAX(0,TODAY()-$F96))</f>
        <v/>
      </c>
      <c r="R96" s="24">
        <f>IF($A96="","",IF($I96="Offer Sent",IF($L96="","Missing due date",IF($L96&lt;TODAY(),"Offer overdue",IF($L96=TODAY(),"Due today",IF($L96&lt;=TODAY()+2,"Due soon","")))),IF($I96="Waiting",IF($O96="","Missing review date",IF($O96&lt;TODAY(),"Review overdue",IF($O96&lt;=TODAY()+2,"Review due soon",""))),"")))</f>
        <v/>
      </c>
      <c r="S96" s="24">
        <f>IF($A96="","",IF(COUNTIF($A$6:$A$205,$A96)&gt;1,"Duplicate Applicant ID",IF(OR($B96="",$C96="",$D96="",$E96="",$F96="",$G96="",$I96="",$P96=""),"Missing core field",IF(COUNTIFS(tblOfferings[Program],$C96,tblOfferings[Session],$D96)=0,"Program/session not configured",IF($E96&gt;$F96,"Application Date after Waitlist Date",IF(AND($I96="Offer Sent",$K96=""),"Offer Sent without Offer Date",IF(AND(OR($I96="Accepted",$I96="Declined"),$M96=""),"Decision Date missing",IF(AND(OR($I96="Accepted",$I96="Declined"),$K96=""),"Offer Date missing",IF(AND($K96&lt;&gt;"",$L96&lt;&gt;"",$L96&lt;$K96),"Response Due Date before Offer Date",IF(AND($K96&lt;&gt;"",$M96&lt;&gt;"",$M96&lt;$K96),"Decision Date before Offer Date",IF($U96="","Last Updated Date missing","OK")))))))))))</f>
        <v/>
      </c>
      <c r="T96" s="25" t="n"/>
      <c r="U96" s="20" t="n"/>
    </row>
    <row r="97">
      <c r="A97" s="19" t="n"/>
      <c r="B97" s="19" t="n"/>
      <c r="C97" s="19" t="n"/>
      <c r="D97" s="19" t="n"/>
      <c r="E97" s="20" t="n"/>
      <c r="F97" s="20" t="n"/>
      <c r="G97" s="21" t="n"/>
      <c r="H97" s="22">
        <f>IF($A97="","",IF($G97="","",IF($G97&gt;='Lists &amp; Settings'!$B$4,"High",IF($G97&gt;='Lists &amp; Settings'!$B$5,"Standard","Low"))))</f>
        <v/>
      </c>
      <c r="I97" s="19" t="n"/>
      <c r="J97" s="23">
        <f>IF(OR($A97="",$I97&lt;&gt;"Waiting",$C97="",$D97="",$F97="",$G97=""),"",1+COUNTIFS($C$6:$C$205,$C97,$D$6:$D$205,$D97,$I$6:$I$205,"Waiting",$G$6:$G$205,"&gt;"&amp;$G97)+COUNTIFS($C$6:$C$205,$C97,$D$6:$D$205,$D97,$I$6:$I$205,"Waiting",$G$6:$G$205,$G97,$F$6:$F$205,"&lt;"&amp;$F97)+COUNTIFS($C$6:$C$205,$C97,$D$6:$D$205,$D97,$I$6:$I$205,"Waiting",$G$6:$G$205,$G97,$F$6:$F$205,$F97,$A$6:$A$205,"&lt;"&amp;$A97))</f>
        <v/>
      </c>
      <c r="K97" s="20" t="n"/>
      <c r="L97" s="20" t="n"/>
      <c r="M97" s="20" t="n"/>
      <c r="N97" s="20" t="n"/>
      <c r="O97" s="20" t="n"/>
      <c r="P97" s="19" t="n"/>
      <c r="Q97" s="23">
        <f>IF(OR($A97="",$I97&lt;&gt;"Waiting",$F97=""),"",MAX(0,TODAY()-$F97))</f>
        <v/>
      </c>
      <c r="R97" s="24">
        <f>IF($A97="","",IF($I97="Offer Sent",IF($L97="","Missing due date",IF($L97&lt;TODAY(),"Offer overdue",IF($L97=TODAY(),"Due today",IF($L97&lt;=TODAY()+2,"Due soon","")))),IF($I97="Waiting",IF($O97="","Missing review date",IF($O97&lt;TODAY(),"Review overdue",IF($O97&lt;=TODAY()+2,"Review due soon",""))),"")))</f>
        <v/>
      </c>
      <c r="S97" s="24">
        <f>IF($A97="","",IF(COUNTIF($A$6:$A$205,$A97)&gt;1,"Duplicate Applicant ID",IF(OR($B97="",$C97="",$D97="",$E97="",$F97="",$G97="",$I97="",$P97=""),"Missing core field",IF(COUNTIFS(tblOfferings[Program],$C97,tblOfferings[Session],$D97)=0,"Program/session not configured",IF($E97&gt;$F97,"Application Date after Waitlist Date",IF(AND($I97="Offer Sent",$K97=""),"Offer Sent without Offer Date",IF(AND(OR($I97="Accepted",$I97="Declined"),$M97=""),"Decision Date missing",IF(AND(OR($I97="Accepted",$I97="Declined"),$K97=""),"Offer Date missing",IF(AND($K97&lt;&gt;"",$L97&lt;&gt;"",$L97&lt;$K97),"Response Due Date before Offer Date",IF(AND($K97&lt;&gt;"",$M97&lt;&gt;"",$M97&lt;$K97),"Decision Date before Offer Date",IF($U97="","Last Updated Date missing","OK")))))))))))</f>
        <v/>
      </c>
      <c r="T97" s="25" t="n"/>
      <c r="U97" s="20" t="n"/>
    </row>
    <row r="98">
      <c r="A98" s="19" t="n"/>
      <c r="B98" s="19" t="n"/>
      <c r="C98" s="19" t="n"/>
      <c r="D98" s="19" t="n"/>
      <c r="E98" s="20" t="n"/>
      <c r="F98" s="20" t="n"/>
      <c r="G98" s="21" t="n"/>
      <c r="H98" s="22">
        <f>IF($A98="","",IF($G98="","",IF($G98&gt;='Lists &amp; Settings'!$B$4,"High",IF($G98&gt;='Lists &amp; Settings'!$B$5,"Standard","Low"))))</f>
        <v/>
      </c>
      <c r="I98" s="19" t="n"/>
      <c r="J98" s="23">
        <f>IF(OR($A98="",$I98&lt;&gt;"Waiting",$C98="",$D98="",$F98="",$G98=""),"",1+COUNTIFS($C$6:$C$205,$C98,$D$6:$D$205,$D98,$I$6:$I$205,"Waiting",$G$6:$G$205,"&gt;"&amp;$G98)+COUNTIFS($C$6:$C$205,$C98,$D$6:$D$205,$D98,$I$6:$I$205,"Waiting",$G$6:$G$205,$G98,$F$6:$F$205,"&lt;"&amp;$F98)+COUNTIFS($C$6:$C$205,$C98,$D$6:$D$205,$D98,$I$6:$I$205,"Waiting",$G$6:$G$205,$G98,$F$6:$F$205,$F98,$A$6:$A$205,"&lt;"&amp;$A98))</f>
        <v/>
      </c>
      <c r="K98" s="20" t="n"/>
      <c r="L98" s="20" t="n"/>
      <c r="M98" s="20" t="n"/>
      <c r="N98" s="20" t="n"/>
      <c r="O98" s="20" t="n"/>
      <c r="P98" s="19" t="n"/>
      <c r="Q98" s="23">
        <f>IF(OR($A98="",$I98&lt;&gt;"Waiting",$F98=""),"",MAX(0,TODAY()-$F98))</f>
        <v/>
      </c>
      <c r="R98" s="24">
        <f>IF($A98="","",IF($I98="Offer Sent",IF($L98="","Missing due date",IF($L98&lt;TODAY(),"Offer overdue",IF($L98=TODAY(),"Due today",IF($L98&lt;=TODAY()+2,"Due soon","")))),IF($I98="Waiting",IF($O98="","Missing review date",IF($O98&lt;TODAY(),"Review overdue",IF($O98&lt;=TODAY()+2,"Review due soon",""))),"")))</f>
        <v/>
      </c>
      <c r="S98" s="24">
        <f>IF($A98="","",IF(COUNTIF($A$6:$A$205,$A98)&gt;1,"Duplicate Applicant ID",IF(OR($B98="",$C98="",$D98="",$E98="",$F98="",$G98="",$I98="",$P98=""),"Missing core field",IF(COUNTIFS(tblOfferings[Program],$C98,tblOfferings[Session],$D98)=0,"Program/session not configured",IF($E98&gt;$F98,"Application Date after Waitlist Date",IF(AND($I98="Offer Sent",$K98=""),"Offer Sent without Offer Date",IF(AND(OR($I98="Accepted",$I98="Declined"),$M98=""),"Decision Date missing",IF(AND(OR($I98="Accepted",$I98="Declined"),$K98=""),"Offer Date missing",IF(AND($K98&lt;&gt;"",$L98&lt;&gt;"",$L98&lt;$K98),"Response Due Date before Offer Date",IF(AND($K98&lt;&gt;"",$M98&lt;&gt;"",$M98&lt;$K98),"Decision Date before Offer Date",IF($U98="","Last Updated Date missing","OK")))))))))))</f>
        <v/>
      </c>
      <c r="T98" s="25" t="n"/>
      <c r="U98" s="20" t="n"/>
    </row>
    <row r="99">
      <c r="A99" s="19" t="n"/>
      <c r="B99" s="19" t="n"/>
      <c r="C99" s="19" t="n"/>
      <c r="D99" s="19" t="n"/>
      <c r="E99" s="20" t="n"/>
      <c r="F99" s="20" t="n"/>
      <c r="G99" s="21" t="n"/>
      <c r="H99" s="22">
        <f>IF($A99="","",IF($G99="","",IF($G99&gt;='Lists &amp; Settings'!$B$4,"High",IF($G99&gt;='Lists &amp; Settings'!$B$5,"Standard","Low"))))</f>
        <v/>
      </c>
      <c r="I99" s="19" t="n"/>
      <c r="J99" s="23">
        <f>IF(OR($A99="",$I99&lt;&gt;"Waiting",$C99="",$D99="",$F99="",$G99=""),"",1+COUNTIFS($C$6:$C$205,$C99,$D$6:$D$205,$D99,$I$6:$I$205,"Waiting",$G$6:$G$205,"&gt;"&amp;$G99)+COUNTIFS($C$6:$C$205,$C99,$D$6:$D$205,$D99,$I$6:$I$205,"Waiting",$G$6:$G$205,$G99,$F$6:$F$205,"&lt;"&amp;$F99)+COUNTIFS($C$6:$C$205,$C99,$D$6:$D$205,$D99,$I$6:$I$205,"Waiting",$G$6:$G$205,$G99,$F$6:$F$205,$F99,$A$6:$A$205,"&lt;"&amp;$A99))</f>
        <v/>
      </c>
      <c r="K99" s="20" t="n"/>
      <c r="L99" s="20" t="n"/>
      <c r="M99" s="20" t="n"/>
      <c r="N99" s="20" t="n"/>
      <c r="O99" s="20" t="n"/>
      <c r="P99" s="19" t="n"/>
      <c r="Q99" s="23">
        <f>IF(OR($A99="",$I99&lt;&gt;"Waiting",$F99=""),"",MAX(0,TODAY()-$F99))</f>
        <v/>
      </c>
      <c r="R99" s="24">
        <f>IF($A99="","",IF($I99="Offer Sent",IF($L99="","Missing due date",IF($L99&lt;TODAY(),"Offer overdue",IF($L99=TODAY(),"Due today",IF($L99&lt;=TODAY()+2,"Due soon","")))),IF($I99="Waiting",IF($O99="","Missing review date",IF($O99&lt;TODAY(),"Review overdue",IF($O99&lt;=TODAY()+2,"Review due soon",""))),"")))</f>
        <v/>
      </c>
      <c r="S99" s="24">
        <f>IF($A99="","",IF(COUNTIF($A$6:$A$205,$A99)&gt;1,"Duplicate Applicant ID",IF(OR($B99="",$C99="",$D99="",$E99="",$F99="",$G99="",$I99="",$P99=""),"Missing core field",IF(COUNTIFS(tblOfferings[Program],$C99,tblOfferings[Session],$D99)=0,"Program/session not configured",IF($E99&gt;$F99,"Application Date after Waitlist Date",IF(AND($I99="Offer Sent",$K99=""),"Offer Sent without Offer Date",IF(AND(OR($I99="Accepted",$I99="Declined"),$M99=""),"Decision Date missing",IF(AND(OR($I99="Accepted",$I99="Declined"),$K99=""),"Offer Date missing",IF(AND($K99&lt;&gt;"",$L99&lt;&gt;"",$L99&lt;$K99),"Response Due Date before Offer Date",IF(AND($K99&lt;&gt;"",$M99&lt;&gt;"",$M99&lt;$K99),"Decision Date before Offer Date",IF($U99="","Last Updated Date missing","OK")))))))))))</f>
        <v/>
      </c>
      <c r="T99" s="25" t="n"/>
      <c r="U99" s="20" t="n"/>
    </row>
    <row r="100">
      <c r="A100" s="19" t="n"/>
      <c r="B100" s="19" t="n"/>
      <c r="C100" s="19" t="n"/>
      <c r="D100" s="19" t="n"/>
      <c r="E100" s="20" t="n"/>
      <c r="F100" s="20" t="n"/>
      <c r="G100" s="21" t="n"/>
      <c r="H100" s="22">
        <f>IF($A100="","",IF($G100="","",IF($G100&gt;='Lists &amp; Settings'!$B$4,"High",IF($G100&gt;='Lists &amp; Settings'!$B$5,"Standard","Low"))))</f>
        <v/>
      </c>
      <c r="I100" s="19" t="n"/>
      <c r="J100" s="23">
        <f>IF(OR($A100="",$I100&lt;&gt;"Waiting",$C100="",$D100="",$F100="",$G100=""),"",1+COUNTIFS($C$6:$C$205,$C100,$D$6:$D$205,$D100,$I$6:$I$205,"Waiting",$G$6:$G$205,"&gt;"&amp;$G100)+COUNTIFS($C$6:$C$205,$C100,$D$6:$D$205,$D100,$I$6:$I$205,"Waiting",$G$6:$G$205,$G100,$F$6:$F$205,"&lt;"&amp;$F100)+COUNTIFS($C$6:$C$205,$C100,$D$6:$D$205,$D100,$I$6:$I$205,"Waiting",$G$6:$G$205,$G100,$F$6:$F$205,$F100,$A$6:$A$205,"&lt;"&amp;$A100))</f>
        <v/>
      </c>
      <c r="K100" s="20" t="n"/>
      <c r="L100" s="20" t="n"/>
      <c r="M100" s="20" t="n"/>
      <c r="N100" s="20" t="n"/>
      <c r="O100" s="20" t="n"/>
      <c r="P100" s="19" t="n"/>
      <c r="Q100" s="23">
        <f>IF(OR($A100="",$I100&lt;&gt;"Waiting",$F100=""),"",MAX(0,TODAY()-$F100))</f>
        <v/>
      </c>
      <c r="R100" s="24">
        <f>IF($A100="","",IF($I100="Offer Sent",IF($L100="","Missing due date",IF($L100&lt;TODAY(),"Offer overdue",IF($L100=TODAY(),"Due today",IF($L100&lt;=TODAY()+2,"Due soon","")))),IF($I100="Waiting",IF($O100="","Missing review date",IF($O100&lt;TODAY(),"Review overdue",IF($O100&lt;=TODAY()+2,"Review due soon",""))),"")))</f>
        <v/>
      </c>
      <c r="S100" s="24">
        <f>IF($A100="","",IF(COUNTIF($A$6:$A$205,$A100)&gt;1,"Duplicate Applicant ID",IF(OR($B100="",$C100="",$D100="",$E100="",$F100="",$G100="",$I100="",$P100=""),"Missing core field",IF(COUNTIFS(tblOfferings[Program],$C100,tblOfferings[Session],$D100)=0,"Program/session not configured",IF($E100&gt;$F100,"Application Date after Waitlist Date",IF(AND($I100="Offer Sent",$K100=""),"Offer Sent without Offer Date",IF(AND(OR($I100="Accepted",$I100="Declined"),$M100=""),"Decision Date missing",IF(AND(OR($I100="Accepted",$I100="Declined"),$K100=""),"Offer Date missing",IF(AND($K100&lt;&gt;"",$L100&lt;&gt;"",$L100&lt;$K100),"Response Due Date before Offer Date",IF(AND($K100&lt;&gt;"",$M100&lt;&gt;"",$M100&lt;$K100),"Decision Date before Offer Date",IF($U100="","Last Updated Date missing","OK")))))))))))</f>
        <v/>
      </c>
      <c r="T100" s="25" t="n"/>
      <c r="U100" s="20" t="n"/>
    </row>
    <row r="101">
      <c r="A101" s="19" t="n"/>
      <c r="B101" s="19" t="n"/>
      <c r="C101" s="19" t="n"/>
      <c r="D101" s="19" t="n"/>
      <c r="E101" s="20" t="n"/>
      <c r="F101" s="20" t="n"/>
      <c r="G101" s="21" t="n"/>
      <c r="H101" s="22">
        <f>IF($A101="","",IF($G101="","",IF($G101&gt;='Lists &amp; Settings'!$B$4,"High",IF($G101&gt;='Lists &amp; Settings'!$B$5,"Standard","Low"))))</f>
        <v/>
      </c>
      <c r="I101" s="19" t="n"/>
      <c r="J101" s="23">
        <f>IF(OR($A101="",$I101&lt;&gt;"Waiting",$C101="",$D101="",$F101="",$G101=""),"",1+COUNTIFS($C$6:$C$205,$C101,$D$6:$D$205,$D101,$I$6:$I$205,"Waiting",$G$6:$G$205,"&gt;"&amp;$G101)+COUNTIFS($C$6:$C$205,$C101,$D$6:$D$205,$D101,$I$6:$I$205,"Waiting",$G$6:$G$205,$G101,$F$6:$F$205,"&lt;"&amp;$F101)+COUNTIFS($C$6:$C$205,$C101,$D$6:$D$205,$D101,$I$6:$I$205,"Waiting",$G$6:$G$205,$G101,$F$6:$F$205,$F101,$A$6:$A$205,"&lt;"&amp;$A101))</f>
        <v/>
      </c>
      <c r="K101" s="20" t="n"/>
      <c r="L101" s="20" t="n"/>
      <c r="M101" s="20" t="n"/>
      <c r="N101" s="20" t="n"/>
      <c r="O101" s="20" t="n"/>
      <c r="P101" s="19" t="n"/>
      <c r="Q101" s="23">
        <f>IF(OR($A101="",$I101&lt;&gt;"Waiting",$F101=""),"",MAX(0,TODAY()-$F101))</f>
        <v/>
      </c>
      <c r="R101" s="24">
        <f>IF($A101="","",IF($I101="Offer Sent",IF($L101="","Missing due date",IF($L101&lt;TODAY(),"Offer overdue",IF($L101=TODAY(),"Due today",IF($L101&lt;=TODAY()+2,"Due soon","")))),IF($I101="Waiting",IF($O101="","Missing review date",IF($O101&lt;TODAY(),"Review overdue",IF($O101&lt;=TODAY()+2,"Review due soon",""))),"")))</f>
        <v/>
      </c>
      <c r="S101" s="24">
        <f>IF($A101="","",IF(COUNTIF($A$6:$A$205,$A101)&gt;1,"Duplicate Applicant ID",IF(OR($B101="",$C101="",$D101="",$E101="",$F101="",$G101="",$I101="",$P101=""),"Missing core field",IF(COUNTIFS(tblOfferings[Program],$C101,tblOfferings[Session],$D101)=0,"Program/session not configured",IF($E101&gt;$F101,"Application Date after Waitlist Date",IF(AND($I101="Offer Sent",$K101=""),"Offer Sent without Offer Date",IF(AND(OR($I101="Accepted",$I101="Declined"),$M101=""),"Decision Date missing",IF(AND(OR($I101="Accepted",$I101="Declined"),$K101=""),"Offer Date missing",IF(AND($K101&lt;&gt;"",$L101&lt;&gt;"",$L101&lt;$K101),"Response Due Date before Offer Date",IF(AND($K101&lt;&gt;"",$M101&lt;&gt;"",$M101&lt;$K101),"Decision Date before Offer Date",IF($U101="","Last Updated Date missing","OK")))))))))))</f>
        <v/>
      </c>
      <c r="T101" s="25" t="n"/>
      <c r="U101" s="20" t="n"/>
    </row>
    <row r="102">
      <c r="A102" s="19" t="n"/>
      <c r="B102" s="19" t="n"/>
      <c r="C102" s="19" t="n"/>
      <c r="D102" s="19" t="n"/>
      <c r="E102" s="20" t="n"/>
      <c r="F102" s="20" t="n"/>
      <c r="G102" s="21" t="n"/>
      <c r="H102" s="22">
        <f>IF($A102="","",IF($G102="","",IF($G102&gt;='Lists &amp; Settings'!$B$4,"High",IF($G102&gt;='Lists &amp; Settings'!$B$5,"Standard","Low"))))</f>
        <v/>
      </c>
      <c r="I102" s="19" t="n"/>
      <c r="J102" s="23">
        <f>IF(OR($A102="",$I102&lt;&gt;"Waiting",$C102="",$D102="",$F102="",$G102=""),"",1+COUNTIFS($C$6:$C$205,$C102,$D$6:$D$205,$D102,$I$6:$I$205,"Waiting",$G$6:$G$205,"&gt;"&amp;$G102)+COUNTIFS($C$6:$C$205,$C102,$D$6:$D$205,$D102,$I$6:$I$205,"Waiting",$G$6:$G$205,$G102,$F$6:$F$205,"&lt;"&amp;$F102)+COUNTIFS($C$6:$C$205,$C102,$D$6:$D$205,$D102,$I$6:$I$205,"Waiting",$G$6:$G$205,$G102,$F$6:$F$205,$F102,$A$6:$A$205,"&lt;"&amp;$A102))</f>
        <v/>
      </c>
      <c r="K102" s="20" t="n"/>
      <c r="L102" s="20" t="n"/>
      <c r="M102" s="20" t="n"/>
      <c r="N102" s="20" t="n"/>
      <c r="O102" s="20" t="n"/>
      <c r="P102" s="19" t="n"/>
      <c r="Q102" s="23">
        <f>IF(OR($A102="",$I102&lt;&gt;"Waiting",$F102=""),"",MAX(0,TODAY()-$F102))</f>
        <v/>
      </c>
      <c r="R102" s="24">
        <f>IF($A102="","",IF($I102="Offer Sent",IF($L102="","Missing due date",IF($L102&lt;TODAY(),"Offer overdue",IF($L102=TODAY(),"Due today",IF($L102&lt;=TODAY()+2,"Due soon","")))),IF($I102="Waiting",IF($O102="","Missing review date",IF($O102&lt;TODAY(),"Review overdue",IF($O102&lt;=TODAY()+2,"Review due soon",""))),"")))</f>
        <v/>
      </c>
      <c r="S102" s="24">
        <f>IF($A102="","",IF(COUNTIF($A$6:$A$205,$A102)&gt;1,"Duplicate Applicant ID",IF(OR($B102="",$C102="",$D102="",$E102="",$F102="",$G102="",$I102="",$P102=""),"Missing core field",IF(COUNTIFS(tblOfferings[Program],$C102,tblOfferings[Session],$D102)=0,"Program/session not configured",IF($E102&gt;$F102,"Application Date after Waitlist Date",IF(AND($I102="Offer Sent",$K102=""),"Offer Sent without Offer Date",IF(AND(OR($I102="Accepted",$I102="Declined"),$M102=""),"Decision Date missing",IF(AND(OR($I102="Accepted",$I102="Declined"),$K102=""),"Offer Date missing",IF(AND($K102&lt;&gt;"",$L102&lt;&gt;"",$L102&lt;$K102),"Response Due Date before Offer Date",IF(AND($K102&lt;&gt;"",$M102&lt;&gt;"",$M102&lt;$K102),"Decision Date before Offer Date",IF($U102="","Last Updated Date missing","OK")))))))))))</f>
        <v/>
      </c>
      <c r="T102" s="25" t="n"/>
      <c r="U102" s="20" t="n"/>
    </row>
    <row r="103">
      <c r="A103" s="19" t="n"/>
      <c r="B103" s="19" t="n"/>
      <c r="C103" s="19" t="n"/>
      <c r="D103" s="19" t="n"/>
      <c r="E103" s="20" t="n"/>
      <c r="F103" s="20" t="n"/>
      <c r="G103" s="21" t="n"/>
      <c r="H103" s="22">
        <f>IF($A103="","",IF($G103="","",IF($G103&gt;='Lists &amp; Settings'!$B$4,"High",IF($G103&gt;='Lists &amp; Settings'!$B$5,"Standard","Low"))))</f>
        <v/>
      </c>
      <c r="I103" s="19" t="n"/>
      <c r="J103" s="23">
        <f>IF(OR($A103="",$I103&lt;&gt;"Waiting",$C103="",$D103="",$F103="",$G103=""),"",1+COUNTIFS($C$6:$C$205,$C103,$D$6:$D$205,$D103,$I$6:$I$205,"Waiting",$G$6:$G$205,"&gt;"&amp;$G103)+COUNTIFS($C$6:$C$205,$C103,$D$6:$D$205,$D103,$I$6:$I$205,"Waiting",$G$6:$G$205,$G103,$F$6:$F$205,"&lt;"&amp;$F103)+COUNTIFS($C$6:$C$205,$C103,$D$6:$D$205,$D103,$I$6:$I$205,"Waiting",$G$6:$G$205,$G103,$F$6:$F$205,$F103,$A$6:$A$205,"&lt;"&amp;$A103))</f>
        <v/>
      </c>
      <c r="K103" s="20" t="n"/>
      <c r="L103" s="20" t="n"/>
      <c r="M103" s="20" t="n"/>
      <c r="N103" s="20" t="n"/>
      <c r="O103" s="20" t="n"/>
      <c r="P103" s="19" t="n"/>
      <c r="Q103" s="23">
        <f>IF(OR($A103="",$I103&lt;&gt;"Waiting",$F103=""),"",MAX(0,TODAY()-$F103))</f>
        <v/>
      </c>
      <c r="R103" s="24">
        <f>IF($A103="","",IF($I103="Offer Sent",IF($L103="","Missing due date",IF($L103&lt;TODAY(),"Offer overdue",IF($L103=TODAY(),"Due today",IF($L103&lt;=TODAY()+2,"Due soon","")))),IF($I103="Waiting",IF($O103="","Missing review date",IF($O103&lt;TODAY(),"Review overdue",IF($O103&lt;=TODAY()+2,"Review due soon",""))),"")))</f>
        <v/>
      </c>
      <c r="S103" s="24">
        <f>IF($A103="","",IF(COUNTIF($A$6:$A$205,$A103)&gt;1,"Duplicate Applicant ID",IF(OR($B103="",$C103="",$D103="",$E103="",$F103="",$G103="",$I103="",$P103=""),"Missing core field",IF(COUNTIFS(tblOfferings[Program],$C103,tblOfferings[Session],$D103)=0,"Program/session not configured",IF($E103&gt;$F103,"Application Date after Waitlist Date",IF(AND($I103="Offer Sent",$K103=""),"Offer Sent without Offer Date",IF(AND(OR($I103="Accepted",$I103="Declined"),$M103=""),"Decision Date missing",IF(AND(OR($I103="Accepted",$I103="Declined"),$K103=""),"Offer Date missing",IF(AND($K103&lt;&gt;"",$L103&lt;&gt;"",$L103&lt;$K103),"Response Due Date before Offer Date",IF(AND($K103&lt;&gt;"",$M103&lt;&gt;"",$M103&lt;$K103),"Decision Date before Offer Date",IF($U103="","Last Updated Date missing","OK")))))))))))</f>
        <v/>
      </c>
      <c r="T103" s="25" t="n"/>
      <c r="U103" s="20" t="n"/>
    </row>
    <row r="104">
      <c r="A104" s="19" t="n"/>
      <c r="B104" s="19" t="n"/>
      <c r="C104" s="19" t="n"/>
      <c r="D104" s="19" t="n"/>
      <c r="E104" s="20" t="n"/>
      <c r="F104" s="20" t="n"/>
      <c r="G104" s="21" t="n"/>
      <c r="H104" s="22">
        <f>IF($A104="","",IF($G104="","",IF($G104&gt;='Lists &amp; Settings'!$B$4,"High",IF($G104&gt;='Lists &amp; Settings'!$B$5,"Standard","Low"))))</f>
        <v/>
      </c>
      <c r="I104" s="19" t="n"/>
      <c r="J104" s="23">
        <f>IF(OR($A104="",$I104&lt;&gt;"Waiting",$C104="",$D104="",$F104="",$G104=""),"",1+COUNTIFS($C$6:$C$205,$C104,$D$6:$D$205,$D104,$I$6:$I$205,"Waiting",$G$6:$G$205,"&gt;"&amp;$G104)+COUNTIFS($C$6:$C$205,$C104,$D$6:$D$205,$D104,$I$6:$I$205,"Waiting",$G$6:$G$205,$G104,$F$6:$F$205,"&lt;"&amp;$F104)+COUNTIFS($C$6:$C$205,$C104,$D$6:$D$205,$D104,$I$6:$I$205,"Waiting",$G$6:$G$205,$G104,$F$6:$F$205,$F104,$A$6:$A$205,"&lt;"&amp;$A104))</f>
        <v/>
      </c>
      <c r="K104" s="20" t="n"/>
      <c r="L104" s="20" t="n"/>
      <c r="M104" s="20" t="n"/>
      <c r="N104" s="20" t="n"/>
      <c r="O104" s="20" t="n"/>
      <c r="P104" s="19" t="n"/>
      <c r="Q104" s="23">
        <f>IF(OR($A104="",$I104&lt;&gt;"Waiting",$F104=""),"",MAX(0,TODAY()-$F104))</f>
        <v/>
      </c>
      <c r="R104" s="24">
        <f>IF($A104="","",IF($I104="Offer Sent",IF($L104="","Missing due date",IF($L104&lt;TODAY(),"Offer overdue",IF($L104=TODAY(),"Due today",IF($L104&lt;=TODAY()+2,"Due soon","")))),IF($I104="Waiting",IF($O104="","Missing review date",IF($O104&lt;TODAY(),"Review overdue",IF($O104&lt;=TODAY()+2,"Review due soon",""))),"")))</f>
        <v/>
      </c>
      <c r="S104" s="24">
        <f>IF($A104="","",IF(COUNTIF($A$6:$A$205,$A104)&gt;1,"Duplicate Applicant ID",IF(OR($B104="",$C104="",$D104="",$E104="",$F104="",$G104="",$I104="",$P104=""),"Missing core field",IF(COUNTIFS(tblOfferings[Program],$C104,tblOfferings[Session],$D104)=0,"Program/session not configured",IF($E104&gt;$F104,"Application Date after Waitlist Date",IF(AND($I104="Offer Sent",$K104=""),"Offer Sent without Offer Date",IF(AND(OR($I104="Accepted",$I104="Declined"),$M104=""),"Decision Date missing",IF(AND(OR($I104="Accepted",$I104="Declined"),$K104=""),"Offer Date missing",IF(AND($K104&lt;&gt;"",$L104&lt;&gt;"",$L104&lt;$K104),"Response Due Date before Offer Date",IF(AND($K104&lt;&gt;"",$M104&lt;&gt;"",$M104&lt;$K104),"Decision Date before Offer Date",IF($U104="","Last Updated Date missing","OK")))))))))))</f>
        <v/>
      </c>
      <c r="T104" s="25" t="n"/>
      <c r="U104" s="20" t="n"/>
    </row>
    <row r="105">
      <c r="A105" s="19" t="n"/>
      <c r="B105" s="19" t="n"/>
      <c r="C105" s="19" t="n"/>
      <c r="D105" s="19" t="n"/>
      <c r="E105" s="20" t="n"/>
      <c r="F105" s="20" t="n"/>
      <c r="G105" s="21" t="n"/>
      <c r="H105" s="22">
        <f>IF($A105="","",IF($G105="","",IF($G105&gt;='Lists &amp; Settings'!$B$4,"High",IF($G105&gt;='Lists &amp; Settings'!$B$5,"Standard","Low"))))</f>
        <v/>
      </c>
      <c r="I105" s="19" t="n"/>
      <c r="J105" s="23">
        <f>IF(OR($A105="",$I105&lt;&gt;"Waiting",$C105="",$D105="",$F105="",$G105=""),"",1+COUNTIFS($C$6:$C$205,$C105,$D$6:$D$205,$D105,$I$6:$I$205,"Waiting",$G$6:$G$205,"&gt;"&amp;$G105)+COUNTIFS($C$6:$C$205,$C105,$D$6:$D$205,$D105,$I$6:$I$205,"Waiting",$G$6:$G$205,$G105,$F$6:$F$205,"&lt;"&amp;$F105)+COUNTIFS($C$6:$C$205,$C105,$D$6:$D$205,$D105,$I$6:$I$205,"Waiting",$G$6:$G$205,$G105,$F$6:$F$205,$F105,$A$6:$A$205,"&lt;"&amp;$A105))</f>
        <v/>
      </c>
      <c r="K105" s="20" t="n"/>
      <c r="L105" s="20" t="n"/>
      <c r="M105" s="20" t="n"/>
      <c r="N105" s="20" t="n"/>
      <c r="O105" s="20" t="n"/>
      <c r="P105" s="19" t="n"/>
      <c r="Q105" s="23">
        <f>IF(OR($A105="",$I105&lt;&gt;"Waiting",$F105=""),"",MAX(0,TODAY()-$F105))</f>
        <v/>
      </c>
      <c r="R105" s="24">
        <f>IF($A105="","",IF($I105="Offer Sent",IF($L105="","Missing due date",IF($L105&lt;TODAY(),"Offer overdue",IF($L105=TODAY(),"Due today",IF($L105&lt;=TODAY()+2,"Due soon","")))),IF($I105="Waiting",IF($O105="","Missing review date",IF($O105&lt;TODAY(),"Review overdue",IF($O105&lt;=TODAY()+2,"Review due soon",""))),"")))</f>
        <v/>
      </c>
      <c r="S105" s="24">
        <f>IF($A105="","",IF(COUNTIF($A$6:$A$205,$A105)&gt;1,"Duplicate Applicant ID",IF(OR($B105="",$C105="",$D105="",$E105="",$F105="",$G105="",$I105="",$P105=""),"Missing core field",IF(COUNTIFS(tblOfferings[Program],$C105,tblOfferings[Session],$D105)=0,"Program/session not configured",IF($E105&gt;$F105,"Application Date after Waitlist Date",IF(AND($I105="Offer Sent",$K105=""),"Offer Sent without Offer Date",IF(AND(OR($I105="Accepted",$I105="Declined"),$M105=""),"Decision Date missing",IF(AND(OR($I105="Accepted",$I105="Declined"),$K105=""),"Offer Date missing",IF(AND($K105&lt;&gt;"",$L105&lt;&gt;"",$L105&lt;$K105),"Response Due Date before Offer Date",IF(AND($K105&lt;&gt;"",$M105&lt;&gt;"",$M105&lt;$K105),"Decision Date before Offer Date",IF($U105="","Last Updated Date missing","OK")))))))))))</f>
        <v/>
      </c>
      <c r="T105" s="25" t="n"/>
      <c r="U105" s="20" t="n"/>
    </row>
    <row r="106">
      <c r="A106" s="19" t="n"/>
      <c r="B106" s="19" t="n"/>
      <c r="C106" s="19" t="n"/>
      <c r="D106" s="19" t="n"/>
      <c r="E106" s="20" t="n"/>
      <c r="F106" s="20" t="n"/>
      <c r="G106" s="21" t="n"/>
      <c r="H106" s="22">
        <f>IF($A106="","",IF($G106="","",IF($G106&gt;='Lists &amp; Settings'!$B$4,"High",IF($G106&gt;='Lists &amp; Settings'!$B$5,"Standard","Low"))))</f>
        <v/>
      </c>
      <c r="I106" s="19" t="n"/>
      <c r="J106" s="23">
        <f>IF(OR($A106="",$I106&lt;&gt;"Waiting",$C106="",$D106="",$F106="",$G106=""),"",1+COUNTIFS($C$6:$C$205,$C106,$D$6:$D$205,$D106,$I$6:$I$205,"Waiting",$G$6:$G$205,"&gt;"&amp;$G106)+COUNTIFS($C$6:$C$205,$C106,$D$6:$D$205,$D106,$I$6:$I$205,"Waiting",$G$6:$G$205,$G106,$F$6:$F$205,"&lt;"&amp;$F106)+COUNTIFS($C$6:$C$205,$C106,$D$6:$D$205,$D106,$I$6:$I$205,"Waiting",$G$6:$G$205,$G106,$F$6:$F$205,$F106,$A$6:$A$205,"&lt;"&amp;$A106))</f>
        <v/>
      </c>
      <c r="K106" s="20" t="n"/>
      <c r="L106" s="20" t="n"/>
      <c r="M106" s="20" t="n"/>
      <c r="N106" s="20" t="n"/>
      <c r="O106" s="20" t="n"/>
      <c r="P106" s="19" t="n"/>
      <c r="Q106" s="23">
        <f>IF(OR($A106="",$I106&lt;&gt;"Waiting",$F106=""),"",MAX(0,TODAY()-$F106))</f>
        <v/>
      </c>
      <c r="R106" s="24">
        <f>IF($A106="","",IF($I106="Offer Sent",IF($L106="","Missing due date",IF($L106&lt;TODAY(),"Offer overdue",IF($L106=TODAY(),"Due today",IF($L106&lt;=TODAY()+2,"Due soon","")))),IF($I106="Waiting",IF($O106="","Missing review date",IF($O106&lt;TODAY(),"Review overdue",IF($O106&lt;=TODAY()+2,"Review due soon",""))),"")))</f>
        <v/>
      </c>
      <c r="S106" s="24">
        <f>IF($A106="","",IF(COUNTIF($A$6:$A$205,$A106)&gt;1,"Duplicate Applicant ID",IF(OR($B106="",$C106="",$D106="",$E106="",$F106="",$G106="",$I106="",$P106=""),"Missing core field",IF(COUNTIFS(tblOfferings[Program],$C106,tblOfferings[Session],$D106)=0,"Program/session not configured",IF($E106&gt;$F106,"Application Date after Waitlist Date",IF(AND($I106="Offer Sent",$K106=""),"Offer Sent without Offer Date",IF(AND(OR($I106="Accepted",$I106="Declined"),$M106=""),"Decision Date missing",IF(AND(OR($I106="Accepted",$I106="Declined"),$K106=""),"Offer Date missing",IF(AND($K106&lt;&gt;"",$L106&lt;&gt;"",$L106&lt;$K106),"Response Due Date before Offer Date",IF(AND($K106&lt;&gt;"",$M106&lt;&gt;"",$M106&lt;$K106),"Decision Date before Offer Date",IF($U106="","Last Updated Date missing","OK")))))))))))</f>
        <v/>
      </c>
      <c r="T106" s="25" t="n"/>
      <c r="U106" s="20" t="n"/>
    </row>
    <row r="107">
      <c r="A107" s="19" t="n"/>
      <c r="B107" s="19" t="n"/>
      <c r="C107" s="19" t="n"/>
      <c r="D107" s="19" t="n"/>
      <c r="E107" s="20" t="n"/>
      <c r="F107" s="20" t="n"/>
      <c r="G107" s="21" t="n"/>
      <c r="H107" s="22">
        <f>IF($A107="","",IF($G107="","",IF($G107&gt;='Lists &amp; Settings'!$B$4,"High",IF($G107&gt;='Lists &amp; Settings'!$B$5,"Standard","Low"))))</f>
        <v/>
      </c>
      <c r="I107" s="19" t="n"/>
      <c r="J107" s="23">
        <f>IF(OR($A107="",$I107&lt;&gt;"Waiting",$C107="",$D107="",$F107="",$G107=""),"",1+COUNTIFS($C$6:$C$205,$C107,$D$6:$D$205,$D107,$I$6:$I$205,"Waiting",$G$6:$G$205,"&gt;"&amp;$G107)+COUNTIFS($C$6:$C$205,$C107,$D$6:$D$205,$D107,$I$6:$I$205,"Waiting",$G$6:$G$205,$G107,$F$6:$F$205,"&lt;"&amp;$F107)+COUNTIFS($C$6:$C$205,$C107,$D$6:$D$205,$D107,$I$6:$I$205,"Waiting",$G$6:$G$205,$G107,$F$6:$F$205,$F107,$A$6:$A$205,"&lt;"&amp;$A107))</f>
        <v/>
      </c>
      <c r="K107" s="20" t="n"/>
      <c r="L107" s="20" t="n"/>
      <c r="M107" s="20" t="n"/>
      <c r="N107" s="20" t="n"/>
      <c r="O107" s="20" t="n"/>
      <c r="P107" s="19" t="n"/>
      <c r="Q107" s="23">
        <f>IF(OR($A107="",$I107&lt;&gt;"Waiting",$F107=""),"",MAX(0,TODAY()-$F107))</f>
        <v/>
      </c>
      <c r="R107" s="24">
        <f>IF($A107="","",IF($I107="Offer Sent",IF($L107="","Missing due date",IF($L107&lt;TODAY(),"Offer overdue",IF($L107=TODAY(),"Due today",IF($L107&lt;=TODAY()+2,"Due soon","")))),IF($I107="Waiting",IF($O107="","Missing review date",IF($O107&lt;TODAY(),"Review overdue",IF($O107&lt;=TODAY()+2,"Review due soon",""))),"")))</f>
        <v/>
      </c>
      <c r="S107" s="24">
        <f>IF($A107="","",IF(COUNTIF($A$6:$A$205,$A107)&gt;1,"Duplicate Applicant ID",IF(OR($B107="",$C107="",$D107="",$E107="",$F107="",$G107="",$I107="",$P107=""),"Missing core field",IF(COUNTIFS(tblOfferings[Program],$C107,tblOfferings[Session],$D107)=0,"Program/session not configured",IF($E107&gt;$F107,"Application Date after Waitlist Date",IF(AND($I107="Offer Sent",$K107=""),"Offer Sent without Offer Date",IF(AND(OR($I107="Accepted",$I107="Declined"),$M107=""),"Decision Date missing",IF(AND(OR($I107="Accepted",$I107="Declined"),$K107=""),"Offer Date missing",IF(AND($K107&lt;&gt;"",$L107&lt;&gt;"",$L107&lt;$K107),"Response Due Date before Offer Date",IF(AND($K107&lt;&gt;"",$M107&lt;&gt;"",$M107&lt;$K107),"Decision Date before Offer Date",IF($U107="","Last Updated Date missing","OK")))))))))))</f>
        <v/>
      </c>
      <c r="T107" s="25" t="n"/>
      <c r="U107" s="20" t="n"/>
    </row>
    <row r="108">
      <c r="A108" s="19" t="n"/>
      <c r="B108" s="19" t="n"/>
      <c r="C108" s="19" t="n"/>
      <c r="D108" s="19" t="n"/>
      <c r="E108" s="20" t="n"/>
      <c r="F108" s="20" t="n"/>
      <c r="G108" s="21" t="n"/>
      <c r="H108" s="22">
        <f>IF($A108="","",IF($G108="","",IF($G108&gt;='Lists &amp; Settings'!$B$4,"High",IF($G108&gt;='Lists &amp; Settings'!$B$5,"Standard","Low"))))</f>
        <v/>
      </c>
      <c r="I108" s="19" t="n"/>
      <c r="J108" s="23">
        <f>IF(OR($A108="",$I108&lt;&gt;"Waiting",$C108="",$D108="",$F108="",$G108=""),"",1+COUNTIFS($C$6:$C$205,$C108,$D$6:$D$205,$D108,$I$6:$I$205,"Waiting",$G$6:$G$205,"&gt;"&amp;$G108)+COUNTIFS($C$6:$C$205,$C108,$D$6:$D$205,$D108,$I$6:$I$205,"Waiting",$G$6:$G$205,$G108,$F$6:$F$205,"&lt;"&amp;$F108)+COUNTIFS($C$6:$C$205,$C108,$D$6:$D$205,$D108,$I$6:$I$205,"Waiting",$G$6:$G$205,$G108,$F$6:$F$205,$F108,$A$6:$A$205,"&lt;"&amp;$A108))</f>
        <v/>
      </c>
      <c r="K108" s="20" t="n"/>
      <c r="L108" s="20" t="n"/>
      <c r="M108" s="20" t="n"/>
      <c r="N108" s="20" t="n"/>
      <c r="O108" s="20" t="n"/>
      <c r="P108" s="19" t="n"/>
      <c r="Q108" s="23">
        <f>IF(OR($A108="",$I108&lt;&gt;"Waiting",$F108=""),"",MAX(0,TODAY()-$F108))</f>
        <v/>
      </c>
      <c r="R108" s="24">
        <f>IF($A108="","",IF($I108="Offer Sent",IF($L108="","Missing due date",IF($L108&lt;TODAY(),"Offer overdue",IF($L108=TODAY(),"Due today",IF($L108&lt;=TODAY()+2,"Due soon","")))),IF($I108="Waiting",IF($O108="","Missing review date",IF($O108&lt;TODAY(),"Review overdue",IF($O108&lt;=TODAY()+2,"Review due soon",""))),"")))</f>
        <v/>
      </c>
      <c r="S108" s="24">
        <f>IF($A108="","",IF(COUNTIF($A$6:$A$205,$A108)&gt;1,"Duplicate Applicant ID",IF(OR($B108="",$C108="",$D108="",$E108="",$F108="",$G108="",$I108="",$P108=""),"Missing core field",IF(COUNTIFS(tblOfferings[Program],$C108,tblOfferings[Session],$D108)=0,"Program/session not configured",IF($E108&gt;$F108,"Application Date after Waitlist Date",IF(AND($I108="Offer Sent",$K108=""),"Offer Sent without Offer Date",IF(AND(OR($I108="Accepted",$I108="Declined"),$M108=""),"Decision Date missing",IF(AND(OR($I108="Accepted",$I108="Declined"),$K108=""),"Offer Date missing",IF(AND($K108&lt;&gt;"",$L108&lt;&gt;"",$L108&lt;$K108),"Response Due Date before Offer Date",IF(AND($K108&lt;&gt;"",$M108&lt;&gt;"",$M108&lt;$K108),"Decision Date before Offer Date",IF($U108="","Last Updated Date missing","OK")))))))))))</f>
        <v/>
      </c>
      <c r="T108" s="25" t="n"/>
      <c r="U108" s="20" t="n"/>
    </row>
    <row r="109">
      <c r="A109" s="19" t="n"/>
      <c r="B109" s="19" t="n"/>
      <c r="C109" s="19" t="n"/>
      <c r="D109" s="19" t="n"/>
      <c r="E109" s="20" t="n"/>
      <c r="F109" s="20" t="n"/>
      <c r="G109" s="21" t="n"/>
      <c r="H109" s="22">
        <f>IF($A109="","",IF($G109="","",IF($G109&gt;='Lists &amp; Settings'!$B$4,"High",IF($G109&gt;='Lists &amp; Settings'!$B$5,"Standard","Low"))))</f>
        <v/>
      </c>
      <c r="I109" s="19" t="n"/>
      <c r="J109" s="23">
        <f>IF(OR($A109="",$I109&lt;&gt;"Waiting",$C109="",$D109="",$F109="",$G109=""),"",1+COUNTIFS($C$6:$C$205,$C109,$D$6:$D$205,$D109,$I$6:$I$205,"Waiting",$G$6:$G$205,"&gt;"&amp;$G109)+COUNTIFS($C$6:$C$205,$C109,$D$6:$D$205,$D109,$I$6:$I$205,"Waiting",$G$6:$G$205,$G109,$F$6:$F$205,"&lt;"&amp;$F109)+COUNTIFS($C$6:$C$205,$C109,$D$6:$D$205,$D109,$I$6:$I$205,"Waiting",$G$6:$G$205,$G109,$F$6:$F$205,$F109,$A$6:$A$205,"&lt;"&amp;$A109))</f>
        <v/>
      </c>
      <c r="K109" s="20" t="n"/>
      <c r="L109" s="20" t="n"/>
      <c r="M109" s="20" t="n"/>
      <c r="N109" s="20" t="n"/>
      <c r="O109" s="20" t="n"/>
      <c r="P109" s="19" t="n"/>
      <c r="Q109" s="23">
        <f>IF(OR($A109="",$I109&lt;&gt;"Waiting",$F109=""),"",MAX(0,TODAY()-$F109))</f>
        <v/>
      </c>
      <c r="R109" s="24">
        <f>IF($A109="","",IF($I109="Offer Sent",IF($L109="","Missing due date",IF($L109&lt;TODAY(),"Offer overdue",IF($L109=TODAY(),"Due today",IF($L109&lt;=TODAY()+2,"Due soon","")))),IF($I109="Waiting",IF($O109="","Missing review date",IF($O109&lt;TODAY(),"Review overdue",IF($O109&lt;=TODAY()+2,"Review due soon",""))),"")))</f>
        <v/>
      </c>
      <c r="S109" s="24">
        <f>IF($A109="","",IF(COUNTIF($A$6:$A$205,$A109)&gt;1,"Duplicate Applicant ID",IF(OR($B109="",$C109="",$D109="",$E109="",$F109="",$G109="",$I109="",$P109=""),"Missing core field",IF(COUNTIFS(tblOfferings[Program],$C109,tblOfferings[Session],$D109)=0,"Program/session not configured",IF($E109&gt;$F109,"Application Date after Waitlist Date",IF(AND($I109="Offer Sent",$K109=""),"Offer Sent without Offer Date",IF(AND(OR($I109="Accepted",$I109="Declined"),$M109=""),"Decision Date missing",IF(AND(OR($I109="Accepted",$I109="Declined"),$K109=""),"Offer Date missing",IF(AND($K109&lt;&gt;"",$L109&lt;&gt;"",$L109&lt;$K109),"Response Due Date before Offer Date",IF(AND($K109&lt;&gt;"",$M109&lt;&gt;"",$M109&lt;$K109),"Decision Date before Offer Date",IF($U109="","Last Updated Date missing","OK")))))))))))</f>
        <v/>
      </c>
      <c r="T109" s="25" t="n"/>
      <c r="U109" s="20" t="n"/>
    </row>
    <row r="110">
      <c r="A110" s="19" t="n"/>
      <c r="B110" s="19" t="n"/>
      <c r="C110" s="19" t="n"/>
      <c r="D110" s="19" t="n"/>
      <c r="E110" s="20" t="n"/>
      <c r="F110" s="20" t="n"/>
      <c r="G110" s="21" t="n"/>
      <c r="H110" s="22">
        <f>IF($A110="","",IF($G110="","",IF($G110&gt;='Lists &amp; Settings'!$B$4,"High",IF($G110&gt;='Lists &amp; Settings'!$B$5,"Standard","Low"))))</f>
        <v/>
      </c>
      <c r="I110" s="19" t="n"/>
      <c r="J110" s="23">
        <f>IF(OR($A110="",$I110&lt;&gt;"Waiting",$C110="",$D110="",$F110="",$G110=""),"",1+COUNTIFS($C$6:$C$205,$C110,$D$6:$D$205,$D110,$I$6:$I$205,"Waiting",$G$6:$G$205,"&gt;"&amp;$G110)+COUNTIFS($C$6:$C$205,$C110,$D$6:$D$205,$D110,$I$6:$I$205,"Waiting",$G$6:$G$205,$G110,$F$6:$F$205,"&lt;"&amp;$F110)+COUNTIFS($C$6:$C$205,$C110,$D$6:$D$205,$D110,$I$6:$I$205,"Waiting",$G$6:$G$205,$G110,$F$6:$F$205,$F110,$A$6:$A$205,"&lt;"&amp;$A110))</f>
        <v/>
      </c>
      <c r="K110" s="20" t="n"/>
      <c r="L110" s="20" t="n"/>
      <c r="M110" s="20" t="n"/>
      <c r="N110" s="20" t="n"/>
      <c r="O110" s="20" t="n"/>
      <c r="P110" s="19" t="n"/>
      <c r="Q110" s="23">
        <f>IF(OR($A110="",$I110&lt;&gt;"Waiting",$F110=""),"",MAX(0,TODAY()-$F110))</f>
        <v/>
      </c>
      <c r="R110" s="24">
        <f>IF($A110="","",IF($I110="Offer Sent",IF($L110="","Missing due date",IF($L110&lt;TODAY(),"Offer overdue",IF($L110=TODAY(),"Due today",IF($L110&lt;=TODAY()+2,"Due soon","")))),IF($I110="Waiting",IF($O110="","Missing review date",IF($O110&lt;TODAY(),"Review overdue",IF($O110&lt;=TODAY()+2,"Review due soon",""))),"")))</f>
        <v/>
      </c>
      <c r="S110" s="24">
        <f>IF($A110="","",IF(COUNTIF($A$6:$A$205,$A110)&gt;1,"Duplicate Applicant ID",IF(OR($B110="",$C110="",$D110="",$E110="",$F110="",$G110="",$I110="",$P110=""),"Missing core field",IF(COUNTIFS(tblOfferings[Program],$C110,tblOfferings[Session],$D110)=0,"Program/session not configured",IF($E110&gt;$F110,"Application Date after Waitlist Date",IF(AND($I110="Offer Sent",$K110=""),"Offer Sent without Offer Date",IF(AND(OR($I110="Accepted",$I110="Declined"),$M110=""),"Decision Date missing",IF(AND(OR($I110="Accepted",$I110="Declined"),$K110=""),"Offer Date missing",IF(AND($K110&lt;&gt;"",$L110&lt;&gt;"",$L110&lt;$K110),"Response Due Date before Offer Date",IF(AND($K110&lt;&gt;"",$M110&lt;&gt;"",$M110&lt;$K110),"Decision Date before Offer Date",IF($U110="","Last Updated Date missing","OK")))))))))))</f>
        <v/>
      </c>
      <c r="T110" s="25" t="n"/>
      <c r="U110" s="20" t="n"/>
    </row>
    <row r="111">
      <c r="A111" s="19" t="n"/>
      <c r="B111" s="19" t="n"/>
      <c r="C111" s="19" t="n"/>
      <c r="D111" s="19" t="n"/>
      <c r="E111" s="20" t="n"/>
      <c r="F111" s="20" t="n"/>
      <c r="G111" s="21" t="n"/>
      <c r="H111" s="22">
        <f>IF($A111="","",IF($G111="","",IF($G111&gt;='Lists &amp; Settings'!$B$4,"High",IF($G111&gt;='Lists &amp; Settings'!$B$5,"Standard","Low"))))</f>
        <v/>
      </c>
      <c r="I111" s="19" t="n"/>
      <c r="J111" s="23">
        <f>IF(OR($A111="",$I111&lt;&gt;"Waiting",$C111="",$D111="",$F111="",$G111=""),"",1+COUNTIFS($C$6:$C$205,$C111,$D$6:$D$205,$D111,$I$6:$I$205,"Waiting",$G$6:$G$205,"&gt;"&amp;$G111)+COUNTIFS($C$6:$C$205,$C111,$D$6:$D$205,$D111,$I$6:$I$205,"Waiting",$G$6:$G$205,$G111,$F$6:$F$205,"&lt;"&amp;$F111)+COUNTIFS($C$6:$C$205,$C111,$D$6:$D$205,$D111,$I$6:$I$205,"Waiting",$G$6:$G$205,$G111,$F$6:$F$205,$F111,$A$6:$A$205,"&lt;"&amp;$A111))</f>
        <v/>
      </c>
      <c r="K111" s="20" t="n"/>
      <c r="L111" s="20" t="n"/>
      <c r="M111" s="20" t="n"/>
      <c r="N111" s="20" t="n"/>
      <c r="O111" s="20" t="n"/>
      <c r="P111" s="19" t="n"/>
      <c r="Q111" s="23">
        <f>IF(OR($A111="",$I111&lt;&gt;"Waiting",$F111=""),"",MAX(0,TODAY()-$F111))</f>
        <v/>
      </c>
      <c r="R111" s="24">
        <f>IF($A111="","",IF($I111="Offer Sent",IF($L111="","Missing due date",IF($L111&lt;TODAY(),"Offer overdue",IF($L111=TODAY(),"Due today",IF($L111&lt;=TODAY()+2,"Due soon","")))),IF($I111="Waiting",IF($O111="","Missing review date",IF($O111&lt;TODAY(),"Review overdue",IF($O111&lt;=TODAY()+2,"Review due soon",""))),"")))</f>
        <v/>
      </c>
      <c r="S111" s="24">
        <f>IF($A111="","",IF(COUNTIF($A$6:$A$205,$A111)&gt;1,"Duplicate Applicant ID",IF(OR($B111="",$C111="",$D111="",$E111="",$F111="",$G111="",$I111="",$P111=""),"Missing core field",IF(COUNTIFS(tblOfferings[Program],$C111,tblOfferings[Session],$D111)=0,"Program/session not configured",IF($E111&gt;$F111,"Application Date after Waitlist Date",IF(AND($I111="Offer Sent",$K111=""),"Offer Sent without Offer Date",IF(AND(OR($I111="Accepted",$I111="Declined"),$M111=""),"Decision Date missing",IF(AND(OR($I111="Accepted",$I111="Declined"),$K111=""),"Offer Date missing",IF(AND($K111&lt;&gt;"",$L111&lt;&gt;"",$L111&lt;$K111),"Response Due Date before Offer Date",IF(AND($K111&lt;&gt;"",$M111&lt;&gt;"",$M111&lt;$K111),"Decision Date before Offer Date",IF($U111="","Last Updated Date missing","OK")))))))))))</f>
        <v/>
      </c>
      <c r="T111" s="25" t="n"/>
      <c r="U111" s="20" t="n"/>
    </row>
    <row r="112">
      <c r="A112" s="19" t="n"/>
      <c r="B112" s="19" t="n"/>
      <c r="C112" s="19" t="n"/>
      <c r="D112" s="19" t="n"/>
      <c r="E112" s="20" t="n"/>
      <c r="F112" s="20" t="n"/>
      <c r="G112" s="21" t="n"/>
      <c r="H112" s="22">
        <f>IF($A112="","",IF($G112="","",IF($G112&gt;='Lists &amp; Settings'!$B$4,"High",IF($G112&gt;='Lists &amp; Settings'!$B$5,"Standard","Low"))))</f>
        <v/>
      </c>
      <c r="I112" s="19" t="n"/>
      <c r="J112" s="23">
        <f>IF(OR($A112="",$I112&lt;&gt;"Waiting",$C112="",$D112="",$F112="",$G112=""),"",1+COUNTIFS($C$6:$C$205,$C112,$D$6:$D$205,$D112,$I$6:$I$205,"Waiting",$G$6:$G$205,"&gt;"&amp;$G112)+COUNTIFS($C$6:$C$205,$C112,$D$6:$D$205,$D112,$I$6:$I$205,"Waiting",$G$6:$G$205,$G112,$F$6:$F$205,"&lt;"&amp;$F112)+COUNTIFS($C$6:$C$205,$C112,$D$6:$D$205,$D112,$I$6:$I$205,"Waiting",$G$6:$G$205,$G112,$F$6:$F$205,$F112,$A$6:$A$205,"&lt;"&amp;$A112))</f>
        <v/>
      </c>
      <c r="K112" s="20" t="n"/>
      <c r="L112" s="20" t="n"/>
      <c r="M112" s="20" t="n"/>
      <c r="N112" s="20" t="n"/>
      <c r="O112" s="20" t="n"/>
      <c r="P112" s="19" t="n"/>
      <c r="Q112" s="23">
        <f>IF(OR($A112="",$I112&lt;&gt;"Waiting",$F112=""),"",MAX(0,TODAY()-$F112))</f>
        <v/>
      </c>
      <c r="R112" s="24">
        <f>IF($A112="","",IF($I112="Offer Sent",IF($L112="","Missing due date",IF($L112&lt;TODAY(),"Offer overdue",IF($L112=TODAY(),"Due today",IF($L112&lt;=TODAY()+2,"Due soon","")))),IF($I112="Waiting",IF($O112="","Missing review date",IF($O112&lt;TODAY(),"Review overdue",IF($O112&lt;=TODAY()+2,"Review due soon",""))),"")))</f>
        <v/>
      </c>
      <c r="S112" s="24">
        <f>IF($A112="","",IF(COUNTIF($A$6:$A$205,$A112)&gt;1,"Duplicate Applicant ID",IF(OR($B112="",$C112="",$D112="",$E112="",$F112="",$G112="",$I112="",$P112=""),"Missing core field",IF(COUNTIFS(tblOfferings[Program],$C112,tblOfferings[Session],$D112)=0,"Program/session not configured",IF($E112&gt;$F112,"Application Date after Waitlist Date",IF(AND($I112="Offer Sent",$K112=""),"Offer Sent without Offer Date",IF(AND(OR($I112="Accepted",$I112="Declined"),$M112=""),"Decision Date missing",IF(AND(OR($I112="Accepted",$I112="Declined"),$K112=""),"Offer Date missing",IF(AND($K112&lt;&gt;"",$L112&lt;&gt;"",$L112&lt;$K112),"Response Due Date before Offer Date",IF(AND($K112&lt;&gt;"",$M112&lt;&gt;"",$M112&lt;$K112),"Decision Date before Offer Date",IF($U112="","Last Updated Date missing","OK")))))))))))</f>
        <v/>
      </c>
      <c r="T112" s="25" t="n"/>
      <c r="U112" s="20" t="n"/>
    </row>
    <row r="113">
      <c r="A113" s="19" t="n"/>
      <c r="B113" s="19" t="n"/>
      <c r="C113" s="19" t="n"/>
      <c r="D113" s="19" t="n"/>
      <c r="E113" s="20" t="n"/>
      <c r="F113" s="20" t="n"/>
      <c r="G113" s="21" t="n"/>
      <c r="H113" s="22">
        <f>IF($A113="","",IF($G113="","",IF($G113&gt;='Lists &amp; Settings'!$B$4,"High",IF($G113&gt;='Lists &amp; Settings'!$B$5,"Standard","Low"))))</f>
        <v/>
      </c>
      <c r="I113" s="19" t="n"/>
      <c r="J113" s="23">
        <f>IF(OR($A113="",$I113&lt;&gt;"Waiting",$C113="",$D113="",$F113="",$G113=""),"",1+COUNTIFS($C$6:$C$205,$C113,$D$6:$D$205,$D113,$I$6:$I$205,"Waiting",$G$6:$G$205,"&gt;"&amp;$G113)+COUNTIFS($C$6:$C$205,$C113,$D$6:$D$205,$D113,$I$6:$I$205,"Waiting",$G$6:$G$205,$G113,$F$6:$F$205,"&lt;"&amp;$F113)+COUNTIFS($C$6:$C$205,$C113,$D$6:$D$205,$D113,$I$6:$I$205,"Waiting",$G$6:$G$205,$G113,$F$6:$F$205,$F113,$A$6:$A$205,"&lt;"&amp;$A113))</f>
        <v/>
      </c>
      <c r="K113" s="20" t="n"/>
      <c r="L113" s="20" t="n"/>
      <c r="M113" s="20" t="n"/>
      <c r="N113" s="20" t="n"/>
      <c r="O113" s="20" t="n"/>
      <c r="P113" s="19" t="n"/>
      <c r="Q113" s="23">
        <f>IF(OR($A113="",$I113&lt;&gt;"Waiting",$F113=""),"",MAX(0,TODAY()-$F113))</f>
        <v/>
      </c>
      <c r="R113" s="24">
        <f>IF($A113="","",IF($I113="Offer Sent",IF($L113="","Missing due date",IF($L113&lt;TODAY(),"Offer overdue",IF($L113=TODAY(),"Due today",IF($L113&lt;=TODAY()+2,"Due soon","")))),IF($I113="Waiting",IF($O113="","Missing review date",IF($O113&lt;TODAY(),"Review overdue",IF($O113&lt;=TODAY()+2,"Review due soon",""))),"")))</f>
        <v/>
      </c>
      <c r="S113" s="24">
        <f>IF($A113="","",IF(COUNTIF($A$6:$A$205,$A113)&gt;1,"Duplicate Applicant ID",IF(OR($B113="",$C113="",$D113="",$E113="",$F113="",$G113="",$I113="",$P113=""),"Missing core field",IF(COUNTIFS(tblOfferings[Program],$C113,tblOfferings[Session],$D113)=0,"Program/session not configured",IF($E113&gt;$F113,"Application Date after Waitlist Date",IF(AND($I113="Offer Sent",$K113=""),"Offer Sent without Offer Date",IF(AND(OR($I113="Accepted",$I113="Declined"),$M113=""),"Decision Date missing",IF(AND(OR($I113="Accepted",$I113="Declined"),$K113=""),"Offer Date missing",IF(AND($K113&lt;&gt;"",$L113&lt;&gt;"",$L113&lt;$K113),"Response Due Date before Offer Date",IF(AND($K113&lt;&gt;"",$M113&lt;&gt;"",$M113&lt;$K113),"Decision Date before Offer Date",IF($U113="","Last Updated Date missing","OK")))))))))))</f>
        <v/>
      </c>
      <c r="T113" s="25" t="n"/>
      <c r="U113" s="20" t="n"/>
    </row>
    <row r="114">
      <c r="A114" s="19" t="n"/>
      <c r="B114" s="19" t="n"/>
      <c r="C114" s="19" t="n"/>
      <c r="D114" s="19" t="n"/>
      <c r="E114" s="20" t="n"/>
      <c r="F114" s="20" t="n"/>
      <c r="G114" s="21" t="n"/>
      <c r="H114" s="22">
        <f>IF($A114="","",IF($G114="","",IF($G114&gt;='Lists &amp; Settings'!$B$4,"High",IF($G114&gt;='Lists &amp; Settings'!$B$5,"Standard","Low"))))</f>
        <v/>
      </c>
      <c r="I114" s="19" t="n"/>
      <c r="J114" s="23">
        <f>IF(OR($A114="",$I114&lt;&gt;"Waiting",$C114="",$D114="",$F114="",$G114=""),"",1+COUNTIFS($C$6:$C$205,$C114,$D$6:$D$205,$D114,$I$6:$I$205,"Waiting",$G$6:$G$205,"&gt;"&amp;$G114)+COUNTIFS($C$6:$C$205,$C114,$D$6:$D$205,$D114,$I$6:$I$205,"Waiting",$G$6:$G$205,$G114,$F$6:$F$205,"&lt;"&amp;$F114)+COUNTIFS($C$6:$C$205,$C114,$D$6:$D$205,$D114,$I$6:$I$205,"Waiting",$G$6:$G$205,$G114,$F$6:$F$205,$F114,$A$6:$A$205,"&lt;"&amp;$A114))</f>
        <v/>
      </c>
      <c r="K114" s="20" t="n"/>
      <c r="L114" s="20" t="n"/>
      <c r="M114" s="20" t="n"/>
      <c r="N114" s="20" t="n"/>
      <c r="O114" s="20" t="n"/>
      <c r="P114" s="19" t="n"/>
      <c r="Q114" s="23">
        <f>IF(OR($A114="",$I114&lt;&gt;"Waiting",$F114=""),"",MAX(0,TODAY()-$F114))</f>
        <v/>
      </c>
      <c r="R114" s="24">
        <f>IF($A114="","",IF($I114="Offer Sent",IF($L114="","Missing due date",IF($L114&lt;TODAY(),"Offer overdue",IF($L114=TODAY(),"Due today",IF($L114&lt;=TODAY()+2,"Due soon","")))),IF($I114="Waiting",IF($O114="","Missing review date",IF($O114&lt;TODAY(),"Review overdue",IF($O114&lt;=TODAY()+2,"Review due soon",""))),"")))</f>
        <v/>
      </c>
      <c r="S114" s="24">
        <f>IF($A114="","",IF(COUNTIF($A$6:$A$205,$A114)&gt;1,"Duplicate Applicant ID",IF(OR($B114="",$C114="",$D114="",$E114="",$F114="",$G114="",$I114="",$P114=""),"Missing core field",IF(COUNTIFS(tblOfferings[Program],$C114,tblOfferings[Session],$D114)=0,"Program/session not configured",IF($E114&gt;$F114,"Application Date after Waitlist Date",IF(AND($I114="Offer Sent",$K114=""),"Offer Sent without Offer Date",IF(AND(OR($I114="Accepted",$I114="Declined"),$M114=""),"Decision Date missing",IF(AND(OR($I114="Accepted",$I114="Declined"),$K114=""),"Offer Date missing",IF(AND($K114&lt;&gt;"",$L114&lt;&gt;"",$L114&lt;$K114),"Response Due Date before Offer Date",IF(AND($K114&lt;&gt;"",$M114&lt;&gt;"",$M114&lt;$K114),"Decision Date before Offer Date",IF($U114="","Last Updated Date missing","OK")))))))))))</f>
        <v/>
      </c>
      <c r="T114" s="25" t="n"/>
      <c r="U114" s="20" t="n"/>
    </row>
    <row r="115">
      <c r="A115" s="19" t="n"/>
      <c r="B115" s="19" t="n"/>
      <c r="C115" s="19" t="n"/>
      <c r="D115" s="19" t="n"/>
      <c r="E115" s="20" t="n"/>
      <c r="F115" s="20" t="n"/>
      <c r="G115" s="21" t="n"/>
      <c r="H115" s="22">
        <f>IF($A115="","",IF($G115="","",IF($G115&gt;='Lists &amp; Settings'!$B$4,"High",IF($G115&gt;='Lists &amp; Settings'!$B$5,"Standard","Low"))))</f>
        <v/>
      </c>
      <c r="I115" s="19" t="n"/>
      <c r="J115" s="23">
        <f>IF(OR($A115="",$I115&lt;&gt;"Waiting",$C115="",$D115="",$F115="",$G115=""),"",1+COUNTIFS($C$6:$C$205,$C115,$D$6:$D$205,$D115,$I$6:$I$205,"Waiting",$G$6:$G$205,"&gt;"&amp;$G115)+COUNTIFS($C$6:$C$205,$C115,$D$6:$D$205,$D115,$I$6:$I$205,"Waiting",$G$6:$G$205,$G115,$F$6:$F$205,"&lt;"&amp;$F115)+COUNTIFS($C$6:$C$205,$C115,$D$6:$D$205,$D115,$I$6:$I$205,"Waiting",$G$6:$G$205,$G115,$F$6:$F$205,$F115,$A$6:$A$205,"&lt;"&amp;$A115))</f>
        <v/>
      </c>
      <c r="K115" s="20" t="n"/>
      <c r="L115" s="20" t="n"/>
      <c r="M115" s="20" t="n"/>
      <c r="N115" s="20" t="n"/>
      <c r="O115" s="20" t="n"/>
      <c r="P115" s="19" t="n"/>
      <c r="Q115" s="23">
        <f>IF(OR($A115="",$I115&lt;&gt;"Waiting",$F115=""),"",MAX(0,TODAY()-$F115))</f>
        <v/>
      </c>
      <c r="R115" s="24">
        <f>IF($A115="","",IF($I115="Offer Sent",IF($L115="","Missing due date",IF($L115&lt;TODAY(),"Offer overdue",IF($L115=TODAY(),"Due today",IF($L115&lt;=TODAY()+2,"Due soon","")))),IF($I115="Waiting",IF($O115="","Missing review date",IF($O115&lt;TODAY(),"Review overdue",IF($O115&lt;=TODAY()+2,"Review due soon",""))),"")))</f>
        <v/>
      </c>
      <c r="S115" s="24">
        <f>IF($A115="","",IF(COUNTIF($A$6:$A$205,$A115)&gt;1,"Duplicate Applicant ID",IF(OR($B115="",$C115="",$D115="",$E115="",$F115="",$G115="",$I115="",$P115=""),"Missing core field",IF(COUNTIFS(tblOfferings[Program],$C115,tblOfferings[Session],$D115)=0,"Program/session not configured",IF($E115&gt;$F115,"Application Date after Waitlist Date",IF(AND($I115="Offer Sent",$K115=""),"Offer Sent without Offer Date",IF(AND(OR($I115="Accepted",$I115="Declined"),$M115=""),"Decision Date missing",IF(AND(OR($I115="Accepted",$I115="Declined"),$K115=""),"Offer Date missing",IF(AND($K115&lt;&gt;"",$L115&lt;&gt;"",$L115&lt;$K115),"Response Due Date before Offer Date",IF(AND($K115&lt;&gt;"",$M115&lt;&gt;"",$M115&lt;$K115),"Decision Date before Offer Date",IF($U115="","Last Updated Date missing","OK")))))))))))</f>
        <v/>
      </c>
      <c r="T115" s="25" t="n"/>
      <c r="U115" s="20" t="n"/>
    </row>
    <row r="116">
      <c r="A116" s="19" t="n"/>
      <c r="B116" s="19" t="n"/>
      <c r="C116" s="19" t="n"/>
      <c r="D116" s="19" t="n"/>
      <c r="E116" s="20" t="n"/>
      <c r="F116" s="20" t="n"/>
      <c r="G116" s="21" t="n"/>
      <c r="H116" s="22">
        <f>IF($A116="","",IF($G116="","",IF($G116&gt;='Lists &amp; Settings'!$B$4,"High",IF($G116&gt;='Lists &amp; Settings'!$B$5,"Standard","Low"))))</f>
        <v/>
      </c>
      <c r="I116" s="19" t="n"/>
      <c r="J116" s="23">
        <f>IF(OR($A116="",$I116&lt;&gt;"Waiting",$C116="",$D116="",$F116="",$G116=""),"",1+COUNTIFS($C$6:$C$205,$C116,$D$6:$D$205,$D116,$I$6:$I$205,"Waiting",$G$6:$G$205,"&gt;"&amp;$G116)+COUNTIFS($C$6:$C$205,$C116,$D$6:$D$205,$D116,$I$6:$I$205,"Waiting",$G$6:$G$205,$G116,$F$6:$F$205,"&lt;"&amp;$F116)+COUNTIFS($C$6:$C$205,$C116,$D$6:$D$205,$D116,$I$6:$I$205,"Waiting",$G$6:$G$205,$G116,$F$6:$F$205,$F116,$A$6:$A$205,"&lt;"&amp;$A116))</f>
        <v/>
      </c>
      <c r="K116" s="20" t="n"/>
      <c r="L116" s="20" t="n"/>
      <c r="M116" s="20" t="n"/>
      <c r="N116" s="20" t="n"/>
      <c r="O116" s="20" t="n"/>
      <c r="P116" s="19" t="n"/>
      <c r="Q116" s="23">
        <f>IF(OR($A116="",$I116&lt;&gt;"Waiting",$F116=""),"",MAX(0,TODAY()-$F116))</f>
        <v/>
      </c>
      <c r="R116" s="24">
        <f>IF($A116="","",IF($I116="Offer Sent",IF($L116="","Missing due date",IF($L116&lt;TODAY(),"Offer overdue",IF($L116=TODAY(),"Due today",IF($L116&lt;=TODAY()+2,"Due soon","")))),IF($I116="Waiting",IF($O116="","Missing review date",IF($O116&lt;TODAY(),"Review overdue",IF($O116&lt;=TODAY()+2,"Review due soon",""))),"")))</f>
        <v/>
      </c>
      <c r="S116" s="24">
        <f>IF($A116="","",IF(COUNTIF($A$6:$A$205,$A116)&gt;1,"Duplicate Applicant ID",IF(OR($B116="",$C116="",$D116="",$E116="",$F116="",$G116="",$I116="",$P116=""),"Missing core field",IF(COUNTIFS(tblOfferings[Program],$C116,tblOfferings[Session],$D116)=0,"Program/session not configured",IF($E116&gt;$F116,"Application Date after Waitlist Date",IF(AND($I116="Offer Sent",$K116=""),"Offer Sent without Offer Date",IF(AND(OR($I116="Accepted",$I116="Declined"),$M116=""),"Decision Date missing",IF(AND(OR($I116="Accepted",$I116="Declined"),$K116=""),"Offer Date missing",IF(AND($K116&lt;&gt;"",$L116&lt;&gt;"",$L116&lt;$K116),"Response Due Date before Offer Date",IF(AND($K116&lt;&gt;"",$M116&lt;&gt;"",$M116&lt;$K116),"Decision Date before Offer Date",IF($U116="","Last Updated Date missing","OK")))))))))))</f>
        <v/>
      </c>
      <c r="T116" s="25" t="n"/>
      <c r="U116" s="20" t="n"/>
    </row>
    <row r="117">
      <c r="A117" s="19" t="n"/>
      <c r="B117" s="19" t="n"/>
      <c r="C117" s="19" t="n"/>
      <c r="D117" s="19" t="n"/>
      <c r="E117" s="20" t="n"/>
      <c r="F117" s="20" t="n"/>
      <c r="G117" s="21" t="n"/>
      <c r="H117" s="22">
        <f>IF($A117="","",IF($G117="","",IF($G117&gt;='Lists &amp; Settings'!$B$4,"High",IF($G117&gt;='Lists &amp; Settings'!$B$5,"Standard","Low"))))</f>
        <v/>
      </c>
      <c r="I117" s="19" t="n"/>
      <c r="J117" s="23">
        <f>IF(OR($A117="",$I117&lt;&gt;"Waiting",$C117="",$D117="",$F117="",$G117=""),"",1+COUNTIFS($C$6:$C$205,$C117,$D$6:$D$205,$D117,$I$6:$I$205,"Waiting",$G$6:$G$205,"&gt;"&amp;$G117)+COUNTIFS($C$6:$C$205,$C117,$D$6:$D$205,$D117,$I$6:$I$205,"Waiting",$G$6:$G$205,$G117,$F$6:$F$205,"&lt;"&amp;$F117)+COUNTIFS($C$6:$C$205,$C117,$D$6:$D$205,$D117,$I$6:$I$205,"Waiting",$G$6:$G$205,$G117,$F$6:$F$205,$F117,$A$6:$A$205,"&lt;"&amp;$A117))</f>
        <v/>
      </c>
      <c r="K117" s="20" t="n"/>
      <c r="L117" s="20" t="n"/>
      <c r="M117" s="20" t="n"/>
      <c r="N117" s="20" t="n"/>
      <c r="O117" s="20" t="n"/>
      <c r="P117" s="19" t="n"/>
      <c r="Q117" s="23">
        <f>IF(OR($A117="",$I117&lt;&gt;"Waiting",$F117=""),"",MAX(0,TODAY()-$F117))</f>
        <v/>
      </c>
      <c r="R117" s="24">
        <f>IF($A117="","",IF($I117="Offer Sent",IF($L117="","Missing due date",IF($L117&lt;TODAY(),"Offer overdue",IF($L117=TODAY(),"Due today",IF($L117&lt;=TODAY()+2,"Due soon","")))),IF($I117="Waiting",IF($O117="","Missing review date",IF($O117&lt;TODAY(),"Review overdue",IF($O117&lt;=TODAY()+2,"Review due soon",""))),"")))</f>
        <v/>
      </c>
      <c r="S117" s="24">
        <f>IF($A117="","",IF(COUNTIF($A$6:$A$205,$A117)&gt;1,"Duplicate Applicant ID",IF(OR($B117="",$C117="",$D117="",$E117="",$F117="",$G117="",$I117="",$P117=""),"Missing core field",IF(COUNTIFS(tblOfferings[Program],$C117,tblOfferings[Session],$D117)=0,"Program/session not configured",IF($E117&gt;$F117,"Application Date after Waitlist Date",IF(AND($I117="Offer Sent",$K117=""),"Offer Sent without Offer Date",IF(AND(OR($I117="Accepted",$I117="Declined"),$M117=""),"Decision Date missing",IF(AND(OR($I117="Accepted",$I117="Declined"),$K117=""),"Offer Date missing",IF(AND($K117&lt;&gt;"",$L117&lt;&gt;"",$L117&lt;$K117),"Response Due Date before Offer Date",IF(AND($K117&lt;&gt;"",$M117&lt;&gt;"",$M117&lt;$K117),"Decision Date before Offer Date",IF($U117="","Last Updated Date missing","OK")))))))))))</f>
        <v/>
      </c>
      <c r="T117" s="25" t="n"/>
      <c r="U117" s="20" t="n"/>
    </row>
    <row r="118">
      <c r="A118" s="19" t="n"/>
      <c r="B118" s="19" t="n"/>
      <c r="C118" s="19" t="n"/>
      <c r="D118" s="19" t="n"/>
      <c r="E118" s="20" t="n"/>
      <c r="F118" s="20" t="n"/>
      <c r="G118" s="21" t="n"/>
      <c r="H118" s="22">
        <f>IF($A118="","",IF($G118="","",IF($G118&gt;='Lists &amp; Settings'!$B$4,"High",IF($G118&gt;='Lists &amp; Settings'!$B$5,"Standard","Low"))))</f>
        <v/>
      </c>
      <c r="I118" s="19" t="n"/>
      <c r="J118" s="23">
        <f>IF(OR($A118="",$I118&lt;&gt;"Waiting",$C118="",$D118="",$F118="",$G118=""),"",1+COUNTIFS($C$6:$C$205,$C118,$D$6:$D$205,$D118,$I$6:$I$205,"Waiting",$G$6:$G$205,"&gt;"&amp;$G118)+COUNTIFS($C$6:$C$205,$C118,$D$6:$D$205,$D118,$I$6:$I$205,"Waiting",$G$6:$G$205,$G118,$F$6:$F$205,"&lt;"&amp;$F118)+COUNTIFS($C$6:$C$205,$C118,$D$6:$D$205,$D118,$I$6:$I$205,"Waiting",$G$6:$G$205,$G118,$F$6:$F$205,$F118,$A$6:$A$205,"&lt;"&amp;$A118))</f>
        <v/>
      </c>
      <c r="K118" s="20" t="n"/>
      <c r="L118" s="20" t="n"/>
      <c r="M118" s="20" t="n"/>
      <c r="N118" s="20" t="n"/>
      <c r="O118" s="20" t="n"/>
      <c r="P118" s="19" t="n"/>
      <c r="Q118" s="23">
        <f>IF(OR($A118="",$I118&lt;&gt;"Waiting",$F118=""),"",MAX(0,TODAY()-$F118))</f>
        <v/>
      </c>
      <c r="R118" s="24">
        <f>IF($A118="","",IF($I118="Offer Sent",IF($L118="","Missing due date",IF($L118&lt;TODAY(),"Offer overdue",IF($L118=TODAY(),"Due today",IF($L118&lt;=TODAY()+2,"Due soon","")))),IF($I118="Waiting",IF($O118="","Missing review date",IF($O118&lt;TODAY(),"Review overdue",IF($O118&lt;=TODAY()+2,"Review due soon",""))),"")))</f>
        <v/>
      </c>
      <c r="S118" s="24">
        <f>IF($A118="","",IF(COUNTIF($A$6:$A$205,$A118)&gt;1,"Duplicate Applicant ID",IF(OR($B118="",$C118="",$D118="",$E118="",$F118="",$G118="",$I118="",$P118=""),"Missing core field",IF(COUNTIFS(tblOfferings[Program],$C118,tblOfferings[Session],$D118)=0,"Program/session not configured",IF($E118&gt;$F118,"Application Date after Waitlist Date",IF(AND($I118="Offer Sent",$K118=""),"Offer Sent without Offer Date",IF(AND(OR($I118="Accepted",$I118="Declined"),$M118=""),"Decision Date missing",IF(AND(OR($I118="Accepted",$I118="Declined"),$K118=""),"Offer Date missing",IF(AND($K118&lt;&gt;"",$L118&lt;&gt;"",$L118&lt;$K118),"Response Due Date before Offer Date",IF(AND($K118&lt;&gt;"",$M118&lt;&gt;"",$M118&lt;$K118),"Decision Date before Offer Date",IF($U118="","Last Updated Date missing","OK")))))))))))</f>
        <v/>
      </c>
      <c r="T118" s="25" t="n"/>
      <c r="U118" s="20" t="n"/>
    </row>
    <row r="119">
      <c r="A119" s="19" t="n"/>
      <c r="B119" s="19" t="n"/>
      <c r="C119" s="19" t="n"/>
      <c r="D119" s="19" t="n"/>
      <c r="E119" s="20" t="n"/>
      <c r="F119" s="20" t="n"/>
      <c r="G119" s="21" t="n"/>
      <c r="H119" s="22">
        <f>IF($A119="","",IF($G119="","",IF($G119&gt;='Lists &amp; Settings'!$B$4,"High",IF($G119&gt;='Lists &amp; Settings'!$B$5,"Standard","Low"))))</f>
        <v/>
      </c>
      <c r="I119" s="19" t="n"/>
      <c r="J119" s="23">
        <f>IF(OR($A119="",$I119&lt;&gt;"Waiting",$C119="",$D119="",$F119="",$G119=""),"",1+COUNTIFS($C$6:$C$205,$C119,$D$6:$D$205,$D119,$I$6:$I$205,"Waiting",$G$6:$G$205,"&gt;"&amp;$G119)+COUNTIFS($C$6:$C$205,$C119,$D$6:$D$205,$D119,$I$6:$I$205,"Waiting",$G$6:$G$205,$G119,$F$6:$F$205,"&lt;"&amp;$F119)+COUNTIFS($C$6:$C$205,$C119,$D$6:$D$205,$D119,$I$6:$I$205,"Waiting",$G$6:$G$205,$G119,$F$6:$F$205,$F119,$A$6:$A$205,"&lt;"&amp;$A119))</f>
        <v/>
      </c>
      <c r="K119" s="20" t="n"/>
      <c r="L119" s="20" t="n"/>
      <c r="M119" s="20" t="n"/>
      <c r="N119" s="20" t="n"/>
      <c r="O119" s="20" t="n"/>
      <c r="P119" s="19" t="n"/>
      <c r="Q119" s="23">
        <f>IF(OR($A119="",$I119&lt;&gt;"Waiting",$F119=""),"",MAX(0,TODAY()-$F119))</f>
        <v/>
      </c>
      <c r="R119" s="24">
        <f>IF($A119="","",IF($I119="Offer Sent",IF($L119="","Missing due date",IF($L119&lt;TODAY(),"Offer overdue",IF($L119=TODAY(),"Due today",IF($L119&lt;=TODAY()+2,"Due soon","")))),IF($I119="Waiting",IF($O119="","Missing review date",IF($O119&lt;TODAY(),"Review overdue",IF($O119&lt;=TODAY()+2,"Review due soon",""))),"")))</f>
        <v/>
      </c>
      <c r="S119" s="24">
        <f>IF($A119="","",IF(COUNTIF($A$6:$A$205,$A119)&gt;1,"Duplicate Applicant ID",IF(OR($B119="",$C119="",$D119="",$E119="",$F119="",$G119="",$I119="",$P119=""),"Missing core field",IF(COUNTIFS(tblOfferings[Program],$C119,tblOfferings[Session],$D119)=0,"Program/session not configured",IF($E119&gt;$F119,"Application Date after Waitlist Date",IF(AND($I119="Offer Sent",$K119=""),"Offer Sent without Offer Date",IF(AND(OR($I119="Accepted",$I119="Declined"),$M119=""),"Decision Date missing",IF(AND(OR($I119="Accepted",$I119="Declined"),$K119=""),"Offer Date missing",IF(AND($K119&lt;&gt;"",$L119&lt;&gt;"",$L119&lt;$K119),"Response Due Date before Offer Date",IF(AND($K119&lt;&gt;"",$M119&lt;&gt;"",$M119&lt;$K119),"Decision Date before Offer Date",IF($U119="","Last Updated Date missing","OK")))))))))))</f>
        <v/>
      </c>
      <c r="T119" s="25" t="n"/>
      <c r="U119" s="20" t="n"/>
    </row>
    <row r="120">
      <c r="A120" s="19" t="n"/>
      <c r="B120" s="19" t="n"/>
      <c r="C120" s="19" t="n"/>
      <c r="D120" s="19" t="n"/>
      <c r="E120" s="20" t="n"/>
      <c r="F120" s="20" t="n"/>
      <c r="G120" s="21" t="n"/>
      <c r="H120" s="22">
        <f>IF($A120="","",IF($G120="","",IF($G120&gt;='Lists &amp; Settings'!$B$4,"High",IF($G120&gt;='Lists &amp; Settings'!$B$5,"Standard","Low"))))</f>
        <v/>
      </c>
      <c r="I120" s="19" t="n"/>
      <c r="J120" s="23">
        <f>IF(OR($A120="",$I120&lt;&gt;"Waiting",$C120="",$D120="",$F120="",$G120=""),"",1+COUNTIFS($C$6:$C$205,$C120,$D$6:$D$205,$D120,$I$6:$I$205,"Waiting",$G$6:$G$205,"&gt;"&amp;$G120)+COUNTIFS($C$6:$C$205,$C120,$D$6:$D$205,$D120,$I$6:$I$205,"Waiting",$G$6:$G$205,$G120,$F$6:$F$205,"&lt;"&amp;$F120)+COUNTIFS($C$6:$C$205,$C120,$D$6:$D$205,$D120,$I$6:$I$205,"Waiting",$G$6:$G$205,$G120,$F$6:$F$205,$F120,$A$6:$A$205,"&lt;"&amp;$A120))</f>
        <v/>
      </c>
      <c r="K120" s="20" t="n"/>
      <c r="L120" s="20" t="n"/>
      <c r="M120" s="20" t="n"/>
      <c r="N120" s="20" t="n"/>
      <c r="O120" s="20" t="n"/>
      <c r="P120" s="19" t="n"/>
      <c r="Q120" s="23">
        <f>IF(OR($A120="",$I120&lt;&gt;"Waiting",$F120=""),"",MAX(0,TODAY()-$F120))</f>
        <v/>
      </c>
      <c r="R120" s="24">
        <f>IF($A120="","",IF($I120="Offer Sent",IF($L120="","Missing due date",IF($L120&lt;TODAY(),"Offer overdue",IF($L120=TODAY(),"Due today",IF($L120&lt;=TODAY()+2,"Due soon","")))),IF($I120="Waiting",IF($O120="","Missing review date",IF($O120&lt;TODAY(),"Review overdue",IF($O120&lt;=TODAY()+2,"Review due soon",""))),"")))</f>
        <v/>
      </c>
      <c r="S120" s="24">
        <f>IF($A120="","",IF(COUNTIF($A$6:$A$205,$A120)&gt;1,"Duplicate Applicant ID",IF(OR($B120="",$C120="",$D120="",$E120="",$F120="",$G120="",$I120="",$P120=""),"Missing core field",IF(COUNTIFS(tblOfferings[Program],$C120,tblOfferings[Session],$D120)=0,"Program/session not configured",IF($E120&gt;$F120,"Application Date after Waitlist Date",IF(AND($I120="Offer Sent",$K120=""),"Offer Sent without Offer Date",IF(AND(OR($I120="Accepted",$I120="Declined"),$M120=""),"Decision Date missing",IF(AND(OR($I120="Accepted",$I120="Declined"),$K120=""),"Offer Date missing",IF(AND($K120&lt;&gt;"",$L120&lt;&gt;"",$L120&lt;$K120),"Response Due Date before Offer Date",IF(AND($K120&lt;&gt;"",$M120&lt;&gt;"",$M120&lt;$K120),"Decision Date before Offer Date",IF($U120="","Last Updated Date missing","OK")))))))))))</f>
        <v/>
      </c>
      <c r="T120" s="25" t="n"/>
      <c r="U120" s="20" t="n"/>
    </row>
    <row r="121">
      <c r="A121" s="19" t="n"/>
      <c r="B121" s="19" t="n"/>
      <c r="C121" s="19" t="n"/>
      <c r="D121" s="19" t="n"/>
      <c r="E121" s="20" t="n"/>
      <c r="F121" s="20" t="n"/>
      <c r="G121" s="21" t="n"/>
      <c r="H121" s="22">
        <f>IF($A121="","",IF($G121="","",IF($G121&gt;='Lists &amp; Settings'!$B$4,"High",IF($G121&gt;='Lists &amp; Settings'!$B$5,"Standard","Low"))))</f>
        <v/>
      </c>
      <c r="I121" s="19" t="n"/>
      <c r="J121" s="23">
        <f>IF(OR($A121="",$I121&lt;&gt;"Waiting",$C121="",$D121="",$F121="",$G121=""),"",1+COUNTIFS($C$6:$C$205,$C121,$D$6:$D$205,$D121,$I$6:$I$205,"Waiting",$G$6:$G$205,"&gt;"&amp;$G121)+COUNTIFS($C$6:$C$205,$C121,$D$6:$D$205,$D121,$I$6:$I$205,"Waiting",$G$6:$G$205,$G121,$F$6:$F$205,"&lt;"&amp;$F121)+COUNTIFS($C$6:$C$205,$C121,$D$6:$D$205,$D121,$I$6:$I$205,"Waiting",$G$6:$G$205,$G121,$F$6:$F$205,$F121,$A$6:$A$205,"&lt;"&amp;$A121))</f>
        <v/>
      </c>
      <c r="K121" s="20" t="n"/>
      <c r="L121" s="20" t="n"/>
      <c r="M121" s="20" t="n"/>
      <c r="N121" s="20" t="n"/>
      <c r="O121" s="20" t="n"/>
      <c r="P121" s="19" t="n"/>
      <c r="Q121" s="23">
        <f>IF(OR($A121="",$I121&lt;&gt;"Waiting",$F121=""),"",MAX(0,TODAY()-$F121))</f>
        <v/>
      </c>
      <c r="R121" s="24">
        <f>IF($A121="","",IF($I121="Offer Sent",IF($L121="","Missing due date",IF($L121&lt;TODAY(),"Offer overdue",IF($L121=TODAY(),"Due today",IF($L121&lt;=TODAY()+2,"Due soon","")))),IF($I121="Waiting",IF($O121="","Missing review date",IF($O121&lt;TODAY(),"Review overdue",IF($O121&lt;=TODAY()+2,"Review due soon",""))),"")))</f>
        <v/>
      </c>
      <c r="S121" s="24">
        <f>IF($A121="","",IF(COUNTIF($A$6:$A$205,$A121)&gt;1,"Duplicate Applicant ID",IF(OR($B121="",$C121="",$D121="",$E121="",$F121="",$G121="",$I121="",$P121=""),"Missing core field",IF(COUNTIFS(tblOfferings[Program],$C121,tblOfferings[Session],$D121)=0,"Program/session not configured",IF($E121&gt;$F121,"Application Date after Waitlist Date",IF(AND($I121="Offer Sent",$K121=""),"Offer Sent without Offer Date",IF(AND(OR($I121="Accepted",$I121="Declined"),$M121=""),"Decision Date missing",IF(AND(OR($I121="Accepted",$I121="Declined"),$K121=""),"Offer Date missing",IF(AND($K121&lt;&gt;"",$L121&lt;&gt;"",$L121&lt;$K121),"Response Due Date before Offer Date",IF(AND($K121&lt;&gt;"",$M121&lt;&gt;"",$M121&lt;$K121),"Decision Date before Offer Date",IF($U121="","Last Updated Date missing","OK")))))))))))</f>
        <v/>
      </c>
      <c r="T121" s="25" t="n"/>
      <c r="U121" s="20" t="n"/>
    </row>
    <row r="122">
      <c r="A122" s="19" t="n"/>
      <c r="B122" s="19" t="n"/>
      <c r="C122" s="19" t="n"/>
      <c r="D122" s="19" t="n"/>
      <c r="E122" s="20" t="n"/>
      <c r="F122" s="20" t="n"/>
      <c r="G122" s="21" t="n"/>
      <c r="H122" s="22">
        <f>IF($A122="","",IF($G122="","",IF($G122&gt;='Lists &amp; Settings'!$B$4,"High",IF($G122&gt;='Lists &amp; Settings'!$B$5,"Standard","Low"))))</f>
        <v/>
      </c>
      <c r="I122" s="19" t="n"/>
      <c r="J122" s="23">
        <f>IF(OR($A122="",$I122&lt;&gt;"Waiting",$C122="",$D122="",$F122="",$G122=""),"",1+COUNTIFS($C$6:$C$205,$C122,$D$6:$D$205,$D122,$I$6:$I$205,"Waiting",$G$6:$G$205,"&gt;"&amp;$G122)+COUNTIFS($C$6:$C$205,$C122,$D$6:$D$205,$D122,$I$6:$I$205,"Waiting",$G$6:$G$205,$G122,$F$6:$F$205,"&lt;"&amp;$F122)+COUNTIFS($C$6:$C$205,$C122,$D$6:$D$205,$D122,$I$6:$I$205,"Waiting",$G$6:$G$205,$G122,$F$6:$F$205,$F122,$A$6:$A$205,"&lt;"&amp;$A122))</f>
        <v/>
      </c>
      <c r="K122" s="20" t="n"/>
      <c r="L122" s="20" t="n"/>
      <c r="M122" s="20" t="n"/>
      <c r="N122" s="20" t="n"/>
      <c r="O122" s="20" t="n"/>
      <c r="P122" s="19" t="n"/>
      <c r="Q122" s="23">
        <f>IF(OR($A122="",$I122&lt;&gt;"Waiting",$F122=""),"",MAX(0,TODAY()-$F122))</f>
        <v/>
      </c>
      <c r="R122" s="24">
        <f>IF($A122="","",IF($I122="Offer Sent",IF($L122="","Missing due date",IF($L122&lt;TODAY(),"Offer overdue",IF($L122=TODAY(),"Due today",IF($L122&lt;=TODAY()+2,"Due soon","")))),IF($I122="Waiting",IF($O122="","Missing review date",IF($O122&lt;TODAY(),"Review overdue",IF($O122&lt;=TODAY()+2,"Review due soon",""))),"")))</f>
        <v/>
      </c>
      <c r="S122" s="24">
        <f>IF($A122="","",IF(COUNTIF($A$6:$A$205,$A122)&gt;1,"Duplicate Applicant ID",IF(OR($B122="",$C122="",$D122="",$E122="",$F122="",$G122="",$I122="",$P122=""),"Missing core field",IF(COUNTIFS(tblOfferings[Program],$C122,tblOfferings[Session],$D122)=0,"Program/session not configured",IF($E122&gt;$F122,"Application Date after Waitlist Date",IF(AND($I122="Offer Sent",$K122=""),"Offer Sent without Offer Date",IF(AND(OR($I122="Accepted",$I122="Declined"),$M122=""),"Decision Date missing",IF(AND(OR($I122="Accepted",$I122="Declined"),$K122=""),"Offer Date missing",IF(AND($K122&lt;&gt;"",$L122&lt;&gt;"",$L122&lt;$K122),"Response Due Date before Offer Date",IF(AND($K122&lt;&gt;"",$M122&lt;&gt;"",$M122&lt;$K122),"Decision Date before Offer Date",IF($U122="","Last Updated Date missing","OK")))))))))))</f>
        <v/>
      </c>
      <c r="T122" s="25" t="n"/>
      <c r="U122" s="20" t="n"/>
    </row>
    <row r="123">
      <c r="A123" s="19" t="n"/>
      <c r="B123" s="19" t="n"/>
      <c r="C123" s="19" t="n"/>
      <c r="D123" s="19" t="n"/>
      <c r="E123" s="20" t="n"/>
      <c r="F123" s="20" t="n"/>
      <c r="G123" s="21" t="n"/>
      <c r="H123" s="22">
        <f>IF($A123="","",IF($G123="","",IF($G123&gt;='Lists &amp; Settings'!$B$4,"High",IF($G123&gt;='Lists &amp; Settings'!$B$5,"Standard","Low"))))</f>
        <v/>
      </c>
      <c r="I123" s="19" t="n"/>
      <c r="J123" s="23">
        <f>IF(OR($A123="",$I123&lt;&gt;"Waiting",$C123="",$D123="",$F123="",$G123=""),"",1+COUNTIFS($C$6:$C$205,$C123,$D$6:$D$205,$D123,$I$6:$I$205,"Waiting",$G$6:$G$205,"&gt;"&amp;$G123)+COUNTIFS($C$6:$C$205,$C123,$D$6:$D$205,$D123,$I$6:$I$205,"Waiting",$G$6:$G$205,$G123,$F$6:$F$205,"&lt;"&amp;$F123)+COUNTIFS($C$6:$C$205,$C123,$D$6:$D$205,$D123,$I$6:$I$205,"Waiting",$G$6:$G$205,$G123,$F$6:$F$205,$F123,$A$6:$A$205,"&lt;"&amp;$A123))</f>
        <v/>
      </c>
      <c r="K123" s="20" t="n"/>
      <c r="L123" s="20" t="n"/>
      <c r="M123" s="20" t="n"/>
      <c r="N123" s="20" t="n"/>
      <c r="O123" s="20" t="n"/>
      <c r="P123" s="19" t="n"/>
      <c r="Q123" s="23">
        <f>IF(OR($A123="",$I123&lt;&gt;"Waiting",$F123=""),"",MAX(0,TODAY()-$F123))</f>
        <v/>
      </c>
      <c r="R123" s="24">
        <f>IF($A123="","",IF($I123="Offer Sent",IF($L123="","Missing due date",IF($L123&lt;TODAY(),"Offer overdue",IF($L123=TODAY(),"Due today",IF($L123&lt;=TODAY()+2,"Due soon","")))),IF($I123="Waiting",IF($O123="","Missing review date",IF($O123&lt;TODAY(),"Review overdue",IF($O123&lt;=TODAY()+2,"Review due soon",""))),"")))</f>
        <v/>
      </c>
      <c r="S123" s="24">
        <f>IF($A123="","",IF(COUNTIF($A$6:$A$205,$A123)&gt;1,"Duplicate Applicant ID",IF(OR($B123="",$C123="",$D123="",$E123="",$F123="",$G123="",$I123="",$P123=""),"Missing core field",IF(COUNTIFS(tblOfferings[Program],$C123,tblOfferings[Session],$D123)=0,"Program/session not configured",IF($E123&gt;$F123,"Application Date after Waitlist Date",IF(AND($I123="Offer Sent",$K123=""),"Offer Sent without Offer Date",IF(AND(OR($I123="Accepted",$I123="Declined"),$M123=""),"Decision Date missing",IF(AND(OR($I123="Accepted",$I123="Declined"),$K123=""),"Offer Date missing",IF(AND($K123&lt;&gt;"",$L123&lt;&gt;"",$L123&lt;$K123),"Response Due Date before Offer Date",IF(AND($K123&lt;&gt;"",$M123&lt;&gt;"",$M123&lt;$K123),"Decision Date before Offer Date",IF($U123="","Last Updated Date missing","OK")))))))))))</f>
        <v/>
      </c>
      <c r="T123" s="25" t="n"/>
      <c r="U123" s="20" t="n"/>
    </row>
    <row r="124">
      <c r="A124" s="19" t="n"/>
      <c r="B124" s="19" t="n"/>
      <c r="C124" s="19" t="n"/>
      <c r="D124" s="19" t="n"/>
      <c r="E124" s="20" t="n"/>
      <c r="F124" s="20" t="n"/>
      <c r="G124" s="21" t="n"/>
      <c r="H124" s="22">
        <f>IF($A124="","",IF($G124="","",IF($G124&gt;='Lists &amp; Settings'!$B$4,"High",IF($G124&gt;='Lists &amp; Settings'!$B$5,"Standard","Low"))))</f>
        <v/>
      </c>
      <c r="I124" s="19" t="n"/>
      <c r="J124" s="23">
        <f>IF(OR($A124="",$I124&lt;&gt;"Waiting",$C124="",$D124="",$F124="",$G124=""),"",1+COUNTIFS($C$6:$C$205,$C124,$D$6:$D$205,$D124,$I$6:$I$205,"Waiting",$G$6:$G$205,"&gt;"&amp;$G124)+COUNTIFS($C$6:$C$205,$C124,$D$6:$D$205,$D124,$I$6:$I$205,"Waiting",$G$6:$G$205,$G124,$F$6:$F$205,"&lt;"&amp;$F124)+COUNTIFS($C$6:$C$205,$C124,$D$6:$D$205,$D124,$I$6:$I$205,"Waiting",$G$6:$G$205,$G124,$F$6:$F$205,$F124,$A$6:$A$205,"&lt;"&amp;$A124))</f>
        <v/>
      </c>
      <c r="K124" s="20" t="n"/>
      <c r="L124" s="20" t="n"/>
      <c r="M124" s="20" t="n"/>
      <c r="N124" s="20" t="n"/>
      <c r="O124" s="20" t="n"/>
      <c r="P124" s="19" t="n"/>
      <c r="Q124" s="23">
        <f>IF(OR($A124="",$I124&lt;&gt;"Waiting",$F124=""),"",MAX(0,TODAY()-$F124))</f>
        <v/>
      </c>
      <c r="R124" s="24">
        <f>IF($A124="","",IF($I124="Offer Sent",IF($L124="","Missing due date",IF($L124&lt;TODAY(),"Offer overdue",IF($L124=TODAY(),"Due today",IF($L124&lt;=TODAY()+2,"Due soon","")))),IF($I124="Waiting",IF($O124="","Missing review date",IF($O124&lt;TODAY(),"Review overdue",IF($O124&lt;=TODAY()+2,"Review due soon",""))),"")))</f>
        <v/>
      </c>
      <c r="S124" s="24">
        <f>IF($A124="","",IF(COUNTIF($A$6:$A$205,$A124)&gt;1,"Duplicate Applicant ID",IF(OR($B124="",$C124="",$D124="",$E124="",$F124="",$G124="",$I124="",$P124=""),"Missing core field",IF(COUNTIFS(tblOfferings[Program],$C124,tblOfferings[Session],$D124)=0,"Program/session not configured",IF($E124&gt;$F124,"Application Date after Waitlist Date",IF(AND($I124="Offer Sent",$K124=""),"Offer Sent without Offer Date",IF(AND(OR($I124="Accepted",$I124="Declined"),$M124=""),"Decision Date missing",IF(AND(OR($I124="Accepted",$I124="Declined"),$K124=""),"Offer Date missing",IF(AND($K124&lt;&gt;"",$L124&lt;&gt;"",$L124&lt;$K124),"Response Due Date before Offer Date",IF(AND($K124&lt;&gt;"",$M124&lt;&gt;"",$M124&lt;$K124),"Decision Date before Offer Date",IF($U124="","Last Updated Date missing","OK")))))))))))</f>
        <v/>
      </c>
      <c r="T124" s="25" t="n"/>
      <c r="U124" s="20" t="n"/>
    </row>
    <row r="125">
      <c r="A125" s="19" t="n"/>
      <c r="B125" s="19" t="n"/>
      <c r="C125" s="19" t="n"/>
      <c r="D125" s="19" t="n"/>
      <c r="E125" s="20" t="n"/>
      <c r="F125" s="20" t="n"/>
      <c r="G125" s="21" t="n"/>
      <c r="H125" s="22">
        <f>IF($A125="","",IF($G125="","",IF($G125&gt;='Lists &amp; Settings'!$B$4,"High",IF($G125&gt;='Lists &amp; Settings'!$B$5,"Standard","Low"))))</f>
        <v/>
      </c>
      <c r="I125" s="19" t="n"/>
      <c r="J125" s="23">
        <f>IF(OR($A125="",$I125&lt;&gt;"Waiting",$C125="",$D125="",$F125="",$G125=""),"",1+COUNTIFS($C$6:$C$205,$C125,$D$6:$D$205,$D125,$I$6:$I$205,"Waiting",$G$6:$G$205,"&gt;"&amp;$G125)+COUNTIFS($C$6:$C$205,$C125,$D$6:$D$205,$D125,$I$6:$I$205,"Waiting",$G$6:$G$205,$G125,$F$6:$F$205,"&lt;"&amp;$F125)+COUNTIFS($C$6:$C$205,$C125,$D$6:$D$205,$D125,$I$6:$I$205,"Waiting",$G$6:$G$205,$G125,$F$6:$F$205,$F125,$A$6:$A$205,"&lt;"&amp;$A125))</f>
        <v/>
      </c>
      <c r="K125" s="20" t="n"/>
      <c r="L125" s="20" t="n"/>
      <c r="M125" s="20" t="n"/>
      <c r="N125" s="20" t="n"/>
      <c r="O125" s="20" t="n"/>
      <c r="P125" s="19" t="n"/>
      <c r="Q125" s="23">
        <f>IF(OR($A125="",$I125&lt;&gt;"Waiting",$F125=""),"",MAX(0,TODAY()-$F125))</f>
        <v/>
      </c>
      <c r="R125" s="24">
        <f>IF($A125="","",IF($I125="Offer Sent",IF($L125="","Missing due date",IF($L125&lt;TODAY(),"Offer overdue",IF($L125=TODAY(),"Due today",IF($L125&lt;=TODAY()+2,"Due soon","")))),IF($I125="Waiting",IF($O125="","Missing review date",IF($O125&lt;TODAY(),"Review overdue",IF($O125&lt;=TODAY()+2,"Review due soon",""))),"")))</f>
        <v/>
      </c>
      <c r="S125" s="24">
        <f>IF($A125="","",IF(COUNTIF($A$6:$A$205,$A125)&gt;1,"Duplicate Applicant ID",IF(OR($B125="",$C125="",$D125="",$E125="",$F125="",$G125="",$I125="",$P125=""),"Missing core field",IF(COUNTIFS(tblOfferings[Program],$C125,tblOfferings[Session],$D125)=0,"Program/session not configured",IF($E125&gt;$F125,"Application Date after Waitlist Date",IF(AND($I125="Offer Sent",$K125=""),"Offer Sent without Offer Date",IF(AND(OR($I125="Accepted",$I125="Declined"),$M125=""),"Decision Date missing",IF(AND(OR($I125="Accepted",$I125="Declined"),$K125=""),"Offer Date missing",IF(AND($K125&lt;&gt;"",$L125&lt;&gt;"",$L125&lt;$K125),"Response Due Date before Offer Date",IF(AND($K125&lt;&gt;"",$M125&lt;&gt;"",$M125&lt;$K125),"Decision Date before Offer Date",IF($U125="","Last Updated Date missing","OK")))))))))))</f>
        <v/>
      </c>
      <c r="T125" s="25" t="n"/>
      <c r="U125" s="20" t="n"/>
    </row>
    <row r="126">
      <c r="A126" s="19" t="n"/>
      <c r="B126" s="19" t="n"/>
      <c r="C126" s="19" t="n"/>
      <c r="D126" s="19" t="n"/>
      <c r="E126" s="20" t="n"/>
      <c r="F126" s="20" t="n"/>
      <c r="G126" s="21" t="n"/>
      <c r="H126" s="22">
        <f>IF($A126="","",IF($G126="","",IF($G126&gt;='Lists &amp; Settings'!$B$4,"High",IF($G126&gt;='Lists &amp; Settings'!$B$5,"Standard","Low"))))</f>
        <v/>
      </c>
      <c r="I126" s="19" t="n"/>
      <c r="J126" s="23">
        <f>IF(OR($A126="",$I126&lt;&gt;"Waiting",$C126="",$D126="",$F126="",$G126=""),"",1+COUNTIFS($C$6:$C$205,$C126,$D$6:$D$205,$D126,$I$6:$I$205,"Waiting",$G$6:$G$205,"&gt;"&amp;$G126)+COUNTIFS($C$6:$C$205,$C126,$D$6:$D$205,$D126,$I$6:$I$205,"Waiting",$G$6:$G$205,$G126,$F$6:$F$205,"&lt;"&amp;$F126)+COUNTIFS($C$6:$C$205,$C126,$D$6:$D$205,$D126,$I$6:$I$205,"Waiting",$G$6:$G$205,$G126,$F$6:$F$205,$F126,$A$6:$A$205,"&lt;"&amp;$A126))</f>
        <v/>
      </c>
      <c r="K126" s="20" t="n"/>
      <c r="L126" s="20" t="n"/>
      <c r="M126" s="20" t="n"/>
      <c r="N126" s="20" t="n"/>
      <c r="O126" s="20" t="n"/>
      <c r="P126" s="19" t="n"/>
      <c r="Q126" s="23">
        <f>IF(OR($A126="",$I126&lt;&gt;"Waiting",$F126=""),"",MAX(0,TODAY()-$F126))</f>
        <v/>
      </c>
      <c r="R126" s="24">
        <f>IF($A126="","",IF($I126="Offer Sent",IF($L126="","Missing due date",IF($L126&lt;TODAY(),"Offer overdue",IF($L126=TODAY(),"Due today",IF($L126&lt;=TODAY()+2,"Due soon","")))),IF($I126="Waiting",IF($O126="","Missing review date",IF($O126&lt;TODAY(),"Review overdue",IF($O126&lt;=TODAY()+2,"Review due soon",""))),"")))</f>
        <v/>
      </c>
      <c r="S126" s="24">
        <f>IF($A126="","",IF(COUNTIF($A$6:$A$205,$A126)&gt;1,"Duplicate Applicant ID",IF(OR($B126="",$C126="",$D126="",$E126="",$F126="",$G126="",$I126="",$P126=""),"Missing core field",IF(COUNTIFS(tblOfferings[Program],$C126,tblOfferings[Session],$D126)=0,"Program/session not configured",IF($E126&gt;$F126,"Application Date after Waitlist Date",IF(AND($I126="Offer Sent",$K126=""),"Offer Sent without Offer Date",IF(AND(OR($I126="Accepted",$I126="Declined"),$M126=""),"Decision Date missing",IF(AND(OR($I126="Accepted",$I126="Declined"),$K126=""),"Offer Date missing",IF(AND($K126&lt;&gt;"",$L126&lt;&gt;"",$L126&lt;$K126),"Response Due Date before Offer Date",IF(AND($K126&lt;&gt;"",$M126&lt;&gt;"",$M126&lt;$K126),"Decision Date before Offer Date",IF($U126="","Last Updated Date missing","OK")))))))))))</f>
        <v/>
      </c>
      <c r="T126" s="25" t="n"/>
      <c r="U126" s="20" t="n"/>
    </row>
    <row r="127">
      <c r="A127" s="19" t="n"/>
      <c r="B127" s="19" t="n"/>
      <c r="C127" s="19" t="n"/>
      <c r="D127" s="19" t="n"/>
      <c r="E127" s="20" t="n"/>
      <c r="F127" s="20" t="n"/>
      <c r="G127" s="21" t="n"/>
      <c r="H127" s="22">
        <f>IF($A127="","",IF($G127="","",IF($G127&gt;='Lists &amp; Settings'!$B$4,"High",IF($G127&gt;='Lists &amp; Settings'!$B$5,"Standard","Low"))))</f>
        <v/>
      </c>
      <c r="I127" s="19" t="n"/>
      <c r="J127" s="23">
        <f>IF(OR($A127="",$I127&lt;&gt;"Waiting",$C127="",$D127="",$F127="",$G127=""),"",1+COUNTIFS($C$6:$C$205,$C127,$D$6:$D$205,$D127,$I$6:$I$205,"Waiting",$G$6:$G$205,"&gt;"&amp;$G127)+COUNTIFS($C$6:$C$205,$C127,$D$6:$D$205,$D127,$I$6:$I$205,"Waiting",$G$6:$G$205,$G127,$F$6:$F$205,"&lt;"&amp;$F127)+COUNTIFS($C$6:$C$205,$C127,$D$6:$D$205,$D127,$I$6:$I$205,"Waiting",$G$6:$G$205,$G127,$F$6:$F$205,$F127,$A$6:$A$205,"&lt;"&amp;$A127))</f>
        <v/>
      </c>
      <c r="K127" s="20" t="n"/>
      <c r="L127" s="20" t="n"/>
      <c r="M127" s="20" t="n"/>
      <c r="N127" s="20" t="n"/>
      <c r="O127" s="20" t="n"/>
      <c r="P127" s="19" t="n"/>
      <c r="Q127" s="23">
        <f>IF(OR($A127="",$I127&lt;&gt;"Waiting",$F127=""),"",MAX(0,TODAY()-$F127))</f>
        <v/>
      </c>
      <c r="R127" s="24">
        <f>IF($A127="","",IF($I127="Offer Sent",IF($L127="","Missing due date",IF($L127&lt;TODAY(),"Offer overdue",IF($L127=TODAY(),"Due today",IF($L127&lt;=TODAY()+2,"Due soon","")))),IF($I127="Waiting",IF($O127="","Missing review date",IF($O127&lt;TODAY(),"Review overdue",IF($O127&lt;=TODAY()+2,"Review due soon",""))),"")))</f>
        <v/>
      </c>
      <c r="S127" s="24">
        <f>IF($A127="","",IF(COUNTIF($A$6:$A$205,$A127)&gt;1,"Duplicate Applicant ID",IF(OR($B127="",$C127="",$D127="",$E127="",$F127="",$G127="",$I127="",$P127=""),"Missing core field",IF(COUNTIFS(tblOfferings[Program],$C127,tblOfferings[Session],$D127)=0,"Program/session not configured",IF($E127&gt;$F127,"Application Date after Waitlist Date",IF(AND($I127="Offer Sent",$K127=""),"Offer Sent without Offer Date",IF(AND(OR($I127="Accepted",$I127="Declined"),$M127=""),"Decision Date missing",IF(AND(OR($I127="Accepted",$I127="Declined"),$K127=""),"Offer Date missing",IF(AND($K127&lt;&gt;"",$L127&lt;&gt;"",$L127&lt;$K127),"Response Due Date before Offer Date",IF(AND($K127&lt;&gt;"",$M127&lt;&gt;"",$M127&lt;$K127),"Decision Date before Offer Date",IF($U127="","Last Updated Date missing","OK")))))))))))</f>
        <v/>
      </c>
      <c r="T127" s="25" t="n"/>
      <c r="U127" s="20" t="n"/>
    </row>
    <row r="128">
      <c r="A128" s="19" t="n"/>
      <c r="B128" s="19" t="n"/>
      <c r="C128" s="19" t="n"/>
      <c r="D128" s="19" t="n"/>
      <c r="E128" s="20" t="n"/>
      <c r="F128" s="20" t="n"/>
      <c r="G128" s="21" t="n"/>
      <c r="H128" s="22">
        <f>IF($A128="","",IF($G128="","",IF($G128&gt;='Lists &amp; Settings'!$B$4,"High",IF($G128&gt;='Lists &amp; Settings'!$B$5,"Standard","Low"))))</f>
        <v/>
      </c>
      <c r="I128" s="19" t="n"/>
      <c r="J128" s="23">
        <f>IF(OR($A128="",$I128&lt;&gt;"Waiting",$C128="",$D128="",$F128="",$G128=""),"",1+COUNTIFS($C$6:$C$205,$C128,$D$6:$D$205,$D128,$I$6:$I$205,"Waiting",$G$6:$G$205,"&gt;"&amp;$G128)+COUNTIFS($C$6:$C$205,$C128,$D$6:$D$205,$D128,$I$6:$I$205,"Waiting",$G$6:$G$205,$G128,$F$6:$F$205,"&lt;"&amp;$F128)+COUNTIFS($C$6:$C$205,$C128,$D$6:$D$205,$D128,$I$6:$I$205,"Waiting",$G$6:$G$205,$G128,$F$6:$F$205,$F128,$A$6:$A$205,"&lt;"&amp;$A128))</f>
        <v/>
      </c>
      <c r="K128" s="20" t="n"/>
      <c r="L128" s="20" t="n"/>
      <c r="M128" s="20" t="n"/>
      <c r="N128" s="20" t="n"/>
      <c r="O128" s="20" t="n"/>
      <c r="P128" s="19" t="n"/>
      <c r="Q128" s="23">
        <f>IF(OR($A128="",$I128&lt;&gt;"Waiting",$F128=""),"",MAX(0,TODAY()-$F128))</f>
        <v/>
      </c>
      <c r="R128" s="24">
        <f>IF($A128="","",IF($I128="Offer Sent",IF($L128="","Missing due date",IF($L128&lt;TODAY(),"Offer overdue",IF($L128=TODAY(),"Due today",IF($L128&lt;=TODAY()+2,"Due soon","")))),IF($I128="Waiting",IF($O128="","Missing review date",IF($O128&lt;TODAY(),"Review overdue",IF($O128&lt;=TODAY()+2,"Review due soon",""))),"")))</f>
        <v/>
      </c>
      <c r="S128" s="24">
        <f>IF($A128="","",IF(COUNTIF($A$6:$A$205,$A128)&gt;1,"Duplicate Applicant ID",IF(OR($B128="",$C128="",$D128="",$E128="",$F128="",$G128="",$I128="",$P128=""),"Missing core field",IF(COUNTIFS(tblOfferings[Program],$C128,tblOfferings[Session],$D128)=0,"Program/session not configured",IF($E128&gt;$F128,"Application Date after Waitlist Date",IF(AND($I128="Offer Sent",$K128=""),"Offer Sent without Offer Date",IF(AND(OR($I128="Accepted",$I128="Declined"),$M128=""),"Decision Date missing",IF(AND(OR($I128="Accepted",$I128="Declined"),$K128=""),"Offer Date missing",IF(AND($K128&lt;&gt;"",$L128&lt;&gt;"",$L128&lt;$K128),"Response Due Date before Offer Date",IF(AND($K128&lt;&gt;"",$M128&lt;&gt;"",$M128&lt;$K128),"Decision Date before Offer Date",IF($U128="","Last Updated Date missing","OK")))))))))))</f>
        <v/>
      </c>
      <c r="T128" s="25" t="n"/>
      <c r="U128" s="20" t="n"/>
    </row>
    <row r="129">
      <c r="A129" s="19" t="n"/>
      <c r="B129" s="19" t="n"/>
      <c r="C129" s="19" t="n"/>
      <c r="D129" s="19" t="n"/>
      <c r="E129" s="20" t="n"/>
      <c r="F129" s="20" t="n"/>
      <c r="G129" s="21" t="n"/>
      <c r="H129" s="22">
        <f>IF($A129="","",IF($G129="","",IF($G129&gt;='Lists &amp; Settings'!$B$4,"High",IF($G129&gt;='Lists &amp; Settings'!$B$5,"Standard","Low"))))</f>
        <v/>
      </c>
      <c r="I129" s="19" t="n"/>
      <c r="J129" s="23">
        <f>IF(OR($A129="",$I129&lt;&gt;"Waiting",$C129="",$D129="",$F129="",$G129=""),"",1+COUNTIFS($C$6:$C$205,$C129,$D$6:$D$205,$D129,$I$6:$I$205,"Waiting",$G$6:$G$205,"&gt;"&amp;$G129)+COUNTIFS($C$6:$C$205,$C129,$D$6:$D$205,$D129,$I$6:$I$205,"Waiting",$G$6:$G$205,$G129,$F$6:$F$205,"&lt;"&amp;$F129)+COUNTIFS($C$6:$C$205,$C129,$D$6:$D$205,$D129,$I$6:$I$205,"Waiting",$G$6:$G$205,$G129,$F$6:$F$205,$F129,$A$6:$A$205,"&lt;"&amp;$A129))</f>
        <v/>
      </c>
      <c r="K129" s="20" t="n"/>
      <c r="L129" s="20" t="n"/>
      <c r="M129" s="20" t="n"/>
      <c r="N129" s="20" t="n"/>
      <c r="O129" s="20" t="n"/>
      <c r="P129" s="19" t="n"/>
      <c r="Q129" s="23">
        <f>IF(OR($A129="",$I129&lt;&gt;"Waiting",$F129=""),"",MAX(0,TODAY()-$F129))</f>
        <v/>
      </c>
      <c r="R129" s="24">
        <f>IF($A129="","",IF($I129="Offer Sent",IF($L129="","Missing due date",IF($L129&lt;TODAY(),"Offer overdue",IF($L129=TODAY(),"Due today",IF($L129&lt;=TODAY()+2,"Due soon","")))),IF($I129="Waiting",IF($O129="","Missing review date",IF($O129&lt;TODAY(),"Review overdue",IF($O129&lt;=TODAY()+2,"Review due soon",""))),"")))</f>
        <v/>
      </c>
      <c r="S129" s="24">
        <f>IF($A129="","",IF(COUNTIF($A$6:$A$205,$A129)&gt;1,"Duplicate Applicant ID",IF(OR($B129="",$C129="",$D129="",$E129="",$F129="",$G129="",$I129="",$P129=""),"Missing core field",IF(COUNTIFS(tblOfferings[Program],$C129,tblOfferings[Session],$D129)=0,"Program/session not configured",IF($E129&gt;$F129,"Application Date after Waitlist Date",IF(AND($I129="Offer Sent",$K129=""),"Offer Sent without Offer Date",IF(AND(OR($I129="Accepted",$I129="Declined"),$M129=""),"Decision Date missing",IF(AND(OR($I129="Accepted",$I129="Declined"),$K129=""),"Offer Date missing",IF(AND($K129&lt;&gt;"",$L129&lt;&gt;"",$L129&lt;$K129),"Response Due Date before Offer Date",IF(AND($K129&lt;&gt;"",$M129&lt;&gt;"",$M129&lt;$K129),"Decision Date before Offer Date",IF($U129="","Last Updated Date missing","OK")))))))))))</f>
        <v/>
      </c>
      <c r="T129" s="25" t="n"/>
      <c r="U129" s="20" t="n"/>
    </row>
    <row r="130">
      <c r="A130" s="19" t="n"/>
      <c r="B130" s="19" t="n"/>
      <c r="C130" s="19" t="n"/>
      <c r="D130" s="19" t="n"/>
      <c r="E130" s="20" t="n"/>
      <c r="F130" s="20" t="n"/>
      <c r="G130" s="21" t="n"/>
      <c r="H130" s="22">
        <f>IF($A130="","",IF($G130="","",IF($G130&gt;='Lists &amp; Settings'!$B$4,"High",IF($G130&gt;='Lists &amp; Settings'!$B$5,"Standard","Low"))))</f>
        <v/>
      </c>
      <c r="I130" s="19" t="n"/>
      <c r="J130" s="23">
        <f>IF(OR($A130="",$I130&lt;&gt;"Waiting",$C130="",$D130="",$F130="",$G130=""),"",1+COUNTIFS($C$6:$C$205,$C130,$D$6:$D$205,$D130,$I$6:$I$205,"Waiting",$G$6:$G$205,"&gt;"&amp;$G130)+COUNTIFS($C$6:$C$205,$C130,$D$6:$D$205,$D130,$I$6:$I$205,"Waiting",$G$6:$G$205,$G130,$F$6:$F$205,"&lt;"&amp;$F130)+COUNTIFS($C$6:$C$205,$C130,$D$6:$D$205,$D130,$I$6:$I$205,"Waiting",$G$6:$G$205,$G130,$F$6:$F$205,$F130,$A$6:$A$205,"&lt;"&amp;$A130))</f>
        <v/>
      </c>
      <c r="K130" s="20" t="n"/>
      <c r="L130" s="20" t="n"/>
      <c r="M130" s="20" t="n"/>
      <c r="N130" s="20" t="n"/>
      <c r="O130" s="20" t="n"/>
      <c r="P130" s="19" t="n"/>
      <c r="Q130" s="23">
        <f>IF(OR($A130="",$I130&lt;&gt;"Waiting",$F130=""),"",MAX(0,TODAY()-$F130))</f>
        <v/>
      </c>
      <c r="R130" s="24">
        <f>IF($A130="","",IF($I130="Offer Sent",IF($L130="","Missing due date",IF($L130&lt;TODAY(),"Offer overdue",IF($L130=TODAY(),"Due today",IF($L130&lt;=TODAY()+2,"Due soon","")))),IF($I130="Waiting",IF($O130="","Missing review date",IF($O130&lt;TODAY(),"Review overdue",IF($O130&lt;=TODAY()+2,"Review due soon",""))),"")))</f>
        <v/>
      </c>
      <c r="S130" s="24">
        <f>IF($A130="","",IF(COUNTIF($A$6:$A$205,$A130)&gt;1,"Duplicate Applicant ID",IF(OR($B130="",$C130="",$D130="",$E130="",$F130="",$G130="",$I130="",$P130=""),"Missing core field",IF(COUNTIFS(tblOfferings[Program],$C130,tblOfferings[Session],$D130)=0,"Program/session not configured",IF($E130&gt;$F130,"Application Date after Waitlist Date",IF(AND($I130="Offer Sent",$K130=""),"Offer Sent without Offer Date",IF(AND(OR($I130="Accepted",$I130="Declined"),$M130=""),"Decision Date missing",IF(AND(OR($I130="Accepted",$I130="Declined"),$K130=""),"Offer Date missing",IF(AND($K130&lt;&gt;"",$L130&lt;&gt;"",$L130&lt;$K130),"Response Due Date before Offer Date",IF(AND($K130&lt;&gt;"",$M130&lt;&gt;"",$M130&lt;$K130),"Decision Date before Offer Date",IF($U130="","Last Updated Date missing","OK")))))))))))</f>
        <v/>
      </c>
      <c r="T130" s="25" t="n"/>
      <c r="U130" s="20" t="n"/>
    </row>
    <row r="131">
      <c r="A131" s="19" t="n"/>
      <c r="B131" s="19" t="n"/>
      <c r="C131" s="19" t="n"/>
      <c r="D131" s="19" t="n"/>
      <c r="E131" s="20" t="n"/>
      <c r="F131" s="20" t="n"/>
      <c r="G131" s="21" t="n"/>
      <c r="H131" s="22">
        <f>IF($A131="","",IF($G131="","",IF($G131&gt;='Lists &amp; Settings'!$B$4,"High",IF($G131&gt;='Lists &amp; Settings'!$B$5,"Standard","Low"))))</f>
        <v/>
      </c>
      <c r="I131" s="19" t="n"/>
      <c r="J131" s="23">
        <f>IF(OR($A131="",$I131&lt;&gt;"Waiting",$C131="",$D131="",$F131="",$G131=""),"",1+COUNTIFS($C$6:$C$205,$C131,$D$6:$D$205,$D131,$I$6:$I$205,"Waiting",$G$6:$G$205,"&gt;"&amp;$G131)+COUNTIFS($C$6:$C$205,$C131,$D$6:$D$205,$D131,$I$6:$I$205,"Waiting",$G$6:$G$205,$G131,$F$6:$F$205,"&lt;"&amp;$F131)+COUNTIFS($C$6:$C$205,$C131,$D$6:$D$205,$D131,$I$6:$I$205,"Waiting",$G$6:$G$205,$G131,$F$6:$F$205,$F131,$A$6:$A$205,"&lt;"&amp;$A131))</f>
        <v/>
      </c>
      <c r="K131" s="20" t="n"/>
      <c r="L131" s="20" t="n"/>
      <c r="M131" s="20" t="n"/>
      <c r="N131" s="20" t="n"/>
      <c r="O131" s="20" t="n"/>
      <c r="P131" s="19" t="n"/>
      <c r="Q131" s="23">
        <f>IF(OR($A131="",$I131&lt;&gt;"Waiting",$F131=""),"",MAX(0,TODAY()-$F131))</f>
        <v/>
      </c>
      <c r="R131" s="24">
        <f>IF($A131="","",IF($I131="Offer Sent",IF($L131="","Missing due date",IF($L131&lt;TODAY(),"Offer overdue",IF($L131=TODAY(),"Due today",IF($L131&lt;=TODAY()+2,"Due soon","")))),IF($I131="Waiting",IF($O131="","Missing review date",IF($O131&lt;TODAY(),"Review overdue",IF($O131&lt;=TODAY()+2,"Review due soon",""))),"")))</f>
        <v/>
      </c>
      <c r="S131" s="24">
        <f>IF($A131="","",IF(COUNTIF($A$6:$A$205,$A131)&gt;1,"Duplicate Applicant ID",IF(OR($B131="",$C131="",$D131="",$E131="",$F131="",$G131="",$I131="",$P131=""),"Missing core field",IF(COUNTIFS(tblOfferings[Program],$C131,tblOfferings[Session],$D131)=0,"Program/session not configured",IF($E131&gt;$F131,"Application Date after Waitlist Date",IF(AND($I131="Offer Sent",$K131=""),"Offer Sent without Offer Date",IF(AND(OR($I131="Accepted",$I131="Declined"),$M131=""),"Decision Date missing",IF(AND(OR($I131="Accepted",$I131="Declined"),$K131=""),"Offer Date missing",IF(AND($K131&lt;&gt;"",$L131&lt;&gt;"",$L131&lt;$K131),"Response Due Date before Offer Date",IF(AND($K131&lt;&gt;"",$M131&lt;&gt;"",$M131&lt;$K131),"Decision Date before Offer Date",IF($U131="","Last Updated Date missing","OK")))))))))))</f>
        <v/>
      </c>
      <c r="T131" s="25" t="n"/>
      <c r="U131" s="20" t="n"/>
    </row>
    <row r="132">
      <c r="A132" s="19" t="n"/>
      <c r="B132" s="19" t="n"/>
      <c r="C132" s="19" t="n"/>
      <c r="D132" s="19" t="n"/>
      <c r="E132" s="20" t="n"/>
      <c r="F132" s="20" t="n"/>
      <c r="G132" s="21" t="n"/>
      <c r="H132" s="22">
        <f>IF($A132="","",IF($G132="","",IF($G132&gt;='Lists &amp; Settings'!$B$4,"High",IF($G132&gt;='Lists &amp; Settings'!$B$5,"Standard","Low"))))</f>
        <v/>
      </c>
      <c r="I132" s="19" t="n"/>
      <c r="J132" s="23">
        <f>IF(OR($A132="",$I132&lt;&gt;"Waiting",$C132="",$D132="",$F132="",$G132=""),"",1+COUNTIFS($C$6:$C$205,$C132,$D$6:$D$205,$D132,$I$6:$I$205,"Waiting",$G$6:$G$205,"&gt;"&amp;$G132)+COUNTIFS($C$6:$C$205,$C132,$D$6:$D$205,$D132,$I$6:$I$205,"Waiting",$G$6:$G$205,$G132,$F$6:$F$205,"&lt;"&amp;$F132)+COUNTIFS($C$6:$C$205,$C132,$D$6:$D$205,$D132,$I$6:$I$205,"Waiting",$G$6:$G$205,$G132,$F$6:$F$205,$F132,$A$6:$A$205,"&lt;"&amp;$A132))</f>
        <v/>
      </c>
      <c r="K132" s="20" t="n"/>
      <c r="L132" s="20" t="n"/>
      <c r="M132" s="20" t="n"/>
      <c r="N132" s="20" t="n"/>
      <c r="O132" s="20" t="n"/>
      <c r="P132" s="19" t="n"/>
      <c r="Q132" s="23">
        <f>IF(OR($A132="",$I132&lt;&gt;"Waiting",$F132=""),"",MAX(0,TODAY()-$F132))</f>
        <v/>
      </c>
      <c r="R132" s="24">
        <f>IF($A132="","",IF($I132="Offer Sent",IF($L132="","Missing due date",IF($L132&lt;TODAY(),"Offer overdue",IF($L132=TODAY(),"Due today",IF($L132&lt;=TODAY()+2,"Due soon","")))),IF($I132="Waiting",IF($O132="","Missing review date",IF($O132&lt;TODAY(),"Review overdue",IF($O132&lt;=TODAY()+2,"Review due soon",""))),"")))</f>
        <v/>
      </c>
      <c r="S132" s="24">
        <f>IF($A132="","",IF(COUNTIF($A$6:$A$205,$A132)&gt;1,"Duplicate Applicant ID",IF(OR($B132="",$C132="",$D132="",$E132="",$F132="",$G132="",$I132="",$P132=""),"Missing core field",IF(COUNTIFS(tblOfferings[Program],$C132,tblOfferings[Session],$D132)=0,"Program/session not configured",IF($E132&gt;$F132,"Application Date after Waitlist Date",IF(AND($I132="Offer Sent",$K132=""),"Offer Sent without Offer Date",IF(AND(OR($I132="Accepted",$I132="Declined"),$M132=""),"Decision Date missing",IF(AND(OR($I132="Accepted",$I132="Declined"),$K132=""),"Offer Date missing",IF(AND($K132&lt;&gt;"",$L132&lt;&gt;"",$L132&lt;$K132),"Response Due Date before Offer Date",IF(AND($K132&lt;&gt;"",$M132&lt;&gt;"",$M132&lt;$K132),"Decision Date before Offer Date",IF($U132="","Last Updated Date missing","OK")))))))))))</f>
        <v/>
      </c>
      <c r="T132" s="25" t="n"/>
      <c r="U132" s="20" t="n"/>
    </row>
    <row r="133">
      <c r="A133" s="19" t="n"/>
      <c r="B133" s="19" t="n"/>
      <c r="C133" s="19" t="n"/>
      <c r="D133" s="19" t="n"/>
      <c r="E133" s="20" t="n"/>
      <c r="F133" s="20" t="n"/>
      <c r="G133" s="21" t="n"/>
      <c r="H133" s="22">
        <f>IF($A133="","",IF($G133="","",IF($G133&gt;='Lists &amp; Settings'!$B$4,"High",IF($G133&gt;='Lists &amp; Settings'!$B$5,"Standard","Low"))))</f>
        <v/>
      </c>
      <c r="I133" s="19" t="n"/>
      <c r="J133" s="23">
        <f>IF(OR($A133="",$I133&lt;&gt;"Waiting",$C133="",$D133="",$F133="",$G133=""),"",1+COUNTIFS($C$6:$C$205,$C133,$D$6:$D$205,$D133,$I$6:$I$205,"Waiting",$G$6:$G$205,"&gt;"&amp;$G133)+COUNTIFS($C$6:$C$205,$C133,$D$6:$D$205,$D133,$I$6:$I$205,"Waiting",$G$6:$G$205,$G133,$F$6:$F$205,"&lt;"&amp;$F133)+COUNTIFS($C$6:$C$205,$C133,$D$6:$D$205,$D133,$I$6:$I$205,"Waiting",$G$6:$G$205,$G133,$F$6:$F$205,$F133,$A$6:$A$205,"&lt;"&amp;$A133))</f>
        <v/>
      </c>
      <c r="K133" s="20" t="n"/>
      <c r="L133" s="20" t="n"/>
      <c r="M133" s="20" t="n"/>
      <c r="N133" s="20" t="n"/>
      <c r="O133" s="20" t="n"/>
      <c r="P133" s="19" t="n"/>
      <c r="Q133" s="23">
        <f>IF(OR($A133="",$I133&lt;&gt;"Waiting",$F133=""),"",MAX(0,TODAY()-$F133))</f>
        <v/>
      </c>
      <c r="R133" s="24">
        <f>IF($A133="","",IF($I133="Offer Sent",IF($L133="","Missing due date",IF($L133&lt;TODAY(),"Offer overdue",IF($L133=TODAY(),"Due today",IF($L133&lt;=TODAY()+2,"Due soon","")))),IF($I133="Waiting",IF($O133="","Missing review date",IF($O133&lt;TODAY(),"Review overdue",IF($O133&lt;=TODAY()+2,"Review due soon",""))),"")))</f>
        <v/>
      </c>
      <c r="S133" s="24">
        <f>IF($A133="","",IF(COUNTIF($A$6:$A$205,$A133)&gt;1,"Duplicate Applicant ID",IF(OR($B133="",$C133="",$D133="",$E133="",$F133="",$G133="",$I133="",$P133=""),"Missing core field",IF(COUNTIFS(tblOfferings[Program],$C133,tblOfferings[Session],$D133)=0,"Program/session not configured",IF($E133&gt;$F133,"Application Date after Waitlist Date",IF(AND($I133="Offer Sent",$K133=""),"Offer Sent without Offer Date",IF(AND(OR($I133="Accepted",$I133="Declined"),$M133=""),"Decision Date missing",IF(AND(OR($I133="Accepted",$I133="Declined"),$K133=""),"Offer Date missing",IF(AND($K133&lt;&gt;"",$L133&lt;&gt;"",$L133&lt;$K133),"Response Due Date before Offer Date",IF(AND($K133&lt;&gt;"",$M133&lt;&gt;"",$M133&lt;$K133),"Decision Date before Offer Date",IF($U133="","Last Updated Date missing","OK")))))))))))</f>
        <v/>
      </c>
      <c r="T133" s="25" t="n"/>
      <c r="U133" s="20" t="n"/>
    </row>
    <row r="134">
      <c r="A134" s="19" t="n"/>
      <c r="B134" s="19" t="n"/>
      <c r="C134" s="19" t="n"/>
      <c r="D134" s="19" t="n"/>
      <c r="E134" s="20" t="n"/>
      <c r="F134" s="20" t="n"/>
      <c r="G134" s="21" t="n"/>
      <c r="H134" s="22">
        <f>IF($A134="","",IF($G134="","",IF($G134&gt;='Lists &amp; Settings'!$B$4,"High",IF($G134&gt;='Lists &amp; Settings'!$B$5,"Standard","Low"))))</f>
        <v/>
      </c>
      <c r="I134" s="19" t="n"/>
      <c r="J134" s="23">
        <f>IF(OR($A134="",$I134&lt;&gt;"Waiting",$C134="",$D134="",$F134="",$G134=""),"",1+COUNTIFS($C$6:$C$205,$C134,$D$6:$D$205,$D134,$I$6:$I$205,"Waiting",$G$6:$G$205,"&gt;"&amp;$G134)+COUNTIFS($C$6:$C$205,$C134,$D$6:$D$205,$D134,$I$6:$I$205,"Waiting",$G$6:$G$205,$G134,$F$6:$F$205,"&lt;"&amp;$F134)+COUNTIFS($C$6:$C$205,$C134,$D$6:$D$205,$D134,$I$6:$I$205,"Waiting",$G$6:$G$205,$G134,$F$6:$F$205,$F134,$A$6:$A$205,"&lt;"&amp;$A134))</f>
        <v/>
      </c>
      <c r="K134" s="20" t="n"/>
      <c r="L134" s="20" t="n"/>
      <c r="M134" s="20" t="n"/>
      <c r="N134" s="20" t="n"/>
      <c r="O134" s="20" t="n"/>
      <c r="P134" s="19" t="n"/>
      <c r="Q134" s="23">
        <f>IF(OR($A134="",$I134&lt;&gt;"Waiting",$F134=""),"",MAX(0,TODAY()-$F134))</f>
        <v/>
      </c>
      <c r="R134" s="24">
        <f>IF($A134="","",IF($I134="Offer Sent",IF($L134="","Missing due date",IF($L134&lt;TODAY(),"Offer overdue",IF($L134=TODAY(),"Due today",IF($L134&lt;=TODAY()+2,"Due soon","")))),IF($I134="Waiting",IF($O134="","Missing review date",IF($O134&lt;TODAY(),"Review overdue",IF($O134&lt;=TODAY()+2,"Review due soon",""))),"")))</f>
        <v/>
      </c>
      <c r="S134" s="24">
        <f>IF($A134="","",IF(COUNTIF($A$6:$A$205,$A134)&gt;1,"Duplicate Applicant ID",IF(OR($B134="",$C134="",$D134="",$E134="",$F134="",$G134="",$I134="",$P134=""),"Missing core field",IF(COUNTIFS(tblOfferings[Program],$C134,tblOfferings[Session],$D134)=0,"Program/session not configured",IF($E134&gt;$F134,"Application Date after Waitlist Date",IF(AND($I134="Offer Sent",$K134=""),"Offer Sent without Offer Date",IF(AND(OR($I134="Accepted",$I134="Declined"),$M134=""),"Decision Date missing",IF(AND(OR($I134="Accepted",$I134="Declined"),$K134=""),"Offer Date missing",IF(AND($K134&lt;&gt;"",$L134&lt;&gt;"",$L134&lt;$K134),"Response Due Date before Offer Date",IF(AND($K134&lt;&gt;"",$M134&lt;&gt;"",$M134&lt;$K134),"Decision Date before Offer Date",IF($U134="","Last Updated Date missing","OK")))))))))))</f>
        <v/>
      </c>
      <c r="T134" s="25" t="n"/>
      <c r="U134" s="20" t="n"/>
    </row>
    <row r="135">
      <c r="A135" s="19" t="n"/>
      <c r="B135" s="19" t="n"/>
      <c r="C135" s="19" t="n"/>
      <c r="D135" s="19" t="n"/>
      <c r="E135" s="20" t="n"/>
      <c r="F135" s="20" t="n"/>
      <c r="G135" s="21" t="n"/>
      <c r="H135" s="22">
        <f>IF($A135="","",IF($G135="","",IF($G135&gt;='Lists &amp; Settings'!$B$4,"High",IF($G135&gt;='Lists &amp; Settings'!$B$5,"Standard","Low"))))</f>
        <v/>
      </c>
      <c r="I135" s="19" t="n"/>
      <c r="J135" s="23">
        <f>IF(OR($A135="",$I135&lt;&gt;"Waiting",$C135="",$D135="",$F135="",$G135=""),"",1+COUNTIFS($C$6:$C$205,$C135,$D$6:$D$205,$D135,$I$6:$I$205,"Waiting",$G$6:$G$205,"&gt;"&amp;$G135)+COUNTIFS($C$6:$C$205,$C135,$D$6:$D$205,$D135,$I$6:$I$205,"Waiting",$G$6:$G$205,$G135,$F$6:$F$205,"&lt;"&amp;$F135)+COUNTIFS($C$6:$C$205,$C135,$D$6:$D$205,$D135,$I$6:$I$205,"Waiting",$G$6:$G$205,$G135,$F$6:$F$205,$F135,$A$6:$A$205,"&lt;"&amp;$A135))</f>
        <v/>
      </c>
      <c r="K135" s="20" t="n"/>
      <c r="L135" s="20" t="n"/>
      <c r="M135" s="20" t="n"/>
      <c r="N135" s="20" t="n"/>
      <c r="O135" s="20" t="n"/>
      <c r="P135" s="19" t="n"/>
      <c r="Q135" s="23">
        <f>IF(OR($A135="",$I135&lt;&gt;"Waiting",$F135=""),"",MAX(0,TODAY()-$F135))</f>
        <v/>
      </c>
      <c r="R135" s="24">
        <f>IF($A135="","",IF($I135="Offer Sent",IF($L135="","Missing due date",IF($L135&lt;TODAY(),"Offer overdue",IF($L135=TODAY(),"Due today",IF($L135&lt;=TODAY()+2,"Due soon","")))),IF($I135="Waiting",IF($O135="","Missing review date",IF($O135&lt;TODAY(),"Review overdue",IF($O135&lt;=TODAY()+2,"Review due soon",""))),"")))</f>
        <v/>
      </c>
      <c r="S135" s="24">
        <f>IF($A135="","",IF(COUNTIF($A$6:$A$205,$A135)&gt;1,"Duplicate Applicant ID",IF(OR($B135="",$C135="",$D135="",$E135="",$F135="",$G135="",$I135="",$P135=""),"Missing core field",IF(COUNTIFS(tblOfferings[Program],$C135,tblOfferings[Session],$D135)=0,"Program/session not configured",IF($E135&gt;$F135,"Application Date after Waitlist Date",IF(AND($I135="Offer Sent",$K135=""),"Offer Sent without Offer Date",IF(AND(OR($I135="Accepted",$I135="Declined"),$M135=""),"Decision Date missing",IF(AND(OR($I135="Accepted",$I135="Declined"),$K135=""),"Offer Date missing",IF(AND($K135&lt;&gt;"",$L135&lt;&gt;"",$L135&lt;$K135),"Response Due Date before Offer Date",IF(AND($K135&lt;&gt;"",$M135&lt;&gt;"",$M135&lt;$K135),"Decision Date before Offer Date",IF($U135="","Last Updated Date missing","OK")))))))))))</f>
        <v/>
      </c>
      <c r="T135" s="25" t="n"/>
      <c r="U135" s="20" t="n"/>
    </row>
    <row r="136">
      <c r="A136" s="19" t="n"/>
      <c r="B136" s="19" t="n"/>
      <c r="C136" s="19" t="n"/>
      <c r="D136" s="19" t="n"/>
      <c r="E136" s="20" t="n"/>
      <c r="F136" s="20" t="n"/>
      <c r="G136" s="21" t="n"/>
      <c r="H136" s="22">
        <f>IF($A136="","",IF($G136="","",IF($G136&gt;='Lists &amp; Settings'!$B$4,"High",IF($G136&gt;='Lists &amp; Settings'!$B$5,"Standard","Low"))))</f>
        <v/>
      </c>
      <c r="I136" s="19" t="n"/>
      <c r="J136" s="23">
        <f>IF(OR($A136="",$I136&lt;&gt;"Waiting",$C136="",$D136="",$F136="",$G136=""),"",1+COUNTIFS($C$6:$C$205,$C136,$D$6:$D$205,$D136,$I$6:$I$205,"Waiting",$G$6:$G$205,"&gt;"&amp;$G136)+COUNTIFS($C$6:$C$205,$C136,$D$6:$D$205,$D136,$I$6:$I$205,"Waiting",$G$6:$G$205,$G136,$F$6:$F$205,"&lt;"&amp;$F136)+COUNTIFS($C$6:$C$205,$C136,$D$6:$D$205,$D136,$I$6:$I$205,"Waiting",$G$6:$G$205,$G136,$F$6:$F$205,$F136,$A$6:$A$205,"&lt;"&amp;$A136))</f>
        <v/>
      </c>
      <c r="K136" s="20" t="n"/>
      <c r="L136" s="20" t="n"/>
      <c r="M136" s="20" t="n"/>
      <c r="N136" s="20" t="n"/>
      <c r="O136" s="20" t="n"/>
      <c r="P136" s="19" t="n"/>
      <c r="Q136" s="23">
        <f>IF(OR($A136="",$I136&lt;&gt;"Waiting",$F136=""),"",MAX(0,TODAY()-$F136))</f>
        <v/>
      </c>
      <c r="R136" s="24">
        <f>IF($A136="","",IF($I136="Offer Sent",IF($L136="","Missing due date",IF($L136&lt;TODAY(),"Offer overdue",IF($L136=TODAY(),"Due today",IF($L136&lt;=TODAY()+2,"Due soon","")))),IF($I136="Waiting",IF($O136="","Missing review date",IF($O136&lt;TODAY(),"Review overdue",IF($O136&lt;=TODAY()+2,"Review due soon",""))),"")))</f>
        <v/>
      </c>
      <c r="S136" s="24">
        <f>IF($A136="","",IF(COUNTIF($A$6:$A$205,$A136)&gt;1,"Duplicate Applicant ID",IF(OR($B136="",$C136="",$D136="",$E136="",$F136="",$G136="",$I136="",$P136=""),"Missing core field",IF(COUNTIFS(tblOfferings[Program],$C136,tblOfferings[Session],$D136)=0,"Program/session not configured",IF($E136&gt;$F136,"Application Date after Waitlist Date",IF(AND($I136="Offer Sent",$K136=""),"Offer Sent without Offer Date",IF(AND(OR($I136="Accepted",$I136="Declined"),$M136=""),"Decision Date missing",IF(AND(OR($I136="Accepted",$I136="Declined"),$K136=""),"Offer Date missing",IF(AND($K136&lt;&gt;"",$L136&lt;&gt;"",$L136&lt;$K136),"Response Due Date before Offer Date",IF(AND($K136&lt;&gt;"",$M136&lt;&gt;"",$M136&lt;$K136),"Decision Date before Offer Date",IF($U136="","Last Updated Date missing","OK")))))))))))</f>
        <v/>
      </c>
      <c r="T136" s="25" t="n"/>
      <c r="U136" s="20" t="n"/>
    </row>
    <row r="137">
      <c r="A137" s="19" t="n"/>
      <c r="B137" s="19" t="n"/>
      <c r="C137" s="19" t="n"/>
      <c r="D137" s="19" t="n"/>
      <c r="E137" s="20" t="n"/>
      <c r="F137" s="20" t="n"/>
      <c r="G137" s="21" t="n"/>
      <c r="H137" s="22">
        <f>IF($A137="","",IF($G137="","",IF($G137&gt;='Lists &amp; Settings'!$B$4,"High",IF($G137&gt;='Lists &amp; Settings'!$B$5,"Standard","Low"))))</f>
        <v/>
      </c>
      <c r="I137" s="19" t="n"/>
      <c r="J137" s="23">
        <f>IF(OR($A137="",$I137&lt;&gt;"Waiting",$C137="",$D137="",$F137="",$G137=""),"",1+COUNTIFS($C$6:$C$205,$C137,$D$6:$D$205,$D137,$I$6:$I$205,"Waiting",$G$6:$G$205,"&gt;"&amp;$G137)+COUNTIFS($C$6:$C$205,$C137,$D$6:$D$205,$D137,$I$6:$I$205,"Waiting",$G$6:$G$205,$G137,$F$6:$F$205,"&lt;"&amp;$F137)+COUNTIFS($C$6:$C$205,$C137,$D$6:$D$205,$D137,$I$6:$I$205,"Waiting",$G$6:$G$205,$G137,$F$6:$F$205,$F137,$A$6:$A$205,"&lt;"&amp;$A137))</f>
        <v/>
      </c>
      <c r="K137" s="20" t="n"/>
      <c r="L137" s="20" t="n"/>
      <c r="M137" s="20" t="n"/>
      <c r="N137" s="20" t="n"/>
      <c r="O137" s="20" t="n"/>
      <c r="P137" s="19" t="n"/>
      <c r="Q137" s="23">
        <f>IF(OR($A137="",$I137&lt;&gt;"Waiting",$F137=""),"",MAX(0,TODAY()-$F137))</f>
        <v/>
      </c>
      <c r="R137" s="24">
        <f>IF($A137="","",IF($I137="Offer Sent",IF($L137="","Missing due date",IF($L137&lt;TODAY(),"Offer overdue",IF($L137=TODAY(),"Due today",IF($L137&lt;=TODAY()+2,"Due soon","")))),IF($I137="Waiting",IF($O137="","Missing review date",IF($O137&lt;TODAY(),"Review overdue",IF($O137&lt;=TODAY()+2,"Review due soon",""))),"")))</f>
        <v/>
      </c>
      <c r="S137" s="24">
        <f>IF($A137="","",IF(COUNTIF($A$6:$A$205,$A137)&gt;1,"Duplicate Applicant ID",IF(OR($B137="",$C137="",$D137="",$E137="",$F137="",$G137="",$I137="",$P137=""),"Missing core field",IF(COUNTIFS(tblOfferings[Program],$C137,tblOfferings[Session],$D137)=0,"Program/session not configured",IF($E137&gt;$F137,"Application Date after Waitlist Date",IF(AND($I137="Offer Sent",$K137=""),"Offer Sent without Offer Date",IF(AND(OR($I137="Accepted",$I137="Declined"),$M137=""),"Decision Date missing",IF(AND(OR($I137="Accepted",$I137="Declined"),$K137=""),"Offer Date missing",IF(AND($K137&lt;&gt;"",$L137&lt;&gt;"",$L137&lt;$K137),"Response Due Date before Offer Date",IF(AND($K137&lt;&gt;"",$M137&lt;&gt;"",$M137&lt;$K137),"Decision Date before Offer Date",IF($U137="","Last Updated Date missing","OK")))))))))))</f>
        <v/>
      </c>
      <c r="T137" s="25" t="n"/>
      <c r="U137" s="20" t="n"/>
    </row>
    <row r="138">
      <c r="A138" s="19" t="n"/>
      <c r="B138" s="19" t="n"/>
      <c r="C138" s="19" t="n"/>
      <c r="D138" s="19" t="n"/>
      <c r="E138" s="20" t="n"/>
      <c r="F138" s="20" t="n"/>
      <c r="G138" s="21" t="n"/>
      <c r="H138" s="22">
        <f>IF($A138="","",IF($G138="","",IF($G138&gt;='Lists &amp; Settings'!$B$4,"High",IF($G138&gt;='Lists &amp; Settings'!$B$5,"Standard","Low"))))</f>
        <v/>
      </c>
      <c r="I138" s="19" t="n"/>
      <c r="J138" s="23">
        <f>IF(OR($A138="",$I138&lt;&gt;"Waiting",$C138="",$D138="",$F138="",$G138=""),"",1+COUNTIFS($C$6:$C$205,$C138,$D$6:$D$205,$D138,$I$6:$I$205,"Waiting",$G$6:$G$205,"&gt;"&amp;$G138)+COUNTIFS($C$6:$C$205,$C138,$D$6:$D$205,$D138,$I$6:$I$205,"Waiting",$G$6:$G$205,$G138,$F$6:$F$205,"&lt;"&amp;$F138)+COUNTIFS($C$6:$C$205,$C138,$D$6:$D$205,$D138,$I$6:$I$205,"Waiting",$G$6:$G$205,$G138,$F$6:$F$205,$F138,$A$6:$A$205,"&lt;"&amp;$A138))</f>
        <v/>
      </c>
      <c r="K138" s="20" t="n"/>
      <c r="L138" s="20" t="n"/>
      <c r="M138" s="20" t="n"/>
      <c r="N138" s="20" t="n"/>
      <c r="O138" s="20" t="n"/>
      <c r="P138" s="19" t="n"/>
      <c r="Q138" s="23">
        <f>IF(OR($A138="",$I138&lt;&gt;"Waiting",$F138=""),"",MAX(0,TODAY()-$F138))</f>
        <v/>
      </c>
      <c r="R138" s="24">
        <f>IF($A138="","",IF($I138="Offer Sent",IF($L138="","Missing due date",IF($L138&lt;TODAY(),"Offer overdue",IF($L138=TODAY(),"Due today",IF($L138&lt;=TODAY()+2,"Due soon","")))),IF($I138="Waiting",IF($O138="","Missing review date",IF($O138&lt;TODAY(),"Review overdue",IF($O138&lt;=TODAY()+2,"Review due soon",""))),"")))</f>
        <v/>
      </c>
      <c r="S138" s="24">
        <f>IF($A138="","",IF(COUNTIF($A$6:$A$205,$A138)&gt;1,"Duplicate Applicant ID",IF(OR($B138="",$C138="",$D138="",$E138="",$F138="",$G138="",$I138="",$P138=""),"Missing core field",IF(COUNTIFS(tblOfferings[Program],$C138,tblOfferings[Session],$D138)=0,"Program/session not configured",IF($E138&gt;$F138,"Application Date after Waitlist Date",IF(AND($I138="Offer Sent",$K138=""),"Offer Sent without Offer Date",IF(AND(OR($I138="Accepted",$I138="Declined"),$M138=""),"Decision Date missing",IF(AND(OR($I138="Accepted",$I138="Declined"),$K138=""),"Offer Date missing",IF(AND($K138&lt;&gt;"",$L138&lt;&gt;"",$L138&lt;$K138),"Response Due Date before Offer Date",IF(AND($K138&lt;&gt;"",$M138&lt;&gt;"",$M138&lt;$K138),"Decision Date before Offer Date",IF($U138="","Last Updated Date missing","OK")))))))))))</f>
        <v/>
      </c>
      <c r="T138" s="25" t="n"/>
      <c r="U138" s="20" t="n"/>
    </row>
    <row r="139">
      <c r="A139" s="19" t="n"/>
      <c r="B139" s="19" t="n"/>
      <c r="C139" s="19" t="n"/>
      <c r="D139" s="19" t="n"/>
      <c r="E139" s="20" t="n"/>
      <c r="F139" s="20" t="n"/>
      <c r="G139" s="21" t="n"/>
      <c r="H139" s="22">
        <f>IF($A139="","",IF($G139="","",IF($G139&gt;='Lists &amp; Settings'!$B$4,"High",IF($G139&gt;='Lists &amp; Settings'!$B$5,"Standard","Low"))))</f>
        <v/>
      </c>
      <c r="I139" s="19" t="n"/>
      <c r="J139" s="23">
        <f>IF(OR($A139="",$I139&lt;&gt;"Waiting",$C139="",$D139="",$F139="",$G139=""),"",1+COUNTIFS($C$6:$C$205,$C139,$D$6:$D$205,$D139,$I$6:$I$205,"Waiting",$G$6:$G$205,"&gt;"&amp;$G139)+COUNTIFS($C$6:$C$205,$C139,$D$6:$D$205,$D139,$I$6:$I$205,"Waiting",$G$6:$G$205,$G139,$F$6:$F$205,"&lt;"&amp;$F139)+COUNTIFS($C$6:$C$205,$C139,$D$6:$D$205,$D139,$I$6:$I$205,"Waiting",$G$6:$G$205,$G139,$F$6:$F$205,$F139,$A$6:$A$205,"&lt;"&amp;$A139))</f>
        <v/>
      </c>
      <c r="K139" s="20" t="n"/>
      <c r="L139" s="20" t="n"/>
      <c r="M139" s="20" t="n"/>
      <c r="N139" s="20" t="n"/>
      <c r="O139" s="20" t="n"/>
      <c r="P139" s="19" t="n"/>
      <c r="Q139" s="23">
        <f>IF(OR($A139="",$I139&lt;&gt;"Waiting",$F139=""),"",MAX(0,TODAY()-$F139))</f>
        <v/>
      </c>
      <c r="R139" s="24">
        <f>IF($A139="","",IF($I139="Offer Sent",IF($L139="","Missing due date",IF($L139&lt;TODAY(),"Offer overdue",IF($L139=TODAY(),"Due today",IF($L139&lt;=TODAY()+2,"Due soon","")))),IF($I139="Waiting",IF($O139="","Missing review date",IF($O139&lt;TODAY(),"Review overdue",IF($O139&lt;=TODAY()+2,"Review due soon",""))),"")))</f>
        <v/>
      </c>
      <c r="S139" s="24">
        <f>IF($A139="","",IF(COUNTIF($A$6:$A$205,$A139)&gt;1,"Duplicate Applicant ID",IF(OR($B139="",$C139="",$D139="",$E139="",$F139="",$G139="",$I139="",$P139=""),"Missing core field",IF(COUNTIFS(tblOfferings[Program],$C139,tblOfferings[Session],$D139)=0,"Program/session not configured",IF($E139&gt;$F139,"Application Date after Waitlist Date",IF(AND($I139="Offer Sent",$K139=""),"Offer Sent without Offer Date",IF(AND(OR($I139="Accepted",$I139="Declined"),$M139=""),"Decision Date missing",IF(AND(OR($I139="Accepted",$I139="Declined"),$K139=""),"Offer Date missing",IF(AND($K139&lt;&gt;"",$L139&lt;&gt;"",$L139&lt;$K139),"Response Due Date before Offer Date",IF(AND($K139&lt;&gt;"",$M139&lt;&gt;"",$M139&lt;$K139),"Decision Date before Offer Date",IF($U139="","Last Updated Date missing","OK")))))))))))</f>
        <v/>
      </c>
      <c r="T139" s="25" t="n"/>
      <c r="U139" s="20" t="n"/>
    </row>
    <row r="140">
      <c r="A140" s="19" t="n"/>
      <c r="B140" s="19" t="n"/>
      <c r="C140" s="19" t="n"/>
      <c r="D140" s="19" t="n"/>
      <c r="E140" s="20" t="n"/>
      <c r="F140" s="20" t="n"/>
      <c r="G140" s="21" t="n"/>
      <c r="H140" s="22">
        <f>IF($A140="","",IF($G140="","",IF($G140&gt;='Lists &amp; Settings'!$B$4,"High",IF($G140&gt;='Lists &amp; Settings'!$B$5,"Standard","Low"))))</f>
        <v/>
      </c>
      <c r="I140" s="19" t="n"/>
      <c r="J140" s="23">
        <f>IF(OR($A140="",$I140&lt;&gt;"Waiting",$C140="",$D140="",$F140="",$G140=""),"",1+COUNTIFS($C$6:$C$205,$C140,$D$6:$D$205,$D140,$I$6:$I$205,"Waiting",$G$6:$G$205,"&gt;"&amp;$G140)+COUNTIFS($C$6:$C$205,$C140,$D$6:$D$205,$D140,$I$6:$I$205,"Waiting",$G$6:$G$205,$G140,$F$6:$F$205,"&lt;"&amp;$F140)+COUNTIFS($C$6:$C$205,$C140,$D$6:$D$205,$D140,$I$6:$I$205,"Waiting",$G$6:$G$205,$G140,$F$6:$F$205,$F140,$A$6:$A$205,"&lt;"&amp;$A140))</f>
        <v/>
      </c>
      <c r="K140" s="20" t="n"/>
      <c r="L140" s="20" t="n"/>
      <c r="M140" s="20" t="n"/>
      <c r="N140" s="20" t="n"/>
      <c r="O140" s="20" t="n"/>
      <c r="P140" s="19" t="n"/>
      <c r="Q140" s="23">
        <f>IF(OR($A140="",$I140&lt;&gt;"Waiting",$F140=""),"",MAX(0,TODAY()-$F140))</f>
        <v/>
      </c>
      <c r="R140" s="24">
        <f>IF($A140="","",IF($I140="Offer Sent",IF($L140="","Missing due date",IF($L140&lt;TODAY(),"Offer overdue",IF($L140=TODAY(),"Due today",IF($L140&lt;=TODAY()+2,"Due soon","")))),IF($I140="Waiting",IF($O140="","Missing review date",IF($O140&lt;TODAY(),"Review overdue",IF($O140&lt;=TODAY()+2,"Review due soon",""))),"")))</f>
        <v/>
      </c>
      <c r="S140" s="24">
        <f>IF($A140="","",IF(COUNTIF($A$6:$A$205,$A140)&gt;1,"Duplicate Applicant ID",IF(OR($B140="",$C140="",$D140="",$E140="",$F140="",$G140="",$I140="",$P140=""),"Missing core field",IF(COUNTIFS(tblOfferings[Program],$C140,tblOfferings[Session],$D140)=0,"Program/session not configured",IF($E140&gt;$F140,"Application Date after Waitlist Date",IF(AND($I140="Offer Sent",$K140=""),"Offer Sent without Offer Date",IF(AND(OR($I140="Accepted",$I140="Declined"),$M140=""),"Decision Date missing",IF(AND(OR($I140="Accepted",$I140="Declined"),$K140=""),"Offer Date missing",IF(AND($K140&lt;&gt;"",$L140&lt;&gt;"",$L140&lt;$K140),"Response Due Date before Offer Date",IF(AND($K140&lt;&gt;"",$M140&lt;&gt;"",$M140&lt;$K140),"Decision Date before Offer Date",IF($U140="","Last Updated Date missing","OK")))))))))))</f>
        <v/>
      </c>
      <c r="T140" s="25" t="n"/>
      <c r="U140" s="20" t="n"/>
    </row>
    <row r="141">
      <c r="A141" s="19" t="n"/>
      <c r="B141" s="19" t="n"/>
      <c r="C141" s="19" t="n"/>
      <c r="D141" s="19" t="n"/>
      <c r="E141" s="20" t="n"/>
      <c r="F141" s="20" t="n"/>
      <c r="G141" s="21" t="n"/>
      <c r="H141" s="22">
        <f>IF($A141="","",IF($G141="","",IF($G141&gt;='Lists &amp; Settings'!$B$4,"High",IF($G141&gt;='Lists &amp; Settings'!$B$5,"Standard","Low"))))</f>
        <v/>
      </c>
      <c r="I141" s="19" t="n"/>
      <c r="J141" s="23">
        <f>IF(OR($A141="",$I141&lt;&gt;"Waiting",$C141="",$D141="",$F141="",$G141=""),"",1+COUNTIFS($C$6:$C$205,$C141,$D$6:$D$205,$D141,$I$6:$I$205,"Waiting",$G$6:$G$205,"&gt;"&amp;$G141)+COUNTIFS($C$6:$C$205,$C141,$D$6:$D$205,$D141,$I$6:$I$205,"Waiting",$G$6:$G$205,$G141,$F$6:$F$205,"&lt;"&amp;$F141)+COUNTIFS($C$6:$C$205,$C141,$D$6:$D$205,$D141,$I$6:$I$205,"Waiting",$G$6:$G$205,$G141,$F$6:$F$205,$F141,$A$6:$A$205,"&lt;"&amp;$A141))</f>
        <v/>
      </c>
      <c r="K141" s="20" t="n"/>
      <c r="L141" s="20" t="n"/>
      <c r="M141" s="20" t="n"/>
      <c r="N141" s="20" t="n"/>
      <c r="O141" s="20" t="n"/>
      <c r="P141" s="19" t="n"/>
      <c r="Q141" s="23">
        <f>IF(OR($A141="",$I141&lt;&gt;"Waiting",$F141=""),"",MAX(0,TODAY()-$F141))</f>
        <v/>
      </c>
      <c r="R141" s="24">
        <f>IF($A141="","",IF($I141="Offer Sent",IF($L141="","Missing due date",IF($L141&lt;TODAY(),"Offer overdue",IF($L141=TODAY(),"Due today",IF($L141&lt;=TODAY()+2,"Due soon","")))),IF($I141="Waiting",IF($O141="","Missing review date",IF($O141&lt;TODAY(),"Review overdue",IF($O141&lt;=TODAY()+2,"Review due soon",""))),"")))</f>
        <v/>
      </c>
      <c r="S141" s="24">
        <f>IF($A141="","",IF(COUNTIF($A$6:$A$205,$A141)&gt;1,"Duplicate Applicant ID",IF(OR($B141="",$C141="",$D141="",$E141="",$F141="",$G141="",$I141="",$P141=""),"Missing core field",IF(COUNTIFS(tblOfferings[Program],$C141,tblOfferings[Session],$D141)=0,"Program/session not configured",IF($E141&gt;$F141,"Application Date after Waitlist Date",IF(AND($I141="Offer Sent",$K141=""),"Offer Sent without Offer Date",IF(AND(OR($I141="Accepted",$I141="Declined"),$M141=""),"Decision Date missing",IF(AND(OR($I141="Accepted",$I141="Declined"),$K141=""),"Offer Date missing",IF(AND($K141&lt;&gt;"",$L141&lt;&gt;"",$L141&lt;$K141),"Response Due Date before Offer Date",IF(AND($K141&lt;&gt;"",$M141&lt;&gt;"",$M141&lt;$K141),"Decision Date before Offer Date",IF($U141="","Last Updated Date missing","OK")))))))))))</f>
        <v/>
      </c>
      <c r="T141" s="25" t="n"/>
      <c r="U141" s="20" t="n"/>
    </row>
    <row r="142">
      <c r="A142" s="19" t="n"/>
      <c r="B142" s="19" t="n"/>
      <c r="C142" s="19" t="n"/>
      <c r="D142" s="19" t="n"/>
      <c r="E142" s="20" t="n"/>
      <c r="F142" s="20" t="n"/>
      <c r="G142" s="21" t="n"/>
      <c r="H142" s="22">
        <f>IF($A142="","",IF($G142="","",IF($G142&gt;='Lists &amp; Settings'!$B$4,"High",IF($G142&gt;='Lists &amp; Settings'!$B$5,"Standard","Low"))))</f>
        <v/>
      </c>
      <c r="I142" s="19" t="n"/>
      <c r="J142" s="23">
        <f>IF(OR($A142="",$I142&lt;&gt;"Waiting",$C142="",$D142="",$F142="",$G142=""),"",1+COUNTIFS($C$6:$C$205,$C142,$D$6:$D$205,$D142,$I$6:$I$205,"Waiting",$G$6:$G$205,"&gt;"&amp;$G142)+COUNTIFS($C$6:$C$205,$C142,$D$6:$D$205,$D142,$I$6:$I$205,"Waiting",$G$6:$G$205,$G142,$F$6:$F$205,"&lt;"&amp;$F142)+COUNTIFS($C$6:$C$205,$C142,$D$6:$D$205,$D142,$I$6:$I$205,"Waiting",$G$6:$G$205,$G142,$F$6:$F$205,$F142,$A$6:$A$205,"&lt;"&amp;$A142))</f>
        <v/>
      </c>
      <c r="K142" s="20" t="n"/>
      <c r="L142" s="20" t="n"/>
      <c r="M142" s="20" t="n"/>
      <c r="N142" s="20" t="n"/>
      <c r="O142" s="20" t="n"/>
      <c r="P142" s="19" t="n"/>
      <c r="Q142" s="23">
        <f>IF(OR($A142="",$I142&lt;&gt;"Waiting",$F142=""),"",MAX(0,TODAY()-$F142))</f>
        <v/>
      </c>
      <c r="R142" s="24">
        <f>IF($A142="","",IF($I142="Offer Sent",IF($L142="","Missing due date",IF($L142&lt;TODAY(),"Offer overdue",IF($L142=TODAY(),"Due today",IF($L142&lt;=TODAY()+2,"Due soon","")))),IF($I142="Waiting",IF($O142="","Missing review date",IF($O142&lt;TODAY(),"Review overdue",IF($O142&lt;=TODAY()+2,"Review due soon",""))),"")))</f>
        <v/>
      </c>
      <c r="S142" s="24">
        <f>IF($A142="","",IF(COUNTIF($A$6:$A$205,$A142)&gt;1,"Duplicate Applicant ID",IF(OR($B142="",$C142="",$D142="",$E142="",$F142="",$G142="",$I142="",$P142=""),"Missing core field",IF(COUNTIFS(tblOfferings[Program],$C142,tblOfferings[Session],$D142)=0,"Program/session not configured",IF($E142&gt;$F142,"Application Date after Waitlist Date",IF(AND($I142="Offer Sent",$K142=""),"Offer Sent without Offer Date",IF(AND(OR($I142="Accepted",$I142="Declined"),$M142=""),"Decision Date missing",IF(AND(OR($I142="Accepted",$I142="Declined"),$K142=""),"Offer Date missing",IF(AND($K142&lt;&gt;"",$L142&lt;&gt;"",$L142&lt;$K142),"Response Due Date before Offer Date",IF(AND($K142&lt;&gt;"",$M142&lt;&gt;"",$M142&lt;$K142),"Decision Date before Offer Date",IF($U142="","Last Updated Date missing","OK")))))))))))</f>
        <v/>
      </c>
      <c r="T142" s="25" t="n"/>
      <c r="U142" s="20" t="n"/>
    </row>
    <row r="143">
      <c r="A143" s="19" t="n"/>
      <c r="B143" s="19" t="n"/>
      <c r="C143" s="19" t="n"/>
      <c r="D143" s="19" t="n"/>
      <c r="E143" s="20" t="n"/>
      <c r="F143" s="20" t="n"/>
      <c r="G143" s="21" t="n"/>
      <c r="H143" s="22">
        <f>IF($A143="","",IF($G143="","",IF($G143&gt;='Lists &amp; Settings'!$B$4,"High",IF($G143&gt;='Lists &amp; Settings'!$B$5,"Standard","Low"))))</f>
        <v/>
      </c>
      <c r="I143" s="19" t="n"/>
      <c r="J143" s="23">
        <f>IF(OR($A143="",$I143&lt;&gt;"Waiting",$C143="",$D143="",$F143="",$G143=""),"",1+COUNTIFS($C$6:$C$205,$C143,$D$6:$D$205,$D143,$I$6:$I$205,"Waiting",$G$6:$G$205,"&gt;"&amp;$G143)+COUNTIFS($C$6:$C$205,$C143,$D$6:$D$205,$D143,$I$6:$I$205,"Waiting",$G$6:$G$205,$G143,$F$6:$F$205,"&lt;"&amp;$F143)+COUNTIFS($C$6:$C$205,$C143,$D$6:$D$205,$D143,$I$6:$I$205,"Waiting",$G$6:$G$205,$G143,$F$6:$F$205,$F143,$A$6:$A$205,"&lt;"&amp;$A143))</f>
        <v/>
      </c>
      <c r="K143" s="20" t="n"/>
      <c r="L143" s="20" t="n"/>
      <c r="M143" s="20" t="n"/>
      <c r="N143" s="20" t="n"/>
      <c r="O143" s="20" t="n"/>
      <c r="P143" s="19" t="n"/>
      <c r="Q143" s="23">
        <f>IF(OR($A143="",$I143&lt;&gt;"Waiting",$F143=""),"",MAX(0,TODAY()-$F143))</f>
        <v/>
      </c>
      <c r="R143" s="24">
        <f>IF($A143="","",IF($I143="Offer Sent",IF($L143="","Missing due date",IF($L143&lt;TODAY(),"Offer overdue",IF($L143=TODAY(),"Due today",IF($L143&lt;=TODAY()+2,"Due soon","")))),IF($I143="Waiting",IF($O143="","Missing review date",IF($O143&lt;TODAY(),"Review overdue",IF($O143&lt;=TODAY()+2,"Review due soon",""))),"")))</f>
        <v/>
      </c>
      <c r="S143" s="24">
        <f>IF($A143="","",IF(COUNTIF($A$6:$A$205,$A143)&gt;1,"Duplicate Applicant ID",IF(OR($B143="",$C143="",$D143="",$E143="",$F143="",$G143="",$I143="",$P143=""),"Missing core field",IF(COUNTIFS(tblOfferings[Program],$C143,tblOfferings[Session],$D143)=0,"Program/session not configured",IF($E143&gt;$F143,"Application Date after Waitlist Date",IF(AND($I143="Offer Sent",$K143=""),"Offer Sent without Offer Date",IF(AND(OR($I143="Accepted",$I143="Declined"),$M143=""),"Decision Date missing",IF(AND(OR($I143="Accepted",$I143="Declined"),$K143=""),"Offer Date missing",IF(AND($K143&lt;&gt;"",$L143&lt;&gt;"",$L143&lt;$K143),"Response Due Date before Offer Date",IF(AND($K143&lt;&gt;"",$M143&lt;&gt;"",$M143&lt;$K143),"Decision Date before Offer Date",IF($U143="","Last Updated Date missing","OK")))))))))))</f>
        <v/>
      </c>
      <c r="T143" s="25" t="n"/>
      <c r="U143" s="20" t="n"/>
    </row>
    <row r="144">
      <c r="A144" s="19" t="n"/>
      <c r="B144" s="19" t="n"/>
      <c r="C144" s="19" t="n"/>
      <c r="D144" s="19" t="n"/>
      <c r="E144" s="20" t="n"/>
      <c r="F144" s="20" t="n"/>
      <c r="G144" s="21" t="n"/>
      <c r="H144" s="22">
        <f>IF($A144="","",IF($G144="","",IF($G144&gt;='Lists &amp; Settings'!$B$4,"High",IF($G144&gt;='Lists &amp; Settings'!$B$5,"Standard","Low"))))</f>
        <v/>
      </c>
      <c r="I144" s="19" t="n"/>
      <c r="J144" s="23">
        <f>IF(OR($A144="",$I144&lt;&gt;"Waiting",$C144="",$D144="",$F144="",$G144=""),"",1+COUNTIFS($C$6:$C$205,$C144,$D$6:$D$205,$D144,$I$6:$I$205,"Waiting",$G$6:$G$205,"&gt;"&amp;$G144)+COUNTIFS($C$6:$C$205,$C144,$D$6:$D$205,$D144,$I$6:$I$205,"Waiting",$G$6:$G$205,$G144,$F$6:$F$205,"&lt;"&amp;$F144)+COUNTIFS($C$6:$C$205,$C144,$D$6:$D$205,$D144,$I$6:$I$205,"Waiting",$G$6:$G$205,$G144,$F$6:$F$205,$F144,$A$6:$A$205,"&lt;"&amp;$A144))</f>
        <v/>
      </c>
      <c r="K144" s="20" t="n"/>
      <c r="L144" s="20" t="n"/>
      <c r="M144" s="20" t="n"/>
      <c r="N144" s="20" t="n"/>
      <c r="O144" s="20" t="n"/>
      <c r="P144" s="19" t="n"/>
      <c r="Q144" s="23">
        <f>IF(OR($A144="",$I144&lt;&gt;"Waiting",$F144=""),"",MAX(0,TODAY()-$F144))</f>
        <v/>
      </c>
      <c r="R144" s="24">
        <f>IF($A144="","",IF($I144="Offer Sent",IF($L144="","Missing due date",IF($L144&lt;TODAY(),"Offer overdue",IF($L144=TODAY(),"Due today",IF($L144&lt;=TODAY()+2,"Due soon","")))),IF($I144="Waiting",IF($O144="","Missing review date",IF($O144&lt;TODAY(),"Review overdue",IF($O144&lt;=TODAY()+2,"Review due soon",""))),"")))</f>
        <v/>
      </c>
      <c r="S144" s="24">
        <f>IF($A144="","",IF(COUNTIF($A$6:$A$205,$A144)&gt;1,"Duplicate Applicant ID",IF(OR($B144="",$C144="",$D144="",$E144="",$F144="",$G144="",$I144="",$P144=""),"Missing core field",IF(COUNTIFS(tblOfferings[Program],$C144,tblOfferings[Session],$D144)=0,"Program/session not configured",IF($E144&gt;$F144,"Application Date after Waitlist Date",IF(AND($I144="Offer Sent",$K144=""),"Offer Sent without Offer Date",IF(AND(OR($I144="Accepted",$I144="Declined"),$M144=""),"Decision Date missing",IF(AND(OR($I144="Accepted",$I144="Declined"),$K144=""),"Offer Date missing",IF(AND($K144&lt;&gt;"",$L144&lt;&gt;"",$L144&lt;$K144),"Response Due Date before Offer Date",IF(AND($K144&lt;&gt;"",$M144&lt;&gt;"",$M144&lt;$K144),"Decision Date before Offer Date",IF($U144="","Last Updated Date missing","OK")))))))))))</f>
        <v/>
      </c>
      <c r="T144" s="25" t="n"/>
      <c r="U144" s="20" t="n"/>
    </row>
    <row r="145">
      <c r="A145" s="19" t="n"/>
      <c r="B145" s="19" t="n"/>
      <c r="C145" s="19" t="n"/>
      <c r="D145" s="19" t="n"/>
      <c r="E145" s="20" t="n"/>
      <c r="F145" s="20" t="n"/>
      <c r="G145" s="21" t="n"/>
      <c r="H145" s="22">
        <f>IF($A145="","",IF($G145="","",IF($G145&gt;='Lists &amp; Settings'!$B$4,"High",IF($G145&gt;='Lists &amp; Settings'!$B$5,"Standard","Low"))))</f>
        <v/>
      </c>
      <c r="I145" s="19" t="n"/>
      <c r="J145" s="23">
        <f>IF(OR($A145="",$I145&lt;&gt;"Waiting",$C145="",$D145="",$F145="",$G145=""),"",1+COUNTIFS($C$6:$C$205,$C145,$D$6:$D$205,$D145,$I$6:$I$205,"Waiting",$G$6:$G$205,"&gt;"&amp;$G145)+COUNTIFS($C$6:$C$205,$C145,$D$6:$D$205,$D145,$I$6:$I$205,"Waiting",$G$6:$G$205,$G145,$F$6:$F$205,"&lt;"&amp;$F145)+COUNTIFS($C$6:$C$205,$C145,$D$6:$D$205,$D145,$I$6:$I$205,"Waiting",$G$6:$G$205,$G145,$F$6:$F$205,$F145,$A$6:$A$205,"&lt;"&amp;$A145))</f>
        <v/>
      </c>
      <c r="K145" s="20" t="n"/>
      <c r="L145" s="20" t="n"/>
      <c r="M145" s="20" t="n"/>
      <c r="N145" s="20" t="n"/>
      <c r="O145" s="20" t="n"/>
      <c r="P145" s="19" t="n"/>
      <c r="Q145" s="23">
        <f>IF(OR($A145="",$I145&lt;&gt;"Waiting",$F145=""),"",MAX(0,TODAY()-$F145))</f>
        <v/>
      </c>
      <c r="R145" s="24">
        <f>IF($A145="","",IF($I145="Offer Sent",IF($L145="","Missing due date",IF($L145&lt;TODAY(),"Offer overdue",IF($L145=TODAY(),"Due today",IF($L145&lt;=TODAY()+2,"Due soon","")))),IF($I145="Waiting",IF($O145="","Missing review date",IF($O145&lt;TODAY(),"Review overdue",IF($O145&lt;=TODAY()+2,"Review due soon",""))),"")))</f>
        <v/>
      </c>
      <c r="S145" s="24">
        <f>IF($A145="","",IF(COUNTIF($A$6:$A$205,$A145)&gt;1,"Duplicate Applicant ID",IF(OR($B145="",$C145="",$D145="",$E145="",$F145="",$G145="",$I145="",$P145=""),"Missing core field",IF(COUNTIFS(tblOfferings[Program],$C145,tblOfferings[Session],$D145)=0,"Program/session not configured",IF($E145&gt;$F145,"Application Date after Waitlist Date",IF(AND($I145="Offer Sent",$K145=""),"Offer Sent without Offer Date",IF(AND(OR($I145="Accepted",$I145="Declined"),$M145=""),"Decision Date missing",IF(AND(OR($I145="Accepted",$I145="Declined"),$K145=""),"Offer Date missing",IF(AND($K145&lt;&gt;"",$L145&lt;&gt;"",$L145&lt;$K145),"Response Due Date before Offer Date",IF(AND($K145&lt;&gt;"",$M145&lt;&gt;"",$M145&lt;$K145),"Decision Date before Offer Date",IF($U145="","Last Updated Date missing","OK")))))))))))</f>
        <v/>
      </c>
      <c r="T145" s="25" t="n"/>
      <c r="U145" s="20" t="n"/>
    </row>
    <row r="146">
      <c r="A146" s="19" t="n"/>
      <c r="B146" s="19" t="n"/>
      <c r="C146" s="19" t="n"/>
      <c r="D146" s="19" t="n"/>
      <c r="E146" s="20" t="n"/>
      <c r="F146" s="20" t="n"/>
      <c r="G146" s="21" t="n"/>
      <c r="H146" s="22">
        <f>IF($A146="","",IF($G146="","",IF($G146&gt;='Lists &amp; Settings'!$B$4,"High",IF($G146&gt;='Lists &amp; Settings'!$B$5,"Standard","Low"))))</f>
        <v/>
      </c>
      <c r="I146" s="19" t="n"/>
      <c r="J146" s="23">
        <f>IF(OR($A146="",$I146&lt;&gt;"Waiting",$C146="",$D146="",$F146="",$G146=""),"",1+COUNTIFS($C$6:$C$205,$C146,$D$6:$D$205,$D146,$I$6:$I$205,"Waiting",$G$6:$G$205,"&gt;"&amp;$G146)+COUNTIFS($C$6:$C$205,$C146,$D$6:$D$205,$D146,$I$6:$I$205,"Waiting",$G$6:$G$205,$G146,$F$6:$F$205,"&lt;"&amp;$F146)+COUNTIFS($C$6:$C$205,$C146,$D$6:$D$205,$D146,$I$6:$I$205,"Waiting",$G$6:$G$205,$G146,$F$6:$F$205,$F146,$A$6:$A$205,"&lt;"&amp;$A146))</f>
        <v/>
      </c>
      <c r="K146" s="20" t="n"/>
      <c r="L146" s="20" t="n"/>
      <c r="M146" s="20" t="n"/>
      <c r="N146" s="20" t="n"/>
      <c r="O146" s="20" t="n"/>
      <c r="P146" s="19" t="n"/>
      <c r="Q146" s="23">
        <f>IF(OR($A146="",$I146&lt;&gt;"Waiting",$F146=""),"",MAX(0,TODAY()-$F146))</f>
        <v/>
      </c>
      <c r="R146" s="24">
        <f>IF($A146="","",IF($I146="Offer Sent",IF($L146="","Missing due date",IF($L146&lt;TODAY(),"Offer overdue",IF($L146=TODAY(),"Due today",IF($L146&lt;=TODAY()+2,"Due soon","")))),IF($I146="Waiting",IF($O146="","Missing review date",IF($O146&lt;TODAY(),"Review overdue",IF($O146&lt;=TODAY()+2,"Review due soon",""))),"")))</f>
        <v/>
      </c>
      <c r="S146" s="24">
        <f>IF($A146="","",IF(COUNTIF($A$6:$A$205,$A146)&gt;1,"Duplicate Applicant ID",IF(OR($B146="",$C146="",$D146="",$E146="",$F146="",$G146="",$I146="",$P146=""),"Missing core field",IF(COUNTIFS(tblOfferings[Program],$C146,tblOfferings[Session],$D146)=0,"Program/session not configured",IF($E146&gt;$F146,"Application Date after Waitlist Date",IF(AND($I146="Offer Sent",$K146=""),"Offer Sent without Offer Date",IF(AND(OR($I146="Accepted",$I146="Declined"),$M146=""),"Decision Date missing",IF(AND(OR($I146="Accepted",$I146="Declined"),$K146=""),"Offer Date missing",IF(AND($K146&lt;&gt;"",$L146&lt;&gt;"",$L146&lt;$K146),"Response Due Date before Offer Date",IF(AND($K146&lt;&gt;"",$M146&lt;&gt;"",$M146&lt;$K146),"Decision Date before Offer Date",IF($U146="","Last Updated Date missing","OK")))))))))))</f>
        <v/>
      </c>
      <c r="T146" s="25" t="n"/>
      <c r="U146" s="20" t="n"/>
    </row>
    <row r="147">
      <c r="A147" s="19" t="n"/>
      <c r="B147" s="19" t="n"/>
      <c r="C147" s="19" t="n"/>
      <c r="D147" s="19" t="n"/>
      <c r="E147" s="20" t="n"/>
      <c r="F147" s="20" t="n"/>
      <c r="G147" s="21" t="n"/>
      <c r="H147" s="22">
        <f>IF($A147="","",IF($G147="","",IF($G147&gt;='Lists &amp; Settings'!$B$4,"High",IF($G147&gt;='Lists &amp; Settings'!$B$5,"Standard","Low"))))</f>
        <v/>
      </c>
      <c r="I147" s="19" t="n"/>
      <c r="J147" s="23">
        <f>IF(OR($A147="",$I147&lt;&gt;"Waiting",$C147="",$D147="",$F147="",$G147=""),"",1+COUNTIFS($C$6:$C$205,$C147,$D$6:$D$205,$D147,$I$6:$I$205,"Waiting",$G$6:$G$205,"&gt;"&amp;$G147)+COUNTIFS($C$6:$C$205,$C147,$D$6:$D$205,$D147,$I$6:$I$205,"Waiting",$G$6:$G$205,$G147,$F$6:$F$205,"&lt;"&amp;$F147)+COUNTIFS($C$6:$C$205,$C147,$D$6:$D$205,$D147,$I$6:$I$205,"Waiting",$G$6:$G$205,$G147,$F$6:$F$205,$F147,$A$6:$A$205,"&lt;"&amp;$A147))</f>
        <v/>
      </c>
      <c r="K147" s="20" t="n"/>
      <c r="L147" s="20" t="n"/>
      <c r="M147" s="20" t="n"/>
      <c r="N147" s="20" t="n"/>
      <c r="O147" s="20" t="n"/>
      <c r="P147" s="19" t="n"/>
      <c r="Q147" s="23">
        <f>IF(OR($A147="",$I147&lt;&gt;"Waiting",$F147=""),"",MAX(0,TODAY()-$F147))</f>
        <v/>
      </c>
      <c r="R147" s="24">
        <f>IF($A147="","",IF($I147="Offer Sent",IF($L147="","Missing due date",IF($L147&lt;TODAY(),"Offer overdue",IF($L147=TODAY(),"Due today",IF($L147&lt;=TODAY()+2,"Due soon","")))),IF($I147="Waiting",IF($O147="","Missing review date",IF($O147&lt;TODAY(),"Review overdue",IF($O147&lt;=TODAY()+2,"Review due soon",""))),"")))</f>
        <v/>
      </c>
      <c r="S147" s="24">
        <f>IF($A147="","",IF(COUNTIF($A$6:$A$205,$A147)&gt;1,"Duplicate Applicant ID",IF(OR($B147="",$C147="",$D147="",$E147="",$F147="",$G147="",$I147="",$P147=""),"Missing core field",IF(COUNTIFS(tblOfferings[Program],$C147,tblOfferings[Session],$D147)=0,"Program/session not configured",IF($E147&gt;$F147,"Application Date after Waitlist Date",IF(AND($I147="Offer Sent",$K147=""),"Offer Sent without Offer Date",IF(AND(OR($I147="Accepted",$I147="Declined"),$M147=""),"Decision Date missing",IF(AND(OR($I147="Accepted",$I147="Declined"),$K147=""),"Offer Date missing",IF(AND($K147&lt;&gt;"",$L147&lt;&gt;"",$L147&lt;$K147),"Response Due Date before Offer Date",IF(AND($K147&lt;&gt;"",$M147&lt;&gt;"",$M147&lt;$K147),"Decision Date before Offer Date",IF($U147="","Last Updated Date missing","OK")))))))))))</f>
        <v/>
      </c>
      <c r="T147" s="25" t="n"/>
      <c r="U147" s="20" t="n"/>
    </row>
    <row r="148">
      <c r="A148" s="19" t="n"/>
      <c r="B148" s="19" t="n"/>
      <c r="C148" s="19" t="n"/>
      <c r="D148" s="19" t="n"/>
      <c r="E148" s="20" t="n"/>
      <c r="F148" s="20" t="n"/>
      <c r="G148" s="21" t="n"/>
      <c r="H148" s="22">
        <f>IF($A148="","",IF($G148="","",IF($G148&gt;='Lists &amp; Settings'!$B$4,"High",IF($G148&gt;='Lists &amp; Settings'!$B$5,"Standard","Low"))))</f>
        <v/>
      </c>
      <c r="I148" s="19" t="n"/>
      <c r="J148" s="23">
        <f>IF(OR($A148="",$I148&lt;&gt;"Waiting",$C148="",$D148="",$F148="",$G148=""),"",1+COUNTIFS($C$6:$C$205,$C148,$D$6:$D$205,$D148,$I$6:$I$205,"Waiting",$G$6:$G$205,"&gt;"&amp;$G148)+COUNTIFS($C$6:$C$205,$C148,$D$6:$D$205,$D148,$I$6:$I$205,"Waiting",$G$6:$G$205,$G148,$F$6:$F$205,"&lt;"&amp;$F148)+COUNTIFS($C$6:$C$205,$C148,$D$6:$D$205,$D148,$I$6:$I$205,"Waiting",$G$6:$G$205,$G148,$F$6:$F$205,$F148,$A$6:$A$205,"&lt;"&amp;$A148))</f>
        <v/>
      </c>
      <c r="K148" s="20" t="n"/>
      <c r="L148" s="20" t="n"/>
      <c r="M148" s="20" t="n"/>
      <c r="N148" s="20" t="n"/>
      <c r="O148" s="20" t="n"/>
      <c r="P148" s="19" t="n"/>
      <c r="Q148" s="23">
        <f>IF(OR($A148="",$I148&lt;&gt;"Waiting",$F148=""),"",MAX(0,TODAY()-$F148))</f>
        <v/>
      </c>
      <c r="R148" s="24">
        <f>IF($A148="","",IF($I148="Offer Sent",IF($L148="","Missing due date",IF($L148&lt;TODAY(),"Offer overdue",IF($L148=TODAY(),"Due today",IF($L148&lt;=TODAY()+2,"Due soon","")))),IF($I148="Waiting",IF($O148="","Missing review date",IF($O148&lt;TODAY(),"Review overdue",IF($O148&lt;=TODAY()+2,"Review due soon",""))),"")))</f>
        <v/>
      </c>
      <c r="S148" s="24">
        <f>IF($A148="","",IF(COUNTIF($A$6:$A$205,$A148)&gt;1,"Duplicate Applicant ID",IF(OR($B148="",$C148="",$D148="",$E148="",$F148="",$G148="",$I148="",$P148=""),"Missing core field",IF(COUNTIFS(tblOfferings[Program],$C148,tblOfferings[Session],$D148)=0,"Program/session not configured",IF($E148&gt;$F148,"Application Date after Waitlist Date",IF(AND($I148="Offer Sent",$K148=""),"Offer Sent without Offer Date",IF(AND(OR($I148="Accepted",$I148="Declined"),$M148=""),"Decision Date missing",IF(AND(OR($I148="Accepted",$I148="Declined"),$K148=""),"Offer Date missing",IF(AND($K148&lt;&gt;"",$L148&lt;&gt;"",$L148&lt;$K148),"Response Due Date before Offer Date",IF(AND($K148&lt;&gt;"",$M148&lt;&gt;"",$M148&lt;$K148),"Decision Date before Offer Date",IF($U148="","Last Updated Date missing","OK")))))))))))</f>
        <v/>
      </c>
      <c r="T148" s="25" t="n"/>
      <c r="U148" s="20" t="n"/>
    </row>
    <row r="149">
      <c r="A149" s="19" t="n"/>
      <c r="B149" s="19" t="n"/>
      <c r="C149" s="19" t="n"/>
      <c r="D149" s="19" t="n"/>
      <c r="E149" s="20" t="n"/>
      <c r="F149" s="20" t="n"/>
      <c r="G149" s="21" t="n"/>
      <c r="H149" s="22">
        <f>IF($A149="","",IF($G149="","",IF($G149&gt;='Lists &amp; Settings'!$B$4,"High",IF($G149&gt;='Lists &amp; Settings'!$B$5,"Standard","Low"))))</f>
        <v/>
      </c>
      <c r="I149" s="19" t="n"/>
      <c r="J149" s="23">
        <f>IF(OR($A149="",$I149&lt;&gt;"Waiting",$C149="",$D149="",$F149="",$G149=""),"",1+COUNTIFS($C$6:$C$205,$C149,$D$6:$D$205,$D149,$I$6:$I$205,"Waiting",$G$6:$G$205,"&gt;"&amp;$G149)+COUNTIFS($C$6:$C$205,$C149,$D$6:$D$205,$D149,$I$6:$I$205,"Waiting",$G$6:$G$205,$G149,$F$6:$F$205,"&lt;"&amp;$F149)+COUNTIFS($C$6:$C$205,$C149,$D$6:$D$205,$D149,$I$6:$I$205,"Waiting",$G$6:$G$205,$G149,$F$6:$F$205,$F149,$A$6:$A$205,"&lt;"&amp;$A149))</f>
        <v/>
      </c>
      <c r="K149" s="20" t="n"/>
      <c r="L149" s="20" t="n"/>
      <c r="M149" s="20" t="n"/>
      <c r="N149" s="20" t="n"/>
      <c r="O149" s="20" t="n"/>
      <c r="P149" s="19" t="n"/>
      <c r="Q149" s="23">
        <f>IF(OR($A149="",$I149&lt;&gt;"Waiting",$F149=""),"",MAX(0,TODAY()-$F149))</f>
        <v/>
      </c>
      <c r="R149" s="24">
        <f>IF($A149="","",IF($I149="Offer Sent",IF($L149="","Missing due date",IF($L149&lt;TODAY(),"Offer overdue",IF($L149=TODAY(),"Due today",IF($L149&lt;=TODAY()+2,"Due soon","")))),IF($I149="Waiting",IF($O149="","Missing review date",IF($O149&lt;TODAY(),"Review overdue",IF($O149&lt;=TODAY()+2,"Review due soon",""))),"")))</f>
        <v/>
      </c>
      <c r="S149" s="24">
        <f>IF($A149="","",IF(COUNTIF($A$6:$A$205,$A149)&gt;1,"Duplicate Applicant ID",IF(OR($B149="",$C149="",$D149="",$E149="",$F149="",$G149="",$I149="",$P149=""),"Missing core field",IF(COUNTIFS(tblOfferings[Program],$C149,tblOfferings[Session],$D149)=0,"Program/session not configured",IF($E149&gt;$F149,"Application Date after Waitlist Date",IF(AND($I149="Offer Sent",$K149=""),"Offer Sent without Offer Date",IF(AND(OR($I149="Accepted",$I149="Declined"),$M149=""),"Decision Date missing",IF(AND(OR($I149="Accepted",$I149="Declined"),$K149=""),"Offer Date missing",IF(AND($K149&lt;&gt;"",$L149&lt;&gt;"",$L149&lt;$K149),"Response Due Date before Offer Date",IF(AND($K149&lt;&gt;"",$M149&lt;&gt;"",$M149&lt;$K149),"Decision Date before Offer Date",IF($U149="","Last Updated Date missing","OK")))))))))))</f>
        <v/>
      </c>
      <c r="T149" s="25" t="n"/>
      <c r="U149" s="20" t="n"/>
    </row>
    <row r="150">
      <c r="A150" s="19" t="n"/>
      <c r="B150" s="19" t="n"/>
      <c r="C150" s="19" t="n"/>
      <c r="D150" s="19" t="n"/>
      <c r="E150" s="20" t="n"/>
      <c r="F150" s="20" t="n"/>
      <c r="G150" s="21" t="n"/>
      <c r="H150" s="22">
        <f>IF($A150="","",IF($G150="","",IF($G150&gt;='Lists &amp; Settings'!$B$4,"High",IF($G150&gt;='Lists &amp; Settings'!$B$5,"Standard","Low"))))</f>
        <v/>
      </c>
      <c r="I150" s="19" t="n"/>
      <c r="J150" s="23">
        <f>IF(OR($A150="",$I150&lt;&gt;"Waiting",$C150="",$D150="",$F150="",$G150=""),"",1+COUNTIFS($C$6:$C$205,$C150,$D$6:$D$205,$D150,$I$6:$I$205,"Waiting",$G$6:$G$205,"&gt;"&amp;$G150)+COUNTIFS($C$6:$C$205,$C150,$D$6:$D$205,$D150,$I$6:$I$205,"Waiting",$G$6:$G$205,$G150,$F$6:$F$205,"&lt;"&amp;$F150)+COUNTIFS($C$6:$C$205,$C150,$D$6:$D$205,$D150,$I$6:$I$205,"Waiting",$G$6:$G$205,$G150,$F$6:$F$205,$F150,$A$6:$A$205,"&lt;"&amp;$A150))</f>
        <v/>
      </c>
      <c r="K150" s="20" t="n"/>
      <c r="L150" s="20" t="n"/>
      <c r="M150" s="20" t="n"/>
      <c r="N150" s="20" t="n"/>
      <c r="O150" s="20" t="n"/>
      <c r="P150" s="19" t="n"/>
      <c r="Q150" s="23">
        <f>IF(OR($A150="",$I150&lt;&gt;"Waiting",$F150=""),"",MAX(0,TODAY()-$F150))</f>
        <v/>
      </c>
      <c r="R150" s="24">
        <f>IF($A150="","",IF($I150="Offer Sent",IF($L150="","Missing due date",IF($L150&lt;TODAY(),"Offer overdue",IF($L150=TODAY(),"Due today",IF($L150&lt;=TODAY()+2,"Due soon","")))),IF($I150="Waiting",IF($O150="","Missing review date",IF($O150&lt;TODAY(),"Review overdue",IF($O150&lt;=TODAY()+2,"Review due soon",""))),"")))</f>
        <v/>
      </c>
      <c r="S150" s="24">
        <f>IF($A150="","",IF(COUNTIF($A$6:$A$205,$A150)&gt;1,"Duplicate Applicant ID",IF(OR($B150="",$C150="",$D150="",$E150="",$F150="",$G150="",$I150="",$P150=""),"Missing core field",IF(COUNTIFS(tblOfferings[Program],$C150,tblOfferings[Session],$D150)=0,"Program/session not configured",IF($E150&gt;$F150,"Application Date after Waitlist Date",IF(AND($I150="Offer Sent",$K150=""),"Offer Sent without Offer Date",IF(AND(OR($I150="Accepted",$I150="Declined"),$M150=""),"Decision Date missing",IF(AND(OR($I150="Accepted",$I150="Declined"),$K150=""),"Offer Date missing",IF(AND($K150&lt;&gt;"",$L150&lt;&gt;"",$L150&lt;$K150),"Response Due Date before Offer Date",IF(AND($K150&lt;&gt;"",$M150&lt;&gt;"",$M150&lt;$K150),"Decision Date before Offer Date",IF($U150="","Last Updated Date missing","OK")))))))))))</f>
        <v/>
      </c>
      <c r="T150" s="25" t="n"/>
      <c r="U150" s="20" t="n"/>
    </row>
    <row r="151">
      <c r="A151" s="19" t="n"/>
      <c r="B151" s="19" t="n"/>
      <c r="C151" s="19" t="n"/>
      <c r="D151" s="19" t="n"/>
      <c r="E151" s="20" t="n"/>
      <c r="F151" s="20" t="n"/>
      <c r="G151" s="21" t="n"/>
      <c r="H151" s="22">
        <f>IF($A151="","",IF($G151="","",IF($G151&gt;='Lists &amp; Settings'!$B$4,"High",IF($G151&gt;='Lists &amp; Settings'!$B$5,"Standard","Low"))))</f>
        <v/>
      </c>
      <c r="I151" s="19" t="n"/>
      <c r="J151" s="23">
        <f>IF(OR($A151="",$I151&lt;&gt;"Waiting",$C151="",$D151="",$F151="",$G151=""),"",1+COUNTIFS($C$6:$C$205,$C151,$D$6:$D$205,$D151,$I$6:$I$205,"Waiting",$G$6:$G$205,"&gt;"&amp;$G151)+COUNTIFS($C$6:$C$205,$C151,$D$6:$D$205,$D151,$I$6:$I$205,"Waiting",$G$6:$G$205,$G151,$F$6:$F$205,"&lt;"&amp;$F151)+COUNTIFS($C$6:$C$205,$C151,$D$6:$D$205,$D151,$I$6:$I$205,"Waiting",$G$6:$G$205,$G151,$F$6:$F$205,$F151,$A$6:$A$205,"&lt;"&amp;$A151))</f>
        <v/>
      </c>
      <c r="K151" s="20" t="n"/>
      <c r="L151" s="20" t="n"/>
      <c r="M151" s="20" t="n"/>
      <c r="N151" s="20" t="n"/>
      <c r="O151" s="20" t="n"/>
      <c r="P151" s="19" t="n"/>
      <c r="Q151" s="23">
        <f>IF(OR($A151="",$I151&lt;&gt;"Waiting",$F151=""),"",MAX(0,TODAY()-$F151))</f>
        <v/>
      </c>
      <c r="R151" s="24">
        <f>IF($A151="","",IF($I151="Offer Sent",IF($L151="","Missing due date",IF($L151&lt;TODAY(),"Offer overdue",IF($L151=TODAY(),"Due today",IF($L151&lt;=TODAY()+2,"Due soon","")))),IF($I151="Waiting",IF($O151="","Missing review date",IF($O151&lt;TODAY(),"Review overdue",IF($O151&lt;=TODAY()+2,"Review due soon",""))),"")))</f>
        <v/>
      </c>
      <c r="S151" s="24">
        <f>IF($A151="","",IF(COUNTIF($A$6:$A$205,$A151)&gt;1,"Duplicate Applicant ID",IF(OR($B151="",$C151="",$D151="",$E151="",$F151="",$G151="",$I151="",$P151=""),"Missing core field",IF(COUNTIFS(tblOfferings[Program],$C151,tblOfferings[Session],$D151)=0,"Program/session not configured",IF($E151&gt;$F151,"Application Date after Waitlist Date",IF(AND($I151="Offer Sent",$K151=""),"Offer Sent without Offer Date",IF(AND(OR($I151="Accepted",$I151="Declined"),$M151=""),"Decision Date missing",IF(AND(OR($I151="Accepted",$I151="Declined"),$K151=""),"Offer Date missing",IF(AND($K151&lt;&gt;"",$L151&lt;&gt;"",$L151&lt;$K151),"Response Due Date before Offer Date",IF(AND($K151&lt;&gt;"",$M151&lt;&gt;"",$M151&lt;$K151),"Decision Date before Offer Date",IF($U151="","Last Updated Date missing","OK")))))))))))</f>
        <v/>
      </c>
      <c r="T151" s="25" t="n"/>
      <c r="U151" s="20" t="n"/>
    </row>
    <row r="152">
      <c r="A152" s="19" t="n"/>
      <c r="B152" s="19" t="n"/>
      <c r="C152" s="19" t="n"/>
      <c r="D152" s="19" t="n"/>
      <c r="E152" s="20" t="n"/>
      <c r="F152" s="20" t="n"/>
      <c r="G152" s="21" t="n"/>
      <c r="H152" s="22">
        <f>IF($A152="","",IF($G152="","",IF($G152&gt;='Lists &amp; Settings'!$B$4,"High",IF($G152&gt;='Lists &amp; Settings'!$B$5,"Standard","Low"))))</f>
        <v/>
      </c>
      <c r="I152" s="19" t="n"/>
      <c r="J152" s="23">
        <f>IF(OR($A152="",$I152&lt;&gt;"Waiting",$C152="",$D152="",$F152="",$G152=""),"",1+COUNTIFS($C$6:$C$205,$C152,$D$6:$D$205,$D152,$I$6:$I$205,"Waiting",$G$6:$G$205,"&gt;"&amp;$G152)+COUNTIFS($C$6:$C$205,$C152,$D$6:$D$205,$D152,$I$6:$I$205,"Waiting",$G$6:$G$205,$G152,$F$6:$F$205,"&lt;"&amp;$F152)+COUNTIFS($C$6:$C$205,$C152,$D$6:$D$205,$D152,$I$6:$I$205,"Waiting",$G$6:$G$205,$G152,$F$6:$F$205,$F152,$A$6:$A$205,"&lt;"&amp;$A152))</f>
        <v/>
      </c>
      <c r="K152" s="20" t="n"/>
      <c r="L152" s="20" t="n"/>
      <c r="M152" s="20" t="n"/>
      <c r="N152" s="20" t="n"/>
      <c r="O152" s="20" t="n"/>
      <c r="P152" s="19" t="n"/>
      <c r="Q152" s="23">
        <f>IF(OR($A152="",$I152&lt;&gt;"Waiting",$F152=""),"",MAX(0,TODAY()-$F152))</f>
        <v/>
      </c>
      <c r="R152" s="24">
        <f>IF($A152="","",IF($I152="Offer Sent",IF($L152="","Missing due date",IF($L152&lt;TODAY(),"Offer overdue",IF($L152=TODAY(),"Due today",IF($L152&lt;=TODAY()+2,"Due soon","")))),IF($I152="Waiting",IF($O152="","Missing review date",IF($O152&lt;TODAY(),"Review overdue",IF($O152&lt;=TODAY()+2,"Review due soon",""))),"")))</f>
        <v/>
      </c>
      <c r="S152" s="24">
        <f>IF($A152="","",IF(COUNTIF($A$6:$A$205,$A152)&gt;1,"Duplicate Applicant ID",IF(OR($B152="",$C152="",$D152="",$E152="",$F152="",$G152="",$I152="",$P152=""),"Missing core field",IF(COUNTIFS(tblOfferings[Program],$C152,tblOfferings[Session],$D152)=0,"Program/session not configured",IF($E152&gt;$F152,"Application Date after Waitlist Date",IF(AND($I152="Offer Sent",$K152=""),"Offer Sent without Offer Date",IF(AND(OR($I152="Accepted",$I152="Declined"),$M152=""),"Decision Date missing",IF(AND(OR($I152="Accepted",$I152="Declined"),$K152=""),"Offer Date missing",IF(AND($K152&lt;&gt;"",$L152&lt;&gt;"",$L152&lt;$K152),"Response Due Date before Offer Date",IF(AND($K152&lt;&gt;"",$M152&lt;&gt;"",$M152&lt;$K152),"Decision Date before Offer Date",IF($U152="","Last Updated Date missing","OK")))))))))))</f>
        <v/>
      </c>
      <c r="T152" s="25" t="n"/>
      <c r="U152" s="20" t="n"/>
    </row>
    <row r="153">
      <c r="A153" s="19" t="n"/>
      <c r="B153" s="19" t="n"/>
      <c r="C153" s="19" t="n"/>
      <c r="D153" s="19" t="n"/>
      <c r="E153" s="20" t="n"/>
      <c r="F153" s="20" t="n"/>
      <c r="G153" s="21" t="n"/>
      <c r="H153" s="22">
        <f>IF($A153="","",IF($G153="","",IF($G153&gt;='Lists &amp; Settings'!$B$4,"High",IF($G153&gt;='Lists &amp; Settings'!$B$5,"Standard","Low"))))</f>
        <v/>
      </c>
      <c r="I153" s="19" t="n"/>
      <c r="J153" s="23">
        <f>IF(OR($A153="",$I153&lt;&gt;"Waiting",$C153="",$D153="",$F153="",$G153=""),"",1+COUNTIFS($C$6:$C$205,$C153,$D$6:$D$205,$D153,$I$6:$I$205,"Waiting",$G$6:$G$205,"&gt;"&amp;$G153)+COUNTIFS($C$6:$C$205,$C153,$D$6:$D$205,$D153,$I$6:$I$205,"Waiting",$G$6:$G$205,$G153,$F$6:$F$205,"&lt;"&amp;$F153)+COUNTIFS($C$6:$C$205,$C153,$D$6:$D$205,$D153,$I$6:$I$205,"Waiting",$G$6:$G$205,$G153,$F$6:$F$205,$F153,$A$6:$A$205,"&lt;"&amp;$A153))</f>
        <v/>
      </c>
      <c r="K153" s="20" t="n"/>
      <c r="L153" s="20" t="n"/>
      <c r="M153" s="20" t="n"/>
      <c r="N153" s="20" t="n"/>
      <c r="O153" s="20" t="n"/>
      <c r="P153" s="19" t="n"/>
      <c r="Q153" s="23">
        <f>IF(OR($A153="",$I153&lt;&gt;"Waiting",$F153=""),"",MAX(0,TODAY()-$F153))</f>
        <v/>
      </c>
      <c r="R153" s="24">
        <f>IF($A153="","",IF($I153="Offer Sent",IF($L153="","Missing due date",IF($L153&lt;TODAY(),"Offer overdue",IF($L153=TODAY(),"Due today",IF($L153&lt;=TODAY()+2,"Due soon","")))),IF($I153="Waiting",IF($O153="","Missing review date",IF($O153&lt;TODAY(),"Review overdue",IF($O153&lt;=TODAY()+2,"Review due soon",""))),"")))</f>
        <v/>
      </c>
      <c r="S153" s="24">
        <f>IF($A153="","",IF(COUNTIF($A$6:$A$205,$A153)&gt;1,"Duplicate Applicant ID",IF(OR($B153="",$C153="",$D153="",$E153="",$F153="",$G153="",$I153="",$P153=""),"Missing core field",IF(COUNTIFS(tblOfferings[Program],$C153,tblOfferings[Session],$D153)=0,"Program/session not configured",IF($E153&gt;$F153,"Application Date after Waitlist Date",IF(AND($I153="Offer Sent",$K153=""),"Offer Sent without Offer Date",IF(AND(OR($I153="Accepted",$I153="Declined"),$M153=""),"Decision Date missing",IF(AND(OR($I153="Accepted",$I153="Declined"),$K153=""),"Offer Date missing",IF(AND($K153&lt;&gt;"",$L153&lt;&gt;"",$L153&lt;$K153),"Response Due Date before Offer Date",IF(AND($K153&lt;&gt;"",$M153&lt;&gt;"",$M153&lt;$K153),"Decision Date before Offer Date",IF($U153="","Last Updated Date missing","OK")))))))))))</f>
        <v/>
      </c>
      <c r="T153" s="25" t="n"/>
      <c r="U153" s="20" t="n"/>
    </row>
    <row r="154">
      <c r="A154" s="19" t="n"/>
      <c r="B154" s="19" t="n"/>
      <c r="C154" s="19" t="n"/>
      <c r="D154" s="19" t="n"/>
      <c r="E154" s="20" t="n"/>
      <c r="F154" s="20" t="n"/>
      <c r="G154" s="21" t="n"/>
      <c r="H154" s="22">
        <f>IF($A154="","",IF($G154="","",IF($G154&gt;='Lists &amp; Settings'!$B$4,"High",IF($G154&gt;='Lists &amp; Settings'!$B$5,"Standard","Low"))))</f>
        <v/>
      </c>
      <c r="I154" s="19" t="n"/>
      <c r="J154" s="23">
        <f>IF(OR($A154="",$I154&lt;&gt;"Waiting",$C154="",$D154="",$F154="",$G154=""),"",1+COUNTIFS($C$6:$C$205,$C154,$D$6:$D$205,$D154,$I$6:$I$205,"Waiting",$G$6:$G$205,"&gt;"&amp;$G154)+COUNTIFS($C$6:$C$205,$C154,$D$6:$D$205,$D154,$I$6:$I$205,"Waiting",$G$6:$G$205,$G154,$F$6:$F$205,"&lt;"&amp;$F154)+COUNTIFS($C$6:$C$205,$C154,$D$6:$D$205,$D154,$I$6:$I$205,"Waiting",$G$6:$G$205,$G154,$F$6:$F$205,$F154,$A$6:$A$205,"&lt;"&amp;$A154))</f>
        <v/>
      </c>
      <c r="K154" s="20" t="n"/>
      <c r="L154" s="20" t="n"/>
      <c r="M154" s="20" t="n"/>
      <c r="N154" s="20" t="n"/>
      <c r="O154" s="20" t="n"/>
      <c r="P154" s="19" t="n"/>
      <c r="Q154" s="23">
        <f>IF(OR($A154="",$I154&lt;&gt;"Waiting",$F154=""),"",MAX(0,TODAY()-$F154))</f>
        <v/>
      </c>
      <c r="R154" s="24">
        <f>IF($A154="","",IF($I154="Offer Sent",IF($L154="","Missing due date",IF($L154&lt;TODAY(),"Offer overdue",IF($L154=TODAY(),"Due today",IF($L154&lt;=TODAY()+2,"Due soon","")))),IF($I154="Waiting",IF($O154="","Missing review date",IF($O154&lt;TODAY(),"Review overdue",IF($O154&lt;=TODAY()+2,"Review due soon",""))),"")))</f>
        <v/>
      </c>
      <c r="S154" s="24">
        <f>IF($A154="","",IF(COUNTIF($A$6:$A$205,$A154)&gt;1,"Duplicate Applicant ID",IF(OR($B154="",$C154="",$D154="",$E154="",$F154="",$G154="",$I154="",$P154=""),"Missing core field",IF(COUNTIFS(tblOfferings[Program],$C154,tblOfferings[Session],$D154)=0,"Program/session not configured",IF($E154&gt;$F154,"Application Date after Waitlist Date",IF(AND($I154="Offer Sent",$K154=""),"Offer Sent without Offer Date",IF(AND(OR($I154="Accepted",$I154="Declined"),$M154=""),"Decision Date missing",IF(AND(OR($I154="Accepted",$I154="Declined"),$K154=""),"Offer Date missing",IF(AND($K154&lt;&gt;"",$L154&lt;&gt;"",$L154&lt;$K154),"Response Due Date before Offer Date",IF(AND($K154&lt;&gt;"",$M154&lt;&gt;"",$M154&lt;$K154),"Decision Date before Offer Date",IF($U154="","Last Updated Date missing","OK")))))))))))</f>
        <v/>
      </c>
      <c r="T154" s="25" t="n"/>
      <c r="U154" s="20" t="n"/>
    </row>
    <row r="155">
      <c r="A155" s="19" t="n"/>
      <c r="B155" s="19" t="n"/>
      <c r="C155" s="19" t="n"/>
      <c r="D155" s="19" t="n"/>
      <c r="E155" s="20" t="n"/>
      <c r="F155" s="20" t="n"/>
      <c r="G155" s="21" t="n"/>
      <c r="H155" s="22">
        <f>IF($A155="","",IF($G155="","",IF($G155&gt;='Lists &amp; Settings'!$B$4,"High",IF($G155&gt;='Lists &amp; Settings'!$B$5,"Standard","Low"))))</f>
        <v/>
      </c>
      <c r="I155" s="19" t="n"/>
      <c r="J155" s="23">
        <f>IF(OR($A155="",$I155&lt;&gt;"Waiting",$C155="",$D155="",$F155="",$G155=""),"",1+COUNTIFS($C$6:$C$205,$C155,$D$6:$D$205,$D155,$I$6:$I$205,"Waiting",$G$6:$G$205,"&gt;"&amp;$G155)+COUNTIFS($C$6:$C$205,$C155,$D$6:$D$205,$D155,$I$6:$I$205,"Waiting",$G$6:$G$205,$G155,$F$6:$F$205,"&lt;"&amp;$F155)+COUNTIFS($C$6:$C$205,$C155,$D$6:$D$205,$D155,$I$6:$I$205,"Waiting",$G$6:$G$205,$G155,$F$6:$F$205,$F155,$A$6:$A$205,"&lt;"&amp;$A155))</f>
        <v/>
      </c>
      <c r="K155" s="20" t="n"/>
      <c r="L155" s="20" t="n"/>
      <c r="M155" s="20" t="n"/>
      <c r="N155" s="20" t="n"/>
      <c r="O155" s="20" t="n"/>
      <c r="P155" s="19" t="n"/>
      <c r="Q155" s="23">
        <f>IF(OR($A155="",$I155&lt;&gt;"Waiting",$F155=""),"",MAX(0,TODAY()-$F155))</f>
        <v/>
      </c>
      <c r="R155" s="24">
        <f>IF($A155="","",IF($I155="Offer Sent",IF($L155="","Missing due date",IF($L155&lt;TODAY(),"Offer overdue",IF($L155=TODAY(),"Due today",IF($L155&lt;=TODAY()+2,"Due soon","")))),IF($I155="Waiting",IF($O155="","Missing review date",IF($O155&lt;TODAY(),"Review overdue",IF($O155&lt;=TODAY()+2,"Review due soon",""))),"")))</f>
        <v/>
      </c>
      <c r="S155" s="24">
        <f>IF($A155="","",IF(COUNTIF($A$6:$A$205,$A155)&gt;1,"Duplicate Applicant ID",IF(OR($B155="",$C155="",$D155="",$E155="",$F155="",$G155="",$I155="",$P155=""),"Missing core field",IF(COUNTIFS(tblOfferings[Program],$C155,tblOfferings[Session],$D155)=0,"Program/session not configured",IF($E155&gt;$F155,"Application Date after Waitlist Date",IF(AND($I155="Offer Sent",$K155=""),"Offer Sent without Offer Date",IF(AND(OR($I155="Accepted",$I155="Declined"),$M155=""),"Decision Date missing",IF(AND(OR($I155="Accepted",$I155="Declined"),$K155=""),"Offer Date missing",IF(AND($K155&lt;&gt;"",$L155&lt;&gt;"",$L155&lt;$K155),"Response Due Date before Offer Date",IF(AND($K155&lt;&gt;"",$M155&lt;&gt;"",$M155&lt;$K155),"Decision Date before Offer Date",IF($U155="","Last Updated Date missing","OK")))))))))))</f>
        <v/>
      </c>
      <c r="T155" s="25" t="n"/>
      <c r="U155" s="20" t="n"/>
    </row>
    <row r="156">
      <c r="A156" s="19" t="n"/>
      <c r="B156" s="19" t="n"/>
      <c r="C156" s="19" t="n"/>
      <c r="D156" s="19" t="n"/>
      <c r="E156" s="20" t="n"/>
      <c r="F156" s="20" t="n"/>
      <c r="G156" s="21" t="n"/>
      <c r="H156" s="22">
        <f>IF($A156="","",IF($G156="","",IF($G156&gt;='Lists &amp; Settings'!$B$4,"High",IF($G156&gt;='Lists &amp; Settings'!$B$5,"Standard","Low"))))</f>
        <v/>
      </c>
      <c r="I156" s="19" t="n"/>
      <c r="J156" s="23">
        <f>IF(OR($A156="",$I156&lt;&gt;"Waiting",$C156="",$D156="",$F156="",$G156=""),"",1+COUNTIFS($C$6:$C$205,$C156,$D$6:$D$205,$D156,$I$6:$I$205,"Waiting",$G$6:$G$205,"&gt;"&amp;$G156)+COUNTIFS($C$6:$C$205,$C156,$D$6:$D$205,$D156,$I$6:$I$205,"Waiting",$G$6:$G$205,$G156,$F$6:$F$205,"&lt;"&amp;$F156)+COUNTIFS($C$6:$C$205,$C156,$D$6:$D$205,$D156,$I$6:$I$205,"Waiting",$G$6:$G$205,$G156,$F$6:$F$205,$F156,$A$6:$A$205,"&lt;"&amp;$A156))</f>
        <v/>
      </c>
      <c r="K156" s="20" t="n"/>
      <c r="L156" s="20" t="n"/>
      <c r="M156" s="20" t="n"/>
      <c r="N156" s="20" t="n"/>
      <c r="O156" s="20" t="n"/>
      <c r="P156" s="19" t="n"/>
      <c r="Q156" s="23">
        <f>IF(OR($A156="",$I156&lt;&gt;"Waiting",$F156=""),"",MAX(0,TODAY()-$F156))</f>
        <v/>
      </c>
      <c r="R156" s="24">
        <f>IF($A156="","",IF($I156="Offer Sent",IF($L156="","Missing due date",IF($L156&lt;TODAY(),"Offer overdue",IF($L156=TODAY(),"Due today",IF($L156&lt;=TODAY()+2,"Due soon","")))),IF($I156="Waiting",IF($O156="","Missing review date",IF($O156&lt;TODAY(),"Review overdue",IF($O156&lt;=TODAY()+2,"Review due soon",""))),"")))</f>
        <v/>
      </c>
      <c r="S156" s="24">
        <f>IF($A156="","",IF(COUNTIF($A$6:$A$205,$A156)&gt;1,"Duplicate Applicant ID",IF(OR($B156="",$C156="",$D156="",$E156="",$F156="",$G156="",$I156="",$P156=""),"Missing core field",IF(COUNTIFS(tblOfferings[Program],$C156,tblOfferings[Session],$D156)=0,"Program/session not configured",IF($E156&gt;$F156,"Application Date after Waitlist Date",IF(AND($I156="Offer Sent",$K156=""),"Offer Sent without Offer Date",IF(AND(OR($I156="Accepted",$I156="Declined"),$M156=""),"Decision Date missing",IF(AND(OR($I156="Accepted",$I156="Declined"),$K156=""),"Offer Date missing",IF(AND($K156&lt;&gt;"",$L156&lt;&gt;"",$L156&lt;$K156),"Response Due Date before Offer Date",IF(AND($K156&lt;&gt;"",$M156&lt;&gt;"",$M156&lt;$K156),"Decision Date before Offer Date",IF($U156="","Last Updated Date missing","OK")))))))))))</f>
        <v/>
      </c>
      <c r="T156" s="25" t="n"/>
      <c r="U156" s="20" t="n"/>
    </row>
    <row r="157">
      <c r="A157" s="19" t="n"/>
      <c r="B157" s="19" t="n"/>
      <c r="C157" s="19" t="n"/>
      <c r="D157" s="19" t="n"/>
      <c r="E157" s="20" t="n"/>
      <c r="F157" s="20" t="n"/>
      <c r="G157" s="21" t="n"/>
      <c r="H157" s="22">
        <f>IF($A157="","",IF($G157="","",IF($G157&gt;='Lists &amp; Settings'!$B$4,"High",IF($G157&gt;='Lists &amp; Settings'!$B$5,"Standard","Low"))))</f>
        <v/>
      </c>
      <c r="I157" s="19" t="n"/>
      <c r="J157" s="23">
        <f>IF(OR($A157="",$I157&lt;&gt;"Waiting",$C157="",$D157="",$F157="",$G157=""),"",1+COUNTIFS($C$6:$C$205,$C157,$D$6:$D$205,$D157,$I$6:$I$205,"Waiting",$G$6:$G$205,"&gt;"&amp;$G157)+COUNTIFS($C$6:$C$205,$C157,$D$6:$D$205,$D157,$I$6:$I$205,"Waiting",$G$6:$G$205,$G157,$F$6:$F$205,"&lt;"&amp;$F157)+COUNTIFS($C$6:$C$205,$C157,$D$6:$D$205,$D157,$I$6:$I$205,"Waiting",$G$6:$G$205,$G157,$F$6:$F$205,$F157,$A$6:$A$205,"&lt;"&amp;$A157))</f>
        <v/>
      </c>
      <c r="K157" s="20" t="n"/>
      <c r="L157" s="20" t="n"/>
      <c r="M157" s="20" t="n"/>
      <c r="N157" s="20" t="n"/>
      <c r="O157" s="20" t="n"/>
      <c r="P157" s="19" t="n"/>
      <c r="Q157" s="23">
        <f>IF(OR($A157="",$I157&lt;&gt;"Waiting",$F157=""),"",MAX(0,TODAY()-$F157))</f>
        <v/>
      </c>
      <c r="R157" s="24">
        <f>IF($A157="","",IF($I157="Offer Sent",IF($L157="","Missing due date",IF($L157&lt;TODAY(),"Offer overdue",IF($L157=TODAY(),"Due today",IF($L157&lt;=TODAY()+2,"Due soon","")))),IF($I157="Waiting",IF($O157="","Missing review date",IF($O157&lt;TODAY(),"Review overdue",IF($O157&lt;=TODAY()+2,"Review due soon",""))),"")))</f>
        <v/>
      </c>
      <c r="S157" s="24">
        <f>IF($A157="","",IF(COUNTIF($A$6:$A$205,$A157)&gt;1,"Duplicate Applicant ID",IF(OR($B157="",$C157="",$D157="",$E157="",$F157="",$G157="",$I157="",$P157=""),"Missing core field",IF(COUNTIFS(tblOfferings[Program],$C157,tblOfferings[Session],$D157)=0,"Program/session not configured",IF($E157&gt;$F157,"Application Date after Waitlist Date",IF(AND($I157="Offer Sent",$K157=""),"Offer Sent without Offer Date",IF(AND(OR($I157="Accepted",$I157="Declined"),$M157=""),"Decision Date missing",IF(AND(OR($I157="Accepted",$I157="Declined"),$K157=""),"Offer Date missing",IF(AND($K157&lt;&gt;"",$L157&lt;&gt;"",$L157&lt;$K157),"Response Due Date before Offer Date",IF(AND($K157&lt;&gt;"",$M157&lt;&gt;"",$M157&lt;$K157),"Decision Date before Offer Date",IF($U157="","Last Updated Date missing","OK")))))))))))</f>
        <v/>
      </c>
      <c r="T157" s="25" t="n"/>
      <c r="U157" s="20" t="n"/>
    </row>
    <row r="158">
      <c r="A158" s="19" t="n"/>
      <c r="B158" s="19" t="n"/>
      <c r="C158" s="19" t="n"/>
      <c r="D158" s="19" t="n"/>
      <c r="E158" s="20" t="n"/>
      <c r="F158" s="20" t="n"/>
      <c r="G158" s="21" t="n"/>
      <c r="H158" s="22">
        <f>IF($A158="","",IF($G158="","",IF($G158&gt;='Lists &amp; Settings'!$B$4,"High",IF($G158&gt;='Lists &amp; Settings'!$B$5,"Standard","Low"))))</f>
        <v/>
      </c>
      <c r="I158" s="19" t="n"/>
      <c r="J158" s="23">
        <f>IF(OR($A158="",$I158&lt;&gt;"Waiting",$C158="",$D158="",$F158="",$G158=""),"",1+COUNTIFS($C$6:$C$205,$C158,$D$6:$D$205,$D158,$I$6:$I$205,"Waiting",$G$6:$G$205,"&gt;"&amp;$G158)+COUNTIFS($C$6:$C$205,$C158,$D$6:$D$205,$D158,$I$6:$I$205,"Waiting",$G$6:$G$205,$G158,$F$6:$F$205,"&lt;"&amp;$F158)+COUNTIFS($C$6:$C$205,$C158,$D$6:$D$205,$D158,$I$6:$I$205,"Waiting",$G$6:$G$205,$G158,$F$6:$F$205,$F158,$A$6:$A$205,"&lt;"&amp;$A158))</f>
        <v/>
      </c>
      <c r="K158" s="20" t="n"/>
      <c r="L158" s="20" t="n"/>
      <c r="M158" s="20" t="n"/>
      <c r="N158" s="20" t="n"/>
      <c r="O158" s="20" t="n"/>
      <c r="P158" s="19" t="n"/>
      <c r="Q158" s="23">
        <f>IF(OR($A158="",$I158&lt;&gt;"Waiting",$F158=""),"",MAX(0,TODAY()-$F158))</f>
        <v/>
      </c>
      <c r="R158" s="24">
        <f>IF($A158="","",IF($I158="Offer Sent",IF($L158="","Missing due date",IF($L158&lt;TODAY(),"Offer overdue",IF($L158=TODAY(),"Due today",IF($L158&lt;=TODAY()+2,"Due soon","")))),IF($I158="Waiting",IF($O158="","Missing review date",IF($O158&lt;TODAY(),"Review overdue",IF($O158&lt;=TODAY()+2,"Review due soon",""))),"")))</f>
        <v/>
      </c>
      <c r="S158" s="24">
        <f>IF($A158="","",IF(COUNTIF($A$6:$A$205,$A158)&gt;1,"Duplicate Applicant ID",IF(OR($B158="",$C158="",$D158="",$E158="",$F158="",$G158="",$I158="",$P158=""),"Missing core field",IF(COUNTIFS(tblOfferings[Program],$C158,tblOfferings[Session],$D158)=0,"Program/session not configured",IF($E158&gt;$F158,"Application Date after Waitlist Date",IF(AND($I158="Offer Sent",$K158=""),"Offer Sent without Offer Date",IF(AND(OR($I158="Accepted",$I158="Declined"),$M158=""),"Decision Date missing",IF(AND(OR($I158="Accepted",$I158="Declined"),$K158=""),"Offer Date missing",IF(AND($K158&lt;&gt;"",$L158&lt;&gt;"",$L158&lt;$K158),"Response Due Date before Offer Date",IF(AND($K158&lt;&gt;"",$M158&lt;&gt;"",$M158&lt;$K158),"Decision Date before Offer Date",IF($U158="","Last Updated Date missing","OK")))))))))))</f>
        <v/>
      </c>
      <c r="T158" s="25" t="n"/>
      <c r="U158" s="20" t="n"/>
    </row>
    <row r="159">
      <c r="A159" s="19" t="n"/>
      <c r="B159" s="19" t="n"/>
      <c r="C159" s="19" t="n"/>
      <c r="D159" s="19" t="n"/>
      <c r="E159" s="20" t="n"/>
      <c r="F159" s="20" t="n"/>
      <c r="G159" s="21" t="n"/>
      <c r="H159" s="22">
        <f>IF($A159="","",IF($G159="","",IF($G159&gt;='Lists &amp; Settings'!$B$4,"High",IF($G159&gt;='Lists &amp; Settings'!$B$5,"Standard","Low"))))</f>
        <v/>
      </c>
      <c r="I159" s="19" t="n"/>
      <c r="J159" s="23">
        <f>IF(OR($A159="",$I159&lt;&gt;"Waiting",$C159="",$D159="",$F159="",$G159=""),"",1+COUNTIFS($C$6:$C$205,$C159,$D$6:$D$205,$D159,$I$6:$I$205,"Waiting",$G$6:$G$205,"&gt;"&amp;$G159)+COUNTIFS($C$6:$C$205,$C159,$D$6:$D$205,$D159,$I$6:$I$205,"Waiting",$G$6:$G$205,$G159,$F$6:$F$205,"&lt;"&amp;$F159)+COUNTIFS($C$6:$C$205,$C159,$D$6:$D$205,$D159,$I$6:$I$205,"Waiting",$G$6:$G$205,$G159,$F$6:$F$205,$F159,$A$6:$A$205,"&lt;"&amp;$A159))</f>
        <v/>
      </c>
      <c r="K159" s="20" t="n"/>
      <c r="L159" s="20" t="n"/>
      <c r="M159" s="20" t="n"/>
      <c r="N159" s="20" t="n"/>
      <c r="O159" s="20" t="n"/>
      <c r="P159" s="19" t="n"/>
      <c r="Q159" s="23">
        <f>IF(OR($A159="",$I159&lt;&gt;"Waiting",$F159=""),"",MAX(0,TODAY()-$F159))</f>
        <v/>
      </c>
      <c r="R159" s="24">
        <f>IF($A159="","",IF($I159="Offer Sent",IF($L159="","Missing due date",IF($L159&lt;TODAY(),"Offer overdue",IF($L159=TODAY(),"Due today",IF($L159&lt;=TODAY()+2,"Due soon","")))),IF($I159="Waiting",IF($O159="","Missing review date",IF($O159&lt;TODAY(),"Review overdue",IF($O159&lt;=TODAY()+2,"Review due soon",""))),"")))</f>
        <v/>
      </c>
      <c r="S159" s="24">
        <f>IF($A159="","",IF(COUNTIF($A$6:$A$205,$A159)&gt;1,"Duplicate Applicant ID",IF(OR($B159="",$C159="",$D159="",$E159="",$F159="",$G159="",$I159="",$P159=""),"Missing core field",IF(COUNTIFS(tblOfferings[Program],$C159,tblOfferings[Session],$D159)=0,"Program/session not configured",IF($E159&gt;$F159,"Application Date after Waitlist Date",IF(AND($I159="Offer Sent",$K159=""),"Offer Sent without Offer Date",IF(AND(OR($I159="Accepted",$I159="Declined"),$M159=""),"Decision Date missing",IF(AND(OR($I159="Accepted",$I159="Declined"),$K159=""),"Offer Date missing",IF(AND($K159&lt;&gt;"",$L159&lt;&gt;"",$L159&lt;$K159),"Response Due Date before Offer Date",IF(AND($K159&lt;&gt;"",$M159&lt;&gt;"",$M159&lt;$K159),"Decision Date before Offer Date",IF($U159="","Last Updated Date missing","OK")))))))))))</f>
        <v/>
      </c>
      <c r="T159" s="25" t="n"/>
      <c r="U159" s="20" t="n"/>
    </row>
    <row r="160">
      <c r="A160" s="19" t="n"/>
      <c r="B160" s="19" t="n"/>
      <c r="C160" s="19" t="n"/>
      <c r="D160" s="19" t="n"/>
      <c r="E160" s="20" t="n"/>
      <c r="F160" s="20" t="n"/>
      <c r="G160" s="21" t="n"/>
      <c r="H160" s="22">
        <f>IF($A160="","",IF($G160="","",IF($G160&gt;='Lists &amp; Settings'!$B$4,"High",IF($G160&gt;='Lists &amp; Settings'!$B$5,"Standard","Low"))))</f>
        <v/>
      </c>
      <c r="I160" s="19" t="n"/>
      <c r="J160" s="23">
        <f>IF(OR($A160="",$I160&lt;&gt;"Waiting",$C160="",$D160="",$F160="",$G160=""),"",1+COUNTIFS($C$6:$C$205,$C160,$D$6:$D$205,$D160,$I$6:$I$205,"Waiting",$G$6:$G$205,"&gt;"&amp;$G160)+COUNTIFS($C$6:$C$205,$C160,$D$6:$D$205,$D160,$I$6:$I$205,"Waiting",$G$6:$G$205,$G160,$F$6:$F$205,"&lt;"&amp;$F160)+COUNTIFS($C$6:$C$205,$C160,$D$6:$D$205,$D160,$I$6:$I$205,"Waiting",$G$6:$G$205,$G160,$F$6:$F$205,$F160,$A$6:$A$205,"&lt;"&amp;$A160))</f>
        <v/>
      </c>
      <c r="K160" s="20" t="n"/>
      <c r="L160" s="20" t="n"/>
      <c r="M160" s="20" t="n"/>
      <c r="N160" s="20" t="n"/>
      <c r="O160" s="20" t="n"/>
      <c r="P160" s="19" t="n"/>
      <c r="Q160" s="23">
        <f>IF(OR($A160="",$I160&lt;&gt;"Waiting",$F160=""),"",MAX(0,TODAY()-$F160))</f>
        <v/>
      </c>
      <c r="R160" s="24">
        <f>IF($A160="","",IF($I160="Offer Sent",IF($L160="","Missing due date",IF($L160&lt;TODAY(),"Offer overdue",IF($L160=TODAY(),"Due today",IF($L160&lt;=TODAY()+2,"Due soon","")))),IF($I160="Waiting",IF($O160="","Missing review date",IF($O160&lt;TODAY(),"Review overdue",IF($O160&lt;=TODAY()+2,"Review due soon",""))),"")))</f>
        <v/>
      </c>
      <c r="S160" s="24">
        <f>IF($A160="","",IF(COUNTIF($A$6:$A$205,$A160)&gt;1,"Duplicate Applicant ID",IF(OR($B160="",$C160="",$D160="",$E160="",$F160="",$G160="",$I160="",$P160=""),"Missing core field",IF(COUNTIFS(tblOfferings[Program],$C160,tblOfferings[Session],$D160)=0,"Program/session not configured",IF($E160&gt;$F160,"Application Date after Waitlist Date",IF(AND($I160="Offer Sent",$K160=""),"Offer Sent without Offer Date",IF(AND(OR($I160="Accepted",$I160="Declined"),$M160=""),"Decision Date missing",IF(AND(OR($I160="Accepted",$I160="Declined"),$K160=""),"Offer Date missing",IF(AND($K160&lt;&gt;"",$L160&lt;&gt;"",$L160&lt;$K160),"Response Due Date before Offer Date",IF(AND($K160&lt;&gt;"",$M160&lt;&gt;"",$M160&lt;$K160),"Decision Date before Offer Date",IF($U160="","Last Updated Date missing","OK")))))))))))</f>
        <v/>
      </c>
      <c r="T160" s="25" t="n"/>
      <c r="U160" s="20" t="n"/>
    </row>
    <row r="161">
      <c r="A161" s="19" t="n"/>
      <c r="B161" s="19" t="n"/>
      <c r="C161" s="19" t="n"/>
      <c r="D161" s="19" t="n"/>
      <c r="E161" s="20" t="n"/>
      <c r="F161" s="20" t="n"/>
      <c r="G161" s="21" t="n"/>
      <c r="H161" s="22">
        <f>IF($A161="","",IF($G161="","",IF($G161&gt;='Lists &amp; Settings'!$B$4,"High",IF($G161&gt;='Lists &amp; Settings'!$B$5,"Standard","Low"))))</f>
        <v/>
      </c>
      <c r="I161" s="19" t="n"/>
      <c r="J161" s="23">
        <f>IF(OR($A161="",$I161&lt;&gt;"Waiting",$C161="",$D161="",$F161="",$G161=""),"",1+COUNTIFS($C$6:$C$205,$C161,$D$6:$D$205,$D161,$I$6:$I$205,"Waiting",$G$6:$G$205,"&gt;"&amp;$G161)+COUNTIFS($C$6:$C$205,$C161,$D$6:$D$205,$D161,$I$6:$I$205,"Waiting",$G$6:$G$205,$G161,$F$6:$F$205,"&lt;"&amp;$F161)+COUNTIFS($C$6:$C$205,$C161,$D$6:$D$205,$D161,$I$6:$I$205,"Waiting",$G$6:$G$205,$G161,$F$6:$F$205,$F161,$A$6:$A$205,"&lt;"&amp;$A161))</f>
        <v/>
      </c>
      <c r="K161" s="20" t="n"/>
      <c r="L161" s="20" t="n"/>
      <c r="M161" s="20" t="n"/>
      <c r="N161" s="20" t="n"/>
      <c r="O161" s="20" t="n"/>
      <c r="P161" s="19" t="n"/>
      <c r="Q161" s="23">
        <f>IF(OR($A161="",$I161&lt;&gt;"Waiting",$F161=""),"",MAX(0,TODAY()-$F161))</f>
        <v/>
      </c>
      <c r="R161" s="24">
        <f>IF($A161="","",IF($I161="Offer Sent",IF($L161="","Missing due date",IF($L161&lt;TODAY(),"Offer overdue",IF($L161=TODAY(),"Due today",IF($L161&lt;=TODAY()+2,"Due soon","")))),IF($I161="Waiting",IF($O161="","Missing review date",IF($O161&lt;TODAY(),"Review overdue",IF($O161&lt;=TODAY()+2,"Review due soon",""))),"")))</f>
        <v/>
      </c>
      <c r="S161" s="24">
        <f>IF($A161="","",IF(COUNTIF($A$6:$A$205,$A161)&gt;1,"Duplicate Applicant ID",IF(OR($B161="",$C161="",$D161="",$E161="",$F161="",$G161="",$I161="",$P161=""),"Missing core field",IF(COUNTIFS(tblOfferings[Program],$C161,tblOfferings[Session],$D161)=0,"Program/session not configured",IF($E161&gt;$F161,"Application Date after Waitlist Date",IF(AND($I161="Offer Sent",$K161=""),"Offer Sent without Offer Date",IF(AND(OR($I161="Accepted",$I161="Declined"),$M161=""),"Decision Date missing",IF(AND(OR($I161="Accepted",$I161="Declined"),$K161=""),"Offer Date missing",IF(AND($K161&lt;&gt;"",$L161&lt;&gt;"",$L161&lt;$K161),"Response Due Date before Offer Date",IF(AND($K161&lt;&gt;"",$M161&lt;&gt;"",$M161&lt;$K161),"Decision Date before Offer Date",IF($U161="","Last Updated Date missing","OK")))))))))))</f>
        <v/>
      </c>
      <c r="T161" s="25" t="n"/>
      <c r="U161" s="20" t="n"/>
    </row>
    <row r="162">
      <c r="A162" s="19" t="n"/>
      <c r="B162" s="19" t="n"/>
      <c r="C162" s="19" t="n"/>
      <c r="D162" s="19" t="n"/>
      <c r="E162" s="20" t="n"/>
      <c r="F162" s="20" t="n"/>
      <c r="G162" s="21" t="n"/>
      <c r="H162" s="22">
        <f>IF($A162="","",IF($G162="","",IF($G162&gt;='Lists &amp; Settings'!$B$4,"High",IF($G162&gt;='Lists &amp; Settings'!$B$5,"Standard","Low"))))</f>
        <v/>
      </c>
      <c r="I162" s="19" t="n"/>
      <c r="J162" s="23">
        <f>IF(OR($A162="",$I162&lt;&gt;"Waiting",$C162="",$D162="",$F162="",$G162=""),"",1+COUNTIFS($C$6:$C$205,$C162,$D$6:$D$205,$D162,$I$6:$I$205,"Waiting",$G$6:$G$205,"&gt;"&amp;$G162)+COUNTIFS($C$6:$C$205,$C162,$D$6:$D$205,$D162,$I$6:$I$205,"Waiting",$G$6:$G$205,$G162,$F$6:$F$205,"&lt;"&amp;$F162)+COUNTIFS($C$6:$C$205,$C162,$D$6:$D$205,$D162,$I$6:$I$205,"Waiting",$G$6:$G$205,$G162,$F$6:$F$205,$F162,$A$6:$A$205,"&lt;"&amp;$A162))</f>
        <v/>
      </c>
      <c r="K162" s="20" t="n"/>
      <c r="L162" s="20" t="n"/>
      <c r="M162" s="20" t="n"/>
      <c r="N162" s="20" t="n"/>
      <c r="O162" s="20" t="n"/>
      <c r="P162" s="19" t="n"/>
      <c r="Q162" s="23">
        <f>IF(OR($A162="",$I162&lt;&gt;"Waiting",$F162=""),"",MAX(0,TODAY()-$F162))</f>
        <v/>
      </c>
      <c r="R162" s="24">
        <f>IF($A162="","",IF($I162="Offer Sent",IF($L162="","Missing due date",IF($L162&lt;TODAY(),"Offer overdue",IF($L162=TODAY(),"Due today",IF($L162&lt;=TODAY()+2,"Due soon","")))),IF($I162="Waiting",IF($O162="","Missing review date",IF($O162&lt;TODAY(),"Review overdue",IF($O162&lt;=TODAY()+2,"Review due soon",""))),"")))</f>
        <v/>
      </c>
      <c r="S162" s="24">
        <f>IF($A162="","",IF(COUNTIF($A$6:$A$205,$A162)&gt;1,"Duplicate Applicant ID",IF(OR($B162="",$C162="",$D162="",$E162="",$F162="",$G162="",$I162="",$P162=""),"Missing core field",IF(COUNTIFS(tblOfferings[Program],$C162,tblOfferings[Session],$D162)=0,"Program/session not configured",IF($E162&gt;$F162,"Application Date after Waitlist Date",IF(AND($I162="Offer Sent",$K162=""),"Offer Sent without Offer Date",IF(AND(OR($I162="Accepted",$I162="Declined"),$M162=""),"Decision Date missing",IF(AND(OR($I162="Accepted",$I162="Declined"),$K162=""),"Offer Date missing",IF(AND($K162&lt;&gt;"",$L162&lt;&gt;"",$L162&lt;$K162),"Response Due Date before Offer Date",IF(AND($K162&lt;&gt;"",$M162&lt;&gt;"",$M162&lt;$K162),"Decision Date before Offer Date",IF($U162="","Last Updated Date missing","OK")))))))))))</f>
        <v/>
      </c>
      <c r="T162" s="25" t="n"/>
      <c r="U162" s="20" t="n"/>
    </row>
    <row r="163">
      <c r="A163" s="19" t="n"/>
      <c r="B163" s="19" t="n"/>
      <c r="C163" s="19" t="n"/>
      <c r="D163" s="19" t="n"/>
      <c r="E163" s="20" t="n"/>
      <c r="F163" s="20" t="n"/>
      <c r="G163" s="21" t="n"/>
      <c r="H163" s="22">
        <f>IF($A163="","",IF($G163="","",IF($G163&gt;='Lists &amp; Settings'!$B$4,"High",IF($G163&gt;='Lists &amp; Settings'!$B$5,"Standard","Low"))))</f>
        <v/>
      </c>
      <c r="I163" s="19" t="n"/>
      <c r="J163" s="23">
        <f>IF(OR($A163="",$I163&lt;&gt;"Waiting",$C163="",$D163="",$F163="",$G163=""),"",1+COUNTIFS($C$6:$C$205,$C163,$D$6:$D$205,$D163,$I$6:$I$205,"Waiting",$G$6:$G$205,"&gt;"&amp;$G163)+COUNTIFS($C$6:$C$205,$C163,$D$6:$D$205,$D163,$I$6:$I$205,"Waiting",$G$6:$G$205,$G163,$F$6:$F$205,"&lt;"&amp;$F163)+COUNTIFS($C$6:$C$205,$C163,$D$6:$D$205,$D163,$I$6:$I$205,"Waiting",$G$6:$G$205,$G163,$F$6:$F$205,$F163,$A$6:$A$205,"&lt;"&amp;$A163))</f>
        <v/>
      </c>
      <c r="K163" s="20" t="n"/>
      <c r="L163" s="20" t="n"/>
      <c r="M163" s="20" t="n"/>
      <c r="N163" s="20" t="n"/>
      <c r="O163" s="20" t="n"/>
      <c r="P163" s="19" t="n"/>
      <c r="Q163" s="23">
        <f>IF(OR($A163="",$I163&lt;&gt;"Waiting",$F163=""),"",MAX(0,TODAY()-$F163))</f>
        <v/>
      </c>
      <c r="R163" s="24">
        <f>IF($A163="","",IF($I163="Offer Sent",IF($L163="","Missing due date",IF($L163&lt;TODAY(),"Offer overdue",IF($L163=TODAY(),"Due today",IF($L163&lt;=TODAY()+2,"Due soon","")))),IF($I163="Waiting",IF($O163="","Missing review date",IF($O163&lt;TODAY(),"Review overdue",IF($O163&lt;=TODAY()+2,"Review due soon",""))),"")))</f>
        <v/>
      </c>
      <c r="S163" s="24">
        <f>IF($A163="","",IF(COUNTIF($A$6:$A$205,$A163)&gt;1,"Duplicate Applicant ID",IF(OR($B163="",$C163="",$D163="",$E163="",$F163="",$G163="",$I163="",$P163=""),"Missing core field",IF(COUNTIFS(tblOfferings[Program],$C163,tblOfferings[Session],$D163)=0,"Program/session not configured",IF($E163&gt;$F163,"Application Date after Waitlist Date",IF(AND($I163="Offer Sent",$K163=""),"Offer Sent without Offer Date",IF(AND(OR($I163="Accepted",$I163="Declined"),$M163=""),"Decision Date missing",IF(AND(OR($I163="Accepted",$I163="Declined"),$K163=""),"Offer Date missing",IF(AND($K163&lt;&gt;"",$L163&lt;&gt;"",$L163&lt;$K163),"Response Due Date before Offer Date",IF(AND($K163&lt;&gt;"",$M163&lt;&gt;"",$M163&lt;$K163),"Decision Date before Offer Date",IF($U163="","Last Updated Date missing","OK")))))))))))</f>
        <v/>
      </c>
      <c r="T163" s="25" t="n"/>
      <c r="U163" s="20" t="n"/>
    </row>
    <row r="164">
      <c r="A164" s="19" t="n"/>
      <c r="B164" s="19" t="n"/>
      <c r="C164" s="19" t="n"/>
      <c r="D164" s="19" t="n"/>
      <c r="E164" s="20" t="n"/>
      <c r="F164" s="20" t="n"/>
      <c r="G164" s="21" t="n"/>
      <c r="H164" s="22">
        <f>IF($A164="","",IF($G164="","",IF($G164&gt;='Lists &amp; Settings'!$B$4,"High",IF($G164&gt;='Lists &amp; Settings'!$B$5,"Standard","Low"))))</f>
        <v/>
      </c>
      <c r="I164" s="19" t="n"/>
      <c r="J164" s="23">
        <f>IF(OR($A164="",$I164&lt;&gt;"Waiting",$C164="",$D164="",$F164="",$G164=""),"",1+COUNTIFS($C$6:$C$205,$C164,$D$6:$D$205,$D164,$I$6:$I$205,"Waiting",$G$6:$G$205,"&gt;"&amp;$G164)+COUNTIFS($C$6:$C$205,$C164,$D$6:$D$205,$D164,$I$6:$I$205,"Waiting",$G$6:$G$205,$G164,$F$6:$F$205,"&lt;"&amp;$F164)+COUNTIFS($C$6:$C$205,$C164,$D$6:$D$205,$D164,$I$6:$I$205,"Waiting",$G$6:$G$205,$G164,$F$6:$F$205,$F164,$A$6:$A$205,"&lt;"&amp;$A164))</f>
        <v/>
      </c>
      <c r="K164" s="20" t="n"/>
      <c r="L164" s="20" t="n"/>
      <c r="M164" s="20" t="n"/>
      <c r="N164" s="20" t="n"/>
      <c r="O164" s="20" t="n"/>
      <c r="P164" s="19" t="n"/>
      <c r="Q164" s="23">
        <f>IF(OR($A164="",$I164&lt;&gt;"Waiting",$F164=""),"",MAX(0,TODAY()-$F164))</f>
        <v/>
      </c>
      <c r="R164" s="24">
        <f>IF($A164="","",IF($I164="Offer Sent",IF($L164="","Missing due date",IF($L164&lt;TODAY(),"Offer overdue",IF($L164=TODAY(),"Due today",IF($L164&lt;=TODAY()+2,"Due soon","")))),IF($I164="Waiting",IF($O164="","Missing review date",IF($O164&lt;TODAY(),"Review overdue",IF($O164&lt;=TODAY()+2,"Review due soon",""))),"")))</f>
        <v/>
      </c>
      <c r="S164" s="24">
        <f>IF($A164="","",IF(COUNTIF($A$6:$A$205,$A164)&gt;1,"Duplicate Applicant ID",IF(OR($B164="",$C164="",$D164="",$E164="",$F164="",$G164="",$I164="",$P164=""),"Missing core field",IF(COUNTIFS(tblOfferings[Program],$C164,tblOfferings[Session],$D164)=0,"Program/session not configured",IF($E164&gt;$F164,"Application Date after Waitlist Date",IF(AND($I164="Offer Sent",$K164=""),"Offer Sent without Offer Date",IF(AND(OR($I164="Accepted",$I164="Declined"),$M164=""),"Decision Date missing",IF(AND(OR($I164="Accepted",$I164="Declined"),$K164=""),"Offer Date missing",IF(AND($K164&lt;&gt;"",$L164&lt;&gt;"",$L164&lt;$K164),"Response Due Date before Offer Date",IF(AND($K164&lt;&gt;"",$M164&lt;&gt;"",$M164&lt;$K164),"Decision Date before Offer Date",IF($U164="","Last Updated Date missing","OK")))))))))))</f>
        <v/>
      </c>
      <c r="T164" s="25" t="n"/>
      <c r="U164" s="20" t="n"/>
    </row>
    <row r="165">
      <c r="A165" s="19" t="n"/>
      <c r="B165" s="19" t="n"/>
      <c r="C165" s="19" t="n"/>
      <c r="D165" s="19" t="n"/>
      <c r="E165" s="20" t="n"/>
      <c r="F165" s="20" t="n"/>
      <c r="G165" s="21" t="n"/>
      <c r="H165" s="22">
        <f>IF($A165="","",IF($G165="","",IF($G165&gt;='Lists &amp; Settings'!$B$4,"High",IF($G165&gt;='Lists &amp; Settings'!$B$5,"Standard","Low"))))</f>
        <v/>
      </c>
      <c r="I165" s="19" t="n"/>
      <c r="J165" s="23">
        <f>IF(OR($A165="",$I165&lt;&gt;"Waiting",$C165="",$D165="",$F165="",$G165=""),"",1+COUNTIFS($C$6:$C$205,$C165,$D$6:$D$205,$D165,$I$6:$I$205,"Waiting",$G$6:$G$205,"&gt;"&amp;$G165)+COUNTIFS($C$6:$C$205,$C165,$D$6:$D$205,$D165,$I$6:$I$205,"Waiting",$G$6:$G$205,$G165,$F$6:$F$205,"&lt;"&amp;$F165)+COUNTIFS($C$6:$C$205,$C165,$D$6:$D$205,$D165,$I$6:$I$205,"Waiting",$G$6:$G$205,$G165,$F$6:$F$205,$F165,$A$6:$A$205,"&lt;"&amp;$A165))</f>
        <v/>
      </c>
      <c r="K165" s="20" t="n"/>
      <c r="L165" s="20" t="n"/>
      <c r="M165" s="20" t="n"/>
      <c r="N165" s="20" t="n"/>
      <c r="O165" s="20" t="n"/>
      <c r="P165" s="19" t="n"/>
      <c r="Q165" s="23">
        <f>IF(OR($A165="",$I165&lt;&gt;"Waiting",$F165=""),"",MAX(0,TODAY()-$F165))</f>
        <v/>
      </c>
      <c r="R165" s="24">
        <f>IF($A165="","",IF($I165="Offer Sent",IF($L165="","Missing due date",IF($L165&lt;TODAY(),"Offer overdue",IF($L165=TODAY(),"Due today",IF($L165&lt;=TODAY()+2,"Due soon","")))),IF($I165="Waiting",IF($O165="","Missing review date",IF($O165&lt;TODAY(),"Review overdue",IF($O165&lt;=TODAY()+2,"Review due soon",""))),"")))</f>
        <v/>
      </c>
      <c r="S165" s="24">
        <f>IF($A165="","",IF(COUNTIF($A$6:$A$205,$A165)&gt;1,"Duplicate Applicant ID",IF(OR($B165="",$C165="",$D165="",$E165="",$F165="",$G165="",$I165="",$P165=""),"Missing core field",IF(COUNTIFS(tblOfferings[Program],$C165,tblOfferings[Session],$D165)=0,"Program/session not configured",IF($E165&gt;$F165,"Application Date after Waitlist Date",IF(AND($I165="Offer Sent",$K165=""),"Offer Sent without Offer Date",IF(AND(OR($I165="Accepted",$I165="Declined"),$M165=""),"Decision Date missing",IF(AND(OR($I165="Accepted",$I165="Declined"),$K165=""),"Offer Date missing",IF(AND($K165&lt;&gt;"",$L165&lt;&gt;"",$L165&lt;$K165),"Response Due Date before Offer Date",IF(AND($K165&lt;&gt;"",$M165&lt;&gt;"",$M165&lt;$K165),"Decision Date before Offer Date",IF($U165="","Last Updated Date missing","OK")))))))))))</f>
        <v/>
      </c>
      <c r="T165" s="25" t="n"/>
      <c r="U165" s="20" t="n"/>
    </row>
    <row r="166">
      <c r="A166" s="19" t="n"/>
      <c r="B166" s="19" t="n"/>
      <c r="C166" s="19" t="n"/>
      <c r="D166" s="19" t="n"/>
      <c r="E166" s="20" t="n"/>
      <c r="F166" s="20" t="n"/>
      <c r="G166" s="21" t="n"/>
      <c r="H166" s="22">
        <f>IF($A166="","",IF($G166="","",IF($G166&gt;='Lists &amp; Settings'!$B$4,"High",IF($G166&gt;='Lists &amp; Settings'!$B$5,"Standard","Low"))))</f>
        <v/>
      </c>
      <c r="I166" s="19" t="n"/>
      <c r="J166" s="23">
        <f>IF(OR($A166="",$I166&lt;&gt;"Waiting",$C166="",$D166="",$F166="",$G166=""),"",1+COUNTIFS($C$6:$C$205,$C166,$D$6:$D$205,$D166,$I$6:$I$205,"Waiting",$G$6:$G$205,"&gt;"&amp;$G166)+COUNTIFS($C$6:$C$205,$C166,$D$6:$D$205,$D166,$I$6:$I$205,"Waiting",$G$6:$G$205,$G166,$F$6:$F$205,"&lt;"&amp;$F166)+COUNTIFS($C$6:$C$205,$C166,$D$6:$D$205,$D166,$I$6:$I$205,"Waiting",$G$6:$G$205,$G166,$F$6:$F$205,$F166,$A$6:$A$205,"&lt;"&amp;$A166))</f>
        <v/>
      </c>
      <c r="K166" s="20" t="n"/>
      <c r="L166" s="20" t="n"/>
      <c r="M166" s="20" t="n"/>
      <c r="N166" s="20" t="n"/>
      <c r="O166" s="20" t="n"/>
      <c r="P166" s="19" t="n"/>
      <c r="Q166" s="23">
        <f>IF(OR($A166="",$I166&lt;&gt;"Waiting",$F166=""),"",MAX(0,TODAY()-$F166))</f>
        <v/>
      </c>
      <c r="R166" s="24">
        <f>IF($A166="","",IF($I166="Offer Sent",IF($L166="","Missing due date",IF($L166&lt;TODAY(),"Offer overdue",IF($L166=TODAY(),"Due today",IF($L166&lt;=TODAY()+2,"Due soon","")))),IF($I166="Waiting",IF($O166="","Missing review date",IF($O166&lt;TODAY(),"Review overdue",IF($O166&lt;=TODAY()+2,"Review due soon",""))),"")))</f>
        <v/>
      </c>
      <c r="S166" s="24">
        <f>IF($A166="","",IF(COUNTIF($A$6:$A$205,$A166)&gt;1,"Duplicate Applicant ID",IF(OR($B166="",$C166="",$D166="",$E166="",$F166="",$G166="",$I166="",$P166=""),"Missing core field",IF(COUNTIFS(tblOfferings[Program],$C166,tblOfferings[Session],$D166)=0,"Program/session not configured",IF($E166&gt;$F166,"Application Date after Waitlist Date",IF(AND($I166="Offer Sent",$K166=""),"Offer Sent without Offer Date",IF(AND(OR($I166="Accepted",$I166="Declined"),$M166=""),"Decision Date missing",IF(AND(OR($I166="Accepted",$I166="Declined"),$K166=""),"Offer Date missing",IF(AND($K166&lt;&gt;"",$L166&lt;&gt;"",$L166&lt;$K166),"Response Due Date before Offer Date",IF(AND($K166&lt;&gt;"",$M166&lt;&gt;"",$M166&lt;$K166),"Decision Date before Offer Date",IF($U166="","Last Updated Date missing","OK")))))))))))</f>
        <v/>
      </c>
      <c r="T166" s="25" t="n"/>
      <c r="U166" s="20" t="n"/>
    </row>
    <row r="167">
      <c r="A167" s="19" t="n"/>
      <c r="B167" s="19" t="n"/>
      <c r="C167" s="19" t="n"/>
      <c r="D167" s="19" t="n"/>
      <c r="E167" s="20" t="n"/>
      <c r="F167" s="20" t="n"/>
      <c r="G167" s="21" t="n"/>
      <c r="H167" s="22">
        <f>IF($A167="","",IF($G167="","",IF($G167&gt;='Lists &amp; Settings'!$B$4,"High",IF($G167&gt;='Lists &amp; Settings'!$B$5,"Standard","Low"))))</f>
        <v/>
      </c>
      <c r="I167" s="19" t="n"/>
      <c r="J167" s="23">
        <f>IF(OR($A167="",$I167&lt;&gt;"Waiting",$C167="",$D167="",$F167="",$G167=""),"",1+COUNTIFS($C$6:$C$205,$C167,$D$6:$D$205,$D167,$I$6:$I$205,"Waiting",$G$6:$G$205,"&gt;"&amp;$G167)+COUNTIFS($C$6:$C$205,$C167,$D$6:$D$205,$D167,$I$6:$I$205,"Waiting",$G$6:$G$205,$G167,$F$6:$F$205,"&lt;"&amp;$F167)+COUNTIFS($C$6:$C$205,$C167,$D$6:$D$205,$D167,$I$6:$I$205,"Waiting",$G$6:$G$205,$G167,$F$6:$F$205,$F167,$A$6:$A$205,"&lt;"&amp;$A167))</f>
        <v/>
      </c>
      <c r="K167" s="20" t="n"/>
      <c r="L167" s="20" t="n"/>
      <c r="M167" s="20" t="n"/>
      <c r="N167" s="20" t="n"/>
      <c r="O167" s="20" t="n"/>
      <c r="P167" s="19" t="n"/>
      <c r="Q167" s="23">
        <f>IF(OR($A167="",$I167&lt;&gt;"Waiting",$F167=""),"",MAX(0,TODAY()-$F167))</f>
        <v/>
      </c>
      <c r="R167" s="24">
        <f>IF($A167="","",IF($I167="Offer Sent",IF($L167="","Missing due date",IF($L167&lt;TODAY(),"Offer overdue",IF($L167=TODAY(),"Due today",IF($L167&lt;=TODAY()+2,"Due soon","")))),IF($I167="Waiting",IF($O167="","Missing review date",IF($O167&lt;TODAY(),"Review overdue",IF($O167&lt;=TODAY()+2,"Review due soon",""))),"")))</f>
        <v/>
      </c>
      <c r="S167" s="24">
        <f>IF($A167="","",IF(COUNTIF($A$6:$A$205,$A167)&gt;1,"Duplicate Applicant ID",IF(OR($B167="",$C167="",$D167="",$E167="",$F167="",$G167="",$I167="",$P167=""),"Missing core field",IF(COUNTIFS(tblOfferings[Program],$C167,tblOfferings[Session],$D167)=0,"Program/session not configured",IF($E167&gt;$F167,"Application Date after Waitlist Date",IF(AND($I167="Offer Sent",$K167=""),"Offer Sent without Offer Date",IF(AND(OR($I167="Accepted",$I167="Declined"),$M167=""),"Decision Date missing",IF(AND(OR($I167="Accepted",$I167="Declined"),$K167=""),"Offer Date missing",IF(AND($K167&lt;&gt;"",$L167&lt;&gt;"",$L167&lt;$K167),"Response Due Date before Offer Date",IF(AND($K167&lt;&gt;"",$M167&lt;&gt;"",$M167&lt;$K167),"Decision Date before Offer Date",IF($U167="","Last Updated Date missing","OK")))))))))))</f>
        <v/>
      </c>
      <c r="T167" s="25" t="n"/>
      <c r="U167" s="20" t="n"/>
    </row>
    <row r="168">
      <c r="A168" s="19" t="n"/>
      <c r="B168" s="19" t="n"/>
      <c r="C168" s="19" t="n"/>
      <c r="D168" s="19" t="n"/>
      <c r="E168" s="20" t="n"/>
      <c r="F168" s="20" t="n"/>
      <c r="G168" s="21" t="n"/>
      <c r="H168" s="22">
        <f>IF($A168="","",IF($G168="","",IF($G168&gt;='Lists &amp; Settings'!$B$4,"High",IF($G168&gt;='Lists &amp; Settings'!$B$5,"Standard","Low"))))</f>
        <v/>
      </c>
      <c r="I168" s="19" t="n"/>
      <c r="J168" s="23">
        <f>IF(OR($A168="",$I168&lt;&gt;"Waiting",$C168="",$D168="",$F168="",$G168=""),"",1+COUNTIFS($C$6:$C$205,$C168,$D$6:$D$205,$D168,$I$6:$I$205,"Waiting",$G$6:$G$205,"&gt;"&amp;$G168)+COUNTIFS($C$6:$C$205,$C168,$D$6:$D$205,$D168,$I$6:$I$205,"Waiting",$G$6:$G$205,$G168,$F$6:$F$205,"&lt;"&amp;$F168)+COUNTIFS($C$6:$C$205,$C168,$D$6:$D$205,$D168,$I$6:$I$205,"Waiting",$G$6:$G$205,$G168,$F$6:$F$205,$F168,$A$6:$A$205,"&lt;"&amp;$A168))</f>
        <v/>
      </c>
      <c r="K168" s="20" t="n"/>
      <c r="L168" s="20" t="n"/>
      <c r="M168" s="20" t="n"/>
      <c r="N168" s="20" t="n"/>
      <c r="O168" s="20" t="n"/>
      <c r="P168" s="19" t="n"/>
      <c r="Q168" s="23">
        <f>IF(OR($A168="",$I168&lt;&gt;"Waiting",$F168=""),"",MAX(0,TODAY()-$F168))</f>
        <v/>
      </c>
      <c r="R168" s="24">
        <f>IF($A168="","",IF($I168="Offer Sent",IF($L168="","Missing due date",IF($L168&lt;TODAY(),"Offer overdue",IF($L168=TODAY(),"Due today",IF($L168&lt;=TODAY()+2,"Due soon","")))),IF($I168="Waiting",IF($O168="","Missing review date",IF($O168&lt;TODAY(),"Review overdue",IF($O168&lt;=TODAY()+2,"Review due soon",""))),"")))</f>
        <v/>
      </c>
      <c r="S168" s="24">
        <f>IF($A168="","",IF(COUNTIF($A$6:$A$205,$A168)&gt;1,"Duplicate Applicant ID",IF(OR($B168="",$C168="",$D168="",$E168="",$F168="",$G168="",$I168="",$P168=""),"Missing core field",IF(COUNTIFS(tblOfferings[Program],$C168,tblOfferings[Session],$D168)=0,"Program/session not configured",IF($E168&gt;$F168,"Application Date after Waitlist Date",IF(AND($I168="Offer Sent",$K168=""),"Offer Sent without Offer Date",IF(AND(OR($I168="Accepted",$I168="Declined"),$M168=""),"Decision Date missing",IF(AND(OR($I168="Accepted",$I168="Declined"),$K168=""),"Offer Date missing",IF(AND($K168&lt;&gt;"",$L168&lt;&gt;"",$L168&lt;$K168),"Response Due Date before Offer Date",IF(AND($K168&lt;&gt;"",$M168&lt;&gt;"",$M168&lt;$K168),"Decision Date before Offer Date",IF($U168="","Last Updated Date missing","OK")))))))))))</f>
        <v/>
      </c>
      <c r="T168" s="25" t="n"/>
      <c r="U168" s="20" t="n"/>
    </row>
    <row r="169">
      <c r="A169" s="19" t="n"/>
      <c r="B169" s="19" t="n"/>
      <c r="C169" s="19" t="n"/>
      <c r="D169" s="19" t="n"/>
      <c r="E169" s="20" t="n"/>
      <c r="F169" s="20" t="n"/>
      <c r="G169" s="21" t="n"/>
      <c r="H169" s="22">
        <f>IF($A169="","",IF($G169="","",IF($G169&gt;='Lists &amp; Settings'!$B$4,"High",IF($G169&gt;='Lists &amp; Settings'!$B$5,"Standard","Low"))))</f>
        <v/>
      </c>
      <c r="I169" s="19" t="n"/>
      <c r="J169" s="23">
        <f>IF(OR($A169="",$I169&lt;&gt;"Waiting",$C169="",$D169="",$F169="",$G169=""),"",1+COUNTIFS($C$6:$C$205,$C169,$D$6:$D$205,$D169,$I$6:$I$205,"Waiting",$G$6:$G$205,"&gt;"&amp;$G169)+COUNTIFS($C$6:$C$205,$C169,$D$6:$D$205,$D169,$I$6:$I$205,"Waiting",$G$6:$G$205,$G169,$F$6:$F$205,"&lt;"&amp;$F169)+COUNTIFS($C$6:$C$205,$C169,$D$6:$D$205,$D169,$I$6:$I$205,"Waiting",$G$6:$G$205,$G169,$F$6:$F$205,$F169,$A$6:$A$205,"&lt;"&amp;$A169))</f>
        <v/>
      </c>
      <c r="K169" s="20" t="n"/>
      <c r="L169" s="20" t="n"/>
      <c r="M169" s="20" t="n"/>
      <c r="N169" s="20" t="n"/>
      <c r="O169" s="20" t="n"/>
      <c r="P169" s="19" t="n"/>
      <c r="Q169" s="23">
        <f>IF(OR($A169="",$I169&lt;&gt;"Waiting",$F169=""),"",MAX(0,TODAY()-$F169))</f>
        <v/>
      </c>
      <c r="R169" s="24">
        <f>IF($A169="","",IF($I169="Offer Sent",IF($L169="","Missing due date",IF($L169&lt;TODAY(),"Offer overdue",IF($L169=TODAY(),"Due today",IF($L169&lt;=TODAY()+2,"Due soon","")))),IF($I169="Waiting",IF($O169="","Missing review date",IF($O169&lt;TODAY(),"Review overdue",IF($O169&lt;=TODAY()+2,"Review due soon",""))),"")))</f>
        <v/>
      </c>
      <c r="S169" s="24">
        <f>IF($A169="","",IF(COUNTIF($A$6:$A$205,$A169)&gt;1,"Duplicate Applicant ID",IF(OR($B169="",$C169="",$D169="",$E169="",$F169="",$G169="",$I169="",$P169=""),"Missing core field",IF(COUNTIFS(tblOfferings[Program],$C169,tblOfferings[Session],$D169)=0,"Program/session not configured",IF($E169&gt;$F169,"Application Date after Waitlist Date",IF(AND($I169="Offer Sent",$K169=""),"Offer Sent without Offer Date",IF(AND(OR($I169="Accepted",$I169="Declined"),$M169=""),"Decision Date missing",IF(AND(OR($I169="Accepted",$I169="Declined"),$K169=""),"Offer Date missing",IF(AND($K169&lt;&gt;"",$L169&lt;&gt;"",$L169&lt;$K169),"Response Due Date before Offer Date",IF(AND($K169&lt;&gt;"",$M169&lt;&gt;"",$M169&lt;$K169),"Decision Date before Offer Date",IF($U169="","Last Updated Date missing","OK")))))))))))</f>
        <v/>
      </c>
      <c r="T169" s="25" t="n"/>
      <c r="U169" s="20" t="n"/>
    </row>
    <row r="170">
      <c r="A170" s="19" t="n"/>
      <c r="B170" s="19" t="n"/>
      <c r="C170" s="19" t="n"/>
      <c r="D170" s="19" t="n"/>
      <c r="E170" s="20" t="n"/>
      <c r="F170" s="20" t="n"/>
      <c r="G170" s="21" t="n"/>
      <c r="H170" s="22">
        <f>IF($A170="","",IF($G170="","",IF($G170&gt;='Lists &amp; Settings'!$B$4,"High",IF($G170&gt;='Lists &amp; Settings'!$B$5,"Standard","Low"))))</f>
        <v/>
      </c>
      <c r="I170" s="19" t="n"/>
      <c r="J170" s="23">
        <f>IF(OR($A170="",$I170&lt;&gt;"Waiting",$C170="",$D170="",$F170="",$G170=""),"",1+COUNTIFS($C$6:$C$205,$C170,$D$6:$D$205,$D170,$I$6:$I$205,"Waiting",$G$6:$G$205,"&gt;"&amp;$G170)+COUNTIFS($C$6:$C$205,$C170,$D$6:$D$205,$D170,$I$6:$I$205,"Waiting",$G$6:$G$205,$G170,$F$6:$F$205,"&lt;"&amp;$F170)+COUNTIFS($C$6:$C$205,$C170,$D$6:$D$205,$D170,$I$6:$I$205,"Waiting",$G$6:$G$205,$G170,$F$6:$F$205,$F170,$A$6:$A$205,"&lt;"&amp;$A170))</f>
        <v/>
      </c>
      <c r="K170" s="20" t="n"/>
      <c r="L170" s="20" t="n"/>
      <c r="M170" s="20" t="n"/>
      <c r="N170" s="20" t="n"/>
      <c r="O170" s="20" t="n"/>
      <c r="P170" s="19" t="n"/>
      <c r="Q170" s="23">
        <f>IF(OR($A170="",$I170&lt;&gt;"Waiting",$F170=""),"",MAX(0,TODAY()-$F170))</f>
        <v/>
      </c>
      <c r="R170" s="24">
        <f>IF($A170="","",IF($I170="Offer Sent",IF($L170="","Missing due date",IF($L170&lt;TODAY(),"Offer overdue",IF($L170=TODAY(),"Due today",IF($L170&lt;=TODAY()+2,"Due soon","")))),IF($I170="Waiting",IF($O170="","Missing review date",IF($O170&lt;TODAY(),"Review overdue",IF($O170&lt;=TODAY()+2,"Review due soon",""))),"")))</f>
        <v/>
      </c>
      <c r="S170" s="24">
        <f>IF($A170="","",IF(COUNTIF($A$6:$A$205,$A170)&gt;1,"Duplicate Applicant ID",IF(OR($B170="",$C170="",$D170="",$E170="",$F170="",$G170="",$I170="",$P170=""),"Missing core field",IF(COUNTIFS(tblOfferings[Program],$C170,tblOfferings[Session],$D170)=0,"Program/session not configured",IF($E170&gt;$F170,"Application Date after Waitlist Date",IF(AND($I170="Offer Sent",$K170=""),"Offer Sent without Offer Date",IF(AND(OR($I170="Accepted",$I170="Declined"),$M170=""),"Decision Date missing",IF(AND(OR($I170="Accepted",$I170="Declined"),$K170=""),"Offer Date missing",IF(AND($K170&lt;&gt;"",$L170&lt;&gt;"",$L170&lt;$K170),"Response Due Date before Offer Date",IF(AND($K170&lt;&gt;"",$M170&lt;&gt;"",$M170&lt;$K170),"Decision Date before Offer Date",IF($U170="","Last Updated Date missing","OK")))))))))))</f>
        <v/>
      </c>
      <c r="T170" s="25" t="n"/>
      <c r="U170" s="20" t="n"/>
    </row>
    <row r="171">
      <c r="A171" s="19" t="n"/>
      <c r="B171" s="19" t="n"/>
      <c r="C171" s="19" t="n"/>
      <c r="D171" s="19" t="n"/>
      <c r="E171" s="20" t="n"/>
      <c r="F171" s="20" t="n"/>
      <c r="G171" s="21" t="n"/>
      <c r="H171" s="22">
        <f>IF($A171="","",IF($G171="","",IF($G171&gt;='Lists &amp; Settings'!$B$4,"High",IF($G171&gt;='Lists &amp; Settings'!$B$5,"Standard","Low"))))</f>
        <v/>
      </c>
      <c r="I171" s="19" t="n"/>
      <c r="J171" s="23">
        <f>IF(OR($A171="",$I171&lt;&gt;"Waiting",$C171="",$D171="",$F171="",$G171=""),"",1+COUNTIFS($C$6:$C$205,$C171,$D$6:$D$205,$D171,$I$6:$I$205,"Waiting",$G$6:$G$205,"&gt;"&amp;$G171)+COUNTIFS($C$6:$C$205,$C171,$D$6:$D$205,$D171,$I$6:$I$205,"Waiting",$G$6:$G$205,$G171,$F$6:$F$205,"&lt;"&amp;$F171)+COUNTIFS($C$6:$C$205,$C171,$D$6:$D$205,$D171,$I$6:$I$205,"Waiting",$G$6:$G$205,$G171,$F$6:$F$205,$F171,$A$6:$A$205,"&lt;"&amp;$A171))</f>
        <v/>
      </c>
      <c r="K171" s="20" t="n"/>
      <c r="L171" s="20" t="n"/>
      <c r="M171" s="20" t="n"/>
      <c r="N171" s="20" t="n"/>
      <c r="O171" s="20" t="n"/>
      <c r="P171" s="19" t="n"/>
      <c r="Q171" s="23">
        <f>IF(OR($A171="",$I171&lt;&gt;"Waiting",$F171=""),"",MAX(0,TODAY()-$F171))</f>
        <v/>
      </c>
      <c r="R171" s="24">
        <f>IF($A171="","",IF($I171="Offer Sent",IF($L171="","Missing due date",IF($L171&lt;TODAY(),"Offer overdue",IF($L171=TODAY(),"Due today",IF($L171&lt;=TODAY()+2,"Due soon","")))),IF($I171="Waiting",IF($O171="","Missing review date",IF($O171&lt;TODAY(),"Review overdue",IF($O171&lt;=TODAY()+2,"Review due soon",""))),"")))</f>
        <v/>
      </c>
      <c r="S171" s="24">
        <f>IF($A171="","",IF(COUNTIF($A$6:$A$205,$A171)&gt;1,"Duplicate Applicant ID",IF(OR($B171="",$C171="",$D171="",$E171="",$F171="",$G171="",$I171="",$P171=""),"Missing core field",IF(COUNTIFS(tblOfferings[Program],$C171,tblOfferings[Session],$D171)=0,"Program/session not configured",IF($E171&gt;$F171,"Application Date after Waitlist Date",IF(AND($I171="Offer Sent",$K171=""),"Offer Sent without Offer Date",IF(AND(OR($I171="Accepted",$I171="Declined"),$M171=""),"Decision Date missing",IF(AND(OR($I171="Accepted",$I171="Declined"),$K171=""),"Offer Date missing",IF(AND($K171&lt;&gt;"",$L171&lt;&gt;"",$L171&lt;$K171),"Response Due Date before Offer Date",IF(AND($K171&lt;&gt;"",$M171&lt;&gt;"",$M171&lt;$K171),"Decision Date before Offer Date",IF($U171="","Last Updated Date missing","OK")))))))))))</f>
        <v/>
      </c>
      <c r="T171" s="25" t="n"/>
      <c r="U171" s="20" t="n"/>
    </row>
    <row r="172">
      <c r="A172" s="19" t="n"/>
      <c r="B172" s="19" t="n"/>
      <c r="C172" s="19" t="n"/>
      <c r="D172" s="19" t="n"/>
      <c r="E172" s="20" t="n"/>
      <c r="F172" s="20" t="n"/>
      <c r="G172" s="21" t="n"/>
      <c r="H172" s="22">
        <f>IF($A172="","",IF($G172="","",IF($G172&gt;='Lists &amp; Settings'!$B$4,"High",IF($G172&gt;='Lists &amp; Settings'!$B$5,"Standard","Low"))))</f>
        <v/>
      </c>
      <c r="I172" s="19" t="n"/>
      <c r="J172" s="23">
        <f>IF(OR($A172="",$I172&lt;&gt;"Waiting",$C172="",$D172="",$F172="",$G172=""),"",1+COUNTIFS($C$6:$C$205,$C172,$D$6:$D$205,$D172,$I$6:$I$205,"Waiting",$G$6:$G$205,"&gt;"&amp;$G172)+COUNTIFS($C$6:$C$205,$C172,$D$6:$D$205,$D172,$I$6:$I$205,"Waiting",$G$6:$G$205,$G172,$F$6:$F$205,"&lt;"&amp;$F172)+COUNTIFS($C$6:$C$205,$C172,$D$6:$D$205,$D172,$I$6:$I$205,"Waiting",$G$6:$G$205,$G172,$F$6:$F$205,$F172,$A$6:$A$205,"&lt;"&amp;$A172))</f>
        <v/>
      </c>
      <c r="K172" s="20" t="n"/>
      <c r="L172" s="20" t="n"/>
      <c r="M172" s="20" t="n"/>
      <c r="N172" s="20" t="n"/>
      <c r="O172" s="20" t="n"/>
      <c r="P172" s="19" t="n"/>
      <c r="Q172" s="23">
        <f>IF(OR($A172="",$I172&lt;&gt;"Waiting",$F172=""),"",MAX(0,TODAY()-$F172))</f>
        <v/>
      </c>
      <c r="R172" s="24">
        <f>IF($A172="","",IF($I172="Offer Sent",IF($L172="","Missing due date",IF($L172&lt;TODAY(),"Offer overdue",IF($L172=TODAY(),"Due today",IF($L172&lt;=TODAY()+2,"Due soon","")))),IF($I172="Waiting",IF($O172="","Missing review date",IF($O172&lt;TODAY(),"Review overdue",IF($O172&lt;=TODAY()+2,"Review due soon",""))),"")))</f>
        <v/>
      </c>
      <c r="S172" s="24">
        <f>IF($A172="","",IF(COUNTIF($A$6:$A$205,$A172)&gt;1,"Duplicate Applicant ID",IF(OR($B172="",$C172="",$D172="",$E172="",$F172="",$G172="",$I172="",$P172=""),"Missing core field",IF(COUNTIFS(tblOfferings[Program],$C172,tblOfferings[Session],$D172)=0,"Program/session not configured",IF($E172&gt;$F172,"Application Date after Waitlist Date",IF(AND($I172="Offer Sent",$K172=""),"Offer Sent without Offer Date",IF(AND(OR($I172="Accepted",$I172="Declined"),$M172=""),"Decision Date missing",IF(AND(OR($I172="Accepted",$I172="Declined"),$K172=""),"Offer Date missing",IF(AND($K172&lt;&gt;"",$L172&lt;&gt;"",$L172&lt;$K172),"Response Due Date before Offer Date",IF(AND($K172&lt;&gt;"",$M172&lt;&gt;"",$M172&lt;$K172),"Decision Date before Offer Date",IF($U172="","Last Updated Date missing","OK")))))))))))</f>
        <v/>
      </c>
      <c r="T172" s="25" t="n"/>
      <c r="U172" s="20" t="n"/>
    </row>
    <row r="173">
      <c r="A173" s="19" t="n"/>
      <c r="B173" s="19" t="n"/>
      <c r="C173" s="19" t="n"/>
      <c r="D173" s="19" t="n"/>
      <c r="E173" s="20" t="n"/>
      <c r="F173" s="20" t="n"/>
      <c r="G173" s="21" t="n"/>
      <c r="H173" s="22">
        <f>IF($A173="","",IF($G173="","",IF($G173&gt;='Lists &amp; Settings'!$B$4,"High",IF($G173&gt;='Lists &amp; Settings'!$B$5,"Standard","Low"))))</f>
        <v/>
      </c>
      <c r="I173" s="19" t="n"/>
      <c r="J173" s="23">
        <f>IF(OR($A173="",$I173&lt;&gt;"Waiting",$C173="",$D173="",$F173="",$G173=""),"",1+COUNTIFS($C$6:$C$205,$C173,$D$6:$D$205,$D173,$I$6:$I$205,"Waiting",$G$6:$G$205,"&gt;"&amp;$G173)+COUNTIFS($C$6:$C$205,$C173,$D$6:$D$205,$D173,$I$6:$I$205,"Waiting",$G$6:$G$205,$G173,$F$6:$F$205,"&lt;"&amp;$F173)+COUNTIFS($C$6:$C$205,$C173,$D$6:$D$205,$D173,$I$6:$I$205,"Waiting",$G$6:$G$205,$G173,$F$6:$F$205,$F173,$A$6:$A$205,"&lt;"&amp;$A173))</f>
        <v/>
      </c>
      <c r="K173" s="20" t="n"/>
      <c r="L173" s="20" t="n"/>
      <c r="M173" s="20" t="n"/>
      <c r="N173" s="20" t="n"/>
      <c r="O173" s="20" t="n"/>
      <c r="P173" s="19" t="n"/>
      <c r="Q173" s="23">
        <f>IF(OR($A173="",$I173&lt;&gt;"Waiting",$F173=""),"",MAX(0,TODAY()-$F173))</f>
        <v/>
      </c>
      <c r="R173" s="24">
        <f>IF($A173="","",IF($I173="Offer Sent",IF($L173="","Missing due date",IF($L173&lt;TODAY(),"Offer overdue",IF($L173=TODAY(),"Due today",IF($L173&lt;=TODAY()+2,"Due soon","")))),IF($I173="Waiting",IF($O173="","Missing review date",IF($O173&lt;TODAY(),"Review overdue",IF($O173&lt;=TODAY()+2,"Review due soon",""))),"")))</f>
        <v/>
      </c>
      <c r="S173" s="24">
        <f>IF($A173="","",IF(COUNTIF($A$6:$A$205,$A173)&gt;1,"Duplicate Applicant ID",IF(OR($B173="",$C173="",$D173="",$E173="",$F173="",$G173="",$I173="",$P173=""),"Missing core field",IF(COUNTIFS(tblOfferings[Program],$C173,tblOfferings[Session],$D173)=0,"Program/session not configured",IF($E173&gt;$F173,"Application Date after Waitlist Date",IF(AND($I173="Offer Sent",$K173=""),"Offer Sent without Offer Date",IF(AND(OR($I173="Accepted",$I173="Declined"),$M173=""),"Decision Date missing",IF(AND(OR($I173="Accepted",$I173="Declined"),$K173=""),"Offer Date missing",IF(AND($K173&lt;&gt;"",$L173&lt;&gt;"",$L173&lt;$K173),"Response Due Date before Offer Date",IF(AND($K173&lt;&gt;"",$M173&lt;&gt;"",$M173&lt;$K173),"Decision Date before Offer Date",IF($U173="","Last Updated Date missing","OK")))))))))))</f>
        <v/>
      </c>
      <c r="T173" s="25" t="n"/>
      <c r="U173" s="20" t="n"/>
    </row>
    <row r="174">
      <c r="A174" s="19" t="n"/>
      <c r="B174" s="19" t="n"/>
      <c r="C174" s="19" t="n"/>
      <c r="D174" s="19" t="n"/>
      <c r="E174" s="20" t="n"/>
      <c r="F174" s="20" t="n"/>
      <c r="G174" s="21" t="n"/>
      <c r="H174" s="22">
        <f>IF($A174="","",IF($G174="","",IF($G174&gt;='Lists &amp; Settings'!$B$4,"High",IF($G174&gt;='Lists &amp; Settings'!$B$5,"Standard","Low"))))</f>
        <v/>
      </c>
      <c r="I174" s="19" t="n"/>
      <c r="J174" s="23">
        <f>IF(OR($A174="",$I174&lt;&gt;"Waiting",$C174="",$D174="",$F174="",$G174=""),"",1+COUNTIFS($C$6:$C$205,$C174,$D$6:$D$205,$D174,$I$6:$I$205,"Waiting",$G$6:$G$205,"&gt;"&amp;$G174)+COUNTIFS($C$6:$C$205,$C174,$D$6:$D$205,$D174,$I$6:$I$205,"Waiting",$G$6:$G$205,$G174,$F$6:$F$205,"&lt;"&amp;$F174)+COUNTIFS($C$6:$C$205,$C174,$D$6:$D$205,$D174,$I$6:$I$205,"Waiting",$G$6:$G$205,$G174,$F$6:$F$205,$F174,$A$6:$A$205,"&lt;"&amp;$A174))</f>
        <v/>
      </c>
      <c r="K174" s="20" t="n"/>
      <c r="L174" s="20" t="n"/>
      <c r="M174" s="20" t="n"/>
      <c r="N174" s="20" t="n"/>
      <c r="O174" s="20" t="n"/>
      <c r="P174" s="19" t="n"/>
      <c r="Q174" s="23">
        <f>IF(OR($A174="",$I174&lt;&gt;"Waiting",$F174=""),"",MAX(0,TODAY()-$F174))</f>
        <v/>
      </c>
      <c r="R174" s="24">
        <f>IF($A174="","",IF($I174="Offer Sent",IF($L174="","Missing due date",IF($L174&lt;TODAY(),"Offer overdue",IF($L174=TODAY(),"Due today",IF($L174&lt;=TODAY()+2,"Due soon","")))),IF($I174="Waiting",IF($O174="","Missing review date",IF($O174&lt;TODAY(),"Review overdue",IF($O174&lt;=TODAY()+2,"Review due soon",""))),"")))</f>
        <v/>
      </c>
      <c r="S174" s="24">
        <f>IF($A174="","",IF(COUNTIF($A$6:$A$205,$A174)&gt;1,"Duplicate Applicant ID",IF(OR($B174="",$C174="",$D174="",$E174="",$F174="",$G174="",$I174="",$P174=""),"Missing core field",IF(COUNTIFS(tblOfferings[Program],$C174,tblOfferings[Session],$D174)=0,"Program/session not configured",IF($E174&gt;$F174,"Application Date after Waitlist Date",IF(AND($I174="Offer Sent",$K174=""),"Offer Sent without Offer Date",IF(AND(OR($I174="Accepted",$I174="Declined"),$M174=""),"Decision Date missing",IF(AND(OR($I174="Accepted",$I174="Declined"),$K174=""),"Offer Date missing",IF(AND($K174&lt;&gt;"",$L174&lt;&gt;"",$L174&lt;$K174),"Response Due Date before Offer Date",IF(AND($K174&lt;&gt;"",$M174&lt;&gt;"",$M174&lt;$K174),"Decision Date before Offer Date",IF($U174="","Last Updated Date missing","OK")))))))))))</f>
        <v/>
      </c>
      <c r="T174" s="25" t="n"/>
      <c r="U174" s="20" t="n"/>
    </row>
    <row r="175">
      <c r="A175" s="19" t="n"/>
      <c r="B175" s="19" t="n"/>
      <c r="C175" s="19" t="n"/>
      <c r="D175" s="19" t="n"/>
      <c r="E175" s="20" t="n"/>
      <c r="F175" s="20" t="n"/>
      <c r="G175" s="21" t="n"/>
      <c r="H175" s="22">
        <f>IF($A175="","",IF($G175="","",IF($G175&gt;='Lists &amp; Settings'!$B$4,"High",IF($G175&gt;='Lists &amp; Settings'!$B$5,"Standard","Low"))))</f>
        <v/>
      </c>
      <c r="I175" s="19" t="n"/>
      <c r="J175" s="23">
        <f>IF(OR($A175="",$I175&lt;&gt;"Waiting",$C175="",$D175="",$F175="",$G175=""),"",1+COUNTIFS($C$6:$C$205,$C175,$D$6:$D$205,$D175,$I$6:$I$205,"Waiting",$G$6:$G$205,"&gt;"&amp;$G175)+COUNTIFS($C$6:$C$205,$C175,$D$6:$D$205,$D175,$I$6:$I$205,"Waiting",$G$6:$G$205,$G175,$F$6:$F$205,"&lt;"&amp;$F175)+COUNTIFS($C$6:$C$205,$C175,$D$6:$D$205,$D175,$I$6:$I$205,"Waiting",$G$6:$G$205,$G175,$F$6:$F$205,$F175,$A$6:$A$205,"&lt;"&amp;$A175))</f>
        <v/>
      </c>
      <c r="K175" s="20" t="n"/>
      <c r="L175" s="20" t="n"/>
      <c r="M175" s="20" t="n"/>
      <c r="N175" s="20" t="n"/>
      <c r="O175" s="20" t="n"/>
      <c r="P175" s="19" t="n"/>
      <c r="Q175" s="23">
        <f>IF(OR($A175="",$I175&lt;&gt;"Waiting",$F175=""),"",MAX(0,TODAY()-$F175))</f>
        <v/>
      </c>
      <c r="R175" s="24">
        <f>IF($A175="","",IF($I175="Offer Sent",IF($L175="","Missing due date",IF($L175&lt;TODAY(),"Offer overdue",IF($L175=TODAY(),"Due today",IF($L175&lt;=TODAY()+2,"Due soon","")))),IF($I175="Waiting",IF($O175="","Missing review date",IF($O175&lt;TODAY(),"Review overdue",IF($O175&lt;=TODAY()+2,"Review due soon",""))),"")))</f>
        <v/>
      </c>
      <c r="S175" s="24">
        <f>IF($A175="","",IF(COUNTIF($A$6:$A$205,$A175)&gt;1,"Duplicate Applicant ID",IF(OR($B175="",$C175="",$D175="",$E175="",$F175="",$G175="",$I175="",$P175=""),"Missing core field",IF(COUNTIFS(tblOfferings[Program],$C175,tblOfferings[Session],$D175)=0,"Program/session not configured",IF($E175&gt;$F175,"Application Date after Waitlist Date",IF(AND($I175="Offer Sent",$K175=""),"Offer Sent without Offer Date",IF(AND(OR($I175="Accepted",$I175="Declined"),$M175=""),"Decision Date missing",IF(AND(OR($I175="Accepted",$I175="Declined"),$K175=""),"Offer Date missing",IF(AND($K175&lt;&gt;"",$L175&lt;&gt;"",$L175&lt;$K175),"Response Due Date before Offer Date",IF(AND($K175&lt;&gt;"",$M175&lt;&gt;"",$M175&lt;$K175),"Decision Date before Offer Date",IF($U175="","Last Updated Date missing","OK")))))))))))</f>
        <v/>
      </c>
      <c r="T175" s="25" t="n"/>
      <c r="U175" s="20" t="n"/>
    </row>
    <row r="176">
      <c r="A176" s="19" t="n"/>
      <c r="B176" s="19" t="n"/>
      <c r="C176" s="19" t="n"/>
      <c r="D176" s="19" t="n"/>
      <c r="E176" s="20" t="n"/>
      <c r="F176" s="20" t="n"/>
      <c r="G176" s="21" t="n"/>
      <c r="H176" s="22">
        <f>IF($A176="","",IF($G176="","",IF($G176&gt;='Lists &amp; Settings'!$B$4,"High",IF($G176&gt;='Lists &amp; Settings'!$B$5,"Standard","Low"))))</f>
        <v/>
      </c>
      <c r="I176" s="19" t="n"/>
      <c r="J176" s="23">
        <f>IF(OR($A176="",$I176&lt;&gt;"Waiting",$C176="",$D176="",$F176="",$G176=""),"",1+COUNTIFS($C$6:$C$205,$C176,$D$6:$D$205,$D176,$I$6:$I$205,"Waiting",$G$6:$G$205,"&gt;"&amp;$G176)+COUNTIFS($C$6:$C$205,$C176,$D$6:$D$205,$D176,$I$6:$I$205,"Waiting",$G$6:$G$205,$G176,$F$6:$F$205,"&lt;"&amp;$F176)+COUNTIFS($C$6:$C$205,$C176,$D$6:$D$205,$D176,$I$6:$I$205,"Waiting",$G$6:$G$205,$G176,$F$6:$F$205,$F176,$A$6:$A$205,"&lt;"&amp;$A176))</f>
        <v/>
      </c>
      <c r="K176" s="20" t="n"/>
      <c r="L176" s="20" t="n"/>
      <c r="M176" s="20" t="n"/>
      <c r="N176" s="20" t="n"/>
      <c r="O176" s="20" t="n"/>
      <c r="P176" s="19" t="n"/>
      <c r="Q176" s="23">
        <f>IF(OR($A176="",$I176&lt;&gt;"Waiting",$F176=""),"",MAX(0,TODAY()-$F176))</f>
        <v/>
      </c>
      <c r="R176" s="24">
        <f>IF($A176="","",IF($I176="Offer Sent",IF($L176="","Missing due date",IF($L176&lt;TODAY(),"Offer overdue",IF($L176=TODAY(),"Due today",IF($L176&lt;=TODAY()+2,"Due soon","")))),IF($I176="Waiting",IF($O176="","Missing review date",IF($O176&lt;TODAY(),"Review overdue",IF($O176&lt;=TODAY()+2,"Review due soon",""))),"")))</f>
        <v/>
      </c>
      <c r="S176" s="24">
        <f>IF($A176="","",IF(COUNTIF($A$6:$A$205,$A176)&gt;1,"Duplicate Applicant ID",IF(OR($B176="",$C176="",$D176="",$E176="",$F176="",$G176="",$I176="",$P176=""),"Missing core field",IF(COUNTIFS(tblOfferings[Program],$C176,tblOfferings[Session],$D176)=0,"Program/session not configured",IF($E176&gt;$F176,"Application Date after Waitlist Date",IF(AND($I176="Offer Sent",$K176=""),"Offer Sent without Offer Date",IF(AND(OR($I176="Accepted",$I176="Declined"),$M176=""),"Decision Date missing",IF(AND(OR($I176="Accepted",$I176="Declined"),$K176=""),"Offer Date missing",IF(AND($K176&lt;&gt;"",$L176&lt;&gt;"",$L176&lt;$K176),"Response Due Date before Offer Date",IF(AND($K176&lt;&gt;"",$M176&lt;&gt;"",$M176&lt;$K176),"Decision Date before Offer Date",IF($U176="","Last Updated Date missing","OK")))))))))))</f>
        <v/>
      </c>
      <c r="T176" s="25" t="n"/>
      <c r="U176" s="20" t="n"/>
    </row>
    <row r="177">
      <c r="A177" s="19" t="n"/>
      <c r="B177" s="19" t="n"/>
      <c r="C177" s="19" t="n"/>
      <c r="D177" s="19" t="n"/>
      <c r="E177" s="20" t="n"/>
      <c r="F177" s="20" t="n"/>
      <c r="G177" s="21" t="n"/>
      <c r="H177" s="22">
        <f>IF($A177="","",IF($G177="","",IF($G177&gt;='Lists &amp; Settings'!$B$4,"High",IF($G177&gt;='Lists &amp; Settings'!$B$5,"Standard","Low"))))</f>
        <v/>
      </c>
      <c r="I177" s="19" t="n"/>
      <c r="J177" s="23">
        <f>IF(OR($A177="",$I177&lt;&gt;"Waiting",$C177="",$D177="",$F177="",$G177=""),"",1+COUNTIFS($C$6:$C$205,$C177,$D$6:$D$205,$D177,$I$6:$I$205,"Waiting",$G$6:$G$205,"&gt;"&amp;$G177)+COUNTIFS($C$6:$C$205,$C177,$D$6:$D$205,$D177,$I$6:$I$205,"Waiting",$G$6:$G$205,$G177,$F$6:$F$205,"&lt;"&amp;$F177)+COUNTIFS($C$6:$C$205,$C177,$D$6:$D$205,$D177,$I$6:$I$205,"Waiting",$G$6:$G$205,$G177,$F$6:$F$205,$F177,$A$6:$A$205,"&lt;"&amp;$A177))</f>
        <v/>
      </c>
      <c r="K177" s="20" t="n"/>
      <c r="L177" s="20" t="n"/>
      <c r="M177" s="20" t="n"/>
      <c r="N177" s="20" t="n"/>
      <c r="O177" s="20" t="n"/>
      <c r="P177" s="19" t="n"/>
      <c r="Q177" s="23">
        <f>IF(OR($A177="",$I177&lt;&gt;"Waiting",$F177=""),"",MAX(0,TODAY()-$F177))</f>
        <v/>
      </c>
      <c r="R177" s="24">
        <f>IF($A177="","",IF($I177="Offer Sent",IF($L177="","Missing due date",IF($L177&lt;TODAY(),"Offer overdue",IF($L177=TODAY(),"Due today",IF($L177&lt;=TODAY()+2,"Due soon","")))),IF($I177="Waiting",IF($O177="","Missing review date",IF($O177&lt;TODAY(),"Review overdue",IF($O177&lt;=TODAY()+2,"Review due soon",""))),"")))</f>
        <v/>
      </c>
      <c r="S177" s="24">
        <f>IF($A177="","",IF(COUNTIF($A$6:$A$205,$A177)&gt;1,"Duplicate Applicant ID",IF(OR($B177="",$C177="",$D177="",$E177="",$F177="",$G177="",$I177="",$P177=""),"Missing core field",IF(COUNTIFS(tblOfferings[Program],$C177,tblOfferings[Session],$D177)=0,"Program/session not configured",IF($E177&gt;$F177,"Application Date after Waitlist Date",IF(AND($I177="Offer Sent",$K177=""),"Offer Sent without Offer Date",IF(AND(OR($I177="Accepted",$I177="Declined"),$M177=""),"Decision Date missing",IF(AND(OR($I177="Accepted",$I177="Declined"),$K177=""),"Offer Date missing",IF(AND($K177&lt;&gt;"",$L177&lt;&gt;"",$L177&lt;$K177),"Response Due Date before Offer Date",IF(AND($K177&lt;&gt;"",$M177&lt;&gt;"",$M177&lt;$K177),"Decision Date before Offer Date",IF($U177="","Last Updated Date missing","OK")))))))))))</f>
        <v/>
      </c>
      <c r="T177" s="25" t="n"/>
      <c r="U177" s="20" t="n"/>
    </row>
    <row r="178">
      <c r="A178" s="19" t="n"/>
      <c r="B178" s="19" t="n"/>
      <c r="C178" s="19" t="n"/>
      <c r="D178" s="19" t="n"/>
      <c r="E178" s="20" t="n"/>
      <c r="F178" s="20" t="n"/>
      <c r="G178" s="21" t="n"/>
      <c r="H178" s="22">
        <f>IF($A178="","",IF($G178="","",IF($G178&gt;='Lists &amp; Settings'!$B$4,"High",IF($G178&gt;='Lists &amp; Settings'!$B$5,"Standard","Low"))))</f>
        <v/>
      </c>
      <c r="I178" s="19" t="n"/>
      <c r="J178" s="23">
        <f>IF(OR($A178="",$I178&lt;&gt;"Waiting",$C178="",$D178="",$F178="",$G178=""),"",1+COUNTIFS($C$6:$C$205,$C178,$D$6:$D$205,$D178,$I$6:$I$205,"Waiting",$G$6:$G$205,"&gt;"&amp;$G178)+COUNTIFS($C$6:$C$205,$C178,$D$6:$D$205,$D178,$I$6:$I$205,"Waiting",$G$6:$G$205,$G178,$F$6:$F$205,"&lt;"&amp;$F178)+COUNTIFS($C$6:$C$205,$C178,$D$6:$D$205,$D178,$I$6:$I$205,"Waiting",$G$6:$G$205,$G178,$F$6:$F$205,$F178,$A$6:$A$205,"&lt;"&amp;$A178))</f>
        <v/>
      </c>
      <c r="K178" s="20" t="n"/>
      <c r="L178" s="20" t="n"/>
      <c r="M178" s="20" t="n"/>
      <c r="N178" s="20" t="n"/>
      <c r="O178" s="20" t="n"/>
      <c r="P178" s="19" t="n"/>
      <c r="Q178" s="23">
        <f>IF(OR($A178="",$I178&lt;&gt;"Waiting",$F178=""),"",MAX(0,TODAY()-$F178))</f>
        <v/>
      </c>
      <c r="R178" s="24">
        <f>IF($A178="","",IF($I178="Offer Sent",IF($L178="","Missing due date",IF($L178&lt;TODAY(),"Offer overdue",IF($L178=TODAY(),"Due today",IF($L178&lt;=TODAY()+2,"Due soon","")))),IF($I178="Waiting",IF($O178="","Missing review date",IF($O178&lt;TODAY(),"Review overdue",IF($O178&lt;=TODAY()+2,"Review due soon",""))),"")))</f>
        <v/>
      </c>
      <c r="S178" s="24">
        <f>IF($A178="","",IF(COUNTIF($A$6:$A$205,$A178)&gt;1,"Duplicate Applicant ID",IF(OR($B178="",$C178="",$D178="",$E178="",$F178="",$G178="",$I178="",$P178=""),"Missing core field",IF(COUNTIFS(tblOfferings[Program],$C178,tblOfferings[Session],$D178)=0,"Program/session not configured",IF($E178&gt;$F178,"Application Date after Waitlist Date",IF(AND($I178="Offer Sent",$K178=""),"Offer Sent without Offer Date",IF(AND(OR($I178="Accepted",$I178="Declined"),$M178=""),"Decision Date missing",IF(AND(OR($I178="Accepted",$I178="Declined"),$K178=""),"Offer Date missing",IF(AND($K178&lt;&gt;"",$L178&lt;&gt;"",$L178&lt;$K178),"Response Due Date before Offer Date",IF(AND($K178&lt;&gt;"",$M178&lt;&gt;"",$M178&lt;$K178),"Decision Date before Offer Date",IF($U178="","Last Updated Date missing","OK")))))))))))</f>
        <v/>
      </c>
      <c r="T178" s="25" t="n"/>
      <c r="U178" s="20" t="n"/>
    </row>
    <row r="179">
      <c r="A179" s="19" t="n"/>
      <c r="B179" s="19" t="n"/>
      <c r="C179" s="19" t="n"/>
      <c r="D179" s="19" t="n"/>
      <c r="E179" s="20" t="n"/>
      <c r="F179" s="20" t="n"/>
      <c r="G179" s="21" t="n"/>
      <c r="H179" s="22">
        <f>IF($A179="","",IF($G179="","",IF($G179&gt;='Lists &amp; Settings'!$B$4,"High",IF($G179&gt;='Lists &amp; Settings'!$B$5,"Standard","Low"))))</f>
        <v/>
      </c>
      <c r="I179" s="19" t="n"/>
      <c r="J179" s="23">
        <f>IF(OR($A179="",$I179&lt;&gt;"Waiting",$C179="",$D179="",$F179="",$G179=""),"",1+COUNTIFS($C$6:$C$205,$C179,$D$6:$D$205,$D179,$I$6:$I$205,"Waiting",$G$6:$G$205,"&gt;"&amp;$G179)+COUNTIFS($C$6:$C$205,$C179,$D$6:$D$205,$D179,$I$6:$I$205,"Waiting",$G$6:$G$205,$G179,$F$6:$F$205,"&lt;"&amp;$F179)+COUNTIFS($C$6:$C$205,$C179,$D$6:$D$205,$D179,$I$6:$I$205,"Waiting",$G$6:$G$205,$G179,$F$6:$F$205,$F179,$A$6:$A$205,"&lt;"&amp;$A179))</f>
        <v/>
      </c>
      <c r="K179" s="20" t="n"/>
      <c r="L179" s="20" t="n"/>
      <c r="M179" s="20" t="n"/>
      <c r="N179" s="20" t="n"/>
      <c r="O179" s="20" t="n"/>
      <c r="P179" s="19" t="n"/>
      <c r="Q179" s="23">
        <f>IF(OR($A179="",$I179&lt;&gt;"Waiting",$F179=""),"",MAX(0,TODAY()-$F179))</f>
        <v/>
      </c>
      <c r="R179" s="24">
        <f>IF($A179="","",IF($I179="Offer Sent",IF($L179="","Missing due date",IF($L179&lt;TODAY(),"Offer overdue",IF($L179=TODAY(),"Due today",IF($L179&lt;=TODAY()+2,"Due soon","")))),IF($I179="Waiting",IF($O179="","Missing review date",IF($O179&lt;TODAY(),"Review overdue",IF($O179&lt;=TODAY()+2,"Review due soon",""))),"")))</f>
        <v/>
      </c>
      <c r="S179" s="24">
        <f>IF($A179="","",IF(COUNTIF($A$6:$A$205,$A179)&gt;1,"Duplicate Applicant ID",IF(OR($B179="",$C179="",$D179="",$E179="",$F179="",$G179="",$I179="",$P179=""),"Missing core field",IF(COUNTIFS(tblOfferings[Program],$C179,tblOfferings[Session],$D179)=0,"Program/session not configured",IF($E179&gt;$F179,"Application Date after Waitlist Date",IF(AND($I179="Offer Sent",$K179=""),"Offer Sent without Offer Date",IF(AND(OR($I179="Accepted",$I179="Declined"),$M179=""),"Decision Date missing",IF(AND(OR($I179="Accepted",$I179="Declined"),$K179=""),"Offer Date missing",IF(AND($K179&lt;&gt;"",$L179&lt;&gt;"",$L179&lt;$K179),"Response Due Date before Offer Date",IF(AND($K179&lt;&gt;"",$M179&lt;&gt;"",$M179&lt;$K179),"Decision Date before Offer Date",IF($U179="","Last Updated Date missing","OK")))))))))))</f>
        <v/>
      </c>
      <c r="T179" s="25" t="n"/>
      <c r="U179" s="20" t="n"/>
    </row>
    <row r="180">
      <c r="A180" s="19" t="n"/>
      <c r="B180" s="19" t="n"/>
      <c r="C180" s="19" t="n"/>
      <c r="D180" s="19" t="n"/>
      <c r="E180" s="20" t="n"/>
      <c r="F180" s="20" t="n"/>
      <c r="G180" s="21" t="n"/>
      <c r="H180" s="22">
        <f>IF($A180="","",IF($G180="","",IF($G180&gt;='Lists &amp; Settings'!$B$4,"High",IF($G180&gt;='Lists &amp; Settings'!$B$5,"Standard","Low"))))</f>
        <v/>
      </c>
      <c r="I180" s="19" t="n"/>
      <c r="J180" s="23">
        <f>IF(OR($A180="",$I180&lt;&gt;"Waiting",$C180="",$D180="",$F180="",$G180=""),"",1+COUNTIFS($C$6:$C$205,$C180,$D$6:$D$205,$D180,$I$6:$I$205,"Waiting",$G$6:$G$205,"&gt;"&amp;$G180)+COUNTIFS($C$6:$C$205,$C180,$D$6:$D$205,$D180,$I$6:$I$205,"Waiting",$G$6:$G$205,$G180,$F$6:$F$205,"&lt;"&amp;$F180)+COUNTIFS($C$6:$C$205,$C180,$D$6:$D$205,$D180,$I$6:$I$205,"Waiting",$G$6:$G$205,$G180,$F$6:$F$205,$F180,$A$6:$A$205,"&lt;"&amp;$A180))</f>
        <v/>
      </c>
      <c r="K180" s="20" t="n"/>
      <c r="L180" s="20" t="n"/>
      <c r="M180" s="20" t="n"/>
      <c r="N180" s="20" t="n"/>
      <c r="O180" s="20" t="n"/>
      <c r="P180" s="19" t="n"/>
      <c r="Q180" s="23">
        <f>IF(OR($A180="",$I180&lt;&gt;"Waiting",$F180=""),"",MAX(0,TODAY()-$F180))</f>
        <v/>
      </c>
      <c r="R180" s="24">
        <f>IF($A180="","",IF($I180="Offer Sent",IF($L180="","Missing due date",IF($L180&lt;TODAY(),"Offer overdue",IF($L180=TODAY(),"Due today",IF($L180&lt;=TODAY()+2,"Due soon","")))),IF($I180="Waiting",IF($O180="","Missing review date",IF($O180&lt;TODAY(),"Review overdue",IF($O180&lt;=TODAY()+2,"Review due soon",""))),"")))</f>
        <v/>
      </c>
      <c r="S180" s="24">
        <f>IF($A180="","",IF(COUNTIF($A$6:$A$205,$A180)&gt;1,"Duplicate Applicant ID",IF(OR($B180="",$C180="",$D180="",$E180="",$F180="",$G180="",$I180="",$P180=""),"Missing core field",IF(COUNTIFS(tblOfferings[Program],$C180,tblOfferings[Session],$D180)=0,"Program/session not configured",IF($E180&gt;$F180,"Application Date after Waitlist Date",IF(AND($I180="Offer Sent",$K180=""),"Offer Sent without Offer Date",IF(AND(OR($I180="Accepted",$I180="Declined"),$M180=""),"Decision Date missing",IF(AND(OR($I180="Accepted",$I180="Declined"),$K180=""),"Offer Date missing",IF(AND($K180&lt;&gt;"",$L180&lt;&gt;"",$L180&lt;$K180),"Response Due Date before Offer Date",IF(AND($K180&lt;&gt;"",$M180&lt;&gt;"",$M180&lt;$K180),"Decision Date before Offer Date",IF($U180="","Last Updated Date missing","OK")))))))))))</f>
        <v/>
      </c>
      <c r="T180" s="25" t="n"/>
      <c r="U180" s="20" t="n"/>
    </row>
    <row r="181">
      <c r="A181" s="19" t="n"/>
      <c r="B181" s="19" t="n"/>
      <c r="C181" s="19" t="n"/>
      <c r="D181" s="19" t="n"/>
      <c r="E181" s="20" t="n"/>
      <c r="F181" s="20" t="n"/>
      <c r="G181" s="21" t="n"/>
      <c r="H181" s="22">
        <f>IF($A181="","",IF($G181="","",IF($G181&gt;='Lists &amp; Settings'!$B$4,"High",IF($G181&gt;='Lists &amp; Settings'!$B$5,"Standard","Low"))))</f>
        <v/>
      </c>
      <c r="I181" s="19" t="n"/>
      <c r="J181" s="23">
        <f>IF(OR($A181="",$I181&lt;&gt;"Waiting",$C181="",$D181="",$F181="",$G181=""),"",1+COUNTIFS($C$6:$C$205,$C181,$D$6:$D$205,$D181,$I$6:$I$205,"Waiting",$G$6:$G$205,"&gt;"&amp;$G181)+COUNTIFS($C$6:$C$205,$C181,$D$6:$D$205,$D181,$I$6:$I$205,"Waiting",$G$6:$G$205,$G181,$F$6:$F$205,"&lt;"&amp;$F181)+COUNTIFS($C$6:$C$205,$C181,$D$6:$D$205,$D181,$I$6:$I$205,"Waiting",$G$6:$G$205,$G181,$F$6:$F$205,$F181,$A$6:$A$205,"&lt;"&amp;$A181))</f>
        <v/>
      </c>
      <c r="K181" s="20" t="n"/>
      <c r="L181" s="20" t="n"/>
      <c r="M181" s="20" t="n"/>
      <c r="N181" s="20" t="n"/>
      <c r="O181" s="20" t="n"/>
      <c r="P181" s="19" t="n"/>
      <c r="Q181" s="23">
        <f>IF(OR($A181="",$I181&lt;&gt;"Waiting",$F181=""),"",MAX(0,TODAY()-$F181))</f>
        <v/>
      </c>
      <c r="R181" s="24">
        <f>IF($A181="","",IF($I181="Offer Sent",IF($L181="","Missing due date",IF($L181&lt;TODAY(),"Offer overdue",IF($L181=TODAY(),"Due today",IF($L181&lt;=TODAY()+2,"Due soon","")))),IF($I181="Waiting",IF($O181="","Missing review date",IF($O181&lt;TODAY(),"Review overdue",IF($O181&lt;=TODAY()+2,"Review due soon",""))),"")))</f>
        <v/>
      </c>
      <c r="S181" s="24">
        <f>IF($A181="","",IF(COUNTIF($A$6:$A$205,$A181)&gt;1,"Duplicate Applicant ID",IF(OR($B181="",$C181="",$D181="",$E181="",$F181="",$G181="",$I181="",$P181=""),"Missing core field",IF(COUNTIFS(tblOfferings[Program],$C181,tblOfferings[Session],$D181)=0,"Program/session not configured",IF($E181&gt;$F181,"Application Date after Waitlist Date",IF(AND($I181="Offer Sent",$K181=""),"Offer Sent without Offer Date",IF(AND(OR($I181="Accepted",$I181="Declined"),$M181=""),"Decision Date missing",IF(AND(OR($I181="Accepted",$I181="Declined"),$K181=""),"Offer Date missing",IF(AND($K181&lt;&gt;"",$L181&lt;&gt;"",$L181&lt;$K181),"Response Due Date before Offer Date",IF(AND($K181&lt;&gt;"",$M181&lt;&gt;"",$M181&lt;$K181),"Decision Date before Offer Date",IF($U181="","Last Updated Date missing","OK")))))))))))</f>
        <v/>
      </c>
      <c r="T181" s="25" t="n"/>
      <c r="U181" s="20" t="n"/>
    </row>
    <row r="182">
      <c r="A182" s="19" t="n"/>
      <c r="B182" s="19" t="n"/>
      <c r="C182" s="19" t="n"/>
      <c r="D182" s="19" t="n"/>
      <c r="E182" s="20" t="n"/>
      <c r="F182" s="20" t="n"/>
      <c r="G182" s="21" t="n"/>
      <c r="H182" s="22">
        <f>IF($A182="","",IF($G182="","",IF($G182&gt;='Lists &amp; Settings'!$B$4,"High",IF($G182&gt;='Lists &amp; Settings'!$B$5,"Standard","Low"))))</f>
        <v/>
      </c>
      <c r="I182" s="19" t="n"/>
      <c r="J182" s="23">
        <f>IF(OR($A182="",$I182&lt;&gt;"Waiting",$C182="",$D182="",$F182="",$G182=""),"",1+COUNTIFS($C$6:$C$205,$C182,$D$6:$D$205,$D182,$I$6:$I$205,"Waiting",$G$6:$G$205,"&gt;"&amp;$G182)+COUNTIFS($C$6:$C$205,$C182,$D$6:$D$205,$D182,$I$6:$I$205,"Waiting",$G$6:$G$205,$G182,$F$6:$F$205,"&lt;"&amp;$F182)+COUNTIFS($C$6:$C$205,$C182,$D$6:$D$205,$D182,$I$6:$I$205,"Waiting",$G$6:$G$205,$G182,$F$6:$F$205,$F182,$A$6:$A$205,"&lt;"&amp;$A182))</f>
        <v/>
      </c>
      <c r="K182" s="20" t="n"/>
      <c r="L182" s="20" t="n"/>
      <c r="M182" s="20" t="n"/>
      <c r="N182" s="20" t="n"/>
      <c r="O182" s="20" t="n"/>
      <c r="P182" s="19" t="n"/>
      <c r="Q182" s="23">
        <f>IF(OR($A182="",$I182&lt;&gt;"Waiting",$F182=""),"",MAX(0,TODAY()-$F182))</f>
        <v/>
      </c>
      <c r="R182" s="24">
        <f>IF($A182="","",IF($I182="Offer Sent",IF($L182="","Missing due date",IF($L182&lt;TODAY(),"Offer overdue",IF($L182=TODAY(),"Due today",IF($L182&lt;=TODAY()+2,"Due soon","")))),IF($I182="Waiting",IF($O182="","Missing review date",IF($O182&lt;TODAY(),"Review overdue",IF($O182&lt;=TODAY()+2,"Review due soon",""))),"")))</f>
        <v/>
      </c>
      <c r="S182" s="24">
        <f>IF($A182="","",IF(COUNTIF($A$6:$A$205,$A182)&gt;1,"Duplicate Applicant ID",IF(OR($B182="",$C182="",$D182="",$E182="",$F182="",$G182="",$I182="",$P182=""),"Missing core field",IF(COUNTIFS(tblOfferings[Program],$C182,tblOfferings[Session],$D182)=0,"Program/session not configured",IF($E182&gt;$F182,"Application Date after Waitlist Date",IF(AND($I182="Offer Sent",$K182=""),"Offer Sent without Offer Date",IF(AND(OR($I182="Accepted",$I182="Declined"),$M182=""),"Decision Date missing",IF(AND(OR($I182="Accepted",$I182="Declined"),$K182=""),"Offer Date missing",IF(AND($K182&lt;&gt;"",$L182&lt;&gt;"",$L182&lt;$K182),"Response Due Date before Offer Date",IF(AND($K182&lt;&gt;"",$M182&lt;&gt;"",$M182&lt;$K182),"Decision Date before Offer Date",IF($U182="","Last Updated Date missing","OK")))))))))))</f>
        <v/>
      </c>
      <c r="T182" s="25" t="n"/>
      <c r="U182" s="20" t="n"/>
    </row>
    <row r="183">
      <c r="A183" s="19" t="n"/>
      <c r="B183" s="19" t="n"/>
      <c r="C183" s="19" t="n"/>
      <c r="D183" s="19" t="n"/>
      <c r="E183" s="20" t="n"/>
      <c r="F183" s="20" t="n"/>
      <c r="G183" s="21" t="n"/>
      <c r="H183" s="22">
        <f>IF($A183="","",IF($G183="","",IF($G183&gt;='Lists &amp; Settings'!$B$4,"High",IF($G183&gt;='Lists &amp; Settings'!$B$5,"Standard","Low"))))</f>
        <v/>
      </c>
      <c r="I183" s="19" t="n"/>
      <c r="J183" s="23">
        <f>IF(OR($A183="",$I183&lt;&gt;"Waiting",$C183="",$D183="",$F183="",$G183=""),"",1+COUNTIFS($C$6:$C$205,$C183,$D$6:$D$205,$D183,$I$6:$I$205,"Waiting",$G$6:$G$205,"&gt;"&amp;$G183)+COUNTIFS($C$6:$C$205,$C183,$D$6:$D$205,$D183,$I$6:$I$205,"Waiting",$G$6:$G$205,$G183,$F$6:$F$205,"&lt;"&amp;$F183)+COUNTIFS($C$6:$C$205,$C183,$D$6:$D$205,$D183,$I$6:$I$205,"Waiting",$G$6:$G$205,$G183,$F$6:$F$205,$F183,$A$6:$A$205,"&lt;"&amp;$A183))</f>
        <v/>
      </c>
      <c r="K183" s="20" t="n"/>
      <c r="L183" s="20" t="n"/>
      <c r="M183" s="20" t="n"/>
      <c r="N183" s="20" t="n"/>
      <c r="O183" s="20" t="n"/>
      <c r="P183" s="19" t="n"/>
      <c r="Q183" s="23">
        <f>IF(OR($A183="",$I183&lt;&gt;"Waiting",$F183=""),"",MAX(0,TODAY()-$F183))</f>
        <v/>
      </c>
      <c r="R183" s="24">
        <f>IF($A183="","",IF($I183="Offer Sent",IF($L183="","Missing due date",IF($L183&lt;TODAY(),"Offer overdue",IF($L183=TODAY(),"Due today",IF($L183&lt;=TODAY()+2,"Due soon","")))),IF($I183="Waiting",IF($O183="","Missing review date",IF($O183&lt;TODAY(),"Review overdue",IF($O183&lt;=TODAY()+2,"Review due soon",""))),"")))</f>
        <v/>
      </c>
      <c r="S183" s="24">
        <f>IF($A183="","",IF(COUNTIF($A$6:$A$205,$A183)&gt;1,"Duplicate Applicant ID",IF(OR($B183="",$C183="",$D183="",$E183="",$F183="",$G183="",$I183="",$P183=""),"Missing core field",IF(COUNTIFS(tblOfferings[Program],$C183,tblOfferings[Session],$D183)=0,"Program/session not configured",IF($E183&gt;$F183,"Application Date after Waitlist Date",IF(AND($I183="Offer Sent",$K183=""),"Offer Sent without Offer Date",IF(AND(OR($I183="Accepted",$I183="Declined"),$M183=""),"Decision Date missing",IF(AND(OR($I183="Accepted",$I183="Declined"),$K183=""),"Offer Date missing",IF(AND($K183&lt;&gt;"",$L183&lt;&gt;"",$L183&lt;$K183),"Response Due Date before Offer Date",IF(AND($K183&lt;&gt;"",$M183&lt;&gt;"",$M183&lt;$K183),"Decision Date before Offer Date",IF($U183="","Last Updated Date missing","OK")))))))))))</f>
        <v/>
      </c>
      <c r="T183" s="25" t="n"/>
      <c r="U183" s="20" t="n"/>
    </row>
    <row r="184">
      <c r="A184" s="19" t="n"/>
      <c r="B184" s="19" t="n"/>
      <c r="C184" s="19" t="n"/>
      <c r="D184" s="19" t="n"/>
      <c r="E184" s="20" t="n"/>
      <c r="F184" s="20" t="n"/>
      <c r="G184" s="21" t="n"/>
      <c r="H184" s="22">
        <f>IF($A184="","",IF($G184="","",IF($G184&gt;='Lists &amp; Settings'!$B$4,"High",IF($G184&gt;='Lists &amp; Settings'!$B$5,"Standard","Low"))))</f>
        <v/>
      </c>
      <c r="I184" s="19" t="n"/>
      <c r="J184" s="23">
        <f>IF(OR($A184="",$I184&lt;&gt;"Waiting",$C184="",$D184="",$F184="",$G184=""),"",1+COUNTIFS($C$6:$C$205,$C184,$D$6:$D$205,$D184,$I$6:$I$205,"Waiting",$G$6:$G$205,"&gt;"&amp;$G184)+COUNTIFS($C$6:$C$205,$C184,$D$6:$D$205,$D184,$I$6:$I$205,"Waiting",$G$6:$G$205,$G184,$F$6:$F$205,"&lt;"&amp;$F184)+COUNTIFS($C$6:$C$205,$C184,$D$6:$D$205,$D184,$I$6:$I$205,"Waiting",$G$6:$G$205,$G184,$F$6:$F$205,$F184,$A$6:$A$205,"&lt;"&amp;$A184))</f>
        <v/>
      </c>
      <c r="K184" s="20" t="n"/>
      <c r="L184" s="20" t="n"/>
      <c r="M184" s="20" t="n"/>
      <c r="N184" s="20" t="n"/>
      <c r="O184" s="20" t="n"/>
      <c r="P184" s="19" t="n"/>
      <c r="Q184" s="23">
        <f>IF(OR($A184="",$I184&lt;&gt;"Waiting",$F184=""),"",MAX(0,TODAY()-$F184))</f>
        <v/>
      </c>
      <c r="R184" s="24">
        <f>IF($A184="","",IF($I184="Offer Sent",IF($L184="","Missing due date",IF($L184&lt;TODAY(),"Offer overdue",IF($L184=TODAY(),"Due today",IF($L184&lt;=TODAY()+2,"Due soon","")))),IF($I184="Waiting",IF($O184="","Missing review date",IF($O184&lt;TODAY(),"Review overdue",IF($O184&lt;=TODAY()+2,"Review due soon",""))),"")))</f>
        <v/>
      </c>
      <c r="S184" s="24">
        <f>IF($A184="","",IF(COUNTIF($A$6:$A$205,$A184)&gt;1,"Duplicate Applicant ID",IF(OR($B184="",$C184="",$D184="",$E184="",$F184="",$G184="",$I184="",$P184=""),"Missing core field",IF(COUNTIFS(tblOfferings[Program],$C184,tblOfferings[Session],$D184)=0,"Program/session not configured",IF($E184&gt;$F184,"Application Date after Waitlist Date",IF(AND($I184="Offer Sent",$K184=""),"Offer Sent without Offer Date",IF(AND(OR($I184="Accepted",$I184="Declined"),$M184=""),"Decision Date missing",IF(AND(OR($I184="Accepted",$I184="Declined"),$K184=""),"Offer Date missing",IF(AND($K184&lt;&gt;"",$L184&lt;&gt;"",$L184&lt;$K184),"Response Due Date before Offer Date",IF(AND($K184&lt;&gt;"",$M184&lt;&gt;"",$M184&lt;$K184),"Decision Date before Offer Date",IF($U184="","Last Updated Date missing","OK")))))))))))</f>
        <v/>
      </c>
      <c r="T184" s="25" t="n"/>
      <c r="U184" s="20" t="n"/>
    </row>
    <row r="185">
      <c r="A185" s="19" t="n"/>
      <c r="B185" s="19" t="n"/>
      <c r="C185" s="19" t="n"/>
      <c r="D185" s="19" t="n"/>
      <c r="E185" s="20" t="n"/>
      <c r="F185" s="20" t="n"/>
      <c r="G185" s="21" t="n"/>
      <c r="H185" s="22">
        <f>IF($A185="","",IF($G185="","",IF($G185&gt;='Lists &amp; Settings'!$B$4,"High",IF($G185&gt;='Lists &amp; Settings'!$B$5,"Standard","Low"))))</f>
        <v/>
      </c>
      <c r="I185" s="19" t="n"/>
      <c r="J185" s="23">
        <f>IF(OR($A185="",$I185&lt;&gt;"Waiting",$C185="",$D185="",$F185="",$G185=""),"",1+COUNTIFS($C$6:$C$205,$C185,$D$6:$D$205,$D185,$I$6:$I$205,"Waiting",$G$6:$G$205,"&gt;"&amp;$G185)+COUNTIFS($C$6:$C$205,$C185,$D$6:$D$205,$D185,$I$6:$I$205,"Waiting",$G$6:$G$205,$G185,$F$6:$F$205,"&lt;"&amp;$F185)+COUNTIFS($C$6:$C$205,$C185,$D$6:$D$205,$D185,$I$6:$I$205,"Waiting",$G$6:$G$205,$G185,$F$6:$F$205,$F185,$A$6:$A$205,"&lt;"&amp;$A185))</f>
        <v/>
      </c>
      <c r="K185" s="20" t="n"/>
      <c r="L185" s="20" t="n"/>
      <c r="M185" s="20" t="n"/>
      <c r="N185" s="20" t="n"/>
      <c r="O185" s="20" t="n"/>
      <c r="P185" s="19" t="n"/>
      <c r="Q185" s="23">
        <f>IF(OR($A185="",$I185&lt;&gt;"Waiting",$F185=""),"",MAX(0,TODAY()-$F185))</f>
        <v/>
      </c>
      <c r="R185" s="24">
        <f>IF($A185="","",IF($I185="Offer Sent",IF($L185="","Missing due date",IF($L185&lt;TODAY(),"Offer overdue",IF($L185=TODAY(),"Due today",IF($L185&lt;=TODAY()+2,"Due soon","")))),IF($I185="Waiting",IF($O185="","Missing review date",IF($O185&lt;TODAY(),"Review overdue",IF($O185&lt;=TODAY()+2,"Review due soon",""))),"")))</f>
        <v/>
      </c>
      <c r="S185" s="24">
        <f>IF($A185="","",IF(COUNTIF($A$6:$A$205,$A185)&gt;1,"Duplicate Applicant ID",IF(OR($B185="",$C185="",$D185="",$E185="",$F185="",$G185="",$I185="",$P185=""),"Missing core field",IF(COUNTIFS(tblOfferings[Program],$C185,tblOfferings[Session],$D185)=0,"Program/session not configured",IF($E185&gt;$F185,"Application Date after Waitlist Date",IF(AND($I185="Offer Sent",$K185=""),"Offer Sent without Offer Date",IF(AND(OR($I185="Accepted",$I185="Declined"),$M185=""),"Decision Date missing",IF(AND(OR($I185="Accepted",$I185="Declined"),$K185=""),"Offer Date missing",IF(AND($K185&lt;&gt;"",$L185&lt;&gt;"",$L185&lt;$K185),"Response Due Date before Offer Date",IF(AND($K185&lt;&gt;"",$M185&lt;&gt;"",$M185&lt;$K185),"Decision Date before Offer Date",IF($U185="","Last Updated Date missing","OK")))))))))))</f>
        <v/>
      </c>
      <c r="T185" s="25" t="n"/>
      <c r="U185" s="20" t="n"/>
    </row>
    <row r="186">
      <c r="A186" s="19" t="n"/>
      <c r="B186" s="19" t="n"/>
      <c r="C186" s="19" t="n"/>
      <c r="D186" s="19" t="n"/>
      <c r="E186" s="20" t="n"/>
      <c r="F186" s="20" t="n"/>
      <c r="G186" s="21" t="n"/>
      <c r="H186" s="22">
        <f>IF($A186="","",IF($G186="","",IF($G186&gt;='Lists &amp; Settings'!$B$4,"High",IF($G186&gt;='Lists &amp; Settings'!$B$5,"Standard","Low"))))</f>
        <v/>
      </c>
      <c r="I186" s="19" t="n"/>
      <c r="J186" s="23">
        <f>IF(OR($A186="",$I186&lt;&gt;"Waiting",$C186="",$D186="",$F186="",$G186=""),"",1+COUNTIFS($C$6:$C$205,$C186,$D$6:$D$205,$D186,$I$6:$I$205,"Waiting",$G$6:$G$205,"&gt;"&amp;$G186)+COUNTIFS($C$6:$C$205,$C186,$D$6:$D$205,$D186,$I$6:$I$205,"Waiting",$G$6:$G$205,$G186,$F$6:$F$205,"&lt;"&amp;$F186)+COUNTIFS($C$6:$C$205,$C186,$D$6:$D$205,$D186,$I$6:$I$205,"Waiting",$G$6:$G$205,$G186,$F$6:$F$205,$F186,$A$6:$A$205,"&lt;"&amp;$A186))</f>
        <v/>
      </c>
      <c r="K186" s="20" t="n"/>
      <c r="L186" s="20" t="n"/>
      <c r="M186" s="20" t="n"/>
      <c r="N186" s="20" t="n"/>
      <c r="O186" s="20" t="n"/>
      <c r="P186" s="19" t="n"/>
      <c r="Q186" s="23">
        <f>IF(OR($A186="",$I186&lt;&gt;"Waiting",$F186=""),"",MAX(0,TODAY()-$F186))</f>
        <v/>
      </c>
      <c r="R186" s="24">
        <f>IF($A186="","",IF($I186="Offer Sent",IF($L186="","Missing due date",IF($L186&lt;TODAY(),"Offer overdue",IF($L186=TODAY(),"Due today",IF($L186&lt;=TODAY()+2,"Due soon","")))),IF($I186="Waiting",IF($O186="","Missing review date",IF($O186&lt;TODAY(),"Review overdue",IF($O186&lt;=TODAY()+2,"Review due soon",""))),"")))</f>
        <v/>
      </c>
      <c r="S186" s="24">
        <f>IF($A186="","",IF(COUNTIF($A$6:$A$205,$A186)&gt;1,"Duplicate Applicant ID",IF(OR($B186="",$C186="",$D186="",$E186="",$F186="",$G186="",$I186="",$P186=""),"Missing core field",IF(COUNTIFS(tblOfferings[Program],$C186,tblOfferings[Session],$D186)=0,"Program/session not configured",IF($E186&gt;$F186,"Application Date after Waitlist Date",IF(AND($I186="Offer Sent",$K186=""),"Offer Sent without Offer Date",IF(AND(OR($I186="Accepted",$I186="Declined"),$M186=""),"Decision Date missing",IF(AND(OR($I186="Accepted",$I186="Declined"),$K186=""),"Offer Date missing",IF(AND($K186&lt;&gt;"",$L186&lt;&gt;"",$L186&lt;$K186),"Response Due Date before Offer Date",IF(AND($K186&lt;&gt;"",$M186&lt;&gt;"",$M186&lt;$K186),"Decision Date before Offer Date",IF($U186="","Last Updated Date missing","OK")))))))))))</f>
        <v/>
      </c>
      <c r="T186" s="25" t="n"/>
      <c r="U186" s="20" t="n"/>
    </row>
    <row r="187">
      <c r="A187" s="19" t="n"/>
      <c r="B187" s="19" t="n"/>
      <c r="C187" s="19" t="n"/>
      <c r="D187" s="19" t="n"/>
      <c r="E187" s="20" t="n"/>
      <c r="F187" s="20" t="n"/>
      <c r="G187" s="21" t="n"/>
      <c r="H187" s="22">
        <f>IF($A187="","",IF($G187="","",IF($G187&gt;='Lists &amp; Settings'!$B$4,"High",IF($G187&gt;='Lists &amp; Settings'!$B$5,"Standard","Low"))))</f>
        <v/>
      </c>
      <c r="I187" s="19" t="n"/>
      <c r="J187" s="23">
        <f>IF(OR($A187="",$I187&lt;&gt;"Waiting",$C187="",$D187="",$F187="",$G187=""),"",1+COUNTIFS($C$6:$C$205,$C187,$D$6:$D$205,$D187,$I$6:$I$205,"Waiting",$G$6:$G$205,"&gt;"&amp;$G187)+COUNTIFS($C$6:$C$205,$C187,$D$6:$D$205,$D187,$I$6:$I$205,"Waiting",$G$6:$G$205,$G187,$F$6:$F$205,"&lt;"&amp;$F187)+COUNTIFS($C$6:$C$205,$C187,$D$6:$D$205,$D187,$I$6:$I$205,"Waiting",$G$6:$G$205,$G187,$F$6:$F$205,$F187,$A$6:$A$205,"&lt;"&amp;$A187))</f>
        <v/>
      </c>
      <c r="K187" s="20" t="n"/>
      <c r="L187" s="20" t="n"/>
      <c r="M187" s="20" t="n"/>
      <c r="N187" s="20" t="n"/>
      <c r="O187" s="20" t="n"/>
      <c r="P187" s="19" t="n"/>
      <c r="Q187" s="23">
        <f>IF(OR($A187="",$I187&lt;&gt;"Waiting",$F187=""),"",MAX(0,TODAY()-$F187))</f>
        <v/>
      </c>
      <c r="R187" s="24">
        <f>IF($A187="","",IF($I187="Offer Sent",IF($L187="","Missing due date",IF($L187&lt;TODAY(),"Offer overdue",IF($L187=TODAY(),"Due today",IF($L187&lt;=TODAY()+2,"Due soon","")))),IF($I187="Waiting",IF($O187="","Missing review date",IF($O187&lt;TODAY(),"Review overdue",IF($O187&lt;=TODAY()+2,"Review due soon",""))),"")))</f>
        <v/>
      </c>
      <c r="S187" s="24">
        <f>IF($A187="","",IF(COUNTIF($A$6:$A$205,$A187)&gt;1,"Duplicate Applicant ID",IF(OR($B187="",$C187="",$D187="",$E187="",$F187="",$G187="",$I187="",$P187=""),"Missing core field",IF(COUNTIFS(tblOfferings[Program],$C187,tblOfferings[Session],$D187)=0,"Program/session not configured",IF($E187&gt;$F187,"Application Date after Waitlist Date",IF(AND($I187="Offer Sent",$K187=""),"Offer Sent without Offer Date",IF(AND(OR($I187="Accepted",$I187="Declined"),$M187=""),"Decision Date missing",IF(AND(OR($I187="Accepted",$I187="Declined"),$K187=""),"Offer Date missing",IF(AND($K187&lt;&gt;"",$L187&lt;&gt;"",$L187&lt;$K187),"Response Due Date before Offer Date",IF(AND($K187&lt;&gt;"",$M187&lt;&gt;"",$M187&lt;$K187),"Decision Date before Offer Date",IF($U187="","Last Updated Date missing","OK")))))))))))</f>
        <v/>
      </c>
      <c r="T187" s="25" t="n"/>
      <c r="U187" s="20" t="n"/>
    </row>
    <row r="188">
      <c r="A188" s="19" t="n"/>
      <c r="B188" s="19" t="n"/>
      <c r="C188" s="19" t="n"/>
      <c r="D188" s="19" t="n"/>
      <c r="E188" s="20" t="n"/>
      <c r="F188" s="20" t="n"/>
      <c r="G188" s="21" t="n"/>
      <c r="H188" s="22">
        <f>IF($A188="","",IF($G188="","",IF($G188&gt;='Lists &amp; Settings'!$B$4,"High",IF($G188&gt;='Lists &amp; Settings'!$B$5,"Standard","Low"))))</f>
        <v/>
      </c>
      <c r="I188" s="19" t="n"/>
      <c r="J188" s="23">
        <f>IF(OR($A188="",$I188&lt;&gt;"Waiting",$C188="",$D188="",$F188="",$G188=""),"",1+COUNTIFS($C$6:$C$205,$C188,$D$6:$D$205,$D188,$I$6:$I$205,"Waiting",$G$6:$G$205,"&gt;"&amp;$G188)+COUNTIFS($C$6:$C$205,$C188,$D$6:$D$205,$D188,$I$6:$I$205,"Waiting",$G$6:$G$205,$G188,$F$6:$F$205,"&lt;"&amp;$F188)+COUNTIFS($C$6:$C$205,$C188,$D$6:$D$205,$D188,$I$6:$I$205,"Waiting",$G$6:$G$205,$G188,$F$6:$F$205,$F188,$A$6:$A$205,"&lt;"&amp;$A188))</f>
        <v/>
      </c>
      <c r="K188" s="20" t="n"/>
      <c r="L188" s="20" t="n"/>
      <c r="M188" s="20" t="n"/>
      <c r="N188" s="20" t="n"/>
      <c r="O188" s="20" t="n"/>
      <c r="P188" s="19" t="n"/>
      <c r="Q188" s="23">
        <f>IF(OR($A188="",$I188&lt;&gt;"Waiting",$F188=""),"",MAX(0,TODAY()-$F188))</f>
        <v/>
      </c>
      <c r="R188" s="24">
        <f>IF($A188="","",IF($I188="Offer Sent",IF($L188="","Missing due date",IF($L188&lt;TODAY(),"Offer overdue",IF($L188=TODAY(),"Due today",IF($L188&lt;=TODAY()+2,"Due soon","")))),IF($I188="Waiting",IF($O188="","Missing review date",IF($O188&lt;TODAY(),"Review overdue",IF($O188&lt;=TODAY()+2,"Review due soon",""))),"")))</f>
        <v/>
      </c>
      <c r="S188" s="24">
        <f>IF($A188="","",IF(COUNTIF($A$6:$A$205,$A188)&gt;1,"Duplicate Applicant ID",IF(OR($B188="",$C188="",$D188="",$E188="",$F188="",$G188="",$I188="",$P188=""),"Missing core field",IF(COUNTIFS(tblOfferings[Program],$C188,tblOfferings[Session],$D188)=0,"Program/session not configured",IF($E188&gt;$F188,"Application Date after Waitlist Date",IF(AND($I188="Offer Sent",$K188=""),"Offer Sent without Offer Date",IF(AND(OR($I188="Accepted",$I188="Declined"),$M188=""),"Decision Date missing",IF(AND(OR($I188="Accepted",$I188="Declined"),$K188=""),"Offer Date missing",IF(AND($K188&lt;&gt;"",$L188&lt;&gt;"",$L188&lt;$K188),"Response Due Date before Offer Date",IF(AND($K188&lt;&gt;"",$M188&lt;&gt;"",$M188&lt;$K188),"Decision Date before Offer Date",IF($U188="","Last Updated Date missing","OK")))))))))))</f>
        <v/>
      </c>
      <c r="T188" s="25" t="n"/>
      <c r="U188" s="20" t="n"/>
    </row>
    <row r="189">
      <c r="A189" s="19" t="n"/>
      <c r="B189" s="19" t="n"/>
      <c r="C189" s="19" t="n"/>
      <c r="D189" s="19" t="n"/>
      <c r="E189" s="20" t="n"/>
      <c r="F189" s="20" t="n"/>
      <c r="G189" s="21" t="n"/>
      <c r="H189" s="22">
        <f>IF($A189="","",IF($G189="","",IF($G189&gt;='Lists &amp; Settings'!$B$4,"High",IF($G189&gt;='Lists &amp; Settings'!$B$5,"Standard","Low"))))</f>
        <v/>
      </c>
      <c r="I189" s="19" t="n"/>
      <c r="J189" s="23">
        <f>IF(OR($A189="",$I189&lt;&gt;"Waiting",$C189="",$D189="",$F189="",$G189=""),"",1+COUNTIFS($C$6:$C$205,$C189,$D$6:$D$205,$D189,$I$6:$I$205,"Waiting",$G$6:$G$205,"&gt;"&amp;$G189)+COUNTIFS($C$6:$C$205,$C189,$D$6:$D$205,$D189,$I$6:$I$205,"Waiting",$G$6:$G$205,$G189,$F$6:$F$205,"&lt;"&amp;$F189)+COUNTIFS($C$6:$C$205,$C189,$D$6:$D$205,$D189,$I$6:$I$205,"Waiting",$G$6:$G$205,$G189,$F$6:$F$205,$F189,$A$6:$A$205,"&lt;"&amp;$A189))</f>
        <v/>
      </c>
      <c r="K189" s="20" t="n"/>
      <c r="L189" s="20" t="n"/>
      <c r="M189" s="20" t="n"/>
      <c r="N189" s="20" t="n"/>
      <c r="O189" s="20" t="n"/>
      <c r="P189" s="19" t="n"/>
      <c r="Q189" s="23">
        <f>IF(OR($A189="",$I189&lt;&gt;"Waiting",$F189=""),"",MAX(0,TODAY()-$F189))</f>
        <v/>
      </c>
      <c r="R189" s="24">
        <f>IF($A189="","",IF($I189="Offer Sent",IF($L189="","Missing due date",IF($L189&lt;TODAY(),"Offer overdue",IF($L189=TODAY(),"Due today",IF($L189&lt;=TODAY()+2,"Due soon","")))),IF($I189="Waiting",IF($O189="","Missing review date",IF($O189&lt;TODAY(),"Review overdue",IF($O189&lt;=TODAY()+2,"Review due soon",""))),"")))</f>
        <v/>
      </c>
      <c r="S189" s="24">
        <f>IF($A189="","",IF(COUNTIF($A$6:$A$205,$A189)&gt;1,"Duplicate Applicant ID",IF(OR($B189="",$C189="",$D189="",$E189="",$F189="",$G189="",$I189="",$P189=""),"Missing core field",IF(COUNTIFS(tblOfferings[Program],$C189,tblOfferings[Session],$D189)=0,"Program/session not configured",IF($E189&gt;$F189,"Application Date after Waitlist Date",IF(AND($I189="Offer Sent",$K189=""),"Offer Sent without Offer Date",IF(AND(OR($I189="Accepted",$I189="Declined"),$M189=""),"Decision Date missing",IF(AND(OR($I189="Accepted",$I189="Declined"),$K189=""),"Offer Date missing",IF(AND($K189&lt;&gt;"",$L189&lt;&gt;"",$L189&lt;$K189),"Response Due Date before Offer Date",IF(AND($K189&lt;&gt;"",$M189&lt;&gt;"",$M189&lt;$K189),"Decision Date before Offer Date",IF($U189="","Last Updated Date missing","OK")))))))))))</f>
        <v/>
      </c>
      <c r="T189" s="25" t="n"/>
      <c r="U189" s="20" t="n"/>
    </row>
    <row r="190">
      <c r="A190" s="19" t="n"/>
      <c r="B190" s="19" t="n"/>
      <c r="C190" s="19" t="n"/>
      <c r="D190" s="19" t="n"/>
      <c r="E190" s="20" t="n"/>
      <c r="F190" s="20" t="n"/>
      <c r="G190" s="21" t="n"/>
      <c r="H190" s="22">
        <f>IF($A190="","",IF($G190="","",IF($G190&gt;='Lists &amp; Settings'!$B$4,"High",IF($G190&gt;='Lists &amp; Settings'!$B$5,"Standard","Low"))))</f>
        <v/>
      </c>
      <c r="I190" s="19" t="n"/>
      <c r="J190" s="23">
        <f>IF(OR($A190="",$I190&lt;&gt;"Waiting",$C190="",$D190="",$F190="",$G190=""),"",1+COUNTIFS($C$6:$C$205,$C190,$D$6:$D$205,$D190,$I$6:$I$205,"Waiting",$G$6:$G$205,"&gt;"&amp;$G190)+COUNTIFS($C$6:$C$205,$C190,$D$6:$D$205,$D190,$I$6:$I$205,"Waiting",$G$6:$G$205,$G190,$F$6:$F$205,"&lt;"&amp;$F190)+COUNTIFS($C$6:$C$205,$C190,$D$6:$D$205,$D190,$I$6:$I$205,"Waiting",$G$6:$G$205,$G190,$F$6:$F$205,$F190,$A$6:$A$205,"&lt;"&amp;$A190))</f>
        <v/>
      </c>
      <c r="K190" s="20" t="n"/>
      <c r="L190" s="20" t="n"/>
      <c r="M190" s="20" t="n"/>
      <c r="N190" s="20" t="n"/>
      <c r="O190" s="20" t="n"/>
      <c r="P190" s="19" t="n"/>
      <c r="Q190" s="23">
        <f>IF(OR($A190="",$I190&lt;&gt;"Waiting",$F190=""),"",MAX(0,TODAY()-$F190))</f>
        <v/>
      </c>
      <c r="R190" s="24">
        <f>IF($A190="","",IF($I190="Offer Sent",IF($L190="","Missing due date",IF($L190&lt;TODAY(),"Offer overdue",IF($L190=TODAY(),"Due today",IF($L190&lt;=TODAY()+2,"Due soon","")))),IF($I190="Waiting",IF($O190="","Missing review date",IF($O190&lt;TODAY(),"Review overdue",IF($O190&lt;=TODAY()+2,"Review due soon",""))),"")))</f>
        <v/>
      </c>
      <c r="S190" s="24">
        <f>IF($A190="","",IF(COUNTIF($A$6:$A$205,$A190)&gt;1,"Duplicate Applicant ID",IF(OR($B190="",$C190="",$D190="",$E190="",$F190="",$G190="",$I190="",$P190=""),"Missing core field",IF(COUNTIFS(tblOfferings[Program],$C190,tblOfferings[Session],$D190)=0,"Program/session not configured",IF($E190&gt;$F190,"Application Date after Waitlist Date",IF(AND($I190="Offer Sent",$K190=""),"Offer Sent without Offer Date",IF(AND(OR($I190="Accepted",$I190="Declined"),$M190=""),"Decision Date missing",IF(AND(OR($I190="Accepted",$I190="Declined"),$K190=""),"Offer Date missing",IF(AND($K190&lt;&gt;"",$L190&lt;&gt;"",$L190&lt;$K190),"Response Due Date before Offer Date",IF(AND($K190&lt;&gt;"",$M190&lt;&gt;"",$M190&lt;$K190),"Decision Date before Offer Date",IF($U190="","Last Updated Date missing","OK")))))))))))</f>
        <v/>
      </c>
      <c r="T190" s="25" t="n"/>
      <c r="U190" s="20" t="n"/>
    </row>
    <row r="191">
      <c r="A191" s="19" t="n"/>
      <c r="B191" s="19" t="n"/>
      <c r="C191" s="19" t="n"/>
      <c r="D191" s="19" t="n"/>
      <c r="E191" s="20" t="n"/>
      <c r="F191" s="20" t="n"/>
      <c r="G191" s="21" t="n"/>
      <c r="H191" s="22">
        <f>IF($A191="","",IF($G191="","",IF($G191&gt;='Lists &amp; Settings'!$B$4,"High",IF($G191&gt;='Lists &amp; Settings'!$B$5,"Standard","Low"))))</f>
        <v/>
      </c>
      <c r="I191" s="19" t="n"/>
      <c r="J191" s="23">
        <f>IF(OR($A191="",$I191&lt;&gt;"Waiting",$C191="",$D191="",$F191="",$G191=""),"",1+COUNTIFS($C$6:$C$205,$C191,$D$6:$D$205,$D191,$I$6:$I$205,"Waiting",$G$6:$G$205,"&gt;"&amp;$G191)+COUNTIFS($C$6:$C$205,$C191,$D$6:$D$205,$D191,$I$6:$I$205,"Waiting",$G$6:$G$205,$G191,$F$6:$F$205,"&lt;"&amp;$F191)+COUNTIFS($C$6:$C$205,$C191,$D$6:$D$205,$D191,$I$6:$I$205,"Waiting",$G$6:$G$205,$G191,$F$6:$F$205,$F191,$A$6:$A$205,"&lt;"&amp;$A191))</f>
        <v/>
      </c>
      <c r="K191" s="20" t="n"/>
      <c r="L191" s="20" t="n"/>
      <c r="M191" s="20" t="n"/>
      <c r="N191" s="20" t="n"/>
      <c r="O191" s="20" t="n"/>
      <c r="P191" s="19" t="n"/>
      <c r="Q191" s="23">
        <f>IF(OR($A191="",$I191&lt;&gt;"Waiting",$F191=""),"",MAX(0,TODAY()-$F191))</f>
        <v/>
      </c>
      <c r="R191" s="24">
        <f>IF($A191="","",IF($I191="Offer Sent",IF($L191="","Missing due date",IF($L191&lt;TODAY(),"Offer overdue",IF($L191=TODAY(),"Due today",IF($L191&lt;=TODAY()+2,"Due soon","")))),IF($I191="Waiting",IF($O191="","Missing review date",IF($O191&lt;TODAY(),"Review overdue",IF($O191&lt;=TODAY()+2,"Review due soon",""))),"")))</f>
        <v/>
      </c>
      <c r="S191" s="24">
        <f>IF($A191="","",IF(COUNTIF($A$6:$A$205,$A191)&gt;1,"Duplicate Applicant ID",IF(OR($B191="",$C191="",$D191="",$E191="",$F191="",$G191="",$I191="",$P191=""),"Missing core field",IF(COUNTIFS(tblOfferings[Program],$C191,tblOfferings[Session],$D191)=0,"Program/session not configured",IF($E191&gt;$F191,"Application Date after Waitlist Date",IF(AND($I191="Offer Sent",$K191=""),"Offer Sent without Offer Date",IF(AND(OR($I191="Accepted",$I191="Declined"),$M191=""),"Decision Date missing",IF(AND(OR($I191="Accepted",$I191="Declined"),$K191=""),"Offer Date missing",IF(AND($K191&lt;&gt;"",$L191&lt;&gt;"",$L191&lt;$K191),"Response Due Date before Offer Date",IF(AND($K191&lt;&gt;"",$M191&lt;&gt;"",$M191&lt;$K191),"Decision Date before Offer Date",IF($U191="","Last Updated Date missing","OK")))))))))))</f>
        <v/>
      </c>
      <c r="T191" s="25" t="n"/>
      <c r="U191" s="20" t="n"/>
    </row>
    <row r="192">
      <c r="A192" s="19" t="n"/>
      <c r="B192" s="19" t="n"/>
      <c r="C192" s="19" t="n"/>
      <c r="D192" s="19" t="n"/>
      <c r="E192" s="20" t="n"/>
      <c r="F192" s="20" t="n"/>
      <c r="G192" s="21" t="n"/>
      <c r="H192" s="22">
        <f>IF($A192="","",IF($G192="","",IF($G192&gt;='Lists &amp; Settings'!$B$4,"High",IF($G192&gt;='Lists &amp; Settings'!$B$5,"Standard","Low"))))</f>
        <v/>
      </c>
      <c r="I192" s="19" t="n"/>
      <c r="J192" s="23">
        <f>IF(OR($A192="",$I192&lt;&gt;"Waiting",$C192="",$D192="",$F192="",$G192=""),"",1+COUNTIFS($C$6:$C$205,$C192,$D$6:$D$205,$D192,$I$6:$I$205,"Waiting",$G$6:$G$205,"&gt;"&amp;$G192)+COUNTIFS($C$6:$C$205,$C192,$D$6:$D$205,$D192,$I$6:$I$205,"Waiting",$G$6:$G$205,$G192,$F$6:$F$205,"&lt;"&amp;$F192)+COUNTIFS($C$6:$C$205,$C192,$D$6:$D$205,$D192,$I$6:$I$205,"Waiting",$G$6:$G$205,$G192,$F$6:$F$205,$F192,$A$6:$A$205,"&lt;"&amp;$A192))</f>
        <v/>
      </c>
      <c r="K192" s="20" t="n"/>
      <c r="L192" s="20" t="n"/>
      <c r="M192" s="20" t="n"/>
      <c r="N192" s="20" t="n"/>
      <c r="O192" s="20" t="n"/>
      <c r="P192" s="19" t="n"/>
      <c r="Q192" s="23">
        <f>IF(OR($A192="",$I192&lt;&gt;"Waiting",$F192=""),"",MAX(0,TODAY()-$F192))</f>
        <v/>
      </c>
      <c r="R192" s="24">
        <f>IF($A192="","",IF($I192="Offer Sent",IF($L192="","Missing due date",IF($L192&lt;TODAY(),"Offer overdue",IF($L192=TODAY(),"Due today",IF($L192&lt;=TODAY()+2,"Due soon","")))),IF($I192="Waiting",IF($O192="","Missing review date",IF($O192&lt;TODAY(),"Review overdue",IF($O192&lt;=TODAY()+2,"Review due soon",""))),"")))</f>
        <v/>
      </c>
      <c r="S192" s="24">
        <f>IF($A192="","",IF(COUNTIF($A$6:$A$205,$A192)&gt;1,"Duplicate Applicant ID",IF(OR($B192="",$C192="",$D192="",$E192="",$F192="",$G192="",$I192="",$P192=""),"Missing core field",IF(COUNTIFS(tblOfferings[Program],$C192,tblOfferings[Session],$D192)=0,"Program/session not configured",IF($E192&gt;$F192,"Application Date after Waitlist Date",IF(AND($I192="Offer Sent",$K192=""),"Offer Sent without Offer Date",IF(AND(OR($I192="Accepted",$I192="Declined"),$M192=""),"Decision Date missing",IF(AND(OR($I192="Accepted",$I192="Declined"),$K192=""),"Offer Date missing",IF(AND($K192&lt;&gt;"",$L192&lt;&gt;"",$L192&lt;$K192),"Response Due Date before Offer Date",IF(AND($K192&lt;&gt;"",$M192&lt;&gt;"",$M192&lt;$K192),"Decision Date before Offer Date",IF($U192="","Last Updated Date missing","OK")))))))))))</f>
        <v/>
      </c>
      <c r="T192" s="25" t="n"/>
      <c r="U192" s="20" t="n"/>
    </row>
    <row r="193">
      <c r="A193" s="19" t="n"/>
      <c r="B193" s="19" t="n"/>
      <c r="C193" s="19" t="n"/>
      <c r="D193" s="19" t="n"/>
      <c r="E193" s="20" t="n"/>
      <c r="F193" s="20" t="n"/>
      <c r="G193" s="21" t="n"/>
      <c r="H193" s="22">
        <f>IF($A193="","",IF($G193="","",IF($G193&gt;='Lists &amp; Settings'!$B$4,"High",IF($G193&gt;='Lists &amp; Settings'!$B$5,"Standard","Low"))))</f>
        <v/>
      </c>
      <c r="I193" s="19" t="n"/>
      <c r="J193" s="23">
        <f>IF(OR($A193="",$I193&lt;&gt;"Waiting",$C193="",$D193="",$F193="",$G193=""),"",1+COUNTIFS($C$6:$C$205,$C193,$D$6:$D$205,$D193,$I$6:$I$205,"Waiting",$G$6:$G$205,"&gt;"&amp;$G193)+COUNTIFS($C$6:$C$205,$C193,$D$6:$D$205,$D193,$I$6:$I$205,"Waiting",$G$6:$G$205,$G193,$F$6:$F$205,"&lt;"&amp;$F193)+COUNTIFS($C$6:$C$205,$C193,$D$6:$D$205,$D193,$I$6:$I$205,"Waiting",$G$6:$G$205,$G193,$F$6:$F$205,$F193,$A$6:$A$205,"&lt;"&amp;$A193))</f>
        <v/>
      </c>
      <c r="K193" s="20" t="n"/>
      <c r="L193" s="20" t="n"/>
      <c r="M193" s="20" t="n"/>
      <c r="N193" s="20" t="n"/>
      <c r="O193" s="20" t="n"/>
      <c r="P193" s="19" t="n"/>
      <c r="Q193" s="23">
        <f>IF(OR($A193="",$I193&lt;&gt;"Waiting",$F193=""),"",MAX(0,TODAY()-$F193))</f>
        <v/>
      </c>
      <c r="R193" s="24">
        <f>IF($A193="","",IF($I193="Offer Sent",IF($L193="","Missing due date",IF($L193&lt;TODAY(),"Offer overdue",IF($L193=TODAY(),"Due today",IF($L193&lt;=TODAY()+2,"Due soon","")))),IF($I193="Waiting",IF($O193="","Missing review date",IF($O193&lt;TODAY(),"Review overdue",IF($O193&lt;=TODAY()+2,"Review due soon",""))),"")))</f>
        <v/>
      </c>
      <c r="S193" s="24">
        <f>IF($A193="","",IF(COUNTIF($A$6:$A$205,$A193)&gt;1,"Duplicate Applicant ID",IF(OR($B193="",$C193="",$D193="",$E193="",$F193="",$G193="",$I193="",$P193=""),"Missing core field",IF(COUNTIFS(tblOfferings[Program],$C193,tblOfferings[Session],$D193)=0,"Program/session not configured",IF($E193&gt;$F193,"Application Date after Waitlist Date",IF(AND($I193="Offer Sent",$K193=""),"Offer Sent without Offer Date",IF(AND(OR($I193="Accepted",$I193="Declined"),$M193=""),"Decision Date missing",IF(AND(OR($I193="Accepted",$I193="Declined"),$K193=""),"Offer Date missing",IF(AND($K193&lt;&gt;"",$L193&lt;&gt;"",$L193&lt;$K193),"Response Due Date before Offer Date",IF(AND($K193&lt;&gt;"",$M193&lt;&gt;"",$M193&lt;$K193),"Decision Date before Offer Date",IF($U193="","Last Updated Date missing","OK")))))))))))</f>
        <v/>
      </c>
      <c r="T193" s="25" t="n"/>
      <c r="U193" s="20" t="n"/>
    </row>
    <row r="194">
      <c r="A194" s="19" t="n"/>
      <c r="B194" s="19" t="n"/>
      <c r="C194" s="19" t="n"/>
      <c r="D194" s="19" t="n"/>
      <c r="E194" s="20" t="n"/>
      <c r="F194" s="20" t="n"/>
      <c r="G194" s="21" t="n"/>
      <c r="H194" s="22">
        <f>IF($A194="","",IF($G194="","",IF($G194&gt;='Lists &amp; Settings'!$B$4,"High",IF($G194&gt;='Lists &amp; Settings'!$B$5,"Standard","Low"))))</f>
        <v/>
      </c>
      <c r="I194" s="19" t="n"/>
      <c r="J194" s="23">
        <f>IF(OR($A194="",$I194&lt;&gt;"Waiting",$C194="",$D194="",$F194="",$G194=""),"",1+COUNTIFS($C$6:$C$205,$C194,$D$6:$D$205,$D194,$I$6:$I$205,"Waiting",$G$6:$G$205,"&gt;"&amp;$G194)+COUNTIFS($C$6:$C$205,$C194,$D$6:$D$205,$D194,$I$6:$I$205,"Waiting",$G$6:$G$205,$G194,$F$6:$F$205,"&lt;"&amp;$F194)+COUNTIFS($C$6:$C$205,$C194,$D$6:$D$205,$D194,$I$6:$I$205,"Waiting",$G$6:$G$205,$G194,$F$6:$F$205,$F194,$A$6:$A$205,"&lt;"&amp;$A194))</f>
        <v/>
      </c>
      <c r="K194" s="20" t="n"/>
      <c r="L194" s="20" t="n"/>
      <c r="M194" s="20" t="n"/>
      <c r="N194" s="20" t="n"/>
      <c r="O194" s="20" t="n"/>
      <c r="P194" s="19" t="n"/>
      <c r="Q194" s="23">
        <f>IF(OR($A194="",$I194&lt;&gt;"Waiting",$F194=""),"",MAX(0,TODAY()-$F194))</f>
        <v/>
      </c>
      <c r="R194" s="24">
        <f>IF($A194="","",IF($I194="Offer Sent",IF($L194="","Missing due date",IF($L194&lt;TODAY(),"Offer overdue",IF($L194=TODAY(),"Due today",IF($L194&lt;=TODAY()+2,"Due soon","")))),IF($I194="Waiting",IF($O194="","Missing review date",IF($O194&lt;TODAY(),"Review overdue",IF($O194&lt;=TODAY()+2,"Review due soon",""))),"")))</f>
        <v/>
      </c>
      <c r="S194" s="24">
        <f>IF($A194="","",IF(COUNTIF($A$6:$A$205,$A194)&gt;1,"Duplicate Applicant ID",IF(OR($B194="",$C194="",$D194="",$E194="",$F194="",$G194="",$I194="",$P194=""),"Missing core field",IF(COUNTIFS(tblOfferings[Program],$C194,tblOfferings[Session],$D194)=0,"Program/session not configured",IF($E194&gt;$F194,"Application Date after Waitlist Date",IF(AND($I194="Offer Sent",$K194=""),"Offer Sent without Offer Date",IF(AND(OR($I194="Accepted",$I194="Declined"),$M194=""),"Decision Date missing",IF(AND(OR($I194="Accepted",$I194="Declined"),$K194=""),"Offer Date missing",IF(AND($K194&lt;&gt;"",$L194&lt;&gt;"",$L194&lt;$K194),"Response Due Date before Offer Date",IF(AND($K194&lt;&gt;"",$M194&lt;&gt;"",$M194&lt;$K194),"Decision Date before Offer Date",IF($U194="","Last Updated Date missing","OK")))))))))))</f>
        <v/>
      </c>
      <c r="T194" s="25" t="n"/>
      <c r="U194" s="20" t="n"/>
    </row>
    <row r="195">
      <c r="A195" s="19" t="n"/>
      <c r="B195" s="19" t="n"/>
      <c r="C195" s="19" t="n"/>
      <c r="D195" s="19" t="n"/>
      <c r="E195" s="20" t="n"/>
      <c r="F195" s="20" t="n"/>
      <c r="G195" s="21" t="n"/>
      <c r="H195" s="22">
        <f>IF($A195="","",IF($G195="","",IF($G195&gt;='Lists &amp; Settings'!$B$4,"High",IF($G195&gt;='Lists &amp; Settings'!$B$5,"Standard","Low"))))</f>
        <v/>
      </c>
      <c r="I195" s="19" t="n"/>
      <c r="J195" s="23">
        <f>IF(OR($A195="",$I195&lt;&gt;"Waiting",$C195="",$D195="",$F195="",$G195=""),"",1+COUNTIFS($C$6:$C$205,$C195,$D$6:$D$205,$D195,$I$6:$I$205,"Waiting",$G$6:$G$205,"&gt;"&amp;$G195)+COUNTIFS($C$6:$C$205,$C195,$D$6:$D$205,$D195,$I$6:$I$205,"Waiting",$G$6:$G$205,$G195,$F$6:$F$205,"&lt;"&amp;$F195)+COUNTIFS($C$6:$C$205,$C195,$D$6:$D$205,$D195,$I$6:$I$205,"Waiting",$G$6:$G$205,$G195,$F$6:$F$205,$F195,$A$6:$A$205,"&lt;"&amp;$A195))</f>
        <v/>
      </c>
      <c r="K195" s="20" t="n"/>
      <c r="L195" s="20" t="n"/>
      <c r="M195" s="20" t="n"/>
      <c r="N195" s="20" t="n"/>
      <c r="O195" s="20" t="n"/>
      <c r="P195" s="19" t="n"/>
      <c r="Q195" s="23">
        <f>IF(OR($A195="",$I195&lt;&gt;"Waiting",$F195=""),"",MAX(0,TODAY()-$F195))</f>
        <v/>
      </c>
      <c r="R195" s="24">
        <f>IF($A195="","",IF($I195="Offer Sent",IF($L195="","Missing due date",IF($L195&lt;TODAY(),"Offer overdue",IF($L195=TODAY(),"Due today",IF($L195&lt;=TODAY()+2,"Due soon","")))),IF($I195="Waiting",IF($O195="","Missing review date",IF($O195&lt;TODAY(),"Review overdue",IF($O195&lt;=TODAY()+2,"Review due soon",""))),"")))</f>
        <v/>
      </c>
      <c r="S195" s="24">
        <f>IF($A195="","",IF(COUNTIF($A$6:$A$205,$A195)&gt;1,"Duplicate Applicant ID",IF(OR($B195="",$C195="",$D195="",$E195="",$F195="",$G195="",$I195="",$P195=""),"Missing core field",IF(COUNTIFS(tblOfferings[Program],$C195,tblOfferings[Session],$D195)=0,"Program/session not configured",IF($E195&gt;$F195,"Application Date after Waitlist Date",IF(AND($I195="Offer Sent",$K195=""),"Offer Sent without Offer Date",IF(AND(OR($I195="Accepted",$I195="Declined"),$M195=""),"Decision Date missing",IF(AND(OR($I195="Accepted",$I195="Declined"),$K195=""),"Offer Date missing",IF(AND($K195&lt;&gt;"",$L195&lt;&gt;"",$L195&lt;$K195),"Response Due Date before Offer Date",IF(AND($K195&lt;&gt;"",$M195&lt;&gt;"",$M195&lt;$K195),"Decision Date before Offer Date",IF($U195="","Last Updated Date missing","OK")))))))))))</f>
        <v/>
      </c>
      <c r="T195" s="25" t="n"/>
      <c r="U195" s="20" t="n"/>
    </row>
    <row r="196">
      <c r="A196" s="19" t="n"/>
      <c r="B196" s="19" t="n"/>
      <c r="C196" s="19" t="n"/>
      <c r="D196" s="19" t="n"/>
      <c r="E196" s="20" t="n"/>
      <c r="F196" s="20" t="n"/>
      <c r="G196" s="21" t="n"/>
      <c r="H196" s="22">
        <f>IF($A196="","",IF($G196="","",IF($G196&gt;='Lists &amp; Settings'!$B$4,"High",IF($G196&gt;='Lists &amp; Settings'!$B$5,"Standard","Low"))))</f>
        <v/>
      </c>
      <c r="I196" s="19" t="n"/>
      <c r="J196" s="23">
        <f>IF(OR($A196="",$I196&lt;&gt;"Waiting",$C196="",$D196="",$F196="",$G196=""),"",1+COUNTIFS($C$6:$C$205,$C196,$D$6:$D$205,$D196,$I$6:$I$205,"Waiting",$G$6:$G$205,"&gt;"&amp;$G196)+COUNTIFS($C$6:$C$205,$C196,$D$6:$D$205,$D196,$I$6:$I$205,"Waiting",$G$6:$G$205,$G196,$F$6:$F$205,"&lt;"&amp;$F196)+COUNTIFS($C$6:$C$205,$C196,$D$6:$D$205,$D196,$I$6:$I$205,"Waiting",$G$6:$G$205,$G196,$F$6:$F$205,$F196,$A$6:$A$205,"&lt;"&amp;$A196))</f>
        <v/>
      </c>
      <c r="K196" s="20" t="n"/>
      <c r="L196" s="20" t="n"/>
      <c r="M196" s="20" t="n"/>
      <c r="N196" s="20" t="n"/>
      <c r="O196" s="20" t="n"/>
      <c r="P196" s="19" t="n"/>
      <c r="Q196" s="23">
        <f>IF(OR($A196="",$I196&lt;&gt;"Waiting",$F196=""),"",MAX(0,TODAY()-$F196))</f>
        <v/>
      </c>
      <c r="R196" s="24">
        <f>IF($A196="","",IF($I196="Offer Sent",IF($L196="","Missing due date",IF($L196&lt;TODAY(),"Offer overdue",IF($L196=TODAY(),"Due today",IF($L196&lt;=TODAY()+2,"Due soon","")))),IF($I196="Waiting",IF($O196="","Missing review date",IF($O196&lt;TODAY(),"Review overdue",IF($O196&lt;=TODAY()+2,"Review due soon",""))),"")))</f>
        <v/>
      </c>
      <c r="S196" s="24">
        <f>IF($A196="","",IF(COUNTIF($A$6:$A$205,$A196)&gt;1,"Duplicate Applicant ID",IF(OR($B196="",$C196="",$D196="",$E196="",$F196="",$G196="",$I196="",$P196=""),"Missing core field",IF(COUNTIFS(tblOfferings[Program],$C196,tblOfferings[Session],$D196)=0,"Program/session not configured",IF($E196&gt;$F196,"Application Date after Waitlist Date",IF(AND($I196="Offer Sent",$K196=""),"Offer Sent without Offer Date",IF(AND(OR($I196="Accepted",$I196="Declined"),$M196=""),"Decision Date missing",IF(AND(OR($I196="Accepted",$I196="Declined"),$K196=""),"Offer Date missing",IF(AND($K196&lt;&gt;"",$L196&lt;&gt;"",$L196&lt;$K196),"Response Due Date before Offer Date",IF(AND($K196&lt;&gt;"",$M196&lt;&gt;"",$M196&lt;$K196),"Decision Date before Offer Date",IF($U196="","Last Updated Date missing","OK")))))))))))</f>
        <v/>
      </c>
      <c r="T196" s="25" t="n"/>
      <c r="U196" s="20" t="n"/>
    </row>
    <row r="197">
      <c r="A197" s="19" t="n"/>
      <c r="B197" s="19" t="n"/>
      <c r="C197" s="19" t="n"/>
      <c r="D197" s="19" t="n"/>
      <c r="E197" s="20" t="n"/>
      <c r="F197" s="20" t="n"/>
      <c r="G197" s="21" t="n"/>
      <c r="H197" s="22">
        <f>IF($A197="","",IF($G197="","",IF($G197&gt;='Lists &amp; Settings'!$B$4,"High",IF($G197&gt;='Lists &amp; Settings'!$B$5,"Standard","Low"))))</f>
        <v/>
      </c>
      <c r="I197" s="19" t="n"/>
      <c r="J197" s="23">
        <f>IF(OR($A197="",$I197&lt;&gt;"Waiting",$C197="",$D197="",$F197="",$G197=""),"",1+COUNTIFS($C$6:$C$205,$C197,$D$6:$D$205,$D197,$I$6:$I$205,"Waiting",$G$6:$G$205,"&gt;"&amp;$G197)+COUNTIFS($C$6:$C$205,$C197,$D$6:$D$205,$D197,$I$6:$I$205,"Waiting",$G$6:$G$205,$G197,$F$6:$F$205,"&lt;"&amp;$F197)+COUNTIFS($C$6:$C$205,$C197,$D$6:$D$205,$D197,$I$6:$I$205,"Waiting",$G$6:$G$205,$G197,$F$6:$F$205,$F197,$A$6:$A$205,"&lt;"&amp;$A197))</f>
        <v/>
      </c>
      <c r="K197" s="20" t="n"/>
      <c r="L197" s="20" t="n"/>
      <c r="M197" s="20" t="n"/>
      <c r="N197" s="20" t="n"/>
      <c r="O197" s="20" t="n"/>
      <c r="P197" s="19" t="n"/>
      <c r="Q197" s="23">
        <f>IF(OR($A197="",$I197&lt;&gt;"Waiting",$F197=""),"",MAX(0,TODAY()-$F197))</f>
        <v/>
      </c>
      <c r="R197" s="24">
        <f>IF($A197="","",IF($I197="Offer Sent",IF($L197="","Missing due date",IF($L197&lt;TODAY(),"Offer overdue",IF($L197=TODAY(),"Due today",IF($L197&lt;=TODAY()+2,"Due soon","")))),IF($I197="Waiting",IF($O197="","Missing review date",IF($O197&lt;TODAY(),"Review overdue",IF($O197&lt;=TODAY()+2,"Review due soon",""))),"")))</f>
        <v/>
      </c>
      <c r="S197" s="24">
        <f>IF($A197="","",IF(COUNTIF($A$6:$A$205,$A197)&gt;1,"Duplicate Applicant ID",IF(OR($B197="",$C197="",$D197="",$E197="",$F197="",$G197="",$I197="",$P197=""),"Missing core field",IF(COUNTIFS(tblOfferings[Program],$C197,tblOfferings[Session],$D197)=0,"Program/session not configured",IF($E197&gt;$F197,"Application Date after Waitlist Date",IF(AND($I197="Offer Sent",$K197=""),"Offer Sent without Offer Date",IF(AND(OR($I197="Accepted",$I197="Declined"),$M197=""),"Decision Date missing",IF(AND(OR($I197="Accepted",$I197="Declined"),$K197=""),"Offer Date missing",IF(AND($K197&lt;&gt;"",$L197&lt;&gt;"",$L197&lt;$K197),"Response Due Date before Offer Date",IF(AND($K197&lt;&gt;"",$M197&lt;&gt;"",$M197&lt;$K197),"Decision Date before Offer Date",IF($U197="","Last Updated Date missing","OK")))))))))))</f>
        <v/>
      </c>
      <c r="T197" s="25" t="n"/>
      <c r="U197" s="20" t="n"/>
    </row>
    <row r="198">
      <c r="A198" s="19" t="n"/>
      <c r="B198" s="19" t="n"/>
      <c r="C198" s="19" t="n"/>
      <c r="D198" s="19" t="n"/>
      <c r="E198" s="20" t="n"/>
      <c r="F198" s="20" t="n"/>
      <c r="G198" s="21" t="n"/>
      <c r="H198" s="22">
        <f>IF($A198="","",IF($G198="","",IF($G198&gt;='Lists &amp; Settings'!$B$4,"High",IF($G198&gt;='Lists &amp; Settings'!$B$5,"Standard","Low"))))</f>
        <v/>
      </c>
      <c r="I198" s="19" t="n"/>
      <c r="J198" s="23">
        <f>IF(OR($A198="",$I198&lt;&gt;"Waiting",$C198="",$D198="",$F198="",$G198=""),"",1+COUNTIFS($C$6:$C$205,$C198,$D$6:$D$205,$D198,$I$6:$I$205,"Waiting",$G$6:$G$205,"&gt;"&amp;$G198)+COUNTIFS($C$6:$C$205,$C198,$D$6:$D$205,$D198,$I$6:$I$205,"Waiting",$G$6:$G$205,$G198,$F$6:$F$205,"&lt;"&amp;$F198)+COUNTIFS($C$6:$C$205,$C198,$D$6:$D$205,$D198,$I$6:$I$205,"Waiting",$G$6:$G$205,$G198,$F$6:$F$205,$F198,$A$6:$A$205,"&lt;"&amp;$A198))</f>
        <v/>
      </c>
      <c r="K198" s="20" t="n"/>
      <c r="L198" s="20" t="n"/>
      <c r="M198" s="20" t="n"/>
      <c r="N198" s="20" t="n"/>
      <c r="O198" s="20" t="n"/>
      <c r="P198" s="19" t="n"/>
      <c r="Q198" s="23">
        <f>IF(OR($A198="",$I198&lt;&gt;"Waiting",$F198=""),"",MAX(0,TODAY()-$F198))</f>
        <v/>
      </c>
      <c r="R198" s="24">
        <f>IF($A198="","",IF($I198="Offer Sent",IF($L198="","Missing due date",IF($L198&lt;TODAY(),"Offer overdue",IF($L198=TODAY(),"Due today",IF($L198&lt;=TODAY()+2,"Due soon","")))),IF($I198="Waiting",IF($O198="","Missing review date",IF($O198&lt;TODAY(),"Review overdue",IF($O198&lt;=TODAY()+2,"Review due soon",""))),"")))</f>
        <v/>
      </c>
      <c r="S198" s="24">
        <f>IF($A198="","",IF(COUNTIF($A$6:$A$205,$A198)&gt;1,"Duplicate Applicant ID",IF(OR($B198="",$C198="",$D198="",$E198="",$F198="",$G198="",$I198="",$P198=""),"Missing core field",IF(COUNTIFS(tblOfferings[Program],$C198,tblOfferings[Session],$D198)=0,"Program/session not configured",IF($E198&gt;$F198,"Application Date after Waitlist Date",IF(AND($I198="Offer Sent",$K198=""),"Offer Sent without Offer Date",IF(AND(OR($I198="Accepted",$I198="Declined"),$M198=""),"Decision Date missing",IF(AND(OR($I198="Accepted",$I198="Declined"),$K198=""),"Offer Date missing",IF(AND($K198&lt;&gt;"",$L198&lt;&gt;"",$L198&lt;$K198),"Response Due Date before Offer Date",IF(AND($K198&lt;&gt;"",$M198&lt;&gt;"",$M198&lt;$K198),"Decision Date before Offer Date",IF($U198="","Last Updated Date missing","OK")))))))))))</f>
        <v/>
      </c>
      <c r="T198" s="25" t="n"/>
      <c r="U198" s="20" t="n"/>
    </row>
    <row r="199">
      <c r="A199" s="19" t="n"/>
      <c r="B199" s="19" t="n"/>
      <c r="C199" s="19" t="n"/>
      <c r="D199" s="19" t="n"/>
      <c r="E199" s="20" t="n"/>
      <c r="F199" s="20" t="n"/>
      <c r="G199" s="21" t="n"/>
      <c r="H199" s="22">
        <f>IF($A199="","",IF($G199="","",IF($G199&gt;='Lists &amp; Settings'!$B$4,"High",IF($G199&gt;='Lists &amp; Settings'!$B$5,"Standard","Low"))))</f>
        <v/>
      </c>
      <c r="I199" s="19" t="n"/>
      <c r="J199" s="23">
        <f>IF(OR($A199="",$I199&lt;&gt;"Waiting",$C199="",$D199="",$F199="",$G199=""),"",1+COUNTIFS($C$6:$C$205,$C199,$D$6:$D$205,$D199,$I$6:$I$205,"Waiting",$G$6:$G$205,"&gt;"&amp;$G199)+COUNTIFS($C$6:$C$205,$C199,$D$6:$D$205,$D199,$I$6:$I$205,"Waiting",$G$6:$G$205,$G199,$F$6:$F$205,"&lt;"&amp;$F199)+COUNTIFS($C$6:$C$205,$C199,$D$6:$D$205,$D199,$I$6:$I$205,"Waiting",$G$6:$G$205,$G199,$F$6:$F$205,$F199,$A$6:$A$205,"&lt;"&amp;$A199))</f>
        <v/>
      </c>
      <c r="K199" s="20" t="n"/>
      <c r="L199" s="20" t="n"/>
      <c r="M199" s="20" t="n"/>
      <c r="N199" s="20" t="n"/>
      <c r="O199" s="20" t="n"/>
      <c r="P199" s="19" t="n"/>
      <c r="Q199" s="23">
        <f>IF(OR($A199="",$I199&lt;&gt;"Waiting",$F199=""),"",MAX(0,TODAY()-$F199))</f>
        <v/>
      </c>
      <c r="R199" s="24">
        <f>IF($A199="","",IF($I199="Offer Sent",IF($L199="","Missing due date",IF($L199&lt;TODAY(),"Offer overdue",IF($L199=TODAY(),"Due today",IF($L199&lt;=TODAY()+2,"Due soon","")))),IF($I199="Waiting",IF($O199="","Missing review date",IF($O199&lt;TODAY(),"Review overdue",IF($O199&lt;=TODAY()+2,"Review due soon",""))),"")))</f>
        <v/>
      </c>
      <c r="S199" s="24">
        <f>IF($A199="","",IF(COUNTIF($A$6:$A$205,$A199)&gt;1,"Duplicate Applicant ID",IF(OR($B199="",$C199="",$D199="",$E199="",$F199="",$G199="",$I199="",$P199=""),"Missing core field",IF(COUNTIFS(tblOfferings[Program],$C199,tblOfferings[Session],$D199)=0,"Program/session not configured",IF($E199&gt;$F199,"Application Date after Waitlist Date",IF(AND($I199="Offer Sent",$K199=""),"Offer Sent without Offer Date",IF(AND(OR($I199="Accepted",$I199="Declined"),$M199=""),"Decision Date missing",IF(AND(OR($I199="Accepted",$I199="Declined"),$K199=""),"Offer Date missing",IF(AND($K199&lt;&gt;"",$L199&lt;&gt;"",$L199&lt;$K199),"Response Due Date before Offer Date",IF(AND($K199&lt;&gt;"",$M199&lt;&gt;"",$M199&lt;$K199),"Decision Date before Offer Date",IF($U199="","Last Updated Date missing","OK")))))))))))</f>
        <v/>
      </c>
      <c r="T199" s="25" t="n"/>
      <c r="U199" s="20" t="n"/>
    </row>
    <row r="200">
      <c r="A200" s="19" t="n"/>
      <c r="B200" s="19" t="n"/>
      <c r="C200" s="19" t="n"/>
      <c r="D200" s="19" t="n"/>
      <c r="E200" s="20" t="n"/>
      <c r="F200" s="20" t="n"/>
      <c r="G200" s="21" t="n"/>
      <c r="H200" s="22">
        <f>IF($A200="","",IF($G200="","",IF($G200&gt;='Lists &amp; Settings'!$B$4,"High",IF($G200&gt;='Lists &amp; Settings'!$B$5,"Standard","Low"))))</f>
        <v/>
      </c>
      <c r="I200" s="19" t="n"/>
      <c r="J200" s="23">
        <f>IF(OR($A200="",$I200&lt;&gt;"Waiting",$C200="",$D200="",$F200="",$G200=""),"",1+COUNTIFS($C$6:$C$205,$C200,$D$6:$D$205,$D200,$I$6:$I$205,"Waiting",$G$6:$G$205,"&gt;"&amp;$G200)+COUNTIFS($C$6:$C$205,$C200,$D$6:$D$205,$D200,$I$6:$I$205,"Waiting",$G$6:$G$205,$G200,$F$6:$F$205,"&lt;"&amp;$F200)+COUNTIFS($C$6:$C$205,$C200,$D$6:$D$205,$D200,$I$6:$I$205,"Waiting",$G$6:$G$205,$G200,$F$6:$F$205,$F200,$A$6:$A$205,"&lt;"&amp;$A200))</f>
        <v/>
      </c>
      <c r="K200" s="20" t="n"/>
      <c r="L200" s="20" t="n"/>
      <c r="M200" s="20" t="n"/>
      <c r="N200" s="20" t="n"/>
      <c r="O200" s="20" t="n"/>
      <c r="P200" s="19" t="n"/>
      <c r="Q200" s="23">
        <f>IF(OR($A200="",$I200&lt;&gt;"Waiting",$F200=""),"",MAX(0,TODAY()-$F200))</f>
        <v/>
      </c>
      <c r="R200" s="24">
        <f>IF($A200="","",IF($I200="Offer Sent",IF($L200="","Missing due date",IF($L200&lt;TODAY(),"Offer overdue",IF($L200=TODAY(),"Due today",IF($L200&lt;=TODAY()+2,"Due soon","")))),IF($I200="Waiting",IF($O200="","Missing review date",IF($O200&lt;TODAY(),"Review overdue",IF($O200&lt;=TODAY()+2,"Review due soon",""))),"")))</f>
        <v/>
      </c>
      <c r="S200" s="24">
        <f>IF($A200="","",IF(COUNTIF($A$6:$A$205,$A200)&gt;1,"Duplicate Applicant ID",IF(OR($B200="",$C200="",$D200="",$E200="",$F200="",$G200="",$I200="",$P200=""),"Missing core field",IF(COUNTIFS(tblOfferings[Program],$C200,tblOfferings[Session],$D200)=0,"Program/session not configured",IF($E200&gt;$F200,"Application Date after Waitlist Date",IF(AND($I200="Offer Sent",$K200=""),"Offer Sent without Offer Date",IF(AND(OR($I200="Accepted",$I200="Declined"),$M200=""),"Decision Date missing",IF(AND(OR($I200="Accepted",$I200="Declined"),$K200=""),"Offer Date missing",IF(AND($K200&lt;&gt;"",$L200&lt;&gt;"",$L200&lt;$K200),"Response Due Date before Offer Date",IF(AND($K200&lt;&gt;"",$M200&lt;&gt;"",$M200&lt;$K200),"Decision Date before Offer Date",IF($U200="","Last Updated Date missing","OK")))))))))))</f>
        <v/>
      </c>
      <c r="T200" s="25" t="n"/>
      <c r="U200" s="20" t="n"/>
    </row>
    <row r="201">
      <c r="A201" s="19" t="n"/>
      <c r="B201" s="19" t="n"/>
      <c r="C201" s="19" t="n"/>
      <c r="D201" s="19" t="n"/>
      <c r="E201" s="20" t="n"/>
      <c r="F201" s="20" t="n"/>
      <c r="G201" s="21" t="n"/>
      <c r="H201" s="22">
        <f>IF($A201="","",IF($G201="","",IF($G201&gt;='Lists &amp; Settings'!$B$4,"High",IF($G201&gt;='Lists &amp; Settings'!$B$5,"Standard","Low"))))</f>
        <v/>
      </c>
      <c r="I201" s="19" t="n"/>
      <c r="J201" s="23">
        <f>IF(OR($A201="",$I201&lt;&gt;"Waiting",$C201="",$D201="",$F201="",$G201=""),"",1+COUNTIFS($C$6:$C$205,$C201,$D$6:$D$205,$D201,$I$6:$I$205,"Waiting",$G$6:$G$205,"&gt;"&amp;$G201)+COUNTIFS($C$6:$C$205,$C201,$D$6:$D$205,$D201,$I$6:$I$205,"Waiting",$G$6:$G$205,$G201,$F$6:$F$205,"&lt;"&amp;$F201)+COUNTIFS($C$6:$C$205,$C201,$D$6:$D$205,$D201,$I$6:$I$205,"Waiting",$G$6:$G$205,$G201,$F$6:$F$205,$F201,$A$6:$A$205,"&lt;"&amp;$A201))</f>
        <v/>
      </c>
      <c r="K201" s="20" t="n"/>
      <c r="L201" s="20" t="n"/>
      <c r="M201" s="20" t="n"/>
      <c r="N201" s="20" t="n"/>
      <c r="O201" s="20" t="n"/>
      <c r="P201" s="19" t="n"/>
      <c r="Q201" s="23">
        <f>IF(OR($A201="",$I201&lt;&gt;"Waiting",$F201=""),"",MAX(0,TODAY()-$F201))</f>
        <v/>
      </c>
      <c r="R201" s="24">
        <f>IF($A201="","",IF($I201="Offer Sent",IF($L201="","Missing due date",IF($L201&lt;TODAY(),"Offer overdue",IF($L201=TODAY(),"Due today",IF($L201&lt;=TODAY()+2,"Due soon","")))),IF($I201="Waiting",IF($O201="","Missing review date",IF($O201&lt;TODAY(),"Review overdue",IF($O201&lt;=TODAY()+2,"Review due soon",""))),"")))</f>
        <v/>
      </c>
      <c r="S201" s="24">
        <f>IF($A201="","",IF(COUNTIF($A$6:$A$205,$A201)&gt;1,"Duplicate Applicant ID",IF(OR($B201="",$C201="",$D201="",$E201="",$F201="",$G201="",$I201="",$P201=""),"Missing core field",IF(COUNTIFS(tblOfferings[Program],$C201,tblOfferings[Session],$D201)=0,"Program/session not configured",IF($E201&gt;$F201,"Application Date after Waitlist Date",IF(AND($I201="Offer Sent",$K201=""),"Offer Sent without Offer Date",IF(AND(OR($I201="Accepted",$I201="Declined"),$M201=""),"Decision Date missing",IF(AND(OR($I201="Accepted",$I201="Declined"),$K201=""),"Offer Date missing",IF(AND($K201&lt;&gt;"",$L201&lt;&gt;"",$L201&lt;$K201),"Response Due Date before Offer Date",IF(AND($K201&lt;&gt;"",$M201&lt;&gt;"",$M201&lt;$K201),"Decision Date before Offer Date",IF($U201="","Last Updated Date missing","OK")))))))))))</f>
        <v/>
      </c>
      <c r="T201" s="25" t="n"/>
      <c r="U201" s="20" t="n"/>
    </row>
    <row r="202">
      <c r="A202" s="19" t="n"/>
      <c r="B202" s="19" t="n"/>
      <c r="C202" s="19" t="n"/>
      <c r="D202" s="19" t="n"/>
      <c r="E202" s="20" t="n"/>
      <c r="F202" s="20" t="n"/>
      <c r="G202" s="21" t="n"/>
      <c r="H202" s="22">
        <f>IF($A202="","",IF($G202="","",IF($G202&gt;='Lists &amp; Settings'!$B$4,"High",IF($G202&gt;='Lists &amp; Settings'!$B$5,"Standard","Low"))))</f>
        <v/>
      </c>
      <c r="I202" s="19" t="n"/>
      <c r="J202" s="23">
        <f>IF(OR($A202="",$I202&lt;&gt;"Waiting",$C202="",$D202="",$F202="",$G202=""),"",1+COUNTIFS($C$6:$C$205,$C202,$D$6:$D$205,$D202,$I$6:$I$205,"Waiting",$G$6:$G$205,"&gt;"&amp;$G202)+COUNTIFS($C$6:$C$205,$C202,$D$6:$D$205,$D202,$I$6:$I$205,"Waiting",$G$6:$G$205,$G202,$F$6:$F$205,"&lt;"&amp;$F202)+COUNTIFS($C$6:$C$205,$C202,$D$6:$D$205,$D202,$I$6:$I$205,"Waiting",$G$6:$G$205,$G202,$F$6:$F$205,$F202,$A$6:$A$205,"&lt;"&amp;$A202))</f>
        <v/>
      </c>
      <c r="K202" s="20" t="n"/>
      <c r="L202" s="20" t="n"/>
      <c r="M202" s="20" t="n"/>
      <c r="N202" s="20" t="n"/>
      <c r="O202" s="20" t="n"/>
      <c r="P202" s="19" t="n"/>
      <c r="Q202" s="23">
        <f>IF(OR($A202="",$I202&lt;&gt;"Waiting",$F202=""),"",MAX(0,TODAY()-$F202))</f>
        <v/>
      </c>
      <c r="R202" s="24">
        <f>IF($A202="","",IF($I202="Offer Sent",IF($L202="","Missing due date",IF($L202&lt;TODAY(),"Offer overdue",IF($L202=TODAY(),"Due today",IF($L202&lt;=TODAY()+2,"Due soon","")))),IF($I202="Waiting",IF($O202="","Missing review date",IF($O202&lt;TODAY(),"Review overdue",IF($O202&lt;=TODAY()+2,"Review due soon",""))),"")))</f>
        <v/>
      </c>
      <c r="S202" s="24">
        <f>IF($A202="","",IF(COUNTIF($A$6:$A$205,$A202)&gt;1,"Duplicate Applicant ID",IF(OR($B202="",$C202="",$D202="",$E202="",$F202="",$G202="",$I202="",$P202=""),"Missing core field",IF(COUNTIFS(tblOfferings[Program],$C202,tblOfferings[Session],$D202)=0,"Program/session not configured",IF($E202&gt;$F202,"Application Date after Waitlist Date",IF(AND($I202="Offer Sent",$K202=""),"Offer Sent without Offer Date",IF(AND(OR($I202="Accepted",$I202="Declined"),$M202=""),"Decision Date missing",IF(AND(OR($I202="Accepted",$I202="Declined"),$K202=""),"Offer Date missing",IF(AND($K202&lt;&gt;"",$L202&lt;&gt;"",$L202&lt;$K202),"Response Due Date before Offer Date",IF(AND($K202&lt;&gt;"",$M202&lt;&gt;"",$M202&lt;$K202),"Decision Date before Offer Date",IF($U202="","Last Updated Date missing","OK")))))))))))</f>
        <v/>
      </c>
      <c r="T202" s="25" t="n"/>
      <c r="U202" s="20" t="n"/>
    </row>
    <row r="203">
      <c r="A203" s="19" t="n"/>
      <c r="B203" s="19" t="n"/>
      <c r="C203" s="19" t="n"/>
      <c r="D203" s="19" t="n"/>
      <c r="E203" s="20" t="n"/>
      <c r="F203" s="20" t="n"/>
      <c r="G203" s="21" t="n"/>
      <c r="H203" s="22">
        <f>IF($A203="","",IF($G203="","",IF($G203&gt;='Lists &amp; Settings'!$B$4,"High",IF($G203&gt;='Lists &amp; Settings'!$B$5,"Standard","Low"))))</f>
        <v/>
      </c>
      <c r="I203" s="19" t="n"/>
      <c r="J203" s="23">
        <f>IF(OR($A203="",$I203&lt;&gt;"Waiting",$C203="",$D203="",$F203="",$G203=""),"",1+COUNTIFS($C$6:$C$205,$C203,$D$6:$D$205,$D203,$I$6:$I$205,"Waiting",$G$6:$G$205,"&gt;"&amp;$G203)+COUNTIFS($C$6:$C$205,$C203,$D$6:$D$205,$D203,$I$6:$I$205,"Waiting",$G$6:$G$205,$G203,$F$6:$F$205,"&lt;"&amp;$F203)+COUNTIFS($C$6:$C$205,$C203,$D$6:$D$205,$D203,$I$6:$I$205,"Waiting",$G$6:$G$205,$G203,$F$6:$F$205,$F203,$A$6:$A$205,"&lt;"&amp;$A203))</f>
        <v/>
      </c>
      <c r="K203" s="20" t="n"/>
      <c r="L203" s="20" t="n"/>
      <c r="M203" s="20" t="n"/>
      <c r="N203" s="20" t="n"/>
      <c r="O203" s="20" t="n"/>
      <c r="P203" s="19" t="n"/>
      <c r="Q203" s="23">
        <f>IF(OR($A203="",$I203&lt;&gt;"Waiting",$F203=""),"",MAX(0,TODAY()-$F203))</f>
        <v/>
      </c>
      <c r="R203" s="24">
        <f>IF($A203="","",IF($I203="Offer Sent",IF($L203="","Missing due date",IF($L203&lt;TODAY(),"Offer overdue",IF($L203=TODAY(),"Due today",IF($L203&lt;=TODAY()+2,"Due soon","")))),IF($I203="Waiting",IF($O203="","Missing review date",IF($O203&lt;TODAY(),"Review overdue",IF($O203&lt;=TODAY()+2,"Review due soon",""))),"")))</f>
        <v/>
      </c>
      <c r="S203" s="24">
        <f>IF($A203="","",IF(COUNTIF($A$6:$A$205,$A203)&gt;1,"Duplicate Applicant ID",IF(OR($B203="",$C203="",$D203="",$E203="",$F203="",$G203="",$I203="",$P203=""),"Missing core field",IF(COUNTIFS(tblOfferings[Program],$C203,tblOfferings[Session],$D203)=0,"Program/session not configured",IF($E203&gt;$F203,"Application Date after Waitlist Date",IF(AND($I203="Offer Sent",$K203=""),"Offer Sent without Offer Date",IF(AND(OR($I203="Accepted",$I203="Declined"),$M203=""),"Decision Date missing",IF(AND(OR($I203="Accepted",$I203="Declined"),$K203=""),"Offer Date missing",IF(AND($K203&lt;&gt;"",$L203&lt;&gt;"",$L203&lt;$K203),"Response Due Date before Offer Date",IF(AND($K203&lt;&gt;"",$M203&lt;&gt;"",$M203&lt;$K203),"Decision Date before Offer Date",IF($U203="","Last Updated Date missing","OK")))))))))))</f>
        <v/>
      </c>
      <c r="T203" s="25" t="n"/>
      <c r="U203" s="20" t="n"/>
    </row>
    <row r="204">
      <c r="A204" s="19" t="n"/>
      <c r="B204" s="19" t="n"/>
      <c r="C204" s="19" t="n"/>
      <c r="D204" s="19" t="n"/>
      <c r="E204" s="20" t="n"/>
      <c r="F204" s="20" t="n"/>
      <c r="G204" s="21" t="n"/>
      <c r="H204" s="22">
        <f>IF($A204="","",IF($G204="","",IF($G204&gt;='Lists &amp; Settings'!$B$4,"High",IF($G204&gt;='Lists &amp; Settings'!$B$5,"Standard","Low"))))</f>
        <v/>
      </c>
      <c r="I204" s="19" t="n"/>
      <c r="J204" s="23">
        <f>IF(OR($A204="",$I204&lt;&gt;"Waiting",$C204="",$D204="",$F204="",$G204=""),"",1+COUNTIFS($C$6:$C$205,$C204,$D$6:$D$205,$D204,$I$6:$I$205,"Waiting",$G$6:$G$205,"&gt;"&amp;$G204)+COUNTIFS($C$6:$C$205,$C204,$D$6:$D$205,$D204,$I$6:$I$205,"Waiting",$G$6:$G$205,$G204,$F$6:$F$205,"&lt;"&amp;$F204)+COUNTIFS($C$6:$C$205,$C204,$D$6:$D$205,$D204,$I$6:$I$205,"Waiting",$G$6:$G$205,$G204,$F$6:$F$205,$F204,$A$6:$A$205,"&lt;"&amp;$A204))</f>
        <v/>
      </c>
      <c r="K204" s="20" t="n"/>
      <c r="L204" s="20" t="n"/>
      <c r="M204" s="20" t="n"/>
      <c r="N204" s="20" t="n"/>
      <c r="O204" s="20" t="n"/>
      <c r="P204" s="19" t="n"/>
      <c r="Q204" s="23">
        <f>IF(OR($A204="",$I204&lt;&gt;"Waiting",$F204=""),"",MAX(0,TODAY()-$F204))</f>
        <v/>
      </c>
      <c r="R204" s="24">
        <f>IF($A204="","",IF($I204="Offer Sent",IF($L204="","Missing due date",IF($L204&lt;TODAY(),"Offer overdue",IF($L204=TODAY(),"Due today",IF($L204&lt;=TODAY()+2,"Due soon","")))),IF($I204="Waiting",IF($O204="","Missing review date",IF($O204&lt;TODAY(),"Review overdue",IF($O204&lt;=TODAY()+2,"Review due soon",""))),"")))</f>
        <v/>
      </c>
      <c r="S204" s="24">
        <f>IF($A204="","",IF(COUNTIF($A$6:$A$205,$A204)&gt;1,"Duplicate Applicant ID",IF(OR($B204="",$C204="",$D204="",$E204="",$F204="",$G204="",$I204="",$P204=""),"Missing core field",IF(COUNTIFS(tblOfferings[Program],$C204,tblOfferings[Session],$D204)=0,"Program/session not configured",IF($E204&gt;$F204,"Application Date after Waitlist Date",IF(AND($I204="Offer Sent",$K204=""),"Offer Sent without Offer Date",IF(AND(OR($I204="Accepted",$I204="Declined"),$M204=""),"Decision Date missing",IF(AND(OR($I204="Accepted",$I204="Declined"),$K204=""),"Offer Date missing",IF(AND($K204&lt;&gt;"",$L204&lt;&gt;"",$L204&lt;$K204),"Response Due Date before Offer Date",IF(AND($K204&lt;&gt;"",$M204&lt;&gt;"",$M204&lt;$K204),"Decision Date before Offer Date",IF($U204="","Last Updated Date missing","OK")))))))))))</f>
        <v/>
      </c>
      <c r="T204" s="25" t="n"/>
      <c r="U204" s="20" t="n"/>
    </row>
    <row r="205">
      <c r="A205" s="19" t="n"/>
      <c r="B205" s="19" t="n"/>
      <c r="C205" s="19" t="n"/>
      <c r="D205" s="19" t="n"/>
      <c r="E205" s="20" t="n"/>
      <c r="F205" s="20" t="n"/>
      <c r="G205" s="21" t="n"/>
      <c r="H205" s="22">
        <f>IF($A205="","",IF($G205="","",IF($G205&gt;='Lists &amp; Settings'!$B$4,"High",IF($G205&gt;='Lists &amp; Settings'!$B$5,"Standard","Low"))))</f>
        <v/>
      </c>
      <c r="I205" s="19" t="n"/>
      <c r="J205" s="23">
        <f>IF(OR($A205="",$I205&lt;&gt;"Waiting",$C205="",$D205="",$F205="",$G205=""),"",1+COUNTIFS($C$6:$C$205,$C205,$D$6:$D$205,$D205,$I$6:$I$205,"Waiting",$G$6:$G$205,"&gt;"&amp;$G205)+COUNTIFS($C$6:$C$205,$C205,$D$6:$D$205,$D205,$I$6:$I$205,"Waiting",$G$6:$G$205,$G205,$F$6:$F$205,"&lt;"&amp;$F205)+COUNTIFS($C$6:$C$205,$C205,$D$6:$D$205,$D205,$I$6:$I$205,"Waiting",$G$6:$G$205,$G205,$F$6:$F$205,$F205,$A$6:$A$205,"&lt;"&amp;$A205))</f>
        <v/>
      </c>
      <c r="K205" s="20" t="n"/>
      <c r="L205" s="20" t="n"/>
      <c r="M205" s="20" t="n"/>
      <c r="N205" s="20" t="n"/>
      <c r="O205" s="20" t="n"/>
      <c r="P205" s="19" t="n"/>
      <c r="Q205" s="23">
        <f>IF(OR($A205="",$I205&lt;&gt;"Waiting",$F205=""),"",MAX(0,TODAY()-$F205))</f>
        <v/>
      </c>
      <c r="R205" s="24">
        <f>IF($A205="","",IF($I205="Offer Sent",IF($L205="","Missing due date",IF($L205&lt;TODAY(),"Offer overdue",IF($L205=TODAY(),"Due today",IF($L205&lt;=TODAY()+2,"Due soon","")))),IF($I205="Waiting",IF($O205="","Missing review date",IF($O205&lt;TODAY(),"Review overdue",IF($O205&lt;=TODAY()+2,"Review due soon",""))),"")))</f>
        <v/>
      </c>
      <c r="S205" s="24">
        <f>IF($A205="","",IF(COUNTIF($A$6:$A$205,$A205)&gt;1,"Duplicate Applicant ID",IF(OR($B205="",$C205="",$D205="",$E205="",$F205="",$G205="",$I205="",$P205=""),"Missing core field",IF(COUNTIFS(tblOfferings[Program],$C205,tblOfferings[Session],$D205)=0,"Program/session not configured",IF($E205&gt;$F205,"Application Date after Waitlist Date",IF(AND($I205="Offer Sent",$K205=""),"Offer Sent without Offer Date",IF(AND(OR($I205="Accepted",$I205="Declined"),$M205=""),"Decision Date missing",IF(AND(OR($I205="Accepted",$I205="Declined"),$K205=""),"Offer Date missing",IF(AND($K205&lt;&gt;"",$L205&lt;&gt;"",$L205&lt;$K205),"Response Due Date before Offer Date",IF(AND($K205&lt;&gt;"",$M205&lt;&gt;"",$M205&lt;$K205),"Decision Date before Offer Date",IF($U205="","Last Updated Date missing","OK")))))))))))</f>
        <v/>
      </c>
      <c r="T205" s="25" t="n"/>
      <c r="U205" s="20" t="n"/>
    </row>
  </sheetData>
  <mergeCells count="2">
    <mergeCell ref="A1:U1"/>
    <mergeCell ref="A2:U2"/>
  </mergeCells>
  <conditionalFormatting sqref="A6:U205">
    <cfRule type="expression" priority="1" dxfId="5">
      <formula>=$I6="Accepted"</formula>
    </cfRule>
    <cfRule type="expression" priority="2" dxfId="6">
      <formula>=$I6="Declined"</formula>
    </cfRule>
    <cfRule type="expression" priority="3" dxfId="6">
      <formula>=$I6="Withdrawn"</formula>
    </cfRule>
    <cfRule type="expression" priority="4" dxfId="6">
      <formula>=$I6="Removed"</formula>
    </cfRule>
    <cfRule type="expression" priority="5" dxfId="3">
      <formula>=$I6="Offer Sent"</formula>
    </cfRule>
  </conditionalFormatting>
  <conditionalFormatting sqref="G6:G205">
    <cfRule type="expression" priority="6" dxfId="5">
      <formula>AND($G6&gt;=80,$G6&lt;=100)</formula>
    </cfRule>
    <cfRule type="expression" priority="7" dxfId="3">
      <formula>AND($G6&gt;=50,$G6&lt;80)</formula>
    </cfRule>
    <cfRule type="expression" priority="8" dxfId="7">
      <formula>AND($G6&gt;=0,$G6&lt;50)</formula>
    </cfRule>
  </conditionalFormatting>
  <conditionalFormatting sqref="R6:R205">
    <cfRule type="expression" priority="9" dxfId="0">
      <formula>ISNUMBER(SEARCH("overdue",$R6))</formula>
    </cfRule>
    <cfRule type="expression" priority="10" dxfId="8">
      <formula>$R6="Due today"</formula>
    </cfRule>
    <cfRule type="expression" priority="11" dxfId="3">
      <formula>ISNUMBER(SEARCH("due soon",$R6))</formula>
    </cfRule>
    <cfRule type="expression" priority="12" dxfId="7">
      <formula>ISNUMBER(SEARCH("Missing",$R6))</formula>
    </cfRule>
  </conditionalFormatting>
  <conditionalFormatting sqref="S6:S205">
    <cfRule type="expression" priority="13" dxfId="1">
      <formula>$S6="OK"</formula>
    </cfRule>
    <cfRule type="expression" priority="14" dxfId="0">
      <formula>AND($A6&lt;&gt;"",$S6&lt;&gt;"OK")</formula>
    </cfRule>
  </conditionalFormatting>
  <conditionalFormatting sqref="A6:A205">
    <cfRule type="expression" priority="15" dxfId="4">
      <formula>AND($A6&lt;&gt;"",COUNTIF($A$6:$A$205,$A6)&gt;1)</formula>
    </cfRule>
  </conditionalFormatting>
  <conditionalFormatting sqref="Q6:Q205">
    <cfRule type="cellIs" priority="16" operator="greaterThan" dxfId="4" stopIfTrue="1">
      <formula>90</formula>
    </cfRule>
    <cfRule type="cellIs" priority="17" operator="greaterThan" dxfId="7" stopIfTrue="1">
      <formula>60</formula>
    </cfRule>
    <cfRule type="cellIs" priority="18" operator="greaterThan" dxfId="3">
      <formula>30</formula>
    </cfRule>
  </conditionalFormatting>
  <dataValidations count="9">
    <dataValidation sqref="A6:A205" showDropDown="0" showInputMessage="1" showErrorMessage="1" allowBlank="0" errorTitle="Invalid Applicant ID" error="Applicant ID must contain 6 to 15 characters." promptTitle="Applicant ID" prompt="Enter a unique fictional applicant ID." type="textLength" errorStyle="stop" operator="between">
      <formula1>6</formula1>
      <formula2>15</formula2>
    </dataValidation>
    <dataValidation sqref="B6:B205" showDropDown="0" showInputMessage="1" showErrorMessage="0" allowBlank="0" promptTitle="Applicant Name" prompt="Use preferred first name and last initial only." type="textLength" operator="between">
      <formula1>2</formula1>
      <formula2>40</formula2>
    </dataValidation>
    <dataValidation sqref="C6:C205" showDropDown="0" showInputMessage="0" showErrorMessage="1" allowBlank="0" error="Select a program from the list." type="list" errorStyle="stop">
      <formula1>INDIRECT("'Lists &amp; Settings'!$J$4:$J$6")</formula1>
    </dataValidation>
    <dataValidation sqref="D6:D205" showDropDown="0" showInputMessage="0" showErrorMessage="1" allowBlank="0" error="Select a session from the list." type="list" errorStyle="stop">
      <formula1>INDIRECT("'Lists &amp; Settings'!$K$4:$K$6")</formula1>
    </dataValidation>
    <dataValidation sqref="E6:F205 K6:O205 U6:U205" showDropDown="0" showInputMessage="0" showErrorMessage="1" allowBlank="0" error="Enter a date from 01/01/2020 through 12/31/2035." type="date" errorStyle="stop" operator="between">
      <formula1>DATE(2020,1,1)</formula1>
      <formula2>DATE(2035,12,31)</formula2>
    </dataValidation>
    <dataValidation sqref="G6:G205" showDropDown="0" showInputMessage="0" showErrorMessage="1" allowBlank="0" error="Enter a whole-number priority score from 0 through 100." type="whole" errorStyle="stop" operator="between">
      <formula1>0</formula1>
      <formula2>100</formula2>
    </dataValidation>
    <dataValidation sqref="I6:I205" showDropDown="0" showInputMessage="0" showErrorMessage="1" allowBlank="0" error="Select a status from the list." type="list" errorStyle="stop">
      <formula1>INDIRECT("'Lists &amp; Settings'!$L$4:$L$9")</formula1>
    </dataValidation>
    <dataValidation sqref="P6:P205" showDropDown="0" showInputMessage="0" showErrorMessage="1" allowBlank="0" error="Select assigned staff from the list." type="list" errorStyle="stop">
      <formula1>INDIRECT("'Lists &amp; Settings'!$M$4:$M$8")</formula1>
    </dataValidation>
    <dataValidation sqref="T6:T205" showDropDown="0" showInputMessage="1" showErrorMessage="0" allowBlank="0" promptTitle="Operational Notes" prompt="Enter a brief operational note. Do not enter sensitive information." type="textLength" operator="lessThanOrEqual">
      <formula1>250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9" customWidth="1" min="3" max="3"/>
    <col width="15" customWidth="1" min="4" max="4"/>
    <col width="16" customWidth="1" min="5" max="5"/>
    <col width="20" customWidth="1" min="6" max="6"/>
    <col width="12" customWidth="1" min="7" max="7"/>
    <col width="29" customWidth="1" min="10" max="10"/>
    <col width="29" customWidth="1" min="11" max="11"/>
    <col width="29" customWidth="1" min="12" max="12"/>
    <col width="29" customWidth="1" min="13" max="13"/>
    <col width="29" customWidth="1" min="14" max="14"/>
    <col width="29" customWidth="1" min="15" max="15"/>
  </cols>
  <sheetData>
    <row r="1">
      <c r="A1" s="26" t="inlineStr">
        <is>
          <t>Update blue cells only. Changes affect workbook calculations and drop-down lists.</t>
        </is>
      </c>
      <c r="B1" s="47" t="n"/>
      <c r="C1" s="47" t="n"/>
      <c r="D1" s="47" t="n"/>
      <c r="E1" s="47" t="n"/>
      <c r="F1" s="47" t="n"/>
      <c r="G1" s="47" t="n"/>
      <c r="H1" s="48" t="n"/>
    </row>
    <row r="3">
      <c r="A3" s="3" t="inlineStr">
        <is>
          <t>Priority Settings</t>
        </is>
      </c>
      <c r="B3" s="27" t="n"/>
      <c r="J3" s="7" t="inlineStr">
        <is>
          <t>Program List</t>
        </is>
      </c>
      <c r="K3" s="7" t="inlineStr">
        <is>
          <t>Session List</t>
        </is>
      </c>
      <c r="L3" s="7" t="inlineStr">
        <is>
          <t>Status List</t>
        </is>
      </c>
      <c r="M3" s="7" t="inlineStr">
        <is>
          <t>Staff List</t>
        </is>
      </c>
      <c r="N3" s="7" t="inlineStr">
        <is>
          <t>Program Filter List</t>
        </is>
      </c>
      <c r="O3" s="7" t="inlineStr">
        <is>
          <t>Session Filter List</t>
        </is>
      </c>
    </row>
    <row r="4">
      <c r="A4" s="28" t="inlineStr">
        <is>
          <t>High Priority Minimum</t>
        </is>
      </c>
      <c r="B4" s="29" t="n">
        <v>80</v>
      </c>
      <c r="J4" s="30" t="inlineStr">
        <is>
          <t>Northstar Medical Assistant</t>
        </is>
      </c>
      <c r="K4" s="30" t="inlineStr">
        <is>
          <t>Fall 2026</t>
        </is>
      </c>
      <c r="L4" s="30" t="inlineStr">
        <is>
          <t>Waiting</t>
        </is>
      </c>
      <c r="M4" s="30" t="inlineStr">
        <is>
          <t>Avery Brooks</t>
        </is>
      </c>
      <c r="N4" s="30" t="inlineStr">
        <is>
          <t>All</t>
        </is>
      </c>
      <c r="O4" s="30" t="inlineStr">
        <is>
          <t>All</t>
        </is>
      </c>
    </row>
    <row r="5">
      <c r="A5" s="28" t="inlineStr">
        <is>
          <t>Standard Priority Minimum</t>
        </is>
      </c>
      <c r="B5" s="29" t="n">
        <v>50</v>
      </c>
      <c r="J5" s="30" t="inlineStr">
        <is>
          <t>Cedar Bridge IT Support</t>
        </is>
      </c>
      <c r="K5" s="30" t="inlineStr">
        <is>
          <t>Winter 2027</t>
        </is>
      </c>
      <c r="L5" s="30" t="inlineStr">
        <is>
          <t>Offer Sent</t>
        </is>
      </c>
      <c r="M5" s="30" t="inlineStr">
        <is>
          <t>Casey Patel</t>
        </is>
      </c>
      <c r="N5" s="30" t="inlineStr">
        <is>
          <t>Northstar Medical Assistant</t>
        </is>
      </c>
      <c r="O5" s="30" t="inlineStr">
        <is>
          <t>Fall 2026</t>
        </is>
      </c>
    </row>
    <row r="6">
      <c r="A6" s="28" t="inlineStr">
        <is>
          <t>Low Priority Minimum</t>
        </is>
      </c>
      <c r="B6" s="31" t="n">
        <v>0</v>
      </c>
      <c r="J6" s="30" t="inlineStr">
        <is>
          <t>Harborview Project Skills</t>
        </is>
      </c>
      <c r="K6" s="30" t="inlineStr">
        <is>
          <t>Spring 2027</t>
        </is>
      </c>
      <c r="L6" s="30" t="inlineStr">
        <is>
          <t>Accepted</t>
        </is>
      </c>
      <c r="M6" s="30" t="inlineStr">
        <is>
          <t>Jordan Lee</t>
        </is>
      </c>
      <c r="N6" s="30" t="inlineStr">
        <is>
          <t>Cedar Bridge IT Support</t>
        </is>
      </c>
      <c r="O6" s="30" t="inlineStr">
        <is>
          <t>Winter 2027</t>
        </is>
      </c>
    </row>
    <row r="7">
      <c r="L7" s="30" t="inlineStr">
        <is>
          <t>Declined</t>
        </is>
      </c>
      <c r="M7" s="30" t="inlineStr">
        <is>
          <t>Morgan Diaz</t>
        </is>
      </c>
      <c r="N7" s="30" t="inlineStr">
        <is>
          <t>Harborview Project Skills</t>
        </is>
      </c>
      <c r="O7" s="30" t="inlineStr">
        <is>
          <t>Spring 2027</t>
        </is>
      </c>
    </row>
    <row r="8">
      <c r="L8" s="30" t="inlineStr">
        <is>
          <t>Withdrawn</t>
        </is>
      </c>
      <c r="M8" s="30" t="inlineStr">
        <is>
          <t>Riley Chen</t>
        </is>
      </c>
    </row>
    <row r="9">
      <c r="A9" s="18" t="inlineStr">
        <is>
          <t>Program</t>
        </is>
      </c>
      <c r="B9" s="18" t="inlineStr">
        <is>
          <t>Session</t>
        </is>
      </c>
      <c r="C9" s="18" t="inlineStr">
        <is>
          <t>Session Start Date</t>
        </is>
      </c>
      <c r="D9" s="18" t="inlineStr">
        <is>
          <t>Seat Capacity</t>
        </is>
      </c>
      <c r="E9" s="18" t="inlineStr">
        <is>
          <t>Waitlist Target</t>
        </is>
      </c>
      <c r="F9" s="18" t="inlineStr">
        <is>
          <t>Program Owner</t>
        </is>
      </c>
      <c r="G9" s="18" t="inlineStr">
        <is>
          <t>Active</t>
        </is>
      </c>
      <c r="L9" s="30" t="inlineStr">
        <is>
          <t>Removed</t>
        </is>
      </c>
    </row>
    <row r="10">
      <c r="A10" s="30" t="inlineStr">
        <is>
          <t>Northstar Medical Assistant</t>
        </is>
      </c>
      <c r="B10" s="30" t="inlineStr">
        <is>
          <t>Fall 2026</t>
        </is>
      </c>
      <c r="C10" s="32" t="n">
        <v>46286</v>
      </c>
      <c r="D10" s="33" t="n">
        <v>24</v>
      </c>
      <c r="E10" s="33" t="n">
        <v>12</v>
      </c>
      <c r="F10" s="30" t="inlineStr">
        <is>
          <t>Jordan Lee</t>
        </is>
      </c>
      <c r="G10" s="30" t="inlineStr">
        <is>
          <t>Yes</t>
        </is>
      </c>
    </row>
    <row r="11">
      <c r="A11" s="30" t="inlineStr">
        <is>
          <t>Northstar Medical Assistant</t>
        </is>
      </c>
      <c r="B11" s="30" t="inlineStr">
        <is>
          <t>Winter 2027</t>
        </is>
      </c>
      <c r="C11" s="32" t="n">
        <v>46398</v>
      </c>
      <c r="D11" s="33" t="n">
        <v>24</v>
      </c>
      <c r="E11" s="33" t="n">
        <v>12</v>
      </c>
      <c r="F11" s="30" t="inlineStr">
        <is>
          <t>Jordan Lee</t>
        </is>
      </c>
      <c r="G11" s="30" t="inlineStr">
        <is>
          <t>Yes</t>
        </is>
      </c>
    </row>
    <row r="12">
      <c r="A12" s="30" t="inlineStr">
        <is>
          <t>Cedar Bridge IT Support</t>
        </is>
      </c>
      <c r="B12" s="30" t="inlineStr">
        <is>
          <t>Fall 2026</t>
        </is>
      </c>
      <c r="C12" s="32" t="n">
        <v>46300</v>
      </c>
      <c r="D12" s="33" t="n">
        <v>20</v>
      </c>
      <c r="E12" s="33" t="n">
        <v>10</v>
      </c>
      <c r="F12" s="30" t="inlineStr">
        <is>
          <t>Morgan Diaz</t>
        </is>
      </c>
      <c r="G12" s="30" t="inlineStr">
        <is>
          <t>Yes</t>
        </is>
      </c>
    </row>
    <row r="13">
      <c r="A13" s="30" t="inlineStr">
        <is>
          <t>Cedar Bridge IT Support</t>
        </is>
      </c>
      <c r="B13" s="30" t="inlineStr">
        <is>
          <t>Winter 2027</t>
        </is>
      </c>
      <c r="C13" s="32" t="n">
        <v>46412</v>
      </c>
      <c r="D13" s="33" t="n">
        <v>20</v>
      </c>
      <c r="E13" s="33" t="n">
        <v>10</v>
      </c>
      <c r="F13" s="30" t="inlineStr">
        <is>
          <t>Morgan Diaz</t>
        </is>
      </c>
      <c r="G13" s="30" t="inlineStr">
        <is>
          <t>Yes</t>
        </is>
      </c>
    </row>
    <row r="14">
      <c r="A14" s="30" t="inlineStr">
        <is>
          <t>Harborview Project Skills</t>
        </is>
      </c>
      <c r="B14" s="30" t="inlineStr">
        <is>
          <t>Fall 2026</t>
        </is>
      </c>
      <c r="C14" s="32" t="n">
        <v>46293</v>
      </c>
      <c r="D14" s="33" t="n">
        <v>18</v>
      </c>
      <c r="E14" s="33" t="n">
        <v>8</v>
      </c>
      <c r="F14" s="30" t="inlineStr">
        <is>
          <t>Casey Patel</t>
        </is>
      </c>
      <c r="G14" s="30" t="inlineStr">
        <is>
          <t>Yes</t>
        </is>
      </c>
    </row>
    <row r="15">
      <c r="A15" s="30" t="inlineStr">
        <is>
          <t>Harborview Project Skills</t>
        </is>
      </c>
      <c r="B15" s="30" t="inlineStr">
        <is>
          <t>Spring 2027</t>
        </is>
      </c>
      <c r="C15" s="32" t="n">
        <v>46461</v>
      </c>
      <c r="D15" s="33" t="n">
        <v>18</v>
      </c>
      <c r="E15" s="33" t="n">
        <v>8</v>
      </c>
      <c r="F15" s="30" t="inlineStr">
        <is>
          <t>Casey Patel</t>
        </is>
      </c>
      <c r="G15" s="30" t="inlineStr">
        <is>
          <t>Yes</t>
        </is>
      </c>
    </row>
    <row r="16">
      <c r="A16" s="30" t="n"/>
      <c r="B16" s="30" t="n"/>
      <c r="C16" s="32" t="n"/>
      <c r="D16" s="33" t="n"/>
      <c r="E16" s="33" t="n"/>
      <c r="F16" s="30" t="n"/>
      <c r="G16" s="30" t="n"/>
    </row>
    <row r="17">
      <c r="A17" s="30" t="n"/>
      <c r="B17" s="30" t="n"/>
      <c r="C17" s="32" t="n"/>
      <c r="D17" s="33" t="n"/>
      <c r="E17" s="33" t="n"/>
      <c r="F17" s="30" t="n"/>
      <c r="G17" s="30" t="n"/>
    </row>
    <row r="18">
      <c r="A18" s="30" t="n"/>
      <c r="B18" s="30" t="n"/>
      <c r="C18" s="32" t="n"/>
      <c r="D18" s="33" t="n"/>
      <c r="E18" s="33" t="n"/>
      <c r="F18" s="30" t="n"/>
      <c r="G18" s="30" t="n"/>
    </row>
    <row r="19">
      <c r="A19" s="30" t="n"/>
      <c r="B19" s="30" t="n"/>
      <c r="C19" s="32" t="n"/>
      <c r="D19" s="33" t="n"/>
      <c r="E19" s="33" t="n"/>
      <c r="F19" s="30" t="n"/>
      <c r="G19" s="30" t="n"/>
    </row>
    <row r="20">
      <c r="A20" s="30" t="n"/>
      <c r="B20" s="30" t="n"/>
      <c r="C20" s="32" t="n"/>
      <c r="D20" s="33" t="n"/>
      <c r="E20" s="33" t="n"/>
      <c r="F20" s="30" t="n"/>
      <c r="G20" s="30" t="n"/>
    </row>
    <row r="21">
      <c r="A21" s="30" t="n"/>
      <c r="B21" s="30" t="n"/>
      <c r="C21" s="32" t="n"/>
      <c r="D21" s="33" t="n"/>
      <c r="E21" s="33" t="n"/>
      <c r="F21" s="30" t="n"/>
      <c r="G21" s="30" t="n"/>
    </row>
    <row r="22">
      <c r="A22" s="30" t="n"/>
      <c r="B22" s="30" t="n"/>
      <c r="C22" s="32" t="n"/>
      <c r="D22" s="33" t="n"/>
      <c r="E22" s="33" t="n"/>
      <c r="F22" s="30" t="n"/>
      <c r="G22" s="30" t="n"/>
    </row>
    <row r="23">
      <c r="A23" s="30" t="n"/>
      <c r="B23" s="30" t="n"/>
      <c r="C23" s="32" t="n"/>
      <c r="D23" s="33" t="n"/>
      <c r="E23" s="33" t="n"/>
      <c r="F23" s="30" t="n"/>
      <c r="G23" s="30" t="n"/>
    </row>
    <row r="24">
      <c r="A24" s="30" t="n"/>
      <c r="B24" s="30" t="n"/>
      <c r="C24" s="32" t="n"/>
      <c r="D24" s="33" t="n"/>
      <c r="E24" s="33" t="n"/>
      <c r="F24" s="30" t="n"/>
      <c r="G24" s="30" t="n"/>
    </row>
    <row r="25">
      <c r="A25" s="30" t="n"/>
      <c r="B25" s="30" t="n"/>
      <c r="C25" s="32" t="n"/>
      <c r="D25" s="33" t="n"/>
      <c r="E25" s="33" t="n"/>
      <c r="F25" s="30" t="n"/>
      <c r="G25" s="30" t="n"/>
    </row>
    <row r="26">
      <c r="A26" s="30" t="n"/>
      <c r="B26" s="30" t="n"/>
      <c r="C26" s="32" t="n"/>
      <c r="D26" s="33" t="n"/>
      <c r="E26" s="33" t="n"/>
      <c r="F26" s="30" t="n"/>
      <c r="G26" s="30" t="n"/>
    </row>
    <row r="27">
      <c r="A27" s="30" t="n"/>
      <c r="B27" s="30" t="n"/>
      <c r="C27" s="32" t="n"/>
      <c r="D27" s="33" t="n"/>
      <c r="E27" s="33" t="n"/>
      <c r="F27" s="30" t="n"/>
      <c r="G27" s="30" t="n"/>
    </row>
    <row r="28">
      <c r="A28" s="30" t="n"/>
      <c r="B28" s="30" t="n"/>
      <c r="C28" s="32" t="n"/>
      <c r="D28" s="33" t="n"/>
      <c r="E28" s="33" t="n"/>
      <c r="F28" s="30" t="n"/>
      <c r="G28" s="30" t="n"/>
    </row>
    <row r="29">
      <c r="A29" s="30" t="n"/>
      <c r="B29" s="30" t="n"/>
      <c r="C29" s="32" t="n"/>
      <c r="D29" s="33" t="n"/>
      <c r="E29" s="33" t="n"/>
      <c r="F29" s="30" t="n"/>
      <c r="G29" s="30" t="n"/>
    </row>
    <row r="31">
      <c r="A31" s="3" t="inlineStr">
        <is>
          <t>Settings Review</t>
        </is>
      </c>
      <c r="B31" s="27" t="n"/>
    </row>
    <row r="32">
      <c r="A32" s="28" t="inlineStr">
        <is>
          <t>Duplicate Offerings</t>
        </is>
      </c>
      <c r="B32" s="34">
        <f>SUMPRODUCT(--(tblOfferings[Program]&lt;&gt;""),--(COUNTIFS(tblOfferings[Program],tblOfferings[Program],tblOfferings[Session],tblOfferings[Session])&gt;1))</f>
        <v/>
      </c>
    </row>
    <row r="33">
      <c r="A33" s="28" t="inlineStr">
        <is>
          <t>Missing Offering Fields</t>
        </is>
      </c>
      <c r="B33" s="34">
        <f>SUMPRODUCT(--(tblOfferings[Program]&lt;&gt;""),--(((tblOfferings[Session]="")+(tblOfferings[Session Start Date]="")+(tblOfferings[Seat Capacity]="")+(tblOfferings[Waitlist Target]="")+(tblOfferings[Program Owner]="")+(tblOfferings[Active]=""))&gt;0))</f>
        <v/>
      </c>
    </row>
    <row r="34">
      <c r="A34" s="28" t="inlineStr">
        <is>
          <t>Invalid Capacity Settings</t>
        </is>
      </c>
      <c r="B34" s="34">
        <f>SUMPRODUCT(--(tblOfferings[Program]&lt;&gt;""),--(((tblOfferings[Seat Capacity]&lt;1)+(tblOfferings[Waitlist Target]&gt;tblOfferings[Seat Capacity]))&gt;0))</f>
        <v/>
      </c>
    </row>
    <row r="35">
      <c r="A35" s="28" t="inlineStr">
        <is>
          <t>Priority Threshold Check</t>
        </is>
      </c>
      <c r="B35" s="34">
        <f>IF(AND($B$4&gt;$B$5,$B$5&gt;=0),"OK","Review thresholds")</f>
        <v/>
      </c>
    </row>
    <row r="36">
      <c r="A36" s="28" t="inlineStr">
        <is>
          <t>Overall Settings Check</t>
        </is>
      </c>
      <c r="B36" s="34">
        <f>IF(AND(B32=0,B33=0,B34=0,B35="OK"),"OK","Review settings")</f>
        <v/>
      </c>
    </row>
  </sheetData>
  <mergeCells count="1">
    <mergeCell ref="A1:H1"/>
  </mergeCells>
  <conditionalFormatting sqref="A10:G29">
    <cfRule type="expression" priority="1" dxfId="4">
      <formula>AND($A10&lt;&gt;"",$B10&lt;&gt;"",COUNTIFS($A$10:$A$29,$A10,$B$10:$B$29,$B10)&gt;1)</formula>
    </cfRule>
  </conditionalFormatting>
  <conditionalFormatting sqref="E10:E29">
    <cfRule type="expression" priority="2" dxfId="3">
      <formula>AND($A10&lt;&gt;"",$E10&gt;$D10)</formula>
    </cfRule>
  </conditionalFormatting>
  <conditionalFormatting sqref="B32:B34">
    <cfRule type="cellIs" priority="3" operator="equal" dxfId="5">
      <formula>0</formula>
    </cfRule>
    <cfRule type="cellIs" priority="4" operator="greaterThan" dxfId="4">
      <formula>0</formula>
    </cfRule>
  </conditionalFormatting>
  <conditionalFormatting sqref="B35:B36">
    <cfRule type="expression" priority="5" dxfId="1">
      <formula>B35="OK"</formula>
    </cfRule>
    <cfRule type="expression" priority="6" dxfId="0">
      <formula>B35&lt;&gt;"OK"</formula>
    </cfRule>
  </conditionalFormatting>
  <dataValidations count="7">
    <dataValidation sqref="B4" showDropDown="0" showInputMessage="0" showErrorMessage="1" allowBlank="0" error="High minimum must be from 0 through 100 and greater than the standard minimum." type="custom" errorStyle="stop">
      <formula1>=AND(B4&gt;=0,B4&lt;=100,B4&gt;B5)</formula1>
    </dataValidation>
    <dataValidation sqref="B5" showDropDown="0" showInputMessage="0" showErrorMessage="1" allowBlank="0" error="Standard minimum must be from 0 through 100 and less than the high minimum." type="custom" errorStyle="stop">
      <formula1>=AND(B5&gt;=0,B5&lt;=100,B5&lt;B4)</formula1>
    </dataValidation>
    <dataValidation sqref="C10:C29" showDropDown="0" showInputMessage="0" showErrorMessage="0" allowBlank="0" type="date" operator="between">
      <formula1>DATE(2020,1,1)</formula1>
      <formula2>DATE(2035,12,31)</formula2>
    </dataValidation>
    <dataValidation sqref="D10:D29" showDropDown="0" showInputMessage="0" showErrorMessage="0" allowBlank="0" type="whole" operator="between">
      <formula1>1</formula1>
      <formula2>500</formula2>
    </dataValidation>
    <dataValidation sqref="E10:E29" showDropDown="0" showInputMessage="0" showErrorMessage="0" allowBlank="0" type="whole" operator="between">
      <formula1>0</formula1>
      <formula2>500</formula2>
    </dataValidation>
    <dataValidation sqref="F10:F29" showDropDown="0" showInputMessage="0" showErrorMessage="0" allowBlank="0" type="list">
      <formula1>INDIRECT("'Lists &amp; Settings'!$M$4:$M$8")</formula1>
    </dataValidation>
    <dataValidation sqref="G10:G29" showDropDown="0" showInputMessage="0" showErrorMessage="0" allowBlank="0" type="list">
      <formula1>"Yes,No"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6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35" t="inlineStr">
        <is>
          <t>Applicant Waitlist Manager — Instructions</t>
        </is>
      </c>
      <c r="B1" s="47" t="n"/>
      <c r="C1" s="47" t="n"/>
      <c r="D1" s="47" t="n"/>
      <c r="E1" s="47" t="n"/>
      <c r="F1" s="47" t="n"/>
      <c r="G1" s="47" t="n"/>
      <c r="H1" s="48" t="n"/>
    </row>
    <row r="2">
      <c r="A2" s="36" t="n"/>
      <c r="B2" s="36" t="n"/>
      <c r="C2" s="36" t="n"/>
      <c r="D2" s="36" t="n"/>
      <c r="E2" s="36" t="n"/>
      <c r="F2" s="36" t="n"/>
      <c r="G2" s="36" t="n"/>
      <c r="H2" s="36" t="n"/>
    </row>
    <row r="3">
      <c r="A3" s="37" t="inlineStr">
        <is>
          <t>Workbook Purpose</t>
        </is>
      </c>
      <c r="B3" s="36" t="n"/>
      <c r="C3" s="36" t="n"/>
      <c r="D3" s="36" t="n"/>
      <c r="E3" s="36" t="n"/>
      <c r="F3" s="36" t="n"/>
      <c r="G3" s="36" t="n"/>
      <c r="H3" s="36" t="n"/>
    </row>
    <row r="4">
      <c r="A4" s="36" t="inlineStr">
        <is>
          <t>Use this workbook to track fictional or appropriately minimized applicant waitlist records, prioritize follow-up, monitor offers, and compare accepted applicants with configured seat capacity.</t>
        </is>
      </c>
    </row>
    <row r="5"/>
    <row r="6">
      <c r="A6" s="36" t="n"/>
      <c r="B6" s="36" t="n"/>
      <c r="C6" s="36" t="n"/>
      <c r="D6" s="36" t="n"/>
      <c r="E6" s="36" t="n"/>
      <c r="F6" s="36" t="n"/>
      <c r="G6" s="36" t="n"/>
      <c r="H6" s="36" t="n"/>
    </row>
    <row r="7">
      <c r="A7" s="37" t="inlineStr">
        <is>
          <t>Recommended Workflow</t>
        </is>
      </c>
      <c r="B7" s="36" t="n"/>
      <c r="C7" s="36" t="n"/>
      <c r="D7" s="36" t="n"/>
      <c r="E7" s="36" t="n"/>
      <c r="F7" s="36" t="n"/>
      <c r="G7" s="36" t="n"/>
      <c r="H7" s="36" t="n"/>
    </row>
    <row r="8">
      <c r="A8" s="36" t="inlineStr">
        <is>
          <t>1. Review program, session, capacity, owner, and threshold settings on Lists &amp; Settings.</t>
        </is>
      </c>
    </row>
    <row r="9">
      <c r="A9" s="36" t="inlineStr">
        <is>
          <t>2. Add or update one applicant per row on Waitlist.</t>
        </is>
      </c>
    </row>
    <row r="10">
      <c r="A10" s="36" t="inlineStr">
        <is>
          <t>3. Complete all blue input cells that apply to the applicant’s current status.</t>
        </is>
      </c>
    </row>
    <row r="11">
      <c r="A11" s="36" t="inlineStr">
        <is>
          <t>4. Review Record Check until it displays OK.</t>
        </is>
      </c>
    </row>
    <row r="12">
      <c r="A12" s="36" t="inlineStr">
        <is>
          <t>5. Use Deadline Alert to identify offers and reviews requiring action.</t>
        </is>
      </c>
    </row>
    <row r="13">
      <c r="A13" s="36" t="inlineStr">
        <is>
          <t>6. Use Waitlist Rank to prioritize waiting applicants within the same program and session.</t>
        </is>
      </c>
    </row>
    <row r="14">
      <c r="A14" s="36" t="inlineStr">
        <is>
          <t>7. Review Dashboard filters and KPI cards for daily operational decisions.</t>
        </is>
      </c>
    </row>
    <row r="15">
      <c r="A15" s="36" t="inlineStr">
        <is>
          <t>8. Update Last Updated Date whenever a record changes.</t>
        </is>
      </c>
    </row>
    <row r="16">
      <c r="A16" s="36" t="n"/>
      <c r="B16" s="36" t="n"/>
      <c r="C16" s="36" t="n"/>
      <c r="D16" s="36" t="n"/>
      <c r="E16" s="36" t="n"/>
      <c r="F16" s="36" t="n"/>
      <c r="G16" s="36" t="n"/>
      <c r="H16" s="36" t="n"/>
    </row>
    <row r="17">
      <c r="A17" s="37" t="inlineStr">
        <is>
          <t>Status Definitions</t>
        </is>
      </c>
      <c r="B17" s="36" t="n"/>
      <c r="C17" s="36" t="n"/>
      <c r="D17" s="36" t="n"/>
      <c r="E17" s="36" t="n"/>
      <c r="F17" s="36" t="n"/>
      <c r="G17" s="36" t="n"/>
      <c r="H17" s="36" t="n"/>
    </row>
    <row r="18">
      <c r="A18" s="38" t="inlineStr">
        <is>
          <t>Status</t>
        </is>
      </c>
      <c r="B18" s="38" t="inlineStr">
        <is>
          <t>Meaning</t>
        </is>
      </c>
      <c r="C18" s="36" t="n"/>
      <c r="D18" s="36" t="n"/>
      <c r="E18" s="36" t="n"/>
      <c r="F18" s="36" t="n"/>
      <c r="G18" s="36" t="n"/>
      <c r="H18" s="36" t="n"/>
    </row>
    <row r="19">
      <c r="A19" s="39" t="inlineStr">
        <is>
          <t>Waiting</t>
        </is>
      </c>
      <c r="B19" s="39" t="inlineStr">
        <is>
          <t>Applicant remains on the active waitlist</t>
        </is>
      </c>
      <c r="C19" s="36" t="n"/>
      <c r="D19" s="36" t="n"/>
      <c r="E19" s="36" t="n"/>
      <c r="F19" s="36" t="n"/>
      <c r="G19" s="36" t="n"/>
      <c r="H19" s="36" t="n"/>
    </row>
    <row r="20">
      <c r="A20" s="40" t="inlineStr">
        <is>
          <t>Offer Sent</t>
        </is>
      </c>
      <c r="B20" s="40" t="inlineStr">
        <is>
          <t>A seat offer has been issued and a response is pending</t>
        </is>
      </c>
      <c r="C20" s="36" t="n"/>
      <c r="D20" s="36" t="n"/>
      <c r="E20" s="36" t="n"/>
      <c r="F20" s="36" t="n"/>
      <c r="G20" s="36" t="n"/>
      <c r="H20" s="36" t="n"/>
    </row>
    <row r="21">
      <c r="A21" s="39" t="inlineStr">
        <is>
          <t>Accepted</t>
        </is>
      </c>
      <c r="B21" s="39" t="inlineStr">
        <is>
          <t>Applicant accepted the offer</t>
        </is>
      </c>
      <c r="C21" s="36" t="n"/>
      <c r="D21" s="36" t="n"/>
      <c r="E21" s="36" t="n"/>
      <c r="F21" s="36" t="n"/>
      <c r="G21" s="36" t="n"/>
      <c r="H21" s="36" t="n"/>
    </row>
    <row r="22">
      <c r="A22" s="40" t="inlineStr">
        <is>
          <t>Declined</t>
        </is>
      </c>
      <c r="B22" s="40" t="inlineStr">
        <is>
          <t>Applicant declined the offer</t>
        </is>
      </c>
      <c r="C22" s="36" t="n"/>
      <c r="D22" s="36" t="n"/>
      <c r="E22" s="36" t="n"/>
      <c r="F22" s="36" t="n"/>
      <c r="G22" s="36" t="n"/>
      <c r="H22" s="36" t="n"/>
    </row>
    <row r="23">
      <c r="A23" s="39" t="inlineStr">
        <is>
          <t>Withdrawn</t>
        </is>
      </c>
      <c r="B23" s="39" t="inlineStr">
        <is>
          <t>Applicant voluntarily left the process</t>
        </is>
      </c>
      <c r="C23" s="36" t="n"/>
      <c r="D23" s="36" t="n"/>
      <c r="E23" s="36" t="n"/>
      <c r="F23" s="36" t="n"/>
      <c r="G23" s="36" t="n"/>
      <c r="H23" s="36" t="n"/>
    </row>
    <row r="24">
      <c r="A24" s="40" t="inlineStr">
        <is>
          <t>Removed</t>
        </is>
      </c>
      <c r="B24" s="40" t="inlineStr">
        <is>
          <t>Organization closed the waitlist record for an operational reason</t>
        </is>
      </c>
      <c r="C24" s="36" t="n"/>
      <c r="D24" s="36" t="n"/>
      <c r="E24" s="36" t="n"/>
      <c r="F24" s="36" t="n"/>
      <c r="G24" s="36" t="n"/>
      <c r="H24" s="36" t="n"/>
    </row>
    <row r="25">
      <c r="A25" s="36" t="n"/>
      <c r="B25" s="36" t="n"/>
      <c r="C25" s="36" t="n"/>
      <c r="D25" s="36" t="n"/>
      <c r="E25" s="36" t="n"/>
      <c r="F25" s="36" t="n"/>
      <c r="G25" s="36" t="n"/>
      <c r="H25" s="36" t="n"/>
    </row>
    <row r="26">
      <c r="A26" s="37" t="inlineStr">
        <is>
          <t>Ranking Method</t>
        </is>
      </c>
      <c r="B26" s="36" t="n"/>
      <c r="C26" s="36" t="n"/>
      <c r="D26" s="36" t="n"/>
      <c r="E26" s="36" t="n"/>
      <c r="F26" s="36" t="n"/>
      <c r="G26" s="36" t="n"/>
      <c r="H26" s="36" t="n"/>
    </row>
    <row r="27">
      <c r="A27" s="36" t="inlineStr">
        <is>
          <t>Waitlist Rank applies only to records with a status of Waiting. Applicants are ranked within the same program and session by higher Priority Score, then earlier Waitlist Date, then Applicant ID.</t>
        </is>
      </c>
    </row>
    <row r="28"/>
    <row r="29">
      <c r="A29" s="36" t="n"/>
      <c r="B29" s="36" t="n"/>
      <c r="C29" s="36" t="n"/>
      <c r="D29" s="36" t="n"/>
      <c r="E29" s="36" t="n"/>
      <c r="F29" s="36" t="n"/>
      <c r="G29" s="36" t="n"/>
      <c r="H29" s="36" t="n"/>
    </row>
    <row r="30">
      <c r="A30" s="37" t="inlineStr">
        <is>
          <t>Data Entry Guidance</t>
        </is>
      </c>
      <c r="B30" s="36" t="n"/>
      <c r="C30" s="36" t="n"/>
      <c r="D30" s="36" t="n"/>
      <c r="E30" s="36" t="n"/>
      <c r="F30" s="36" t="n"/>
      <c r="G30" s="36" t="n"/>
      <c r="H30" s="36" t="n"/>
    </row>
    <row r="31">
      <c r="A31" s="36" t="inlineStr">
        <is>
          <t>• Use preferred first name and last initial only.</t>
        </is>
      </c>
    </row>
    <row r="32">
      <c r="A32" s="36" t="inlineStr">
        <is>
          <t>• Do not enter email addresses, phone numbers, street addresses, birth dates, government identifiers, health information, or financial information.</t>
        </is>
      </c>
    </row>
    <row r="33">
      <c r="A33" s="36" t="inlineStr">
        <is>
          <t>• Keep Notes brief and operational.</t>
        </is>
      </c>
    </row>
    <row r="34">
      <c r="A34" s="36" t="inlineStr">
        <is>
          <t>• Use the configured lists rather than typing alternate program, session, status, or staff names.</t>
        </is>
      </c>
    </row>
    <row r="35">
      <c r="A35" s="36" t="inlineStr">
        <is>
          <t>• Do not overwrite gray formula cells.</t>
        </is>
      </c>
    </row>
    <row r="36">
      <c r="A36" s="36" t="inlineStr">
        <is>
          <t>• A blank Deadline Alert means no date-based follow-up alert is currently triggered.</t>
        </is>
      </c>
    </row>
    <row r="37">
      <c r="A37" s="36" t="n"/>
      <c r="B37" s="36" t="n"/>
      <c r="C37" s="36" t="n"/>
      <c r="D37" s="36" t="n"/>
      <c r="E37" s="36" t="n"/>
      <c r="F37" s="36" t="n"/>
      <c r="G37" s="36" t="n"/>
      <c r="H37" s="36" t="n"/>
    </row>
    <row r="38">
      <c r="A38" s="37" t="inlineStr">
        <is>
          <t>Color Key</t>
        </is>
      </c>
      <c r="B38" s="36" t="n"/>
      <c r="C38" s="36" t="n"/>
      <c r="D38" s="36" t="n"/>
      <c r="E38" s="36" t="n"/>
      <c r="F38" s="36" t="n"/>
      <c r="G38" s="36" t="n"/>
      <c r="H38" s="36" t="n"/>
    </row>
    <row r="39">
      <c r="A39" s="38" t="inlineStr">
        <is>
          <t>Color</t>
        </is>
      </c>
      <c r="B39" s="38" t="inlineStr">
        <is>
          <t>Meaning</t>
        </is>
      </c>
      <c r="C39" s="36" t="n"/>
      <c r="D39" s="36" t="n"/>
      <c r="E39" s="36" t="n"/>
      <c r="F39" s="36" t="n"/>
      <c r="G39" s="36" t="n"/>
      <c r="H39" s="36" t="n"/>
    </row>
    <row r="40">
      <c r="A40" s="30" t="inlineStr">
        <is>
          <t>Light blue</t>
        </is>
      </c>
      <c r="B40" s="41" t="inlineStr">
        <is>
          <t>User-editable input</t>
        </is>
      </c>
      <c r="C40" s="36" t="n"/>
      <c r="D40" s="36" t="n"/>
      <c r="E40" s="36" t="n"/>
      <c r="F40" s="36" t="n"/>
      <c r="G40" s="36" t="n"/>
      <c r="H40" s="36" t="n"/>
    </row>
    <row r="41">
      <c r="A41" s="42" t="inlineStr">
        <is>
          <t>Light gray</t>
        </is>
      </c>
      <c r="B41" s="41" t="inlineStr">
        <is>
          <t>Formula or calculated field</t>
        </is>
      </c>
      <c r="C41" s="36" t="n"/>
      <c r="D41" s="36" t="n"/>
      <c r="E41" s="36" t="n"/>
      <c r="F41" s="36" t="n"/>
      <c r="G41" s="36" t="n"/>
      <c r="H41" s="36" t="n"/>
    </row>
    <row r="42">
      <c r="A42" s="43" t="inlineStr">
        <is>
          <t>Green</t>
        </is>
      </c>
      <c r="B42" s="41" t="inlineStr">
        <is>
          <t>Complete or favorable</t>
        </is>
      </c>
      <c r="C42" s="36" t="n"/>
      <c r="D42" s="36" t="n"/>
      <c r="E42" s="36" t="n"/>
      <c r="F42" s="36" t="n"/>
      <c r="G42" s="36" t="n"/>
      <c r="H42" s="36" t="n"/>
    </row>
    <row r="43">
      <c r="A43" s="44" t="inlineStr">
        <is>
          <t>Yellow</t>
        </is>
      </c>
      <c r="B43" s="41" t="inlineStr">
        <is>
          <t>Attention recommended</t>
        </is>
      </c>
      <c r="C43" s="36" t="n"/>
      <c r="D43" s="36" t="n"/>
      <c r="E43" s="36" t="n"/>
      <c r="F43" s="36" t="n"/>
      <c r="G43" s="36" t="n"/>
      <c r="H43" s="36" t="n"/>
    </row>
    <row r="44">
      <c r="A44" s="45" t="inlineStr">
        <is>
          <t>Orange</t>
        </is>
      </c>
      <c r="B44" s="41" t="inlineStr">
        <is>
          <t>Urgent or missing action date</t>
        </is>
      </c>
      <c r="C44" s="36" t="n"/>
      <c r="D44" s="36" t="n"/>
      <c r="E44" s="36" t="n"/>
      <c r="F44" s="36" t="n"/>
      <c r="G44" s="36" t="n"/>
      <c r="H44" s="36" t="n"/>
    </row>
    <row r="45">
      <c r="A45" s="46" t="inlineStr">
        <is>
          <t>Red</t>
        </is>
      </c>
      <c r="B45" s="41" t="inlineStr">
        <is>
          <t>Overdue, duplicate, or inconsistent record</t>
        </is>
      </c>
      <c r="C45" s="36" t="n"/>
      <c r="D45" s="36" t="n"/>
      <c r="E45" s="36" t="n"/>
      <c r="F45" s="36" t="n"/>
      <c r="G45" s="36" t="n"/>
      <c r="H45" s="36" t="n"/>
    </row>
    <row r="46">
      <c r="A46" s="36" t="n"/>
      <c r="B46" s="36" t="n"/>
      <c r="C46" s="36" t="n"/>
      <c r="D46" s="36" t="n"/>
      <c r="E46" s="36" t="n"/>
      <c r="F46" s="36" t="n"/>
      <c r="G46" s="36" t="n"/>
      <c r="H46" s="36" t="n"/>
    </row>
    <row r="47">
      <c r="A47" s="37" t="inlineStr">
        <is>
          <t>Limitations</t>
        </is>
      </c>
      <c r="B47" s="36" t="n"/>
      <c r="C47" s="36" t="n"/>
      <c r="D47" s="36" t="n"/>
      <c r="E47" s="36" t="n"/>
      <c r="F47" s="36" t="n"/>
      <c r="G47" s="36" t="n"/>
      <c r="H47" s="36" t="n"/>
    </row>
    <row r="48">
      <c r="A48" s="36" t="inlineStr">
        <is>
          <t>This workbook is an operational planning aid. It does not make admission decisions, send messages, reserve seats automatically, or establish legal or regulatory requirements.</t>
        </is>
      </c>
    </row>
    <row r="49"/>
  </sheetData>
  <mergeCells count="18">
    <mergeCell ref="A9:H9"/>
    <mergeCell ref="A12:H12"/>
    <mergeCell ref="A4:H5"/>
    <mergeCell ref="A48:H49"/>
    <mergeCell ref="A15:H15"/>
    <mergeCell ref="A35:H35"/>
    <mergeCell ref="A31:H31"/>
    <mergeCell ref="A10:H10"/>
    <mergeCell ref="A13:H13"/>
    <mergeCell ref="A11:H11"/>
    <mergeCell ref="A14:H14"/>
    <mergeCell ref="A33:H33"/>
    <mergeCell ref="A1:H1"/>
    <mergeCell ref="A36:H36"/>
    <mergeCell ref="A32:H32"/>
    <mergeCell ref="A8:H8"/>
    <mergeCell ref="A27:H28"/>
    <mergeCell ref="A34:H34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2026-09-06T04:10:31Z</dcterms:created>
  <dcterms:modified xmlns:dcterms="http://purl.org/dc/terms/" xmlns:xsi="http://www.w3.org/2001/XMLSchema-instance" xsi:type="dcterms:W3CDTF">2026-09-06T04:10:33+00:00Z</dcterms:modified>
</cp:coreProperties>
</file>