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ases" sheetId="2" state="visible" r:id="rId2"/>
    <sheet xmlns:r="http://schemas.openxmlformats.org/officeDocument/2006/relationships" name="Contact Log" sheetId="3" state="visible" r:id="rId3"/>
    <sheet xmlns:r="http://schemas.openxmlformats.org/officeDocument/2006/relationships" name="Setting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1" hidden="1">'Cases'!$A$6:$Z$206</definedName>
    <definedName name="_xlnm._FilterDatabase" localSheetId="2" hidden="1">'Contact Log'!$A$6:$O$506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4343A"/>
      <sz val="9"/>
    </font>
    <font>
      <name val="Calibri"/>
      <b val="1"/>
      <color rgb="00FFFFFF"/>
      <sz val="10"/>
    </font>
    <font>
      <name val="Calibri"/>
      <i val="1"/>
      <color rgb="0024343A"/>
      <sz val="11"/>
    </font>
    <font>
      <name val="Calibri"/>
      <b val="1"/>
      <color rgb="0024343A"/>
      <sz val="10"/>
    </font>
    <font>
      <name val="Calibri"/>
      <color rgb="0024343A"/>
      <sz val="10"/>
    </font>
    <font>
      <name val="Calibri"/>
      <b val="1"/>
      <color rgb="00183B4E"/>
      <sz val="14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E7ECEE"/>
      </patternFill>
    </fill>
    <fill>
      <patternFill patternType="solid">
        <fgColor rgb="00B7473A"/>
      </patternFill>
    </fill>
    <fill>
      <patternFill patternType="solid">
        <fgColor rgb="00F6D96B"/>
      </patternFill>
    </fill>
    <fill>
      <patternFill patternType="solid">
        <fgColor rgb="002F7D5B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pivotButton="0" quotePrefix="0" xfId="0"/>
    <xf numFmtId="164" fontId="0" fillId="3" borderId="1" pivotButton="0" quotePrefix="0" xfId="0"/>
    <xf numFmtId="0" fontId="3" fillId="4" borderId="0" pivotButton="0" quotePrefix="0" xfId="0"/>
    <xf numFmtId="0" fontId="5" fillId="5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0" fontId="8" fillId="2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5" fillId="3" borderId="0" pivotButton="0" quotePrefix="0" xfId="0"/>
    <xf numFmtId="0" fontId="3" fillId="4" borderId="1" applyAlignment="1" pivotButton="0" quotePrefix="0" xfId="0">
      <alignment horizontal="left" vertical="top" wrapText="1"/>
    </xf>
    <xf numFmtId="0" fontId="6" fillId="3" borderId="1" pivotButton="0" quotePrefix="0" xfId="0"/>
    <xf numFmtId="164" fontId="6" fillId="3" borderId="1" pivotButton="0" quotePrefix="0" xfId="0"/>
    <xf numFmtId="1" fontId="6" fillId="3" borderId="1" pivotButton="0" quotePrefix="0" xfId="0"/>
    <xf numFmtId="165" fontId="6" fillId="5" borderId="1" pivotButton="0" quotePrefix="0" xfId="0"/>
    <xf numFmtId="0" fontId="6" fillId="5" borderId="1" pivotButton="0" quotePrefix="0" xfId="0"/>
    <xf numFmtId="0" fontId="6" fillId="3" borderId="1" applyAlignment="1" pivotButton="0" quotePrefix="0" xfId="0">
      <alignment horizontal="left" vertical="top" wrapText="1"/>
    </xf>
    <xf numFmtId="164" fontId="6" fillId="5" borderId="1" pivotButton="0" quotePrefix="0" xfId="0"/>
    <xf numFmtId="1" fontId="6" fillId="5" borderId="1" pivotButton="0" quotePrefix="0" xfId="0"/>
    <xf numFmtId="0" fontId="1" fillId="2" borderId="0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left" vertical="top" wrapText="1"/>
    </xf>
    <xf numFmtId="1" fontId="0" fillId="5" borderId="1" pivotButton="0" quotePrefix="0" xfId="0"/>
    <xf numFmtId="0" fontId="0" fillId="5" borderId="1" pivotButton="0" quotePrefix="0" xfId="0"/>
    <xf numFmtId="165" fontId="0" fillId="3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4" borderId="0" applyAlignment="1" pivotButton="0" quotePrefix="0" xfId="0">
      <alignment horizontal="left" vertical="top" wrapText="1"/>
    </xf>
    <xf numFmtId="0" fontId="8" fillId="4" borderId="0" pivotButton="0" quotePrefix="0" xfId="0"/>
    <xf numFmtId="0" fontId="0" fillId="4" borderId="0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3" fillId="6" borderId="1" pivotButton="0" quotePrefix="0" xfId="0"/>
    <xf numFmtId="0" fontId="0" fillId="7" borderId="1" pivotButton="0" quotePrefix="0" xfId="0"/>
    <xf numFmtId="0" fontId="3" fillId="8" borderId="1" pivotButton="0" quotePrefix="0" xfId="0"/>
    <xf numFmtId="164" fontId="0" fillId="3" borderId="1" pivotButton="0" quotePrefix="0" xfId="0"/>
    <xf numFmtId="165" fontId="7" fillId="5" borderId="1" applyAlignment="1" pivotButton="0" quotePrefix="0" xfId="0">
      <alignment horizontal="center" vertical="center"/>
    </xf>
    <xf numFmtId="164" fontId="6" fillId="3" borderId="1" pivotButton="0" quotePrefix="0" xfId="0"/>
    <xf numFmtId="165" fontId="6" fillId="5" borderId="1" pivotButton="0" quotePrefix="0" xfId="0"/>
    <xf numFmtId="164" fontId="6" fillId="5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dxfs count="10"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ill>
        <patternFill patternType="solid">
          <fgColor rgb="00F6D96B"/>
        </patternFill>
      </fill>
    </dxf>
    <dxf>
      <fill>
        <patternFill patternType="solid">
          <fgColor rgb="00E69138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9EAD3"/>
        </patternFill>
      </fill>
    </dxf>
    <dxf>
      <font>
        <name val="Calibri"/>
        <b val="1"/>
        <color rgb="0024343A"/>
        <sz val="10"/>
      </font>
      <fill>
        <patternFill patternType="solid">
          <fgColor rgb="00E69138"/>
        </patternFill>
      </fill>
    </dxf>
    <dxf>
      <font>
        <name val="Calibri"/>
        <b val="1"/>
        <color rgb="0024343A"/>
        <sz val="10"/>
      </font>
      <fill>
        <patternFill patternType="solid">
          <fgColor rgb="00F6D96B"/>
        </patternFill>
      </fill>
    </dxf>
    <dxf>
      <font>
        <name val="Calibri"/>
        <b val="1"/>
        <color rgb="00B7473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Cases by Risk Band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solidFill>
                <a:srgbClr val="2F6F73"/>
              </a:solidFill>
              <a:prstDash val="solid"/>
            </a:ln>
          </spPr>
          <cat>
            <numRef>
              <f>'Dashboard'!$A$13:$A$16</f>
            </numRef>
          </cat>
          <val>
            <numRef>
              <f>'Dashboard'!$B$13:$B$16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Cases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Cases by Owner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'Dashboard'!H12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'Dashboard'!$G$13:$G$17</f>
            </numRef>
          </cat>
          <val>
            <numRef>
              <f>'Dashboard'!$H$13:$H$17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Cases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4608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18</row>
      <rowOff>0</rowOff>
    </from>
    <ext cx="48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ses" displayName="tblCases" ref="A6:Z206" headerRowCount="1">
  <autoFilter ref="A6:Z206"/>
  <tableColumns count="26">
    <tableColumn id="1" name="Case ID"/>
    <tableColumn id="2" name="Student Alias"/>
    <tableColumn id="3" name="Grade or Cohort"/>
    <tableColumn id="4" name="Campus"/>
    <tableColumn id="5" name="Case Owner"/>
    <tableColumn id="6" name="Open Date"/>
    <tableColumn id="7" name="Case Status"/>
    <tableColumn id="8" name="Attendance Window Start"/>
    <tableColumn id="9" name="Attendance Window End"/>
    <tableColumn id="10" name="Days Enrolled"/>
    <tableColumn id="11" name="Days Absent"/>
    <tableColumn id="12" name="Unexcused Absences"/>
    <tableColumn id="13" name="Attendance Rate"/>
    <tableColumn id="14" name="Risk Band"/>
    <tableColumn id="15" name="Primary Concern"/>
    <tableColumn id="16" name="Intervention Tier"/>
    <tableColumn id="17" name="Current Plan"/>
    <tableColumn id="18" name="Next Review Date"/>
    <tableColumn id="19" name="Last Contact Date"/>
    <tableColumn id="20" name="Days Since Contact"/>
    <tableColumn id="21" name="Case Alert"/>
    <tableColumn id="22" name="Outcome Status"/>
    <tableColumn id="23" name="Close Date"/>
    <tableColumn id="24" name="Closure Reason"/>
    <tableColumn id="25" name="Notes"/>
    <tableColumn id="26" name="Data Check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tblContacts" displayName="tblContacts" ref="A6:O506" headerRowCount="1">
  <autoFilter ref="A6:O506"/>
  <tableColumns count="15">
    <tableColumn id="1" name="Interaction ID"/>
    <tableColumn id="2" name="Case ID"/>
    <tableColumn id="3" name="Contact Date"/>
    <tableColumn id="4" name="Contact Type"/>
    <tableColumn id="5" name="Contact With"/>
    <tableColumn id="6" name="Staff Member"/>
    <tableColumn id="7" name="Purpose"/>
    <tableColumn id="8" name="Result"/>
    <tableColumn id="9" name="Contact Summary"/>
    <tableColumn id="10" name="Next Step"/>
    <tableColumn id="11" name="Follow-Up Due"/>
    <tableColumn id="12" name="Follow-Up Completed Date"/>
    <tableColumn id="13" name="Days to Follow-Up"/>
    <tableColumn id="14" name="Follow-Up Status"/>
    <tableColumn id="15" name="Data Check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30" customHeight="1">
      <c r="A1" s="1" t="inlineStr">
        <is>
          <t>Attendance Intervention Case Tracker</t>
        </is>
      </c>
    </row>
    <row r="2">
      <c r="A2" s="2" t="inlineStr">
        <is>
          <t>Operational dashboard for fictional attendance intervention records</t>
        </is>
      </c>
    </row>
    <row r="3">
      <c r="A3" t="inlineStr">
        <is>
          <t>As of Date</t>
        </is>
      </c>
      <c r="B3" s="36" t="n">
        <v>46272</v>
      </c>
      <c r="D3" s="4" t="inlineStr">
        <is>
          <t>Workbook Status</t>
        </is>
      </c>
      <c r="E3" s="5">
        <f>IF(OR(B8&gt;0,E8&gt;0),"Review Needed","Current")</f>
        <v/>
      </c>
    </row>
    <row r="4"/>
    <row r="5">
      <c r="A5" s="6" t="inlineStr">
        <is>
          <t>Open Cases</t>
        </is>
      </c>
      <c r="B5" s="6" t="inlineStr">
        <is>
          <t>Critical or High Risk</t>
        </is>
      </c>
      <c r="C5" s="6" t="inlineStr">
        <is>
          <t>Average Attendance Rate</t>
        </is>
      </c>
      <c r="D5" s="6" t="inlineStr">
        <is>
          <t>Reviews Due in 7 Days</t>
        </is>
      </c>
      <c r="E5" s="6" t="inlineStr">
        <is>
          <t>Overdue Case Reviews</t>
        </is>
      </c>
      <c r="F5" s="6" t="inlineStr">
        <is>
          <t>Cases With No Contact</t>
        </is>
      </c>
      <c r="G5" s="6" t="inlineStr">
        <is>
          <t>Contacts Overdue</t>
        </is>
      </c>
      <c r="H5" s="6" t="inlineStr">
        <is>
          <t>Closed Cases</t>
        </is>
      </c>
    </row>
    <row r="6">
      <c r="A6" s="7">
        <f>COUNTIFS(Cases!$A$7:$A$206,"&lt;&gt;",Cases!$G$7:$G$206,"&lt;&gt;Closed")</f>
        <v/>
      </c>
      <c r="B6" s="7">
        <f>COUNTIFS(Cases!$A$7:$A$206,"&lt;&gt;",Cases!$G$7:$G$206,"&lt;&gt;Closed",Cases!$N$7:$N$206,"Critical")+COUNTIFS(Cases!$A$7:$A$206,"&lt;&gt;",Cases!$G$7:$G$206,"&lt;&gt;Closed",Cases!$N$7:$N$206,"High")</f>
        <v/>
      </c>
      <c r="C6" s="37">
        <f>IFERROR(AVERAGEIFS(Cases!$M$7:$M$206,Cases!$A$7:$A$206,"&lt;&gt;",Cases!$G$7:$G$206,"&lt;&gt;Closed"),"")</f>
        <v/>
      </c>
      <c r="D6" s="7">
        <f>COUNTIFS(Cases!$A$7:$A$206,"&lt;&gt;",Cases!$G$7:$G$206,"&lt;&gt;Closed",Cases!$R$7:$R$206,"&gt;="&amp;$B$3,Cases!$R$7:$R$206,"&lt;="&amp;$B$3+Settings!$B$6)</f>
        <v/>
      </c>
      <c r="E6" s="7">
        <f>COUNTIFS(Cases!$A$7:$A$206,"&lt;&gt;",Cases!$G$7:$G$206,"&lt;&gt;Closed",Cases!$R$7:$R$206,"&lt;"&amp;$B$3)</f>
        <v/>
      </c>
      <c r="F6" s="7">
        <f>COUNTIFS(Cases!$A$7:$A$206,"&lt;&gt;",Cases!$G$7:$G$206,"&lt;&gt;Closed",Cases!$S$7:$S$206,"")</f>
        <v/>
      </c>
      <c r="G6" s="7">
        <f>COUNTIFS('Contact Log'!$A$7:$A$506,"&lt;&gt;",'Contact Log'!$N$7:$N$506,"Overdue")</f>
        <v/>
      </c>
      <c r="H6" s="7">
        <f>COUNTIFS(Cases!$A$7:$A$206,"&lt;&gt;",Cases!$G$7:$G$206,"Closed")</f>
        <v/>
      </c>
    </row>
    <row r="7">
      <c r="A7" s="6" t="inlineStr">
        <is>
          <t>Open Critical Cases</t>
        </is>
      </c>
      <c r="B7" s="6" t="inlineStr">
        <is>
          <t>Cases Requiring Attention</t>
        </is>
      </c>
      <c r="C7" s="6" t="inlineStr">
        <is>
          <t>Improving Cases</t>
        </is>
      </c>
      <c r="D7" s="6" t="inlineStr">
        <is>
          <t>Opened in Last 30 Days</t>
        </is>
      </c>
      <c r="E7" s="6" t="inlineStr">
        <is>
          <t>Data Quality Issues</t>
        </is>
      </c>
      <c r="F7" s="6" t="inlineStr">
        <is>
          <t>Stale Contact Cases</t>
        </is>
      </c>
      <c r="G7" s="6" t="inlineStr">
        <is>
          <t>Active Case Owners</t>
        </is>
      </c>
      <c r="H7" s="6" t="inlineStr">
        <is>
          <t>Total Logged Contacts</t>
        </is>
      </c>
    </row>
    <row r="8">
      <c r="A8" s="7">
        <f>COUNTIFS(Cases!$A$7:$A$206,"&lt;&gt;",Cases!$G$7:$G$206,"&lt;&gt;Closed",Cases!$N$7:$N$206,"Critical")</f>
        <v/>
      </c>
      <c r="B8" s="7">
        <f>COUNTIFS(Cases!$A$7:$A$206,"&lt;&gt;",Cases!$G$7:$G$206,"&lt;&gt;Closed",Cases!$U$7:$U$206,"Overdue")+COUNTIFS(Cases!$A$7:$A$206,"&lt;&gt;",Cases!$G$7:$G$206,"&lt;&gt;Closed",Cases!$U$7:$U$206,"Missing Review Date")+COUNTIFS(Cases!$A$7:$A$206,"&lt;&gt;",Cases!$G$7:$G$206,"&lt;&gt;Closed",Cases!$U$7:$U$206,"Review Data")</f>
        <v/>
      </c>
      <c r="C8" s="7">
        <f>COUNTIFS(Cases!$A$7:$A$206,"&lt;&gt;",Cases!$G$7:$G$206,"&lt;&gt;Closed",Cases!$V$7:$V$206,"Improving")</f>
        <v/>
      </c>
      <c r="D8" s="7">
        <f>COUNTIFS(Cases!$A$7:$A$206,"&lt;&gt;",Cases!$F$7:$F$206,"&gt;="&amp;$B$3-30,Cases!$F$7:$F$206,"&lt;="&amp;$B$3)</f>
        <v/>
      </c>
      <c r="E8" s="7">
        <f>COUNTIFS(Cases!$A$7:$A$206,"&lt;&gt;",Cases!$Z$7:$Z$206,"&lt;&gt;OK")+COUNTIFS('Contact Log'!$A$7:$A$506,"&lt;&gt;",'Contact Log'!$O$7:$O$506,"&lt;&gt;OK")</f>
        <v/>
      </c>
      <c r="F8" s="7">
        <f>COUNTIFS(Cases!$A$7:$A$206,"&lt;&gt;",Cases!$G$7:$G$206,"&lt;&gt;Closed",Cases!$T$7:$T$206,"&gt;"&amp;Settings!$B$7)+COUNTIFS(Cases!$A$7:$A$206,"&lt;&gt;",Cases!$G$7:$G$206,"&lt;&gt;Closed",Cases!$S$7:$S$206,"")</f>
        <v/>
      </c>
      <c r="G8" s="7">
        <f>SUMPRODUCT((Cases!$A$7:$A$206&lt;&gt;"")*(Cases!$G$7:$G$206&lt;&gt;"Closed")*(Cases!$E$7:$E$206&lt;&gt;"")/COUNTIFS(Cases!$E$7:$E$206,Cases!$E$7:$E$206,Cases!$A$7:$A$206,"&lt;&gt;",Cases!$G$7:$G$206,"&lt;&gt;Closed"))</f>
        <v/>
      </c>
      <c r="H8" s="7">
        <f>COUNTIF('Contact Log'!$A$7:$A$506,"&lt;&gt;")</f>
        <v/>
      </c>
    </row>
    <row r="9"/>
    <row r="10"/>
    <row r="11">
      <c r="A11" s="9" t="inlineStr">
        <is>
          <t>Risk Distribution</t>
        </is>
      </c>
      <c r="D11" s="9" t="inlineStr">
        <is>
          <t>Case Status Distribution</t>
        </is>
      </c>
      <c r="G11" s="9" t="inlineStr">
        <is>
          <t>Case Owner Workload</t>
        </is>
      </c>
    </row>
    <row r="12">
      <c r="A12" s="10" t="inlineStr">
        <is>
          <t>Risk Band</t>
        </is>
      </c>
      <c r="B12" s="10" t="inlineStr">
        <is>
          <t>Open Cases</t>
        </is>
      </c>
      <c r="D12" s="10" t="inlineStr">
        <is>
          <t>Case Status</t>
        </is>
      </c>
      <c r="E12" s="10" t="inlineStr">
        <is>
          <t>Cases</t>
        </is>
      </c>
      <c r="G12" s="10" t="inlineStr">
        <is>
          <t>Case Owner</t>
        </is>
      </c>
      <c r="H12" s="10" t="inlineStr">
        <is>
          <t>Open Cases</t>
        </is>
      </c>
    </row>
    <row r="13">
      <c r="A13" s="11" t="inlineStr">
        <is>
          <t>Critical</t>
        </is>
      </c>
      <c r="B13" s="11">
        <f>COUNTIFS(Cases!$A$7:$A$206,"&lt;&gt;",Cases!$G$7:$G$206,"&lt;&gt;Closed",Cases!$N$7:$N$206,A13)</f>
        <v/>
      </c>
      <c r="D13" s="11" t="inlineStr">
        <is>
          <t>Active</t>
        </is>
      </c>
      <c r="E13" s="11">
        <f>COUNTIFS(Cases!$A$7:$A$206,"&lt;&gt;",Cases!$G$7:$G$206,D13)</f>
        <v/>
      </c>
      <c r="G13" s="11" t="inlineStr">
        <is>
          <t>Avery Brooks</t>
        </is>
      </c>
      <c r="H13" s="11">
        <f>COUNTIFS(Cases!$A$7:$A$206,"&lt;&gt;",Cases!$G$7:$G$206,"&lt;&gt;Closed",Cases!$E$7:$E$206,G13)</f>
        <v/>
      </c>
    </row>
    <row r="14">
      <c r="A14" s="11" t="inlineStr">
        <is>
          <t>High</t>
        </is>
      </c>
      <c r="B14" s="11">
        <f>COUNTIFS(Cases!$A$7:$A$206,"&lt;&gt;",Cases!$G$7:$G$206,"&lt;&gt;Closed",Cases!$N$7:$N$206,A14)</f>
        <v/>
      </c>
      <c r="D14" s="11" t="inlineStr">
        <is>
          <t>Monitoring</t>
        </is>
      </c>
      <c r="E14" s="11">
        <f>COUNTIFS(Cases!$A$7:$A$206,"&lt;&gt;",Cases!$G$7:$G$206,D14)</f>
        <v/>
      </c>
      <c r="G14" s="11" t="inlineStr">
        <is>
          <t>Jordan Ellis</t>
        </is>
      </c>
      <c r="H14" s="11">
        <f>COUNTIFS(Cases!$A$7:$A$206,"&lt;&gt;",Cases!$G$7:$G$206,"&lt;&gt;Closed",Cases!$E$7:$E$206,G14)</f>
        <v/>
      </c>
    </row>
    <row r="15">
      <c r="A15" s="11" t="inlineStr">
        <is>
          <t>Moderate</t>
        </is>
      </c>
      <c r="B15" s="11">
        <f>COUNTIFS(Cases!$A$7:$A$206,"&lt;&gt;",Cases!$G$7:$G$206,"&lt;&gt;Closed",Cases!$N$7:$N$206,A15)</f>
        <v/>
      </c>
      <c r="D15" s="11" t="inlineStr">
        <is>
          <t>Paused</t>
        </is>
      </c>
      <c r="E15" s="11">
        <f>COUNTIFS(Cases!$A$7:$A$206,"&lt;&gt;",Cases!$G$7:$G$206,D15)</f>
        <v/>
      </c>
      <c r="G15" s="11" t="inlineStr">
        <is>
          <t>Morgan Reed</t>
        </is>
      </c>
      <c r="H15" s="11">
        <f>COUNTIFS(Cases!$A$7:$A$206,"&lt;&gt;",Cases!$G$7:$G$206,"&lt;&gt;Closed",Cases!$E$7:$E$206,G15)</f>
        <v/>
      </c>
    </row>
    <row r="16">
      <c r="A16" s="11" t="inlineStr">
        <is>
          <t>On Track</t>
        </is>
      </c>
      <c r="B16" s="11">
        <f>COUNTIFS(Cases!$A$7:$A$206,"&lt;&gt;",Cases!$G$7:$G$206,"&lt;&gt;Closed",Cases!$N$7:$N$206,A16)</f>
        <v/>
      </c>
      <c r="D16" s="11" t="inlineStr">
        <is>
          <t>Closed</t>
        </is>
      </c>
      <c r="E16" s="11">
        <f>COUNTIFS(Cases!$A$7:$A$206,"&lt;&gt;",Cases!$G$7:$G$206,D16)</f>
        <v/>
      </c>
      <c r="G16" s="11" t="inlineStr">
        <is>
          <t>Riley Chen</t>
        </is>
      </c>
      <c r="H16" s="11">
        <f>COUNTIFS(Cases!$A$7:$A$206,"&lt;&gt;",Cases!$G$7:$G$206,"&lt;&gt;Closed",Cases!$E$7:$E$206,G16)</f>
        <v/>
      </c>
    </row>
    <row r="17">
      <c r="A17" s="11" t="n"/>
      <c r="B17" s="11">
        <f>""</f>
        <v/>
      </c>
      <c r="D17" s="11" t="n"/>
      <c r="E17" s="11">
        <f>""</f>
        <v/>
      </c>
      <c r="G17" s="11" t="inlineStr">
        <is>
          <t>Taylor Quinn</t>
        </is>
      </c>
      <c r="H17" s="11">
        <f>COUNTIFS(Cases!$A$7:$A$206,"&lt;&gt;",Cases!$G$7:$G$206,"&lt;&gt;Closed",Cases!$E$7:$E$206,G17)</f>
        <v/>
      </c>
    </row>
    <row r="18">
      <c r="B18">
        <f>""</f>
        <v/>
      </c>
      <c r="E18">
        <f>""</f>
        <v/>
      </c>
      <c r="H18">
        <f>""</f>
        <v/>
      </c>
    </row>
    <row r="19">
      <c r="B19">
        <f>""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E3">
    <cfRule type="expression" priority="1" dxfId="0">
      <formula>E3="Review Needed"</formula>
    </cfRule>
    <cfRule type="expression" priority="2" dxfId="1">
      <formula>E3="Current"</formula>
    </cfRule>
  </conditionalFormatting>
  <conditionalFormatting sqref="E6">
    <cfRule type="cellIs" priority="3" operator="greaterThan" dxfId="0">
      <formula>0</formula>
    </cfRule>
  </conditionalFormatting>
  <conditionalFormatting sqref="G6">
    <cfRule type="cellIs" priority="4" operator="greaterThan" dxfId="0">
      <formula>0</formula>
    </cfRule>
  </conditionalFormatting>
  <conditionalFormatting sqref="E8">
    <cfRule type="cellIs" priority="5" operator="greaterThan" dxfId="0">
      <formula>0</formula>
    </cfRule>
  </conditionalFormatting>
  <conditionalFormatting sqref="D6">
    <cfRule type="cellIs" priority="6" operator="greaterThan" dxfId="2">
      <formula>0</formula>
    </cfRule>
  </conditionalFormatting>
  <conditionalFormatting sqref="F8">
    <cfRule type="cellIs" priority="7" operator="greaterThan" dxfId="2">
      <formula>0</formula>
    </cfRule>
  </conditionalFormatting>
  <conditionalFormatting sqref="C8">
    <cfRule type="cellIs" priority="8" operator="greaterThan" dxfId="1">
      <formula>0</formula>
    </cfRule>
  </conditionalFormatting>
  <conditionalFormatting sqref="C6">
    <cfRule type="expression" priority="9" dxfId="0">
      <formula>AND(C6&lt;&gt;"",C6&lt;Settings!$B$3)</formula>
    </cfRule>
    <cfRule type="expression" priority="10" dxfId="3">
      <formula>AND(C6&gt;=Settings!$B$3,C6&lt;Settings!$B$4)</formula>
    </cfRule>
    <cfRule type="expression" priority="11" dxfId="2">
      <formula>AND(C6&gt;=Settings!$B$4,C6&lt;Settings!$B$5)</formula>
    </cfRule>
    <cfRule type="expression" priority="12" dxfId="1">
      <formula>AND(C6&lt;&gt;"",C6&gt;=Settings!$B$5)</formula>
    </cfRule>
  </conditionalFormatting>
  <dataValidations count="1">
    <dataValidation sqref="B3" showDropDown="0" showInputMessage="1" showErrorMessage="1" allowBlank="0" error="Enter a valid date from 01/01/2020 through 12/31/2035." promptTitle="Reporting date" prompt="Enter the reporting date used for alerts and dashboard calculations." type="date" operator="between">
      <formula1>DATE(2020,1,1)</formula1>
      <formula2>DATE(2035,12,31)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23" customWidth="1" min="4" max="4"/>
    <col width="18" customWidth="1" min="5" max="5"/>
    <col width="13" customWidth="1" min="6" max="6"/>
    <col width="13" customWidth="1" min="7" max="7"/>
    <col width="18" customWidth="1" min="8" max="8"/>
    <col width="18" customWidth="1" min="9" max="9"/>
    <col width="13" customWidth="1" min="10" max="10"/>
    <col width="12" customWidth="1" min="11" max="11"/>
    <col width="19" customWidth="1" min="12" max="12"/>
    <col width="16" customWidth="1" min="13" max="13"/>
    <col width="13" customWidth="1" min="14" max="14"/>
    <col width="24" customWidth="1" min="15" max="15"/>
    <col width="17" customWidth="1" min="16" max="16"/>
    <col width="38" customWidth="1" min="17" max="17"/>
    <col width="16" customWidth="1" min="18" max="18"/>
    <col width="16" customWidth="1" min="19" max="19"/>
    <col width="18" customWidth="1" min="20" max="20"/>
    <col width="19" customWidth="1" min="21" max="21"/>
    <col width="18" customWidth="1" min="22" max="22"/>
    <col width="13" customWidth="1" min="23" max="23"/>
    <col width="25" customWidth="1" min="24" max="24"/>
    <col width="42" customWidth="1" min="25" max="25"/>
    <col width="32" customWidth="1" min="26" max="26"/>
  </cols>
  <sheetData>
    <row r="1" ht="28" customHeight="1">
      <c r="A1" s="1" t="inlineStr">
        <is>
          <t>Attendance Intervention Cases</t>
        </is>
      </c>
    </row>
    <row r="2">
      <c r="A2" s="2" t="inlineStr">
        <is>
          <t>Use one row per case. Student aliases and examples are fictional.</t>
        </is>
      </c>
    </row>
    <row r="3">
      <c r="A3" s="12" t="inlineStr">
        <is>
          <t>Editable cells are pale yellow; calculated cells are light gray.</t>
        </is>
      </c>
    </row>
    <row r="6" ht="38" customHeight="1">
      <c r="A6" s="13" t="inlineStr">
        <is>
          <t>Case ID</t>
        </is>
      </c>
      <c r="B6" s="13" t="inlineStr">
        <is>
          <t>Student Alias</t>
        </is>
      </c>
      <c r="C6" s="13" t="inlineStr">
        <is>
          <t>Grade or Cohort</t>
        </is>
      </c>
      <c r="D6" s="13" t="inlineStr">
        <is>
          <t>Campus</t>
        </is>
      </c>
      <c r="E6" s="13" t="inlineStr">
        <is>
          <t>Case Owner</t>
        </is>
      </c>
      <c r="F6" s="13" t="inlineStr">
        <is>
          <t>Open Date</t>
        </is>
      </c>
      <c r="G6" s="13" t="inlineStr">
        <is>
          <t>Case Status</t>
        </is>
      </c>
      <c r="H6" s="13" t="inlineStr">
        <is>
          <t>Attendance Window Start</t>
        </is>
      </c>
      <c r="I6" s="13" t="inlineStr">
        <is>
          <t>Attendance Window End</t>
        </is>
      </c>
      <c r="J6" s="13" t="inlineStr">
        <is>
          <t>Days Enrolled</t>
        </is>
      </c>
      <c r="K6" s="13" t="inlineStr">
        <is>
          <t>Days Absent</t>
        </is>
      </c>
      <c r="L6" s="13" t="inlineStr">
        <is>
          <t>Unexcused Absences</t>
        </is>
      </c>
      <c r="M6" s="13" t="inlineStr">
        <is>
          <t>Attendance Rate</t>
        </is>
      </c>
      <c r="N6" s="13" t="inlineStr">
        <is>
          <t>Risk Band</t>
        </is>
      </c>
      <c r="O6" s="13" t="inlineStr">
        <is>
          <t>Primary Concern</t>
        </is>
      </c>
      <c r="P6" s="13" t="inlineStr">
        <is>
          <t>Intervention Tier</t>
        </is>
      </c>
      <c r="Q6" s="13" t="inlineStr">
        <is>
          <t>Current Plan</t>
        </is>
      </c>
      <c r="R6" s="13" t="inlineStr">
        <is>
          <t>Next Review Date</t>
        </is>
      </c>
      <c r="S6" s="13" t="inlineStr">
        <is>
          <t>Last Contact Date</t>
        </is>
      </c>
      <c r="T6" s="13" t="inlineStr">
        <is>
          <t>Days Since Contact</t>
        </is>
      </c>
      <c r="U6" s="13" t="inlineStr">
        <is>
          <t>Case Alert</t>
        </is>
      </c>
      <c r="V6" s="13" t="inlineStr">
        <is>
          <t>Outcome Status</t>
        </is>
      </c>
      <c r="W6" s="13" t="inlineStr">
        <is>
          <t>Close Date</t>
        </is>
      </c>
      <c r="X6" s="13" t="inlineStr">
        <is>
          <t>Closure Reason</t>
        </is>
      </c>
      <c r="Y6" s="13" t="inlineStr">
        <is>
          <t>Notes</t>
        </is>
      </c>
      <c r="Z6" s="13" t="inlineStr">
        <is>
          <t>Data Check</t>
        </is>
      </c>
    </row>
    <row r="7">
      <c r="A7" s="14" t="inlineStr">
        <is>
          <t>AT-2026-001</t>
        </is>
      </c>
      <c r="B7" s="14" t="inlineStr">
        <is>
          <t>Learner Aster</t>
        </is>
      </c>
      <c r="C7" s="14" t="inlineStr">
        <is>
          <t>7</t>
        </is>
      </c>
      <c r="D7" s="14" t="inlineStr">
        <is>
          <t>Cedar Valley Campus</t>
        </is>
      </c>
      <c r="E7" s="14" t="inlineStr">
        <is>
          <t>Avery Brooks</t>
        </is>
      </c>
      <c r="F7" s="38" t="n">
        <v>46252</v>
      </c>
      <c r="G7" s="14" t="inlineStr">
        <is>
          <t>Active</t>
        </is>
      </c>
      <c r="H7" s="38" t="n">
        <v>46244</v>
      </c>
      <c r="I7" s="38" t="n">
        <v>46269</v>
      </c>
      <c r="J7" s="16" t="n">
        <v>20</v>
      </c>
      <c r="K7" s="16" t="n">
        <v>5</v>
      </c>
      <c r="L7" s="16" t="n">
        <v>4</v>
      </c>
      <c r="M7" s="39">
        <f>IF(A7="","",IF(OR(J7="",J7=0,K7=""),"",MAX(0,MIN(1,(J7-K7)/J7))))</f>
        <v/>
      </c>
      <c r="N7" s="18">
        <f>IF(A7="","",IF(M7="","",IF(M7&lt;Settings!$B$3,"Critical",IF(M7&lt;Settings!$B$4,"High",IF(M7&lt;Settings!$B$5,"Moderate","On Track")))))</f>
        <v/>
      </c>
      <c r="O7" s="14" t="inlineStr">
        <is>
          <t>Frequent Absences</t>
        </is>
      </c>
      <c r="P7" s="14" t="inlineStr">
        <is>
          <t>Tier 2</t>
        </is>
      </c>
      <c r="Q7" s="19" t="inlineStr">
        <is>
          <t>Weekly attendance check-in and morning routine plan.</t>
        </is>
      </c>
      <c r="R7" s="38" t="n">
        <v>46273</v>
      </c>
      <c r="S7" s="40">
        <f>IF(A7="","",IF(COUNTIF('Contact Log'!$B$7:$B$506,A7)=0,"",MAXIFS('Contact Log'!$C$7:$C$506,'Contact Log'!$B$7:$B$506,A7)))</f>
        <v/>
      </c>
      <c r="T7" s="21">
        <f>IF(A7="","",IF(S7="","",MAX(0,Dashboard!$B$3-S7)))</f>
        <v/>
      </c>
      <c r="U7" s="18">
        <f>IF(A7="","",IF(Z7&lt;&gt;"OK","Review Data",IF(G7="Closed","Closed",IF(R7="","Missing Review Date",IF(R7&lt;Dashboard!$B$3,"Overdue",IF(R7&lt;=Dashboard!$B$3+Settings!$B$6,"Due Soon","On Track"))))))</f>
        <v/>
      </c>
      <c r="V7" s="14" t="inlineStr">
        <is>
          <t>Improving</t>
        </is>
      </c>
      <c r="W7" s="38" t="n"/>
      <c r="X7" s="14" t="n"/>
      <c r="Y7" s="19" t="inlineStr">
        <is>
          <t>Family contact completed; monitor next review.</t>
        </is>
      </c>
      <c r="Z7" s="18">
        <f>IF(A7="","",IF(COUNTIF($A$7:$A$206,A7)&gt;1,"Check: Duplicate Case ID",IF(B7="","Check: Missing Student Alias",IF(F7="","Check: Missing Open Date",IF(AND(H7&lt;&gt;"",I7&lt;&gt;"",I7&lt;H7),"Check: Attendance Window Dates",IF(AND(J7&lt;&gt;"",K7&lt;&gt;"",K7&gt;J7),"Check: Absences Exceed Enrolled Days",IF(AND(K7&lt;&gt;"",L7&lt;&gt;"",L7&gt;K7),"Check: Unexcused Exceeds Absences",IF(AND(G7="Closed",W7=""),"Check: Missing Close Date",IF(AND(G7&lt;&gt;"Closed",W7&lt;&gt;""),"Check: Close Date on Open Case",IF(AND(W7&lt;&gt;"",F7&lt;&gt;"",W7&lt;F7),"Check: Close Date Before Open Date",IF(AND(G7="Closed",X7=""),"Check: Missing Closure Reason","OK"))))))))))</f>
        <v/>
      </c>
    </row>
    <row r="8">
      <c r="A8" s="14" t="inlineStr">
        <is>
          <t>AT-2026-002</t>
        </is>
      </c>
      <c r="B8" s="14" t="inlineStr">
        <is>
          <t>Learner Birch</t>
        </is>
      </c>
      <c r="C8" s="14" t="inlineStr">
        <is>
          <t>10</t>
        </is>
      </c>
      <c r="D8" s="14" t="inlineStr">
        <is>
          <t>Harbor Point Campus</t>
        </is>
      </c>
      <c r="E8" s="14" t="inlineStr">
        <is>
          <t>Jordan Ellis</t>
        </is>
      </c>
      <c r="F8" s="38" t="n">
        <v>46254</v>
      </c>
      <c r="G8" s="14" t="inlineStr">
        <is>
          <t>Monitoring</t>
        </is>
      </c>
      <c r="H8" s="38" t="n">
        <v>46244</v>
      </c>
      <c r="I8" s="38" t="n">
        <v>46269</v>
      </c>
      <c r="J8" s="16" t="n">
        <v>20</v>
      </c>
      <c r="K8" s="16" t="n">
        <v>2</v>
      </c>
      <c r="L8" s="16" t="n">
        <v>1</v>
      </c>
      <c r="M8" s="39">
        <f>IF(A8="","",IF(OR(J8="",J8=0,K8=""),"",MAX(0,MIN(1,(J8-K8)/J8))))</f>
        <v/>
      </c>
      <c r="N8" s="18">
        <f>IF(A8="","",IF(M8="","",IF(M8&lt;Settings!$B$3,"Critical",IF(M8&lt;Settings!$B$4,"High",IF(M8&lt;Settings!$B$5,"Moderate","On Track")))))</f>
        <v/>
      </c>
      <c r="O8" s="14" t="inlineStr">
        <is>
          <t>Transportation Barrier</t>
        </is>
      </c>
      <c r="P8" s="14" t="inlineStr">
        <is>
          <t>Tier 1</t>
        </is>
      </c>
      <c r="Q8" s="19" t="inlineStr">
        <is>
          <t>Confirm backup transportation plan.</t>
        </is>
      </c>
      <c r="R8" s="38" t="n">
        <v>46276</v>
      </c>
      <c r="S8" s="40">
        <f>IF(A8="","",IF(COUNTIF('Contact Log'!$B$7:$B$506,A8)=0,"",MAXIFS('Contact Log'!$C$7:$C$506,'Contact Log'!$B$7:$B$506,A8)))</f>
        <v/>
      </c>
      <c r="T8" s="21">
        <f>IF(A8="","",IF(S8="","",MAX(0,Dashboard!$B$3-S8)))</f>
        <v/>
      </c>
      <c r="U8" s="18">
        <f>IF(A8="","",IF(Z8&lt;&gt;"OK","Review Data",IF(G8="Closed","Closed",IF(R8="","Missing Review Date",IF(R8&lt;Dashboard!$B$3,"Overdue",IF(R8&lt;=Dashboard!$B$3+Settings!$B$6,"Due Soon","On Track"))))))</f>
        <v/>
      </c>
      <c r="V8" s="14" t="inlineStr">
        <is>
          <t>Improving</t>
        </is>
      </c>
      <c r="W8" s="38" t="n"/>
      <c r="X8" s="14" t="n"/>
      <c r="Y8" s="19" t="inlineStr">
        <is>
          <t>No sensitive transportation details recorded.</t>
        </is>
      </c>
      <c r="Z8" s="18">
        <f>IF(A8="","",IF(COUNTIF($A$7:$A$206,A8)&gt;1,"Check: Duplicate Case ID",IF(B8="","Check: Missing Student Alias",IF(F8="","Check: Missing Open Date",IF(AND(H8&lt;&gt;"",I8&lt;&gt;"",I8&lt;H8),"Check: Attendance Window Dates",IF(AND(J8&lt;&gt;"",K8&lt;&gt;"",K8&gt;J8),"Check: Absences Exceed Enrolled Days",IF(AND(K8&lt;&gt;"",L8&lt;&gt;"",L8&gt;K8),"Check: Unexcused Exceeds Absences",IF(AND(G8="Closed",W8=""),"Check: Missing Close Date",IF(AND(G8&lt;&gt;"Closed",W8&lt;&gt;""),"Check: Close Date on Open Case",IF(AND(W8&lt;&gt;"",F8&lt;&gt;"",W8&lt;F8),"Check: Close Date Before Open Date",IF(AND(G8="Closed",X8=""),"Check: Missing Closure Reason","OK"))))))))))</f>
        <v/>
      </c>
    </row>
    <row r="9">
      <c r="A9" s="14" t="inlineStr">
        <is>
          <t>AT-2026-003</t>
        </is>
      </c>
      <c r="B9" s="14" t="inlineStr">
        <is>
          <t>Learner Clover</t>
        </is>
      </c>
      <c r="C9" s="14" t="inlineStr">
        <is>
          <t>5</t>
        </is>
      </c>
      <c r="D9" s="14" t="inlineStr">
        <is>
          <t>Mesa Ridge Campus</t>
        </is>
      </c>
      <c r="E9" s="14" t="inlineStr">
        <is>
          <t>Morgan Reed</t>
        </is>
      </c>
      <c r="F9" s="38" t="n">
        <v>46258</v>
      </c>
      <c r="G9" s="14" t="inlineStr">
        <is>
          <t>Active</t>
        </is>
      </c>
      <c r="H9" s="38" t="n">
        <v>46244</v>
      </c>
      <c r="I9" s="38" t="n">
        <v>46269</v>
      </c>
      <c r="J9" s="16" t="n">
        <v>20</v>
      </c>
      <c r="K9" s="16" t="n">
        <v>7</v>
      </c>
      <c r="L9" s="16" t="n">
        <v>6</v>
      </c>
      <c r="M9" s="39">
        <f>IF(A9="","",IF(OR(J9="",J9=0,K9=""),"",MAX(0,MIN(1,(J9-K9)/J9))))</f>
        <v/>
      </c>
      <c r="N9" s="18">
        <f>IF(A9="","",IF(M9="","",IF(M9&lt;Settings!$B$3,"Critical",IF(M9&lt;Settings!$B$4,"High",IF(M9&lt;Settings!$B$5,"Moderate","On Track")))))</f>
        <v/>
      </c>
      <c r="O9" s="14" t="inlineStr">
        <is>
          <t>Consecutive Absences</t>
        </is>
      </c>
      <c r="P9" s="14" t="inlineStr">
        <is>
          <t>Tier 3</t>
        </is>
      </c>
      <c r="Q9" s="19" t="inlineStr">
        <is>
          <t>Coordinate support meeting and return-to-class plan.</t>
        </is>
      </c>
      <c r="R9" s="38" t="n">
        <v>46269</v>
      </c>
      <c r="S9" s="40">
        <f>IF(A9="","",IF(COUNTIF('Contact Log'!$B$7:$B$506,A9)=0,"",MAXIFS('Contact Log'!$C$7:$C$506,'Contact Log'!$B$7:$B$506,A9)))</f>
        <v/>
      </c>
      <c r="T9" s="21">
        <f>IF(A9="","",IF(S9="","",MAX(0,Dashboard!$B$3-S9)))</f>
        <v/>
      </c>
      <c r="U9" s="18">
        <f>IF(A9="","",IF(Z9&lt;&gt;"OK","Review Data",IF(G9="Closed","Closed",IF(R9="","Missing Review Date",IF(R9&lt;Dashboard!$B$3,"Overdue",IF(R9&lt;=Dashboard!$B$3+Settings!$B$6,"Due Soon","On Track"))))))</f>
        <v/>
      </c>
      <c r="V9" s="14" t="inlineStr">
        <is>
          <t>No Change</t>
        </is>
      </c>
      <c r="W9" s="38" t="n"/>
      <c r="X9" s="14" t="n"/>
      <c r="Y9" s="19" t="inlineStr">
        <is>
          <t>Review is overdue as of the dashboard date.</t>
        </is>
      </c>
      <c r="Z9" s="18">
        <f>IF(A9="","",IF(COUNTIF($A$7:$A$206,A9)&gt;1,"Check: Duplicate Case ID",IF(B9="","Check: Missing Student Alias",IF(F9="","Check: Missing Open Date",IF(AND(H9&lt;&gt;"",I9&lt;&gt;"",I9&lt;H9),"Check: Attendance Window Dates",IF(AND(J9&lt;&gt;"",K9&lt;&gt;"",K9&gt;J9),"Check: Absences Exceed Enrolled Days",IF(AND(K9&lt;&gt;"",L9&lt;&gt;"",L9&gt;K9),"Check: Unexcused Exceeds Absences",IF(AND(G9="Closed",W9=""),"Check: Missing Close Date",IF(AND(G9&lt;&gt;"Closed",W9&lt;&gt;""),"Check: Close Date on Open Case",IF(AND(W9&lt;&gt;"",F9&lt;&gt;"",W9&lt;F9),"Check: Close Date Before Open Date",IF(AND(G9="Closed",X9=""),"Check: Missing Closure Reason","OK"))))))))))</f>
        <v/>
      </c>
    </row>
    <row r="10">
      <c r="A10" s="14" t="inlineStr">
        <is>
          <t>AT-2026-004</t>
        </is>
      </c>
      <c r="B10" s="14" t="inlineStr">
        <is>
          <t>Learner Dune</t>
        </is>
      </c>
      <c r="C10" s="14" t="inlineStr">
        <is>
          <t>Adult Learner</t>
        </is>
      </c>
      <c r="D10" s="14" t="inlineStr">
        <is>
          <t>Harbor Point Campus</t>
        </is>
      </c>
      <c r="E10" s="14" t="inlineStr">
        <is>
          <t>Riley Chen</t>
        </is>
      </c>
      <c r="F10" s="38" t="n">
        <v>46259</v>
      </c>
      <c r="G10" s="14" t="inlineStr">
        <is>
          <t>Paused</t>
        </is>
      </c>
      <c r="H10" s="38" t="n">
        <v>46251</v>
      </c>
      <c r="I10" s="38" t="n">
        <v>46269</v>
      </c>
      <c r="J10" s="16" t="n">
        <v>15</v>
      </c>
      <c r="K10" s="16" t="n">
        <v>4</v>
      </c>
      <c r="L10" s="16" t="n">
        <v>2</v>
      </c>
      <c r="M10" s="39">
        <f>IF(A10="","",IF(OR(J10="",J10=0,K10=""),"",MAX(0,MIN(1,(J10-K10)/J10))))</f>
        <v/>
      </c>
      <c r="N10" s="18">
        <f>IF(A10="","",IF(M10="","",IF(M10&lt;Settings!$B$3,"Critical",IF(M10&lt;Settings!$B$4,"High",IF(M10&lt;Settings!$B$5,"Moderate","On Track")))))</f>
        <v/>
      </c>
      <c r="O10" s="14" t="inlineStr">
        <is>
          <t>Schedule Conflict</t>
        </is>
      </c>
      <c r="P10" s="14" t="inlineStr">
        <is>
          <t>Tier 2</t>
        </is>
      </c>
      <c r="Q10" s="19" t="inlineStr">
        <is>
          <t>Review alternate session options.</t>
        </is>
      </c>
      <c r="R10" s="38" t="n">
        <v>46280</v>
      </c>
      <c r="S10" s="40">
        <f>IF(A10="","",IF(COUNTIF('Contact Log'!$B$7:$B$506,A10)=0,"",MAXIFS('Contact Log'!$C$7:$C$506,'Contact Log'!$B$7:$B$506,A10)))</f>
        <v/>
      </c>
      <c r="T10" s="21">
        <f>IF(A10="","",IF(S10="","",MAX(0,Dashboard!$B$3-S10)))</f>
        <v/>
      </c>
      <c r="U10" s="18">
        <f>IF(A10="","",IF(Z10&lt;&gt;"OK","Review Data",IF(G10="Closed","Closed",IF(R10="","Missing Review Date",IF(R10&lt;Dashboard!$B$3,"Overdue",IF(R10&lt;=Dashboard!$B$3+Settings!$B$6,"Due Soon","On Track"))))))</f>
        <v/>
      </c>
      <c r="V10" s="14" t="inlineStr">
        <is>
          <t>Not Yet Assessed</t>
        </is>
      </c>
      <c r="W10" s="38" t="n"/>
      <c r="X10" s="14" t="n"/>
      <c r="Y10" s="19" t="inlineStr">
        <is>
          <t>Case paused pending schedule review.</t>
        </is>
      </c>
      <c r="Z10" s="18">
        <f>IF(A10="","",IF(COUNTIF($A$7:$A$206,A10)&gt;1,"Check: Duplicate Case ID",IF(B10="","Check: Missing Student Alias",IF(F10="","Check: Missing Open Date",IF(AND(H10&lt;&gt;"",I10&lt;&gt;"",I10&lt;H10),"Check: Attendance Window Dates",IF(AND(J10&lt;&gt;"",K10&lt;&gt;"",K10&gt;J10),"Check: Absences Exceed Enrolled Days",IF(AND(K10&lt;&gt;"",L10&lt;&gt;"",L10&gt;K10),"Check: Unexcused Exceeds Absences",IF(AND(G10="Closed",W10=""),"Check: Missing Close Date",IF(AND(G10&lt;&gt;"Closed",W10&lt;&gt;""),"Check: Close Date on Open Case",IF(AND(W10&lt;&gt;"",F10&lt;&gt;"",W10&lt;F10),"Check: Close Date Before Open Date",IF(AND(G10="Closed",X10=""),"Check: Missing Closure Reason","OK"))))))))))</f>
        <v/>
      </c>
    </row>
    <row r="11">
      <c r="A11" s="14" t="inlineStr">
        <is>
          <t>AT-2026-005</t>
        </is>
      </c>
      <c r="B11" s="14" t="inlineStr">
        <is>
          <t>Learner Ember</t>
        </is>
      </c>
      <c r="C11" s="14" t="inlineStr">
        <is>
          <t>9</t>
        </is>
      </c>
      <c r="D11" s="14" t="inlineStr">
        <is>
          <t>Cedar Valley Campus</t>
        </is>
      </c>
      <c r="E11" s="14" t="inlineStr">
        <is>
          <t>Taylor Quinn</t>
        </is>
      </c>
      <c r="F11" s="38" t="n">
        <v>46246</v>
      </c>
      <c r="G11" s="14" t="inlineStr">
        <is>
          <t>Closed</t>
        </is>
      </c>
      <c r="H11" s="38" t="n">
        <v>46244</v>
      </c>
      <c r="I11" s="38" t="n">
        <v>46262</v>
      </c>
      <c r="J11" s="16" t="n">
        <v>15</v>
      </c>
      <c r="K11" s="16" t="n">
        <v>1</v>
      </c>
      <c r="L11" s="16" t="n">
        <v>1</v>
      </c>
      <c r="M11" s="39">
        <f>IF(A11="","",IF(OR(J11="",J11=0,K11=""),"",MAX(0,MIN(1,(J11-K11)/J11))))</f>
        <v/>
      </c>
      <c r="N11" s="18">
        <f>IF(A11="","",IF(M11="","",IF(M11&lt;Settings!$B$3,"Critical",IF(M11&lt;Settings!$B$4,"High",IF(M11&lt;Settings!$B$5,"Moderate","On Track")))))</f>
        <v/>
      </c>
      <c r="O11" s="14" t="inlineStr">
        <is>
          <t>Engagement Concern</t>
        </is>
      </c>
      <c r="P11" s="14" t="inlineStr">
        <is>
          <t>Tier 1</t>
        </is>
      </c>
      <c r="Q11" s="19" t="inlineStr">
        <is>
          <t>Short-term check-in plan completed.</t>
        </is>
      </c>
      <c r="R11" s="38" t="n">
        <v>46262</v>
      </c>
      <c r="S11" s="40">
        <f>IF(A11="","",IF(COUNTIF('Contact Log'!$B$7:$B$506,A11)=0,"",MAXIFS('Contact Log'!$C$7:$C$506,'Contact Log'!$B$7:$B$506,A11)))</f>
        <v/>
      </c>
      <c r="T11" s="21">
        <f>IF(A11="","",IF(S11="","",MAX(0,Dashboard!$B$3-S11)))</f>
        <v/>
      </c>
      <c r="U11" s="18">
        <f>IF(A11="","",IF(Z11&lt;&gt;"OK","Review Data",IF(G11="Closed","Closed",IF(R11="","Missing Review Date",IF(R11&lt;Dashboard!$B$3,"Overdue",IF(R11&lt;=Dashboard!$B$3+Settings!$B$6,"Due Soon","On Track"))))))</f>
        <v/>
      </c>
      <c r="V11" s="14" t="inlineStr">
        <is>
          <t>Improving</t>
        </is>
      </c>
      <c r="W11" s="38" t="n">
        <v>46266</v>
      </c>
      <c r="X11" s="14" t="inlineStr">
        <is>
          <t>Attendance Improved</t>
        </is>
      </c>
      <c r="Y11" s="19" t="inlineStr">
        <is>
          <t>Closed after improvement during the review window.</t>
        </is>
      </c>
      <c r="Z11" s="18">
        <f>IF(A11="","",IF(COUNTIF($A$7:$A$206,A11)&gt;1,"Check: Duplicate Case ID",IF(B11="","Check: Missing Student Alias",IF(F11="","Check: Missing Open Date",IF(AND(H11&lt;&gt;"",I11&lt;&gt;"",I11&lt;H11),"Check: Attendance Window Dates",IF(AND(J11&lt;&gt;"",K11&lt;&gt;"",K11&gt;J11),"Check: Absences Exceed Enrolled Days",IF(AND(K11&lt;&gt;"",L11&lt;&gt;"",L11&gt;K11),"Check: Unexcused Exceeds Absences",IF(AND(G11="Closed",W11=""),"Check: Missing Close Date",IF(AND(G11&lt;&gt;"Closed",W11&lt;&gt;""),"Check: Close Date on Open Case",IF(AND(W11&lt;&gt;"",F11&lt;&gt;"",W11&lt;F11),"Check: Close Date Before Open Date",IF(AND(G11="Closed",X11=""),"Check: Missing Closure Reason","OK"))))))))))</f>
        <v/>
      </c>
    </row>
    <row r="12">
      <c r="A12" s="14" t="inlineStr">
        <is>
          <t>AT-2026-006</t>
        </is>
      </c>
      <c r="B12" s="14" t="inlineStr">
        <is>
          <t>Learner Finch</t>
        </is>
      </c>
      <c r="C12" s="14" t="inlineStr">
        <is>
          <t>6</t>
        </is>
      </c>
      <c r="D12" s="14" t="inlineStr">
        <is>
          <t>Mesa Ridge Campus</t>
        </is>
      </c>
      <c r="E12" s="14" t="inlineStr">
        <is>
          <t>Avery Brooks</t>
        </is>
      </c>
      <c r="F12" s="38" t="n">
        <v>46266</v>
      </c>
      <c r="G12" s="14" t="inlineStr">
        <is>
          <t>Active</t>
        </is>
      </c>
      <c r="H12" s="38" t="n">
        <v>46258</v>
      </c>
      <c r="I12" s="38" t="n">
        <v>46269</v>
      </c>
      <c r="J12" s="16" t="n">
        <v>10</v>
      </c>
      <c r="K12" s="16" t="n">
        <v>2</v>
      </c>
      <c r="L12" s="16" t="n">
        <v>2</v>
      </c>
      <c r="M12" s="39">
        <f>IF(A12="","",IF(OR(J12="",J12=0,K12=""),"",MAX(0,MIN(1,(J12-K12)/J12))))</f>
        <v/>
      </c>
      <c r="N12" s="18">
        <f>IF(A12="","",IF(M12="","",IF(M12&lt;Settings!$B$3,"Critical",IF(M12&lt;Settings!$B$4,"High",IF(M12&lt;Settings!$B$5,"Moderate","On Track")))))</f>
        <v/>
      </c>
      <c r="O12" s="14" t="inlineStr">
        <is>
          <t>Family Support Need</t>
        </is>
      </c>
      <c r="P12" s="14" t="inlineStr">
        <is>
          <t>Tier 2</t>
        </is>
      </c>
      <c r="Q12" s="19" t="inlineStr">
        <is>
          <t>Establish twice-weekly staff check-in.</t>
        </is>
      </c>
      <c r="R12" s="38" t="n">
        <v>46274</v>
      </c>
      <c r="S12" s="40">
        <f>IF(A12="","",IF(COUNTIF('Contact Log'!$B$7:$B$506,A12)=0,"",MAXIFS('Contact Log'!$C$7:$C$506,'Contact Log'!$B$7:$B$506,A12)))</f>
        <v/>
      </c>
      <c r="T12" s="21">
        <f>IF(A12="","",IF(S12="","",MAX(0,Dashboard!$B$3-S12)))</f>
        <v/>
      </c>
      <c r="U12" s="18">
        <f>IF(A12="","",IF(Z12&lt;&gt;"OK","Review Data",IF(G12="Closed","Closed",IF(R12="","Missing Review Date",IF(R12&lt;Dashboard!$B$3,"Overdue",IF(R12&lt;=Dashboard!$B$3+Settings!$B$6,"Due Soon","On Track"))))))</f>
        <v/>
      </c>
      <c r="V12" s="14" t="inlineStr">
        <is>
          <t>Not Yet Assessed</t>
        </is>
      </c>
      <c r="W12" s="38" t="n"/>
      <c r="X12" s="14" t="n"/>
      <c r="Y12" s="19" t="inlineStr">
        <is>
          <t>Recently opened case.</t>
        </is>
      </c>
      <c r="Z12" s="18">
        <f>IF(A12="","",IF(COUNTIF($A$7:$A$206,A12)&gt;1,"Check: Duplicate Case ID",IF(B12="","Check: Missing Student Alias",IF(F12="","Check: Missing Open Date",IF(AND(H12&lt;&gt;"",I12&lt;&gt;"",I12&lt;H12),"Check: Attendance Window Dates",IF(AND(J12&lt;&gt;"",K12&lt;&gt;"",K12&gt;J12),"Check: Absences Exceed Enrolled Days",IF(AND(K12&lt;&gt;"",L12&lt;&gt;"",L12&gt;K12),"Check: Unexcused Exceeds Absences",IF(AND(G12="Closed",W12=""),"Check: Missing Close Date",IF(AND(G12&lt;&gt;"Closed",W12&lt;&gt;""),"Check: Close Date on Open Case",IF(AND(W12&lt;&gt;"",F12&lt;&gt;"",W12&lt;F12),"Check: Close Date Before Open Date",IF(AND(G12="Closed",X12=""),"Check: Missing Closure Reason","OK"))))))))))</f>
        <v/>
      </c>
    </row>
    <row r="13">
      <c r="A13" s="14" t="inlineStr">
        <is>
          <t>AT-2026-007</t>
        </is>
      </c>
      <c r="B13" s="14" t="inlineStr">
        <is>
          <t>Learner Grove</t>
        </is>
      </c>
      <c r="C13" s="14" t="inlineStr">
        <is>
          <t>11</t>
        </is>
      </c>
      <c r="D13" s="14" t="inlineStr">
        <is>
          <t>Harbor Point Campus</t>
        </is>
      </c>
      <c r="E13" s="14" t="inlineStr">
        <is>
          <t>Jordan Ellis</t>
        </is>
      </c>
      <c r="F13" s="38" t="n">
        <v>46230</v>
      </c>
      <c r="G13" s="14" t="inlineStr">
        <is>
          <t>Monitoring</t>
        </is>
      </c>
      <c r="H13" s="38" t="n">
        <v>46244</v>
      </c>
      <c r="I13" s="38" t="n">
        <v>46269</v>
      </c>
      <c r="J13" s="16" t="n">
        <v>20</v>
      </c>
      <c r="K13" s="16" t="n">
        <v>1</v>
      </c>
      <c r="L13" s="16" t="n">
        <v>0</v>
      </c>
      <c r="M13" s="39">
        <f>IF(A13="","",IF(OR(J13="",J13=0,K13=""),"",MAX(0,MIN(1,(J13-K13)/J13))))</f>
        <v/>
      </c>
      <c r="N13" s="18">
        <f>IF(A13="","",IF(M13="","",IF(M13&lt;Settings!$B$3,"Critical",IF(M13&lt;Settings!$B$4,"High",IF(M13&lt;Settings!$B$5,"Moderate","On Track")))))</f>
        <v/>
      </c>
      <c r="O13" s="14" t="inlineStr">
        <is>
          <t>Health-Related Barrier</t>
        </is>
      </c>
      <c r="P13" s="14" t="inlineStr">
        <is>
          <t>Tier 1</t>
        </is>
      </c>
      <c r="Q13" s="19" t="inlineStr">
        <is>
          <t>Monitor attendance and provide make-up schedule.</t>
        </is>
      </c>
      <c r="R13" s="38" t="n">
        <v>46283</v>
      </c>
      <c r="S13" s="40">
        <f>IF(A13="","",IF(COUNTIF('Contact Log'!$B$7:$B$506,A13)=0,"",MAXIFS('Contact Log'!$C$7:$C$506,'Contact Log'!$B$7:$B$506,A13)))</f>
        <v/>
      </c>
      <c r="T13" s="21">
        <f>IF(A13="","",IF(S13="","",MAX(0,Dashboard!$B$3-S13)))</f>
        <v/>
      </c>
      <c r="U13" s="18">
        <f>IF(A13="","",IF(Z13&lt;&gt;"OK","Review Data",IF(G13="Closed","Closed",IF(R13="","Missing Review Date",IF(R13&lt;Dashboard!$B$3,"Overdue",IF(R13&lt;=Dashboard!$B$3+Settings!$B$6,"Due Soon","On Track"))))))</f>
        <v/>
      </c>
      <c r="V13" s="14" t="inlineStr">
        <is>
          <t>Improving</t>
        </is>
      </c>
      <c r="W13" s="38" t="n"/>
      <c r="X13" s="14" t="n"/>
      <c r="Y13" s="19" t="inlineStr">
        <is>
          <t>Keep notes limited to attendance operations.</t>
        </is>
      </c>
      <c r="Z13" s="18">
        <f>IF(A13="","",IF(COUNTIF($A$7:$A$206,A13)&gt;1,"Check: Duplicate Case ID",IF(B13="","Check: Missing Student Alias",IF(F13="","Check: Missing Open Date",IF(AND(H13&lt;&gt;"",I13&lt;&gt;"",I13&lt;H13),"Check: Attendance Window Dates",IF(AND(J13&lt;&gt;"",K13&lt;&gt;"",K13&gt;J13),"Check: Absences Exceed Enrolled Days",IF(AND(K13&lt;&gt;"",L13&lt;&gt;"",L13&gt;K13),"Check: Unexcused Exceeds Absences",IF(AND(G13="Closed",W13=""),"Check: Missing Close Date",IF(AND(G13&lt;&gt;"Closed",W13&lt;&gt;""),"Check: Close Date on Open Case",IF(AND(W13&lt;&gt;"",F13&lt;&gt;"",W13&lt;F13),"Check: Close Date Before Open Date",IF(AND(G13="Closed",X13=""),"Check: Missing Closure Reason","OK"))))))))))</f>
        <v/>
      </c>
    </row>
    <row r="14">
      <c r="A14" s="14" t="inlineStr">
        <is>
          <t>AT-2026-008</t>
        </is>
      </c>
      <c r="B14" s="14" t="inlineStr">
        <is>
          <t>Learner Harbor</t>
        </is>
      </c>
      <c r="C14" s="14" t="inlineStr">
        <is>
          <t>3</t>
        </is>
      </c>
      <c r="D14" s="14" t="inlineStr">
        <is>
          <t>Cedar Valley Campus</t>
        </is>
      </c>
      <c r="E14" s="14" t="inlineStr">
        <is>
          <t>Morgan Reed</t>
        </is>
      </c>
      <c r="F14" s="38" t="n">
        <v>46251</v>
      </c>
      <c r="G14" s="14" t="inlineStr">
        <is>
          <t>Active</t>
        </is>
      </c>
      <c r="H14" s="38" t="n">
        <v>46244</v>
      </c>
      <c r="I14" s="38" t="n">
        <v>46269</v>
      </c>
      <c r="J14" s="16" t="n">
        <v>20</v>
      </c>
      <c r="K14" s="16" t="n">
        <v>9</v>
      </c>
      <c r="L14" s="16" t="n">
        <v>7</v>
      </c>
      <c r="M14" s="39">
        <f>IF(A14="","",IF(OR(J14="",J14=0,K14=""),"",MAX(0,MIN(1,(J14-K14)/J14))))</f>
        <v/>
      </c>
      <c r="N14" s="18">
        <f>IF(A14="","",IF(M14="","",IF(M14&lt;Settings!$B$3,"Critical",IF(M14&lt;Settings!$B$4,"High",IF(M14&lt;Settings!$B$5,"Moderate","On Track")))))</f>
        <v/>
      </c>
      <c r="O14" s="14" t="inlineStr">
        <is>
          <t>Frequent Absences</t>
        </is>
      </c>
      <c r="P14" s="14" t="inlineStr">
        <is>
          <t>Tier 3</t>
        </is>
      </c>
      <c r="Q14" s="19" t="inlineStr">
        <is>
          <t>Convene support team and establish daily arrival check.</t>
        </is>
      </c>
      <c r="R14" s="38" t="n">
        <v>46272</v>
      </c>
      <c r="S14" s="40">
        <f>IF(A14="","",IF(COUNTIF('Contact Log'!$B$7:$B$506,A14)=0,"",MAXIFS('Contact Log'!$C$7:$C$506,'Contact Log'!$B$7:$B$506,A14)))</f>
        <v/>
      </c>
      <c r="T14" s="21">
        <f>IF(A14="","",IF(S14="","",MAX(0,Dashboard!$B$3-S14)))</f>
        <v/>
      </c>
      <c r="U14" s="18">
        <f>IF(A14="","",IF(Z14&lt;&gt;"OK","Review Data",IF(G14="Closed","Closed",IF(R14="","Missing Review Date",IF(R14&lt;Dashboard!$B$3,"Overdue",IF(R14&lt;=Dashboard!$B$3+Settings!$B$6,"Due Soon","On Track"))))))</f>
        <v/>
      </c>
      <c r="V14" s="14" t="inlineStr">
        <is>
          <t>Worsening</t>
        </is>
      </c>
      <c r="W14" s="38" t="n"/>
      <c r="X14" s="14" t="n"/>
      <c r="Y14" s="19" t="inlineStr">
        <is>
          <t>Same-day review due on the dashboard date.</t>
        </is>
      </c>
      <c r="Z14" s="18">
        <f>IF(A14="","",IF(COUNTIF($A$7:$A$206,A14)&gt;1,"Check: Duplicate Case ID",IF(B14="","Check: Missing Student Alias",IF(F14="","Check: Missing Open Date",IF(AND(H14&lt;&gt;"",I14&lt;&gt;"",I14&lt;H14),"Check: Attendance Window Dates",IF(AND(J14&lt;&gt;"",K14&lt;&gt;"",K14&gt;J14),"Check: Absences Exceed Enrolled Days",IF(AND(K14&lt;&gt;"",L14&lt;&gt;"",L14&gt;K14),"Check: Unexcused Exceeds Absences",IF(AND(G14="Closed",W14=""),"Check: Missing Close Date",IF(AND(G14&lt;&gt;"Closed",W14&lt;&gt;""),"Check: Close Date on Open Case",IF(AND(W14&lt;&gt;"",F14&lt;&gt;"",W14&lt;F14),"Check: Close Date Before Open Date",IF(AND(G14="Closed",X14=""),"Check: Missing Closure Reason","OK"))))))))))</f>
        <v/>
      </c>
    </row>
    <row r="15">
      <c r="A15" s="14" t="inlineStr">
        <is>
          <t>AT-2026-009</t>
        </is>
      </c>
      <c r="B15" s="14" t="inlineStr">
        <is>
          <t>Learner Indigo</t>
        </is>
      </c>
      <c r="C15" s="14" t="inlineStr">
        <is>
          <t>8</t>
        </is>
      </c>
      <c r="D15" s="14" t="inlineStr">
        <is>
          <t>Mesa Ridge Campus</t>
        </is>
      </c>
      <c r="E15" s="14" t="inlineStr">
        <is>
          <t>Riley Chen</t>
        </is>
      </c>
      <c r="F15" s="38" t="n">
        <v>46265</v>
      </c>
      <c r="G15" s="14" t="inlineStr">
        <is>
          <t>Active</t>
        </is>
      </c>
      <c r="H15" s="38" t="n">
        <v>46258</v>
      </c>
      <c r="I15" s="38" t="n">
        <v>46269</v>
      </c>
      <c r="J15" s="16" t="n">
        <v>10</v>
      </c>
      <c r="K15" s="16" t="n">
        <v>1</v>
      </c>
      <c r="L15" s="16" t="n">
        <v>1</v>
      </c>
      <c r="M15" s="39">
        <f>IF(A15="","",IF(OR(J15="",J15=0,K15=""),"",MAX(0,MIN(1,(J15-K15)/J15))))</f>
        <v/>
      </c>
      <c r="N15" s="18">
        <f>IF(A15="","",IF(M15="","",IF(M15&lt;Settings!$B$3,"Critical",IF(M15&lt;Settings!$B$4,"High",IF(M15&lt;Settings!$B$5,"Moderate","On Track")))))</f>
        <v/>
      </c>
      <c r="O15" s="14" t="inlineStr">
        <is>
          <t>Transportation Barrier</t>
        </is>
      </c>
      <c r="P15" s="14" t="inlineStr">
        <is>
          <t>Tier 1</t>
        </is>
      </c>
      <c r="Q15" s="19" t="inlineStr">
        <is>
          <t>Confirm arrival plan and monitor for two weeks.</t>
        </is>
      </c>
      <c r="R15" s="38" t="n">
        <v>46279</v>
      </c>
      <c r="S15" s="40">
        <f>IF(A15="","",IF(COUNTIF('Contact Log'!$B$7:$B$506,A15)=0,"",MAXIFS('Contact Log'!$C$7:$C$506,'Contact Log'!$B$7:$B$506,A15)))</f>
        <v/>
      </c>
      <c r="T15" s="21">
        <f>IF(A15="","",IF(S15="","",MAX(0,Dashboard!$B$3-S15)))</f>
        <v/>
      </c>
      <c r="U15" s="18">
        <f>IF(A15="","",IF(Z15&lt;&gt;"OK","Review Data",IF(G15="Closed","Closed",IF(R15="","Missing Review Date",IF(R15&lt;Dashboard!$B$3,"Overdue",IF(R15&lt;=Dashboard!$B$3+Settings!$B$6,"Due Soon","On Track"))))))</f>
        <v/>
      </c>
      <c r="V15" s="14" t="inlineStr">
        <is>
          <t>Not Yet Assessed</t>
        </is>
      </c>
      <c r="W15" s="38" t="n"/>
      <c r="X15" s="14" t="n"/>
      <c r="Y15" s="19" t="inlineStr">
        <is>
          <t>Initial outreach logged.</t>
        </is>
      </c>
      <c r="Z15" s="18">
        <f>IF(A15="","",IF(COUNTIF($A$7:$A$206,A15)&gt;1,"Check: Duplicate Case ID",IF(B15="","Check: Missing Student Alias",IF(F15="","Check: Missing Open Date",IF(AND(H15&lt;&gt;"",I15&lt;&gt;"",I15&lt;H15),"Check: Attendance Window Dates",IF(AND(J15&lt;&gt;"",K15&lt;&gt;"",K15&gt;J15),"Check: Absences Exceed Enrolled Days",IF(AND(K15&lt;&gt;"",L15&lt;&gt;"",L15&gt;K15),"Check: Unexcused Exceeds Absences",IF(AND(G15="Closed",W15=""),"Check: Missing Close Date",IF(AND(G15&lt;&gt;"Closed",W15&lt;&gt;""),"Check: Close Date on Open Case",IF(AND(W15&lt;&gt;"",F15&lt;&gt;"",W15&lt;F15),"Check: Close Date Before Open Date",IF(AND(G15="Closed",X15=""),"Check: Missing Closure Reason","OK"))))))))))</f>
        <v/>
      </c>
    </row>
    <row r="16">
      <c r="A16" s="14" t="inlineStr">
        <is>
          <t>AT-2026-010</t>
        </is>
      </c>
      <c r="B16" s="14" t="inlineStr">
        <is>
          <t>Learner Juniper</t>
        </is>
      </c>
      <c r="C16" s="14" t="inlineStr">
        <is>
          <t>12</t>
        </is>
      </c>
      <c r="D16" s="14" t="inlineStr">
        <is>
          <t>Cedar Valley Campus</t>
        </is>
      </c>
      <c r="E16" s="14" t="inlineStr">
        <is>
          <t>Taylor Quinn</t>
        </is>
      </c>
      <c r="F16" s="38" t="n">
        <v>46218</v>
      </c>
      <c r="G16" s="14" t="inlineStr">
        <is>
          <t>Closed</t>
        </is>
      </c>
      <c r="H16" s="38" t="n">
        <v>46244</v>
      </c>
      <c r="I16" s="38" t="n">
        <v>46262</v>
      </c>
      <c r="J16" s="16" t="n">
        <v>15</v>
      </c>
      <c r="K16" s="16" t="n">
        <v>3</v>
      </c>
      <c r="L16" s="16" t="n">
        <v>2</v>
      </c>
      <c r="M16" s="39">
        <f>IF(A16="","",IF(OR(J16="",J16=0,K16=""),"",MAX(0,MIN(1,(J16-K16)/J16))))</f>
        <v/>
      </c>
      <c r="N16" s="18">
        <f>IF(A16="","",IF(M16="","",IF(M16&lt;Settings!$B$3,"Critical",IF(M16&lt;Settings!$B$4,"High",IF(M16&lt;Settings!$B$5,"Moderate","On Track")))))</f>
        <v/>
      </c>
      <c r="O16" s="14" t="inlineStr">
        <is>
          <t>Schedule Conflict</t>
        </is>
      </c>
      <c r="P16" s="14" t="inlineStr">
        <is>
          <t>Tier 2</t>
        </is>
      </c>
      <c r="Q16" s="19" t="inlineStr">
        <is>
          <t>Adjusted participation schedule and monitored progress.</t>
        </is>
      </c>
      <c r="R16" s="38" t="n">
        <v>46265</v>
      </c>
      <c r="S16" s="40">
        <f>IF(A16="","",IF(COUNTIF('Contact Log'!$B$7:$B$506,A16)=0,"",MAXIFS('Contact Log'!$C$7:$C$506,'Contact Log'!$B$7:$B$506,A16)))</f>
        <v/>
      </c>
      <c r="T16" s="21">
        <f>IF(A16="","",IF(S16="","",MAX(0,Dashboard!$B$3-S16)))</f>
        <v/>
      </c>
      <c r="U16" s="18">
        <f>IF(A16="","",IF(Z16&lt;&gt;"OK","Review Data",IF(G16="Closed","Closed",IF(R16="","Missing Review Date",IF(R16&lt;Dashboard!$B$3,"Overdue",IF(R16&lt;=Dashboard!$B$3+Settings!$B$6,"Due Soon","On Track"))))))</f>
        <v/>
      </c>
      <c r="V16" s="14" t="inlineStr">
        <is>
          <t>Improving</t>
        </is>
      </c>
      <c r="W16" s="38" t="n">
        <v>46267</v>
      </c>
      <c r="X16" s="14" t="inlineStr">
        <is>
          <t>Program Ended</t>
        </is>
      </c>
      <c r="Y16" s="19" t="inlineStr">
        <is>
          <t>Fictional learner completed the scheduled program period.</t>
        </is>
      </c>
      <c r="Z16" s="18">
        <f>IF(A16="","",IF(COUNTIF($A$7:$A$206,A16)&gt;1,"Check: Duplicate Case ID",IF(B16="","Check: Missing Student Alias",IF(F16="","Check: Missing Open Date",IF(AND(H16&lt;&gt;"",I16&lt;&gt;"",I16&lt;H16),"Check: Attendance Window Dates",IF(AND(J16&lt;&gt;"",K16&lt;&gt;"",K16&gt;J16),"Check: Absences Exceed Enrolled Days",IF(AND(K16&lt;&gt;"",L16&lt;&gt;"",L16&gt;K16),"Check: Unexcused Exceeds Absences",IF(AND(G16="Closed",W16=""),"Check: Missing Close Date",IF(AND(G16&lt;&gt;"Closed",W16&lt;&gt;""),"Check: Close Date on Open Case",IF(AND(W16&lt;&gt;"",F16&lt;&gt;"",W16&lt;F16),"Check: Close Date Before Open Date",IF(AND(G16="Closed",X16=""),"Check: Missing Closure Reason","OK"))))))))))</f>
        <v/>
      </c>
    </row>
    <row r="17">
      <c r="A17" s="14" t="n"/>
      <c r="B17" s="14" t="n"/>
      <c r="C17" s="14" t="n"/>
      <c r="D17" s="14" t="n"/>
      <c r="E17" s="14" t="n"/>
      <c r="F17" s="38" t="n"/>
      <c r="G17" s="14" t="n"/>
      <c r="H17" s="38" t="n"/>
      <c r="I17" s="38" t="n"/>
      <c r="J17" s="16" t="n"/>
      <c r="K17" s="16" t="n"/>
      <c r="L17" s="16" t="n"/>
      <c r="M17" s="39">
        <f>IF(A17="","",IF(OR(J17="",J17=0,K17=""),"",MAX(0,MIN(1,(J17-K17)/J17))))</f>
        <v/>
      </c>
      <c r="N17" s="18">
        <f>IF(A17="","",IF(M17="","",IF(M17&lt;Settings!$B$3,"Critical",IF(M17&lt;Settings!$B$4,"High",IF(M17&lt;Settings!$B$5,"Moderate","On Track")))))</f>
        <v/>
      </c>
      <c r="O17" s="14" t="n"/>
      <c r="P17" s="14" t="n"/>
      <c r="Q17" s="19" t="n"/>
      <c r="R17" s="38" t="n"/>
      <c r="S17" s="40">
        <f>IF(A17="","",IF(COUNTIF('Contact Log'!$B$7:$B$506,A17)=0,"",MAXIFS('Contact Log'!$C$7:$C$506,'Contact Log'!$B$7:$B$506,A17)))</f>
        <v/>
      </c>
      <c r="T17" s="21">
        <f>IF(A17="","",IF(S17="","",MAX(0,Dashboard!$B$3-S17)))</f>
        <v/>
      </c>
      <c r="U17" s="18">
        <f>IF(A17="","",IF(Z17&lt;&gt;"OK","Review Data",IF(G17="Closed","Closed",IF(R17="","Missing Review Date",IF(R17&lt;Dashboard!$B$3,"Overdue",IF(R17&lt;=Dashboard!$B$3+Settings!$B$6,"Due Soon","On Track"))))))</f>
        <v/>
      </c>
      <c r="V17" s="14" t="n"/>
      <c r="W17" s="38" t="n"/>
      <c r="X17" s="14" t="n"/>
      <c r="Y17" s="19" t="n"/>
      <c r="Z17" s="18">
        <f>IF(A17="","",IF(COUNTIF($A$7:$A$206,A17)&gt;1,"Check: Duplicate Case ID",IF(B17="","Check: Missing Student Alias",IF(F17="","Check: Missing Open Date",IF(AND(H17&lt;&gt;"",I17&lt;&gt;"",I17&lt;H17),"Check: Attendance Window Dates",IF(AND(J17&lt;&gt;"",K17&lt;&gt;"",K17&gt;J17),"Check: Absences Exceed Enrolled Days",IF(AND(K17&lt;&gt;"",L17&lt;&gt;"",L17&gt;K17),"Check: Unexcused Exceeds Absences",IF(AND(G17="Closed",W17=""),"Check: Missing Close Date",IF(AND(G17&lt;&gt;"Closed",W17&lt;&gt;""),"Check: Close Date on Open Case",IF(AND(W17&lt;&gt;"",F17&lt;&gt;"",W17&lt;F17),"Check: Close Date Before Open Date",IF(AND(G17="Closed",X17=""),"Check: Missing Closure Reason","OK"))))))))))</f>
        <v/>
      </c>
    </row>
    <row r="18">
      <c r="A18" s="14" t="n"/>
      <c r="B18" s="14" t="n"/>
      <c r="C18" s="14" t="n"/>
      <c r="D18" s="14" t="n"/>
      <c r="E18" s="14" t="n"/>
      <c r="F18" s="38" t="n"/>
      <c r="G18" s="14" t="n"/>
      <c r="H18" s="38" t="n"/>
      <c r="I18" s="38" t="n"/>
      <c r="J18" s="16" t="n"/>
      <c r="K18" s="16" t="n"/>
      <c r="L18" s="16" t="n"/>
      <c r="M18" s="39">
        <f>IF(A18="","",IF(OR(J18="",J18=0,K18=""),"",MAX(0,MIN(1,(J18-K18)/J18))))</f>
        <v/>
      </c>
      <c r="N18" s="18">
        <f>IF(A18="","",IF(M18="","",IF(M18&lt;Settings!$B$3,"Critical",IF(M18&lt;Settings!$B$4,"High",IF(M18&lt;Settings!$B$5,"Moderate","On Track")))))</f>
        <v/>
      </c>
      <c r="O18" s="14" t="n"/>
      <c r="P18" s="14" t="n"/>
      <c r="Q18" s="19" t="n"/>
      <c r="R18" s="38" t="n"/>
      <c r="S18" s="40">
        <f>IF(A18="","",IF(COUNTIF('Contact Log'!$B$7:$B$506,A18)=0,"",MAXIFS('Contact Log'!$C$7:$C$506,'Contact Log'!$B$7:$B$506,A18)))</f>
        <v/>
      </c>
      <c r="T18" s="21">
        <f>IF(A18="","",IF(S18="","",MAX(0,Dashboard!$B$3-S18)))</f>
        <v/>
      </c>
      <c r="U18" s="18">
        <f>IF(A18="","",IF(Z18&lt;&gt;"OK","Review Data",IF(G18="Closed","Closed",IF(R18="","Missing Review Date",IF(R18&lt;Dashboard!$B$3,"Overdue",IF(R18&lt;=Dashboard!$B$3+Settings!$B$6,"Due Soon","On Track"))))))</f>
        <v/>
      </c>
      <c r="V18" s="14" t="n"/>
      <c r="W18" s="38" t="n"/>
      <c r="X18" s="14" t="n"/>
      <c r="Y18" s="19" t="n"/>
      <c r="Z18" s="18">
        <f>IF(A18="","",IF(COUNTIF($A$7:$A$206,A18)&gt;1,"Check: Duplicate Case ID",IF(B18="","Check: Missing Student Alias",IF(F18="","Check: Missing Open Date",IF(AND(H18&lt;&gt;"",I18&lt;&gt;"",I18&lt;H18),"Check: Attendance Window Dates",IF(AND(J18&lt;&gt;"",K18&lt;&gt;"",K18&gt;J18),"Check: Absences Exceed Enrolled Days",IF(AND(K18&lt;&gt;"",L18&lt;&gt;"",L18&gt;K18),"Check: Unexcused Exceeds Absences",IF(AND(G18="Closed",W18=""),"Check: Missing Close Date",IF(AND(G18&lt;&gt;"Closed",W18&lt;&gt;""),"Check: Close Date on Open Case",IF(AND(W18&lt;&gt;"",F18&lt;&gt;"",W18&lt;F18),"Check: Close Date Before Open Date",IF(AND(G18="Closed",X18=""),"Check: Missing Closure Reason","OK"))))))))))</f>
        <v/>
      </c>
    </row>
    <row r="19">
      <c r="A19" s="14" t="n"/>
      <c r="B19" s="14" t="n"/>
      <c r="C19" s="14" t="n"/>
      <c r="D19" s="14" t="n"/>
      <c r="E19" s="14" t="n"/>
      <c r="F19" s="38" t="n"/>
      <c r="G19" s="14" t="n"/>
      <c r="H19" s="38" t="n"/>
      <c r="I19" s="38" t="n"/>
      <c r="J19" s="16" t="n"/>
      <c r="K19" s="16" t="n"/>
      <c r="L19" s="16" t="n"/>
      <c r="M19" s="39">
        <f>IF(A19="","",IF(OR(J19="",J19=0,K19=""),"",MAX(0,MIN(1,(J19-K19)/J19))))</f>
        <v/>
      </c>
      <c r="N19" s="18">
        <f>IF(A19="","",IF(M19="","",IF(M19&lt;Settings!$B$3,"Critical",IF(M19&lt;Settings!$B$4,"High",IF(M19&lt;Settings!$B$5,"Moderate","On Track")))))</f>
        <v/>
      </c>
      <c r="O19" s="14" t="n"/>
      <c r="P19" s="14" t="n"/>
      <c r="Q19" s="19" t="n"/>
      <c r="R19" s="38" t="n"/>
      <c r="S19" s="40">
        <f>IF(A19="","",IF(COUNTIF('Contact Log'!$B$7:$B$506,A19)=0,"",MAXIFS('Contact Log'!$C$7:$C$506,'Contact Log'!$B$7:$B$506,A19)))</f>
        <v/>
      </c>
      <c r="T19" s="21">
        <f>IF(A19="","",IF(S19="","",MAX(0,Dashboard!$B$3-S19)))</f>
        <v/>
      </c>
      <c r="U19" s="18">
        <f>IF(A19="","",IF(Z19&lt;&gt;"OK","Review Data",IF(G19="Closed","Closed",IF(R19="","Missing Review Date",IF(R19&lt;Dashboard!$B$3,"Overdue",IF(R19&lt;=Dashboard!$B$3+Settings!$B$6,"Due Soon","On Track"))))))</f>
        <v/>
      </c>
      <c r="V19" s="14" t="n"/>
      <c r="W19" s="38" t="n"/>
      <c r="X19" s="14" t="n"/>
      <c r="Y19" s="19" t="n"/>
      <c r="Z19" s="18">
        <f>IF(A19="","",IF(COUNTIF($A$7:$A$206,A19)&gt;1,"Check: Duplicate Case ID",IF(B19="","Check: Missing Student Alias",IF(F19="","Check: Missing Open Date",IF(AND(H19&lt;&gt;"",I19&lt;&gt;"",I19&lt;H19),"Check: Attendance Window Dates",IF(AND(J19&lt;&gt;"",K19&lt;&gt;"",K19&gt;J19),"Check: Absences Exceed Enrolled Days",IF(AND(K19&lt;&gt;"",L19&lt;&gt;"",L19&gt;K19),"Check: Unexcused Exceeds Absences",IF(AND(G19="Closed",W19=""),"Check: Missing Close Date",IF(AND(G19&lt;&gt;"Closed",W19&lt;&gt;""),"Check: Close Date on Open Case",IF(AND(W19&lt;&gt;"",F19&lt;&gt;"",W19&lt;F19),"Check: Close Date Before Open Date",IF(AND(G19="Closed",X19=""),"Check: Missing Closure Reason","OK"))))))))))</f>
        <v/>
      </c>
    </row>
    <row r="20">
      <c r="A20" s="14" t="n"/>
      <c r="B20" s="14" t="n"/>
      <c r="C20" s="14" t="n"/>
      <c r="D20" s="14" t="n"/>
      <c r="E20" s="14" t="n"/>
      <c r="F20" s="38" t="n"/>
      <c r="G20" s="14" t="n"/>
      <c r="H20" s="38" t="n"/>
      <c r="I20" s="38" t="n"/>
      <c r="J20" s="16" t="n"/>
      <c r="K20" s="16" t="n"/>
      <c r="L20" s="16" t="n"/>
      <c r="M20" s="39">
        <f>IF(A20="","",IF(OR(J20="",J20=0,K20=""),"",MAX(0,MIN(1,(J20-K20)/J20))))</f>
        <v/>
      </c>
      <c r="N20" s="18">
        <f>IF(A20="","",IF(M20="","",IF(M20&lt;Settings!$B$3,"Critical",IF(M20&lt;Settings!$B$4,"High",IF(M20&lt;Settings!$B$5,"Moderate","On Track")))))</f>
        <v/>
      </c>
      <c r="O20" s="14" t="n"/>
      <c r="P20" s="14" t="n"/>
      <c r="Q20" s="19" t="n"/>
      <c r="R20" s="38" t="n"/>
      <c r="S20" s="40">
        <f>IF(A20="","",IF(COUNTIF('Contact Log'!$B$7:$B$506,A20)=0,"",MAXIFS('Contact Log'!$C$7:$C$506,'Contact Log'!$B$7:$B$506,A20)))</f>
        <v/>
      </c>
      <c r="T20" s="21">
        <f>IF(A20="","",IF(S20="","",MAX(0,Dashboard!$B$3-S20)))</f>
        <v/>
      </c>
      <c r="U20" s="18">
        <f>IF(A20="","",IF(Z20&lt;&gt;"OK","Review Data",IF(G20="Closed","Closed",IF(R20="","Missing Review Date",IF(R20&lt;Dashboard!$B$3,"Overdue",IF(R20&lt;=Dashboard!$B$3+Settings!$B$6,"Due Soon","On Track"))))))</f>
        <v/>
      </c>
      <c r="V20" s="14" t="n"/>
      <c r="W20" s="38" t="n"/>
      <c r="X20" s="14" t="n"/>
      <c r="Y20" s="19" t="n"/>
      <c r="Z20" s="18">
        <f>IF(A20="","",IF(COUNTIF($A$7:$A$206,A20)&gt;1,"Check: Duplicate Case ID",IF(B20="","Check: Missing Student Alias",IF(F20="","Check: Missing Open Date",IF(AND(H20&lt;&gt;"",I20&lt;&gt;"",I20&lt;H20),"Check: Attendance Window Dates",IF(AND(J20&lt;&gt;"",K20&lt;&gt;"",K20&gt;J20),"Check: Absences Exceed Enrolled Days",IF(AND(K20&lt;&gt;"",L20&lt;&gt;"",L20&gt;K20),"Check: Unexcused Exceeds Absences",IF(AND(G20="Closed",W20=""),"Check: Missing Close Date",IF(AND(G20&lt;&gt;"Closed",W20&lt;&gt;""),"Check: Close Date on Open Case",IF(AND(W20&lt;&gt;"",F20&lt;&gt;"",W20&lt;F20),"Check: Close Date Before Open Date",IF(AND(G20="Closed",X20=""),"Check: Missing Closure Reason","OK"))))))))))</f>
        <v/>
      </c>
    </row>
    <row r="21">
      <c r="A21" s="14" t="n"/>
      <c r="B21" s="14" t="n"/>
      <c r="C21" s="14" t="n"/>
      <c r="D21" s="14" t="n"/>
      <c r="E21" s="14" t="n"/>
      <c r="F21" s="38" t="n"/>
      <c r="G21" s="14" t="n"/>
      <c r="H21" s="38" t="n"/>
      <c r="I21" s="38" t="n"/>
      <c r="J21" s="16" t="n"/>
      <c r="K21" s="16" t="n"/>
      <c r="L21" s="16" t="n"/>
      <c r="M21" s="39">
        <f>IF(A21="","",IF(OR(J21="",J21=0,K21=""),"",MAX(0,MIN(1,(J21-K21)/J21))))</f>
        <v/>
      </c>
      <c r="N21" s="18">
        <f>IF(A21="","",IF(M21="","",IF(M21&lt;Settings!$B$3,"Critical",IF(M21&lt;Settings!$B$4,"High",IF(M21&lt;Settings!$B$5,"Moderate","On Track")))))</f>
        <v/>
      </c>
      <c r="O21" s="14" t="n"/>
      <c r="P21" s="14" t="n"/>
      <c r="Q21" s="19" t="n"/>
      <c r="R21" s="38" t="n"/>
      <c r="S21" s="40">
        <f>IF(A21="","",IF(COUNTIF('Contact Log'!$B$7:$B$506,A21)=0,"",MAXIFS('Contact Log'!$C$7:$C$506,'Contact Log'!$B$7:$B$506,A21)))</f>
        <v/>
      </c>
      <c r="T21" s="21">
        <f>IF(A21="","",IF(S21="","",MAX(0,Dashboard!$B$3-S21)))</f>
        <v/>
      </c>
      <c r="U21" s="18">
        <f>IF(A21="","",IF(Z21&lt;&gt;"OK","Review Data",IF(G21="Closed","Closed",IF(R21="","Missing Review Date",IF(R21&lt;Dashboard!$B$3,"Overdue",IF(R21&lt;=Dashboard!$B$3+Settings!$B$6,"Due Soon","On Track"))))))</f>
        <v/>
      </c>
      <c r="V21" s="14" t="n"/>
      <c r="W21" s="38" t="n"/>
      <c r="X21" s="14" t="n"/>
      <c r="Y21" s="19" t="n"/>
      <c r="Z21" s="18">
        <f>IF(A21="","",IF(COUNTIF($A$7:$A$206,A21)&gt;1,"Check: Duplicate Case ID",IF(B21="","Check: Missing Student Alias",IF(F21="","Check: Missing Open Date",IF(AND(H21&lt;&gt;"",I21&lt;&gt;"",I21&lt;H21),"Check: Attendance Window Dates",IF(AND(J21&lt;&gt;"",K21&lt;&gt;"",K21&gt;J21),"Check: Absences Exceed Enrolled Days",IF(AND(K21&lt;&gt;"",L21&lt;&gt;"",L21&gt;K21),"Check: Unexcused Exceeds Absences",IF(AND(G21="Closed",W21=""),"Check: Missing Close Date",IF(AND(G21&lt;&gt;"Closed",W21&lt;&gt;""),"Check: Close Date on Open Case",IF(AND(W21&lt;&gt;"",F21&lt;&gt;"",W21&lt;F21),"Check: Close Date Before Open Date",IF(AND(G21="Closed",X21=""),"Check: Missing Closure Reason","OK"))))))))))</f>
        <v/>
      </c>
    </row>
    <row r="22">
      <c r="A22" s="14" t="n"/>
      <c r="B22" s="14" t="n"/>
      <c r="C22" s="14" t="n"/>
      <c r="D22" s="14" t="n"/>
      <c r="E22" s="14" t="n"/>
      <c r="F22" s="38" t="n"/>
      <c r="G22" s="14" t="n"/>
      <c r="H22" s="38" t="n"/>
      <c r="I22" s="38" t="n"/>
      <c r="J22" s="16" t="n"/>
      <c r="K22" s="16" t="n"/>
      <c r="L22" s="16" t="n"/>
      <c r="M22" s="39">
        <f>IF(A22="","",IF(OR(J22="",J22=0,K22=""),"",MAX(0,MIN(1,(J22-K22)/J22))))</f>
        <v/>
      </c>
      <c r="N22" s="18">
        <f>IF(A22="","",IF(M22="","",IF(M22&lt;Settings!$B$3,"Critical",IF(M22&lt;Settings!$B$4,"High",IF(M22&lt;Settings!$B$5,"Moderate","On Track")))))</f>
        <v/>
      </c>
      <c r="O22" s="14" t="n"/>
      <c r="P22" s="14" t="n"/>
      <c r="Q22" s="19" t="n"/>
      <c r="R22" s="38" t="n"/>
      <c r="S22" s="40">
        <f>IF(A22="","",IF(COUNTIF('Contact Log'!$B$7:$B$506,A22)=0,"",MAXIFS('Contact Log'!$C$7:$C$506,'Contact Log'!$B$7:$B$506,A22)))</f>
        <v/>
      </c>
      <c r="T22" s="21">
        <f>IF(A22="","",IF(S22="","",MAX(0,Dashboard!$B$3-S22)))</f>
        <v/>
      </c>
      <c r="U22" s="18">
        <f>IF(A22="","",IF(Z22&lt;&gt;"OK","Review Data",IF(G22="Closed","Closed",IF(R22="","Missing Review Date",IF(R22&lt;Dashboard!$B$3,"Overdue",IF(R22&lt;=Dashboard!$B$3+Settings!$B$6,"Due Soon","On Track"))))))</f>
        <v/>
      </c>
      <c r="V22" s="14" t="n"/>
      <c r="W22" s="38" t="n"/>
      <c r="X22" s="14" t="n"/>
      <c r="Y22" s="19" t="n"/>
      <c r="Z22" s="18">
        <f>IF(A22="","",IF(COUNTIF($A$7:$A$206,A22)&gt;1,"Check: Duplicate Case ID",IF(B22="","Check: Missing Student Alias",IF(F22="","Check: Missing Open Date",IF(AND(H22&lt;&gt;"",I22&lt;&gt;"",I22&lt;H22),"Check: Attendance Window Dates",IF(AND(J22&lt;&gt;"",K22&lt;&gt;"",K22&gt;J22),"Check: Absences Exceed Enrolled Days",IF(AND(K22&lt;&gt;"",L22&lt;&gt;"",L22&gt;K22),"Check: Unexcused Exceeds Absences",IF(AND(G22="Closed",W22=""),"Check: Missing Close Date",IF(AND(G22&lt;&gt;"Closed",W22&lt;&gt;""),"Check: Close Date on Open Case",IF(AND(W22&lt;&gt;"",F22&lt;&gt;"",W22&lt;F22),"Check: Close Date Before Open Date",IF(AND(G22="Closed",X22=""),"Check: Missing Closure Reason","OK"))))))))))</f>
        <v/>
      </c>
    </row>
    <row r="23">
      <c r="A23" s="14" t="n"/>
      <c r="B23" s="14" t="n"/>
      <c r="C23" s="14" t="n"/>
      <c r="D23" s="14" t="n"/>
      <c r="E23" s="14" t="n"/>
      <c r="F23" s="38" t="n"/>
      <c r="G23" s="14" t="n"/>
      <c r="H23" s="38" t="n"/>
      <c r="I23" s="38" t="n"/>
      <c r="J23" s="16" t="n"/>
      <c r="K23" s="16" t="n"/>
      <c r="L23" s="16" t="n"/>
      <c r="M23" s="39">
        <f>IF(A23="","",IF(OR(J23="",J23=0,K23=""),"",MAX(0,MIN(1,(J23-K23)/J23))))</f>
        <v/>
      </c>
      <c r="N23" s="18">
        <f>IF(A23="","",IF(M23="","",IF(M23&lt;Settings!$B$3,"Critical",IF(M23&lt;Settings!$B$4,"High",IF(M23&lt;Settings!$B$5,"Moderate","On Track")))))</f>
        <v/>
      </c>
      <c r="O23" s="14" t="n"/>
      <c r="P23" s="14" t="n"/>
      <c r="Q23" s="19" t="n"/>
      <c r="R23" s="38" t="n"/>
      <c r="S23" s="40">
        <f>IF(A23="","",IF(COUNTIF('Contact Log'!$B$7:$B$506,A23)=0,"",MAXIFS('Contact Log'!$C$7:$C$506,'Contact Log'!$B$7:$B$506,A23)))</f>
        <v/>
      </c>
      <c r="T23" s="21">
        <f>IF(A23="","",IF(S23="","",MAX(0,Dashboard!$B$3-S23)))</f>
        <v/>
      </c>
      <c r="U23" s="18">
        <f>IF(A23="","",IF(Z23&lt;&gt;"OK","Review Data",IF(G23="Closed","Closed",IF(R23="","Missing Review Date",IF(R23&lt;Dashboard!$B$3,"Overdue",IF(R23&lt;=Dashboard!$B$3+Settings!$B$6,"Due Soon","On Track"))))))</f>
        <v/>
      </c>
      <c r="V23" s="14" t="n"/>
      <c r="W23" s="38" t="n"/>
      <c r="X23" s="14" t="n"/>
      <c r="Y23" s="19" t="n"/>
      <c r="Z23" s="18">
        <f>IF(A23="","",IF(COUNTIF($A$7:$A$206,A23)&gt;1,"Check: Duplicate Case ID",IF(B23="","Check: Missing Student Alias",IF(F23="","Check: Missing Open Date",IF(AND(H23&lt;&gt;"",I23&lt;&gt;"",I23&lt;H23),"Check: Attendance Window Dates",IF(AND(J23&lt;&gt;"",K23&lt;&gt;"",K23&gt;J23),"Check: Absences Exceed Enrolled Days",IF(AND(K23&lt;&gt;"",L23&lt;&gt;"",L23&gt;K23),"Check: Unexcused Exceeds Absences",IF(AND(G23="Closed",W23=""),"Check: Missing Close Date",IF(AND(G23&lt;&gt;"Closed",W23&lt;&gt;""),"Check: Close Date on Open Case",IF(AND(W23&lt;&gt;"",F23&lt;&gt;"",W23&lt;F23),"Check: Close Date Before Open Date",IF(AND(G23="Closed",X23=""),"Check: Missing Closure Reason","OK"))))))))))</f>
        <v/>
      </c>
    </row>
    <row r="24">
      <c r="A24" s="14" t="n"/>
      <c r="B24" s="14" t="n"/>
      <c r="C24" s="14" t="n"/>
      <c r="D24" s="14" t="n"/>
      <c r="E24" s="14" t="n"/>
      <c r="F24" s="38" t="n"/>
      <c r="G24" s="14" t="n"/>
      <c r="H24" s="38" t="n"/>
      <c r="I24" s="38" t="n"/>
      <c r="J24" s="16" t="n"/>
      <c r="K24" s="16" t="n"/>
      <c r="L24" s="16" t="n"/>
      <c r="M24" s="39">
        <f>IF(A24="","",IF(OR(J24="",J24=0,K24=""),"",MAX(0,MIN(1,(J24-K24)/J24))))</f>
        <v/>
      </c>
      <c r="N24" s="18">
        <f>IF(A24="","",IF(M24="","",IF(M24&lt;Settings!$B$3,"Critical",IF(M24&lt;Settings!$B$4,"High",IF(M24&lt;Settings!$B$5,"Moderate","On Track")))))</f>
        <v/>
      </c>
      <c r="O24" s="14" t="n"/>
      <c r="P24" s="14" t="n"/>
      <c r="Q24" s="19" t="n"/>
      <c r="R24" s="38" t="n"/>
      <c r="S24" s="40">
        <f>IF(A24="","",IF(COUNTIF('Contact Log'!$B$7:$B$506,A24)=0,"",MAXIFS('Contact Log'!$C$7:$C$506,'Contact Log'!$B$7:$B$506,A24)))</f>
        <v/>
      </c>
      <c r="T24" s="21">
        <f>IF(A24="","",IF(S24="","",MAX(0,Dashboard!$B$3-S24)))</f>
        <v/>
      </c>
      <c r="U24" s="18">
        <f>IF(A24="","",IF(Z24&lt;&gt;"OK","Review Data",IF(G24="Closed","Closed",IF(R24="","Missing Review Date",IF(R24&lt;Dashboard!$B$3,"Overdue",IF(R24&lt;=Dashboard!$B$3+Settings!$B$6,"Due Soon","On Track"))))))</f>
        <v/>
      </c>
      <c r="V24" s="14" t="n"/>
      <c r="W24" s="38" t="n"/>
      <c r="X24" s="14" t="n"/>
      <c r="Y24" s="19" t="n"/>
      <c r="Z24" s="18">
        <f>IF(A24="","",IF(COUNTIF($A$7:$A$206,A24)&gt;1,"Check: Duplicate Case ID",IF(B24="","Check: Missing Student Alias",IF(F24="","Check: Missing Open Date",IF(AND(H24&lt;&gt;"",I24&lt;&gt;"",I24&lt;H24),"Check: Attendance Window Dates",IF(AND(J24&lt;&gt;"",K24&lt;&gt;"",K24&gt;J24),"Check: Absences Exceed Enrolled Days",IF(AND(K24&lt;&gt;"",L24&lt;&gt;"",L24&gt;K24),"Check: Unexcused Exceeds Absences",IF(AND(G24="Closed",W24=""),"Check: Missing Close Date",IF(AND(G24&lt;&gt;"Closed",W24&lt;&gt;""),"Check: Close Date on Open Case",IF(AND(W24&lt;&gt;"",F24&lt;&gt;"",W24&lt;F24),"Check: Close Date Before Open Date",IF(AND(G24="Closed",X24=""),"Check: Missing Closure Reason","OK"))))))))))</f>
        <v/>
      </c>
    </row>
    <row r="25">
      <c r="A25" s="14" t="n"/>
      <c r="B25" s="14" t="n"/>
      <c r="C25" s="14" t="n"/>
      <c r="D25" s="14" t="n"/>
      <c r="E25" s="14" t="n"/>
      <c r="F25" s="38" t="n"/>
      <c r="G25" s="14" t="n"/>
      <c r="H25" s="38" t="n"/>
      <c r="I25" s="38" t="n"/>
      <c r="J25" s="16" t="n"/>
      <c r="K25" s="16" t="n"/>
      <c r="L25" s="16" t="n"/>
      <c r="M25" s="39">
        <f>IF(A25="","",IF(OR(J25="",J25=0,K25=""),"",MAX(0,MIN(1,(J25-K25)/J25))))</f>
        <v/>
      </c>
      <c r="N25" s="18">
        <f>IF(A25="","",IF(M25="","",IF(M25&lt;Settings!$B$3,"Critical",IF(M25&lt;Settings!$B$4,"High",IF(M25&lt;Settings!$B$5,"Moderate","On Track")))))</f>
        <v/>
      </c>
      <c r="O25" s="14" t="n"/>
      <c r="P25" s="14" t="n"/>
      <c r="Q25" s="19" t="n"/>
      <c r="R25" s="38" t="n"/>
      <c r="S25" s="40">
        <f>IF(A25="","",IF(COUNTIF('Contact Log'!$B$7:$B$506,A25)=0,"",MAXIFS('Contact Log'!$C$7:$C$506,'Contact Log'!$B$7:$B$506,A25)))</f>
        <v/>
      </c>
      <c r="T25" s="21">
        <f>IF(A25="","",IF(S25="","",MAX(0,Dashboard!$B$3-S25)))</f>
        <v/>
      </c>
      <c r="U25" s="18">
        <f>IF(A25="","",IF(Z25&lt;&gt;"OK","Review Data",IF(G25="Closed","Closed",IF(R25="","Missing Review Date",IF(R25&lt;Dashboard!$B$3,"Overdue",IF(R25&lt;=Dashboard!$B$3+Settings!$B$6,"Due Soon","On Track"))))))</f>
        <v/>
      </c>
      <c r="V25" s="14" t="n"/>
      <c r="W25" s="38" t="n"/>
      <c r="X25" s="14" t="n"/>
      <c r="Y25" s="19" t="n"/>
      <c r="Z25" s="18">
        <f>IF(A25="","",IF(COUNTIF($A$7:$A$206,A25)&gt;1,"Check: Duplicate Case ID",IF(B25="","Check: Missing Student Alias",IF(F25="","Check: Missing Open Date",IF(AND(H25&lt;&gt;"",I25&lt;&gt;"",I25&lt;H25),"Check: Attendance Window Dates",IF(AND(J25&lt;&gt;"",K25&lt;&gt;"",K25&gt;J25),"Check: Absences Exceed Enrolled Days",IF(AND(K25&lt;&gt;"",L25&lt;&gt;"",L25&gt;K25),"Check: Unexcused Exceeds Absences",IF(AND(G25="Closed",W25=""),"Check: Missing Close Date",IF(AND(G25&lt;&gt;"Closed",W25&lt;&gt;""),"Check: Close Date on Open Case",IF(AND(W25&lt;&gt;"",F25&lt;&gt;"",W25&lt;F25),"Check: Close Date Before Open Date",IF(AND(G25="Closed",X25=""),"Check: Missing Closure Reason","OK"))))))))))</f>
        <v/>
      </c>
    </row>
    <row r="26">
      <c r="A26" s="14" t="n"/>
      <c r="B26" s="14" t="n"/>
      <c r="C26" s="14" t="n"/>
      <c r="D26" s="14" t="n"/>
      <c r="E26" s="14" t="n"/>
      <c r="F26" s="38" t="n"/>
      <c r="G26" s="14" t="n"/>
      <c r="H26" s="38" t="n"/>
      <c r="I26" s="38" t="n"/>
      <c r="J26" s="16" t="n"/>
      <c r="K26" s="16" t="n"/>
      <c r="L26" s="16" t="n"/>
      <c r="M26" s="39">
        <f>IF(A26="","",IF(OR(J26="",J26=0,K26=""),"",MAX(0,MIN(1,(J26-K26)/J26))))</f>
        <v/>
      </c>
      <c r="N26" s="18">
        <f>IF(A26="","",IF(M26="","",IF(M26&lt;Settings!$B$3,"Critical",IF(M26&lt;Settings!$B$4,"High",IF(M26&lt;Settings!$B$5,"Moderate","On Track")))))</f>
        <v/>
      </c>
      <c r="O26" s="14" t="n"/>
      <c r="P26" s="14" t="n"/>
      <c r="Q26" s="19" t="n"/>
      <c r="R26" s="38" t="n"/>
      <c r="S26" s="40">
        <f>IF(A26="","",IF(COUNTIF('Contact Log'!$B$7:$B$506,A26)=0,"",MAXIFS('Contact Log'!$C$7:$C$506,'Contact Log'!$B$7:$B$506,A26)))</f>
        <v/>
      </c>
      <c r="T26" s="21">
        <f>IF(A26="","",IF(S26="","",MAX(0,Dashboard!$B$3-S26)))</f>
        <v/>
      </c>
      <c r="U26" s="18">
        <f>IF(A26="","",IF(Z26&lt;&gt;"OK","Review Data",IF(G26="Closed","Closed",IF(R26="","Missing Review Date",IF(R26&lt;Dashboard!$B$3,"Overdue",IF(R26&lt;=Dashboard!$B$3+Settings!$B$6,"Due Soon","On Track"))))))</f>
        <v/>
      </c>
      <c r="V26" s="14" t="n"/>
      <c r="W26" s="38" t="n"/>
      <c r="X26" s="14" t="n"/>
      <c r="Y26" s="19" t="n"/>
      <c r="Z26" s="18">
        <f>IF(A26="","",IF(COUNTIF($A$7:$A$206,A26)&gt;1,"Check: Duplicate Case ID",IF(B26="","Check: Missing Student Alias",IF(F26="","Check: Missing Open Date",IF(AND(H26&lt;&gt;"",I26&lt;&gt;"",I26&lt;H26),"Check: Attendance Window Dates",IF(AND(J26&lt;&gt;"",K26&lt;&gt;"",K26&gt;J26),"Check: Absences Exceed Enrolled Days",IF(AND(K26&lt;&gt;"",L26&lt;&gt;"",L26&gt;K26),"Check: Unexcused Exceeds Absences",IF(AND(G26="Closed",W26=""),"Check: Missing Close Date",IF(AND(G26&lt;&gt;"Closed",W26&lt;&gt;""),"Check: Close Date on Open Case",IF(AND(W26&lt;&gt;"",F26&lt;&gt;"",W26&lt;F26),"Check: Close Date Before Open Date",IF(AND(G26="Closed",X26=""),"Check: Missing Closure Reason","OK"))))))))))</f>
        <v/>
      </c>
    </row>
    <row r="27">
      <c r="A27" s="14" t="n"/>
      <c r="B27" s="14" t="n"/>
      <c r="C27" s="14" t="n"/>
      <c r="D27" s="14" t="n"/>
      <c r="E27" s="14" t="n"/>
      <c r="F27" s="38" t="n"/>
      <c r="G27" s="14" t="n"/>
      <c r="H27" s="38" t="n"/>
      <c r="I27" s="38" t="n"/>
      <c r="J27" s="16" t="n"/>
      <c r="K27" s="16" t="n"/>
      <c r="L27" s="16" t="n"/>
      <c r="M27" s="39">
        <f>IF(A27="","",IF(OR(J27="",J27=0,K27=""),"",MAX(0,MIN(1,(J27-K27)/J27))))</f>
        <v/>
      </c>
      <c r="N27" s="18">
        <f>IF(A27="","",IF(M27="","",IF(M27&lt;Settings!$B$3,"Critical",IF(M27&lt;Settings!$B$4,"High",IF(M27&lt;Settings!$B$5,"Moderate","On Track")))))</f>
        <v/>
      </c>
      <c r="O27" s="14" t="n"/>
      <c r="P27" s="14" t="n"/>
      <c r="Q27" s="19" t="n"/>
      <c r="R27" s="38" t="n"/>
      <c r="S27" s="40">
        <f>IF(A27="","",IF(COUNTIF('Contact Log'!$B$7:$B$506,A27)=0,"",MAXIFS('Contact Log'!$C$7:$C$506,'Contact Log'!$B$7:$B$506,A27)))</f>
        <v/>
      </c>
      <c r="T27" s="21">
        <f>IF(A27="","",IF(S27="","",MAX(0,Dashboard!$B$3-S27)))</f>
        <v/>
      </c>
      <c r="U27" s="18">
        <f>IF(A27="","",IF(Z27&lt;&gt;"OK","Review Data",IF(G27="Closed","Closed",IF(R27="","Missing Review Date",IF(R27&lt;Dashboard!$B$3,"Overdue",IF(R27&lt;=Dashboard!$B$3+Settings!$B$6,"Due Soon","On Track"))))))</f>
        <v/>
      </c>
      <c r="V27" s="14" t="n"/>
      <c r="W27" s="38" t="n"/>
      <c r="X27" s="14" t="n"/>
      <c r="Y27" s="19" t="n"/>
      <c r="Z27" s="18">
        <f>IF(A27="","",IF(COUNTIF($A$7:$A$206,A27)&gt;1,"Check: Duplicate Case ID",IF(B27="","Check: Missing Student Alias",IF(F27="","Check: Missing Open Date",IF(AND(H27&lt;&gt;"",I27&lt;&gt;"",I27&lt;H27),"Check: Attendance Window Dates",IF(AND(J27&lt;&gt;"",K27&lt;&gt;"",K27&gt;J27),"Check: Absences Exceed Enrolled Days",IF(AND(K27&lt;&gt;"",L27&lt;&gt;"",L27&gt;K27),"Check: Unexcused Exceeds Absences",IF(AND(G27="Closed",W27=""),"Check: Missing Close Date",IF(AND(G27&lt;&gt;"Closed",W27&lt;&gt;""),"Check: Close Date on Open Case",IF(AND(W27&lt;&gt;"",F27&lt;&gt;"",W27&lt;F27),"Check: Close Date Before Open Date",IF(AND(G27="Closed",X27=""),"Check: Missing Closure Reason","OK"))))))))))</f>
        <v/>
      </c>
    </row>
    <row r="28">
      <c r="A28" s="14" t="n"/>
      <c r="B28" s="14" t="n"/>
      <c r="C28" s="14" t="n"/>
      <c r="D28" s="14" t="n"/>
      <c r="E28" s="14" t="n"/>
      <c r="F28" s="38" t="n"/>
      <c r="G28" s="14" t="n"/>
      <c r="H28" s="38" t="n"/>
      <c r="I28" s="38" t="n"/>
      <c r="J28" s="16" t="n"/>
      <c r="K28" s="16" t="n"/>
      <c r="L28" s="16" t="n"/>
      <c r="M28" s="39">
        <f>IF(A28="","",IF(OR(J28="",J28=0,K28=""),"",MAX(0,MIN(1,(J28-K28)/J28))))</f>
        <v/>
      </c>
      <c r="N28" s="18">
        <f>IF(A28="","",IF(M28="","",IF(M28&lt;Settings!$B$3,"Critical",IF(M28&lt;Settings!$B$4,"High",IF(M28&lt;Settings!$B$5,"Moderate","On Track")))))</f>
        <v/>
      </c>
      <c r="O28" s="14" t="n"/>
      <c r="P28" s="14" t="n"/>
      <c r="Q28" s="19" t="n"/>
      <c r="R28" s="38" t="n"/>
      <c r="S28" s="40">
        <f>IF(A28="","",IF(COUNTIF('Contact Log'!$B$7:$B$506,A28)=0,"",MAXIFS('Contact Log'!$C$7:$C$506,'Contact Log'!$B$7:$B$506,A28)))</f>
        <v/>
      </c>
      <c r="T28" s="21">
        <f>IF(A28="","",IF(S28="","",MAX(0,Dashboard!$B$3-S28)))</f>
        <v/>
      </c>
      <c r="U28" s="18">
        <f>IF(A28="","",IF(Z28&lt;&gt;"OK","Review Data",IF(G28="Closed","Closed",IF(R28="","Missing Review Date",IF(R28&lt;Dashboard!$B$3,"Overdue",IF(R28&lt;=Dashboard!$B$3+Settings!$B$6,"Due Soon","On Track"))))))</f>
        <v/>
      </c>
      <c r="V28" s="14" t="n"/>
      <c r="W28" s="38" t="n"/>
      <c r="X28" s="14" t="n"/>
      <c r="Y28" s="19" t="n"/>
      <c r="Z28" s="18">
        <f>IF(A28="","",IF(COUNTIF($A$7:$A$206,A28)&gt;1,"Check: Duplicate Case ID",IF(B28="","Check: Missing Student Alias",IF(F28="","Check: Missing Open Date",IF(AND(H28&lt;&gt;"",I28&lt;&gt;"",I28&lt;H28),"Check: Attendance Window Dates",IF(AND(J28&lt;&gt;"",K28&lt;&gt;"",K28&gt;J28),"Check: Absences Exceed Enrolled Days",IF(AND(K28&lt;&gt;"",L28&lt;&gt;"",L28&gt;K28),"Check: Unexcused Exceeds Absences",IF(AND(G28="Closed",W28=""),"Check: Missing Close Date",IF(AND(G28&lt;&gt;"Closed",W28&lt;&gt;""),"Check: Close Date on Open Case",IF(AND(W28&lt;&gt;"",F28&lt;&gt;"",W28&lt;F28),"Check: Close Date Before Open Date",IF(AND(G28="Closed",X28=""),"Check: Missing Closure Reason","OK"))))))))))</f>
        <v/>
      </c>
    </row>
    <row r="29">
      <c r="A29" s="14" t="n"/>
      <c r="B29" s="14" t="n"/>
      <c r="C29" s="14" t="n"/>
      <c r="D29" s="14" t="n"/>
      <c r="E29" s="14" t="n"/>
      <c r="F29" s="38" t="n"/>
      <c r="G29" s="14" t="n"/>
      <c r="H29" s="38" t="n"/>
      <c r="I29" s="38" t="n"/>
      <c r="J29" s="16" t="n"/>
      <c r="K29" s="16" t="n"/>
      <c r="L29" s="16" t="n"/>
      <c r="M29" s="39">
        <f>IF(A29="","",IF(OR(J29="",J29=0,K29=""),"",MAX(0,MIN(1,(J29-K29)/J29))))</f>
        <v/>
      </c>
      <c r="N29" s="18">
        <f>IF(A29="","",IF(M29="","",IF(M29&lt;Settings!$B$3,"Critical",IF(M29&lt;Settings!$B$4,"High",IF(M29&lt;Settings!$B$5,"Moderate","On Track")))))</f>
        <v/>
      </c>
      <c r="O29" s="14" t="n"/>
      <c r="P29" s="14" t="n"/>
      <c r="Q29" s="19" t="n"/>
      <c r="R29" s="38" t="n"/>
      <c r="S29" s="40">
        <f>IF(A29="","",IF(COUNTIF('Contact Log'!$B$7:$B$506,A29)=0,"",MAXIFS('Contact Log'!$C$7:$C$506,'Contact Log'!$B$7:$B$506,A29)))</f>
        <v/>
      </c>
      <c r="T29" s="21">
        <f>IF(A29="","",IF(S29="","",MAX(0,Dashboard!$B$3-S29)))</f>
        <v/>
      </c>
      <c r="U29" s="18">
        <f>IF(A29="","",IF(Z29&lt;&gt;"OK","Review Data",IF(G29="Closed","Closed",IF(R29="","Missing Review Date",IF(R29&lt;Dashboard!$B$3,"Overdue",IF(R29&lt;=Dashboard!$B$3+Settings!$B$6,"Due Soon","On Track"))))))</f>
        <v/>
      </c>
      <c r="V29" s="14" t="n"/>
      <c r="W29" s="38" t="n"/>
      <c r="X29" s="14" t="n"/>
      <c r="Y29" s="19" t="n"/>
      <c r="Z29" s="18">
        <f>IF(A29="","",IF(COUNTIF($A$7:$A$206,A29)&gt;1,"Check: Duplicate Case ID",IF(B29="","Check: Missing Student Alias",IF(F29="","Check: Missing Open Date",IF(AND(H29&lt;&gt;"",I29&lt;&gt;"",I29&lt;H29),"Check: Attendance Window Dates",IF(AND(J29&lt;&gt;"",K29&lt;&gt;"",K29&gt;J29),"Check: Absences Exceed Enrolled Days",IF(AND(K29&lt;&gt;"",L29&lt;&gt;"",L29&gt;K29),"Check: Unexcused Exceeds Absences",IF(AND(G29="Closed",W29=""),"Check: Missing Close Date",IF(AND(G29&lt;&gt;"Closed",W29&lt;&gt;""),"Check: Close Date on Open Case",IF(AND(W29&lt;&gt;"",F29&lt;&gt;"",W29&lt;F29),"Check: Close Date Before Open Date",IF(AND(G29="Closed",X29=""),"Check: Missing Closure Reason","OK"))))))))))</f>
        <v/>
      </c>
    </row>
    <row r="30">
      <c r="A30" s="14" t="n"/>
      <c r="B30" s="14" t="n"/>
      <c r="C30" s="14" t="n"/>
      <c r="D30" s="14" t="n"/>
      <c r="E30" s="14" t="n"/>
      <c r="F30" s="38" t="n"/>
      <c r="G30" s="14" t="n"/>
      <c r="H30" s="38" t="n"/>
      <c r="I30" s="38" t="n"/>
      <c r="J30" s="16" t="n"/>
      <c r="K30" s="16" t="n"/>
      <c r="L30" s="16" t="n"/>
      <c r="M30" s="39">
        <f>IF(A30="","",IF(OR(J30="",J30=0,K30=""),"",MAX(0,MIN(1,(J30-K30)/J30))))</f>
        <v/>
      </c>
      <c r="N30" s="18">
        <f>IF(A30="","",IF(M30="","",IF(M30&lt;Settings!$B$3,"Critical",IF(M30&lt;Settings!$B$4,"High",IF(M30&lt;Settings!$B$5,"Moderate","On Track")))))</f>
        <v/>
      </c>
      <c r="O30" s="14" t="n"/>
      <c r="P30" s="14" t="n"/>
      <c r="Q30" s="19" t="n"/>
      <c r="R30" s="38" t="n"/>
      <c r="S30" s="40">
        <f>IF(A30="","",IF(COUNTIF('Contact Log'!$B$7:$B$506,A30)=0,"",MAXIFS('Contact Log'!$C$7:$C$506,'Contact Log'!$B$7:$B$506,A30)))</f>
        <v/>
      </c>
      <c r="T30" s="21">
        <f>IF(A30="","",IF(S30="","",MAX(0,Dashboard!$B$3-S30)))</f>
        <v/>
      </c>
      <c r="U30" s="18">
        <f>IF(A30="","",IF(Z30&lt;&gt;"OK","Review Data",IF(G30="Closed","Closed",IF(R30="","Missing Review Date",IF(R30&lt;Dashboard!$B$3,"Overdue",IF(R30&lt;=Dashboard!$B$3+Settings!$B$6,"Due Soon","On Track"))))))</f>
        <v/>
      </c>
      <c r="V30" s="14" t="n"/>
      <c r="W30" s="38" t="n"/>
      <c r="X30" s="14" t="n"/>
      <c r="Y30" s="19" t="n"/>
      <c r="Z30" s="18">
        <f>IF(A30="","",IF(COUNTIF($A$7:$A$206,A30)&gt;1,"Check: Duplicate Case ID",IF(B30="","Check: Missing Student Alias",IF(F30="","Check: Missing Open Date",IF(AND(H30&lt;&gt;"",I30&lt;&gt;"",I30&lt;H30),"Check: Attendance Window Dates",IF(AND(J30&lt;&gt;"",K30&lt;&gt;"",K30&gt;J30),"Check: Absences Exceed Enrolled Days",IF(AND(K30&lt;&gt;"",L30&lt;&gt;"",L30&gt;K30),"Check: Unexcused Exceeds Absences",IF(AND(G30="Closed",W30=""),"Check: Missing Close Date",IF(AND(G30&lt;&gt;"Closed",W30&lt;&gt;""),"Check: Close Date on Open Case",IF(AND(W30&lt;&gt;"",F30&lt;&gt;"",W30&lt;F30),"Check: Close Date Before Open Date",IF(AND(G30="Closed",X30=""),"Check: Missing Closure Reason","OK"))))))))))</f>
        <v/>
      </c>
    </row>
    <row r="31">
      <c r="A31" s="14" t="n"/>
      <c r="B31" s="14" t="n"/>
      <c r="C31" s="14" t="n"/>
      <c r="D31" s="14" t="n"/>
      <c r="E31" s="14" t="n"/>
      <c r="F31" s="38" t="n"/>
      <c r="G31" s="14" t="n"/>
      <c r="H31" s="38" t="n"/>
      <c r="I31" s="38" t="n"/>
      <c r="J31" s="16" t="n"/>
      <c r="K31" s="16" t="n"/>
      <c r="L31" s="16" t="n"/>
      <c r="M31" s="39">
        <f>IF(A31="","",IF(OR(J31="",J31=0,K31=""),"",MAX(0,MIN(1,(J31-K31)/J31))))</f>
        <v/>
      </c>
      <c r="N31" s="18">
        <f>IF(A31="","",IF(M31="","",IF(M31&lt;Settings!$B$3,"Critical",IF(M31&lt;Settings!$B$4,"High",IF(M31&lt;Settings!$B$5,"Moderate","On Track")))))</f>
        <v/>
      </c>
      <c r="O31" s="14" t="n"/>
      <c r="P31" s="14" t="n"/>
      <c r="Q31" s="19" t="n"/>
      <c r="R31" s="38" t="n"/>
      <c r="S31" s="40">
        <f>IF(A31="","",IF(COUNTIF('Contact Log'!$B$7:$B$506,A31)=0,"",MAXIFS('Contact Log'!$C$7:$C$506,'Contact Log'!$B$7:$B$506,A31)))</f>
        <v/>
      </c>
      <c r="T31" s="21">
        <f>IF(A31="","",IF(S31="","",MAX(0,Dashboard!$B$3-S31)))</f>
        <v/>
      </c>
      <c r="U31" s="18">
        <f>IF(A31="","",IF(Z31&lt;&gt;"OK","Review Data",IF(G31="Closed","Closed",IF(R31="","Missing Review Date",IF(R31&lt;Dashboard!$B$3,"Overdue",IF(R31&lt;=Dashboard!$B$3+Settings!$B$6,"Due Soon","On Track"))))))</f>
        <v/>
      </c>
      <c r="V31" s="14" t="n"/>
      <c r="W31" s="38" t="n"/>
      <c r="X31" s="14" t="n"/>
      <c r="Y31" s="19" t="n"/>
      <c r="Z31" s="18">
        <f>IF(A31="","",IF(COUNTIF($A$7:$A$206,A31)&gt;1,"Check: Duplicate Case ID",IF(B31="","Check: Missing Student Alias",IF(F31="","Check: Missing Open Date",IF(AND(H31&lt;&gt;"",I31&lt;&gt;"",I31&lt;H31),"Check: Attendance Window Dates",IF(AND(J31&lt;&gt;"",K31&lt;&gt;"",K31&gt;J31),"Check: Absences Exceed Enrolled Days",IF(AND(K31&lt;&gt;"",L31&lt;&gt;"",L31&gt;K31),"Check: Unexcused Exceeds Absences",IF(AND(G31="Closed",W31=""),"Check: Missing Close Date",IF(AND(G31&lt;&gt;"Closed",W31&lt;&gt;""),"Check: Close Date on Open Case",IF(AND(W31&lt;&gt;"",F31&lt;&gt;"",W31&lt;F31),"Check: Close Date Before Open Date",IF(AND(G31="Closed",X31=""),"Check: Missing Closure Reason","OK"))))))))))</f>
        <v/>
      </c>
    </row>
    <row r="32">
      <c r="A32" s="14" t="n"/>
      <c r="B32" s="14" t="n"/>
      <c r="C32" s="14" t="n"/>
      <c r="D32" s="14" t="n"/>
      <c r="E32" s="14" t="n"/>
      <c r="F32" s="38" t="n"/>
      <c r="G32" s="14" t="n"/>
      <c r="H32" s="38" t="n"/>
      <c r="I32" s="38" t="n"/>
      <c r="J32" s="16" t="n"/>
      <c r="K32" s="16" t="n"/>
      <c r="L32" s="16" t="n"/>
      <c r="M32" s="39">
        <f>IF(A32="","",IF(OR(J32="",J32=0,K32=""),"",MAX(0,MIN(1,(J32-K32)/J32))))</f>
        <v/>
      </c>
      <c r="N32" s="18">
        <f>IF(A32="","",IF(M32="","",IF(M32&lt;Settings!$B$3,"Critical",IF(M32&lt;Settings!$B$4,"High",IF(M32&lt;Settings!$B$5,"Moderate","On Track")))))</f>
        <v/>
      </c>
      <c r="O32" s="14" t="n"/>
      <c r="P32" s="14" t="n"/>
      <c r="Q32" s="19" t="n"/>
      <c r="R32" s="38" t="n"/>
      <c r="S32" s="40">
        <f>IF(A32="","",IF(COUNTIF('Contact Log'!$B$7:$B$506,A32)=0,"",MAXIFS('Contact Log'!$C$7:$C$506,'Contact Log'!$B$7:$B$506,A32)))</f>
        <v/>
      </c>
      <c r="T32" s="21">
        <f>IF(A32="","",IF(S32="","",MAX(0,Dashboard!$B$3-S32)))</f>
        <v/>
      </c>
      <c r="U32" s="18">
        <f>IF(A32="","",IF(Z32&lt;&gt;"OK","Review Data",IF(G32="Closed","Closed",IF(R32="","Missing Review Date",IF(R32&lt;Dashboard!$B$3,"Overdue",IF(R32&lt;=Dashboard!$B$3+Settings!$B$6,"Due Soon","On Track"))))))</f>
        <v/>
      </c>
      <c r="V32" s="14" t="n"/>
      <c r="W32" s="38" t="n"/>
      <c r="X32" s="14" t="n"/>
      <c r="Y32" s="19" t="n"/>
      <c r="Z32" s="18">
        <f>IF(A32="","",IF(COUNTIF($A$7:$A$206,A32)&gt;1,"Check: Duplicate Case ID",IF(B32="","Check: Missing Student Alias",IF(F32="","Check: Missing Open Date",IF(AND(H32&lt;&gt;"",I32&lt;&gt;"",I32&lt;H32),"Check: Attendance Window Dates",IF(AND(J32&lt;&gt;"",K32&lt;&gt;"",K32&gt;J32),"Check: Absences Exceed Enrolled Days",IF(AND(K32&lt;&gt;"",L32&lt;&gt;"",L32&gt;K32),"Check: Unexcused Exceeds Absences",IF(AND(G32="Closed",W32=""),"Check: Missing Close Date",IF(AND(G32&lt;&gt;"Closed",W32&lt;&gt;""),"Check: Close Date on Open Case",IF(AND(W32&lt;&gt;"",F32&lt;&gt;"",W32&lt;F32),"Check: Close Date Before Open Date",IF(AND(G32="Closed",X32=""),"Check: Missing Closure Reason","OK"))))))))))</f>
        <v/>
      </c>
    </row>
    <row r="33">
      <c r="A33" s="14" t="n"/>
      <c r="B33" s="14" t="n"/>
      <c r="C33" s="14" t="n"/>
      <c r="D33" s="14" t="n"/>
      <c r="E33" s="14" t="n"/>
      <c r="F33" s="38" t="n"/>
      <c r="G33" s="14" t="n"/>
      <c r="H33" s="38" t="n"/>
      <c r="I33" s="38" t="n"/>
      <c r="J33" s="16" t="n"/>
      <c r="K33" s="16" t="n"/>
      <c r="L33" s="16" t="n"/>
      <c r="M33" s="39">
        <f>IF(A33="","",IF(OR(J33="",J33=0,K33=""),"",MAX(0,MIN(1,(J33-K33)/J33))))</f>
        <v/>
      </c>
      <c r="N33" s="18">
        <f>IF(A33="","",IF(M33="","",IF(M33&lt;Settings!$B$3,"Critical",IF(M33&lt;Settings!$B$4,"High",IF(M33&lt;Settings!$B$5,"Moderate","On Track")))))</f>
        <v/>
      </c>
      <c r="O33" s="14" t="n"/>
      <c r="P33" s="14" t="n"/>
      <c r="Q33" s="19" t="n"/>
      <c r="R33" s="38" t="n"/>
      <c r="S33" s="40">
        <f>IF(A33="","",IF(COUNTIF('Contact Log'!$B$7:$B$506,A33)=0,"",MAXIFS('Contact Log'!$C$7:$C$506,'Contact Log'!$B$7:$B$506,A33)))</f>
        <v/>
      </c>
      <c r="T33" s="21">
        <f>IF(A33="","",IF(S33="","",MAX(0,Dashboard!$B$3-S33)))</f>
        <v/>
      </c>
      <c r="U33" s="18">
        <f>IF(A33="","",IF(Z33&lt;&gt;"OK","Review Data",IF(G33="Closed","Closed",IF(R33="","Missing Review Date",IF(R33&lt;Dashboard!$B$3,"Overdue",IF(R33&lt;=Dashboard!$B$3+Settings!$B$6,"Due Soon","On Track"))))))</f>
        <v/>
      </c>
      <c r="V33" s="14" t="n"/>
      <c r="W33" s="38" t="n"/>
      <c r="X33" s="14" t="n"/>
      <c r="Y33" s="19" t="n"/>
      <c r="Z33" s="18">
        <f>IF(A33="","",IF(COUNTIF($A$7:$A$206,A33)&gt;1,"Check: Duplicate Case ID",IF(B33="","Check: Missing Student Alias",IF(F33="","Check: Missing Open Date",IF(AND(H33&lt;&gt;"",I33&lt;&gt;"",I33&lt;H33),"Check: Attendance Window Dates",IF(AND(J33&lt;&gt;"",K33&lt;&gt;"",K33&gt;J33),"Check: Absences Exceed Enrolled Days",IF(AND(K33&lt;&gt;"",L33&lt;&gt;"",L33&gt;K33),"Check: Unexcused Exceeds Absences",IF(AND(G33="Closed",W33=""),"Check: Missing Close Date",IF(AND(G33&lt;&gt;"Closed",W33&lt;&gt;""),"Check: Close Date on Open Case",IF(AND(W33&lt;&gt;"",F33&lt;&gt;"",W33&lt;F33),"Check: Close Date Before Open Date",IF(AND(G33="Closed",X33=""),"Check: Missing Closure Reason","OK"))))))))))</f>
        <v/>
      </c>
    </row>
    <row r="34">
      <c r="A34" s="14" t="n"/>
      <c r="B34" s="14" t="n"/>
      <c r="C34" s="14" t="n"/>
      <c r="D34" s="14" t="n"/>
      <c r="E34" s="14" t="n"/>
      <c r="F34" s="38" t="n"/>
      <c r="G34" s="14" t="n"/>
      <c r="H34" s="38" t="n"/>
      <c r="I34" s="38" t="n"/>
      <c r="J34" s="16" t="n"/>
      <c r="K34" s="16" t="n"/>
      <c r="L34" s="16" t="n"/>
      <c r="M34" s="39">
        <f>IF(A34="","",IF(OR(J34="",J34=0,K34=""),"",MAX(0,MIN(1,(J34-K34)/J34))))</f>
        <v/>
      </c>
      <c r="N34" s="18">
        <f>IF(A34="","",IF(M34="","",IF(M34&lt;Settings!$B$3,"Critical",IF(M34&lt;Settings!$B$4,"High",IF(M34&lt;Settings!$B$5,"Moderate","On Track")))))</f>
        <v/>
      </c>
      <c r="O34" s="14" t="n"/>
      <c r="P34" s="14" t="n"/>
      <c r="Q34" s="19" t="n"/>
      <c r="R34" s="38" t="n"/>
      <c r="S34" s="40">
        <f>IF(A34="","",IF(COUNTIF('Contact Log'!$B$7:$B$506,A34)=0,"",MAXIFS('Contact Log'!$C$7:$C$506,'Contact Log'!$B$7:$B$506,A34)))</f>
        <v/>
      </c>
      <c r="T34" s="21">
        <f>IF(A34="","",IF(S34="","",MAX(0,Dashboard!$B$3-S34)))</f>
        <v/>
      </c>
      <c r="U34" s="18">
        <f>IF(A34="","",IF(Z34&lt;&gt;"OK","Review Data",IF(G34="Closed","Closed",IF(R34="","Missing Review Date",IF(R34&lt;Dashboard!$B$3,"Overdue",IF(R34&lt;=Dashboard!$B$3+Settings!$B$6,"Due Soon","On Track"))))))</f>
        <v/>
      </c>
      <c r="V34" s="14" t="n"/>
      <c r="W34" s="38" t="n"/>
      <c r="X34" s="14" t="n"/>
      <c r="Y34" s="19" t="n"/>
      <c r="Z34" s="18">
        <f>IF(A34="","",IF(COUNTIF($A$7:$A$206,A34)&gt;1,"Check: Duplicate Case ID",IF(B34="","Check: Missing Student Alias",IF(F34="","Check: Missing Open Date",IF(AND(H34&lt;&gt;"",I34&lt;&gt;"",I34&lt;H34),"Check: Attendance Window Dates",IF(AND(J34&lt;&gt;"",K34&lt;&gt;"",K34&gt;J34),"Check: Absences Exceed Enrolled Days",IF(AND(K34&lt;&gt;"",L34&lt;&gt;"",L34&gt;K34),"Check: Unexcused Exceeds Absences",IF(AND(G34="Closed",W34=""),"Check: Missing Close Date",IF(AND(G34&lt;&gt;"Closed",W34&lt;&gt;""),"Check: Close Date on Open Case",IF(AND(W34&lt;&gt;"",F34&lt;&gt;"",W34&lt;F34),"Check: Close Date Before Open Date",IF(AND(G34="Closed",X34=""),"Check: Missing Closure Reason","OK"))))))))))</f>
        <v/>
      </c>
    </row>
    <row r="35">
      <c r="A35" s="14" t="n"/>
      <c r="B35" s="14" t="n"/>
      <c r="C35" s="14" t="n"/>
      <c r="D35" s="14" t="n"/>
      <c r="E35" s="14" t="n"/>
      <c r="F35" s="38" t="n"/>
      <c r="G35" s="14" t="n"/>
      <c r="H35" s="38" t="n"/>
      <c r="I35" s="38" t="n"/>
      <c r="J35" s="16" t="n"/>
      <c r="K35" s="16" t="n"/>
      <c r="L35" s="16" t="n"/>
      <c r="M35" s="39">
        <f>IF(A35="","",IF(OR(J35="",J35=0,K35=""),"",MAX(0,MIN(1,(J35-K35)/J35))))</f>
        <v/>
      </c>
      <c r="N35" s="18">
        <f>IF(A35="","",IF(M35="","",IF(M35&lt;Settings!$B$3,"Critical",IF(M35&lt;Settings!$B$4,"High",IF(M35&lt;Settings!$B$5,"Moderate","On Track")))))</f>
        <v/>
      </c>
      <c r="O35" s="14" t="n"/>
      <c r="P35" s="14" t="n"/>
      <c r="Q35" s="19" t="n"/>
      <c r="R35" s="38" t="n"/>
      <c r="S35" s="40">
        <f>IF(A35="","",IF(COUNTIF('Contact Log'!$B$7:$B$506,A35)=0,"",MAXIFS('Contact Log'!$C$7:$C$506,'Contact Log'!$B$7:$B$506,A35)))</f>
        <v/>
      </c>
      <c r="T35" s="21">
        <f>IF(A35="","",IF(S35="","",MAX(0,Dashboard!$B$3-S35)))</f>
        <v/>
      </c>
      <c r="U35" s="18">
        <f>IF(A35="","",IF(Z35&lt;&gt;"OK","Review Data",IF(G35="Closed","Closed",IF(R35="","Missing Review Date",IF(R35&lt;Dashboard!$B$3,"Overdue",IF(R35&lt;=Dashboard!$B$3+Settings!$B$6,"Due Soon","On Track"))))))</f>
        <v/>
      </c>
      <c r="V35" s="14" t="n"/>
      <c r="W35" s="38" t="n"/>
      <c r="X35" s="14" t="n"/>
      <c r="Y35" s="19" t="n"/>
      <c r="Z35" s="18">
        <f>IF(A35="","",IF(COUNTIF($A$7:$A$206,A35)&gt;1,"Check: Duplicate Case ID",IF(B35="","Check: Missing Student Alias",IF(F35="","Check: Missing Open Date",IF(AND(H35&lt;&gt;"",I35&lt;&gt;"",I35&lt;H35),"Check: Attendance Window Dates",IF(AND(J35&lt;&gt;"",K35&lt;&gt;"",K35&gt;J35),"Check: Absences Exceed Enrolled Days",IF(AND(K35&lt;&gt;"",L35&lt;&gt;"",L35&gt;K35),"Check: Unexcused Exceeds Absences",IF(AND(G35="Closed",W35=""),"Check: Missing Close Date",IF(AND(G35&lt;&gt;"Closed",W35&lt;&gt;""),"Check: Close Date on Open Case",IF(AND(W35&lt;&gt;"",F35&lt;&gt;"",W35&lt;F35),"Check: Close Date Before Open Date",IF(AND(G35="Closed",X35=""),"Check: Missing Closure Reason","OK"))))))))))</f>
        <v/>
      </c>
    </row>
    <row r="36">
      <c r="A36" s="14" t="n"/>
      <c r="B36" s="14" t="n"/>
      <c r="C36" s="14" t="n"/>
      <c r="D36" s="14" t="n"/>
      <c r="E36" s="14" t="n"/>
      <c r="F36" s="38" t="n"/>
      <c r="G36" s="14" t="n"/>
      <c r="H36" s="38" t="n"/>
      <c r="I36" s="38" t="n"/>
      <c r="J36" s="16" t="n"/>
      <c r="K36" s="16" t="n"/>
      <c r="L36" s="16" t="n"/>
      <c r="M36" s="39">
        <f>IF(A36="","",IF(OR(J36="",J36=0,K36=""),"",MAX(0,MIN(1,(J36-K36)/J36))))</f>
        <v/>
      </c>
      <c r="N36" s="18">
        <f>IF(A36="","",IF(M36="","",IF(M36&lt;Settings!$B$3,"Critical",IF(M36&lt;Settings!$B$4,"High",IF(M36&lt;Settings!$B$5,"Moderate","On Track")))))</f>
        <v/>
      </c>
      <c r="O36" s="14" t="n"/>
      <c r="P36" s="14" t="n"/>
      <c r="Q36" s="19" t="n"/>
      <c r="R36" s="38" t="n"/>
      <c r="S36" s="40">
        <f>IF(A36="","",IF(COUNTIF('Contact Log'!$B$7:$B$506,A36)=0,"",MAXIFS('Contact Log'!$C$7:$C$506,'Contact Log'!$B$7:$B$506,A36)))</f>
        <v/>
      </c>
      <c r="T36" s="21">
        <f>IF(A36="","",IF(S36="","",MAX(0,Dashboard!$B$3-S36)))</f>
        <v/>
      </c>
      <c r="U36" s="18">
        <f>IF(A36="","",IF(Z36&lt;&gt;"OK","Review Data",IF(G36="Closed","Closed",IF(R36="","Missing Review Date",IF(R36&lt;Dashboard!$B$3,"Overdue",IF(R36&lt;=Dashboard!$B$3+Settings!$B$6,"Due Soon","On Track"))))))</f>
        <v/>
      </c>
      <c r="V36" s="14" t="n"/>
      <c r="W36" s="38" t="n"/>
      <c r="X36" s="14" t="n"/>
      <c r="Y36" s="19" t="n"/>
      <c r="Z36" s="18">
        <f>IF(A36="","",IF(COUNTIF($A$7:$A$206,A36)&gt;1,"Check: Duplicate Case ID",IF(B36="","Check: Missing Student Alias",IF(F36="","Check: Missing Open Date",IF(AND(H36&lt;&gt;"",I36&lt;&gt;"",I36&lt;H36),"Check: Attendance Window Dates",IF(AND(J36&lt;&gt;"",K36&lt;&gt;"",K36&gt;J36),"Check: Absences Exceed Enrolled Days",IF(AND(K36&lt;&gt;"",L36&lt;&gt;"",L36&gt;K36),"Check: Unexcused Exceeds Absences",IF(AND(G36="Closed",W36=""),"Check: Missing Close Date",IF(AND(G36&lt;&gt;"Closed",W36&lt;&gt;""),"Check: Close Date on Open Case",IF(AND(W36&lt;&gt;"",F36&lt;&gt;"",W36&lt;F36),"Check: Close Date Before Open Date",IF(AND(G36="Closed",X36=""),"Check: Missing Closure Reason","OK"))))))))))</f>
        <v/>
      </c>
    </row>
    <row r="37">
      <c r="A37" s="14" t="n"/>
      <c r="B37" s="14" t="n"/>
      <c r="C37" s="14" t="n"/>
      <c r="D37" s="14" t="n"/>
      <c r="E37" s="14" t="n"/>
      <c r="F37" s="38" t="n"/>
      <c r="G37" s="14" t="n"/>
      <c r="H37" s="38" t="n"/>
      <c r="I37" s="38" t="n"/>
      <c r="J37" s="16" t="n"/>
      <c r="K37" s="16" t="n"/>
      <c r="L37" s="16" t="n"/>
      <c r="M37" s="39">
        <f>IF(A37="","",IF(OR(J37="",J37=0,K37=""),"",MAX(0,MIN(1,(J37-K37)/J37))))</f>
        <v/>
      </c>
      <c r="N37" s="18">
        <f>IF(A37="","",IF(M37="","",IF(M37&lt;Settings!$B$3,"Critical",IF(M37&lt;Settings!$B$4,"High",IF(M37&lt;Settings!$B$5,"Moderate","On Track")))))</f>
        <v/>
      </c>
      <c r="O37" s="14" t="n"/>
      <c r="P37" s="14" t="n"/>
      <c r="Q37" s="19" t="n"/>
      <c r="R37" s="38" t="n"/>
      <c r="S37" s="40">
        <f>IF(A37="","",IF(COUNTIF('Contact Log'!$B$7:$B$506,A37)=0,"",MAXIFS('Contact Log'!$C$7:$C$506,'Contact Log'!$B$7:$B$506,A37)))</f>
        <v/>
      </c>
      <c r="T37" s="21">
        <f>IF(A37="","",IF(S37="","",MAX(0,Dashboard!$B$3-S37)))</f>
        <v/>
      </c>
      <c r="U37" s="18">
        <f>IF(A37="","",IF(Z37&lt;&gt;"OK","Review Data",IF(G37="Closed","Closed",IF(R37="","Missing Review Date",IF(R37&lt;Dashboard!$B$3,"Overdue",IF(R37&lt;=Dashboard!$B$3+Settings!$B$6,"Due Soon","On Track"))))))</f>
        <v/>
      </c>
      <c r="V37" s="14" t="n"/>
      <c r="W37" s="38" t="n"/>
      <c r="X37" s="14" t="n"/>
      <c r="Y37" s="19" t="n"/>
      <c r="Z37" s="18">
        <f>IF(A37="","",IF(COUNTIF($A$7:$A$206,A37)&gt;1,"Check: Duplicate Case ID",IF(B37="","Check: Missing Student Alias",IF(F37="","Check: Missing Open Date",IF(AND(H37&lt;&gt;"",I37&lt;&gt;"",I37&lt;H37),"Check: Attendance Window Dates",IF(AND(J37&lt;&gt;"",K37&lt;&gt;"",K37&gt;J37),"Check: Absences Exceed Enrolled Days",IF(AND(K37&lt;&gt;"",L37&lt;&gt;"",L37&gt;K37),"Check: Unexcused Exceeds Absences",IF(AND(G37="Closed",W37=""),"Check: Missing Close Date",IF(AND(G37&lt;&gt;"Closed",W37&lt;&gt;""),"Check: Close Date on Open Case",IF(AND(W37&lt;&gt;"",F37&lt;&gt;"",W37&lt;F37),"Check: Close Date Before Open Date",IF(AND(G37="Closed",X37=""),"Check: Missing Closure Reason","OK"))))))))))</f>
        <v/>
      </c>
    </row>
    <row r="38">
      <c r="A38" s="14" t="n"/>
      <c r="B38" s="14" t="n"/>
      <c r="C38" s="14" t="n"/>
      <c r="D38" s="14" t="n"/>
      <c r="E38" s="14" t="n"/>
      <c r="F38" s="38" t="n"/>
      <c r="G38" s="14" t="n"/>
      <c r="H38" s="38" t="n"/>
      <c r="I38" s="38" t="n"/>
      <c r="J38" s="16" t="n"/>
      <c r="K38" s="16" t="n"/>
      <c r="L38" s="16" t="n"/>
      <c r="M38" s="39">
        <f>IF(A38="","",IF(OR(J38="",J38=0,K38=""),"",MAX(0,MIN(1,(J38-K38)/J38))))</f>
        <v/>
      </c>
      <c r="N38" s="18">
        <f>IF(A38="","",IF(M38="","",IF(M38&lt;Settings!$B$3,"Critical",IF(M38&lt;Settings!$B$4,"High",IF(M38&lt;Settings!$B$5,"Moderate","On Track")))))</f>
        <v/>
      </c>
      <c r="O38" s="14" t="n"/>
      <c r="P38" s="14" t="n"/>
      <c r="Q38" s="19" t="n"/>
      <c r="R38" s="38" t="n"/>
      <c r="S38" s="40">
        <f>IF(A38="","",IF(COUNTIF('Contact Log'!$B$7:$B$506,A38)=0,"",MAXIFS('Contact Log'!$C$7:$C$506,'Contact Log'!$B$7:$B$506,A38)))</f>
        <v/>
      </c>
      <c r="T38" s="21">
        <f>IF(A38="","",IF(S38="","",MAX(0,Dashboard!$B$3-S38)))</f>
        <v/>
      </c>
      <c r="U38" s="18">
        <f>IF(A38="","",IF(Z38&lt;&gt;"OK","Review Data",IF(G38="Closed","Closed",IF(R38="","Missing Review Date",IF(R38&lt;Dashboard!$B$3,"Overdue",IF(R38&lt;=Dashboard!$B$3+Settings!$B$6,"Due Soon","On Track"))))))</f>
        <v/>
      </c>
      <c r="V38" s="14" t="n"/>
      <c r="W38" s="38" t="n"/>
      <c r="X38" s="14" t="n"/>
      <c r="Y38" s="19" t="n"/>
      <c r="Z38" s="18">
        <f>IF(A38="","",IF(COUNTIF($A$7:$A$206,A38)&gt;1,"Check: Duplicate Case ID",IF(B38="","Check: Missing Student Alias",IF(F38="","Check: Missing Open Date",IF(AND(H38&lt;&gt;"",I38&lt;&gt;"",I38&lt;H38),"Check: Attendance Window Dates",IF(AND(J38&lt;&gt;"",K38&lt;&gt;"",K38&gt;J38),"Check: Absences Exceed Enrolled Days",IF(AND(K38&lt;&gt;"",L38&lt;&gt;"",L38&gt;K38),"Check: Unexcused Exceeds Absences",IF(AND(G38="Closed",W38=""),"Check: Missing Close Date",IF(AND(G38&lt;&gt;"Closed",W38&lt;&gt;""),"Check: Close Date on Open Case",IF(AND(W38&lt;&gt;"",F38&lt;&gt;"",W38&lt;F38),"Check: Close Date Before Open Date",IF(AND(G38="Closed",X38=""),"Check: Missing Closure Reason","OK"))))))))))</f>
        <v/>
      </c>
    </row>
    <row r="39">
      <c r="A39" s="14" t="n"/>
      <c r="B39" s="14" t="n"/>
      <c r="C39" s="14" t="n"/>
      <c r="D39" s="14" t="n"/>
      <c r="E39" s="14" t="n"/>
      <c r="F39" s="38" t="n"/>
      <c r="G39" s="14" t="n"/>
      <c r="H39" s="38" t="n"/>
      <c r="I39" s="38" t="n"/>
      <c r="J39" s="16" t="n"/>
      <c r="K39" s="16" t="n"/>
      <c r="L39" s="16" t="n"/>
      <c r="M39" s="39">
        <f>IF(A39="","",IF(OR(J39="",J39=0,K39=""),"",MAX(0,MIN(1,(J39-K39)/J39))))</f>
        <v/>
      </c>
      <c r="N39" s="18">
        <f>IF(A39="","",IF(M39="","",IF(M39&lt;Settings!$B$3,"Critical",IF(M39&lt;Settings!$B$4,"High",IF(M39&lt;Settings!$B$5,"Moderate","On Track")))))</f>
        <v/>
      </c>
      <c r="O39" s="14" t="n"/>
      <c r="P39" s="14" t="n"/>
      <c r="Q39" s="19" t="n"/>
      <c r="R39" s="38" t="n"/>
      <c r="S39" s="40">
        <f>IF(A39="","",IF(COUNTIF('Contact Log'!$B$7:$B$506,A39)=0,"",MAXIFS('Contact Log'!$C$7:$C$506,'Contact Log'!$B$7:$B$506,A39)))</f>
        <v/>
      </c>
      <c r="T39" s="21">
        <f>IF(A39="","",IF(S39="","",MAX(0,Dashboard!$B$3-S39)))</f>
        <v/>
      </c>
      <c r="U39" s="18">
        <f>IF(A39="","",IF(Z39&lt;&gt;"OK","Review Data",IF(G39="Closed","Closed",IF(R39="","Missing Review Date",IF(R39&lt;Dashboard!$B$3,"Overdue",IF(R39&lt;=Dashboard!$B$3+Settings!$B$6,"Due Soon","On Track"))))))</f>
        <v/>
      </c>
      <c r="V39" s="14" t="n"/>
      <c r="W39" s="38" t="n"/>
      <c r="X39" s="14" t="n"/>
      <c r="Y39" s="19" t="n"/>
      <c r="Z39" s="18">
        <f>IF(A39="","",IF(COUNTIF($A$7:$A$206,A39)&gt;1,"Check: Duplicate Case ID",IF(B39="","Check: Missing Student Alias",IF(F39="","Check: Missing Open Date",IF(AND(H39&lt;&gt;"",I39&lt;&gt;"",I39&lt;H39),"Check: Attendance Window Dates",IF(AND(J39&lt;&gt;"",K39&lt;&gt;"",K39&gt;J39),"Check: Absences Exceed Enrolled Days",IF(AND(K39&lt;&gt;"",L39&lt;&gt;"",L39&gt;K39),"Check: Unexcused Exceeds Absences",IF(AND(G39="Closed",W39=""),"Check: Missing Close Date",IF(AND(G39&lt;&gt;"Closed",W39&lt;&gt;""),"Check: Close Date on Open Case",IF(AND(W39&lt;&gt;"",F39&lt;&gt;"",W39&lt;F39),"Check: Close Date Before Open Date",IF(AND(G39="Closed",X39=""),"Check: Missing Closure Reason","OK"))))))))))</f>
        <v/>
      </c>
    </row>
    <row r="40">
      <c r="A40" s="14" t="n"/>
      <c r="B40" s="14" t="n"/>
      <c r="C40" s="14" t="n"/>
      <c r="D40" s="14" t="n"/>
      <c r="E40" s="14" t="n"/>
      <c r="F40" s="38" t="n"/>
      <c r="G40" s="14" t="n"/>
      <c r="H40" s="38" t="n"/>
      <c r="I40" s="38" t="n"/>
      <c r="J40" s="16" t="n"/>
      <c r="K40" s="16" t="n"/>
      <c r="L40" s="16" t="n"/>
      <c r="M40" s="39">
        <f>IF(A40="","",IF(OR(J40="",J40=0,K40=""),"",MAX(0,MIN(1,(J40-K40)/J40))))</f>
        <v/>
      </c>
      <c r="N40" s="18">
        <f>IF(A40="","",IF(M40="","",IF(M40&lt;Settings!$B$3,"Critical",IF(M40&lt;Settings!$B$4,"High",IF(M40&lt;Settings!$B$5,"Moderate","On Track")))))</f>
        <v/>
      </c>
      <c r="O40" s="14" t="n"/>
      <c r="P40" s="14" t="n"/>
      <c r="Q40" s="19" t="n"/>
      <c r="R40" s="38" t="n"/>
      <c r="S40" s="40">
        <f>IF(A40="","",IF(COUNTIF('Contact Log'!$B$7:$B$506,A40)=0,"",MAXIFS('Contact Log'!$C$7:$C$506,'Contact Log'!$B$7:$B$506,A40)))</f>
        <v/>
      </c>
      <c r="T40" s="21">
        <f>IF(A40="","",IF(S40="","",MAX(0,Dashboard!$B$3-S40)))</f>
        <v/>
      </c>
      <c r="U40" s="18">
        <f>IF(A40="","",IF(Z40&lt;&gt;"OK","Review Data",IF(G40="Closed","Closed",IF(R40="","Missing Review Date",IF(R40&lt;Dashboard!$B$3,"Overdue",IF(R40&lt;=Dashboard!$B$3+Settings!$B$6,"Due Soon","On Track"))))))</f>
        <v/>
      </c>
      <c r="V40" s="14" t="n"/>
      <c r="W40" s="38" t="n"/>
      <c r="X40" s="14" t="n"/>
      <c r="Y40" s="19" t="n"/>
      <c r="Z40" s="18">
        <f>IF(A40="","",IF(COUNTIF($A$7:$A$206,A40)&gt;1,"Check: Duplicate Case ID",IF(B40="","Check: Missing Student Alias",IF(F40="","Check: Missing Open Date",IF(AND(H40&lt;&gt;"",I40&lt;&gt;"",I40&lt;H40),"Check: Attendance Window Dates",IF(AND(J40&lt;&gt;"",K40&lt;&gt;"",K40&gt;J40),"Check: Absences Exceed Enrolled Days",IF(AND(K40&lt;&gt;"",L40&lt;&gt;"",L40&gt;K40),"Check: Unexcused Exceeds Absences",IF(AND(G40="Closed",W40=""),"Check: Missing Close Date",IF(AND(G40&lt;&gt;"Closed",W40&lt;&gt;""),"Check: Close Date on Open Case",IF(AND(W40&lt;&gt;"",F40&lt;&gt;"",W40&lt;F40),"Check: Close Date Before Open Date",IF(AND(G40="Closed",X40=""),"Check: Missing Closure Reason","OK"))))))))))</f>
        <v/>
      </c>
    </row>
    <row r="41">
      <c r="A41" s="14" t="n"/>
      <c r="B41" s="14" t="n"/>
      <c r="C41" s="14" t="n"/>
      <c r="D41" s="14" t="n"/>
      <c r="E41" s="14" t="n"/>
      <c r="F41" s="38" t="n"/>
      <c r="G41" s="14" t="n"/>
      <c r="H41" s="38" t="n"/>
      <c r="I41" s="38" t="n"/>
      <c r="J41" s="16" t="n"/>
      <c r="K41" s="16" t="n"/>
      <c r="L41" s="16" t="n"/>
      <c r="M41" s="39">
        <f>IF(A41="","",IF(OR(J41="",J41=0,K41=""),"",MAX(0,MIN(1,(J41-K41)/J41))))</f>
        <v/>
      </c>
      <c r="N41" s="18">
        <f>IF(A41="","",IF(M41="","",IF(M41&lt;Settings!$B$3,"Critical",IF(M41&lt;Settings!$B$4,"High",IF(M41&lt;Settings!$B$5,"Moderate","On Track")))))</f>
        <v/>
      </c>
      <c r="O41" s="14" t="n"/>
      <c r="P41" s="14" t="n"/>
      <c r="Q41" s="19" t="n"/>
      <c r="R41" s="38" t="n"/>
      <c r="S41" s="40">
        <f>IF(A41="","",IF(COUNTIF('Contact Log'!$B$7:$B$506,A41)=0,"",MAXIFS('Contact Log'!$C$7:$C$506,'Contact Log'!$B$7:$B$506,A41)))</f>
        <v/>
      </c>
      <c r="T41" s="21">
        <f>IF(A41="","",IF(S41="","",MAX(0,Dashboard!$B$3-S41)))</f>
        <v/>
      </c>
      <c r="U41" s="18">
        <f>IF(A41="","",IF(Z41&lt;&gt;"OK","Review Data",IF(G41="Closed","Closed",IF(R41="","Missing Review Date",IF(R41&lt;Dashboard!$B$3,"Overdue",IF(R41&lt;=Dashboard!$B$3+Settings!$B$6,"Due Soon","On Track"))))))</f>
        <v/>
      </c>
      <c r="V41" s="14" t="n"/>
      <c r="W41" s="38" t="n"/>
      <c r="X41" s="14" t="n"/>
      <c r="Y41" s="19" t="n"/>
      <c r="Z41" s="18">
        <f>IF(A41="","",IF(COUNTIF($A$7:$A$206,A41)&gt;1,"Check: Duplicate Case ID",IF(B41="","Check: Missing Student Alias",IF(F41="","Check: Missing Open Date",IF(AND(H41&lt;&gt;"",I41&lt;&gt;"",I41&lt;H41),"Check: Attendance Window Dates",IF(AND(J41&lt;&gt;"",K41&lt;&gt;"",K41&gt;J41),"Check: Absences Exceed Enrolled Days",IF(AND(K41&lt;&gt;"",L41&lt;&gt;"",L41&gt;K41),"Check: Unexcused Exceeds Absences",IF(AND(G41="Closed",W41=""),"Check: Missing Close Date",IF(AND(G41&lt;&gt;"Closed",W41&lt;&gt;""),"Check: Close Date on Open Case",IF(AND(W41&lt;&gt;"",F41&lt;&gt;"",W41&lt;F41),"Check: Close Date Before Open Date",IF(AND(G41="Closed",X41=""),"Check: Missing Closure Reason","OK"))))))))))</f>
        <v/>
      </c>
    </row>
    <row r="42">
      <c r="A42" s="14" t="n"/>
      <c r="B42" s="14" t="n"/>
      <c r="C42" s="14" t="n"/>
      <c r="D42" s="14" t="n"/>
      <c r="E42" s="14" t="n"/>
      <c r="F42" s="38" t="n"/>
      <c r="G42" s="14" t="n"/>
      <c r="H42" s="38" t="n"/>
      <c r="I42" s="38" t="n"/>
      <c r="J42" s="16" t="n"/>
      <c r="K42" s="16" t="n"/>
      <c r="L42" s="16" t="n"/>
      <c r="M42" s="39">
        <f>IF(A42="","",IF(OR(J42="",J42=0,K42=""),"",MAX(0,MIN(1,(J42-K42)/J42))))</f>
        <v/>
      </c>
      <c r="N42" s="18">
        <f>IF(A42="","",IF(M42="","",IF(M42&lt;Settings!$B$3,"Critical",IF(M42&lt;Settings!$B$4,"High",IF(M42&lt;Settings!$B$5,"Moderate","On Track")))))</f>
        <v/>
      </c>
      <c r="O42" s="14" t="n"/>
      <c r="P42" s="14" t="n"/>
      <c r="Q42" s="19" t="n"/>
      <c r="R42" s="38" t="n"/>
      <c r="S42" s="40">
        <f>IF(A42="","",IF(COUNTIF('Contact Log'!$B$7:$B$506,A42)=0,"",MAXIFS('Contact Log'!$C$7:$C$506,'Contact Log'!$B$7:$B$506,A42)))</f>
        <v/>
      </c>
      <c r="T42" s="21">
        <f>IF(A42="","",IF(S42="","",MAX(0,Dashboard!$B$3-S42)))</f>
        <v/>
      </c>
      <c r="U42" s="18">
        <f>IF(A42="","",IF(Z42&lt;&gt;"OK","Review Data",IF(G42="Closed","Closed",IF(R42="","Missing Review Date",IF(R42&lt;Dashboard!$B$3,"Overdue",IF(R42&lt;=Dashboard!$B$3+Settings!$B$6,"Due Soon","On Track"))))))</f>
        <v/>
      </c>
      <c r="V42" s="14" t="n"/>
      <c r="W42" s="38" t="n"/>
      <c r="X42" s="14" t="n"/>
      <c r="Y42" s="19" t="n"/>
      <c r="Z42" s="18">
        <f>IF(A42="","",IF(COUNTIF($A$7:$A$206,A42)&gt;1,"Check: Duplicate Case ID",IF(B42="","Check: Missing Student Alias",IF(F42="","Check: Missing Open Date",IF(AND(H42&lt;&gt;"",I42&lt;&gt;"",I42&lt;H42),"Check: Attendance Window Dates",IF(AND(J42&lt;&gt;"",K42&lt;&gt;"",K42&gt;J42),"Check: Absences Exceed Enrolled Days",IF(AND(K42&lt;&gt;"",L42&lt;&gt;"",L42&gt;K42),"Check: Unexcused Exceeds Absences",IF(AND(G42="Closed",W42=""),"Check: Missing Close Date",IF(AND(G42&lt;&gt;"Closed",W42&lt;&gt;""),"Check: Close Date on Open Case",IF(AND(W42&lt;&gt;"",F42&lt;&gt;"",W42&lt;F42),"Check: Close Date Before Open Date",IF(AND(G42="Closed",X42=""),"Check: Missing Closure Reason","OK"))))))))))</f>
        <v/>
      </c>
    </row>
    <row r="43">
      <c r="A43" s="14" t="n"/>
      <c r="B43" s="14" t="n"/>
      <c r="C43" s="14" t="n"/>
      <c r="D43" s="14" t="n"/>
      <c r="E43" s="14" t="n"/>
      <c r="F43" s="38" t="n"/>
      <c r="G43" s="14" t="n"/>
      <c r="H43" s="38" t="n"/>
      <c r="I43" s="38" t="n"/>
      <c r="J43" s="16" t="n"/>
      <c r="K43" s="16" t="n"/>
      <c r="L43" s="16" t="n"/>
      <c r="M43" s="39">
        <f>IF(A43="","",IF(OR(J43="",J43=0,K43=""),"",MAX(0,MIN(1,(J43-K43)/J43))))</f>
        <v/>
      </c>
      <c r="N43" s="18">
        <f>IF(A43="","",IF(M43="","",IF(M43&lt;Settings!$B$3,"Critical",IF(M43&lt;Settings!$B$4,"High",IF(M43&lt;Settings!$B$5,"Moderate","On Track")))))</f>
        <v/>
      </c>
      <c r="O43" s="14" t="n"/>
      <c r="P43" s="14" t="n"/>
      <c r="Q43" s="19" t="n"/>
      <c r="R43" s="38" t="n"/>
      <c r="S43" s="40">
        <f>IF(A43="","",IF(COUNTIF('Contact Log'!$B$7:$B$506,A43)=0,"",MAXIFS('Contact Log'!$C$7:$C$506,'Contact Log'!$B$7:$B$506,A43)))</f>
        <v/>
      </c>
      <c r="T43" s="21">
        <f>IF(A43="","",IF(S43="","",MAX(0,Dashboard!$B$3-S43)))</f>
        <v/>
      </c>
      <c r="U43" s="18">
        <f>IF(A43="","",IF(Z43&lt;&gt;"OK","Review Data",IF(G43="Closed","Closed",IF(R43="","Missing Review Date",IF(R43&lt;Dashboard!$B$3,"Overdue",IF(R43&lt;=Dashboard!$B$3+Settings!$B$6,"Due Soon","On Track"))))))</f>
        <v/>
      </c>
      <c r="V43" s="14" t="n"/>
      <c r="W43" s="38" t="n"/>
      <c r="X43" s="14" t="n"/>
      <c r="Y43" s="19" t="n"/>
      <c r="Z43" s="18">
        <f>IF(A43="","",IF(COUNTIF($A$7:$A$206,A43)&gt;1,"Check: Duplicate Case ID",IF(B43="","Check: Missing Student Alias",IF(F43="","Check: Missing Open Date",IF(AND(H43&lt;&gt;"",I43&lt;&gt;"",I43&lt;H43),"Check: Attendance Window Dates",IF(AND(J43&lt;&gt;"",K43&lt;&gt;"",K43&gt;J43),"Check: Absences Exceed Enrolled Days",IF(AND(K43&lt;&gt;"",L43&lt;&gt;"",L43&gt;K43),"Check: Unexcused Exceeds Absences",IF(AND(G43="Closed",W43=""),"Check: Missing Close Date",IF(AND(G43&lt;&gt;"Closed",W43&lt;&gt;""),"Check: Close Date on Open Case",IF(AND(W43&lt;&gt;"",F43&lt;&gt;"",W43&lt;F43),"Check: Close Date Before Open Date",IF(AND(G43="Closed",X43=""),"Check: Missing Closure Reason","OK"))))))))))</f>
        <v/>
      </c>
    </row>
    <row r="44">
      <c r="A44" s="14" t="n"/>
      <c r="B44" s="14" t="n"/>
      <c r="C44" s="14" t="n"/>
      <c r="D44" s="14" t="n"/>
      <c r="E44" s="14" t="n"/>
      <c r="F44" s="38" t="n"/>
      <c r="G44" s="14" t="n"/>
      <c r="H44" s="38" t="n"/>
      <c r="I44" s="38" t="n"/>
      <c r="J44" s="16" t="n"/>
      <c r="K44" s="16" t="n"/>
      <c r="L44" s="16" t="n"/>
      <c r="M44" s="39">
        <f>IF(A44="","",IF(OR(J44="",J44=0,K44=""),"",MAX(0,MIN(1,(J44-K44)/J44))))</f>
        <v/>
      </c>
      <c r="N44" s="18">
        <f>IF(A44="","",IF(M44="","",IF(M44&lt;Settings!$B$3,"Critical",IF(M44&lt;Settings!$B$4,"High",IF(M44&lt;Settings!$B$5,"Moderate","On Track")))))</f>
        <v/>
      </c>
      <c r="O44" s="14" t="n"/>
      <c r="P44" s="14" t="n"/>
      <c r="Q44" s="19" t="n"/>
      <c r="R44" s="38" t="n"/>
      <c r="S44" s="40">
        <f>IF(A44="","",IF(COUNTIF('Contact Log'!$B$7:$B$506,A44)=0,"",MAXIFS('Contact Log'!$C$7:$C$506,'Contact Log'!$B$7:$B$506,A44)))</f>
        <v/>
      </c>
      <c r="T44" s="21">
        <f>IF(A44="","",IF(S44="","",MAX(0,Dashboard!$B$3-S44)))</f>
        <v/>
      </c>
      <c r="U44" s="18">
        <f>IF(A44="","",IF(Z44&lt;&gt;"OK","Review Data",IF(G44="Closed","Closed",IF(R44="","Missing Review Date",IF(R44&lt;Dashboard!$B$3,"Overdue",IF(R44&lt;=Dashboard!$B$3+Settings!$B$6,"Due Soon","On Track"))))))</f>
        <v/>
      </c>
      <c r="V44" s="14" t="n"/>
      <c r="W44" s="38" t="n"/>
      <c r="X44" s="14" t="n"/>
      <c r="Y44" s="19" t="n"/>
      <c r="Z44" s="18">
        <f>IF(A44="","",IF(COUNTIF($A$7:$A$206,A44)&gt;1,"Check: Duplicate Case ID",IF(B44="","Check: Missing Student Alias",IF(F44="","Check: Missing Open Date",IF(AND(H44&lt;&gt;"",I44&lt;&gt;"",I44&lt;H44),"Check: Attendance Window Dates",IF(AND(J44&lt;&gt;"",K44&lt;&gt;"",K44&gt;J44),"Check: Absences Exceed Enrolled Days",IF(AND(K44&lt;&gt;"",L44&lt;&gt;"",L44&gt;K44),"Check: Unexcused Exceeds Absences",IF(AND(G44="Closed",W44=""),"Check: Missing Close Date",IF(AND(G44&lt;&gt;"Closed",W44&lt;&gt;""),"Check: Close Date on Open Case",IF(AND(W44&lt;&gt;"",F44&lt;&gt;"",W44&lt;F44),"Check: Close Date Before Open Date",IF(AND(G44="Closed",X44=""),"Check: Missing Closure Reason","OK"))))))))))</f>
        <v/>
      </c>
    </row>
    <row r="45">
      <c r="A45" s="14" t="n"/>
      <c r="B45" s="14" t="n"/>
      <c r="C45" s="14" t="n"/>
      <c r="D45" s="14" t="n"/>
      <c r="E45" s="14" t="n"/>
      <c r="F45" s="38" t="n"/>
      <c r="G45" s="14" t="n"/>
      <c r="H45" s="38" t="n"/>
      <c r="I45" s="38" t="n"/>
      <c r="J45" s="16" t="n"/>
      <c r="K45" s="16" t="n"/>
      <c r="L45" s="16" t="n"/>
      <c r="M45" s="39">
        <f>IF(A45="","",IF(OR(J45="",J45=0,K45=""),"",MAX(0,MIN(1,(J45-K45)/J45))))</f>
        <v/>
      </c>
      <c r="N45" s="18">
        <f>IF(A45="","",IF(M45="","",IF(M45&lt;Settings!$B$3,"Critical",IF(M45&lt;Settings!$B$4,"High",IF(M45&lt;Settings!$B$5,"Moderate","On Track")))))</f>
        <v/>
      </c>
      <c r="O45" s="14" t="n"/>
      <c r="P45" s="14" t="n"/>
      <c r="Q45" s="19" t="n"/>
      <c r="R45" s="38" t="n"/>
      <c r="S45" s="40">
        <f>IF(A45="","",IF(COUNTIF('Contact Log'!$B$7:$B$506,A45)=0,"",MAXIFS('Contact Log'!$C$7:$C$506,'Contact Log'!$B$7:$B$506,A45)))</f>
        <v/>
      </c>
      <c r="T45" s="21">
        <f>IF(A45="","",IF(S45="","",MAX(0,Dashboard!$B$3-S45)))</f>
        <v/>
      </c>
      <c r="U45" s="18">
        <f>IF(A45="","",IF(Z45&lt;&gt;"OK","Review Data",IF(G45="Closed","Closed",IF(R45="","Missing Review Date",IF(R45&lt;Dashboard!$B$3,"Overdue",IF(R45&lt;=Dashboard!$B$3+Settings!$B$6,"Due Soon","On Track"))))))</f>
        <v/>
      </c>
      <c r="V45" s="14" t="n"/>
      <c r="W45" s="38" t="n"/>
      <c r="X45" s="14" t="n"/>
      <c r="Y45" s="19" t="n"/>
      <c r="Z45" s="18">
        <f>IF(A45="","",IF(COUNTIF($A$7:$A$206,A45)&gt;1,"Check: Duplicate Case ID",IF(B45="","Check: Missing Student Alias",IF(F45="","Check: Missing Open Date",IF(AND(H45&lt;&gt;"",I45&lt;&gt;"",I45&lt;H45),"Check: Attendance Window Dates",IF(AND(J45&lt;&gt;"",K45&lt;&gt;"",K45&gt;J45),"Check: Absences Exceed Enrolled Days",IF(AND(K45&lt;&gt;"",L45&lt;&gt;"",L45&gt;K45),"Check: Unexcused Exceeds Absences",IF(AND(G45="Closed",W45=""),"Check: Missing Close Date",IF(AND(G45&lt;&gt;"Closed",W45&lt;&gt;""),"Check: Close Date on Open Case",IF(AND(W45&lt;&gt;"",F45&lt;&gt;"",W45&lt;F45),"Check: Close Date Before Open Date",IF(AND(G45="Closed",X45=""),"Check: Missing Closure Reason","OK"))))))))))</f>
        <v/>
      </c>
    </row>
    <row r="46">
      <c r="A46" s="14" t="n"/>
      <c r="B46" s="14" t="n"/>
      <c r="C46" s="14" t="n"/>
      <c r="D46" s="14" t="n"/>
      <c r="E46" s="14" t="n"/>
      <c r="F46" s="38" t="n"/>
      <c r="G46" s="14" t="n"/>
      <c r="H46" s="38" t="n"/>
      <c r="I46" s="38" t="n"/>
      <c r="J46" s="16" t="n"/>
      <c r="K46" s="16" t="n"/>
      <c r="L46" s="16" t="n"/>
      <c r="M46" s="39">
        <f>IF(A46="","",IF(OR(J46="",J46=0,K46=""),"",MAX(0,MIN(1,(J46-K46)/J46))))</f>
        <v/>
      </c>
      <c r="N46" s="18">
        <f>IF(A46="","",IF(M46="","",IF(M46&lt;Settings!$B$3,"Critical",IF(M46&lt;Settings!$B$4,"High",IF(M46&lt;Settings!$B$5,"Moderate","On Track")))))</f>
        <v/>
      </c>
      <c r="O46" s="14" t="n"/>
      <c r="P46" s="14" t="n"/>
      <c r="Q46" s="19" t="n"/>
      <c r="R46" s="38" t="n"/>
      <c r="S46" s="40">
        <f>IF(A46="","",IF(COUNTIF('Contact Log'!$B$7:$B$506,A46)=0,"",MAXIFS('Contact Log'!$C$7:$C$506,'Contact Log'!$B$7:$B$506,A46)))</f>
        <v/>
      </c>
      <c r="T46" s="21">
        <f>IF(A46="","",IF(S46="","",MAX(0,Dashboard!$B$3-S46)))</f>
        <v/>
      </c>
      <c r="U46" s="18">
        <f>IF(A46="","",IF(Z46&lt;&gt;"OK","Review Data",IF(G46="Closed","Closed",IF(R46="","Missing Review Date",IF(R46&lt;Dashboard!$B$3,"Overdue",IF(R46&lt;=Dashboard!$B$3+Settings!$B$6,"Due Soon","On Track"))))))</f>
        <v/>
      </c>
      <c r="V46" s="14" t="n"/>
      <c r="W46" s="38" t="n"/>
      <c r="X46" s="14" t="n"/>
      <c r="Y46" s="19" t="n"/>
      <c r="Z46" s="18">
        <f>IF(A46="","",IF(COUNTIF($A$7:$A$206,A46)&gt;1,"Check: Duplicate Case ID",IF(B46="","Check: Missing Student Alias",IF(F46="","Check: Missing Open Date",IF(AND(H46&lt;&gt;"",I46&lt;&gt;"",I46&lt;H46),"Check: Attendance Window Dates",IF(AND(J46&lt;&gt;"",K46&lt;&gt;"",K46&gt;J46),"Check: Absences Exceed Enrolled Days",IF(AND(K46&lt;&gt;"",L46&lt;&gt;"",L46&gt;K46),"Check: Unexcused Exceeds Absences",IF(AND(G46="Closed",W46=""),"Check: Missing Close Date",IF(AND(G46&lt;&gt;"Closed",W46&lt;&gt;""),"Check: Close Date on Open Case",IF(AND(W46&lt;&gt;"",F46&lt;&gt;"",W46&lt;F46),"Check: Close Date Before Open Date",IF(AND(G46="Closed",X46=""),"Check: Missing Closure Reason","OK"))))))))))</f>
        <v/>
      </c>
    </row>
    <row r="47">
      <c r="A47" s="14" t="n"/>
      <c r="B47" s="14" t="n"/>
      <c r="C47" s="14" t="n"/>
      <c r="D47" s="14" t="n"/>
      <c r="E47" s="14" t="n"/>
      <c r="F47" s="38" t="n"/>
      <c r="G47" s="14" t="n"/>
      <c r="H47" s="38" t="n"/>
      <c r="I47" s="38" t="n"/>
      <c r="J47" s="16" t="n"/>
      <c r="K47" s="16" t="n"/>
      <c r="L47" s="16" t="n"/>
      <c r="M47" s="39">
        <f>IF(A47="","",IF(OR(J47="",J47=0,K47=""),"",MAX(0,MIN(1,(J47-K47)/J47))))</f>
        <v/>
      </c>
      <c r="N47" s="18">
        <f>IF(A47="","",IF(M47="","",IF(M47&lt;Settings!$B$3,"Critical",IF(M47&lt;Settings!$B$4,"High",IF(M47&lt;Settings!$B$5,"Moderate","On Track")))))</f>
        <v/>
      </c>
      <c r="O47" s="14" t="n"/>
      <c r="P47" s="14" t="n"/>
      <c r="Q47" s="19" t="n"/>
      <c r="R47" s="38" t="n"/>
      <c r="S47" s="40">
        <f>IF(A47="","",IF(COUNTIF('Contact Log'!$B$7:$B$506,A47)=0,"",MAXIFS('Contact Log'!$C$7:$C$506,'Contact Log'!$B$7:$B$506,A47)))</f>
        <v/>
      </c>
      <c r="T47" s="21">
        <f>IF(A47="","",IF(S47="","",MAX(0,Dashboard!$B$3-S47)))</f>
        <v/>
      </c>
      <c r="U47" s="18">
        <f>IF(A47="","",IF(Z47&lt;&gt;"OK","Review Data",IF(G47="Closed","Closed",IF(R47="","Missing Review Date",IF(R47&lt;Dashboard!$B$3,"Overdue",IF(R47&lt;=Dashboard!$B$3+Settings!$B$6,"Due Soon","On Track"))))))</f>
        <v/>
      </c>
      <c r="V47" s="14" t="n"/>
      <c r="W47" s="38" t="n"/>
      <c r="X47" s="14" t="n"/>
      <c r="Y47" s="19" t="n"/>
      <c r="Z47" s="18">
        <f>IF(A47="","",IF(COUNTIF($A$7:$A$206,A47)&gt;1,"Check: Duplicate Case ID",IF(B47="","Check: Missing Student Alias",IF(F47="","Check: Missing Open Date",IF(AND(H47&lt;&gt;"",I47&lt;&gt;"",I47&lt;H47),"Check: Attendance Window Dates",IF(AND(J47&lt;&gt;"",K47&lt;&gt;"",K47&gt;J47),"Check: Absences Exceed Enrolled Days",IF(AND(K47&lt;&gt;"",L47&lt;&gt;"",L47&gt;K47),"Check: Unexcused Exceeds Absences",IF(AND(G47="Closed",W47=""),"Check: Missing Close Date",IF(AND(G47&lt;&gt;"Closed",W47&lt;&gt;""),"Check: Close Date on Open Case",IF(AND(W47&lt;&gt;"",F47&lt;&gt;"",W47&lt;F47),"Check: Close Date Before Open Date",IF(AND(G47="Closed",X47=""),"Check: Missing Closure Reason","OK"))))))))))</f>
        <v/>
      </c>
    </row>
    <row r="48">
      <c r="A48" s="14" t="n"/>
      <c r="B48" s="14" t="n"/>
      <c r="C48" s="14" t="n"/>
      <c r="D48" s="14" t="n"/>
      <c r="E48" s="14" t="n"/>
      <c r="F48" s="38" t="n"/>
      <c r="G48" s="14" t="n"/>
      <c r="H48" s="38" t="n"/>
      <c r="I48" s="38" t="n"/>
      <c r="J48" s="16" t="n"/>
      <c r="K48" s="16" t="n"/>
      <c r="L48" s="16" t="n"/>
      <c r="M48" s="39">
        <f>IF(A48="","",IF(OR(J48="",J48=0,K48=""),"",MAX(0,MIN(1,(J48-K48)/J48))))</f>
        <v/>
      </c>
      <c r="N48" s="18">
        <f>IF(A48="","",IF(M48="","",IF(M48&lt;Settings!$B$3,"Critical",IF(M48&lt;Settings!$B$4,"High",IF(M48&lt;Settings!$B$5,"Moderate","On Track")))))</f>
        <v/>
      </c>
      <c r="O48" s="14" t="n"/>
      <c r="P48" s="14" t="n"/>
      <c r="Q48" s="19" t="n"/>
      <c r="R48" s="38" t="n"/>
      <c r="S48" s="40">
        <f>IF(A48="","",IF(COUNTIF('Contact Log'!$B$7:$B$506,A48)=0,"",MAXIFS('Contact Log'!$C$7:$C$506,'Contact Log'!$B$7:$B$506,A48)))</f>
        <v/>
      </c>
      <c r="T48" s="21">
        <f>IF(A48="","",IF(S48="","",MAX(0,Dashboard!$B$3-S48)))</f>
        <v/>
      </c>
      <c r="U48" s="18">
        <f>IF(A48="","",IF(Z48&lt;&gt;"OK","Review Data",IF(G48="Closed","Closed",IF(R48="","Missing Review Date",IF(R48&lt;Dashboard!$B$3,"Overdue",IF(R48&lt;=Dashboard!$B$3+Settings!$B$6,"Due Soon","On Track"))))))</f>
        <v/>
      </c>
      <c r="V48" s="14" t="n"/>
      <c r="W48" s="38" t="n"/>
      <c r="X48" s="14" t="n"/>
      <c r="Y48" s="19" t="n"/>
      <c r="Z48" s="18">
        <f>IF(A48="","",IF(COUNTIF($A$7:$A$206,A48)&gt;1,"Check: Duplicate Case ID",IF(B48="","Check: Missing Student Alias",IF(F48="","Check: Missing Open Date",IF(AND(H48&lt;&gt;"",I48&lt;&gt;"",I48&lt;H48),"Check: Attendance Window Dates",IF(AND(J48&lt;&gt;"",K48&lt;&gt;"",K48&gt;J48),"Check: Absences Exceed Enrolled Days",IF(AND(K48&lt;&gt;"",L48&lt;&gt;"",L48&gt;K48),"Check: Unexcused Exceeds Absences",IF(AND(G48="Closed",W48=""),"Check: Missing Close Date",IF(AND(G48&lt;&gt;"Closed",W48&lt;&gt;""),"Check: Close Date on Open Case",IF(AND(W48&lt;&gt;"",F48&lt;&gt;"",W48&lt;F48),"Check: Close Date Before Open Date",IF(AND(G48="Closed",X48=""),"Check: Missing Closure Reason","OK"))))))))))</f>
        <v/>
      </c>
    </row>
    <row r="49">
      <c r="A49" s="14" t="n"/>
      <c r="B49" s="14" t="n"/>
      <c r="C49" s="14" t="n"/>
      <c r="D49" s="14" t="n"/>
      <c r="E49" s="14" t="n"/>
      <c r="F49" s="38" t="n"/>
      <c r="G49" s="14" t="n"/>
      <c r="H49" s="38" t="n"/>
      <c r="I49" s="38" t="n"/>
      <c r="J49" s="16" t="n"/>
      <c r="K49" s="16" t="n"/>
      <c r="L49" s="16" t="n"/>
      <c r="M49" s="39">
        <f>IF(A49="","",IF(OR(J49="",J49=0,K49=""),"",MAX(0,MIN(1,(J49-K49)/J49))))</f>
        <v/>
      </c>
      <c r="N49" s="18">
        <f>IF(A49="","",IF(M49="","",IF(M49&lt;Settings!$B$3,"Critical",IF(M49&lt;Settings!$B$4,"High",IF(M49&lt;Settings!$B$5,"Moderate","On Track")))))</f>
        <v/>
      </c>
      <c r="O49" s="14" t="n"/>
      <c r="P49" s="14" t="n"/>
      <c r="Q49" s="19" t="n"/>
      <c r="R49" s="38" t="n"/>
      <c r="S49" s="40">
        <f>IF(A49="","",IF(COUNTIF('Contact Log'!$B$7:$B$506,A49)=0,"",MAXIFS('Contact Log'!$C$7:$C$506,'Contact Log'!$B$7:$B$506,A49)))</f>
        <v/>
      </c>
      <c r="T49" s="21">
        <f>IF(A49="","",IF(S49="","",MAX(0,Dashboard!$B$3-S49)))</f>
        <v/>
      </c>
      <c r="U49" s="18">
        <f>IF(A49="","",IF(Z49&lt;&gt;"OK","Review Data",IF(G49="Closed","Closed",IF(R49="","Missing Review Date",IF(R49&lt;Dashboard!$B$3,"Overdue",IF(R49&lt;=Dashboard!$B$3+Settings!$B$6,"Due Soon","On Track"))))))</f>
        <v/>
      </c>
      <c r="V49" s="14" t="n"/>
      <c r="W49" s="38" t="n"/>
      <c r="X49" s="14" t="n"/>
      <c r="Y49" s="19" t="n"/>
      <c r="Z49" s="18">
        <f>IF(A49="","",IF(COUNTIF($A$7:$A$206,A49)&gt;1,"Check: Duplicate Case ID",IF(B49="","Check: Missing Student Alias",IF(F49="","Check: Missing Open Date",IF(AND(H49&lt;&gt;"",I49&lt;&gt;"",I49&lt;H49),"Check: Attendance Window Dates",IF(AND(J49&lt;&gt;"",K49&lt;&gt;"",K49&gt;J49),"Check: Absences Exceed Enrolled Days",IF(AND(K49&lt;&gt;"",L49&lt;&gt;"",L49&gt;K49),"Check: Unexcused Exceeds Absences",IF(AND(G49="Closed",W49=""),"Check: Missing Close Date",IF(AND(G49&lt;&gt;"Closed",W49&lt;&gt;""),"Check: Close Date on Open Case",IF(AND(W49&lt;&gt;"",F49&lt;&gt;"",W49&lt;F49),"Check: Close Date Before Open Date",IF(AND(G49="Closed",X49=""),"Check: Missing Closure Reason","OK"))))))))))</f>
        <v/>
      </c>
    </row>
    <row r="50">
      <c r="A50" s="14" t="n"/>
      <c r="B50" s="14" t="n"/>
      <c r="C50" s="14" t="n"/>
      <c r="D50" s="14" t="n"/>
      <c r="E50" s="14" t="n"/>
      <c r="F50" s="38" t="n"/>
      <c r="G50" s="14" t="n"/>
      <c r="H50" s="38" t="n"/>
      <c r="I50" s="38" t="n"/>
      <c r="J50" s="16" t="n"/>
      <c r="K50" s="16" t="n"/>
      <c r="L50" s="16" t="n"/>
      <c r="M50" s="39">
        <f>IF(A50="","",IF(OR(J50="",J50=0,K50=""),"",MAX(0,MIN(1,(J50-K50)/J50))))</f>
        <v/>
      </c>
      <c r="N50" s="18">
        <f>IF(A50="","",IF(M50="","",IF(M50&lt;Settings!$B$3,"Critical",IF(M50&lt;Settings!$B$4,"High",IF(M50&lt;Settings!$B$5,"Moderate","On Track")))))</f>
        <v/>
      </c>
      <c r="O50" s="14" t="n"/>
      <c r="P50" s="14" t="n"/>
      <c r="Q50" s="19" t="n"/>
      <c r="R50" s="38" t="n"/>
      <c r="S50" s="40">
        <f>IF(A50="","",IF(COUNTIF('Contact Log'!$B$7:$B$506,A50)=0,"",MAXIFS('Contact Log'!$C$7:$C$506,'Contact Log'!$B$7:$B$506,A50)))</f>
        <v/>
      </c>
      <c r="T50" s="21">
        <f>IF(A50="","",IF(S50="","",MAX(0,Dashboard!$B$3-S50)))</f>
        <v/>
      </c>
      <c r="U50" s="18">
        <f>IF(A50="","",IF(Z50&lt;&gt;"OK","Review Data",IF(G50="Closed","Closed",IF(R50="","Missing Review Date",IF(R50&lt;Dashboard!$B$3,"Overdue",IF(R50&lt;=Dashboard!$B$3+Settings!$B$6,"Due Soon","On Track"))))))</f>
        <v/>
      </c>
      <c r="V50" s="14" t="n"/>
      <c r="W50" s="38" t="n"/>
      <c r="X50" s="14" t="n"/>
      <c r="Y50" s="19" t="n"/>
      <c r="Z50" s="18">
        <f>IF(A50="","",IF(COUNTIF($A$7:$A$206,A50)&gt;1,"Check: Duplicate Case ID",IF(B50="","Check: Missing Student Alias",IF(F50="","Check: Missing Open Date",IF(AND(H50&lt;&gt;"",I50&lt;&gt;"",I50&lt;H50),"Check: Attendance Window Dates",IF(AND(J50&lt;&gt;"",K50&lt;&gt;"",K50&gt;J50),"Check: Absences Exceed Enrolled Days",IF(AND(K50&lt;&gt;"",L50&lt;&gt;"",L50&gt;K50),"Check: Unexcused Exceeds Absences",IF(AND(G50="Closed",W50=""),"Check: Missing Close Date",IF(AND(G50&lt;&gt;"Closed",W50&lt;&gt;""),"Check: Close Date on Open Case",IF(AND(W50&lt;&gt;"",F50&lt;&gt;"",W50&lt;F50),"Check: Close Date Before Open Date",IF(AND(G50="Closed",X50=""),"Check: Missing Closure Reason","OK"))))))))))</f>
        <v/>
      </c>
    </row>
    <row r="51">
      <c r="A51" s="14" t="n"/>
      <c r="B51" s="14" t="n"/>
      <c r="C51" s="14" t="n"/>
      <c r="D51" s="14" t="n"/>
      <c r="E51" s="14" t="n"/>
      <c r="F51" s="38" t="n"/>
      <c r="G51" s="14" t="n"/>
      <c r="H51" s="38" t="n"/>
      <c r="I51" s="38" t="n"/>
      <c r="J51" s="16" t="n"/>
      <c r="K51" s="16" t="n"/>
      <c r="L51" s="16" t="n"/>
      <c r="M51" s="39">
        <f>IF(A51="","",IF(OR(J51="",J51=0,K51=""),"",MAX(0,MIN(1,(J51-K51)/J51))))</f>
        <v/>
      </c>
      <c r="N51" s="18">
        <f>IF(A51="","",IF(M51="","",IF(M51&lt;Settings!$B$3,"Critical",IF(M51&lt;Settings!$B$4,"High",IF(M51&lt;Settings!$B$5,"Moderate","On Track")))))</f>
        <v/>
      </c>
      <c r="O51" s="14" t="n"/>
      <c r="P51" s="14" t="n"/>
      <c r="Q51" s="19" t="n"/>
      <c r="R51" s="38" t="n"/>
      <c r="S51" s="40">
        <f>IF(A51="","",IF(COUNTIF('Contact Log'!$B$7:$B$506,A51)=0,"",MAXIFS('Contact Log'!$C$7:$C$506,'Contact Log'!$B$7:$B$506,A51)))</f>
        <v/>
      </c>
      <c r="T51" s="21">
        <f>IF(A51="","",IF(S51="","",MAX(0,Dashboard!$B$3-S51)))</f>
        <v/>
      </c>
      <c r="U51" s="18">
        <f>IF(A51="","",IF(Z51&lt;&gt;"OK","Review Data",IF(G51="Closed","Closed",IF(R51="","Missing Review Date",IF(R51&lt;Dashboard!$B$3,"Overdue",IF(R51&lt;=Dashboard!$B$3+Settings!$B$6,"Due Soon","On Track"))))))</f>
        <v/>
      </c>
      <c r="V51" s="14" t="n"/>
      <c r="W51" s="38" t="n"/>
      <c r="X51" s="14" t="n"/>
      <c r="Y51" s="19" t="n"/>
      <c r="Z51" s="18">
        <f>IF(A51="","",IF(COUNTIF($A$7:$A$206,A51)&gt;1,"Check: Duplicate Case ID",IF(B51="","Check: Missing Student Alias",IF(F51="","Check: Missing Open Date",IF(AND(H51&lt;&gt;"",I51&lt;&gt;"",I51&lt;H51),"Check: Attendance Window Dates",IF(AND(J51&lt;&gt;"",K51&lt;&gt;"",K51&gt;J51),"Check: Absences Exceed Enrolled Days",IF(AND(K51&lt;&gt;"",L51&lt;&gt;"",L51&gt;K51),"Check: Unexcused Exceeds Absences",IF(AND(G51="Closed",W51=""),"Check: Missing Close Date",IF(AND(G51&lt;&gt;"Closed",W51&lt;&gt;""),"Check: Close Date on Open Case",IF(AND(W51&lt;&gt;"",F51&lt;&gt;"",W51&lt;F51),"Check: Close Date Before Open Date",IF(AND(G51="Closed",X51=""),"Check: Missing Closure Reason","OK"))))))))))</f>
        <v/>
      </c>
    </row>
    <row r="52">
      <c r="A52" s="14" t="n"/>
      <c r="B52" s="14" t="n"/>
      <c r="C52" s="14" t="n"/>
      <c r="D52" s="14" t="n"/>
      <c r="E52" s="14" t="n"/>
      <c r="F52" s="38" t="n"/>
      <c r="G52" s="14" t="n"/>
      <c r="H52" s="38" t="n"/>
      <c r="I52" s="38" t="n"/>
      <c r="J52" s="16" t="n"/>
      <c r="K52" s="16" t="n"/>
      <c r="L52" s="16" t="n"/>
      <c r="M52" s="39">
        <f>IF(A52="","",IF(OR(J52="",J52=0,K52=""),"",MAX(0,MIN(1,(J52-K52)/J52))))</f>
        <v/>
      </c>
      <c r="N52" s="18">
        <f>IF(A52="","",IF(M52="","",IF(M52&lt;Settings!$B$3,"Critical",IF(M52&lt;Settings!$B$4,"High",IF(M52&lt;Settings!$B$5,"Moderate","On Track")))))</f>
        <v/>
      </c>
      <c r="O52" s="14" t="n"/>
      <c r="P52" s="14" t="n"/>
      <c r="Q52" s="19" t="n"/>
      <c r="R52" s="38" t="n"/>
      <c r="S52" s="40">
        <f>IF(A52="","",IF(COUNTIF('Contact Log'!$B$7:$B$506,A52)=0,"",MAXIFS('Contact Log'!$C$7:$C$506,'Contact Log'!$B$7:$B$506,A52)))</f>
        <v/>
      </c>
      <c r="T52" s="21">
        <f>IF(A52="","",IF(S52="","",MAX(0,Dashboard!$B$3-S52)))</f>
        <v/>
      </c>
      <c r="U52" s="18">
        <f>IF(A52="","",IF(Z52&lt;&gt;"OK","Review Data",IF(G52="Closed","Closed",IF(R52="","Missing Review Date",IF(R52&lt;Dashboard!$B$3,"Overdue",IF(R52&lt;=Dashboard!$B$3+Settings!$B$6,"Due Soon","On Track"))))))</f>
        <v/>
      </c>
      <c r="V52" s="14" t="n"/>
      <c r="W52" s="38" t="n"/>
      <c r="X52" s="14" t="n"/>
      <c r="Y52" s="19" t="n"/>
      <c r="Z52" s="18">
        <f>IF(A52="","",IF(COUNTIF($A$7:$A$206,A52)&gt;1,"Check: Duplicate Case ID",IF(B52="","Check: Missing Student Alias",IF(F52="","Check: Missing Open Date",IF(AND(H52&lt;&gt;"",I52&lt;&gt;"",I52&lt;H52),"Check: Attendance Window Dates",IF(AND(J52&lt;&gt;"",K52&lt;&gt;"",K52&gt;J52),"Check: Absences Exceed Enrolled Days",IF(AND(K52&lt;&gt;"",L52&lt;&gt;"",L52&gt;K52),"Check: Unexcused Exceeds Absences",IF(AND(G52="Closed",W52=""),"Check: Missing Close Date",IF(AND(G52&lt;&gt;"Closed",W52&lt;&gt;""),"Check: Close Date on Open Case",IF(AND(W52&lt;&gt;"",F52&lt;&gt;"",W52&lt;F52),"Check: Close Date Before Open Date",IF(AND(G52="Closed",X52=""),"Check: Missing Closure Reason","OK"))))))))))</f>
        <v/>
      </c>
    </row>
    <row r="53">
      <c r="A53" s="14" t="n"/>
      <c r="B53" s="14" t="n"/>
      <c r="C53" s="14" t="n"/>
      <c r="D53" s="14" t="n"/>
      <c r="E53" s="14" t="n"/>
      <c r="F53" s="38" t="n"/>
      <c r="G53" s="14" t="n"/>
      <c r="H53" s="38" t="n"/>
      <c r="I53" s="38" t="n"/>
      <c r="J53" s="16" t="n"/>
      <c r="K53" s="16" t="n"/>
      <c r="L53" s="16" t="n"/>
      <c r="M53" s="39">
        <f>IF(A53="","",IF(OR(J53="",J53=0,K53=""),"",MAX(0,MIN(1,(J53-K53)/J53))))</f>
        <v/>
      </c>
      <c r="N53" s="18">
        <f>IF(A53="","",IF(M53="","",IF(M53&lt;Settings!$B$3,"Critical",IF(M53&lt;Settings!$B$4,"High",IF(M53&lt;Settings!$B$5,"Moderate","On Track")))))</f>
        <v/>
      </c>
      <c r="O53" s="14" t="n"/>
      <c r="P53" s="14" t="n"/>
      <c r="Q53" s="19" t="n"/>
      <c r="R53" s="38" t="n"/>
      <c r="S53" s="40">
        <f>IF(A53="","",IF(COUNTIF('Contact Log'!$B$7:$B$506,A53)=0,"",MAXIFS('Contact Log'!$C$7:$C$506,'Contact Log'!$B$7:$B$506,A53)))</f>
        <v/>
      </c>
      <c r="T53" s="21">
        <f>IF(A53="","",IF(S53="","",MAX(0,Dashboard!$B$3-S53)))</f>
        <v/>
      </c>
      <c r="U53" s="18">
        <f>IF(A53="","",IF(Z53&lt;&gt;"OK","Review Data",IF(G53="Closed","Closed",IF(R53="","Missing Review Date",IF(R53&lt;Dashboard!$B$3,"Overdue",IF(R53&lt;=Dashboard!$B$3+Settings!$B$6,"Due Soon","On Track"))))))</f>
        <v/>
      </c>
      <c r="V53" s="14" t="n"/>
      <c r="W53" s="38" t="n"/>
      <c r="X53" s="14" t="n"/>
      <c r="Y53" s="19" t="n"/>
      <c r="Z53" s="18">
        <f>IF(A53="","",IF(COUNTIF($A$7:$A$206,A53)&gt;1,"Check: Duplicate Case ID",IF(B53="","Check: Missing Student Alias",IF(F53="","Check: Missing Open Date",IF(AND(H53&lt;&gt;"",I53&lt;&gt;"",I53&lt;H53),"Check: Attendance Window Dates",IF(AND(J53&lt;&gt;"",K53&lt;&gt;"",K53&gt;J53),"Check: Absences Exceed Enrolled Days",IF(AND(K53&lt;&gt;"",L53&lt;&gt;"",L53&gt;K53),"Check: Unexcused Exceeds Absences",IF(AND(G53="Closed",W53=""),"Check: Missing Close Date",IF(AND(G53&lt;&gt;"Closed",W53&lt;&gt;""),"Check: Close Date on Open Case",IF(AND(W53&lt;&gt;"",F53&lt;&gt;"",W53&lt;F53),"Check: Close Date Before Open Date",IF(AND(G53="Closed",X53=""),"Check: Missing Closure Reason","OK"))))))))))</f>
        <v/>
      </c>
    </row>
    <row r="54">
      <c r="A54" s="14" t="n"/>
      <c r="B54" s="14" t="n"/>
      <c r="C54" s="14" t="n"/>
      <c r="D54" s="14" t="n"/>
      <c r="E54" s="14" t="n"/>
      <c r="F54" s="38" t="n"/>
      <c r="G54" s="14" t="n"/>
      <c r="H54" s="38" t="n"/>
      <c r="I54" s="38" t="n"/>
      <c r="J54" s="16" t="n"/>
      <c r="K54" s="16" t="n"/>
      <c r="L54" s="16" t="n"/>
      <c r="M54" s="39">
        <f>IF(A54="","",IF(OR(J54="",J54=0,K54=""),"",MAX(0,MIN(1,(J54-K54)/J54))))</f>
        <v/>
      </c>
      <c r="N54" s="18">
        <f>IF(A54="","",IF(M54="","",IF(M54&lt;Settings!$B$3,"Critical",IF(M54&lt;Settings!$B$4,"High",IF(M54&lt;Settings!$B$5,"Moderate","On Track")))))</f>
        <v/>
      </c>
      <c r="O54" s="14" t="n"/>
      <c r="P54" s="14" t="n"/>
      <c r="Q54" s="19" t="n"/>
      <c r="R54" s="38" t="n"/>
      <c r="S54" s="40">
        <f>IF(A54="","",IF(COUNTIF('Contact Log'!$B$7:$B$506,A54)=0,"",MAXIFS('Contact Log'!$C$7:$C$506,'Contact Log'!$B$7:$B$506,A54)))</f>
        <v/>
      </c>
      <c r="T54" s="21">
        <f>IF(A54="","",IF(S54="","",MAX(0,Dashboard!$B$3-S54)))</f>
        <v/>
      </c>
      <c r="U54" s="18">
        <f>IF(A54="","",IF(Z54&lt;&gt;"OK","Review Data",IF(G54="Closed","Closed",IF(R54="","Missing Review Date",IF(R54&lt;Dashboard!$B$3,"Overdue",IF(R54&lt;=Dashboard!$B$3+Settings!$B$6,"Due Soon","On Track"))))))</f>
        <v/>
      </c>
      <c r="V54" s="14" t="n"/>
      <c r="W54" s="38" t="n"/>
      <c r="X54" s="14" t="n"/>
      <c r="Y54" s="19" t="n"/>
      <c r="Z54" s="18">
        <f>IF(A54="","",IF(COUNTIF($A$7:$A$206,A54)&gt;1,"Check: Duplicate Case ID",IF(B54="","Check: Missing Student Alias",IF(F54="","Check: Missing Open Date",IF(AND(H54&lt;&gt;"",I54&lt;&gt;"",I54&lt;H54),"Check: Attendance Window Dates",IF(AND(J54&lt;&gt;"",K54&lt;&gt;"",K54&gt;J54),"Check: Absences Exceed Enrolled Days",IF(AND(K54&lt;&gt;"",L54&lt;&gt;"",L54&gt;K54),"Check: Unexcused Exceeds Absences",IF(AND(G54="Closed",W54=""),"Check: Missing Close Date",IF(AND(G54&lt;&gt;"Closed",W54&lt;&gt;""),"Check: Close Date on Open Case",IF(AND(W54&lt;&gt;"",F54&lt;&gt;"",W54&lt;F54),"Check: Close Date Before Open Date",IF(AND(G54="Closed",X54=""),"Check: Missing Closure Reason","OK"))))))))))</f>
        <v/>
      </c>
    </row>
    <row r="55">
      <c r="A55" s="14" t="n"/>
      <c r="B55" s="14" t="n"/>
      <c r="C55" s="14" t="n"/>
      <c r="D55" s="14" t="n"/>
      <c r="E55" s="14" t="n"/>
      <c r="F55" s="38" t="n"/>
      <c r="G55" s="14" t="n"/>
      <c r="H55" s="38" t="n"/>
      <c r="I55" s="38" t="n"/>
      <c r="J55" s="16" t="n"/>
      <c r="K55" s="16" t="n"/>
      <c r="L55" s="16" t="n"/>
      <c r="M55" s="39">
        <f>IF(A55="","",IF(OR(J55="",J55=0,K55=""),"",MAX(0,MIN(1,(J55-K55)/J55))))</f>
        <v/>
      </c>
      <c r="N55" s="18">
        <f>IF(A55="","",IF(M55="","",IF(M55&lt;Settings!$B$3,"Critical",IF(M55&lt;Settings!$B$4,"High",IF(M55&lt;Settings!$B$5,"Moderate","On Track")))))</f>
        <v/>
      </c>
      <c r="O55" s="14" t="n"/>
      <c r="P55" s="14" t="n"/>
      <c r="Q55" s="19" t="n"/>
      <c r="R55" s="38" t="n"/>
      <c r="S55" s="40">
        <f>IF(A55="","",IF(COUNTIF('Contact Log'!$B$7:$B$506,A55)=0,"",MAXIFS('Contact Log'!$C$7:$C$506,'Contact Log'!$B$7:$B$506,A55)))</f>
        <v/>
      </c>
      <c r="T55" s="21">
        <f>IF(A55="","",IF(S55="","",MAX(0,Dashboard!$B$3-S55)))</f>
        <v/>
      </c>
      <c r="U55" s="18">
        <f>IF(A55="","",IF(Z55&lt;&gt;"OK","Review Data",IF(G55="Closed","Closed",IF(R55="","Missing Review Date",IF(R55&lt;Dashboard!$B$3,"Overdue",IF(R55&lt;=Dashboard!$B$3+Settings!$B$6,"Due Soon","On Track"))))))</f>
        <v/>
      </c>
      <c r="V55" s="14" t="n"/>
      <c r="W55" s="38" t="n"/>
      <c r="X55" s="14" t="n"/>
      <c r="Y55" s="19" t="n"/>
      <c r="Z55" s="18">
        <f>IF(A55="","",IF(COUNTIF($A$7:$A$206,A55)&gt;1,"Check: Duplicate Case ID",IF(B55="","Check: Missing Student Alias",IF(F55="","Check: Missing Open Date",IF(AND(H55&lt;&gt;"",I55&lt;&gt;"",I55&lt;H55),"Check: Attendance Window Dates",IF(AND(J55&lt;&gt;"",K55&lt;&gt;"",K55&gt;J55),"Check: Absences Exceed Enrolled Days",IF(AND(K55&lt;&gt;"",L55&lt;&gt;"",L55&gt;K55),"Check: Unexcused Exceeds Absences",IF(AND(G55="Closed",W55=""),"Check: Missing Close Date",IF(AND(G55&lt;&gt;"Closed",W55&lt;&gt;""),"Check: Close Date on Open Case",IF(AND(W55&lt;&gt;"",F55&lt;&gt;"",W55&lt;F55),"Check: Close Date Before Open Date",IF(AND(G55="Closed",X55=""),"Check: Missing Closure Reason","OK"))))))))))</f>
        <v/>
      </c>
    </row>
    <row r="56">
      <c r="A56" s="14" t="n"/>
      <c r="B56" s="14" t="n"/>
      <c r="C56" s="14" t="n"/>
      <c r="D56" s="14" t="n"/>
      <c r="E56" s="14" t="n"/>
      <c r="F56" s="38" t="n"/>
      <c r="G56" s="14" t="n"/>
      <c r="H56" s="38" t="n"/>
      <c r="I56" s="38" t="n"/>
      <c r="J56" s="16" t="n"/>
      <c r="K56" s="16" t="n"/>
      <c r="L56" s="16" t="n"/>
      <c r="M56" s="39">
        <f>IF(A56="","",IF(OR(J56="",J56=0,K56=""),"",MAX(0,MIN(1,(J56-K56)/J56))))</f>
        <v/>
      </c>
      <c r="N56" s="18">
        <f>IF(A56="","",IF(M56="","",IF(M56&lt;Settings!$B$3,"Critical",IF(M56&lt;Settings!$B$4,"High",IF(M56&lt;Settings!$B$5,"Moderate","On Track")))))</f>
        <v/>
      </c>
      <c r="O56" s="14" t="n"/>
      <c r="P56" s="14" t="n"/>
      <c r="Q56" s="19" t="n"/>
      <c r="R56" s="38" t="n"/>
      <c r="S56" s="40">
        <f>IF(A56="","",IF(COUNTIF('Contact Log'!$B$7:$B$506,A56)=0,"",MAXIFS('Contact Log'!$C$7:$C$506,'Contact Log'!$B$7:$B$506,A56)))</f>
        <v/>
      </c>
      <c r="T56" s="21">
        <f>IF(A56="","",IF(S56="","",MAX(0,Dashboard!$B$3-S56)))</f>
        <v/>
      </c>
      <c r="U56" s="18">
        <f>IF(A56="","",IF(Z56&lt;&gt;"OK","Review Data",IF(G56="Closed","Closed",IF(R56="","Missing Review Date",IF(R56&lt;Dashboard!$B$3,"Overdue",IF(R56&lt;=Dashboard!$B$3+Settings!$B$6,"Due Soon","On Track"))))))</f>
        <v/>
      </c>
      <c r="V56" s="14" t="n"/>
      <c r="W56" s="38" t="n"/>
      <c r="X56" s="14" t="n"/>
      <c r="Y56" s="19" t="n"/>
      <c r="Z56" s="18">
        <f>IF(A56="","",IF(COUNTIF($A$7:$A$206,A56)&gt;1,"Check: Duplicate Case ID",IF(B56="","Check: Missing Student Alias",IF(F56="","Check: Missing Open Date",IF(AND(H56&lt;&gt;"",I56&lt;&gt;"",I56&lt;H56),"Check: Attendance Window Dates",IF(AND(J56&lt;&gt;"",K56&lt;&gt;"",K56&gt;J56),"Check: Absences Exceed Enrolled Days",IF(AND(K56&lt;&gt;"",L56&lt;&gt;"",L56&gt;K56),"Check: Unexcused Exceeds Absences",IF(AND(G56="Closed",W56=""),"Check: Missing Close Date",IF(AND(G56&lt;&gt;"Closed",W56&lt;&gt;""),"Check: Close Date on Open Case",IF(AND(W56&lt;&gt;"",F56&lt;&gt;"",W56&lt;F56),"Check: Close Date Before Open Date",IF(AND(G56="Closed",X56=""),"Check: Missing Closure Reason","OK"))))))))))</f>
        <v/>
      </c>
    </row>
    <row r="57">
      <c r="A57" s="14" t="n"/>
      <c r="B57" s="14" t="n"/>
      <c r="C57" s="14" t="n"/>
      <c r="D57" s="14" t="n"/>
      <c r="E57" s="14" t="n"/>
      <c r="F57" s="38" t="n"/>
      <c r="G57" s="14" t="n"/>
      <c r="H57" s="38" t="n"/>
      <c r="I57" s="38" t="n"/>
      <c r="J57" s="16" t="n"/>
      <c r="K57" s="16" t="n"/>
      <c r="L57" s="16" t="n"/>
      <c r="M57" s="39">
        <f>IF(A57="","",IF(OR(J57="",J57=0,K57=""),"",MAX(0,MIN(1,(J57-K57)/J57))))</f>
        <v/>
      </c>
      <c r="N57" s="18">
        <f>IF(A57="","",IF(M57="","",IF(M57&lt;Settings!$B$3,"Critical",IF(M57&lt;Settings!$B$4,"High",IF(M57&lt;Settings!$B$5,"Moderate","On Track")))))</f>
        <v/>
      </c>
      <c r="O57" s="14" t="n"/>
      <c r="P57" s="14" t="n"/>
      <c r="Q57" s="19" t="n"/>
      <c r="R57" s="38" t="n"/>
      <c r="S57" s="40">
        <f>IF(A57="","",IF(COUNTIF('Contact Log'!$B$7:$B$506,A57)=0,"",MAXIFS('Contact Log'!$C$7:$C$506,'Contact Log'!$B$7:$B$506,A57)))</f>
        <v/>
      </c>
      <c r="T57" s="21">
        <f>IF(A57="","",IF(S57="","",MAX(0,Dashboard!$B$3-S57)))</f>
        <v/>
      </c>
      <c r="U57" s="18">
        <f>IF(A57="","",IF(Z57&lt;&gt;"OK","Review Data",IF(G57="Closed","Closed",IF(R57="","Missing Review Date",IF(R57&lt;Dashboard!$B$3,"Overdue",IF(R57&lt;=Dashboard!$B$3+Settings!$B$6,"Due Soon","On Track"))))))</f>
        <v/>
      </c>
      <c r="V57" s="14" t="n"/>
      <c r="W57" s="38" t="n"/>
      <c r="X57" s="14" t="n"/>
      <c r="Y57" s="19" t="n"/>
      <c r="Z57" s="18">
        <f>IF(A57="","",IF(COUNTIF($A$7:$A$206,A57)&gt;1,"Check: Duplicate Case ID",IF(B57="","Check: Missing Student Alias",IF(F57="","Check: Missing Open Date",IF(AND(H57&lt;&gt;"",I57&lt;&gt;"",I57&lt;H57),"Check: Attendance Window Dates",IF(AND(J57&lt;&gt;"",K57&lt;&gt;"",K57&gt;J57),"Check: Absences Exceed Enrolled Days",IF(AND(K57&lt;&gt;"",L57&lt;&gt;"",L57&gt;K57),"Check: Unexcused Exceeds Absences",IF(AND(G57="Closed",W57=""),"Check: Missing Close Date",IF(AND(G57&lt;&gt;"Closed",W57&lt;&gt;""),"Check: Close Date on Open Case",IF(AND(W57&lt;&gt;"",F57&lt;&gt;"",W57&lt;F57),"Check: Close Date Before Open Date",IF(AND(G57="Closed",X57=""),"Check: Missing Closure Reason","OK"))))))))))</f>
        <v/>
      </c>
    </row>
    <row r="58">
      <c r="A58" s="14" t="n"/>
      <c r="B58" s="14" t="n"/>
      <c r="C58" s="14" t="n"/>
      <c r="D58" s="14" t="n"/>
      <c r="E58" s="14" t="n"/>
      <c r="F58" s="38" t="n"/>
      <c r="G58" s="14" t="n"/>
      <c r="H58" s="38" t="n"/>
      <c r="I58" s="38" t="n"/>
      <c r="J58" s="16" t="n"/>
      <c r="K58" s="16" t="n"/>
      <c r="L58" s="16" t="n"/>
      <c r="M58" s="39">
        <f>IF(A58="","",IF(OR(J58="",J58=0,K58=""),"",MAX(0,MIN(1,(J58-K58)/J58))))</f>
        <v/>
      </c>
      <c r="N58" s="18">
        <f>IF(A58="","",IF(M58="","",IF(M58&lt;Settings!$B$3,"Critical",IF(M58&lt;Settings!$B$4,"High",IF(M58&lt;Settings!$B$5,"Moderate","On Track")))))</f>
        <v/>
      </c>
      <c r="O58" s="14" t="n"/>
      <c r="P58" s="14" t="n"/>
      <c r="Q58" s="19" t="n"/>
      <c r="R58" s="38" t="n"/>
      <c r="S58" s="40">
        <f>IF(A58="","",IF(COUNTIF('Contact Log'!$B$7:$B$506,A58)=0,"",MAXIFS('Contact Log'!$C$7:$C$506,'Contact Log'!$B$7:$B$506,A58)))</f>
        <v/>
      </c>
      <c r="T58" s="21">
        <f>IF(A58="","",IF(S58="","",MAX(0,Dashboard!$B$3-S58)))</f>
        <v/>
      </c>
      <c r="U58" s="18">
        <f>IF(A58="","",IF(Z58&lt;&gt;"OK","Review Data",IF(G58="Closed","Closed",IF(R58="","Missing Review Date",IF(R58&lt;Dashboard!$B$3,"Overdue",IF(R58&lt;=Dashboard!$B$3+Settings!$B$6,"Due Soon","On Track"))))))</f>
        <v/>
      </c>
      <c r="V58" s="14" t="n"/>
      <c r="W58" s="38" t="n"/>
      <c r="X58" s="14" t="n"/>
      <c r="Y58" s="19" t="n"/>
      <c r="Z58" s="18">
        <f>IF(A58="","",IF(COUNTIF($A$7:$A$206,A58)&gt;1,"Check: Duplicate Case ID",IF(B58="","Check: Missing Student Alias",IF(F58="","Check: Missing Open Date",IF(AND(H58&lt;&gt;"",I58&lt;&gt;"",I58&lt;H58),"Check: Attendance Window Dates",IF(AND(J58&lt;&gt;"",K58&lt;&gt;"",K58&gt;J58),"Check: Absences Exceed Enrolled Days",IF(AND(K58&lt;&gt;"",L58&lt;&gt;"",L58&gt;K58),"Check: Unexcused Exceeds Absences",IF(AND(G58="Closed",W58=""),"Check: Missing Close Date",IF(AND(G58&lt;&gt;"Closed",W58&lt;&gt;""),"Check: Close Date on Open Case",IF(AND(W58&lt;&gt;"",F58&lt;&gt;"",W58&lt;F58),"Check: Close Date Before Open Date",IF(AND(G58="Closed",X58=""),"Check: Missing Closure Reason","OK"))))))))))</f>
        <v/>
      </c>
    </row>
    <row r="59">
      <c r="A59" s="14" t="n"/>
      <c r="B59" s="14" t="n"/>
      <c r="C59" s="14" t="n"/>
      <c r="D59" s="14" t="n"/>
      <c r="E59" s="14" t="n"/>
      <c r="F59" s="38" t="n"/>
      <c r="G59" s="14" t="n"/>
      <c r="H59" s="38" t="n"/>
      <c r="I59" s="38" t="n"/>
      <c r="J59" s="16" t="n"/>
      <c r="K59" s="16" t="n"/>
      <c r="L59" s="16" t="n"/>
      <c r="M59" s="39">
        <f>IF(A59="","",IF(OR(J59="",J59=0,K59=""),"",MAX(0,MIN(1,(J59-K59)/J59))))</f>
        <v/>
      </c>
      <c r="N59" s="18">
        <f>IF(A59="","",IF(M59="","",IF(M59&lt;Settings!$B$3,"Critical",IF(M59&lt;Settings!$B$4,"High",IF(M59&lt;Settings!$B$5,"Moderate","On Track")))))</f>
        <v/>
      </c>
      <c r="O59" s="14" t="n"/>
      <c r="P59" s="14" t="n"/>
      <c r="Q59" s="19" t="n"/>
      <c r="R59" s="38" t="n"/>
      <c r="S59" s="40">
        <f>IF(A59="","",IF(COUNTIF('Contact Log'!$B$7:$B$506,A59)=0,"",MAXIFS('Contact Log'!$C$7:$C$506,'Contact Log'!$B$7:$B$506,A59)))</f>
        <v/>
      </c>
      <c r="T59" s="21">
        <f>IF(A59="","",IF(S59="","",MAX(0,Dashboard!$B$3-S59)))</f>
        <v/>
      </c>
      <c r="U59" s="18">
        <f>IF(A59="","",IF(Z59&lt;&gt;"OK","Review Data",IF(G59="Closed","Closed",IF(R59="","Missing Review Date",IF(R59&lt;Dashboard!$B$3,"Overdue",IF(R59&lt;=Dashboard!$B$3+Settings!$B$6,"Due Soon","On Track"))))))</f>
        <v/>
      </c>
      <c r="V59" s="14" t="n"/>
      <c r="W59" s="38" t="n"/>
      <c r="X59" s="14" t="n"/>
      <c r="Y59" s="19" t="n"/>
      <c r="Z59" s="18">
        <f>IF(A59="","",IF(COUNTIF($A$7:$A$206,A59)&gt;1,"Check: Duplicate Case ID",IF(B59="","Check: Missing Student Alias",IF(F59="","Check: Missing Open Date",IF(AND(H59&lt;&gt;"",I59&lt;&gt;"",I59&lt;H59),"Check: Attendance Window Dates",IF(AND(J59&lt;&gt;"",K59&lt;&gt;"",K59&gt;J59),"Check: Absences Exceed Enrolled Days",IF(AND(K59&lt;&gt;"",L59&lt;&gt;"",L59&gt;K59),"Check: Unexcused Exceeds Absences",IF(AND(G59="Closed",W59=""),"Check: Missing Close Date",IF(AND(G59&lt;&gt;"Closed",W59&lt;&gt;""),"Check: Close Date on Open Case",IF(AND(W59&lt;&gt;"",F59&lt;&gt;"",W59&lt;F59),"Check: Close Date Before Open Date",IF(AND(G59="Closed",X59=""),"Check: Missing Closure Reason","OK"))))))))))</f>
        <v/>
      </c>
    </row>
    <row r="60">
      <c r="A60" s="14" t="n"/>
      <c r="B60" s="14" t="n"/>
      <c r="C60" s="14" t="n"/>
      <c r="D60" s="14" t="n"/>
      <c r="E60" s="14" t="n"/>
      <c r="F60" s="38" t="n"/>
      <c r="G60" s="14" t="n"/>
      <c r="H60" s="38" t="n"/>
      <c r="I60" s="38" t="n"/>
      <c r="J60" s="16" t="n"/>
      <c r="K60" s="16" t="n"/>
      <c r="L60" s="16" t="n"/>
      <c r="M60" s="39">
        <f>IF(A60="","",IF(OR(J60="",J60=0,K60=""),"",MAX(0,MIN(1,(J60-K60)/J60))))</f>
        <v/>
      </c>
      <c r="N60" s="18">
        <f>IF(A60="","",IF(M60="","",IF(M60&lt;Settings!$B$3,"Critical",IF(M60&lt;Settings!$B$4,"High",IF(M60&lt;Settings!$B$5,"Moderate","On Track")))))</f>
        <v/>
      </c>
      <c r="O60" s="14" t="n"/>
      <c r="P60" s="14" t="n"/>
      <c r="Q60" s="19" t="n"/>
      <c r="R60" s="38" t="n"/>
      <c r="S60" s="40">
        <f>IF(A60="","",IF(COUNTIF('Contact Log'!$B$7:$B$506,A60)=0,"",MAXIFS('Contact Log'!$C$7:$C$506,'Contact Log'!$B$7:$B$506,A60)))</f>
        <v/>
      </c>
      <c r="T60" s="21">
        <f>IF(A60="","",IF(S60="","",MAX(0,Dashboard!$B$3-S60)))</f>
        <v/>
      </c>
      <c r="U60" s="18">
        <f>IF(A60="","",IF(Z60&lt;&gt;"OK","Review Data",IF(G60="Closed","Closed",IF(R60="","Missing Review Date",IF(R60&lt;Dashboard!$B$3,"Overdue",IF(R60&lt;=Dashboard!$B$3+Settings!$B$6,"Due Soon","On Track"))))))</f>
        <v/>
      </c>
      <c r="V60" s="14" t="n"/>
      <c r="W60" s="38" t="n"/>
      <c r="X60" s="14" t="n"/>
      <c r="Y60" s="19" t="n"/>
      <c r="Z60" s="18">
        <f>IF(A60="","",IF(COUNTIF($A$7:$A$206,A60)&gt;1,"Check: Duplicate Case ID",IF(B60="","Check: Missing Student Alias",IF(F60="","Check: Missing Open Date",IF(AND(H60&lt;&gt;"",I60&lt;&gt;"",I60&lt;H60),"Check: Attendance Window Dates",IF(AND(J60&lt;&gt;"",K60&lt;&gt;"",K60&gt;J60),"Check: Absences Exceed Enrolled Days",IF(AND(K60&lt;&gt;"",L60&lt;&gt;"",L60&gt;K60),"Check: Unexcused Exceeds Absences",IF(AND(G60="Closed",W60=""),"Check: Missing Close Date",IF(AND(G60&lt;&gt;"Closed",W60&lt;&gt;""),"Check: Close Date on Open Case",IF(AND(W60&lt;&gt;"",F60&lt;&gt;"",W60&lt;F60),"Check: Close Date Before Open Date",IF(AND(G60="Closed",X60=""),"Check: Missing Closure Reason","OK"))))))))))</f>
        <v/>
      </c>
    </row>
    <row r="61">
      <c r="A61" s="14" t="n"/>
      <c r="B61" s="14" t="n"/>
      <c r="C61" s="14" t="n"/>
      <c r="D61" s="14" t="n"/>
      <c r="E61" s="14" t="n"/>
      <c r="F61" s="38" t="n"/>
      <c r="G61" s="14" t="n"/>
      <c r="H61" s="38" t="n"/>
      <c r="I61" s="38" t="n"/>
      <c r="J61" s="16" t="n"/>
      <c r="K61" s="16" t="n"/>
      <c r="L61" s="16" t="n"/>
      <c r="M61" s="39">
        <f>IF(A61="","",IF(OR(J61="",J61=0,K61=""),"",MAX(0,MIN(1,(J61-K61)/J61))))</f>
        <v/>
      </c>
      <c r="N61" s="18">
        <f>IF(A61="","",IF(M61="","",IF(M61&lt;Settings!$B$3,"Critical",IF(M61&lt;Settings!$B$4,"High",IF(M61&lt;Settings!$B$5,"Moderate","On Track")))))</f>
        <v/>
      </c>
      <c r="O61" s="14" t="n"/>
      <c r="P61" s="14" t="n"/>
      <c r="Q61" s="19" t="n"/>
      <c r="R61" s="38" t="n"/>
      <c r="S61" s="40">
        <f>IF(A61="","",IF(COUNTIF('Contact Log'!$B$7:$B$506,A61)=0,"",MAXIFS('Contact Log'!$C$7:$C$506,'Contact Log'!$B$7:$B$506,A61)))</f>
        <v/>
      </c>
      <c r="T61" s="21">
        <f>IF(A61="","",IF(S61="","",MAX(0,Dashboard!$B$3-S61)))</f>
        <v/>
      </c>
      <c r="U61" s="18">
        <f>IF(A61="","",IF(Z61&lt;&gt;"OK","Review Data",IF(G61="Closed","Closed",IF(R61="","Missing Review Date",IF(R61&lt;Dashboard!$B$3,"Overdue",IF(R61&lt;=Dashboard!$B$3+Settings!$B$6,"Due Soon","On Track"))))))</f>
        <v/>
      </c>
      <c r="V61" s="14" t="n"/>
      <c r="W61" s="38" t="n"/>
      <c r="X61" s="14" t="n"/>
      <c r="Y61" s="19" t="n"/>
      <c r="Z61" s="18">
        <f>IF(A61="","",IF(COUNTIF($A$7:$A$206,A61)&gt;1,"Check: Duplicate Case ID",IF(B61="","Check: Missing Student Alias",IF(F61="","Check: Missing Open Date",IF(AND(H61&lt;&gt;"",I61&lt;&gt;"",I61&lt;H61),"Check: Attendance Window Dates",IF(AND(J61&lt;&gt;"",K61&lt;&gt;"",K61&gt;J61),"Check: Absences Exceed Enrolled Days",IF(AND(K61&lt;&gt;"",L61&lt;&gt;"",L61&gt;K61),"Check: Unexcused Exceeds Absences",IF(AND(G61="Closed",W61=""),"Check: Missing Close Date",IF(AND(G61&lt;&gt;"Closed",W61&lt;&gt;""),"Check: Close Date on Open Case",IF(AND(W61&lt;&gt;"",F61&lt;&gt;"",W61&lt;F61),"Check: Close Date Before Open Date",IF(AND(G61="Closed",X61=""),"Check: Missing Closure Reason","OK"))))))))))</f>
        <v/>
      </c>
    </row>
    <row r="62">
      <c r="A62" s="14" t="n"/>
      <c r="B62" s="14" t="n"/>
      <c r="C62" s="14" t="n"/>
      <c r="D62" s="14" t="n"/>
      <c r="E62" s="14" t="n"/>
      <c r="F62" s="38" t="n"/>
      <c r="G62" s="14" t="n"/>
      <c r="H62" s="38" t="n"/>
      <c r="I62" s="38" t="n"/>
      <c r="J62" s="16" t="n"/>
      <c r="K62" s="16" t="n"/>
      <c r="L62" s="16" t="n"/>
      <c r="M62" s="39">
        <f>IF(A62="","",IF(OR(J62="",J62=0,K62=""),"",MAX(0,MIN(1,(J62-K62)/J62))))</f>
        <v/>
      </c>
      <c r="N62" s="18">
        <f>IF(A62="","",IF(M62="","",IF(M62&lt;Settings!$B$3,"Critical",IF(M62&lt;Settings!$B$4,"High",IF(M62&lt;Settings!$B$5,"Moderate","On Track")))))</f>
        <v/>
      </c>
      <c r="O62" s="14" t="n"/>
      <c r="P62" s="14" t="n"/>
      <c r="Q62" s="19" t="n"/>
      <c r="R62" s="38" t="n"/>
      <c r="S62" s="40">
        <f>IF(A62="","",IF(COUNTIF('Contact Log'!$B$7:$B$506,A62)=0,"",MAXIFS('Contact Log'!$C$7:$C$506,'Contact Log'!$B$7:$B$506,A62)))</f>
        <v/>
      </c>
      <c r="T62" s="21">
        <f>IF(A62="","",IF(S62="","",MAX(0,Dashboard!$B$3-S62)))</f>
        <v/>
      </c>
      <c r="U62" s="18">
        <f>IF(A62="","",IF(Z62&lt;&gt;"OK","Review Data",IF(G62="Closed","Closed",IF(R62="","Missing Review Date",IF(R62&lt;Dashboard!$B$3,"Overdue",IF(R62&lt;=Dashboard!$B$3+Settings!$B$6,"Due Soon","On Track"))))))</f>
        <v/>
      </c>
      <c r="V62" s="14" t="n"/>
      <c r="W62" s="38" t="n"/>
      <c r="X62" s="14" t="n"/>
      <c r="Y62" s="19" t="n"/>
      <c r="Z62" s="18">
        <f>IF(A62="","",IF(COUNTIF($A$7:$A$206,A62)&gt;1,"Check: Duplicate Case ID",IF(B62="","Check: Missing Student Alias",IF(F62="","Check: Missing Open Date",IF(AND(H62&lt;&gt;"",I62&lt;&gt;"",I62&lt;H62),"Check: Attendance Window Dates",IF(AND(J62&lt;&gt;"",K62&lt;&gt;"",K62&gt;J62),"Check: Absences Exceed Enrolled Days",IF(AND(K62&lt;&gt;"",L62&lt;&gt;"",L62&gt;K62),"Check: Unexcused Exceeds Absences",IF(AND(G62="Closed",W62=""),"Check: Missing Close Date",IF(AND(G62&lt;&gt;"Closed",W62&lt;&gt;""),"Check: Close Date on Open Case",IF(AND(W62&lt;&gt;"",F62&lt;&gt;"",W62&lt;F62),"Check: Close Date Before Open Date",IF(AND(G62="Closed",X62=""),"Check: Missing Closure Reason","OK"))))))))))</f>
        <v/>
      </c>
    </row>
    <row r="63">
      <c r="A63" s="14" t="n"/>
      <c r="B63" s="14" t="n"/>
      <c r="C63" s="14" t="n"/>
      <c r="D63" s="14" t="n"/>
      <c r="E63" s="14" t="n"/>
      <c r="F63" s="38" t="n"/>
      <c r="G63" s="14" t="n"/>
      <c r="H63" s="38" t="n"/>
      <c r="I63" s="38" t="n"/>
      <c r="J63" s="16" t="n"/>
      <c r="K63" s="16" t="n"/>
      <c r="L63" s="16" t="n"/>
      <c r="M63" s="39">
        <f>IF(A63="","",IF(OR(J63="",J63=0,K63=""),"",MAX(0,MIN(1,(J63-K63)/J63))))</f>
        <v/>
      </c>
      <c r="N63" s="18">
        <f>IF(A63="","",IF(M63="","",IF(M63&lt;Settings!$B$3,"Critical",IF(M63&lt;Settings!$B$4,"High",IF(M63&lt;Settings!$B$5,"Moderate","On Track")))))</f>
        <v/>
      </c>
      <c r="O63" s="14" t="n"/>
      <c r="P63" s="14" t="n"/>
      <c r="Q63" s="19" t="n"/>
      <c r="R63" s="38" t="n"/>
      <c r="S63" s="40">
        <f>IF(A63="","",IF(COUNTIF('Contact Log'!$B$7:$B$506,A63)=0,"",MAXIFS('Contact Log'!$C$7:$C$506,'Contact Log'!$B$7:$B$506,A63)))</f>
        <v/>
      </c>
      <c r="T63" s="21">
        <f>IF(A63="","",IF(S63="","",MAX(0,Dashboard!$B$3-S63)))</f>
        <v/>
      </c>
      <c r="U63" s="18">
        <f>IF(A63="","",IF(Z63&lt;&gt;"OK","Review Data",IF(G63="Closed","Closed",IF(R63="","Missing Review Date",IF(R63&lt;Dashboard!$B$3,"Overdue",IF(R63&lt;=Dashboard!$B$3+Settings!$B$6,"Due Soon","On Track"))))))</f>
        <v/>
      </c>
      <c r="V63" s="14" t="n"/>
      <c r="W63" s="38" t="n"/>
      <c r="X63" s="14" t="n"/>
      <c r="Y63" s="19" t="n"/>
      <c r="Z63" s="18">
        <f>IF(A63="","",IF(COUNTIF($A$7:$A$206,A63)&gt;1,"Check: Duplicate Case ID",IF(B63="","Check: Missing Student Alias",IF(F63="","Check: Missing Open Date",IF(AND(H63&lt;&gt;"",I63&lt;&gt;"",I63&lt;H63),"Check: Attendance Window Dates",IF(AND(J63&lt;&gt;"",K63&lt;&gt;"",K63&gt;J63),"Check: Absences Exceed Enrolled Days",IF(AND(K63&lt;&gt;"",L63&lt;&gt;"",L63&gt;K63),"Check: Unexcused Exceeds Absences",IF(AND(G63="Closed",W63=""),"Check: Missing Close Date",IF(AND(G63&lt;&gt;"Closed",W63&lt;&gt;""),"Check: Close Date on Open Case",IF(AND(W63&lt;&gt;"",F63&lt;&gt;"",W63&lt;F63),"Check: Close Date Before Open Date",IF(AND(G63="Closed",X63=""),"Check: Missing Closure Reason","OK"))))))))))</f>
        <v/>
      </c>
    </row>
    <row r="64">
      <c r="A64" s="14" t="n"/>
      <c r="B64" s="14" t="n"/>
      <c r="C64" s="14" t="n"/>
      <c r="D64" s="14" t="n"/>
      <c r="E64" s="14" t="n"/>
      <c r="F64" s="38" t="n"/>
      <c r="G64" s="14" t="n"/>
      <c r="H64" s="38" t="n"/>
      <c r="I64" s="38" t="n"/>
      <c r="J64" s="16" t="n"/>
      <c r="K64" s="16" t="n"/>
      <c r="L64" s="16" t="n"/>
      <c r="M64" s="39">
        <f>IF(A64="","",IF(OR(J64="",J64=0,K64=""),"",MAX(0,MIN(1,(J64-K64)/J64))))</f>
        <v/>
      </c>
      <c r="N64" s="18">
        <f>IF(A64="","",IF(M64="","",IF(M64&lt;Settings!$B$3,"Critical",IF(M64&lt;Settings!$B$4,"High",IF(M64&lt;Settings!$B$5,"Moderate","On Track")))))</f>
        <v/>
      </c>
      <c r="O64" s="14" t="n"/>
      <c r="P64" s="14" t="n"/>
      <c r="Q64" s="19" t="n"/>
      <c r="R64" s="38" t="n"/>
      <c r="S64" s="40">
        <f>IF(A64="","",IF(COUNTIF('Contact Log'!$B$7:$B$506,A64)=0,"",MAXIFS('Contact Log'!$C$7:$C$506,'Contact Log'!$B$7:$B$506,A64)))</f>
        <v/>
      </c>
      <c r="T64" s="21">
        <f>IF(A64="","",IF(S64="","",MAX(0,Dashboard!$B$3-S64)))</f>
        <v/>
      </c>
      <c r="U64" s="18">
        <f>IF(A64="","",IF(Z64&lt;&gt;"OK","Review Data",IF(G64="Closed","Closed",IF(R64="","Missing Review Date",IF(R64&lt;Dashboard!$B$3,"Overdue",IF(R64&lt;=Dashboard!$B$3+Settings!$B$6,"Due Soon","On Track"))))))</f>
        <v/>
      </c>
      <c r="V64" s="14" t="n"/>
      <c r="W64" s="38" t="n"/>
      <c r="X64" s="14" t="n"/>
      <c r="Y64" s="19" t="n"/>
      <c r="Z64" s="18">
        <f>IF(A64="","",IF(COUNTIF($A$7:$A$206,A64)&gt;1,"Check: Duplicate Case ID",IF(B64="","Check: Missing Student Alias",IF(F64="","Check: Missing Open Date",IF(AND(H64&lt;&gt;"",I64&lt;&gt;"",I64&lt;H64),"Check: Attendance Window Dates",IF(AND(J64&lt;&gt;"",K64&lt;&gt;"",K64&gt;J64),"Check: Absences Exceed Enrolled Days",IF(AND(K64&lt;&gt;"",L64&lt;&gt;"",L64&gt;K64),"Check: Unexcused Exceeds Absences",IF(AND(G64="Closed",W64=""),"Check: Missing Close Date",IF(AND(G64&lt;&gt;"Closed",W64&lt;&gt;""),"Check: Close Date on Open Case",IF(AND(W64&lt;&gt;"",F64&lt;&gt;"",W64&lt;F64),"Check: Close Date Before Open Date",IF(AND(G64="Closed",X64=""),"Check: Missing Closure Reason","OK"))))))))))</f>
        <v/>
      </c>
    </row>
    <row r="65">
      <c r="A65" s="14" t="n"/>
      <c r="B65" s="14" t="n"/>
      <c r="C65" s="14" t="n"/>
      <c r="D65" s="14" t="n"/>
      <c r="E65" s="14" t="n"/>
      <c r="F65" s="38" t="n"/>
      <c r="G65" s="14" t="n"/>
      <c r="H65" s="38" t="n"/>
      <c r="I65" s="38" t="n"/>
      <c r="J65" s="16" t="n"/>
      <c r="K65" s="16" t="n"/>
      <c r="L65" s="16" t="n"/>
      <c r="M65" s="39">
        <f>IF(A65="","",IF(OR(J65="",J65=0,K65=""),"",MAX(0,MIN(1,(J65-K65)/J65))))</f>
        <v/>
      </c>
      <c r="N65" s="18">
        <f>IF(A65="","",IF(M65="","",IF(M65&lt;Settings!$B$3,"Critical",IF(M65&lt;Settings!$B$4,"High",IF(M65&lt;Settings!$B$5,"Moderate","On Track")))))</f>
        <v/>
      </c>
      <c r="O65" s="14" t="n"/>
      <c r="P65" s="14" t="n"/>
      <c r="Q65" s="19" t="n"/>
      <c r="R65" s="38" t="n"/>
      <c r="S65" s="40">
        <f>IF(A65="","",IF(COUNTIF('Contact Log'!$B$7:$B$506,A65)=0,"",MAXIFS('Contact Log'!$C$7:$C$506,'Contact Log'!$B$7:$B$506,A65)))</f>
        <v/>
      </c>
      <c r="T65" s="21">
        <f>IF(A65="","",IF(S65="","",MAX(0,Dashboard!$B$3-S65)))</f>
        <v/>
      </c>
      <c r="U65" s="18">
        <f>IF(A65="","",IF(Z65&lt;&gt;"OK","Review Data",IF(G65="Closed","Closed",IF(R65="","Missing Review Date",IF(R65&lt;Dashboard!$B$3,"Overdue",IF(R65&lt;=Dashboard!$B$3+Settings!$B$6,"Due Soon","On Track"))))))</f>
        <v/>
      </c>
      <c r="V65" s="14" t="n"/>
      <c r="W65" s="38" t="n"/>
      <c r="X65" s="14" t="n"/>
      <c r="Y65" s="19" t="n"/>
      <c r="Z65" s="18">
        <f>IF(A65="","",IF(COUNTIF($A$7:$A$206,A65)&gt;1,"Check: Duplicate Case ID",IF(B65="","Check: Missing Student Alias",IF(F65="","Check: Missing Open Date",IF(AND(H65&lt;&gt;"",I65&lt;&gt;"",I65&lt;H65),"Check: Attendance Window Dates",IF(AND(J65&lt;&gt;"",K65&lt;&gt;"",K65&gt;J65),"Check: Absences Exceed Enrolled Days",IF(AND(K65&lt;&gt;"",L65&lt;&gt;"",L65&gt;K65),"Check: Unexcused Exceeds Absences",IF(AND(G65="Closed",W65=""),"Check: Missing Close Date",IF(AND(G65&lt;&gt;"Closed",W65&lt;&gt;""),"Check: Close Date on Open Case",IF(AND(W65&lt;&gt;"",F65&lt;&gt;"",W65&lt;F65),"Check: Close Date Before Open Date",IF(AND(G65="Closed",X65=""),"Check: Missing Closure Reason","OK"))))))))))</f>
        <v/>
      </c>
    </row>
    <row r="66">
      <c r="A66" s="14" t="n"/>
      <c r="B66" s="14" t="n"/>
      <c r="C66" s="14" t="n"/>
      <c r="D66" s="14" t="n"/>
      <c r="E66" s="14" t="n"/>
      <c r="F66" s="38" t="n"/>
      <c r="G66" s="14" t="n"/>
      <c r="H66" s="38" t="n"/>
      <c r="I66" s="38" t="n"/>
      <c r="J66" s="16" t="n"/>
      <c r="K66" s="16" t="n"/>
      <c r="L66" s="16" t="n"/>
      <c r="M66" s="39">
        <f>IF(A66="","",IF(OR(J66="",J66=0,K66=""),"",MAX(0,MIN(1,(J66-K66)/J66))))</f>
        <v/>
      </c>
      <c r="N66" s="18">
        <f>IF(A66="","",IF(M66="","",IF(M66&lt;Settings!$B$3,"Critical",IF(M66&lt;Settings!$B$4,"High",IF(M66&lt;Settings!$B$5,"Moderate","On Track")))))</f>
        <v/>
      </c>
      <c r="O66" s="14" t="n"/>
      <c r="P66" s="14" t="n"/>
      <c r="Q66" s="19" t="n"/>
      <c r="R66" s="38" t="n"/>
      <c r="S66" s="40">
        <f>IF(A66="","",IF(COUNTIF('Contact Log'!$B$7:$B$506,A66)=0,"",MAXIFS('Contact Log'!$C$7:$C$506,'Contact Log'!$B$7:$B$506,A66)))</f>
        <v/>
      </c>
      <c r="T66" s="21">
        <f>IF(A66="","",IF(S66="","",MAX(0,Dashboard!$B$3-S66)))</f>
        <v/>
      </c>
      <c r="U66" s="18">
        <f>IF(A66="","",IF(Z66&lt;&gt;"OK","Review Data",IF(G66="Closed","Closed",IF(R66="","Missing Review Date",IF(R66&lt;Dashboard!$B$3,"Overdue",IF(R66&lt;=Dashboard!$B$3+Settings!$B$6,"Due Soon","On Track"))))))</f>
        <v/>
      </c>
      <c r="V66" s="14" t="n"/>
      <c r="W66" s="38" t="n"/>
      <c r="X66" s="14" t="n"/>
      <c r="Y66" s="19" t="n"/>
      <c r="Z66" s="18">
        <f>IF(A66="","",IF(COUNTIF($A$7:$A$206,A66)&gt;1,"Check: Duplicate Case ID",IF(B66="","Check: Missing Student Alias",IF(F66="","Check: Missing Open Date",IF(AND(H66&lt;&gt;"",I66&lt;&gt;"",I66&lt;H66),"Check: Attendance Window Dates",IF(AND(J66&lt;&gt;"",K66&lt;&gt;"",K66&gt;J66),"Check: Absences Exceed Enrolled Days",IF(AND(K66&lt;&gt;"",L66&lt;&gt;"",L66&gt;K66),"Check: Unexcused Exceeds Absences",IF(AND(G66="Closed",W66=""),"Check: Missing Close Date",IF(AND(G66&lt;&gt;"Closed",W66&lt;&gt;""),"Check: Close Date on Open Case",IF(AND(W66&lt;&gt;"",F66&lt;&gt;"",W66&lt;F66),"Check: Close Date Before Open Date",IF(AND(G66="Closed",X66=""),"Check: Missing Closure Reason","OK"))))))))))</f>
        <v/>
      </c>
    </row>
    <row r="67">
      <c r="A67" s="14" t="n"/>
      <c r="B67" s="14" t="n"/>
      <c r="C67" s="14" t="n"/>
      <c r="D67" s="14" t="n"/>
      <c r="E67" s="14" t="n"/>
      <c r="F67" s="38" t="n"/>
      <c r="G67" s="14" t="n"/>
      <c r="H67" s="38" t="n"/>
      <c r="I67" s="38" t="n"/>
      <c r="J67" s="16" t="n"/>
      <c r="K67" s="16" t="n"/>
      <c r="L67" s="16" t="n"/>
      <c r="M67" s="39">
        <f>IF(A67="","",IF(OR(J67="",J67=0,K67=""),"",MAX(0,MIN(1,(J67-K67)/J67))))</f>
        <v/>
      </c>
      <c r="N67" s="18">
        <f>IF(A67="","",IF(M67="","",IF(M67&lt;Settings!$B$3,"Critical",IF(M67&lt;Settings!$B$4,"High",IF(M67&lt;Settings!$B$5,"Moderate","On Track")))))</f>
        <v/>
      </c>
      <c r="O67" s="14" t="n"/>
      <c r="P67" s="14" t="n"/>
      <c r="Q67" s="19" t="n"/>
      <c r="R67" s="38" t="n"/>
      <c r="S67" s="40">
        <f>IF(A67="","",IF(COUNTIF('Contact Log'!$B$7:$B$506,A67)=0,"",MAXIFS('Contact Log'!$C$7:$C$506,'Contact Log'!$B$7:$B$506,A67)))</f>
        <v/>
      </c>
      <c r="T67" s="21">
        <f>IF(A67="","",IF(S67="","",MAX(0,Dashboard!$B$3-S67)))</f>
        <v/>
      </c>
      <c r="U67" s="18">
        <f>IF(A67="","",IF(Z67&lt;&gt;"OK","Review Data",IF(G67="Closed","Closed",IF(R67="","Missing Review Date",IF(R67&lt;Dashboard!$B$3,"Overdue",IF(R67&lt;=Dashboard!$B$3+Settings!$B$6,"Due Soon","On Track"))))))</f>
        <v/>
      </c>
      <c r="V67" s="14" t="n"/>
      <c r="W67" s="38" t="n"/>
      <c r="X67" s="14" t="n"/>
      <c r="Y67" s="19" t="n"/>
      <c r="Z67" s="18">
        <f>IF(A67="","",IF(COUNTIF($A$7:$A$206,A67)&gt;1,"Check: Duplicate Case ID",IF(B67="","Check: Missing Student Alias",IF(F67="","Check: Missing Open Date",IF(AND(H67&lt;&gt;"",I67&lt;&gt;"",I67&lt;H67),"Check: Attendance Window Dates",IF(AND(J67&lt;&gt;"",K67&lt;&gt;"",K67&gt;J67),"Check: Absences Exceed Enrolled Days",IF(AND(K67&lt;&gt;"",L67&lt;&gt;"",L67&gt;K67),"Check: Unexcused Exceeds Absences",IF(AND(G67="Closed",W67=""),"Check: Missing Close Date",IF(AND(G67&lt;&gt;"Closed",W67&lt;&gt;""),"Check: Close Date on Open Case",IF(AND(W67&lt;&gt;"",F67&lt;&gt;"",W67&lt;F67),"Check: Close Date Before Open Date",IF(AND(G67="Closed",X67=""),"Check: Missing Closure Reason","OK"))))))))))</f>
        <v/>
      </c>
    </row>
    <row r="68">
      <c r="A68" s="14" t="n"/>
      <c r="B68" s="14" t="n"/>
      <c r="C68" s="14" t="n"/>
      <c r="D68" s="14" t="n"/>
      <c r="E68" s="14" t="n"/>
      <c r="F68" s="38" t="n"/>
      <c r="G68" s="14" t="n"/>
      <c r="H68" s="38" t="n"/>
      <c r="I68" s="38" t="n"/>
      <c r="J68" s="16" t="n"/>
      <c r="K68" s="16" t="n"/>
      <c r="L68" s="16" t="n"/>
      <c r="M68" s="39">
        <f>IF(A68="","",IF(OR(J68="",J68=0,K68=""),"",MAX(0,MIN(1,(J68-K68)/J68))))</f>
        <v/>
      </c>
      <c r="N68" s="18">
        <f>IF(A68="","",IF(M68="","",IF(M68&lt;Settings!$B$3,"Critical",IF(M68&lt;Settings!$B$4,"High",IF(M68&lt;Settings!$B$5,"Moderate","On Track")))))</f>
        <v/>
      </c>
      <c r="O68" s="14" t="n"/>
      <c r="P68" s="14" t="n"/>
      <c r="Q68" s="19" t="n"/>
      <c r="R68" s="38" t="n"/>
      <c r="S68" s="40">
        <f>IF(A68="","",IF(COUNTIF('Contact Log'!$B$7:$B$506,A68)=0,"",MAXIFS('Contact Log'!$C$7:$C$506,'Contact Log'!$B$7:$B$506,A68)))</f>
        <v/>
      </c>
      <c r="T68" s="21">
        <f>IF(A68="","",IF(S68="","",MAX(0,Dashboard!$B$3-S68)))</f>
        <v/>
      </c>
      <c r="U68" s="18">
        <f>IF(A68="","",IF(Z68&lt;&gt;"OK","Review Data",IF(G68="Closed","Closed",IF(R68="","Missing Review Date",IF(R68&lt;Dashboard!$B$3,"Overdue",IF(R68&lt;=Dashboard!$B$3+Settings!$B$6,"Due Soon","On Track"))))))</f>
        <v/>
      </c>
      <c r="V68" s="14" t="n"/>
      <c r="W68" s="38" t="n"/>
      <c r="X68" s="14" t="n"/>
      <c r="Y68" s="19" t="n"/>
      <c r="Z68" s="18">
        <f>IF(A68="","",IF(COUNTIF($A$7:$A$206,A68)&gt;1,"Check: Duplicate Case ID",IF(B68="","Check: Missing Student Alias",IF(F68="","Check: Missing Open Date",IF(AND(H68&lt;&gt;"",I68&lt;&gt;"",I68&lt;H68),"Check: Attendance Window Dates",IF(AND(J68&lt;&gt;"",K68&lt;&gt;"",K68&gt;J68),"Check: Absences Exceed Enrolled Days",IF(AND(K68&lt;&gt;"",L68&lt;&gt;"",L68&gt;K68),"Check: Unexcused Exceeds Absences",IF(AND(G68="Closed",W68=""),"Check: Missing Close Date",IF(AND(G68&lt;&gt;"Closed",W68&lt;&gt;""),"Check: Close Date on Open Case",IF(AND(W68&lt;&gt;"",F68&lt;&gt;"",W68&lt;F68),"Check: Close Date Before Open Date",IF(AND(G68="Closed",X68=""),"Check: Missing Closure Reason","OK"))))))))))</f>
        <v/>
      </c>
    </row>
    <row r="69">
      <c r="A69" s="14" t="n"/>
      <c r="B69" s="14" t="n"/>
      <c r="C69" s="14" t="n"/>
      <c r="D69" s="14" t="n"/>
      <c r="E69" s="14" t="n"/>
      <c r="F69" s="38" t="n"/>
      <c r="G69" s="14" t="n"/>
      <c r="H69" s="38" t="n"/>
      <c r="I69" s="38" t="n"/>
      <c r="J69" s="16" t="n"/>
      <c r="K69" s="16" t="n"/>
      <c r="L69" s="16" t="n"/>
      <c r="M69" s="39">
        <f>IF(A69="","",IF(OR(J69="",J69=0,K69=""),"",MAX(0,MIN(1,(J69-K69)/J69))))</f>
        <v/>
      </c>
      <c r="N69" s="18">
        <f>IF(A69="","",IF(M69="","",IF(M69&lt;Settings!$B$3,"Critical",IF(M69&lt;Settings!$B$4,"High",IF(M69&lt;Settings!$B$5,"Moderate","On Track")))))</f>
        <v/>
      </c>
      <c r="O69" s="14" t="n"/>
      <c r="P69" s="14" t="n"/>
      <c r="Q69" s="19" t="n"/>
      <c r="R69" s="38" t="n"/>
      <c r="S69" s="40">
        <f>IF(A69="","",IF(COUNTIF('Contact Log'!$B$7:$B$506,A69)=0,"",MAXIFS('Contact Log'!$C$7:$C$506,'Contact Log'!$B$7:$B$506,A69)))</f>
        <v/>
      </c>
      <c r="T69" s="21">
        <f>IF(A69="","",IF(S69="","",MAX(0,Dashboard!$B$3-S69)))</f>
        <v/>
      </c>
      <c r="U69" s="18">
        <f>IF(A69="","",IF(Z69&lt;&gt;"OK","Review Data",IF(G69="Closed","Closed",IF(R69="","Missing Review Date",IF(R69&lt;Dashboard!$B$3,"Overdue",IF(R69&lt;=Dashboard!$B$3+Settings!$B$6,"Due Soon","On Track"))))))</f>
        <v/>
      </c>
      <c r="V69" s="14" t="n"/>
      <c r="W69" s="38" t="n"/>
      <c r="X69" s="14" t="n"/>
      <c r="Y69" s="19" t="n"/>
      <c r="Z69" s="18">
        <f>IF(A69="","",IF(COUNTIF($A$7:$A$206,A69)&gt;1,"Check: Duplicate Case ID",IF(B69="","Check: Missing Student Alias",IF(F69="","Check: Missing Open Date",IF(AND(H69&lt;&gt;"",I69&lt;&gt;"",I69&lt;H69),"Check: Attendance Window Dates",IF(AND(J69&lt;&gt;"",K69&lt;&gt;"",K69&gt;J69),"Check: Absences Exceed Enrolled Days",IF(AND(K69&lt;&gt;"",L69&lt;&gt;"",L69&gt;K69),"Check: Unexcused Exceeds Absences",IF(AND(G69="Closed",W69=""),"Check: Missing Close Date",IF(AND(G69&lt;&gt;"Closed",W69&lt;&gt;""),"Check: Close Date on Open Case",IF(AND(W69&lt;&gt;"",F69&lt;&gt;"",W69&lt;F69),"Check: Close Date Before Open Date",IF(AND(G69="Closed",X69=""),"Check: Missing Closure Reason","OK"))))))))))</f>
        <v/>
      </c>
    </row>
    <row r="70">
      <c r="A70" s="14" t="n"/>
      <c r="B70" s="14" t="n"/>
      <c r="C70" s="14" t="n"/>
      <c r="D70" s="14" t="n"/>
      <c r="E70" s="14" t="n"/>
      <c r="F70" s="38" t="n"/>
      <c r="G70" s="14" t="n"/>
      <c r="H70" s="38" t="n"/>
      <c r="I70" s="38" t="n"/>
      <c r="J70" s="16" t="n"/>
      <c r="K70" s="16" t="n"/>
      <c r="L70" s="16" t="n"/>
      <c r="M70" s="39">
        <f>IF(A70="","",IF(OR(J70="",J70=0,K70=""),"",MAX(0,MIN(1,(J70-K70)/J70))))</f>
        <v/>
      </c>
      <c r="N70" s="18">
        <f>IF(A70="","",IF(M70="","",IF(M70&lt;Settings!$B$3,"Critical",IF(M70&lt;Settings!$B$4,"High",IF(M70&lt;Settings!$B$5,"Moderate","On Track")))))</f>
        <v/>
      </c>
      <c r="O70" s="14" t="n"/>
      <c r="P70" s="14" t="n"/>
      <c r="Q70" s="19" t="n"/>
      <c r="R70" s="38" t="n"/>
      <c r="S70" s="40">
        <f>IF(A70="","",IF(COUNTIF('Contact Log'!$B$7:$B$506,A70)=0,"",MAXIFS('Contact Log'!$C$7:$C$506,'Contact Log'!$B$7:$B$506,A70)))</f>
        <v/>
      </c>
      <c r="T70" s="21">
        <f>IF(A70="","",IF(S70="","",MAX(0,Dashboard!$B$3-S70)))</f>
        <v/>
      </c>
      <c r="U70" s="18">
        <f>IF(A70="","",IF(Z70&lt;&gt;"OK","Review Data",IF(G70="Closed","Closed",IF(R70="","Missing Review Date",IF(R70&lt;Dashboard!$B$3,"Overdue",IF(R70&lt;=Dashboard!$B$3+Settings!$B$6,"Due Soon","On Track"))))))</f>
        <v/>
      </c>
      <c r="V70" s="14" t="n"/>
      <c r="W70" s="38" t="n"/>
      <c r="X70" s="14" t="n"/>
      <c r="Y70" s="19" t="n"/>
      <c r="Z70" s="18">
        <f>IF(A70="","",IF(COUNTIF($A$7:$A$206,A70)&gt;1,"Check: Duplicate Case ID",IF(B70="","Check: Missing Student Alias",IF(F70="","Check: Missing Open Date",IF(AND(H70&lt;&gt;"",I70&lt;&gt;"",I70&lt;H70),"Check: Attendance Window Dates",IF(AND(J70&lt;&gt;"",K70&lt;&gt;"",K70&gt;J70),"Check: Absences Exceed Enrolled Days",IF(AND(K70&lt;&gt;"",L70&lt;&gt;"",L70&gt;K70),"Check: Unexcused Exceeds Absences",IF(AND(G70="Closed",W70=""),"Check: Missing Close Date",IF(AND(G70&lt;&gt;"Closed",W70&lt;&gt;""),"Check: Close Date on Open Case",IF(AND(W70&lt;&gt;"",F70&lt;&gt;"",W70&lt;F70),"Check: Close Date Before Open Date",IF(AND(G70="Closed",X70=""),"Check: Missing Closure Reason","OK"))))))))))</f>
        <v/>
      </c>
    </row>
    <row r="71">
      <c r="A71" s="14" t="n"/>
      <c r="B71" s="14" t="n"/>
      <c r="C71" s="14" t="n"/>
      <c r="D71" s="14" t="n"/>
      <c r="E71" s="14" t="n"/>
      <c r="F71" s="38" t="n"/>
      <c r="G71" s="14" t="n"/>
      <c r="H71" s="38" t="n"/>
      <c r="I71" s="38" t="n"/>
      <c r="J71" s="16" t="n"/>
      <c r="K71" s="16" t="n"/>
      <c r="L71" s="16" t="n"/>
      <c r="M71" s="39">
        <f>IF(A71="","",IF(OR(J71="",J71=0,K71=""),"",MAX(0,MIN(1,(J71-K71)/J71))))</f>
        <v/>
      </c>
      <c r="N71" s="18">
        <f>IF(A71="","",IF(M71="","",IF(M71&lt;Settings!$B$3,"Critical",IF(M71&lt;Settings!$B$4,"High",IF(M71&lt;Settings!$B$5,"Moderate","On Track")))))</f>
        <v/>
      </c>
      <c r="O71" s="14" t="n"/>
      <c r="P71" s="14" t="n"/>
      <c r="Q71" s="19" t="n"/>
      <c r="R71" s="38" t="n"/>
      <c r="S71" s="40">
        <f>IF(A71="","",IF(COUNTIF('Contact Log'!$B$7:$B$506,A71)=0,"",MAXIFS('Contact Log'!$C$7:$C$506,'Contact Log'!$B$7:$B$506,A71)))</f>
        <v/>
      </c>
      <c r="T71" s="21">
        <f>IF(A71="","",IF(S71="","",MAX(0,Dashboard!$B$3-S71)))</f>
        <v/>
      </c>
      <c r="U71" s="18">
        <f>IF(A71="","",IF(Z71&lt;&gt;"OK","Review Data",IF(G71="Closed","Closed",IF(R71="","Missing Review Date",IF(R71&lt;Dashboard!$B$3,"Overdue",IF(R71&lt;=Dashboard!$B$3+Settings!$B$6,"Due Soon","On Track"))))))</f>
        <v/>
      </c>
      <c r="V71" s="14" t="n"/>
      <c r="W71" s="38" t="n"/>
      <c r="X71" s="14" t="n"/>
      <c r="Y71" s="19" t="n"/>
      <c r="Z71" s="18">
        <f>IF(A71="","",IF(COUNTIF($A$7:$A$206,A71)&gt;1,"Check: Duplicate Case ID",IF(B71="","Check: Missing Student Alias",IF(F71="","Check: Missing Open Date",IF(AND(H71&lt;&gt;"",I71&lt;&gt;"",I71&lt;H71),"Check: Attendance Window Dates",IF(AND(J71&lt;&gt;"",K71&lt;&gt;"",K71&gt;J71),"Check: Absences Exceed Enrolled Days",IF(AND(K71&lt;&gt;"",L71&lt;&gt;"",L71&gt;K71),"Check: Unexcused Exceeds Absences",IF(AND(G71="Closed",W71=""),"Check: Missing Close Date",IF(AND(G71&lt;&gt;"Closed",W71&lt;&gt;""),"Check: Close Date on Open Case",IF(AND(W71&lt;&gt;"",F71&lt;&gt;"",W71&lt;F71),"Check: Close Date Before Open Date",IF(AND(G71="Closed",X71=""),"Check: Missing Closure Reason","OK"))))))))))</f>
        <v/>
      </c>
    </row>
    <row r="72">
      <c r="A72" s="14" t="n"/>
      <c r="B72" s="14" t="n"/>
      <c r="C72" s="14" t="n"/>
      <c r="D72" s="14" t="n"/>
      <c r="E72" s="14" t="n"/>
      <c r="F72" s="38" t="n"/>
      <c r="G72" s="14" t="n"/>
      <c r="H72" s="38" t="n"/>
      <c r="I72" s="38" t="n"/>
      <c r="J72" s="16" t="n"/>
      <c r="K72" s="16" t="n"/>
      <c r="L72" s="16" t="n"/>
      <c r="M72" s="39">
        <f>IF(A72="","",IF(OR(J72="",J72=0,K72=""),"",MAX(0,MIN(1,(J72-K72)/J72))))</f>
        <v/>
      </c>
      <c r="N72" s="18">
        <f>IF(A72="","",IF(M72="","",IF(M72&lt;Settings!$B$3,"Critical",IF(M72&lt;Settings!$B$4,"High",IF(M72&lt;Settings!$B$5,"Moderate","On Track")))))</f>
        <v/>
      </c>
      <c r="O72" s="14" t="n"/>
      <c r="P72" s="14" t="n"/>
      <c r="Q72" s="19" t="n"/>
      <c r="R72" s="38" t="n"/>
      <c r="S72" s="40">
        <f>IF(A72="","",IF(COUNTIF('Contact Log'!$B$7:$B$506,A72)=0,"",MAXIFS('Contact Log'!$C$7:$C$506,'Contact Log'!$B$7:$B$506,A72)))</f>
        <v/>
      </c>
      <c r="T72" s="21">
        <f>IF(A72="","",IF(S72="","",MAX(0,Dashboard!$B$3-S72)))</f>
        <v/>
      </c>
      <c r="U72" s="18">
        <f>IF(A72="","",IF(Z72&lt;&gt;"OK","Review Data",IF(G72="Closed","Closed",IF(R72="","Missing Review Date",IF(R72&lt;Dashboard!$B$3,"Overdue",IF(R72&lt;=Dashboard!$B$3+Settings!$B$6,"Due Soon","On Track"))))))</f>
        <v/>
      </c>
      <c r="V72" s="14" t="n"/>
      <c r="W72" s="38" t="n"/>
      <c r="X72" s="14" t="n"/>
      <c r="Y72" s="19" t="n"/>
      <c r="Z72" s="18">
        <f>IF(A72="","",IF(COUNTIF($A$7:$A$206,A72)&gt;1,"Check: Duplicate Case ID",IF(B72="","Check: Missing Student Alias",IF(F72="","Check: Missing Open Date",IF(AND(H72&lt;&gt;"",I72&lt;&gt;"",I72&lt;H72),"Check: Attendance Window Dates",IF(AND(J72&lt;&gt;"",K72&lt;&gt;"",K72&gt;J72),"Check: Absences Exceed Enrolled Days",IF(AND(K72&lt;&gt;"",L72&lt;&gt;"",L72&gt;K72),"Check: Unexcused Exceeds Absences",IF(AND(G72="Closed",W72=""),"Check: Missing Close Date",IF(AND(G72&lt;&gt;"Closed",W72&lt;&gt;""),"Check: Close Date on Open Case",IF(AND(W72&lt;&gt;"",F72&lt;&gt;"",W72&lt;F72),"Check: Close Date Before Open Date",IF(AND(G72="Closed",X72=""),"Check: Missing Closure Reason","OK"))))))))))</f>
        <v/>
      </c>
    </row>
    <row r="73">
      <c r="A73" s="14" t="n"/>
      <c r="B73" s="14" t="n"/>
      <c r="C73" s="14" t="n"/>
      <c r="D73" s="14" t="n"/>
      <c r="E73" s="14" t="n"/>
      <c r="F73" s="38" t="n"/>
      <c r="G73" s="14" t="n"/>
      <c r="H73" s="38" t="n"/>
      <c r="I73" s="38" t="n"/>
      <c r="J73" s="16" t="n"/>
      <c r="K73" s="16" t="n"/>
      <c r="L73" s="16" t="n"/>
      <c r="M73" s="39">
        <f>IF(A73="","",IF(OR(J73="",J73=0,K73=""),"",MAX(0,MIN(1,(J73-K73)/J73))))</f>
        <v/>
      </c>
      <c r="N73" s="18">
        <f>IF(A73="","",IF(M73="","",IF(M73&lt;Settings!$B$3,"Critical",IF(M73&lt;Settings!$B$4,"High",IF(M73&lt;Settings!$B$5,"Moderate","On Track")))))</f>
        <v/>
      </c>
      <c r="O73" s="14" t="n"/>
      <c r="P73" s="14" t="n"/>
      <c r="Q73" s="19" t="n"/>
      <c r="R73" s="38" t="n"/>
      <c r="S73" s="40">
        <f>IF(A73="","",IF(COUNTIF('Contact Log'!$B$7:$B$506,A73)=0,"",MAXIFS('Contact Log'!$C$7:$C$506,'Contact Log'!$B$7:$B$506,A73)))</f>
        <v/>
      </c>
      <c r="T73" s="21">
        <f>IF(A73="","",IF(S73="","",MAX(0,Dashboard!$B$3-S73)))</f>
        <v/>
      </c>
      <c r="U73" s="18">
        <f>IF(A73="","",IF(Z73&lt;&gt;"OK","Review Data",IF(G73="Closed","Closed",IF(R73="","Missing Review Date",IF(R73&lt;Dashboard!$B$3,"Overdue",IF(R73&lt;=Dashboard!$B$3+Settings!$B$6,"Due Soon","On Track"))))))</f>
        <v/>
      </c>
      <c r="V73" s="14" t="n"/>
      <c r="W73" s="38" t="n"/>
      <c r="X73" s="14" t="n"/>
      <c r="Y73" s="19" t="n"/>
      <c r="Z73" s="18">
        <f>IF(A73="","",IF(COUNTIF($A$7:$A$206,A73)&gt;1,"Check: Duplicate Case ID",IF(B73="","Check: Missing Student Alias",IF(F73="","Check: Missing Open Date",IF(AND(H73&lt;&gt;"",I73&lt;&gt;"",I73&lt;H73),"Check: Attendance Window Dates",IF(AND(J73&lt;&gt;"",K73&lt;&gt;"",K73&gt;J73),"Check: Absences Exceed Enrolled Days",IF(AND(K73&lt;&gt;"",L73&lt;&gt;"",L73&gt;K73),"Check: Unexcused Exceeds Absences",IF(AND(G73="Closed",W73=""),"Check: Missing Close Date",IF(AND(G73&lt;&gt;"Closed",W73&lt;&gt;""),"Check: Close Date on Open Case",IF(AND(W73&lt;&gt;"",F73&lt;&gt;"",W73&lt;F73),"Check: Close Date Before Open Date",IF(AND(G73="Closed",X73=""),"Check: Missing Closure Reason","OK"))))))))))</f>
        <v/>
      </c>
    </row>
    <row r="74">
      <c r="A74" s="14" t="n"/>
      <c r="B74" s="14" t="n"/>
      <c r="C74" s="14" t="n"/>
      <c r="D74" s="14" t="n"/>
      <c r="E74" s="14" t="n"/>
      <c r="F74" s="38" t="n"/>
      <c r="G74" s="14" t="n"/>
      <c r="H74" s="38" t="n"/>
      <c r="I74" s="38" t="n"/>
      <c r="J74" s="16" t="n"/>
      <c r="K74" s="16" t="n"/>
      <c r="L74" s="16" t="n"/>
      <c r="M74" s="39">
        <f>IF(A74="","",IF(OR(J74="",J74=0,K74=""),"",MAX(0,MIN(1,(J74-K74)/J74))))</f>
        <v/>
      </c>
      <c r="N74" s="18">
        <f>IF(A74="","",IF(M74="","",IF(M74&lt;Settings!$B$3,"Critical",IF(M74&lt;Settings!$B$4,"High",IF(M74&lt;Settings!$B$5,"Moderate","On Track")))))</f>
        <v/>
      </c>
      <c r="O74" s="14" t="n"/>
      <c r="P74" s="14" t="n"/>
      <c r="Q74" s="19" t="n"/>
      <c r="R74" s="38" t="n"/>
      <c r="S74" s="40">
        <f>IF(A74="","",IF(COUNTIF('Contact Log'!$B$7:$B$506,A74)=0,"",MAXIFS('Contact Log'!$C$7:$C$506,'Contact Log'!$B$7:$B$506,A74)))</f>
        <v/>
      </c>
      <c r="T74" s="21">
        <f>IF(A74="","",IF(S74="","",MAX(0,Dashboard!$B$3-S74)))</f>
        <v/>
      </c>
      <c r="U74" s="18">
        <f>IF(A74="","",IF(Z74&lt;&gt;"OK","Review Data",IF(G74="Closed","Closed",IF(R74="","Missing Review Date",IF(R74&lt;Dashboard!$B$3,"Overdue",IF(R74&lt;=Dashboard!$B$3+Settings!$B$6,"Due Soon","On Track"))))))</f>
        <v/>
      </c>
      <c r="V74" s="14" t="n"/>
      <c r="W74" s="38" t="n"/>
      <c r="X74" s="14" t="n"/>
      <c r="Y74" s="19" t="n"/>
      <c r="Z74" s="18">
        <f>IF(A74="","",IF(COUNTIF($A$7:$A$206,A74)&gt;1,"Check: Duplicate Case ID",IF(B74="","Check: Missing Student Alias",IF(F74="","Check: Missing Open Date",IF(AND(H74&lt;&gt;"",I74&lt;&gt;"",I74&lt;H74),"Check: Attendance Window Dates",IF(AND(J74&lt;&gt;"",K74&lt;&gt;"",K74&gt;J74),"Check: Absences Exceed Enrolled Days",IF(AND(K74&lt;&gt;"",L74&lt;&gt;"",L74&gt;K74),"Check: Unexcused Exceeds Absences",IF(AND(G74="Closed",W74=""),"Check: Missing Close Date",IF(AND(G74&lt;&gt;"Closed",W74&lt;&gt;""),"Check: Close Date on Open Case",IF(AND(W74&lt;&gt;"",F74&lt;&gt;"",W74&lt;F74),"Check: Close Date Before Open Date",IF(AND(G74="Closed",X74=""),"Check: Missing Closure Reason","OK"))))))))))</f>
        <v/>
      </c>
    </row>
    <row r="75">
      <c r="A75" s="14" t="n"/>
      <c r="B75" s="14" t="n"/>
      <c r="C75" s="14" t="n"/>
      <c r="D75" s="14" t="n"/>
      <c r="E75" s="14" t="n"/>
      <c r="F75" s="38" t="n"/>
      <c r="G75" s="14" t="n"/>
      <c r="H75" s="38" t="n"/>
      <c r="I75" s="38" t="n"/>
      <c r="J75" s="16" t="n"/>
      <c r="K75" s="16" t="n"/>
      <c r="L75" s="16" t="n"/>
      <c r="M75" s="39">
        <f>IF(A75="","",IF(OR(J75="",J75=0,K75=""),"",MAX(0,MIN(1,(J75-K75)/J75))))</f>
        <v/>
      </c>
      <c r="N75" s="18">
        <f>IF(A75="","",IF(M75="","",IF(M75&lt;Settings!$B$3,"Critical",IF(M75&lt;Settings!$B$4,"High",IF(M75&lt;Settings!$B$5,"Moderate","On Track")))))</f>
        <v/>
      </c>
      <c r="O75" s="14" t="n"/>
      <c r="P75" s="14" t="n"/>
      <c r="Q75" s="19" t="n"/>
      <c r="R75" s="38" t="n"/>
      <c r="S75" s="40">
        <f>IF(A75="","",IF(COUNTIF('Contact Log'!$B$7:$B$506,A75)=0,"",MAXIFS('Contact Log'!$C$7:$C$506,'Contact Log'!$B$7:$B$506,A75)))</f>
        <v/>
      </c>
      <c r="T75" s="21">
        <f>IF(A75="","",IF(S75="","",MAX(0,Dashboard!$B$3-S75)))</f>
        <v/>
      </c>
      <c r="U75" s="18">
        <f>IF(A75="","",IF(Z75&lt;&gt;"OK","Review Data",IF(G75="Closed","Closed",IF(R75="","Missing Review Date",IF(R75&lt;Dashboard!$B$3,"Overdue",IF(R75&lt;=Dashboard!$B$3+Settings!$B$6,"Due Soon","On Track"))))))</f>
        <v/>
      </c>
      <c r="V75" s="14" t="n"/>
      <c r="W75" s="38" t="n"/>
      <c r="X75" s="14" t="n"/>
      <c r="Y75" s="19" t="n"/>
      <c r="Z75" s="18">
        <f>IF(A75="","",IF(COUNTIF($A$7:$A$206,A75)&gt;1,"Check: Duplicate Case ID",IF(B75="","Check: Missing Student Alias",IF(F75="","Check: Missing Open Date",IF(AND(H75&lt;&gt;"",I75&lt;&gt;"",I75&lt;H75),"Check: Attendance Window Dates",IF(AND(J75&lt;&gt;"",K75&lt;&gt;"",K75&gt;J75),"Check: Absences Exceed Enrolled Days",IF(AND(K75&lt;&gt;"",L75&lt;&gt;"",L75&gt;K75),"Check: Unexcused Exceeds Absences",IF(AND(G75="Closed",W75=""),"Check: Missing Close Date",IF(AND(G75&lt;&gt;"Closed",W75&lt;&gt;""),"Check: Close Date on Open Case",IF(AND(W75&lt;&gt;"",F75&lt;&gt;"",W75&lt;F75),"Check: Close Date Before Open Date",IF(AND(G75="Closed",X75=""),"Check: Missing Closure Reason","OK"))))))))))</f>
        <v/>
      </c>
    </row>
    <row r="76">
      <c r="A76" s="14" t="n"/>
      <c r="B76" s="14" t="n"/>
      <c r="C76" s="14" t="n"/>
      <c r="D76" s="14" t="n"/>
      <c r="E76" s="14" t="n"/>
      <c r="F76" s="38" t="n"/>
      <c r="G76" s="14" t="n"/>
      <c r="H76" s="38" t="n"/>
      <c r="I76" s="38" t="n"/>
      <c r="J76" s="16" t="n"/>
      <c r="K76" s="16" t="n"/>
      <c r="L76" s="16" t="n"/>
      <c r="M76" s="39">
        <f>IF(A76="","",IF(OR(J76="",J76=0,K76=""),"",MAX(0,MIN(1,(J76-K76)/J76))))</f>
        <v/>
      </c>
      <c r="N76" s="18">
        <f>IF(A76="","",IF(M76="","",IF(M76&lt;Settings!$B$3,"Critical",IF(M76&lt;Settings!$B$4,"High",IF(M76&lt;Settings!$B$5,"Moderate","On Track")))))</f>
        <v/>
      </c>
      <c r="O76" s="14" t="n"/>
      <c r="P76" s="14" t="n"/>
      <c r="Q76" s="19" t="n"/>
      <c r="R76" s="38" t="n"/>
      <c r="S76" s="40">
        <f>IF(A76="","",IF(COUNTIF('Contact Log'!$B$7:$B$506,A76)=0,"",MAXIFS('Contact Log'!$C$7:$C$506,'Contact Log'!$B$7:$B$506,A76)))</f>
        <v/>
      </c>
      <c r="T76" s="21">
        <f>IF(A76="","",IF(S76="","",MAX(0,Dashboard!$B$3-S76)))</f>
        <v/>
      </c>
      <c r="U76" s="18">
        <f>IF(A76="","",IF(Z76&lt;&gt;"OK","Review Data",IF(G76="Closed","Closed",IF(R76="","Missing Review Date",IF(R76&lt;Dashboard!$B$3,"Overdue",IF(R76&lt;=Dashboard!$B$3+Settings!$B$6,"Due Soon","On Track"))))))</f>
        <v/>
      </c>
      <c r="V76" s="14" t="n"/>
      <c r="W76" s="38" t="n"/>
      <c r="X76" s="14" t="n"/>
      <c r="Y76" s="19" t="n"/>
      <c r="Z76" s="18">
        <f>IF(A76="","",IF(COUNTIF($A$7:$A$206,A76)&gt;1,"Check: Duplicate Case ID",IF(B76="","Check: Missing Student Alias",IF(F76="","Check: Missing Open Date",IF(AND(H76&lt;&gt;"",I76&lt;&gt;"",I76&lt;H76),"Check: Attendance Window Dates",IF(AND(J76&lt;&gt;"",K76&lt;&gt;"",K76&gt;J76),"Check: Absences Exceed Enrolled Days",IF(AND(K76&lt;&gt;"",L76&lt;&gt;"",L76&gt;K76),"Check: Unexcused Exceeds Absences",IF(AND(G76="Closed",W76=""),"Check: Missing Close Date",IF(AND(G76&lt;&gt;"Closed",W76&lt;&gt;""),"Check: Close Date on Open Case",IF(AND(W76&lt;&gt;"",F76&lt;&gt;"",W76&lt;F76),"Check: Close Date Before Open Date",IF(AND(G76="Closed",X76=""),"Check: Missing Closure Reason","OK"))))))))))</f>
        <v/>
      </c>
    </row>
    <row r="77">
      <c r="A77" s="14" t="n"/>
      <c r="B77" s="14" t="n"/>
      <c r="C77" s="14" t="n"/>
      <c r="D77" s="14" t="n"/>
      <c r="E77" s="14" t="n"/>
      <c r="F77" s="38" t="n"/>
      <c r="G77" s="14" t="n"/>
      <c r="H77" s="38" t="n"/>
      <c r="I77" s="38" t="n"/>
      <c r="J77" s="16" t="n"/>
      <c r="K77" s="16" t="n"/>
      <c r="L77" s="16" t="n"/>
      <c r="M77" s="39">
        <f>IF(A77="","",IF(OR(J77="",J77=0,K77=""),"",MAX(0,MIN(1,(J77-K77)/J77))))</f>
        <v/>
      </c>
      <c r="N77" s="18">
        <f>IF(A77="","",IF(M77="","",IF(M77&lt;Settings!$B$3,"Critical",IF(M77&lt;Settings!$B$4,"High",IF(M77&lt;Settings!$B$5,"Moderate","On Track")))))</f>
        <v/>
      </c>
      <c r="O77" s="14" t="n"/>
      <c r="P77" s="14" t="n"/>
      <c r="Q77" s="19" t="n"/>
      <c r="R77" s="38" t="n"/>
      <c r="S77" s="40">
        <f>IF(A77="","",IF(COUNTIF('Contact Log'!$B$7:$B$506,A77)=0,"",MAXIFS('Contact Log'!$C$7:$C$506,'Contact Log'!$B$7:$B$506,A77)))</f>
        <v/>
      </c>
      <c r="T77" s="21">
        <f>IF(A77="","",IF(S77="","",MAX(0,Dashboard!$B$3-S77)))</f>
        <v/>
      </c>
      <c r="U77" s="18">
        <f>IF(A77="","",IF(Z77&lt;&gt;"OK","Review Data",IF(G77="Closed","Closed",IF(R77="","Missing Review Date",IF(R77&lt;Dashboard!$B$3,"Overdue",IF(R77&lt;=Dashboard!$B$3+Settings!$B$6,"Due Soon","On Track"))))))</f>
        <v/>
      </c>
      <c r="V77" s="14" t="n"/>
      <c r="W77" s="38" t="n"/>
      <c r="X77" s="14" t="n"/>
      <c r="Y77" s="19" t="n"/>
      <c r="Z77" s="18">
        <f>IF(A77="","",IF(COUNTIF($A$7:$A$206,A77)&gt;1,"Check: Duplicate Case ID",IF(B77="","Check: Missing Student Alias",IF(F77="","Check: Missing Open Date",IF(AND(H77&lt;&gt;"",I77&lt;&gt;"",I77&lt;H77),"Check: Attendance Window Dates",IF(AND(J77&lt;&gt;"",K77&lt;&gt;"",K77&gt;J77),"Check: Absences Exceed Enrolled Days",IF(AND(K77&lt;&gt;"",L77&lt;&gt;"",L77&gt;K77),"Check: Unexcused Exceeds Absences",IF(AND(G77="Closed",W77=""),"Check: Missing Close Date",IF(AND(G77&lt;&gt;"Closed",W77&lt;&gt;""),"Check: Close Date on Open Case",IF(AND(W77&lt;&gt;"",F77&lt;&gt;"",W77&lt;F77),"Check: Close Date Before Open Date",IF(AND(G77="Closed",X77=""),"Check: Missing Closure Reason","OK"))))))))))</f>
        <v/>
      </c>
    </row>
    <row r="78">
      <c r="A78" s="14" t="n"/>
      <c r="B78" s="14" t="n"/>
      <c r="C78" s="14" t="n"/>
      <c r="D78" s="14" t="n"/>
      <c r="E78" s="14" t="n"/>
      <c r="F78" s="38" t="n"/>
      <c r="G78" s="14" t="n"/>
      <c r="H78" s="38" t="n"/>
      <c r="I78" s="38" t="n"/>
      <c r="J78" s="16" t="n"/>
      <c r="K78" s="16" t="n"/>
      <c r="L78" s="16" t="n"/>
      <c r="M78" s="39">
        <f>IF(A78="","",IF(OR(J78="",J78=0,K78=""),"",MAX(0,MIN(1,(J78-K78)/J78))))</f>
        <v/>
      </c>
      <c r="N78" s="18">
        <f>IF(A78="","",IF(M78="","",IF(M78&lt;Settings!$B$3,"Critical",IF(M78&lt;Settings!$B$4,"High",IF(M78&lt;Settings!$B$5,"Moderate","On Track")))))</f>
        <v/>
      </c>
      <c r="O78" s="14" t="n"/>
      <c r="P78" s="14" t="n"/>
      <c r="Q78" s="19" t="n"/>
      <c r="R78" s="38" t="n"/>
      <c r="S78" s="40">
        <f>IF(A78="","",IF(COUNTIF('Contact Log'!$B$7:$B$506,A78)=0,"",MAXIFS('Contact Log'!$C$7:$C$506,'Contact Log'!$B$7:$B$506,A78)))</f>
        <v/>
      </c>
      <c r="T78" s="21">
        <f>IF(A78="","",IF(S78="","",MAX(0,Dashboard!$B$3-S78)))</f>
        <v/>
      </c>
      <c r="U78" s="18">
        <f>IF(A78="","",IF(Z78&lt;&gt;"OK","Review Data",IF(G78="Closed","Closed",IF(R78="","Missing Review Date",IF(R78&lt;Dashboard!$B$3,"Overdue",IF(R78&lt;=Dashboard!$B$3+Settings!$B$6,"Due Soon","On Track"))))))</f>
        <v/>
      </c>
      <c r="V78" s="14" t="n"/>
      <c r="W78" s="38" t="n"/>
      <c r="X78" s="14" t="n"/>
      <c r="Y78" s="19" t="n"/>
      <c r="Z78" s="18">
        <f>IF(A78="","",IF(COUNTIF($A$7:$A$206,A78)&gt;1,"Check: Duplicate Case ID",IF(B78="","Check: Missing Student Alias",IF(F78="","Check: Missing Open Date",IF(AND(H78&lt;&gt;"",I78&lt;&gt;"",I78&lt;H78),"Check: Attendance Window Dates",IF(AND(J78&lt;&gt;"",K78&lt;&gt;"",K78&gt;J78),"Check: Absences Exceed Enrolled Days",IF(AND(K78&lt;&gt;"",L78&lt;&gt;"",L78&gt;K78),"Check: Unexcused Exceeds Absences",IF(AND(G78="Closed",W78=""),"Check: Missing Close Date",IF(AND(G78&lt;&gt;"Closed",W78&lt;&gt;""),"Check: Close Date on Open Case",IF(AND(W78&lt;&gt;"",F78&lt;&gt;"",W78&lt;F78),"Check: Close Date Before Open Date",IF(AND(G78="Closed",X78=""),"Check: Missing Closure Reason","OK"))))))))))</f>
        <v/>
      </c>
    </row>
    <row r="79">
      <c r="A79" s="14" t="n"/>
      <c r="B79" s="14" t="n"/>
      <c r="C79" s="14" t="n"/>
      <c r="D79" s="14" t="n"/>
      <c r="E79" s="14" t="n"/>
      <c r="F79" s="38" t="n"/>
      <c r="G79" s="14" t="n"/>
      <c r="H79" s="38" t="n"/>
      <c r="I79" s="38" t="n"/>
      <c r="J79" s="16" t="n"/>
      <c r="K79" s="16" t="n"/>
      <c r="L79" s="16" t="n"/>
      <c r="M79" s="39">
        <f>IF(A79="","",IF(OR(J79="",J79=0,K79=""),"",MAX(0,MIN(1,(J79-K79)/J79))))</f>
        <v/>
      </c>
      <c r="N79" s="18">
        <f>IF(A79="","",IF(M79="","",IF(M79&lt;Settings!$B$3,"Critical",IF(M79&lt;Settings!$B$4,"High",IF(M79&lt;Settings!$B$5,"Moderate","On Track")))))</f>
        <v/>
      </c>
      <c r="O79" s="14" t="n"/>
      <c r="P79" s="14" t="n"/>
      <c r="Q79" s="19" t="n"/>
      <c r="R79" s="38" t="n"/>
      <c r="S79" s="40">
        <f>IF(A79="","",IF(COUNTIF('Contact Log'!$B$7:$B$506,A79)=0,"",MAXIFS('Contact Log'!$C$7:$C$506,'Contact Log'!$B$7:$B$506,A79)))</f>
        <v/>
      </c>
      <c r="T79" s="21">
        <f>IF(A79="","",IF(S79="","",MAX(0,Dashboard!$B$3-S79)))</f>
        <v/>
      </c>
      <c r="U79" s="18">
        <f>IF(A79="","",IF(Z79&lt;&gt;"OK","Review Data",IF(G79="Closed","Closed",IF(R79="","Missing Review Date",IF(R79&lt;Dashboard!$B$3,"Overdue",IF(R79&lt;=Dashboard!$B$3+Settings!$B$6,"Due Soon","On Track"))))))</f>
        <v/>
      </c>
      <c r="V79" s="14" t="n"/>
      <c r="W79" s="38" t="n"/>
      <c r="X79" s="14" t="n"/>
      <c r="Y79" s="19" t="n"/>
      <c r="Z79" s="18">
        <f>IF(A79="","",IF(COUNTIF($A$7:$A$206,A79)&gt;1,"Check: Duplicate Case ID",IF(B79="","Check: Missing Student Alias",IF(F79="","Check: Missing Open Date",IF(AND(H79&lt;&gt;"",I79&lt;&gt;"",I79&lt;H79),"Check: Attendance Window Dates",IF(AND(J79&lt;&gt;"",K79&lt;&gt;"",K79&gt;J79),"Check: Absences Exceed Enrolled Days",IF(AND(K79&lt;&gt;"",L79&lt;&gt;"",L79&gt;K79),"Check: Unexcused Exceeds Absences",IF(AND(G79="Closed",W79=""),"Check: Missing Close Date",IF(AND(G79&lt;&gt;"Closed",W79&lt;&gt;""),"Check: Close Date on Open Case",IF(AND(W79&lt;&gt;"",F79&lt;&gt;"",W79&lt;F79),"Check: Close Date Before Open Date",IF(AND(G79="Closed",X79=""),"Check: Missing Closure Reason","OK"))))))))))</f>
        <v/>
      </c>
    </row>
    <row r="80">
      <c r="A80" s="14" t="n"/>
      <c r="B80" s="14" t="n"/>
      <c r="C80" s="14" t="n"/>
      <c r="D80" s="14" t="n"/>
      <c r="E80" s="14" t="n"/>
      <c r="F80" s="38" t="n"/>
      <c r="G80" s="14" t="n"/>
      <c r="H80" s="38" t="n"/>
      <c r="I80" s="38" t="n"/>
      <c r="J80" s="16" t="n"/>
      <c r="K80" s="16" t="n"/>
      <c r="L80" s="16" t="n"/>
      <c r="M80" s="39">
        <f>IF(A80="","",IF(OR(J80="",J80=0,K80=""),"",MAX(0,MIN(1,(J80-K80)/J80))))</f>
        <v/>
      </c>
      <c r="N80" s="18">
        <f>IF(A80="","",IF(M80="","",IF(M80&lt;Settings!$B$3,"Critical",IF(M80&lt;Settings!$B$4,"High",IF(M80&lt;Settings!$B$5,"Moderate","On Track")))))</f>
        <v/>
      </c>
      <c r="O80" s="14" t="n"/>
      <c r="P80" s="14" t="n"/>
      <c r="Q80" s="19" t="n"/>
      <c r="R80" s="38" t="n"/>
      <c r="S80" s="40">
        <f>IF(A80="","",IF(COUNTIF('Contact Log'!$B$7:$B$506,A80)=0,"",MAXIFS('Contact Log'!$C$7:$C$506,'Contact Log'!$B$7:$B$506,A80)))</f>
        <v/>
      </c>
      <c r="T80" s="21">
        <f>IF(A80="","",IF(S80="","",MAX(0,Dashboard!$B$3-S80)))</f>
        <v/>
      </c>
      <c r="U80" s="18">
        <f>IF(A80="","",IF(Z80&lt;&gt;"OK","Review Data",IF(G80="Closed","Closed",IF(R80="","Missing Review Date",IF(R80&lt;Dashboard!$B$3,"Overdue",IF(R80&lt;=Dashboard!$B$3+Settings!$B$6,"Due Soon","On Track"))))))</f>
        <v/>
      </c>
      <c r="V80" s="14" t="n"/>
      <c r="W80" s="38" t="n"/>
      <c r="X80" s="14" t="n"/>
      <c r="Y80" s="19" t="n"/>
      <c r="Z80" s="18">
        <f>IF(A80="","",IF(COUNTIF($A$7:$A$206,A80)&gt;1,"Check: Duplicate Case ID",IF(B80="","Check: Missing Student Alias",IF(F80="","Check: Missing Open Date",IF(AND(H80&lt;&gt;"",I80&lt;&gt;"",I80&lt;H80),"Check: Attendance Window Dates",IF(AND(J80&lt;&gt;"",K80&lt;&gt;"",K80&gt;J80),"Check: Absences Exceed Enrolled Days",IF(AND(K80&lt;&gt;"",L80&lt;&gt;"",L80&gt;K80),"Check: Unexcused Exceeds Absences",IF(AND(G80="Closed",W80=""),"Check: Missing Close Date",IF(AND(G80&lt;&gt;"Closed",W80&lt;&gt;""),"Check: Close Date on Open Case",IF(AND(W80&lt;&gt;"",F80&lt;&gt;"",W80&lt;F80),"Check: Close Date Before Open Date",IF(AND(G80="Closed",X80=""),"Check: Missing Closure Reason","OK"))))))))))</f>
        <v/>
      </c>
    </row>
    <row r="81">
      <c r="A81" s="14" t="n"/>
      <c r="B81" s="14" t="n"/>
      <c r="C81" s="14" t="n"/>
      <c r="D81" s="14" t="n"/>
      <c r="E81" s="14" t="n"/>
      <c r="F81" s="38" t="n"/>
      <c r="G81" s="14" t="n"/>
      <c r="H81" s="38" t="n"/>
      <c r="I81" s="38" t="n"/>
      <c r="J81" s="16" t="n"/>
      <c r="K81" s="16" t="n"/>
      <c r="L81" s="16" t="n"/>
      <c r="M81" s="39">
        <f>IF(A81="","",IF(OR(J81="",J81=0,K81=""),"",MAX(0,MIN(1,(J81-K81)/J81))))</f>
        <v/>
      </c>
      <c r="N81" s="18">
        <f>IF(A81="","",IF(M81="","",IF(M81&lt;Settings!$B$3,"Critical",IF(M81&lt;Settings!$B$4,"High",IF(M81&lt;Settings!$B$5,"Moderate","On Track")))))</f>
        <v/>
      </c>
      <c r="O81" s="14" t="n"/>
      <c r="P81" s="14" t="n"/>
      <c r="Q81" s="19" t="n"/>
      <c r="R81" s="38" t="n"/>
      <c r="S81" s="40">
        <f>IF(A81="","",IF(COUNTIF('Contact Log'!$B$7:$B$506,A81)=0,"",MAXIFS('Contact Log'!$C$7:$C$506,'Contact Log'!$B$7:$B$506,A81)))</f>
        <v/>
      </c>
      <c r="T81" s="21">
        <f>IF(A81="","",IF(S81="","",MAX(0,Dashboard!$B$3-S81)))</f>
        <v/>
      </c>
      <c r="U81" s="18">
        <f>IF(A81="","",IF(Z81&lt;&gt;"OK","Review Data",IF(G81="Closed","Closed",IF(R81="","Missing Review Date",IF(R81&lt;Dashboard!$B$3,"Overdue",IF(R81&lt;=Dashboard!$B$3+Settings!$B$6,"Due Soon","On Track"))))))</f>
        <v/>
      </c>
      <c r="V81" s="14" t="n"/>
      <c r="W81" s="38" t="n"/>
      <c r="X81" s="14" t="n"/>
      <c r="Y81" s="19" t="n"/>
      <c r="Z81" s="18">
        <f>IF(A81="","",IF(COUNTIF($A$7:$A$206,A81)&gt;1,"Check: Duplicate Case ID",IF(B81="","Check: Missing Student Alias",IF(F81="","Check: Missing Open Date",IF(AND(H81&lt;&gt;"",I81&lt;&gt;"",I81&lt;H81),"Check: Attendance Window Dates",IF(AND(J81&lt;&gt;"",K81&lt;&gt;"",K81&gt;J81),"Check: Absences Exceed Enrolled Days",IF(AND(K81&lt;&gt;"",L81&lt;&gt;"",L81&gt;K81),"Check: Unexcused Exceeds Absences",IF(AND(G81="Closed",W81=""),"Check: Missing Close Date",IF(AND(G81&lt;&gt;"Closed",W81&lt;&gt;""),"Check: Close Date on Open Case",IF(AND(W81&lt;&gt;"",F81&lt;&gt;"",W81&lt;F81),"Check: Close Date Before Open Date",IF(AND(G81="Closed",X81=""),"Check: Missing Closure Reason","OK"))))))))))</f>
        <v/>
      </c>
    </row>
    <row r="82">
      <c r="A82" s="14" t="n"/>
      <c r="B82" s="14" t="n"/>
      <c r="C82" s="14" t="n"/>
      <c r="D82" s="14" t="n"/>
      <c r="E82" s="14" t="n"/>
      <c r="F82" s="38" t="n"/>
      <c r="G82" s="14" t="n"/>
      <c r="H82" s="38" t="n"/>
      <c r="I82" s="38" t="n"/>
      <c r="J82" s="16" t="n"/>
      <c r="K82" s="16" t="n"/>
      <c r="L82" s="16" t="n"/>
      <c r="M82" s="39">
        <f>IF(A82="","",IF(OR(J82="",J82=0,K82=""),"",MAX(0,MIN(1,(J82-K82)/J82))))</f>
        <v/>
      </c>
      <c r="N82" s="18">
        <f>IF(A82="","",IF(M82="","",IF(M82&lt;Settings!$B$3,"Critical",IF(M82&lt;Settings!$B$4,"High",IF(M82&lt;Settings!$B$5,"Moderate","On Track")))))</f>
        <v/>
      </c>
      <c r="O82" s="14" t="n"/>
      <c r="P82" s="14" t="n"/>
      <c r="Q82" s="19" t="n"/>
      <c r="R82" s="38" t="n"/>
      <c r="S82" s="40">
        <f>IF(A82="","",IF(COUNTIF('Contact Log'!$B$7:$B$506,A82)=0,"",MAXIFS('Contact Log'!$C$7:$C$506,'Contact Log'!$B$7:$B$506,A82)))</f>
        <v/>
      </c>
      <c r="T82" s="21">
        <f>IF(A82="","",IF(S82="","",MAX(0,Dashboard!$B$3-S82)))</f>
        <v/>
      </c>
      <c r="U82" s="18">
        <f>IF(A82="","",IF(Z82&lt;&gt;"OK","Review Data",IF(G82="Closed","Closed",IF(R82="","Missing Review Date",IF(R82&lt;Dashboard!$B$3,"Overdue",IF(R82&lt;=Dashboard!$B$3+Settings!$B$6,"Due Soon","On Track"))))))</f>
        <v/>
      </c>
      <c r="V82" s="14" t="n"/>
      <c r="W82" s="38" t="n"/>
      <c r="X82" s="14" t="n"/>
      <c r="Y82" s="19" t="n"/>
      <c r="Z82" s="18">
        <f>IF(A82="","",IF(COUNTIF($A$7:$A$206,A82)&gt;1,"Check: Duplicate Case ID",IF(B82="","Check: Missing Student Alias",IF(F82="","Check: Missing Open Date",IF(AND(H82&lt;&gt;"",I82&lt;&gt;"",I82&lt;H82),"Check: Attendance Window Dates",IF(AND(J82&lt;&gt;"",K82&lt;&gt;"",K82&gt;J82),"Check: Absences Exceed Enrolled Days",IF(AND(K82&lt;&gt;"",L82&lt;&gt;"",L82&gt;K82),"Check: Unexcused Exceeds Absences",IF(AND(G82="Closed",W82=""),"Check: Missing Close Date",IF(AND(G82&lt;&gt;"Closed",W82&lt;&gt;""),"Check: Close Date on Open Case",IF(AND(W82&lt;&gt;"",F82&lt;&gt;"",W82&lt;F82),"Check: Close Date Before Open Date",IF(AND(G82="Closed",X82=""),"Check: Missing Closure Reason","OK"))))))))))</f>
        <v/>
      </c>
    </row>
    <row r="83">
      <c r="A83" s="14" t="n"/>
      <c r="B83" s="14" t="n"/>
      <c r="C83" s="14" t="n"/>
      <c r="D83" s="14" t="n"/>
      <c r="E83" s="14" t="n"/>
      <c r="F83" s="38" t="n"/>
      <c r="G83" s="14" t="n"/>
      <c r="H83" s="38" t="n"/>
      <c r="I83" s="38" t="n"/>
      <c r="J83" s="16" t="n"/>
      <c r="K83" s="16" t="n"/>
      <c r="L83" s="16" t="n"/>
      <c r="M83" s="39">
        <f>IF(A83="","",IF(OR(J83="",J83=0,K83=""),"",MAX(0,MIN(1,(J83-K83)/J83))))</f>
        <v/>
      </c>
      <c r="N83" s="18">
        <f>IF(A83="","",IF(M83="","",IF(M83&lt;Settings!$B$3,"Critical",IF(M83&lt;Settings!$B$4,"High",IF(M83&lt;Settings!$B$5,"Moderate","On Track")))))</f>
        <v/>
      </c>
      <c r="O83" s="14" t="n"/>
      <c r="P83" s="14" t="n"/>
      <c r="Q83" s="19" t="n"/>
      <c r="R83" s="38" t="n"/>
      <c r="S83" s="40">
        <f>IF(A83="","",IF(COUNTIF('Contact Log'!$B$7:$B$506,A83)=0,"",MAXIFS('Contact Log'!$C$7:$C$506,'Contact Log'!$B$7:$B$506,A83)))</f>
        <v/>
      </c>
      <c r="T83" s="21">
        <f>IF(A83="","",IF(S83="","",MAX(0,Dashboard!$B$3-S83)))</f>
        <v/>
      </c>
      <c r="U83" s="18">
        <f>IF(A83="","",IF(Z83&lt;&gt;"OK","Review Data",IF(G83="Closed","Closed",IF(R83="","Missing Review Date",IF(R83&lt;Dashboard!$B$3,"Overdue",IF(R83&lt;=Dashboard!$B$3+Settings!$B$6,"Due Soon","On Track"))))))</f>
        <v/>
      </c>
      <c r="V83" s="14" t="n"/>
      <c r="W83" s="38" t="n"/>
      <c r="X83" s="14" t="n"/>
      <c r="Y83" s="19" t="n"/>
      <c r="Z83" s="18">
        <f>IF(A83="","",IF(COUNTIF($A$7:$A$206,A83)&gt;1,"Check: Duplicate Case ID",IF(B83="","Check: Missing Student Alias",IF(F83="","Check: Missing Open Date",IF(AND(H83&lt;&gt;"",I83&lt;&gt;"",I83&lt;H83),"Check: Attendance Window Dates",IF(AND(J83&lt;&gt;"",K83&lt;&gt;"",K83&gt;J83),"Check: Absences Exceed Enrolled Days",IF(AND(K83&lt;&gt;"",L83&lt;&gt;"",L83&gt;K83),"Check: Unexcused Exceeds Absences",IF(AND(G83="Closed",W83=""),"Check: Missing Close Date",IF(AND(G83&lt;&gt;"Closed",W83&lt;&gt;""),"Check: Close Date on Open Case",IF(AND(W83&lt;&gt;"",F83&lt;&gt;"",W83&lt;F83),"Check: Close Date Before Open Date",IF(AND(G83="Closed",X83=""),"Check: Missing Closure Reason","OK"))))))))))</f>
        <v/>
      </c>
    </row>
    <row r="84">
      <c r="A84" s="14" t="n"/>
      <c r="B84" s="14" t="n"/>
      <c r="C84" s="14" t="n"/>
      <c r="D84" s="14" t="n"/>
      <c r="E84" s="14" t="n"/>
      <c r="F84" s="38" t="n"/>
      <c r="G84" s="14" t="n"/>
      <c r="H84" s="38" t="n"/>
      <c r="I84" s="38" t="n"/>
      <c r="J84" s="16" t="n"/>
      <c r="K84" s="16" t="n"/>
      <c r="L84" s="16" t="n"/>
      <c r="M84" s="39">
        <f>IF(A84="","",IF(OR(J84="",J84=0,K84=""),"",MAX(0,MIN(1,(J84-K84)/J84))))</f>
        <v/>
      </c>
      <c r="N84" s="18">
        <f>IF(A84="","",IF(M84="","",IF(M84&lt;Settings!$B$3,"Critical",IF(M84&lt;Settings!$B$4,"High",IF(M84&lt;Settings!$B$5,"Moderate","On Track")))))</f>
        <v/>
      </c>
      <c r="O84" s="14" t="n"/>
      <c r="P84" s="14" t="n"/>
      <c r="Q84" s="19" t="n"/>
      <c r="R84" s="38" t="n"/>
      <c r="S84" s="40">
        <f>IF(A84="","",IF(COUNTIF('Contact Log'!$B$7:$B$506,A84)=0,"",MAXIFS('Contact Log'!$C$7:$C$506,'Contact Log'!$B$7:$B$506,A84)))</f>
        <v/>
      </c>
      <c r="T84" s="21">
        <f>IF(A84="","",IF(S84="","",MAX(0,Dashboard!$B$3-S84)))</f>
        <v/>
      </c>
      <c r="U84" s="18">
        <f>IF(A84="","",IF(Z84&lt;&gt;"OK","Review Data",IF(G84="Closed","Closed",IF(R84="","Missing Review Date",IF(R84&lt;Dashboard!$B$3,"Overdue",IF(R84&lt;=Dashboard!$B$3+Settings!$B$6,"Due Soon","On Track"))))))</f>
        <v/>
      </c>
      <c r="V84" s="14" t="n"/>
      <c r="W84" s="38" t="n"/>
      <c r="X84" s="14" t="n"/>
      <c r="Y84" s="19" t="n"/>
      <c r="Z84" s="18">
        <f>IF(A84="","",IF(COUNTIF($A$7:$A$206,A84)&gt;1,"Check: Duplicate Case ID",IF(B84="","Check: Missing Student Alias",IF(F84="","Check: Missing Open Date",IF(AND(H84&lt;&gt;"",I84&lt;&gt;"",I84&lt;H84),"Check: Attendance Window Dates",IF(AND(J84&lt;&gt;"",K84&lt;&gt;"",K84&gt;J84),"Check: Absences Exceed Enrolled Days",IF(AND(K84&lt;&gt;"",L84&lt;&gt;"",L84&gt;K84),"Check: Unexcused Exceeds Absences",IF(AND(G84="Closed",W84=""),"Check: Missing Close Date",IF(AND(G84&lt;&gt;"Closed",W84&lt;&gt;""),"Check: Close Date on Open Case",IF(AND(W84&lt;&gt;"",F84&lt;&gt;"",W84&lt;F84),"Check: Close Date Before Open Date",IF(AND(G84="Closed",X84=""),"Check: Missing Closure Reason","OK"))))))))))</f>
        <v/>
      </c>
    </row>
    <row r="85">
      <c r="A85" s="14" t="n"/>
      <c r="B85" s="14" t="n"/>
      <c r="C85" s="14" t="n"/>
      <c r="D85" s="14" t="n"/>
      <c r="E85" s="14" t="n"/>
      <c r="F85" s="38" t="n"/>
      <c r="G85" s="14" t="n"/>
      <c r="H85" s="38" t="n"/>
      <c r="I85" s="38" t="n"/>
      <c r="J85" s="16" t="n"/>
      <c r="K85" s="16" t="n"/>
      <c r="L85" s="16" t="n"/>
      <c r="M85" s="39">
        <f>IF(A85="","",IF(OR(J85="",J85=0,K85=""),"",MAX(0,MIN(1,(J85-K85)/J85))))</f>
        <v/>
      </c>
      <c r="N85" s="18">
        <f>IF(A85="","",IF(M85="","",IF(M85&lt;Settings!$B$3,"Critical",IF(M85&lt;Settings!$B$4,"High",IF(M85&lt;Settings!$B$5,"Moderate","On Track")))))</f>
        <v/>
      </c>
      <c r="O85" s="14" t="n"/>
      <c r="P85" s="14" t="n"/>
      <c r="Q85" s="19" t="n"/>
      <c r="R85" s="38" t="n"/>
      <c r="S85" s="40">
        <f>IF(A85="","",IF(COUNTIF('Contact Log'!$B$7:$B$506,A85)=0,"",MAXIFS('Contact Log'!$C$7:$C$506,'Contact Log'!$B$7:$B$506,A85)))</f>
        <v/>
      </c>
      <c r="T85" s="21">
        <f>IF(A85="","",IF(S85="","",MAX(0,Dashboard!$B$3-S85)))</f>
        <v/>
      </c>
      <c r="U85" s="18">
        <f>IF(A85="","",IF(Z85&lt;&gt;"OK","Review Data",IF(G85="Closed","Closed",IF(R85="","Missing Review Date",IF(R85&lt;Dashboard!$B$3,"Overdue",IF(R85&lt;=Dashboard!$B$3+Settings!$B$6,"Due Soon","On Track"))))))</f>
        <v/>
      </c>
      <c r="V85" s="14" t="n"/>
      <c r="W85" s="38" t="n"/>
      <c r="X85" s="14" t="n"/>
      <c r="Y85" s="19" t="n"/>
      <c r="Z85" s="18">
        <f>IF(A85="","",IF(COUNTIF($A$7:$A$206,A85)&gt;1,"Check: Duplicate Case ID",IF(B85="","Check: Missing Student Alias",IF(F85="","Check: Missing Open Date",IF(AND(H85&lt;&gt;"",I85&lt;&gt;"",I85&lt;H85),"Check: Attendance Window Dates",IF(AND(J85&lt;&gt;"",K85&lt;&gt;"",K85&gt;J85),"Check: Absences Exceed Enrolled Days",IF(AND(K85&lt;&gt;"",L85&lt;&gt;"",L85&gt;K85),"Check: Unexcused Exceeds Absences",IF(AND(G85="Closed",W85=""),"Check: Missing Close Date",IF(AND(G85&lt;&gt;"Closed",W85&lt;&gt;""),"Check: Close Date on Open Case",IF(AND(W85&lt;&gt;"",F85&lt;&gt;"",W85&lt;F85),"Check: Close Date Before Open Date",IF(AND(G85="Closed",X85=""),"Check: Missing Closure Reason","OK"))))))))))</f>
        <v/>
      </c>
    </row>
    <row r="86">
      <c r="A86" s="14" t="n"/>
      <c r="B86" s="14" t="n"/>
      <c r="C86" s="14" t="n"/>
      <c r="D86" s="14" t="n"/>
      <c r="E86" s="14" t="n"/>
      <c r="F86" s="38" t="n"/>
      <c r="G86" s="14" t="n"/>
      <c r="H86" s="38" t="n"/>
      <c r="I86" s="38" t="n"/>
      <c r="J86" s="16" t="n"/>
      <c r="K86" s="16" t="n"/>
      <c r="L86" s="16" t="n"/>
      <c r="M86" s="39">
        <f>IF(A86="","",IF(OR(J86="",J86=0,K86=""),"",MAX(0,MIN(1,(J86-K86)/J86))))</f>
        <v/>
      </c>
      <c r="N86" s="18">
        <f>IF(A86="","",IF(M86="","",IF(M86&lt;Settings!$B$3,"Critical",IF(M86&lt;Settings!$B$4,"High",IF(M86&lt;Settings!$B$5,"Moderate","On Track")))))</f>
        <v/>
      </c>
      <c r="O86" s="14" t="n"/>
      <c r="P86" s="14" t="n"/>
      <c r="Q86" s="19" t="n"/>
      <c r="R86" s="38" t="n"/>
      <c r="S86" s="40">
        <f>IF(A86="","",IF(COUNTIF('Contact Log'!$B$7:$B$506,A86)=0,"",MAXIFS('Contact Log'!$C$7:$C$506,'Contact Log'!$B$7:$B$506,A86)))</f>
        <v/>
      </c>
      <c r="T86" s="21">
        <f>IF(A86="","",IF(S86="","",MAX(0,Dashboard!$B$3-S86)))</f>
        <v/>
      </c>
      <c r="U86" s="18">
        <f>IF(A86="","",IF(Z86&lt;&gt;"OK","Review Data",IF(G86="Closed","Closed",IF(R86="","Missing Review Date",IF(R86&lt;Dashboard!$B$3,"Overdue",IF(R86&lt;=Dashboard!$B$3+Settings!$B$6,"Due Soon","On Track"))))))</f>
        <v/>
      </c>
      <c r="V86" s="14" t="n"/>
      <c r="W86" s="38" t="n"/>
      <c r="X86" s="14" t="n"/>
      <c r="Y86" s="19" t="n"/>
      <c r="Z86" s="18">
        <f>IF(A86="","",IF(COUNTIF($A$7:$A$206,A86)&gt;1,"Check: Duplicate Case ID",IF(B86="","Check: Missing Student Alias",IF(F86="","Check: Missing Open Date",IF(AND(H86&lt;&gt;"",I86&lt;&gt;"",I86&lt;H86),"Check: Attendance Window Dates",IF(AND(J86&lt;&gt;"",K86&lt;&gt;"",K86&gt;J86),"Check: Absences Exceed Enrolled Days",IF(AND(K86&lt;&gt;"",L86&lt;&gt;"",L86&gt;K86),"Check: Unexcused Exceeds Absences",IF(AND(G86="Closed",W86=""),"Check: Missing Close Date",IF(AND(G86&lt;&gt;"Closed",W86&lt;&gt;""),"Check: Close Date on Open Case",IF(AND(W86&lt;&gt;"",F86&lt;&gt;"",W86&lt;F86),"Check: Close Date Before Open Date",IF(AND(G86="Closed",X86=""),"Check: Missing Closure Reason","OK"))))))))))</f>
        <v/>
      </c>
    </row>
    <row r="87">
      <c r="A87" s="14" t="n"/>
      <c r="B87" s="14" t="n"/>
      <c r="C87" s="14" t="n"/>
      <c r="D87" s="14" t="n"/>
      <c r="E87" s="14" t="n"/>
      <c r="F87" s="38" t="n"/>
      <c r="G87" s="14" t="n"/>
      <c r="H87" s="38" t="n"/>
      <c r="I87" s="38" t="n"/>
      <c r="J87" s="16" t="n"/>
      <c r="K87" s="16" t="n"/>
      <c r="L87" s="16" t="n"/>
      <c r="M87" s="39">
        <f>IF(A87="","",IF(OR(J87="",J87=0,K87=""),"",MAX(0,MIN(1,(J87-K87)/J87))))</f>
        <v/>
      </c>
      <c r="N87" s="18">
        <f>IF(A87="","",IF(M87="","",IF(M87&lt;Settings!$B$3,"Critical",IF(M87&lt;Settings!$B$4,"High",IF(M87&lt;Settings!$B$5,"Moderate","On Track")))))</f>
        <v/>
      </c>
      <c r="O87" s="14" t="n"/>
      <c r="P87" s="14" t="n"/>
      <c r="Q87" s="19" t="n"/>
      <c r="R87" s="38" t="n"/>
      <c r="S87" s="40">
        <f>IF(A87="","",IF(COUNTIF('Contact Log'!$B$7:$B$506,A87)=0,"",MAXIFS('Contact Log'!$C$7:$C$506,'Contact Log'!$B$7:$B$506,A87)))</f>
        <v/>
      </c>
      <c r="T87" s="21">
        <f>IF(A87="","",IF(S87="","",MAX(0,Dashboard!$B$3-S87)))</f>
        <v/>
      </c>
      <c r="U87" s="18">
        <f>IF(A87="","",IF(Z87&lt;&gt;"OK","Review Data",IF(G87="Closed","Closed",IF(R87="","Missing Review Date",IF(R87&lt;Dashboard!$B$3,"Overdue",IF(R87&lt;=Dashboard!$B$3+Settings!$B$6,"Due Soon","On Track"))))))</f>
        <v/>
      </c>
      <c r="V87" s="14" t="n"/>
      <c r="W87" s="38" t="n"/>
      <c r="X87" s="14" t="n"/>
      <c r="Y87" s="19" t="n"/>
      <c r="Z87" s="18">
        <f>IF(A87="","",IF(COUNTIF($A$7:$A$206,A87)&gt;1,"Check: Duplicate Case ID",IF(B87="","Check: Missing Student Alias",IF(F87="","Check: Missing Open Date",IF(AND(H87&lt;&gt;"",I87&lt;&gt;"",I87&lt;H87),"Check: Attendance Window Dates",IF(AND(J87&lt;&gt;"",K87&lt;&gt;"",K87&gt;J87),"Check: Absences Exceed Enrolled Days",IF(AND(K87&lt;&gt;"",L87&lt;&gt;"",L87&gt;K87),"Check: Unexcused Exceeds Absences",IF(AND(G87="Closed",W87=""),"Check: Missing Close Date",IF(AND(G87&lt;&gt;"Closed",W87&lt;&gt;""),"Check: Close Date on Open Case",IF(AND(W87&lt;&gt;"",F87&lt;&gt;"",W87&lt;F87),"Check: Close Date Before Open Date",IF(AND(G87="Closed",X87=""),"Check: Missing Closure Reason","OK"))))))))))</f>
        <v/>
      </c>
    </row>
    <row r="88">
      <c r="A88" s="14" t="n"/>
      <c r="B88" s="14" t="n"/>
      <c r="C88" s="14" t="n"/>
      <c r="D88" s="14" t="n"/>
      <c r="E88" s="14" t="n"/>
      <c r="F88" s="38" t="n"/>
      <c r="G88" s="14" t="n"/>
      <c r="H88" s="38" t="n"/>
      <c r="I88" s="38" t="n"/>
      <c r="J88" s="16" t="n"/>
      <c r="K88" s="16" t="n"/>
      <c r="L88" s="16" t="n"/>
      <c r="M88" s="39">
        <f>IF(A88="","",IF(OR(J88="",J88=0,K88=""),"",MAX(0,MIN(1,(J88-K88)/J88))))</f>
        <v/>
      </c>
      <c r="N88" s="18">
        <f>IF(A88="","",IF(M88="","",IF(M88&lt;Settings!$B$3,"Critical",IF(M88&lt;Settings!$B$4,"High",IF(M88&lt;Settings!$B$5,"Moderate","On Track")))))</f>
        <v/>
      </c>
      <c r="O88" s="14" t="n"/>
      <c r="P88" s="14" t="n"/>
      <c r="Q88" s="19" t="n"/>
      <c r="R88" s="38" t="n"/>
      <c r="S88" s="40">
        <f>IF(A88="","",IF(COUNTIF('Contact Log'!$B$7:$B$506,A88)=0,"",MAXIFS('Contact Log'!$C$7:$C$506,'Contact Log'!$B$7:$B$506,A88)))</f>
        <v/>
      </c>
      <c r="T88" s="21">
        <f>IF(A88="","",IF(S88="","",MAX(0,Dashboard!$B$3-S88)))</f>
        <v/>
      </c>
      <c r="U88" s="18">
        <f>IF(A88="","",IF(Z88&lt;&gt;"OK","Review Data",IF(G88="Closed","Closed",IF(R88="","Missing Review Date",IF(R88&lt;Dashboard!$B$3,"Overdue",IF(R88&lt;=Dashboard!$B$3+Settings!$B$6,"Due Soon","On Track"))))))</f>
        <v/>
      </c>
      <c r="V88" s="14" t="n"/>
      <c r="W88" s="38" t="n"/>
      <c r="X88" s="14" t="n"/>
      <c r="Y88" s="19" t="n"/>
      <c r="Z88" s="18">
        <f>IF(A88="","",IF(COUNTIF($A$7:$A$206,A88)&gt;1,"Check: Duplicate Case ID",IF(B88="","Check: Missing Student Alias",IF(F88="","Check: Missing Open Date",IF(AND(H88&lt;&gt;"",I88&lt;&gt;"",I88&lt;H88),"Check: Attendance Window Dates",IF(AND(J88&lt;&gt;"",K88&lt;&gt;"",K88&gt;J88),"Check: Absences Exceed Enrolled Days",IF(AND(K88&lt;&gt;"",L88&lt;&gt;"",L88&gt;K88),"Check: Unexcused Exceeds Absences",IF(AND(G88="Closed",W88=""),"Check: Missing Close Date",IF(AND(G88&lt;&gt;"Closed",W88&lt;&gt;""),"Check: Close Date on Open Case",IF(AND(W88&lt;&gt;"",F88&lt;&gt;"",W88&lt;F88),"Check: Close Date Before Open Date",IF(AND(G88="Closed",X88=""),"Check: Missing Closure Reason","OK"))))))))))</f>
        <v/>
      </c>
    </row>
    <row r="89">
      <c r="A89" s="14" t="n"/>
      <c r="B89" s="14" t="n"/>
      <c r="C89" s="14" t="n"/>
      <c r="D89" s="14" t="n"/>
      <c r="E89" s="14" t="n"/>
      <c r="F89" s="38" t="n"/>
      <c r="G89" s="14" t="n"/>
      <c r="H89" s="38" t="n"/>
      <c r="I89" s="38" t="n"/>
      <c r="J89" s="16" t="n"/>
      <c r="K89" s="16" t="n"/>
      <c r="L89" s="16" t="n"/>
      <c r="M89" s="39">
        <f>IF(A89="","",IF(OR(J89="",J89=0,K89=""),"",MAX(0,MIN(1,(J89-K89)/J89))))</f>
        <v/>
      </c>
      <c r="N89" s="18">
        <f>IF(A89="","",IF(M89="","",IF(M89&lt;Settings!$B$3,"Critical",IF(M89&lt;Settings!$B$4,"High",IF(M89&lt;Settings!$B$5,"Moderate","On Track")))))</f>
        <v/>
      </c>
      <c r="O89" s="14" t="n"/>
      <c r="P89" s="14" t="n"/>
      <c r="Q89" s="19" t="n"/>
      <c r="R89" s="38" t="n"/>
      <c r="S89" s="40">
        <f>IF(A89="","",IF(COUNTIF('Contact Log'!$B$7:$B$506,A89)=0,"",MAXIFS('Contact Log'!$C$7:$C$506,'Contact Log'!$B$7:$B$506,A89)))</f>
        <v/>
      </c>
      <c r="T89" s="21">
        <f>IF(A89="","",IF(S89="","",MAX(0,Dashboard!$B$3-S89)))</f>
        <v/>
      </c>
      <c r="U89" s="18">
        <f>IF(A89="","",IF(Z89&lt;&gt;"OK","Review Data",IF(G89="Closed","Closed",IF(R89="","Missing Review Date",IF(R89&lt;Dashboard!$B$3,"Overdue",IF(R89&lt;=Dashboard!$B$3+Settings!$B$6,"Due Soon","On Track"))))))</f>
        <v/>
      </c>
      <c r="V89" s="14" t="n"/>
      <c r="W89" s="38" t="n"/>
      <c r="X89" s="14" t="n"/>
      <c r="Y89" s="19" t="n"/>
      <c r="Z89" s="18">
        <f>IF(A89="","",IF(COUNTIF($A$7:$A$206,A89)&gt;1,"Check: Duplicate Case ID",IF(B89="","Check: Missing Student Alias",IF(F89="","Check: Missing Open Date",IF(AND(H89&lt;&gt;"",I89&lt;&gt;"",I89&lt;H89),"Check: Attendance Window Dates",IF(AND(J89&lt;&gt;"",K89&lt;&gt;"",K89&gt;J89),"Check: Absences Exceed Enrolled Days",IF(AND(K89&lt;&gt;"",L89&lt;&gt;"",L89&gt;K89),"Check: Unexcused Exceeds Absences",IF(AND(G89="Closed",W89=""),"Check: Missing Close Date",IF(AND(G89&lt;&gt;"Closed",W89&lt;&gt;""),"Check: Close Date on Open Case",IF(AND(W89&lt;&gt;"",F89&lt;&gt;"",W89&lt;F89),"Check: Close Date Before Open Date",IF(AND(G89="Closed",X89=""),"Check: Missing Closure Reason","OK"))))))))))</f>
        <v/>
      </c>
    </row>
    <row r="90">
      <c r="A90" s="14" t="n"/>
      <c r="B90" s="14" t="n"/>
      <c r="C90" s="14" t="n"/>
      <c r="D90" s="14" t="n"/>
      <c r="E90" s="14" t="n"/>
      <c r="F90" s="38" t="n"/>
      <c r="G90" s="14" t="n"/>
      <c r="H90" s="38" t="n"/>
      <c r="I90" s="38" t="n"/>
      <c r="J90" s="16" t="n"/>
      <c r="K90" s="16" t="n"/>
      <c r="L90" s="16" t="n"/>
      <c r="M90" s="39">
        <f>IF(A90="","",IF(OR(J90="",J90=0,K90=""),"",MAX(0,MIN(1,(J90-K90)/J90))))</f>
        <v/>
      </c>
      <c r="N90" s="18">
        <f>IF(A90="","",IF(M90="","",IF(M90&lt;Settings!$B$3,"Critical",IF(M90&lt;Settings!$B$4,"High",IF(M90&lt;Settings!$B$5,"Moderate","On Track")))))</f>
        <v/>
      </c>
      <c r="O90" s="14" t="n"/>
      <c r="P90" s="14" t="n"/>
      <c r="Q90" s="19" t="n"/>
      <c r="R90" s="38" t="n"/>
      <c r="S90" s="40">
        <f>IF(A90="","",IF(COUNTIF('Contact Log'!$B$7:$B$506,A90)=0,"",MAXIFS('Contact Log'!$C$7:$C$506,'Contact Log'!$B$7:$B$506,A90)))</f>
        <v/>
      </c>
      <c r="T90" s="21">
        <f>IF(A90="","",IF(S90="","",MAX(0,Dashboard!$B$3-S90)))</f>
        <v/>
      </c>
      <c r="U90" s="18">
        <f>IF(A90="","",IF(Z90&lt;&gt;"OK","Review Data",IF(G90="Closed","Closed",IF(R90="","Missing Review Date",IF(R90&lt;Dashboard!$B$3,"Overdue",IF(R90&lt;=Dashboard!$B$3+Settings!$B$6,"Due Soon","On Track"))))))</f>
        <v/>
      </c>
      <c r="V90" s="14" t="n"/>
      <c r="W90" s="38" t="n"/>
      <c r="X90" s="14" t="n"/>
      <c r="Y90" s="19" t="n"/>
      <c r="Z90" s="18">
        <f>IF(A90="","",IF(COUNTIF($A$7:$A$206,A90)&gt;1,"Check: Duplicate Case ID",IF(B90="","Check: Missing Student Alias",IF(F90="","Check: Missing Open Date",IF(AND(H90&lt;&gt;"",I90&lt;&gt;"",I90&lt;H90),"Check: Attendance Window Dates",IF(AND(J90&lt;&gt;"",K90&lt;&gt;"",K90&gt;J90),"Check: Absences Exceed Enrolled Days",IF(AND(K90&lt;&gt;"",L90&lt;&gt;"",L90&gt;K90),"Check: Unexcused Exceeds Absences",IF(AND(G90="Closed",W90=""),"Check: Missing Close Date",IF(AND(G90&lt;&gt;"Closed",W90&lt;&gt;""),"Check: Close Date on Open Case",IF(AND(W90&lt;&gt;"",F90&lt;&gt;"",W90&lt;F90),"Check: Close Date Before Open Date",IF(AND(G90="Closed",X90=""),"Check: Missing Closure Reason","OK"))))))))))</f>
        <v/>
      </c>
    </row>
    <row r="91">
      <c r="A91" s="14" t="n"/>
      <c r="B91" s="14" t="n"/>
      <c r="C91" s="14" t="n"/>
      <c r="D91" s="14" t="n"/>
      <c r="E91" s="14" t="n"/>
      <c r="F91" s="38" t="n"/>
      <c r="G91" s="14" t="n"/>
      <c r="H91" s="38" t="n"/>
      <c r="I91" s="38" t="n"/>
      <c r="J91" s="16" t="n"/>
      <c r="K91" s="16" t="n"/>
      <c r="L91" s="16" t="n"/>
      <c r="M91" s="39">
        <f>IF(A91="","",IF(OR(J91="",J91=0,K91=""),"",MAX(0,MIN(1,(J91-K91)/J91))))</f>
        <v/>
      </c>
      <c r="N91" s="18">
        <f>IF(A91="","",IF(M91="","",IF(M91&lt;Settings!$B$3,"Critical",IF(M91&lt;Settings!$B$4,"High",IF(M91&lt;Settings!$B$5,"Moderate","On Track")))))</f>
        <v/>
      </c>
      <c r="O91" s="14" t="n"/>
      <c r="P91" s="14" t="n"/>
      <c r="Q91" s="19" t="n"/>
      <c r="R91" s="38" t="n"/>
      <c r="S91" s="40">
        <f>IF(A91="","",IF(COUNTIF('Contact Log'!$B$7:$B$506,A91)=0,"",MAXIFS('Contact Log'!$C$7:$C$506,'Contact Log'!$B$7:$B$506,A91)))</f>
        <v/>
      </c>
      <c r="T91" s="21">
        <f>IF(A91="","",IF(S91="","",MAX(0,Dashboard!$B$3-S91)))</f>
        <v/>
      </c>
      <c r="U91" s="18">
        <f>IF(A91="","",IF(Z91&lt;&gt;"OK","Review Data",IF(G91="Closed","Closed",IF(R91="","Missing Review Date",IF(R91&lt;Dashboard!$B$3,"Overdue",IF(R91&lt;=Dashboard!$B$3+Settings!$B$6,"Due Soon","On Track"))))))</f>
        <v/>
      </c>
      <c r="V91" s="14" t="n"/>
      <c r="W91" s="38" t="n"/>
      <c r="X91" s="14" t="n"/>
      <c r="Y91" s="19" t="n"/>
      <c r="Z91" s="18">
        <f>IF(A91="","",IF(COUNTIF($A$7:$A$206,A91)&gt;1,"Check: Duplicate Case ID",IF(B91="","Check: Missing Student Alias",IF(F91="","Check: Missing Open Date",IF(AND(H91&lt;&gt;"",I91&lt;&gt;"",I91&lt;H91),"Check: Attendance Window Dates",IF(AND(J91&lt;&gt;"",K91&lt;&gt;"",K91&gt;J91),"Check: Absences Exceed Enrolled Days",IF(AND(K91&lt;&gt;"",L91&lt;&gt;"",L91&gt;K91),"Check: Unexcused Exceeds Absences",IF(AND(G91="Closed",W91=""),"Check: Missing Close Date",IF(AND(G91&lt;&gt;"Closed",W91&lt;&gt;""),"Check: Close Date on Open Case",IF(AND(W91&lt;&gt;"",F91&lt;&gt;"",W91&lt;F91),"Check: Close Date Before Open Date",IF(AND(G91="Closed",X91=""),"Check: Missing Closure Reason","OK"))))))))))</f>
        <v/>
      </c>
    </row>
    <row r="92">
      <c r="A92" s="14" t="n"/>
      <c r="B92" s="14" t="n"/>
      <c r="C92" s="14" t="n"/>
      <c r="D92" s="14" t="n"/>
      <c r="E92" s="14" t="n"/>
      <c r="F92" s="38" t="n"/>
      <c r="G92" s="14" t="n"/>
      <c r="H92" s="38" t="n"/>
      <c r="I92" s="38" t="n"/>
      <c r="J92" s="16" t="n"/>
      <c r="K92" s="16" t="n"/>
      <c r="L92" s="16" t="n"/>
      <c r="M92" s="39">
        <f>IF(A92="","",IF(OR(J92="",J92=0,K92=""),"",MAX(0,MIN(1,(J92-K92)/J92))))</f>
        <v/>
      </c>
      <c r="N92" s="18">
        <f>IF(A92="","",IF(M92="","",IF(M92&lt;Settings!$B$3,"Critical",IF(M92&lt;Settings!$B$4,"High",IF(M92&lt;Settings!$B$5,"Moderate","On Track")))))</f>
        <v/>
      </c>
      <c r="O92" s="14" t="n"/>
      <c r="P92" s="14" t="n"/>
      <c r="Q92" s="19" t="n"/>
      <c r="R92" s="38" t="n"/>
      <c r="S92" s="40">
        <f>IF(A92="","",IF(COUNTIF('Contact Log'!$B$7:$B$506,A92)=0,"",MAXIFS('Contact Log'!$C$7:$C$506,'Contact Log'!$B$7:$B$506,A92)))</f>
        <v/>
      </c>
      <c r="T92" s="21">
        <f>IF(A92="","",IF(S92="","",MAX(0,Dashboard!$B$3-S92)))</f>
        <v/>
      </c>
      <c r="U92" s="18">
        <f>IF(A92="","",IF(Z92&lt;&gt;"OK","Review Data",IF(G92="Closed","Closed",IF(R92="","Missing Review Date",IF(R92&lt;Dashboard!$B$3,"Overdue",IF(R92&lt;=Dashboard!$B$3+Settings!$B$6,"Due Soon","On Track"))))))</f>
        <v/>
      </c>
      <c r="V92" s="14" t="n"/>
      <c r="W92" s="38" t="n"/>
      <c r="X92" s="14" t="n"/>
      <c r="Y92" s="19" t="n"/>
      <c r="Z92" s="18">
        <f>IF(A92="","",IF(COUNTIF($A$7:$A$206,A92)&gt;1,"Check: Duplicate Case ID",IF(B92="","Check: Missing Student Alias",IF(F92="","Check: Missing Open Date",IF(AND(H92&lt;&gt;"",I92&lt;&gt;"",I92&lt;H92),"Check: Attendance Window Dates",IF(AND(J92&lt;&gt;"",K92&lt;&gt;"",K92&gt;J92),"Check: Absences Exceed Enrolled Days",IF(AND(K92&lt;&gt;"",L92&lt;&gt;"",L92&gt;K92),"Check: Unexcused Exceeds Absences",IF(AND(G92="Closed",W92=""),"Check: Missing Close Date",IF(AND(G92&lt;&gt;"Closed",W92&lt;&gt;""),"Check: Close Date on Open Case",IF(AND(W92&lt;&gt;"",F92&lt;&gt;"",W92&lt;F92),"Check: Close Date Before Open Date",IF(AND(G92="Closed",X92=""),"Check: Missing Closure Reason","OK"))))))))))</f>
        <v/>
      </c>
    </row>
    <row r="93">
      <c r="A93" s="14" t="n"/>
      <c r="B93" s="14" t="n"/>
      <c r="C93" s="14" t="n"/>
      <c r="D93" s="14" t="n"/>
      <c r="E93" s="14" t="n"/>
      <c r="F93" s="38" t="n"/>
      <c r="G93" s="14" t="n"/>
      <c r="H93" s="38" t="n"/>
      <c r="I93" s="38" t="n"/>
      <c r="J93" s="16" t="n"/>
      <c r="K93" s="16" t="n"/>
      <c r="L93" s="16" t="n"/>
      <c r="M93" s="39">
        <f>IF(A93="","",IF(OR(J93="",J93=0,K93=""),"",MAX(0,MIN(1,(J93-K93)/J93))))</f>
        <v/>
      </c>
      <c r="N93" s="18">
        <f>IF(A93="","",IF(M93="","",IF(M93&lt;Settings!$B$3,"Critical",IF(M93&lt;Settings!$B$4,"High",IF(M93&lt;Settings!$B$5,"Moderate","On Track")))))</f>
        <v/>
      </c>
      <c r="O93" s="14" t="n"/>
      <c r="P93" s="14" t="n"/>
      <c r="Q93" s="19" t="n"/>
      <c r="R93" s="38" t="n"/>
      <c r="S93" s="40">
        <f>IF(A93="","",IF(COUNTIF('Contact Log'!$B$7:$B$506,A93)=0,"",MAXIFS('Contact Log'!$C$7:$C$506,'Contact Log'!$B$7:$B$506,A93)))</f>
        <v/>
      </c>
      <c r="T93" s="21">
        <f>IF(A93="","",IF(S93="","",MAX(0,Dashboard!$B$3-S93)))</f>
        <v/>
      </c>
      <c r="U93" s="18">
        <f>IF(A93="","",IF(Z93&lt;&gt;"OK","Review Data",IF(G93="Closed","Closed",IF(R93="","Missing Review Date",IF(R93&lt;Dashboard!$B$3,"Overdue",IF(R93&lt;=Dashboard!$B$3+Settings!$B$6,"Due Soon","On Track"))))))</f>
        <v/>
      </c>
      <c r="V93" s="14" t="n"/>
      <c r="W93" s="38" t="n"/>
      <c r="X93" s="14" t="n"/>
      <c r="Y93" s="19" t="n"/>
      <c r="Z93" s="18">
        <f>IF(A93="","",IF(COUNTIF($A$7:$A$206,A93)&gt;1,"Check: Duplicate Case ID",IF(B93="","Check: Missing Student Alias",IF(F93="","Check: Missing Open Date",IF(AND(H93&lt;&gt;"",I93&lt;&gt;"",I93&lt;H93),"Check: Attendance Window Dates",IF(AND(J93&lt;&gt;"",K93&lt;&gt;"",K93&gt;J93),"Check: Absences Exceed Enrolled Days",IF(AND(K93&lt;&gt;"",L93&lt;&gt;"",L93&gt;K93),"Check: Unexcused Exceeds Absences",IF(AND(G93="Closed",W93=""),"Check: Missing Close Date",IF(AND(G93&lt;&gt;"Closed",W93&lt;&gt;""),"Check: Close Date on Open Case",IF(AND(W93&lt;&gt;"",F93&lt;&gt;"",W93&lt;F93),"Check: Close Date Before Open Date",IF(AND(G93="Closed",X93=""),"Check: Missing Closure Reason","OK"))))))))))</f>
        <v/>
      </c>
    </row>
    <row r="94">
      <c r="A94" s="14" t="n"/>
      <c r="B94" s="14" t="n"/>
      <c r="C94" s="14" t="n"/>
      <c r="D94" s="14" t="n"/>
      <c r="E94" s="14" t="n"/>
      <c r="F94" s="38" t="n"/>
      <c r="G94" s="14" t="n"/>
      <c r="H94" s="38" t="n"/>
      <c r="I94" s="38" t="n"/>
      <c r="J94" s="16" t="n"/>
      <c r="K94" s="16" t="n"/>
      <c r="L94" s="16" t="n"/>
      <c r="M94" s="39">
        <f>IF(A94="","",IF(OR(J94="",J94=0,K94=""),"",MAX(0,MIN(1,(J94-K94)/J94))))</f>
        <v/>
      </c>
      <c r="N94" s="18">
        <f>IF(A94="","",IF(M94="","",IF(M94&lt;Settings!$B$3,"Critical",IF(M94&lt;Settings!$B$4,"High",IF(M94&lt;Settings!$B$5,"Moderate","On Track")))))</f>
        <v/>
      </c>
      <c r="O94" s="14" t="n"/>
      <c r="P94" s="14" t="n"/>
      <c r="Q94" s="19" t="n"/>
      <c r="R94" s="38" t="n"/>
      <c r="S94" s="40">
        <f>IF(A94="","",IF(COUNTIF('Contact Log'!$B$7:$B$506,A94)=0,"",MAXIFS('Contact Log'!$C$7:$C$506,'Contact Log'!$B$7:$B$506,A94)))</f>
        <v/>
      </c>
      <c r="T94" s="21">
        <f>IF(A94="","",IF(S94="","",MAX(0,Dashboard!$B$3-S94)))</f>
        <v/>
      </c>
      <c r="U94" s="18">
        <f>IF(A94="","",IF(Z94&lt;&gt;"OK","Review Data",IF(G94="Closed","Closed",IF(R94="","Missing Review Date",IF(R94&lt;Dashboard!$B$3,"Overdue",IF(R94&lt;=Dashboard!$B$3+Settings!$B$6,"Due Soon","On Track"))))))</f>
        <v/>
      </c>
      <c r="V94" s="14" t="n"/>
      <c r="W94" s="38" t="n"/>
      <c r="X94" s="14" t="n"/>
      <c r="Y94" s="19" t="n"/>
      <c r="Z94" s="18">
        <f>IF(A94="","",IF(COUNTIF($A$7:$A$206,A94)&gt;1,"Check: Duplicate Case ID",IF(B94="","Check: Missing Student Alias",IF(F94="","Check: Missing Open Date",IF(AND(H94&lt;&gt;"",I94&lt;&gt;"",I94&lt;H94),"Check: Attendance Window Dates",IF(AND(J94&lt;&gt;"",K94&lt;&gt;"",K94&gt;J94),"Check: Absences Exceed Enrolled Days",IF(AND(K94&lt;&gt;"",L94&lt;&gt;"",L94&gt;K94),"Check: Unexcused Exceeds Absences",IF(AND(G94="Closed",W94=""),"Check: Missing Close Date",IF(AND(G94&lt;&gt;"Closed",W94&lt;&gt;""),"Check: Close Date on Open Case",IF(AND(W94&lt;&gt;"",F94&lt;&gt;"",W94&lt;F94),"Check: Close Date Before Open Date",IF(AND(G94="Closed",X94=""),"Check: Missing Closure Reason","OK"))))))))))</f>
        <v/>
      </c>
    </row>
    <row r="95">
      <c r="A95" s="14" t="n"/>
      <c r="B95" s="14" t="n"/>
      <c r="C95" s="14" t="n"/>
      <c r="D95" s="14" t="n"/>
      <c r="E95" s="14" t="n"/>
      <c r="F95" s="38" t="n"/>
      <c r="G95" s="14" t="n"/>
      <c r="H95" s="38" t="n"/>
      <c r="I95" s="38" t="n"/>
      <c r="J95" s="16" t="n"/>
      <c r="K95" s="16" t="n"/>
      <c r="L95" s="16" t="n"/>
      <c r="M95" s="39">
        <f>IF(A95="","",IF(OR(J95="",J95=0,K95=""),"",MAX(0,MIN(1,(J95-K95)/J95))))</f>
        <v/>
      </c>
      <c r="N95" s="18">
        <f>IF(A95="","",IF(M95="","",IF(M95&lt;Settings!$B$3,"Critical",IF(M95&lt;Settings!$B$4,"High",IF(M95&lt;Settings!$B$5,"Moderate","On Track")))))</f>
        <v/>
      </c>
      <c r="O95" s="14" t="n"/>
      <c r="P95" s="14" t="n"/>
      <c r="Q95" s="19" t="n"/>
      <c r="R95" s="38" t="n"/>
      <c r="S95" s="40">
        <f>IF(A95="","",IF(COUNTIF('Contact Log'!$B$7:$B$506,A95)=0,"",MAXIFS('Contact Log'!$C$7:$C$506,'Contact Log'!$B$7:$B$506,A95)))</f>
        <v/>
      </c>
      <c r="T95" s="21">
        <f>IF(A95="","",IF(S95="","",MAX(0,Dashboard!$B$3-S95)))</f>
        <v/>
      </c>
      <c r="U95" s="18">
        <f>IF(A95="","",IF(Z95&lt;&gt;"OK","Review Data",IF(G95="Closed","Closed",IF(R95="","Missing Review Date",IF(R95&lt;Dashboard!$B$3,"Overdue",IF(R95&lt;=Dashboard!$B$3+Settings!$B$6,"Due Soon","On Track"))))))</f>
        <v/>
      </c>
      <c r="V95" s="14" t="n"/>
      <c r="W95" s="38" t="n"/>
      <c r="X95" s="14" t="n"/>
      <c r="Y95" s="19" t="n"/>
      <c r="Z95" s="18">
        <f>IF(A95="","",IF(COUNTIF($A$7:$A$206,A95)&gt;1,"Check: Duplicate Case ID",IF(B95="","Check: Missing Student Alias",IF(F95="","Check: Missing Open Date",IF(AND(H95&lt;&gt;"",I95&lt;&gt;"",I95&lt;H95),"Check: Attendance Window Dates",IF(AND(J95&lt;&gt;"",K95&lt;&gt;"",K95&gt;J95),"Check: Absences Exceed Enrolled Days",IF(AND(K95&lt;&gt;"",L95&lt;&gt;"",L95&gt;K95),"Check: Unexcused Exceeds Absences",IF(AND(G95="Closed",W95=""),"Check: Missing Close Date",IF(AND(G95&lt;&gt;"Closed",W95&lt;&gt;""),"Check: Close Date on Open Case",IF(AND(W95&lt;&gt;"",F95&lt;&gt;"",W95&lt;F95),"Check: Close Date Before Open Date",IF(AND(G95="Closed",X95=""),"Check: Missing Closure Reason","OK"))))))))))</f>
        <v/>
      </c>
    </row>
    <row r="96">
      <c r="A96" s="14" t="n"/>
      <c r="B96" s="14" t="n"/>
      <c r="C96" s="14" t="n"/>
      <c r="D96" s="14" t="n"/>
      <c r="E96" s="14" t="n"/>
      <c r="F96" s="38" t="n"/>
      <c r="G96" s="14" t="n"/>
      <c r="H96" s="38" t="n"/>
      <c r="I96" s="38" t="n"/>
      <c r="J96" s="16" t="n"/>
      <c r="K96" s="16" t="n"/>
      <c r="L96" s="16" t="n"/>
      <c r="M96" s="39">
        <f>IF(A96="","",IF(OR(J96="",J96=0,K96=""),"",MAX(0,MIN(1,(J96-K96)/J96))))</f>
        <v/>
      </c>
      <c r="N96" s="18">
        <f>IF(A96="","",IF(M96="","",IF(M96&lt;Settings!$B$3,"Critical",IF(M96&lt;Settings!$B$4,"High",IF(M96&lt;Settings!$B$5,"Moderate","On Track")))))</f>
        <v/>
      </c>
      <c r="O96" s="14" t="n"/>
      <c r="P96" s="14" t="n"/>
      <c r="Q96" s="19" t="n"/>
      <c r="R96" s="38" t="n"/>
      <c r="S96" s="40">
        <f>IF(A96="","",IF(COUNTIF('Contact Log'!$B$7:$B$506,A96)=0,"",MAXIFS('Contact Log'!$C$7:$C$506,'Contact Log'!$B$7:$B$506,A96)))</f>
        <v/>
      </c>
      <c r="T96" s="21">
        <f>IF(A96="","",IF(S96="","",MAX(0,Dashboard!$B$3-S96)))</f>
        <v/>
      </c>
      <c r="U96" s="18">
        <f>IF(A96="","",IF(Z96&lt;&gt;"OK","Review Data",IF(G96="Closed","Closed",IF(R96="","Missing Review Date",IF(R96&lt;Dashboard!$B$3,"Overdue",IF(R96&lt;=Dashboard!$B$3+Settings!$B$6,"Due Soon","On Track"))))))</f>
        <v/>
      </c>
      <c r="V96" s="14" t="n"/>
      <c r="W96" s="38" t="n"/>
      <c r="X96" s="14" t="n"/>
      <c r="Y96" s="19" t="n"/>
      <c r="Z96" s="18">
        <f>IF(A96="","",IF(COUNTIF($A$7:$A$206,A96)&gt;1,"Check: Duplicate Case ID",IF(B96="","Check: Missing Student Alias",IF(F96="","Check: Missing Open Date",IF(AND(H96&lt;&gt;"",I96&lt;&gt;"",I96&lt;H96),"Check: Attendance Window Dates",IF(AND(J96&lt;&gt;"",K96&lt;&gt;"",K96&gt;J96),"Check: Absences Exceed Enrolled Days",IF(AND(K96&lt;&gt;"",L96&lt;&gt;"",L96&gt;K96),"Check: Unexcused Exceeds Absences",IF(AND(G96="Closed",W96=""),"Check: Missing Close Date",IF(AND(G96&lt;&gt;"Closed",W96&lt;&gt;""),"Check: Close Date on Open Case",IF(AND(W96&lt;&gt;"",F96&lt;&gt;"",W96&lt;F96),"Check: Close Date Before Open Date",IF(AND(G96="Closed",X96=""),"Check: Missing Closure Reason","OK"))))))))))</f>
        <v/>
      </c>
    </row>
    <row r="97">
      <c r="A97" s="14" t="n"/>
      <c r="B97" s="14" t="n"/>
      <c r="C97" s="14" t="n"/>
      <c r="D97" s="14" t="n"/>
      <c r="E97" s="14" t="n"/>
      <c r="F97" s="38" t="n"/>
      <c r="G97" s="14" t="n"/>
      <c r="H97" s="38" t="n"/>
      <c r="I97" s="38" t="n"/>
      <c r="J97" s="16" t="n"/>
      <c r="K97" s="16" t="n"/>
      <c r="L97" s="16" t="n"/>
      <c r="M97" s="39">
        <f>IF(A97="","",IF(OR(J97="",J97=0,K97=""),"",MAX(0,MIN(1,(J97-K97)/J97))))</f>
        <v/>
      </c>
      <c r="N97" s="18">
        <f>IF(A97="","",IF(M97="","",IF(M97&lt;Settings!$B$3,"Critical",IF(M97&lt;Settings!$B$4,"High",IF(M97&lt;Settings!$B$5,"Moderate","On Track")))))</f>
        <v/>
      </c>
      <c r="O97" s="14" t="n"/>
      <c r="P97" s="14" t="n"/>
      <c r="Q97" s="19" t="n"/>
      <c r="R97" s="38" t="n"/>
      <c r="S97" s="40">
        <f>IF(A97="","",IF(COUNTIF('Contact Log'!$B$7:$B$506,A97)=0,"",MAXIFS('Contact Log'!$C$7:$C$506,'Contact Log'!$B$7:$B$506,A97)))</f>
        <v/>
      </c>
      <c r="T97" s="21">
        <f>IF(A97="","",IF(S97="","",MAX(0,Dashboard!$B$3-S97)))</f>
        <v/>
      </c>
      <c r="U97" s="18">
        <f>IF(A97="","",IF(Z97&lt;&gt;"OK","Review Data",IF(G97="Closed","Closed",IF(R97="","Missing Review Date",IF(R97&lt;Dashboard!$B$3,"Overdue",IF(R97&lt;=Dashboard!$B$3+Settings!$B$6,"Due Soon","On Track"))))))</f>
        <v/>
      </c>
      <c r="V97" s="14" t="n"/>
      <c r="W97" s="38" t="n"/>
      <c r="X97" s="14" t="n"/>
      <c r="Y97" s="19" t="n"/>
      <c r="Z97" s="18">
        <f>IF(A97="","",IF(COUNTIF($A$7:$A$206,A97)&gt;1,"Check: Duplicate Case ID",IF(B97="","Check: Missing Student Alias",IF(F97="","Check: Missing Open Date",IF(AND(H97&lt;&gt;"",I97&lt;&gt;"",I97&lt;H97),"Check: Attendance Window Dates",IF(AND(J97&lt;&gt;"",K97&lt;&gt;"",K97&gt;J97),"Check: Absences Exceed Enrolled Days",IF(AND(K97&lt;&gt;"",L97&lt;&gt;"",L97&gt;K97),"Check: Unexcused Exceeds Absences",IF(AND(G97="Closed",W97=""),"Check: Missing Close Date",IF(AND(G97&lt;&gt;"Closed",W97&lt;&gt;""),"Check: Close Date on Open Case",IF(AND(W97&lt;&gt;"",F97&lt;&gt;"",W97&lt;F97),"Check: Close Date Before Open Date",IF(AND(G97="Closed",X97=""),"Check: Missing Closure Reason","OK"))))))))))</f>
        <v/>
      </c>
    </row>
    <row r="98">
      <c r="A98" s="14" t="n"/>
      <c r="B98" s="14" t="n"/>
      <c r="C98" s="14" t="n"/>
      <c r="D98" s="14" t="n"/>
      <c r="E98" s="14" t="n"/>
      <c r="F98" s="38" t="n"/>
      <c r="G98" s="14" t="n"/>
      <c r="H98" s="38" t="n"/>
      <c r="I98" s="38" t="n"/>
      <c r="J98" s="16" t="n"/>
      <c r="K98" s="16" t="n"/>
      <c r="L98" s="16" t="n"/>
      <c r="M98" s="39">
        <f>IF(A98="","",IF(OR(J98="",J98=0,K98=""),"",MAX(0,MIN(1,(J98-K98)/J98))))</f>
        <v/>
      </c>
      <c r="N98" s="18">
        <f>IF(A98="","",IF(M98="","",IF(M98&lt;Settings!$B$3,"Critical",IF(M98&lt;Settings!$B$4,"High",IF(M98&lt;Settings!$B$5,"Moderate","On Track")))))</f>
        <v/>
      </c>
      <c r="O98" s="14" t="n"/>
      <c r="P98" s="14" t="n"/>
      <c r="Q98" s="19" t="n"/>
      <c r="R98" s="38" t="n"/>
      <c r="S98" s="40">
        <f>IF(A98="","",IF(COUNTIF('Contact Log'!$B$7:$B$506,A98)=0,"",MAXIFS('Contact Log'!$C$7:$C$506,'Contact Log'!$B$7:$B$506,A98)))</f>
        <v/>
      </c>
      <c r="T98" s="21">
        <f>IF(A98="","",IF(S98="","",MAX(0,Dashboard!$B$3-S98)))</f>
        <v/>
      </c>
      <c r="U98" s="18">
        <f>IF(A98="","",IF(Z98&lt;&gt;"OK","Review Data",IF(G98="Closed","Closed",IF(R98="","Missing Review Date",IF(R98&lt;Dashboard!$B$3,"Overdue",IF(R98&lt;=Dashboard!$B$3+Settings!$B$6,"Due Soon","On Track"))))))</f>
        <v/>
      </c>
      <c r="V98" s="14" t="n"/>
      <c r="W98" s="38" t="n"/>
      <c r="X98" s="14" t="n"/>
      <c r="Y98" s="19" t="n"/>
      <c r="Z98" s="18">
        <f>IF(A98="","",IF(COUNTIF($A$7:$A$206,A98)&gt;1,"Check: Duplicate Case ID",IF(B98="","Check: Missing Student Alias",IF(F98="","Check: Missing Open Date",IF(AND(H98&lt;&gt;"",I98&lt;&gt;"",I98&lt;H98),"Check: Attendance Window Dates",IF(AND(J98&lt;&gt;"",K98&lt;&gt;"",K98&gt;J98),"Check: Absences Exceed Enrolled Days",IF(AND(K98&lt;&gt;"",L98&lt;&gt;"",L98&gt;K98),"Check: Unexcused Exceeds Absences",IF(AND(G98="Closed",W98=""),"Check: Missing Close Date",IF(AND(G98&lt;&gt;"Closed",W98&lt;&gt;""),"Check: Close Date on Open Case",IF(AND(W98&lt;&gt;"",F98&lt;&gt;"",W98&lt;F98),"Check: Close Date Before Open Date",IF(AND(G98="Closed",X98=""),"Check: Missing Closure Reason","OK"))))))))))</f>
        <v/>
      </c>
    </row>
    <row r="99">
      <c r="A99" s="14" t="n"/>
      <c r="B99" s="14" t="n"/>
      <c r="C99" s="14" t="n"/>
      <c r="D99" s="14" t="n"/>
      <c r="E99" s="14" t="n"/>
      <c r="F99" s="38" t="n"/>
      <c r="G99" s="14" t="n"/>
      <c r="H99" s="38" t="n"/>
      <c r="I99" s="38" t="n"/>
      <c r="J99" s="16" t="n"/>
      <c r="K99" s="16" t="n"/>
      <c r="L99" s="16" t="n"/>
      <c r="M99" s="39">
        <f>IF(A99="","",IF(OR(J99="",J99=0,K99=""),"",MAX(0,MIN(1,(J99-K99)/J99))))</f>
        <v/>
      </c>
      <c r="N99" s="18">
        <f>IF(A99="","",IF(M99="","",IF(M99&lt;Settings!$B$3,"Critical",IF(M99&lt;Settings!$B$4,"High",IF(M99&lt;Settings!$B$5,"Moderate","On Track")))))</f>
        <v/>
      </c>
      <c r="O99" s="14" t="n"/>
      <c r="P99" s="14" t="n"/>
      <c r="Q99" s="19" t="n"/>
      <c r="R99" s="38" t="n"/>
      <c r="S99" s="40">
        <f>IF(A99="","",IF(COUNTIF('Contact Log'!$B$7:$B$506,A99)=0,"",MAXIFS('Contact Log'!$C$7:$C$506,'Contact Log'!$B$7:$B$506,A99)))</f>
        <v/>
      </c>
      <c r="T99" s="21">
        <f>IF(A99="","",IF(S99="","",MAX(0,Dashboard!$B$3-S99)))</f>
        <v/>
      </c>
      <c r="U99" s="18">
        <f>IF(A99="","",IF(Z99&lt;&gt;"OK","Review Data",IF(G99="Closed","Closed",IF(R99="","Missing Review Date",IF(R99&lt;Dashboard!$B$3,"Overdue",IF(R99&lt;=Dashboard!$B$3+Settings!$B$6,"Due Soon","On Track"))))))</f>
        <v/>
      </c>
      <c r="V99" s="14" t="n"/>
      <c r="W99" s="38" t="n"/>
      <c r="X99" s="14" t="n"/>
      <c r="Y99" s="19" t="n"/>
      <c r="Z99" s="18">
        <f>IF(A99="","",IF(COUNTIF($A$7:$A$206,A99)&gt;1,"Check: Duplicate Case ID",IF(B99="","Check: Missing Student Alias",IF(F99="","Check: Missing Open Date",IF(AND(H99&lt;&gt;"",I99&lt;&gt;"",I99&lt;H99),"Check: Attendance Window Dates",IF(AND(J99&lt;&gt;"",K99&lt;&gt;"",K99&gt;J99),"Check: Absences Exceed Enrolled Days",IF(AND(K99&lt;&gt;"",L99&lt;&gt;"",L99&gt;K99),"Check: Unexcused Exceeds Absences",IF(AND(G99="Closed",W99=""),"Check: Missing Close Date",IF(AND(G99&lt;&gt;"Closed",W99&lt;&gt;""),"Check: Close Date on Open Case",IF(AND(W99&lt;&gt;"",F99&lt;&gt;"",W99&lt;F99),"Check: Close Date Before Open Date",IF(AND(G99="Closed",X99=""),"Check: Missing Closure Reason","OK"))))))))))</f>
        <v/>
      </c>
    </row>
    <row r="100">
      <c r="A100" s="14" t="n"/>
      <c r="B100" s="14" t="n"/>
      <c r="C100" s="14" t="n"/>
      <c r="D100" s="14" t="n"/>
      <c r="E100" s="14" t="n"/>
      <c r="F100" s="38" t="n"/>
      <c r="G100" s="14" t="n"/>
      <c r="H100" s="38" t="n"/>
      <c r="I100" s="38" t="n"/>
      <c r="J100" s="16" t="n"/>
      <c r="K100" s="16" t="n"/>
      <c r="L100" s="16" t="n"/>
      <c r="M100" s="39">
        <f>IF(A100="","",IF(OR(J100="",J100=0,K100=""),"",MAX(0,MIN(1,(J100-K100)/J100))))</f>
        <v/>
      </c>
      <c r="N100" s="18">
        <f>IF(A100="","",IF(M100="","",IF(M100&lt;Settings!$B$3,"Critical",IF(M100&lt;Settings!$B$4,"High",IF(M100&lt;Settings!$B$5,"Moderate","On Track")))))</f>
        <v/>
      </c>
      <c r="O100" s="14" t="n"/>
      <c r="P100" s="14" t="n"/>
      <c r="Q100" s="19" t="n"/>
      <c r="R100" s="38" t="n"/>
      <c r="S100" s="40">
        <f>IF(A100="","",IF(COUNTIF('Contact Log'!$B$7:$B$506,A100)=0,"",MAXIFS('Contact Log'!$C$7:$C$506,'Contact Log'!$B$7:$B$506,A100)))</f>
        <v/>
      </c>
      <c r="T100" s="21">
        <f>IF(A100="","",IF(S100="","",MAX(0,Dashboard!$B$3-S100)))</f>
        <v/>
      </c>
      <c r="U100" s="18">
        <f>IF(A100="","",IF(Z100&lt;&gt;"OK","Review Data",IF(G100="Closed","Closed",IF(R100="","Missing Review Date",IF(R100&lt;Dashboard!$B$3,"Overdue",IF(R100&lt;=Dashboard!$B$3+Settings!$B$6,"Due Soon","On Track"))))))</f>
        <v/>
      </c>
      <c r="V100" s="14" t="n"/>
      <c r="W100" s="38" t="n"/>
      <c r="X100" s="14" t="n"/>
      <c r="Y100" s="19" t="n"/>
      <c r="Z100" s="18">
        <f>IF(A100="","",IF(COUNTIF($A$7:$A$206,A100)&gt;1,"Check: Duplicate Case ID",IF(B100="","Check: Missing Student Alias",IF(F100="","Check: Missing Open Date",IF(AND(H100&lt;&gt;"",I100&lt;&gt;"",I100&lt;H100),"Check: Attendance Window Dates",IF(AND(J100&lt;&gt;"",K100&lt;&gt;"",K100&gt;J100),"Check: Absences Exceed Enrolled Days",IF(AND(K100&lt;&gt;"",L100&lt;&gt;"",L100&gt;K100),"Check: Unexcused Exceeds Absences",IF(AND(G100="Closed",W100=""),"Check: Missing Close Date",IF(AND(G100&lt;&gt;"Closed",W100&lt;&gt;""),"Check: Close Date on Open Case",IF(AND(W100&lt;&gt;"",F100&lt;&gt;"",W100&lt;F100),"Check: Close Date Before Open Date",IF(AND(G100="Closed",X100=""),"Check: Missing Closure Reason","OK"))))))))))</f>
        <v/>
      </c>
    </row>
    <row r="101">
      <c r="A101" s="14" t="n"/>
      <c r="B101" s="14" t="n"/>
      <c r="C101" s="14" t="n"/>
      <c r="D101" s="14" t="n"/>
      <c r="E101" s="14" t="n"/>
      <c r="F101" s="38" t="n"/>
      <c r="G101" s="14" t="n"/>
      <c r="H101" s="38" t="n"/>
      <c r="I101" s="38" t="n"/>
      <c r="J101" s="16" t="n"/>
      <c r="K101" s="16" t="n"/>
      <c r="L101" s="16" t="n"/>
      <c r="M101" s="39">
        <f>IF(A101="","",IF(OR(J101="",J101=0,K101=""),"",MAX(0,MIN(1,(J101-K101)/J101))))</f>
        <v/>
      </c>
      <c r="N101" s="18">
        <f>IF(A101="","",IF(M101="","",IF(M101&lt;Settings!$B$3,"Critical",IF(M101&lt;Settings!$B$4,"High",IF(M101&lt;Settings!$B$5,"Moderate","On Track")))))</f>
        <v/>
      </c>
      <c r="O101" s="14" t="n"/>
      <c r="P101" s="14" t="n"/>
      <c r="Q101" s="19" t="n"/>
      <c r="R101" s="38" t="n"/>
      <c r="S101" s="40">
        <f>IF(A101="","",IF(COUNTIF('Contact Log'!$B$7:$B$506,A101)=0,"",MAXIFS('Contact Log'!$C$7:$C$506,'Contact Log'!$B$7:$B$506,A101)))</f>
        <v/>
      </c>
      <c r="T101" s="21">
        <f>IF(A101="","",IF(S101="","",MAX(0,Dashboard!$B$3-S101)))</f>
        <v/>
      </c>
      <c r="U101" s="18">
        <f>IF(A101="","",IF(Z101&lt;&gt;"OK","Review Data",IF(G101="Closed","Closed",IF(R101="","Missing Review Date",IF(R101&lt;Dashboard!$B$3,"Overdue",IF(R101&lt;=Dashboard!$B$3+Settings!$B$6,"Due Soon","On Track"))))))</f>
        <v/>
      </c>
      <c r="V101" s="14" t="n"/>
      <c r="W101" s="38" t="n"/>
      <c r="X101" s="14" t="n"/>
      <c r="Y101" s="19" t="n"/>
      <c r="Z101" s="18">
        <f>IF(A101="","",IF(COUNTIF($A$7:$A$206,A101)&gt;1,"Check: Duplicate Case ID",IF(B101="","Check: Missing Student Alias",IF(F101="","Check: Missing Open Date",IF(AND(H101&lt;&gt;"",I101&lt;&gt;"",I101&lt;H101),"Check: Attendance Window Dates",IF(AND(J101&lt;&gt;"",K101&lt;&gt;"",K101&gt;J101),"Check: Absences Exceed Enrolled Days",IF(AND(K101&lt;&gt;"",L101&lt;&gt;"",L101&gt;K101),"Check: Unexcused Exceeds Absences",IF(AND(G101="Closed",W101=""),"Check: Missing Close Date",IF(AND(G101&lt;&gt;"Closed",W101&lt;&gt;""),"Check: Close Date on Open Case",IF(AND(W101&lt;&gt;"",F101&lt;&gt;"",W101&lt;F101),"Check: Close Date Before Open Date",IF(AND(G101="Closed",X101=""),"Check: Missing Closure Reason","OK"))))))))))</f>
        <v/>
      </c>
    </row>
    <row r="102">
      <c r="A102" s="14" t="n"/>
      <c r="B102" s="14" t="n"/>
      <c r="C102" s="14" t="n"/>
      <c r="D102" s="14" t="n"/>
      <c r="E102" s="14" t="n"/>
      <c r="F102" s="38" t="n"/>
      <c r="G102" s="14" t="n"/>
      <c r="H102" s="38" t="n"/>
      <c r="I102" s="38" t="n"/>
      <c r="J102" s="16" t="n"/>
      <c r="K102" s="16" t="n"/>
      <c r="L102" s="16" t="n"/>
      <c r="M102" s="39">
        <f>IF(A102="","",IF(OR(J102="",J102=0,K102=""),"",MAX(0,MIN(1,(J102-K102)/J102))))</f>
        <v/>
      </c>
      <c r="N102" s="18">
        <f>IF(A102="","",IF(M102="","",IF(M102&lt;Settings!$B$3,"Critical",IF(M102&lt;Settings!$B$4,"High",IF(M102&lt;Settings!$B$5,"Moderate","On Track")))))</f>
        <v/>
      </c>
      <c r="O102" s="14" t="n"/>
      <c r="P102" s="14" t="n"/>
      <c r="Q102" s="19" t="n"/>
      <c r="R102" s="38" t="n"/>
      <c r="S102" s="40">
        <f>IF(A102="","",IF(COUNTIF('Contact Log'!$B$7:$B$506,A102)=0,"",MAXIFS('Contact Log'!$C$7:$C$506,'Contact Log'!$B$7:$B$506,A102)))</f>
        <v/>
      </c>
      <c r="T102" s="21">
        <f>IF(A102="","",IF(S102="","",MAX(0,Dashboard!$B$3-S102)))</f>
        <v/>
      </c>
      <c r="U102" s="18">
        <f>IF(A102="","",IF(Z102&lt;&gt;"OK","Review Data",IF(G102="Closed","Closed",IF(R102="","Missing Review Date",IF(R102&lt;Dashboard!$B$3,"Overdue",IF(R102&lt;=Dashboard!$B$3+Settings!$B$6,"Due Soon","On Track"))))))</f>
        <v/>
      </c>
      <c r="V102" s="14" t="n"/>
      <c r="W102" s="38" t="n"/>
      <c r="X102" s="14" t="n"/>
      <c r="Y102" s="19" t="n"/>
      <c r="Z102" s="18">
        <f>IF(A102="","",IF(COUNTIF($A$7:$A$206,A102)&gt;1,"Check: Duplicate Case ID",IF(B102="","Check: Missing Student Alias",IF(F102="","Check: Missing Open Date",IF(AND(H102&lt;&gt;"",I102&lt;&gt;"",I102&lt;H102),"Check: Attendance Window Dates",IF(AND(J102&lt;&gt;"",K102&lt;&gt;"",K102&gt;J102),"Check: Absences Exceed Enrolled Days",IF(AND(K102&lt;&gt;"",L102&lt;&gt;"",L102&gt;K102),"Check: Unexcused Exceeds Absences",IF(AND(G102="Closed",W102=""),"Check: Missing Close Date",IF(AND(G102&lt;&gt;"Closed",W102&lt;&gt;""),"Check: Close Date on Open Case",IF(AND(W102&lt;&gt;"",F102&lt;&gt;"",W102&lt;F102),"Check: Close Date Before Open Date",IF(AND(G102="Closed",X102=""),"Check: Missing Closure Reason","OK"))))))))))</f>
        <v/>
      </c>
    </row>
    <row r="103">
      <c r="A103" s="14" t="n"/>
      <c r="B103" s="14" t="n"/>
      <c r="C103" s="14" t="n"/>
      <c r="D103" s="14" t="n"/>
      <c r="E103" s="14" t="n"/>
      <c r="F103" s="38" t="n"/>
      <c r="G103" s="14" t="n"/>
      <c r="H103" s="38" t="n"/>
      <c r="I103" s="38" t="n"/>
      <c r="J103" s="16" t="n"/>
      <c r="K103" s="16" t="n"/>
      <c r="L103" s="16" t="n"/>
      <c r="M103" s="39">
        <f>IF(A103="","",IF(OR(J103="",J103=0,K103=""),"",MAX(0,MIN(1,(J103-K103)/J103))))</f>
        <v/>
      </c>
      <c r="N103" s="18">
        <f>IF(A103="","",IF(M103="","",IF(M103&lt;Settings!$B$3,"Critical",IF(M103&lt;Settings!$B$4,"High",IF(M103&lt;Settings!$B$5,"Moderate","On Track")))))</f>
        <v/>
      </c>
      <c r="O103" s="14" t="n"/>
      <c r="P103" s="14" t="n"/>
      <c r="Q103" s="19" t="n"/>
      <c r="R103" s="38" t="n"/>
      <c r="S103" s="40">
        <f>IF(A103="","",IF(COUNTIF('Contact Log'!$B$7:$B$506,A103)=0,"",MAXIFS('Contact Log'!$C$7:$C$506,'Contact Log'!$B$7:$B$506,A103)))</f>
        <v/>
      </c>
      <c r="T103" s="21">
        <f>IF(A103="","",IF(S103="","",MAX(0,Dashboard!$B$3-S103)))</f>
        <v/>
      </c>
      <c r="U103" s="18">
        <f>IF(A103="","",IF(Z103&lt;&gt;"OK","Review Data",IF(G103="Closed","Closed",IF(R103="","Missing Review Date",IF(R103&lt;Dashboard!$B$3,"Overdue",IF(R103&lt;=Dashboard!$B$3+Settings!$B$6,"Due Soon","On Track"))))))</f>
        <v/>
      </c>
      <c r="V103" s="14" t="n"/>
      <c r="W103" s="38" t="n"/>
      <c r="X103" s="14" t="n"/>
      <c r="Y103" s="19" t="n"/>
      <c r="Z103" s="18">
        <f>IF(A103="","",IF(COUNTIF($A$7:$A$206,A103)&gt;1,"Check: Duplicate Case ID",IF(B103="","Check: Missing Student Alias",IF(F103="","Check: Missing Open Date",IF(AND(H103&lt;&gt;"",I103&lt;&gt;"",I103&lt;H103),"Check: Attendance Window Dates",IF(AND(J103&lt;&gt;"",K103&lt;&gt;"",K103&gt;J103),"Check: Absences Exceed Enrolled Days",IF(AND(K103&lt;&gt;"",L103&lt;&gt;"",L103&gt;K103),"Check: Unexcused Exceeds Absences",IF(AND(G103="Closed",W103=""),"Check: Missing Close Date",IF(AND(G103&lt;&gt;"Closed",W103&lt;&gt;""),"Check: Close Date on Open Case",IF(AND(W103&lt;&gt;"",F103&lt;&gt;"",W103&lt;F103),"Check: Close Date Before Open Date",IF(AND(G103="Closed",X103=""),"Check: Missing Closure Reason","OK"))))))))))</f>
        <v/>
      </c>
    </row>
    <row r="104">
      <c r="A104" s="14" t="n"/>
      <c r="B104" s="14" t="n"/>
      <c r="C104" s="14" t="n"/>
      <c r="D104" s="14" t="n"/>
      <c r="E104" s="14" t="n"/>
      <c r="F104" s="38" t="n"/>
      <c r="G104" s="14" t="n"/>
      <c r="H104" s="38" t="n"/>
      <c r="I104" s="38" t="n"/>
      <c r="J104" s="16" t="n"/>
      <c r="K104" s="16" t="n"/>
      <c r="L104" s="16" t="n"/>
      <c r="M104" s="39">
        <f>IF(A104="","",IF(OR(J104="",J104=0,K104=""),"",MAX(0,MIN(1,(J104-K104)/J104))))</f>
        <v/>
      </c>
      <c r="N104" s="18">
        <f>IF(A104="","",IF(M104="","",IF(M104&lt;Settings!$B$3,"Critical",IF(M104&lt;Settings!$B$4,"High",IF(M104&lt;Settings!$B$5,"Moderate","On Track")))))</f>
        <v/>
      </c>
      <c r="O104" s="14" t="n"/>
      <c r="P104" s="14" t="n"/>
      <c r="Q104" s="19" t="n"/>
      <c r="R104" s="38" t="n"/>
      <c r="S104" s="40">
        <f>IF(A104="","",IF(COUNTIF('Contact Log'!$B$7:$B$506,A104)=0,"",MAXIFS('Contact Log'!$C$7:$C$506,'Contact Log'!$B$7:$B$506,A104)))</f>
        <v/>
      </c>
      <c r="T104" s="21">
        <f>IF(A104="","",IF(S104="","",MAX(0,Dashboard!$B$3-S104)))</f>
        <v/>
      </c>
      <c r="U104" s="18">
        <f>IF(A104="","",IF(Z104&lt;&gt;"OK","Review Data",IF(G104="Closed","Closed",IF(R104="","Missing Review Date",IF(R104&lt;Dashboard!$B$3,"Overdue",IF(R104&lt;=Dashboard!$B$3+Settings!$B$6,"Due Soon","On Track"))))))</f>
        <v/>
      </c>
      <c r="V104" s="14" t="n"/>
      <c r="W104" s="38" t="n"/>
      <c r="X104" s="14" t="n"/>
      <c r="Y104" s="19" t="n"/>
      <c r="Z104" s="18">
        <f>IF(A104="","",IF(COUNTIF($A$7:$A$206,A104)&gt;1,"Check: Duplicate Case ID",IF(B104="","Check: Missing Student Alias",IF(F104="","Check: Missing Open Date",IF(AND(H104&lt;&gt;"",I104&lt;&gt;"",I104&lt;H104),"Check: Attendance Window Dates",IF(AND(J104&lt;&gt;"",K104&lt;&gt;"",K104&gt;J104),"Check: Absences Exceed Enrolled Days",IF(AND(K104&lt;&gt;"",L104&lt;&gt;"",L104&gt;K104),"Check: Unexcused Exceeds Absences",IF(AND(G104="Closed",W104=""),"Check: Missing Close Date",IF(AND(G104&lt;&gt;"Closed",W104&lt;&gt;""),"Check: Close Date on Open Case",IF(AND(W104&lt;&gt;"",F104&lt;&gt;"",W104&lt;F104),"Check: Close Date Before Open Date",IF(AND(G104="Closed",X104=""),"Check: Missing Closure Reason","OK"))))))))))</f>
        <v/>
      </c>
    </row>
    <row r="105">
      <c r="A105" s="14" t="n"/>
      <c r="B105" s="14" t="n"/>
      <c r="C105" s="14" t="n"/>
      <c r="D105" s="14" t="n"/>
      <c r="E105" s="14" t="n"/>
      <c r="F105" s="38" t="n"/>
      <c r="G105" s="14" t="n"/>
      <c r="H105" s="38" t="n"/>
      <c r="I105" s="38" t="n"/>
      <c r="J105" s="16" t="n"/>
      <c r="K105" s="16" t="n"/>
      <c r="L105" s="16" t="n"/>
      <c r="M105" s="39">
        <f>IF(A105="","",IF(OR(J105="",J105=0,K105=""),"",MAX(0,MIN(1,(J105-K105)/J105))))</f>
        <v/>
      </c>
      <c r="N105" s="18">
        <f>IF(A105="","",IF(M105="","",IF(M105&lt;Settings!$B$3,"Critical",IF(M105&lt;Settings!$B$4,"High",IF(M105&lt;Settings!$B$5,"Moderate","On Track")))))</f>
        <v/>
      </c>
      <c r="O105" s="14" t="n"/>
      <c r="P105" s="14" t="n"/>
      <c r="Q105" s="19" t="n"/>
      <c r="R105" s="38" t="n"/>
      <c r="S105" s="40">
        <f>IF(A105="","",IF(COUNTIF('Contact Log'!$B$7:$B$506,A105)=0,"",MAXIFS('Contact Log'!$C$7:$C$506,'Contact Log'!$B$7:$B$506,A105)))</f>
        <v/>
      </c>
      <c r="T105" s="21">
        <f>IF(A105="","",IF(S105="","",MAX(0,Dashboard!$B$3-S105)))</f>
        <v/>
      </c>
      <c r="U105" s="18">
        <f>IF(A105="","",IF(Z105&lt;&gt;"OK","Review Data",IF(G105="Closed","Closed",IF(R105="","Missing Review Date",IF(R105&lt;Dashboard!$B$3,"Overdue",IF(R105&lt;=Dashboard!$B$3+Settings!$B$6,"Due Soon","On Track"))))))</f>
        <v/>
      </c>
      <c r="V105" s="14" t="n"/>
      <c r="W105" s="38" t="n"/>
      <c r="X105" s="14" t="n"/>
      <c r="Y105" s="19" t="n"/>
      <c r="Z105" s="18">
        <f>IF(A105="","",IF(COUNTIF($A$7:$A$206,A105)&gt;1,"Check: Duplicate Case ID",IF(B105="","Check: Missing Student Alias",IF(F105="","Check: Missing Open Date",IF(AND(H105&lt;&gt;"",I105&lt;&gt;"",I105&lt;H105),"Check: Attendance Window Dates",IF(AND(J105&lt;&gt;"",K105&lt;&gt;"",K105&gt;J105),"Check: Absences Exceed Enrolled Days",IF(AND(K105&lt;&gt;"",L105&lt;&gt;"",L105&gt;K105),"Check: Unexcused Exceeds Absences",IF(AND(G105="Closed",W105=""),"Check: Missing Close Date",IF(AND(G105&lt;&gt;"Closed",W105&lt;&gt;""),"Check: Close Date on Open Case",IF(AND(W105&lt;&gt;"",F105&lt;&gt;"",W105&lt;F105),"Check: Close Date Before Open Date",IF(AND(G105="Closed",X105=""),"Check: Missing Closure Reason","OK"))))))))))</f>
        <v/>
      </c>
    </row>
    <row r="106">
      <c r="A106" s="14" t="n"/>
      <c r="B106" s="14" t="n"/>
      <c r="C106" s="14" t="n"/>
      <c r="D106" s="14" t="n"/>
      <c r="E106" s="14" t="n"/>
      <c r="F106" s="38" t="n"/>
      <c r="G106" s="14" t="n"/>
      <c r="H106" s="38" t="n"/>
      <c r="I106" s="38" t="n"/>
      <c r="J106" s="16" t="n"/>
      <c r="K106" s="16" t="n"/>
      <c r="L106" s="16" t="n"/>
      <c r="M106" s="39">
        <f>IF(A106="","",IF(OR(J106="",J106=0,K106=""),"",MAX(0,MIN(1,(J106-K106)/J106))))</f>
        <v/>
      </c>
      <c r="N106" s="18">
        <f>IF(A106="","",IF(M106="","",IF(M106&lt;Settings!$B$3,"Critical",IF(M106&lt;Settings!$B$4,"High",IF(M106&lt;Settings!$B$5,"Moderate","On Track")))))</f>
        <v/>
      </c>
      <c r="O106" s="14" t="n"/>
      <c r="P106" s="14" t="n"/>
      <c r="Q106" s="19" t="n"/>
      <c r="R106" s="38" t="n"/>
      <c r="S106" s="40">
        <f>IF(A106="","",IF(COUNTIF('Contact Log'!$B$7:$B$506,A106)=0,"",MAXIFS('Contact Log'!$C$7:$C$506,'Contact Log'!$B$7:$B$506,A106)))</f>
        <v/>
      </c>
      <c r="T106" s="21">
        <f>IF(A106="","",IF(S106="","",MAX(0,Dashboard!$B$3-S106)))</f>
        <v/>
      </c>
      <c r="U106" s="18">
        <f>IF(A106="","",IF(Z106&lt;&gt;"OK","Review Data",IF(G106="Closed","Closed",IF(R106="","Missing Review Date",IF(R106&lt;Dashboard!$B$3,"Overdue",IF(R106&lt;=Dashboard!$B$3+Settings!$B$6,"Due Soon","On Track"))))))</f>
        <v/>
      </c>
      <c r="V106" s="14" t="n"/>
      <c r="W106" s="38" t="n"/>
      <c r="X106" s="14" t="n"/>
      <c r="Y106" s="19" t="n"/>
      <c r="Z106" s="18">
        <f>IF(A106="","",IF(COUNTIF($A$7:$A$206,A106)&gt;1,"Check: Duplicate Case ID",IF(B106="","Check: Missing Student Alias",IF(F106="","Check: Missing Open Date",IF(AND(H106&lt;&gt;"",I106&lt;&gt;"",I106&lt;H106),"Check: Attendance Window Dates",IF(AND(J106&lt;&gt;"",K106&lt;&gt;"",K106&gt;J106),"Check: Absences Exceed Enrolled Days",IF(AND(K106&lt;&gt;"",L106&lt;&gt;"",L106&gt;K106),"Check: Unexcused Exceeds Absences",IF(AND(G106="Closed",W106=""),"Check: Missing Close Date",IF(AND(G106&lt;&gt;"Closed",W106&lt;&gt;""),"Check: Close Date on Open Case",IF(AND(W106&lt;&gt;"",F106&lt;&gt;"",W106&lt;F106),"Check: Close Date Before Open Date",IF(AND(G106="Closed",X106=""),"Check: Missing Closure Reason","OK"))))))))))</f>
        <v/>
      </c>
    </row>
    <row r="107">
      <c r="A107" s="14" t="n"/>
      <c r="B107" s="14" t="n"/>
      <c r="C107" s="14" t="n"/>
      <c r="D107" s="14" t="n"/>
      <c r="E107" s="14" t="n"/>
      <c r="F107" s="38" t="n"/>
      <c r="G107" s="14" t="n"/>
      <c r="H107" s="38" t="n"/>
      <c r="I107" s="38" t="n"/>
      <c r="J107" s="16" t="n"/>
      <c r="K107" s="16" t="n"/>
      <c r="L107" s="16" t="n"/>
      <c r="M107" s="39">
        <f>IF(A107="","",IF(OR(J107="",J107=0,K107=""),"",MAX(0,MIN(1,(J107-K107)/J107))))</f>
        <v/>
      </c>
      <c r="N107" s="18">
        <f>IF(A107="","",IF(M107="","",IF(M107&lt;Settings!$B$3,"Critical",IF(M107&lt;Settings!$B$4,"High",IF(M107&lt;Settings!$B$5,"Moderate","On Track")))))</f>
        <v/>
      </c>
      <c r="O107" s="14" t="n"/>
      <c r="P107" s="14" t="n"/>
      <c r="Q107" s="19" t="n"/>
      <c r="R107" s="38" t="n"/>
      <c r="S107" s="40">
        <f>IF(A107="","",IF(COUNTIF('Contact Log'!$B$7:$B$506,A107)=0,"",MAXIFS('Contact Log'!$C$7:$C$506,'Contact Log'!$B$7:$B$506,A107)))</f>
        <v/>
      </c>
      <c r="T107" s="21">
        <f>IF(A107="","",IF(S107="","",MAX(0,Dashboard!$B$3-S107)))</f>
        <v/>
      </c>
      <c r="U107" s="18">
        <f>IF(A107="","",IF(Z107&lt;&gt;"OK","Review Data",IF(G107="Closed","Closed",IF(R107="","Missing Review Date",IF(R107&lt;Dashboard!$B$3,"Overdue",IF(R107&lt;=Dashboard!$B$3+Settings!$B$6,"Due Soon","On Track"))))))</f>
        <v/>
      </c>
      <c r="V107" s="14" t="n"/>
      <c r="W107" s="38" t="n"/>
      <c r="X107" s="14" t="n"/>
      <c r="Y107" s="19" t="n"/>
      <c r="Z107" s="18">
        <f>IF(A107="","",IF(COUNTIF($A$7:$A$206,A107)&gt;1,"Check: Duplicate Case ID",IF(B107="","Check: Missing Student Alias",IF(F107="","Check: Missing Open Date",IF(AND(H107&lt;&gt;"",I107&lt;&gt;"",I107&lt;H107),"Check: Attendance Window Dates",IF(AND(J107&lt;&gt;"",K107&lt;&gt;"",K107&gt;J107),"Check: Absences Exceed Enrolled Days",IF(AND(K107&lt;&gt;"",L107&lt;&gt;"",L107&gt;K107),"Check: Unexcused Exceeds Absences",IF(AND(G107="Closed",W107=""),"Check: Missing Close Date",IF(AND(G107&lt;&gt;"Closed",W107&lt;&gt;""),"Check: Close Date on Open Case",IF(AND(W107&lt;&gt;"",F107&lt;&gt;"",W107&lt;F107),"Check: Close Date Before Open Date",IF(AND(G107="Closed",X107=""),"Check: Missing Closure Reason","OK"))))))))))</f>
        <v/>
      </c>
    </row>
    <row r="108">
      <c r="A108" s="14" t="n"/>
      <c r="B108" s="14" t="n"/>
      <c r="C108" s="14" t="n"/>
      <c r="D108" s="14" t="n"/>
      <c r="E108" s="14" t="n"/>
      <c r="F108" s="38" t="n"/>
      <c r="G108" s="14" t="n"/>
      <c r="H108" s="38" t="n"/>
      <c r="I108" s="38" t="n"/>
      <c r="J108" s="16" t="n"/>
      <c r="K108" s="16" t="n"/>
      <c r="L108" s="16" t="n"/>
      <c r="M108" s="39">
        <f>IF(A108="","",IF(OR(J108="",J108=0,K108=""),"",MAX(0,MIN(1,(J108-K108)/J108))))</f>
        <v/>
      </c>
      <c r="N108" s="18">
        <f>IF(A108="","",IF(M108="","",IF(M108&lt;Settings!$B$3,"Critical",IF(M108&lt;Settings!$B$4,"High",IF(M108&lt;Settings!$B$5,"Moderate","On Track")))))</f>
        <v/>
      </c>
      <c r="O108" s="14" t="n"/>
      <c r="P108" s="14" t="n"/>
      <c r="Q108" s="19" t="n"/>
      <c r="R108" s="38" t="n"/>
      <c r="S108" s="40">
        <f>IF(A108="","",IF(COUNTIF('Contact Log'!$B$7:$B$506,A108)=0,"",MAXIFS('Contact Log'!$C$7:$C$506,'Contact Log'!$B$7:$B$506,A108)))</f>
        <v/>
      </c>
      <c r="T108" s="21">
        <f>IF(A108="","",IF(S108="","",MAX(0,Dashboard!$B$3-S108)))</f>
        <v/>
      </c>
      <c r="U108" s="18">
        <f>IF(A108="","",IF(Z108&lt;&gt;"OK","Review Data",IF(G108="Closed","Closed",IF(R108="","Missing Review Date",IF(R108&lt;Dashboard!$B$3,"Overdue",IF(R108&lt;=Dashboard!$B$3+Settings!$B$6,"Due Soon","On Track"))))))</f>
        <v/>
      </c>
      <c r="V108" s="14" t="n"/>
      <c r="W108" s="38" t="n"/>
      <c r="X108" s="14" t="n"/>
      <c r="Y108" s="19" t="n"/>
      <c r="Z108" s="18">
        <f>IF(A108="","",IF(COUNTIF($A$7:$A$206,A108)&gt;1,"Check: Duplicate Case ID",IF(B108="","Check: Missing Student Alias",IF(F108="","Check: Missing Open Date",IF(AND(H108&lt;&gt;"",I108&lt;&gt;"",I108&lt;H108),"Check: Attendance Window Dates",IF(AND(J108&lt;&gt;"",K108&lt;&gt;"",K108&gt;J108),"Check: Absences Exceed Enrolled Days",IF(AND(K108&lt;&gt;"",L108&lt;&gt;"",L108&gt;K108),"Check: Unexcused Exceeds Absences",IF(AND(G108="Closed",W108=""),"Check: Missing Close Date",IF(AND(G108&lt;&gt;"Closed",W108&lt;&gt;""),"Check: Close Date on Open Case",IF(AND(W108&lt;&gt;"",F108&lt;&gt;"",W108&lt;F108),"Check: Close Date Before Open Date",IF(AND(G108="Closed",X108=""),"Check: Missing Closure Reason","OK"))))))))))</f>
        <v/>
      </c>
    </row>
    <row r="109">
      <c r="A109" s="14" t="n"/>
      <c r="B109" s="14" t="n"/>
      <c r="C109" s="14" t="n"/>
      <c r="D109" s="14" t="n"/>
      <c r="E109" s="14" t="n"/>
      <c r="F109" s="38" t="n"/>
      <c r="G109" s="14" t="n"/>
      <c r="H109" s="38" t="n"/>
      <c r="I109" s="38" t="n"/>
      <c r="J109" s="16" t="n"/>
      <c r="K109" s="16" t="n"/>
      <c r="L109" s="16" t="n"/>
      <c r="M109" s="39">
        <f>IF(A109="","",IF(OR(J109="",J109=0,K109=""),"",MAX(0,MIN(1,(J109-K109)/J109))))</f>
        <v/>
      </c>
      <c r="N109" s="18">
        <f>IF(A109="","",IF(M109="","",IF(M109&lt;Settings!$B$3,"Critical",IF(M109&lt;Settings!$B$4,"High",IF(M109&lt;Settings!$B$5,"Moderate","On Track")))))</f>
        <v/>
      </c>
      <c r="O109" s="14" t="n"/>
      <c r="P109" s="14" t="n"/>
      <c r="Q109" s="19" t="n"/>
      <c r="R109" s="38" t="n"/>
      <c r="S109" s="40">
        <f>IF(A109="","",IF(COUNTIF('Contact Log'!$B$7:$B$506,A109)=0,"",MAXIFS('Contact Log'!$C$7:$C$506,'Contact Log'!$B$7:$B$506,A109)))</f>
        <v/>
      </c>
      <c r="T109" s="21">
        <f>IF(A109="","",IF(S109="","",MAX(0,Dashboard!$B$3-S109)))</f>
        <v/>
      </c>
      <c r="U109" s="18">
        <f>IF(A109="","",IF(Z109&lt;&gt;"OK","Review Data",IF(G109="Closed","Closed",IF(R109="","Missing Review Date",IF(R109&lt;Dashboard!$B$3,"Overdue",IF(R109&lt;=Dashboard!$B$3+Settings!$B$6,"Due Soon","On Track"))))))</f>
        <v/>
      </c>
      <c r="V109" s="14" t="n"/>
      <c r="W109" s="38" t="n"/>
      <c r="X109" s="14" t="n"/>
      <c r="Y109" s="19" t="n"/>
      <c r="Z109" s="18">
        <f>IF(A109="","",IF(COUNTIF($A$7:$A$206,A109)&gt;1,"Check: Duplicate Case ID",IF(B109="","Check: Missing Student Alias",IF(F109="","Check: Missing Open Date",IF(AND(H109&lt;&gt;"",I109&lt;&gt;"",I109&lt;H109),"Check: Attendance Window Dates",IF(AND(J109&lt;&gt;"",K109&lt;&gt;"",K109&gt;J109),"Check: Absences Exceed Enrolled Days",IF(AND(K109&lt;&gt;"",L109&lt;&gt;"",L109&gt;K109),"Check: Unexcused Exceeds Absences",IF(AND(G109="Closed",W109=""),"Check: Missing Close Date",IF(AND(G109&lt;&gt;"Closed",W109&lt;&gt;""),"Check: Close Date on Open Case",IF(AND(W109&lt;&gt;"",F109&lt;&gt;"",W109&lt;F109),"Check: Close Date Before Open Date",IF(AND(G109="Closed",X109=""),"Check: Missing Closure Reason","OK"))))))))))</f>
        <v/>
      </c>
    </row>
    <row r="110">
      <c r="A110" s="14" t="n"/>
      <c r="B110" s="14" t="n"/>
      <c r="C110" s="14" t="n"/>
      <c r="D110" s="14" t="n"/>
      <c r="E110" s="14" t="n"/>
      <c r="F110" s="38" t="n"/>
      <c r="G110" s="14" t="n"/>
      <c r="H110" s="38" t="n"/>
      <c r="I110" s="38" t="n"/>
      <c r="J110" s="16" t="n"/>
      <c r="K110" s="16" t="n"/>
      <c r="L110" s="16" t="n"/>
      <c r="M110" s="39">
        <f>IF(A110="","",IF(OR(J110="",J110=0,K110=""),"",MAX(0,MIN(1,(J110-K110)/J110))))</f>
        <v/>
      </c>
      <c r="N110" s="18">
        <f>IF(A110="","",IF(M110="","",IF(M110&lt;Settings!$B$3,"Critical",IF(M110&lt;Settings!$B$4,"High",IF(M110&lt;Settings!$B$5,"Moderate","On Track")))))</f>
        <v/>
      </c>
      <c r="O110" s="14" t="n"/>
      <c r="P110" s="14" t="n"/>
      <c r="Q110" s="19" t="n"/>
      <c r="R110" s="38" t="n"/>
      <c r="S110" s="40">
        <f>IF(A110="","",IF(COUNTIF('Contact Log'!$B$7:$B$506,A110)=0,"",MAXIFS('Contact Log'!$C$7:$C$506,'Contact Log'!$B$7:$B$506,A110)))</f>
        <v/>
      </c>
      <c r="T110" s="21">
        <f>IF(A110="","",IF(S110="","",MAX(0,Dashboard!$B$3-S110)))</f>
        <v/>
      </c>
      <c r="U110" s="18">
        <f>IF(A110="","",IF(Z110&lt;&gt;"OK","Review Data",IF(G110="Closed","Closed",IF(R110="","Missing Review Date",IF(R110&lt;Dashboard!$B$3,"Overdue",IF(R110&lt;=Dashboard!$B$3+Settings!$B$6,"Due Soon","On Track"))))))</f>
        <v/>
      </c>
      <c r="V110" s="14" t="n"/>
      <c r="W110" s="38" t="n"/>
      <c r="X110" s="14" t="n"/>
      <c r="Y110" s="19" t="n"/>
      <c r="Z110" s="18">
        <f>IF(A110="","",IF(COUNTIF($A$7:$A$206,A110)&gt;1,"Check: Duplicate Case ID",IF(B110="","Check: Missing Student Alias",IF(F110="","Check: Missing Open Date",IF(AND(H110&lt;&gt;"",I110&lt;&gt;"",I110&lt;H110),"Check: Attendance Window Dates",IF(AND(J110&lt;&gt;"",K110&lt;&gt;"",K110&gt;J110),"Check: Absences Exceed Enrolled Days",IF(AND(K110&lt;&gt;"",L110&lt;&gt;"",L110&gt;K110),"Check: Unexcused Exceeds Absences",IF(AND(G110="Closed",W110=""),"Check: Missing Close Date",IF(AND(G110&lt;&gt;"Closed",W110&lt;&gt;""),"Check: Close Date on Open Case",IF(AND(W110&lt;&gt;"",F110&lt;&gt;"",W110&lt;F110),"Check: Close Date Before Open Date",IF(AND(G110="Closed",X110=""),"Check: Missing Closure Reason","OK"))))))))))</f>
        <v/>
      </c>
    </row>
    <row r="111">
      <c r="A111" s="14" t="n"/>
      <c r="B111" s="14" t="n"/>
      <c r="C111" s="14" t="n"/>
      <c r="D111" s="14" t="n"/>
      <c r="E111" s="14" t="n"/>
      <c r="F111" s="38" t="n"/>
      <c r="G111" s="14" t="n"/>
      <c r="H111" s="38" t="n"/>
      <c r="I111" s="38" t="n"/>
      <c r="J111" s="16" t="n"/>
      <c r="K111" s="16" t="n"/>
      <c r="L111" s="16" t="n"/>
      <c r="M111" s="39">
        <f>IF(A111="","",IF(OR(J111="",J111=0,K111=""),"",MAX(0,MIN(1,(J111-K111)/J111))))</f>
        <v/>
      </c>
      <c r="N111" s="18">
        <f>IF(A111="","",IF(M111="","",IF(M111&lt;Settings!$B$3,"Critical",IF(M111&lt;Settings!$B$4,"High",IF(M111&lt;Settings!$B$5,"Moderate","On Track")))))</f>
        <v/>
      </c>
      <c r="O111" s="14" t="n"/>
      <c r="P111" s="14" t="n"/>
      <c r="Q111" s="19" t="n"/>
      <c r="R111" s="38" t="n"/>
      <c r="S111" s="40">
        <f>IF(A111="","",IF(COUNTIF('Contact Log'!$B$7:$B$506,A111)=0,"",MAXIFS('Contact Log'!$C$7:$C$506,'Contact Log'!$B$7:$B$506,A111)))</f>
        <v/>
      </c>
      <c r="T111" s="21">
        <f>IF(A111="","",IF(S111="","",MAX(0,Dashboard!$B$3-S111)))</f>
        <v/>
      </c>
      <c r="U111" s="18">
        <f>IF(A111="","",IF(Z111&lt;&gt;"OK","Review Data",IF(G111="Closed","Closed",IF(R111="","Missing Review Date",IF(R111&lt;Dashboard!$B$3,"Overdue",IF(R111&lt;=Dashboard!$B$3+Settings!$B$6,"Due Soon","On Track"))))))</f>
        <v/>
      </c>
      <c r="V111" s="14" t="n"/>
      <c r="W111" s="38" t="n"/>
      <c r="X111" s="14" t="n"/>
      <c r="Y111" s="19" t="n"/>
      <c r="Z111" s="18">
        <f>IF(A111="","",IF(COUNTIF($A$7:$A$206,A111)&gt;1,"Check: Duplicate Case ID",IF(B111="","Check: Missing Student Alias",IF(F111="","Check: Missing Open Date",IF(AND(H111&lt;&gt;"",I111&lt;&gt;"",I111&lt;H111),"Check: Attendance Window Dates",IF(AND(J111&lt;&gt;"",K111&lt;&gt;"",K111&gt;J111),"Check: Absences Exceed Enrolled Days",IF(AND(K111&lt;&gt;"",L111&lt;&gt;"",L111&gt;K111),"Check: Unexcused Exceeds Absences",IF(AND(G111="Closed",W111=""),"Check: Missing Close Date",IF(AND(G111&lt;&gt;"Closed",W111&lt;&gt;""),"Check: Close Date on Open Case",IF(AND(W111&lt;&gt;"",F111&lt;&gt;"",W111&lt;F111),"Check: Close Date Before Open Date",IF(AND(G111="Closed",X111=""),"Check: Missing Closure Reason","OK"))))))))))</f>
        <v/>
      </c>
    </row>
    <row r="112">
      <c r="A112" s="14" t="n"/>
      <c r="B112" s="14" t="n"/>
      <c r="C112" s="14" t="n"/>
      <c r="D112" s="14" t="n"/>
      <c r="E112" s="14" t="n"/>
      <c r="F112" s="38" t="n"/>
      <c r="G112" s="14" t="n"/>
      <c r="H112" s="38" t="n"/>
      <c r="I112" s="38" t="n"/>
      <c r="J112" s="16" t="n"/>
      <c r="K112" s="16" t="n"/>
      <c r="L112" s="16" t="n"/>
      <c r="M112" s="39">
        <f>IF(A112="","",IF(OR(J112="",J112=0,K112=""),"",MAX(0,MIN(1,(J112-K112)/J112))))</f>
        <v/>
      </c>
      <c r="N112" s="18">
        <f>IF(A112="","",IF(M112="","",IF(M112&lt;Settings!$B$3,"Critical",IF(M112&lt;Settings!$B$4,"High",IF(M112&lt;Settings!$B$5,"Moderate","On Track")))))</f>
        <v/>
      </c>
      <c r="O112" s="14" t="n"/>
      <c r="P112" s="14" t="n"/>
      <c r="Q112" s="19" t="n"/>
      <c r="R112" s="38" t="n"/>
      <c r="S112" s="40">
        <f>IF(A112="","",IF(COUNTIF('Contact Log'!$B$7:$B$506,A112)=0,"",MAXIFS('Contact Log'!$C$7:$C$506,'Contact Log'!$B$7:$B$506,A112)))</f>
        <v/>
      </c>
      <c r="T112" s="21">
        <f>IF(A112="","",IF(S112="","",MAX(0,Dashboard!$B$3-S112)))</f>
        <v/>
      </c>
      <c r="U112" s="18">
        <f>IF(A112="","",IF(Z112&lt;&gt;"OK","Review Data",IF(G112="Closed","Closed",IF(R112="","Missing Review Date",IF(R112&lt;Dashboard!$B$3,"Overdue",IF(R112&lt;=Dashboard!$B$3+Settings!$B$6,"Due Soon","On Track"))))))</f>
        <v/>
      </c>
      <c r="V112" s="14" t="n"/>
      <c r="W112" s="38" t="n"/>
      <c r="X112" s="14" t="n"/>
      <c r="Y112" s="19" t="n"/>
      <c r="Z112" s="18">
        <f>IF(A112="","",IF(COUNTIF($A$7:$A$206,A112)&gt;1,"Check: Duplicate Case ID",IF(B112="","Check: Missing Student Alias",IF(F112="","Check: Missing Open Date",IF(AND(H112&lt;&gt;"",I112&lt;&gt;"",I112&lt;H112),"Check: Attendance Window Dates",IF(AND(J112&lt;&gt;"",K112&lt;&gt;"",K112&gt;J112),"Check: Absences Exceed Enrolled Days",IF(AND(K112&lt;&gt;"",L112&lt;&gt;"",L112&gt;K112),"Check: Unexcused Exceeds Absences",IF(AND(G112="Closed",W112=""),"Check: Missing Close Date",IF(AND(G112&lt;&gt;"Closed",W112&lt;&gt;""),"Check: Close Date on Open Case",IF(AND(W112&lt;&gt;"",F112&lt;&gt;"",W112&lt;F112),"Check: Close Date Before Open Date",IF(AND(G112="Closed",X112=""),"Check: Missing Closure Reason","OK"))))))))))</f>
        <v/>
      </c>
    </row>
    <row r="113">
      <c r="A113" s="14" t="n"/>
      <c r="B113" s="14" t="n"/>
      <c r="C113" s="14" t="n"/>
      <c r="D113" s="14" t="n"/>
      <c r="E113" s="14" t="n"/>
      <c r="F113" s="38" t="n"/>
      <c r="G113" s="14" t="n"/>
      <c r="H113" s="38" t="n"/>
      <c r="I113" s="38" t="n"/>
      <c r="J113" s="16" t="n"/>
      <c r="K113" s="16" t="n"/>
      <c r="L113" s="16" t="n"/>
      <c r="M113" s="39">
        <f>IF(A113="","",IF(OR(J113="",J113=0,K113=""),"",MAX(0,MIN(1,(J113-K113)/J113))))</f>
        <v/>
      </c>
      <c r="N113" s="18">
        <f>IF(A113="","",IF(M113="","",IF(M113&lt;Settings!$B$3,"Critical",IF(M113&lt;Settings!$B$4,"High",IF(M113&lt;Settings!$B$5,"Moderate","On Track")))))</f>
        <v/>
      </c>
      <c r="O113" s="14" t="n"/>
      <c r="P113" s="14" t="n"/>
      <c r="Q113" s="19" t="n"/>
      <c r="R113" s="38" t="n"/>
      <c r="S113" s="40">
        <f>IF(A113="","",IF(COUNTIF('Contact Log'!$B$7:$B$506,A113)=0,"",MAXIFS('Contact Log'!$C$7:$C$506,'Contact Log'!$B$7:$B$506,A113)))</f>
        <v/>
      </c>
      <c r="T113" s="21">
        <f>IF(A113="","",IF(S113="","",MAX(0,Dashboard!$B$3-S113)))</f>
        <v/>
      </c>
      <c r="U113" s="18">
        <f>IF(A113="","",IF(Z113&lt;&gt;"OK","Review Data",IF(G113="Closed","Closed",IF(R113="","Missing Review Date",IF(R113&lt;Dashboard!$B$3,"Overdue",IF(R113&lt;=Dashboard!$B$3+Settings!$B$6,"Due Soon","On Track"))))))</f>
        <v/>
      </c>
      <c r="V113" s="14" t="n"/>
      <c r="W113" s="38" t="n"/>
      <c r="X113" s="14" t="n"/>
      <c r="Y113" s="19" t="n"/>
      <c r="Z113" s="18">
        <f>IF(A113="","",IF(COUNTIF($A$7:$A$206,A113)&gt;1,"Check: Duplicate Case ID",IF(B113="","Check: Missing Student Alias",IF(F113="","Check: Missing Open Date",IF(AND(H113&lt;&gt;"",I113&lt;&gt;"",I113&lt;H113),"Check: Attendance Window Dates",IF(AND(J113&lt;&gt;"",K113&lt;&gt;"",K113&gt;J113),"Check: Absences Exceed Enrolled Days",IF(AND(K113&lt;&gt;"",L113&lt;&gt;"",L113&gt;K113),"Check: Unexcused Exceeds Absences",IF(AND(G113="Closed",W113=""),"Check: Missing Close Date",IF(AND(G113&lt;&gt;"Closed",W113&lt;&gt;""),"Check: Close Date on Open Case",IF(AND(W113&lt;&gt;"",F113&lt;&gt;"",W113&lt;F113),"Check: Close Date Before Open Date",IF(AND(G113="Closed",X113=""),"Check: Missing Closure Reason","OK"))))))))))</f>
        <v/>
      </c>
    </row>
    <row r="114">
      <c r="A114" s="14" t="n"/>
      <c r="B114" s="14" t="n"/>
      <c r="C114" s="14" t="n"/>
      <c r="D114" s="14" t="n"/>
      <c r="E114" s="14" t="n"/>
      <c r="F114" s="38" t="n"/>
      <c r="G114" s="14" t="n"/>
      <c r="H114" s="38" t="n"/>
      <c r="I114" s="38" t="n"/>
      <c r="J114" s="16" t="n"/>
      <c r="K114" s="16" t="n"/>
      <c r="L114" s="16" t="n"/>
      <c r="M114" s="39">
        <f>IF(A114="","",IF(OR(J114="",J114=0,K114=""),"",MAX(0,MIN(1,(J114-K114)/J114))))</f>
        <v/>
      </c>
      <c r="N114" s="18">
        <f>IF(A114="","",IF(M114="","",IF(M114&lt;Settings!$B$3,"Critical",IF(M114&lt;Settings!$B$4,"High",IF(M114&lt;Settings!$B$5,"Moderate","On Track")))))</f>
        <v/>
      </c>
      <c r="O114" s="14" t="n"/>
      <c r="P114" s="14" t="n"/>
      <c r="Q114" s="19" t="n"/>
      <c r="R114" s="38" t="n"/>
      <c r="S114" s="40">
        <f>IF(A114="","",IF(COUNTIF('Contact Log'!$B$7:$B$506,A114)=0,"",MAXIFS('Contact Log'!$C$7:$C$506,'Contact Log'!$B$7:$B$506,A114)))</f>
        <v/>
      </c>
      <c r="T114" s="21">
        <f>IF(A114="","",IF(S114="","",MAX(0,Dashboard!$B$3-S114)))</f>
        <v/>
      </c>
      <c r="U114" s="18">
        <f>IF(A114="","",IF(Z114&lt;&gt;"OK","Review Data",IF(G114="Closed","Closed",IF(R114="","Missing Review Date",IF(R114&lt;Dashboard!$B$3,"Overdue",IF(R114&lt;=Dashboard!$B$3+Settings!$B$6,"Due Soon","On Track"))))))</f>
        <v/>
      </c>
      <c r="V114" s="14" t="n"/>
      <c r="W114" s="38" t="n"/>
      <c r="X114" s="14" t="n"/>
      <c r="Y114" s="19" t="n"/>
      <c r="Z114" s="18">
        <f>IF(A114="","",IF(COUNTIF($A$7:$A$206,A114)&gt;1,"Check: Duplicate Case ID",IF(B114="","Check: Missing Student Alias",IF(F114="","Check: Missing Open Date",IF(AND(H114&lt;&gt;"",I114&lt;&gt;"",I114&lt;H114),"Check: Attendance Window Dates",IF(AND(J114&lt;&gt;"",K114&lt;&gt;"",K114&gt;J114),"Check: Absences Exceed Enrolled Days",IF(AND(K114&lt;&gt;"",L114&lt;&gt;"",L114&gt;K114),"Check: Unexcused Exceeds Absences",IF(AND(G114="Closed",W114=""),"Check: Missing Close Date",IF(AND(G114&lt;&gt;"Closed",W114&lt;&gt;""),"Check: Close Date on Open Case",IF(AND(W114&lt;&gt;"",F114&lt;&gt;"",W114&lt;F114),"Check: Close Date Before Open Date",IF(AND(G114="Closed",X114=""),"Check: Missing Closure Reason","OK"))))))))))</f>
        <v/>
      </c>
    </row>
    <row r="115">
      <c r="A115" s="14" t="n"/>
      <c r="B115" s="14" t="n"/>
      <c r="C115" s="14" t="n"/>
      <c r="D115" s="14" t="n"/>
      <c r="E115" s="14" t="n"/>
      <c r="F115" s="38" t="n"/>
      <c r="G115" s="14" t="n"/>
      <c r="H115" s="38" t="n"/>
      <c r="I115" s="38" t="n"/>
      <c r="J115" s="16" t="n"/>
      <c r="K115" s="16" t="n"/>
      <c r="L115" s="16" t="n"/>
      <c r="M115" s="39">
        <f>IF(A115="","",IF(OR(J115="",J115=0,K115=""),"",MAX(0,MIN(1,(J115-K115)/J115))))</f>
        <v/>
      </c>
      <c r="N115" s="18">
        <f>IF(A115="","",IF(M115="","",IF(M115&lt;Settings!$B$3,"Critical",IF(M115&lt;Settings!$B$4,"High",IF(M115&lt;Settings!$B$5,"Moderate","On Track")))))</f>
        <v/>
      </c>
      <c r="O115" s="14" t="n"/>
      <c r="P115" s="14" t="n"/>
      <c r="Q115" s="19" t="n"/>
      <c r="R115" s="38" t="n"/>
      <c r="S115" s="40">
        <f>IF(A115="","",IF(COUNTIF('Contact Log'!$B$7:$B$506,A115)=0,"",MAXIFS('Contact Log'!$C$7:$C$506,'Contact Log'!$B$7:$B$506,A115)))</f>
        <v/>
      </c>
      <c r="T115" s="21">
        <f>IF(A115="","",IF(S115="","",MAX(0,Dashboard!$B$3-S115)))</f>
        <v/>
      </c>
      <c r="U115" s="18">
        <f>IF(A115="","",IF(Z115&lt;&gt;"OK","Review Data",IF(G115="Closed","Closed",IF(R115="","Missing Review Date",IF(R115&lt;Dashboard!$B$3,"Overdue",IF(R115&lt;=Dashboard!$B$3+Settings!$B$6,"Due Soon","On Track"))))))</f>
        <v/>
      </c>
      <c r="V115" s="14" t="n"/>
      <c r="W115" s="38" t="n"/>
      <c r="X115" s="14" t="n"/>
      <c r="Y115" s="19" t="n"/>
      <c r="Z115" s="18">
        <f>IF(A115="","",IF(COUNTIF($A$7:$A$206,A115)&gt;1,"Check: Duplicate Case ID",IF(B115="","Check: Missing Student Alias",IF(F115="","Check: Missing Open Date",IF(AND(H115&lt;&gt;"",I115&lt;&gt;"",I115&lt;H115),"Check: Attendance Window Dates",IF(AND(J115&lt;&gt;"",K115&lt;&gt;"",K115&gt;J115),"Check: Absences Exceed Enrolled Days",IF(AND(K115&lt;&gt;"",L115&lt;&gt;"",L115&gt;K115),"Check: Unexcused Exceeds Absences",IF(AND(G115="Closed",W115=""),"Check: Missing Close Date",IF(AND(G115&lt;&gt;"Closed",W115&lt;&gt;""),"Check: Close Date on Open Case",IF(AND(W115&lt;&gt;"",F115&lt;&gt;"",W115&lt;F115),"Check: Close Date Before Open Date",IF(AND(G115="Closed",X115=""),"Check: Missing Closure Reason","OK"))))))))))</f>
        <v/>
      </c>
    </row>
    <row r="116">
      <c r="A116" s="14" t="n"/>
      <c r="B116" s="14" t="n"/>
      <c r="C116" s="14" t="n"/>
      <c r="D116" s="14" t="n"/>
      <c r="E116" s="14" t="n"/>
      <c r="F116" s="38" t="n"/>
      <c r="G116" s="14" t="n"/>
      <c r="H116" s="38" t="n"/>
      <c r="I116" s="38" t="n"/>
      <c r="J116" s="16" t="n"/>
      <c r="K116" s="16" t="n"/>
      <c r="L116" s="16" t="n"/>
      <c r="M116" s="39">
        <f>IF(A116="","",IF(OR(J116="",J116=0,K116=""),"",MAX(0,MIN(1,(J116-K116)/J116))))</f>
        <v/>
      </c>
      <c r="N116" s="18">
        <f>IF(A116="","",IF(M116="","",IF(M116&lt;Settings!$B$3,"Critical",IF(M116&lt;Settings!$B$4,"High",IF(M116&lt;Settings!$B$5,"Moderate","On Track")))))</f>
        <v/>
      </c>
      <c r="O116" s="14" t="n"/>
      <c r="P116" s="14" t="n"/>
      <c r="Q116" s="19" t="n"/>
      <c r="R116" s="38" t="n"/>
      <c r="S116" s="40">
        <f>IF(A116="","",IF(COUNTIF('Contact Log'!$B$7:$B$506,A116)=0,"",MAXIFS('Contact Log'!$C$7:$C$506,'Contact Log'!$B$7:$B$506,A116)))</f>
        <v/>
      </c>
      <c r="T116" s="21">
        <f>IF(A116="","",IF(S116="","",MAX(0,Dashboard!$B$3-S116)))</f>
        <v/>
      </c>
      <c r="U116" s="18">
        <f>IF(A116="","",IF(Z116&lt;&gt;"OK","Review Data",IF(G116="Closed","Closed",IF(R116="","Missing Review Date",IF(R116&lt;Dashboard!$B$3,"Overdue",IF(R116&lt;=Dashboard!$B$3+Settings!$B$6,"Due Soon","On Track"))))))</f>
        <v/>
      </c>
      <c r="V116" s="14" t="n"/>
      <c r="W116" s="38" t="n"/>
      <c r="X116" s="14" t="n"/>
      <c r="Y116" s="19" t="n"/>
      <c r="Z116" s="18">
        <f>IF(A116="","",IF(COUNTIF($A$7:$A$206,A116)&gt;1,"Check: Duplicate Case ID",IF(B116="","Check: Missing Student Alias",IF(F116="","Check: Missing Open Date",IF(AND(H116&lt;&gt;"",I116&lt;&gt;"",I116&lt;H116),"Check: Attendance Window Dates",IF(AND(J116&lt;&gt;"",K116&lt;&gt;"",K116&gt;J116),"Check: Absences Exceed Enrolled Days",IF(AND(K116&lt;&gt;"",L116&lt;&gt;"",L116&gt;K116),"Check: Unexcused Exceeds Absences",IF(AND(G116="Closed",W116=""),"Check: Missing Close Date",IF(AND(G116&lt;&gt;"Closed",W116&lt;&gt;""),"Check: Close Date on Open Case",IF(AND(W116&lt;&gt;"",F116&lt;&gt;"",W116&lt;F116),"Check: Close Date Before Open Date",IF(AND(G116="Closed",X116=""),"Check: Missing Closure Reason","OK"))))))))))</f>
        <v/>
      </c>
    </row>
    <row r="117">
      <c r="A117" s="14" t="n"/>
      <c r="B117" s="14" t="n"/>
      <c r="C117" s="14" t="n"/>
      <c r="D117" s="14" t="n"/>
      <c r="E117" s="14" t="n"/>
      <c r="F117" s="38" t="n"/>
      <c r="G117" s="14" t="n"/>
      <c r="H117" s="38" t="n"/>
      <c r="I117" s="38" t="n"/>
      <c r="J117" s="16" t="n"/>
      <c r="K117" s="16" t="n"/>
      <c r="L117" s="16" t="n"/>
      <c r="M117" s="39">
        <f>IF(A117="","",IF(OR(J117="",J117=0,K117=""),"",MAX(0,MIN(1,(J117-K117)/J117))))</f>
        <v/>
      </c>
      <c r="N117" s="18">
        <f>IF(A117="","",IF(M117="","",IF(M117&lt;Settings!$B$3,"Critical",IF(M117&lt;Settings!$B$4,"High",IF(M117&lt;Settings!$B$5,"Moderate","On Track")))))</f>
        <v/>
      </c>
      <c r="O117" s="14" t="n"/>
      <c r="P117" s="14" t="n"/>
      <c r="Q117" s="19" t="n"/>
      <c r="R117" s="38" t="n"/>
      <c r="S117" s="40">
        <f>IF(A117="","",IF(COUNTIF('Contact Log'!$B$7:$B$506,A117)=0,"",MAXIFS('Contact Log'!$C$7:$C$506,'Contact Log'!$B$7:$B$506,A117)))</f>
        <v/>
      </c>
      <c r="T117" s="21">
        <f>IF(A117="","",IF(S117="","",MAX(0,Dashboard!$B$3-S117)))</f>
        <v/>
      </c>
      <c r="U117" s="18">
        <f>IF(A117="","",IF(Z117&lt;&gt;"OK","Review Data",IF(G117="Closed","Closed",IF(R117="","Missing Review Date",IF(R117&lt;Dashboard!$B$3,"Overdue",IF(R117&lt;=Dashboard!$B$3+Settings!$B$6,"Due Soon","On Track"))))))</f>
        <v/>
      </c>
      <c r="V117" s="14" t="n"/>
      <c r="W117" s="38" t="n"/>
      <c r="X117" s="14" t="n"/>
      <c r="Y117" s="19" t="n"/>
      <c r="Z117" s="18">
        <f>IF(A117="","",IF(COUNTIF($A$7:$A$206,A117)&gt;1,"Check: Duplicate Case ID",IF(B117="","Check: Missing Student Alias",IF(F117="","Check: Missing Open Date",IF(AND(H117&lt;&gt;"",I117&lt;&gt;"",I117&lt;H117),"Check: Attendance Window Dates",IF(AND(J117&lt;&gt;"",K117&lt;&gt;"",K117&gt;J117),"Check: Absences Exceed Enrolled Days",IF(AND(K117&lt;&gt;"",L117&lt;&gt;"",L117&gt;K117),"Check: Unexcused Exceeds Absences",IF(AND(G117="Closed",W117=""),"Check: Missing Close Date",IF(AND(G117&lt;&gt;"Closed",W117&lt;&gt;""),"Check: Close Date on Open Case",IF(AND(W117&lt;&gt;"",F117&lt;&gt;"",W117&lt;F117),"Check: Close Date Before Open Date",IF(AND(G117="Closed",X117=""),"Check: Missing Closure Reason","OK"))))))))))</f>
        <v/>
      </c>
    </row>
    <row r="118">
      <c r="A118" s="14" t="n"/>
      <c r="B118" s="14" t="n"/>
      <c r="C118" s="14" t="n"/>
      <c r="D118" s="14" t="n"/>
      <c r="E118" s="14" t="n"/>
      <c r="F118" s="38" t="n"/>
      <c r="G118" s="14" t="n"/>
      <c r="H118" s="38" t="n"/>
      <c r="I118" s="38" t="n"/>
      <c r="J118" s="16" t="n"/>
      <c r="K118" s="16" t="n"/>
      <c r="L118" s="16" t="n"/>
      <c r="M118" s="39">
        <f>IF(A118="","",IF(OR(J118="",J118=0,K118=""),"",MAX(0,MIN(1,(J118-K118)/J118))))</f>
        <v/>
      </c>
      <c r="N118" s="18">
        <f>IF(A118="","",IF(M118="","",IF(M118&lt;Settings!$B$3,"Critical",IF(M118&lt;Settings!$B$4,"High",IF(M118&lt;Settings!$B$5,"Moderate","On Track")))))</f>
        <v/>
      </c>
      <c r="O118" s="14" t="n"/>
      <c r="P118" s="14" t="n"/>
      <c r="Q118" s="19" t="n"/>
      <c r="R118" s="38" t="n"/>
      <c r="S118" s="40">
        <f>IF(A118="","",IF(COUNTIF('Contact Log'!$B$7:$B$506,A118)=0,"",MAXIFS('Contact Log'!$C$7:$C$506,'Contact Log'!$B$7:$B$506,A118)))</f>
        <v/>
      </c>
      <c r="T118" s="21">
        <f>IF(A118="","",IF(S118="","",MAX(0,Dashboard!$B$3-S118)))</f>
        <v/>
      </c>
      <c r="U118" s="18">
        <f>IF(A118="","",IF(Z118&lt;&gt;"OK","Review Data",IF(G118="Closed","Closed",IF(R118="","Missing Review Date",IF(R118&lt;Dashboard!$B$3,"Overdue",IF(R118&lt;=Dashboard!$B$3+Settings!$B$6,"Due Soon","On Track"))))))</f>
        <v/>
      </c>
      <c r="V118" s="14" t="n"/>
      <c r="W118" s="38" t="n"/>
      <c r="X118" s="14" t="n"/>
      <c r="Y118" s="19" t="n"/>
      <c r="Z118" s="18">
        <f>IF(A118="","",IF(COUNTIF($A$7:$A$206,A118)&gt;1,"Check: Duplicate Case ID",IF(B118="","Check: Missing Student Alias",IF(F118="","Check: Missing Open Date",IF(AND(H118&lt;&gt;"",I118&lt;&gt;"",I118&lt;H118),"Check: Attendance Window Dates",IF(AND(J118&lt;&gt;"",K118&lt;&gt;"",K118&gt;J118),"Check: Absences Exceed Enrolled Days",IF(AND(K118&lt;&gt;"",L118&lt;&gt;"",L118&gt;K118),"Check: Unexcused Exceeds Absences",IF(AND(G118="Closed",W118=""),"Check: Missing Close Date",IF(AND(G118&lt;&gt;"Closed",W118&lt;&gt;""),"Check: Close Date on Open Case",IF(AND(W118&lt;&gt;"",F118&lt;&gt;"",W118&lt;F118),"Check: Close Date Before Open Date",IF(AND(G118="Closed",X118=""),"Check: Missing Closure Reason","OK"))))))))))</f>
        <v/>
      </c>
    </row>
    <row r="119">
      <c r="A119" s="14" t="n"/>
      <c r="B119" s="14" t="n"/>
      <c r="C119" s="14" t="n"/>
      <c r="D119" s="14" t="n"/>
      <c r="E119" s="14" t="n"/>
      <c r="F119" s="38" t="n"/>
      <c r="G119" s="14" t="n"/>
      <c r="H119" s="38" t="n"/>
      <c r="I119" s="38" t="n"/>
      <c r="J119" s="16" t="n"/>
      <c r="K119" s="16" t="n"/>
      <c r="L119" s="16" t="n"/>
      <c r="M119" s="39">
        <f>IF(A119="","",IF(OR(J119="",J119=0,K119=""),"",MAX(0,MIN(1,(J119-K119)/J119))))</f>
        <v/>
      </c>
      <c r="N119" s="18">
        <f>IF(A119="","",IF(M119="","",IF(M119&lt;Settings!$B$3,"Critical",IF(M119&lt;Settings!$B$4,"High",IF(M119&lt;Settings!$B$5,"Moderate","On Track")))))</f>
        <v/>
      </c>
      <c r="O119" s="14" t="n"/>
      <c r="P119" s="14" t="n"/>
      <c r="Q119" s="19" t="n"/>
      <c r="R119" s="38" t="n"/>
      <c r="S119" s="40">
        <f>IF(A119="","",IF(COUNTIF('Contact Log'!$B$7:$B$506,A119)=0,"",MAXIFS('Contact Log'!$C$7:$C$506,'Contact Log'!$B$7:$B$506,A119)))</f>
        <v/>
      </c>
      <c r="T119" s="21">
        <f>IF(A119="","",IF(S119="","",MAX(0,Dashboard!$B$3-S119)))</f>
        <v/>
      </c>
      <c r="U119" s="18">
        <f>IF(A119="","",IF(Z119&lt;&gt;"OK","Review Data",IF(G119="Closed","Closed",IF(R119="","Missing Review Date",IF(R119&lt;Dashboard!$B$3,"Overdue",IF(R119&lt;=Dashboard!$B$3+Settings!$B$6,"Due Soon","On Track"))))))</f>
        <v/>
      </c>
      <c r="V119" s="14" t="n"/>
      <c r="W119" s="38" t="n"/>
      <c r="X119" s="14" t="n"/>
      <c r="Y119" s="19" t="n"/>
      <c r="Z119" s="18">
        <f>IF(A119="","",IF(COUNTIF($A$7:$A$206,A119)&gt;1,"Check: Duplicate Case ID",IF(B119="","Check: Missing Student Alias",IF(F119="","Check: Missing Open Date",IF(AND(H119&lt;&gt;"",I119&lt;&gt;"",I119&lt;H119),"Check: Attendance Window Dates",IF(AND(J119&lt;&gt;"",K119&lt;&gt;"",K119&gt;J119),"Check: Absences Exceed Enrolled Days",IF(AND(K119&lt;&gt;"",L119&lt;&gt;"",L119&gt;K119),"Check: Unexcused Exceeds Absences",IF(AND(G119="Closed",W119=""),"Check: Missing Close Date",IF(AND(G119&lt;&gt;"Closed",W119&lt;&gt;""),"Check: Close Date on Open Case",IF(AND(W119&lt;&gt;"",F119&lt;&gt;"",W119&lt;F119),"Check: Close Date Before Open Date",IF(AND(G119="Closed",X119=""),"Check: Missing Closure Reason","OK"))))))))))</f>
        <v/>
      </c>
    </row>
    <row r="120">
      <c r="A120" s="14" t="n"/>
      <c r="B120" s="14" t="n"/>
      <c r="C120" s="14" t="n"/>
      <c r="D120" s="14" t="n"/>
      <c r="E120" s="14" t="n"/>
      <c r="F120" s="38" t="n"/>
      <c r="G120" s="14" t="n"/>
      <c r="H120" s="38" t="n"/>
      <c r="I120" s="38" t="n"/>
      <c r="J120" s="16" t="n"/>
      <c r="K120" s="16" t="n"/>
      <c r="L120" s="16" t="n"/>
      <c r="M120" s="39">
        <f>IF(A120="","",IF(OR(J120="",J120=0,K120=""),"",MAX(0,MIN(1,(J120-K120)/J120))))</f>
        <v/>
      </c>
      <c r="N120" s="18">
        <f>IF(A120="","",IF(M120="","",IF(M120&lt;Settings!$B$3,"Critical",IF(M120&lt;Settings!$B$4,"High",IF(M120&lt;Settings!$B$5,"Moderate","On Track")))))</f>
        <v/>
      </c>
      <c r="O120" s="14" t="n"/>
      <c r="P120" s="14" t="n"/>
      <c r="Q120" s="19" t="n"/>
      <c r="R120" s="38" t="n"/>
      <c r="S120" s="40">
        <f>IF(A120="","",IF(COUNTIF('Contact Log'!$B$7:$B$506,A120)=0,"",MAXIFS('Contact Log'!$C$7:$C$506,'Contact Log'!$B$7:$B$506,A120)))</f>
        <v/>
      </c>
      <c r="T120" s="21">
        <f>IF(A120="","",IF(S120="","",MAX(0,Dashboard!$B$3-S120)))</f>
        <v/>
      </c>
      <c r="U120" s="18">
        <f>IF(A120="","",IF(Z120&lt;&gt;"OK","Review Data",IF(G120="Closed","Closed",IF(R120="","Missing Review Date",IF(R120&lt;Dashboard!$B$3,"Overdue",IF(R120&lt;=Dashboard!$B$3+Settings!$B$6,"Due Soon","On Track"))))))</f>
        <v/>
      </c>
      <c r="V120" s="14" t="n"/>
      <c r="W120" s="38" t="n"/>
      <c r="X120" s="14" t="n"/>
      <c r="Y120" s="19" t="n"/>
      <c r="Z120" s="18">
        <f>IF(A120="","",IF(COUNTIF($A$7:$A$206,A120)&gt;1,"Check: Duplicate Case ID",IF(B120="","Check: Missing Student Alias",IF(F120="","Check: Missing Open Date",IF(AND(H120&lt;&gt;"",I120&lt;&gt;"",I120&lt;H120),"Check: Attendance Window Dates",IF(AND(J120&lt;&gt;"",K120&lt;&gt;"",K120&gt;J120),"Check: Absences Exceed Enrolled Days",IF(AND(K120&lt;&gt;"",L120&lt;&gt;"",L120&gt;K120),"Check: Unexcused Exceeds Absences",IF(AND(G120="Closed",W120=""),"Check: Missing Close Date",IF(AND(G120&lt;&gt;"Closed",W120&lt;&gt;""),"Check: Close Date on Open Case",IF(AND(W120&lt;&gt;"",F120&lt;&gt;"",W120&lt;F120),"Check: Close Date Before Open Date",IF(AND(G120="Closed",X120=""),"Check: Missing Closure Reason","OK"))))))))))</f>
        <v/>
      </c>
    </row>
    <row r="121">
      <c r="A121" s="14" t="n"/>
      <c r="B121" s="14" t="n"/>
      <c r="C121" s="14" t="n"/>
      <c r="D121" s="14" t="n"/>
      <c r="E121" s="14" t="n"/>
      <c r="F121" s="38" t="n"/>
      <c r="G121" s="14" t="n"/>
      <c r="H121" s="38" t="n"/>
      <c r="I121" s="38" t="n"/>
      <c r="J121" s="16" t="n"/>
      <c r="K121" s="16" t="n"/>
      <c r="L121" s="16" t="n"/>
      <c r="M121" s="39">
        <f>IF(A121="","",IF(OR(J121="",J121=0,K121=""),"",MAX(0,MIN(1,(J121-K121)/J121))))</f>
        <v/>
      </c>
      <c r="N121" s="18">
        <f>IF(A121="","",IF(M121="","",IF(M121&lt;Settings!$B$3,"Critical",IF(M121&lt;Settings!$B$4,"High",IF(M121&lt;Settings!$B$5,"Moderate","On Track")))))</f>
        <v/>
      </c>
      <c r="O121" s="14" t="n"/>
      <c r="P121" s="14" t="n"/>
      <c r="Q121" s="19" t="n"/>
      <c r="R121" s="38" t="n"/>
      <c r="S121" s="40">
        <f>IF(A121="","",IF(COUNTIF('Contact Log'!$B$7:$B$506,A121)=0,"",MAXIFS('Contact Log'!$C$7:$C$506,'Contact Log'!$B$7:$B$506,A121)))</f>
        <v/>
      </c>
      <c r="T121" s="21">
        <f>IF(A121="","",IF(S121="","",MAX(0,Dashboard!$B$3-S121)))</f>
        <v/>
      </c>
      <c r="U121" s="18">
        <f>IF(A121="","",IF(Z121&lt;&gt;"OK","Review Data",IF(G121="Closed","Closed",IF(R121="","Missing Review Date",IF(R121&lt;Dashboard!$B$3,"Overdue",IF(R121&lt;=Dashboard!$B$3+Settings!$B$6,"Due Soon","On Track"))))))</f>
        <v/>
      </c>
      <c r="V121" s="14" t="n"/>
      <c r="W121" s="38" t="n"/>
      <c r="X121" s="14" t="n"/>
      <c r="Y121" s="19" t="n"/>
      <c r="Z121" s="18">
        <f>IF(A121="","",IF(COUNTIF($A$7:$A$206,A121)&gt;1,"Check: Duplicate Case ID",IF(B121="","Check: Missing Student Alias",IF(F121="","Check: Missing Open Date",IF(AND(H121&lt;&gt;"",I121&lt;&gt;"",I121&lt;H121),"Check: Attendance Window Dates",IF(AND(J121&lt;&gt;"",K121&lt;&gt;"",K121&gt;J121),"Check: Absences Exceed Enrolled Days",IF(AND(K121&lt;&gt;"",L121&lt;&gt;"",L121&gt;K121),"Check: Unexcused Exceeds Absences",IF(AND(G121="Closed",W121=""),"Check: Missing Close Date",IF(AND(G121&lt;&gt;"Closed",W121&lt;&gt;""),"Check: Close Date on Open Case",IF(AND(W121&lt;&gt;"",F121&lt;&gt;"",W121&lt;F121),"Check: Close Date Before Open Date",IF(AND(G121="Closed",X121=""),"Check: Missing Closure Reason","OK"))))))))))</f>
        <v/>
      </c>
    </row>
    <row r="122">
      <c r="A122" s="14" t="n"/>
      <c r="B122" s="14" t="n"/>
      <c r="C122" s="14" t="n"/>
      <c r="D122" s="14" t="n"/>
      <c r="E122" s="14" t="n"/>
      <c r="F122" s="38" t="n"/>
      <c r="G122" s="14" t="n"/>
      <c r="H122" s="38" t="n"/>
      <c r="I122" s="38" t="n"/>
      <c r="J122" s="16" t="n"/>
      <c r="K122" s="16" t="n"/>
      <c r="L122" s="16" t="n"/>
      <c r="M122" s="39">
        <f>IF(A122="","",IF(OR(J122="",J122=0,K122=""),"",MAX(0,MIN(1,(J122-K122)/J122))))</f>
        <v/>
      </c>
      <c r="N122" s="18">
        <f>IF(A122="","",IF(M122="","",IF(M122&lt;Settings!$B$3,"Critical",IF(M122&lt;Settings!$B$4,"High",IF(M122&lt;Settings!$B$5,"Moderate","On Track")))))</f>
        <v/>
      </c>
      <c r="O122" s="14" t="n"/>
      <c r="P122" s="14" t="n"/>
      <c r="Q122" s="19" t="n"/>
      <c r="R122" s="38" t="n"/>
      <c r="S122" s="40">
        <f>IF(A122="","",IF(COUNTIF('Contact Log'!$B$7:$B$506,A122)=0,"",MAXIFS('Contact Log'!$C$7:$C$506,'Contact Log'!$B$7:$B$506,A122)))</f>
        <v/>
      </c>
      <c r="T122" s="21">
        <f>IF(A122="","",IF(S122="","",MAX(0,Dashboard!$B$3-S122)))</f>
        <v/>
      </c>
      <c r="U122" s="18">
        <f>IF(A122="","",IF(Z122&lt;&gt;"OK","Review Data",IF(G122="Closed","Closed",IF(R122="","Missing Review Date",IF(R122&lt;Dashboard!$B$3,"Overdue",IF(R122&lt;=Dashboard!$B$3+Settings!$B$6,"Due Soon","On Track"))))))</f>
        <v/>
      </c>
      <c r="V122" s="14" t="n"/>
      <c r="W122" s="38" t="n"/>
      <c r="X122" s="14" t="n"/>
      <c r="Y122" s="19" t="n"/>
      <c r="Z122" s="18">
        <f>IF(A122="","",IF(COUNTIF($A$7:$A$206,A122)&gt;1,"Check: Duplicate Case ID",IF(B122="","Check: Missing Student Alias",IF(F122="","Check: Missing Open Date",IF(AND(H122&lt;&gt;"",I122&lt;&gt;"",I122&lt;H122),"Check: Attendance Window Dates",IF(AND(J122&lt;&gt;"",K122&lt;&gt;"",K122&gt;J122),"Check: Absences Exceed Enrolled Days",IF(AND(K122&lt;&gt;"",L122&lt;&gt;"",L122&gt;K122),"Check: Unexcused Exceeds Absences",IF(AND(G122="Closed",W122=""),"Check: Missing Close Date",IF(AND(G122&lt;&gt;"Closed",W122&lt;&gt;""),"Check: Close Date on Open Case",IF(AND(W122&lt;&gt;"",F122&lt;&gt;"",W122&lt;F122),"Check: Close Date Before Open Date",IF(AND(G122="Closed",X122=""),"Check: Missing Closure Reason","OK"))))))))))</f>
        <v/>
      </c>
    </row>
    <row r="123">
      <c r="A123" s="14" t="n"/>
      <c r="B123" s="14" t="n"/>
      <c r="C123" s="14" t="n"/>
      <c r="D123" s="14" t="n"/>
      <c r="E123" s="14" t="n"/>
      <c r="F123" s="38" t="n"/>
      <c r="G123" s="14" t="n"/>
      <c r="H123" s="38" t="n"/>
      <c r="I123" s="38" t="n"/>
      <c r="J123" s="16" t="n"/>
      <c r="K123" s="16" t="n"/>
      <c r="L123" s="16" t="n"/>
      <c r="M123" s="39">
        <f>IF(A123="","",IF(OR(J123="",J123=0,K123=""),"",MAX(0,MIN(1,(J123-K123)/J123))))</f>
        <v/>
      </c>
      <c r="N123" s="18">
        <f>IF(A123="","",IF(M123="","",IF(M123&lt;Settings!$B$3,"Critical",IF(M123&lt;Settings!$B$4,"High",IF(M123&lt;Settings!$B$5,"Moderate","On Track")))))</f>
        <v/>
      </c>
      <c r="O123" s="14" t="n"/>
      <c r="P123" s="14" t="n"/>
      <c r="Q123" s="19" t="n"/>
      <c r="R123" s="38" t="n"/>
      <c r="S123" s="40">
        <f>IF(A123="","",IF(COUNTIF('Contact Log'!$B$7:$B$506,A123)=0,"",MAXIFS('Contact Log'!$C$7:$C$506,'Contact Log'!$B$7:$B$506,A123)))</f>
        <v/>
      </c>
      <c r="T123" s="21">
        <f>IF(A123="","",IF(S123="","",MAX(0,Dashboard!$B$3-S123)))</f>
        <v/>
      </c>
      <c r="U123" s="18">
        <f>IF(A123="","",IF(Z123&lt;&gt;"OK","Review Data",IF(G123="Closed","Closed",IF(R123="","Missing Review Date",IF(R123&lt;Dashboard!$B$3,"Overdue",IF(R123&lt;=Dashboard!$B$3+Settings!$B$6,"Due Soon","On Track"))))))</f>
        <v/>
      </c>
      <c r="V123" s="14" t="n"/>
      <c r="W123" s="38" t="n"/>
      <c r="X123" s="14" t="n"/>
      <c r="Y123" s="19" t="n"/>
      <c r="Z123" s="18">
        <f>IF(A123="","",IF(COUNTIF($A$7:$A$206,A123)&gt;1,"Check: Duplicate Case ID",IF(B123="","Check: Missing Student Alias",IF(F123="","Check: Missing Open Date",IF(AND(H123&lt;&gt;"",I123&lt;&gt;"",I123&lt;H123),"Check: Attendance Window Dates",IF(AND(J123&lt;&gt;"",K123&lt;&gt;"",K123&gt;J123),"Check: Absences Exceed Enrolled Days",IF(AND(K123&lt;&gt;"",L123&lt;&gt;"",L123&gt;K123),"Check: Unexcused Exceeds Absences",IF(AND(G123="Closed",W123=""),"Check: Missing Close Date",IF(AND(G123&lt;&gt;"Closed",W123&lt;&gt;""),"Check: Close Date on Open Case",IF(AND(W123&lt;&gt;"",F123&lt;&gt;"",W123&lt;F123),"Check: Close Date Before Open Date",IF(AND(G123="Closed",X123=""),"Check: Missing Closure Reason","OK"))))))))))</f>
        <v/>
      </c>
    </row>
    <row r="124">
      <c r="A124" s="14" t="n"/>
      <c r="B124" s="14" t="n"/>
      <c r="C124" s="14" t="n"/>
      <c r="D124" s="14" t="n"/>
      <c r="E124" s="14" t="n"/>
      <c r="F124" s="38" t="n"/>
      <c r="G124" s="14" t="n"/>
      <c r="H124" s="38" t="n"/>
      <c r="I124" s="38" t="n"/>
      <c r="J124" s="16" t="n"/>
      <c r="K124" s="16" t="n"/>
      <c r="L124" s="16" t="n"/>
      <c r="M124" s="39">
        <f>IF(A124="","",IF(OR(J124="",J124=0,K124=""),"",MAX(0,MIN(1,(J124-K124)/J124))))</f>
        <v/>
      </c>
      <c r="N124" s="18">
        <f>IF(A124="","",IF(M124="","",IF(M124&lt;Settings!$B$3,"Critical",IF(M124&lt;Settings!$B$4,"High",IF(M124&lt;Settings!$B$5,"Moderate","On Track")))))</f>
        <v/>
      </c>
      <c r="O124" s="14" t="n"/>
      <c r="P124" s="14" t="n"/>
      <c r="Q124" s="19" t="n"/>
      <c r="R124" s="38" t="n"/>
      <c r="S124" s="40">
        <f>IF(A124="","",IF(COUNTIF('Contact Log'!$B$7:$B$506,A124)=0,"",MAXIFS('Contact Log'!$C$7:$C$506,'Contact Log'!$B$7:$B$506,A124)))</f>
        <v/>
      </c>
      <c r="T124" s="21">
        <f>IF(A124="","",IF(S124="","",MAX(0,Dashboard!$B$3-S124)))</f>
        <v/>
      </c>
      <c r="U124" s="18">
        <f>IF(A124="","",IF(Z124&lt;&gt;"OK","Review Data",IF(G124="Closed","Closed",IF(R124="","Missing Review Date",IF(R124&lt;Dashboard!$B$3,"Overdue",IF(R124&lt;=Dashboard!$B$3+Settings!$B$6,"Due Soon","On Track"))))))</f>
        <v/>
      </c>
      <c r="V124" s="14" t="n"/>
      <c r="W124" s="38" t="n"/>
      <c r="X124" s="14" t="n"/>
      <c r="Y124" s="19" t="n"/>
      <c r="Z124" s="18">
        <f>IF(A124="","",IF(COUNTIF($A$7:$A$206,A124)&gt;1,"Check: Duplicate Case ID",IF(B124="","Check: Missing Student Alias",IF(F124="","Check: Missing Open Date",IF(AND(H124&lt;&gt;"",I124&lt;&gt;"",I124&lt;H124),"Check: Attendance Window Dates",IF(AND(J124&lt;&gt;"",K124&lt;&gt;"",K124&gt;J124),"Check: Absences Exceed Enrolled Days",IF(AND(K124&lt;&gt;"",L124&lt;&gt;"",L124&gt;K124),"Check: Unexcused Exceeds Absences",IF(AND(G124="Closed",W124=""),"Check: Missing Close Date",IF(AND(G124&lt;&gt;"Closed",W124&lt;&gt;""),"Check: Close Date on Open Case",IF(AND(W124&lt;&gt;"",F124&lt;&gt;"",W124&lt;F124),"Check: Close Date Before Open Date",IF(AND(G124="Closed",X124=""),"Check: Missing Closure Reason","OK"))))))))))</f>
        <v/>
      </c>
    </row>
    <row r="125">
      <c r="A125" s="14" t="n"/>
      <c r="B125" s="14" t="n"/>
      <c r="C125" s="14" t="n"/>
      <c r="D125" s="14" t="n"/>
      <c r="E125" s="14" t="n"/>
      <c r="F125" s="38" t="n"/>
      <c r="G125" s="14" t="n"/>
      <c r="H125" s="38" t="n"/>
      <c r="I125" s="38" t="n"/>
      <c r="J125" s="16" t="n"/>
      <c r="K125" s="16" t="n"/>
      <c r="L125" s="16" t="n"/>
      <c r="M125" s="39">
        <f>IF(A125="","",IF(OR(J125="",J125=0,K125=""),"",MAX(0,MIN(1,(J125-K125)/J125))))</f>
        <v/>
      </c>
      <c r="N125" s="18">
        <f>IF(A125="","",IF(M125="","",IF(M125&lt;Settings!$B$3,"Critical",IF(M125&lt;Settings!$B$4,"High",IF(M125&lt;Settings!$B$5,"Moderate","On Track")))))</f>
        <v/>
      </c>
      <c r="O125" s="14" t="n"/>
      <c r="P125" s="14" t="n"/>
      <c r="Q125" s="19" t="n"/>
      <c r="R125" s="38" t="n"/>
      <c r="S125" s="40">
        <f>IF(A125="","",IF(COUNTIF('Contact Log'!$B$7:$B$506,A125)=0,"",MAXIFS('Contact Log'!$C$7:$C$506,'Contact Log'!$B$7:$B$506,A125)))</f>
        <v/>
      </c>
      <c r="T125" s="21">
        <f>IF(A125="","",IF(S125="","",MAX(0,Dashboard!$B$3-S125)))</f>
        <v/>
      </c>
      <c r="U125" s="18">
        <f>IF(A125="","",IF(Z125&lt;&gt;"OK","Review Data",IF(G125="Closed","Closed",IF(R125="","Missing Review Date",IF(R125&lt;Dashboard!$B$3,"Overdue",IF(R125&lt;=Dashboard!$B$3+Settings!$B$6,"Due Soon","On Track"))))))</f>
        <v/>
      </c>
      <c r="V125" s="14" t="n"/>
      <c r="W125" s="38" t="n"/>
      <c r="X125" s="14" t="n"/>
      <c r="Y125" s="19" t="n"/>
      <c r="Z125" s="18">
        <f>IF(A125="","",IF(COUNTIF($A$7:$A$206,A125)&gt;1,"Check: Duplicate Case ID",IF(B125="","Check: Missing Student Alias",IF(F125="","Check: Missing Open Date",IF(AND(H125&lt;&gt;"",I125&lt;&gt;"",I125&lt;H125),"Check: Attendance Window Dates",IF(AND(J125&lt;&gt;"",K125&lt;&gt;"",K125&gt;J125),"Check: Absences Exceed Enrolled Days",IF(AND(K125&lt;&gt;"",L125&lt;&gt;"",L125&gt;K125),"Check: Unexcused Exceeds Absences",IF(AND(G125="Closed",W125=""),"Check: Missing Close Date",IF(AND(G125&lt;&gt;"Closed",W125&lt;&gt;""),"Check: Close Date on Open Case",IF(AND(W125&lt;&gt;"",F125&lt;&gt;"",W125&lt;F125),"Check: Close Date Before Open Date",IF(AND(G125="Closed",X125=""),"Check: Missing Closure Reason","OK"))))))))))</f>
        <v/>
      </c>
    </row>
    <row r="126">
      <c r="A126" s="14" t="n"/>
      <c r="B126" s="14" t="n"/>
      <c r="C126" s="14" t="n"/>
      <c r="D126" s="14" t="n"/>
      <c r="E126" s="14" t="n"/>
      <c r="F126" s="38" t="n"/>
      <c r="G126" s="14" t="n"/>
      <c r="H126" s="38" t="n"/>
      <c r="I126" s="38" t="n"/>
      <c r="J126" s="16" t="n"/>
      <c r="K126" s="16" t="n"/>
      <c r="L126" s="16" t="n"/>
      <c r="M126" s="39">
        <f>IF(A126="","",IF(OR(J126="",J126=0,K126=""),"",MAX(0,MIN(1,(J126-K126)/J126))))</f>
        <v/>
      </c>
      <c r="N126" s="18">
        <f>IF(A126="","",IF(M126="","",IF(M126&lt;Settings!$B$3,"Critical",IF(M126&lt;Settings!$B$4,"High",IF(M126&lt;Settings!$B$5,"Moderate","On Track")))))</f>
        <v/>
      </c>
      <c r="O126" s="14" t="n"/>
      <c r="P126" s="14" t="n"/>
      <c r="Q126" s="19" t="n"/>
      <c r="R126" s="38" t="n"/>
      <c r="S126" s="40">
        <f>IF(A126="","",IF(COUNTIF('Contact Log'!$B$7:$B$506,A126)=0,"",MAXIFS('Contact Log'!$C$7:$C$506,'Contact Log'!$B$7:$B$506,A126)))</f>
        <v/>
      </c>
      <c r="T126" s="21">
        <f>IF(A126="","",IF(S126="","",MAX(0,Dashboard!$B$3-S126)))</f>
        <v/>
      </c>
      <c r="U126" s="18">
        <f>IF(A126="","",IF(Z126&lt;&gt;"OK","Review Data",IF(G126="Closed","Closed",IF(R126="","Missing Review Date",IF(R126&lt;Dashboard!$B$3,"Overdue",IF(R126&lt;=Dashboard!$B$3+Settings!$B$6,"Due Soon","On Track"))))))</f>
        <v/>
      </c>
      <c r="V126" s="14" t="n"/>
      <c r="W126" s="38" t="n"/>
      <c r="X126" s="14" t="n"/>
      <c r="Y126" s="19" t="n"/>
      <c r="Z126" s="18">
        <f>IF(A126="","",IF(COUNTIF($A$7:$A$206,A126)&gt;1,"Check: Duplicate Case ID",IF(B126="","Check: Missing Student Alias",IF(F126="","Check: Missing Open Date",IF(AND(H126&lt;&gt;"",I126&lt;&gt;"",I126&lt;H126),"Check: Attendance Window Dates",IF(AND(J126&lt;&gt;"",K126&lt;&gt;"",K126&gt;J126),"Check: Absences Exceed Enrolled Days",IF(AND(K126&lt;&gt;"",L126&lt;&gt;"",L126&gt;K126),"Check: Unexcused Exceeds Absences",IF(AND(G126="Closed",W126=""),"Check: Missing Close Date",IF(AND(G126&lt;&gt;"Closed",W126&lt;&gt;""),"Check: Close Date on Open Case",IF(AND(W126&lt;&gt;"",F126&lt;&gt;"",W126&lt;F126),"Check: Close Date Before Open Date",IF(AND(G126="Closed",X126=""),"Check: Missing Closure Reason","OK"))))))))))</f>
        <v/>
      </c>
    </row>
    <row r="127">
      <c r="A127" s="14" t="n"/>
      <c r="B127" s="14" t="n"/>
      <c r="C127" s="14" t="n"/>
      <c r="D127" s="14" t="n"/>
      <c r="E127" s="14" t="n"/>
      <c r="F127" s="38" t="n"/>
      <c r="G127" s="14" t="n"/>
      <c r="H127" s="38" t="n"/>
      <c r="I127" s="38" t="n"/>
      <c r="J127" s="16" t="n"/>
      <c r="K127" s="16" t="n"/>
      <c r="L127" s="16" t="n"/>
      <c r="M127" s="39">
        <f>IF(A127="","",IF(OR(J127="",J127=0,K127=""),"",MAX(0,MIN(1,(J127-K127)/J127))))</f>
        <v/>
      </c>
      <c r="N127" s="18">
        <f>IF(A127="","",IF(M127="","",IF(M127&lt;Settings!$B$3,"Critical",IF(M127&lt;Settings!$B$4,"High",IF(M127&lt;Settings!$B$5,"Moderate","On Track")))))</f>
        <v/>
      </c>
      <c r="O127" s="14" t="n"/>
      <c r="P127" s="14" t="n"/>
      <c r="Q127" s="19" t="n"/>
      <c r="R127" s="38" t="n"/>
      <c r="S127" s="40">
        <f>IF(A127="","",IF(COUNTIF('Contact Log'!$B$7:$B$506,A127)=0,"",MAXIFS('Contact Log'!$C$7:$C$506,'Contact Log'!$B$7:$B$506,A127)))</f>
        <v/>
      </c>
      <c r="T127" s="21">
        <f>IF(A127="","",IF(S127="","",MAX(0,Dashboard!$B$3-S127)))</f>
        <v/>
      </c>
      <c r="U127" s="18">
        <f>IF(A127="","",IF(Z127&lt;&gt;"OK","Review Data",IF(G127="Closed","Closed",IF(R127="","Missing Review Date",IF(R127&lt;Dashboard!$B$3,"Overdue",IF(R127&lt;=Dashboard!$B$3+Settings!$B$6,"Due Soon","On Track"))))))</f>
        <v/>
      </c>
      <c r="V127" s="14" t="n"/>
      <c r="W127" s="38" t="n"/>
      <c r="X127" s="14" t="n"/>
      <c r="Y127" s="19" t="n"/>
      <c r="Z127" s="18">
        <f>IF(A127="","",IF(COUNTIF($A$7:$A$206,A127)&gt;1,"Check: Duplicate Case ID",IF(B127="","Check: Missing Student Alias",IF(F127="","Check: Missing Open Date",IF(AND(H127&lt;&gt;"",I127&lt;&gt;"",I127&lt;H127),"Check: Attendance Window Dates",IF(AND(J127&lt;&gt;"",K127&lt;&gt;"",K127&gt;J127),"Check: Absences Exceed Enrolled Days",IF(AND(K127&lt;&gt;"",L127&lt;&gt;"",L127&gt;K127),"Check: Unexcused Exceeds Absences",IF(AND(G127="Closed",W127=""),"Check: Missing Close Date",IF(AND(G127&lt;&gt;"Closed",W127&lt;&gt;""),"Check: Close Date on Open Case",IF(AND(W127&lt;&gt;"",F127&lt;&gt;"",W127&lt;F127),"Check: Close Date Before Open Date",IF(AND(G127="Closed",X127=""),"Check: Missing Closure Reason","OK"))))))))))</f>
        <v/>
      </c>
    </row>
    <row r="128">
      <c r="A128" s="14" t="n"/>
      <c r="B128" s="14" t="n"/>
      <c r="C128" s="14" t="n"/>
      <c r="D128" s="14" t="n"/>
      <c r="E128" s="14" t="n"/>
      <c r="F128" s="38" t="n"/>
      <c r="G128" s="14" t="n"/>
      <c r="H128" s="38" t="n"/>
      <c r="I128" s="38" t="n"/>
      <c r="J128" s="16" t="n"/>
      <c r="K128" s="16" t="n"/>
      <c r="L128" s="16" t="n"/>
      <c r="M128" s="39">
        <f>IF(A128="","",IF(OR(J128="",J128=0,K128=""),"",MAX(0,MIN(1,(J128-K128)/J128))))</f>
        <v/>
      </c>
      <c r="N128" s="18">
        <f>IF(A128="","",IF(M128="","",IF(M128&lt;Settings!$B$3,"Critical",IF(M128&lt;Settings!$B$4,"High",IF(M128&lt;Settings!$B$5,"Moderate","On Track")))))</f>
        <v/>
      </c>
      <c r="O128" s="14" t="n"/>
      <c r="P128" s="14" t="n"/>
      <c r="Q128" s="19" t="n"/>
      <c r="R128" s="38" t="n"/>
      <c r="S128" s="40">
        <f>IF(A128="","",IF(COUNTIF('Contact Log'!$B$7:$B$506,A128)=0,"",MAXIFS('Contact Log'!$C$7:$C$506,'Contact Log'!$B$7:$B$506,A128)))</f>
        <v/>
      </c>
      <c r="T128" s="21">
        <f>IF(A128="","",IF(S128="","",MAX(0,Dashboard!$B$3-S128)))</f>
        <v/>
      </c>
      <c r="U128" s="18">
        <f>IF(A128="","",IF(Z128&lt;&gt;"OK","Review Data",IF(G128="Closed","Closed",IF(R128="","Missing Review Date",IF(R128&lt;Dashboard!$B$3,"Overdue",IF(R128&lt;=Dashboard!$B$3+Settings!$B$6,"Due Soon","On Track"))))))</f>
        <v/>
      </c>
      <c r="V128" s="14" t="n"/>
      <c r="W128" s="38" t="n"/>
      <c r="X128" s="14" t="n"/>
      <c r="Y128" s="19" t="n"/>
      <c r="Z128" s="18">
        <f>IF(A128="","",IF(COUNTIF($A$7:$A$206,A128)&gt;1,"Check: Duplicate Case ID",IF(B128="","Check: Missing Student Alias",IF(F128="","Check: Missing Open Date",IF(AND(H128&lt;&gt;"",I128&lt;&gt;"",I128&lt;H128),"Check: Attendance Window Dates",IF(AND(J128&lt;&gt;"",K128&lt;&gt;"",K128&gt;J128),"Check: Absences Exceed Enrolled Days",IF(AND(K128&lt;&gt;"",L128&lt;&gt;"",L128&gt;K128),"Check: Unexcused Exceeds Absences",IF(AND(G128="Closed",W128=""),"Check: Missing Close Date",IF(AND(G128&lt;&gt;"Closed",W128&lt;&gt;""),"Check: Close Date on Open Case",IF(AND(W128&lt;&gt;"",F128&lt;&gt;"",W128&lt;F128),"Check: Close Date Before Open Date",IF(AND(G128="Closed",X128=""),"Check: Missing Closure Reason","OK"))))))))))</f>
        <v/>
      </c>
    </row>
    <row r="129">
      <c r="A129" s="14" t="n"/>
      <c r="B129" s="14" t="n"/>
      <c r="C129" s="14" t="n"/>
      <c r="D129" s="14" t="n"/>
      <c r="E129" s="14" t="n"/>
      <c r="F129" s="38" t="n"/>
      <c r="G129" s="14" t="n"/>
      <c r="H129" s="38" t="n"/>
      <c r="I129" s="38" t="n"/>
      <c r="J129" s="16" t="n"/>
      <c r="K129" s="16" t="n"/>
      <c r="L129" s="16" t="n"/>
      <c r="M129" s="39">
        <f>IF(A129="","",IF(OR(J129="",J129=0,K129=""),"",MAX(0,MIN(1,(J129-K129)/J129))))</f>
        <v/>
      </c>
      <c r="N129" s="18">
        <f>IF(A129="","",IF(M129="","",IF(M129&lt;Settings!$B$3,"Critical",IF(M129&lt;Settings!$B$4,"High",IF(M129&lt;Settings!$B$5,"Moderate","On Track")))))</f>
        <v/>
      </c>
      <c r="O129" s="14" t="n"/>
      <c r="P129" s="14" t="n"/>
      <c r="Q129" s="19" t="n"/>
      <c r="R129" s="38" t="n"/>
      <c r="S129" s="40">
        <f>IF(A129="","",IF(COUNTIF('Contact Log'!$B$7:$B$506,A129)=0,"",MAXIFS('Contact Log'!$C$7:$C$506,'Contact Log'!$B$7:$B$506,A129)))</f>
        <v/>
      </c>
      <c r="T129" s="21">
        <f>IF(A129="","",IF(S129="","",MAX(0,Dashboard!$B$3-S129)))</f>
        <v/>
      </c>
      <c r="U129" s="18">
        <f>IF(A129="","",IF(Z129&lt;&gt;"OK","Review Data",IF(G129="Closed","Closed",IF(R129="","Missing Review Date",IF(R129&lt;Dashboard!$B$3,"Overdue",IF(R129&lt;=Dashboard!$B$3+Settings!$B$6,"Due Soon","On Track"))))))</f>
        <v/>
      </c>
      <c r="V129" s="14" t="n"/>
      <c r="W129" s="38" t="n"/>
      <c r="X129" s="14" t="n"/>
      <c r="Y129" s="19" t="n"/>
      <c r="Z129" s="18">
        <f>IF(A129="","",IF(COUNTIF($A$7:$A$206,A129)&gt;1,"Check: Duplicate Case ID",IF(B129="","Check: Missing Student Alias",IF(F129="","Check: Missing Open Date",IF(AND(H129&lt;&gt;"",I129&lt;&gt;"",I129&lt;H129),"Check: Attendance Window Dates",IF(AND(J129&lt;&gt;"",K129&lt;&gt;"",K129&gt;J129),"Check: Absences Exceed Enrolled Days",IF(AND(K129&lt;&gt;"",L129&lt;&gt;"",L129&gt;K129),"Check: Unexcused Exceeds Absences",IF(AND(G129="Closed",W129=""),"Check: Missing Close Date",IF(AND(G129&lt;&gt;"Closed",W129&lt;&gt;""),"Check: Close Date on Open Case",IF(AND(W129&lt;&gt;"",F129&lt;&gt;"",W129&lt;F129),"Check: Close Date Before Open Date",IF(AND(G129="Closed",X129=""),"Check: Missing Closure Reason","OK"))))))))))</f>
        <v/>
      </c>
    </row>
    <row r="130">
      <c r="A130" s="14" t="n"/>
      <c r="B130" s="14" t="n"/>
      <c r="C130" s="14" t="n"/>
      <c r="D130" s="14" t="n"/>
      <c r="E130" s="14" t="n"/>
      <c r="F130" s="38" t="n"/>
      <c r="G130" s="14" t="n"/>
      <c r="H130" s="38" t="n"/>
      <c r="I130" s="38" t="n"/>
      <c r="J130" s="16" t="n"/>
      <c r="K130" s="16" t="n"/>
      <c r="L130" s="16" t="n"/>
      <c r="M130" s="39">
        <f>IF(A130="","",IF(OR(J130="",J130=0,K130=""),"",MAX(0,MIN(1,(J130-K130)/J130))))</f>
        <v/>
      </c>
      <c r="N130" s="18">
        <f>IF(A130="","",IF(M130="","",IF(M130&lt;Settings!$B$3,"Critical",IF(M130&lt;Settings!$B$4,"High",IF(M130&lt;Settings!$B$5,"Moderate","On Track")))))</f>
        <v/>
      </c>
      <c r="O130" s="14" t="n"/>
      <c r="P130" s="14" t="n"/>
      <c r="Q130" s="19" t="n"/>
      <c r="R130" s="38" t="n"/>
      <c r="S130" s="40">
        <f>IF(A130="","",IF(COUNTIF('Contact Log'!$B$7:$B$506,A130)=0,"",MAXIFS('Contact Log'!$C$7:$C$506,'Contact Log'!$B$7:$B$506,A130)))</f>
        <v/>
      </c>
      <c r="T130" s="21">
        <f>IF(A130="","",IF(S130="","",MAX(0,Dashboard!$B$3-S130)))</f>
        <v/>
      </c>
      <c r="U130" s="18">
        <f>IF(A130="","",IF(Z130&lt;&gt;"OK","Review Data",IF(G130="Closed","Closed",IF(R130="","Missing Review Date",IF(R130&lt;Dashboard!$B$3,"Overdue",IF(R130&lt;=Dashboard!$B$3+Settings!$B$6,"Due Soon","On Track"))))))</f>
        <v/>
      </c>
      <c r="V130" s="14" t="n"/>
      <c r="W130" s="38" t="n"/>
      <c r="X130" s="14" t="n"/>
      <c r="Y130" s="19" t="n"/>
      <c r="Z130" s="18">
        <f>IF(A130="","",IF(COUNTIF($A$7:$A$206,A130)&gt;1,"Check: Duplicate Case ID",IF(B130="","Check: Missing Student Alias",IF(F130="","Check: Missing Open Date",IF(AND(H130&lt;&gt;"",I130&lt;&gt;"",I130&lt;H130),"Check: Attendance Window Dates",IF(AND(J130&lt;&gt;"",K130&lt;&gt;"",K130&gt;J130),"Check: Absences Exceed Enrolled Days",IF(AND(K130&lt;&gt;"",L130&lt;&gt;"",L130&gt;K130),"Check: Unexcused Exceeds Absences",IF(AND(G130="Closed",W130=""),"Check: Missing Close Date",IF(AND(G130&lt;&gt;"Closed",W130&lt;&gt;""),"Check: Close Date on Open Case",IF(AND(W130&lt;&gt;"",F130&lt;&gt;"",W130&lt;F130),"Check: Close Date Before Open Date",IF(AND(G130="Closed",X130=""),"Check: Missing Closure Reason","OK"))))))))))</f>
        <v/>
      </c>
    </row>
    <row r="131">
      <c r="A131" s="14" t="n"/>
      <c r="B131" s="14" t="n"/>
      <c r="C131" s="14" t="n"/>
      <c r="D131" s="14" t="n"/>
      <c r="E131" s="14" t="n"/>
      <c r="F131" s="38" t="n"/>
      <c r="G131" s="14" t="n"/>
      <c r="H131" s="38" t="n"/>
      <c r="I131" s="38" t="n"/>
      <c r="J131" s="16" t="n"/>
      <c r="K131" s="16" t="n"/>
      <c r="L131" s="16" t="n"/>
      <c r="M131" s="39">
        <f>IF(A131="","",IF(OR(J131="",J131=0,K131=""),"",MAX(0,MIN(1,(J131-K131)/J131))))</f>
        <v/>
      </c>
      <c r="N131" s="18">
        <f>IF(A131="","",IF(M131="","",IF(M131&lt;Settings!$B$3,"Critical",IF(M131&lt;Settings!$B$4,"High",IF(M131&lt;Settings!$B$5,"Moderate","On Track")))))</f>
        <v/>
      </c>
      <c r="O131" s="14" t="n"/>
      <c r="P131" s="14" t="n"/>
      <c r="Q131" s="19" t="n"/>
      <c r="R131" s="38" t="n"/>
      <c r="S131" s="40">
        <f>IF(A131="","",IF(COUNTIF('Contact Log'!$B$7:$B$506,A131)=0,"",MAXIFS('Contact Log'!$C$7:$C$506,'Contact Log'!$B$7:$B$506,A131)))</f>
        <v/>
      </c>
      <c r="T131" s="21">
        <f>IF(A131="","",IF(S131="","",MAX(0,Dashboard!$B$3-S131)))</f>
        <v/>
      </c>
      <c r="U131" s="18">
        <f>IF(A131="","",IF(Z131&lt;&gt;"OK","Review Data",IF(G131="Closed","Closed",IF(R131="","Missing Review Date",IF(R131&lt;Dashboard!$B$3,"Overdue",IF(R131&lt;=Dashboard!$B$3+Settings!$B$6,"Due Soon","On Track"))))))</f>
        <v/>
      </c>
      <c r="V131" s="14" t="n"/>
      <c r="W131" s="38" t="n"/>
      <c r="X131" s="14" t="n"/>
      <c r="Y131" s="19" t="n"/>
      <c r="Z131" s="18">
        <f>IF(A131="","",IF(COUNTIF($A$7:$A$206,A131)&gt;1,"Check: Duplicate Case ID",IF(B131="","Check: Missing Student Alias",IF(F131="","Check: Missing Open Date",IF(AND(H131&lt;&gt;"",I131&lt;&gt;"",I131&lt;H131),"Check: Attendance Window Dates",IF(AND(J131&lt;&gt;"",K131&lt;&gt;"",K131&gt;J131),"Check: Absences Exceed Enrolled Days",IF(AND(K131&lt;&gt;"",L131&lt;&gt;"",L131&gt;K131),"Check: Unexcused Exceeds Absences",IF(AND(G131="Closed",W131=""),"Check: Missing Close Date",IF(AND(G131&lt;&gt;"Closed",W131&lt;&gt;""),"Check: Close Date on Open Case",IF(AND(W131&lt;&gt;"",F131&lt;&gt;"",W131&lt;F131),"Check: Close Date Before Open Date",IF(AND(G131="Closed",X131=""),"Check: Missing Closure Reason","OK"))))))))))</f>
        <v/>
      </c>
    </row>
    <row r="132">
      <c r="A132" s="14" t="n"/>
      <c r="B132" s="14" t="n"/>
      <c r="C132" s="14" t="n"/>
      <c r="D132" s="14" t="n"/>
      <c r="E132" s="14" t="n"/>
      <c r="F132" s="38" t="n"/>
      <c r="G132" s="14" t="n"/>
      <c r="H132" s="38" t="n"/>
      <c r="I132" s="38" t="n"/>
      <c r="J132" s="16" t="n"/>
      <c r="K132" s="16" t="n"/>
      <c r="L132" s="16" t="n"/>
      <c r="M132" s="39">
        <f>IF(A132="","",IF(OR(J132="",J132=0,K132=""),"",MAX(0,MIN(1,(J132-K132)/J132))))</f>
        <v/>
      </c>
      <c r="N132" s="18">
        <f>IF(A132="","",IF(M132="","",IF(M132&lt;Settings!$B$3,"Critical",IF(M132&lt;Settings!$B$4,"High",IF(M132&lt;Settings!$B$5,"Moderate","On Track")))))</f>
        <v/>
      </c>
      <c r="O132" s="14" t="n"/>
      <c r="P132" s="14" t="n"/>
      <c r="Q132" s="19" t="n"/>
      <c r="R132" s="38" t="n"/>
      <c r="S132" s="40">
        <f>IF(A132="","",IF(COUNTIF('Contact Log'!$B$7:$B$506,A132)=0,"",MAXIFS('Contact Log'!$C$7:$C$506,'Contact Log'!$B$7:$B$506,A132)))</f>
        <v/>
      </c>
      <c r="T132" s="21">
        <f>IF(A132="","",IF(S132="","",MAX(0,Dashboard!$B$3-S132)))</f>
        <v/>
      </c>
      <c r="U132" s="18">
        <f>IF(A132="","",IF(Z132&lt;&gt;"OK","Review Data",IF(G132="Closed","Closed",IF(R132="","Missing Review Date",IF(R132&lt;Dashboard!$B$3,"Overdue",IF(R132&lt;=Dashboard!$B$3+Settings!$B$6,"Due Soon","On Track"))))))</f>
        <v/>
      </c>
      <c r="V132" s="14" t="n"/>
      <c r="W132" s="38" t="n"/>
      <c r="X132" s="14" t="n"/>
      <c r="Y132" s="19" t="n"/>
      <c r="Z132" s="18">
        <f>IF(A132="","",IF(COUNTIF($A$7:$A$206,A132)&gt;1,"Check: Duplicate Case ID",IF(B132="","Check: Missing Student Alias",IF(F132="","Check: Missing Open Date",IF(AND(H132&lt;&gt;"",I132&lt;&gt;"",I132&lt;H132),"Check: Attendance Window Dates",IF(AND(J132&lt;&gt;"",K132&lt;&gt;"",K132&gt;J132),"Check: Absences Exceed Enrolled Days",IF(AND(K132&lt;&gt;"",L132&lt;&gt;"",L132&gt;K132),"Check: Unexcused Exceeds Absences",IF(AND(G132="Closed",W132=""),"Check: Missing Close Date",IF(AND(G132&lt;&gt;"Closed",W132&lt;&gt;""),"Check: Close Date on Open Case",IF(AND(W132&lt;&gt;"",F132&lt;&gt;"",W132&lt;F132),"Check: Close Date Before Open Date",IF(AND(G132="Closed",X132=""),"Check: Missing Closure Reason","OK"))))))))))</f>
        <v/>
      </c>
    </row>
    <row r="133">
      <c r="A133" s="14" t="n"/>
      <c r="B133" s="14" t="n"/>
      <c r="C133" s="14" t="n"/>
      <c r="D133" s="14" t="n"/>
      <c r="E133" s="14" t="n"/>
      <c r="F133" s="38" t="n"/>
      <c r="G133" s="14" t="n"/>
      <c r="H133" s="38" t="n"/>
      <c r="I133" s="38" t="n"/>
      <c r="J133" s="16" t="n"/>
      <c r="K133" s="16" t="n"/>
      <c r="L133" s="16" t="n"/>
      <c r="M133" s="39">
        <f>IF(A133="","",IF(OR(J133="",J133=0,K133=""),"",MAX(0,MIN(1,(J133-K133)/J133))))</f>
        <v/>
      </c>
      <c r="N133" s="18">
        <f>IF(A133="","",IF(M133="","",IF(M133&lt;Settings!$B$3,"Critical",IF(M133&lt;Settings!$B$4,"High",IF(M133&lt;Settings!$B$5,"Moderate","On Track")))))</f>
        <v/>
      </c>
      <c r="O133" s="14" t="n"/>
      <c r="P133" s="14" t="n"/>
      <c r="Q133" s="19" t="n"/>
      <c r="R133" s="38" t="n"/>
      <c r="S133" s="40">
        <f>IF(A133="","",IF(COUNTIF('Contact Log'!$B$7:$B$506,A133)=0,"",MAXIFS('Contact Log'!$C$7:$C$506,'Contact Log'!$B$7:$B$506,A133)))</f>
        <v/>
      </c>
      <c r="T133" s="21">
        <f>IF(A133="","",IF(S133="","",MAX(0,Dashboard!$B$3-S133)))</f>
        <v/>
      </c>
      <c r="U133" s="18">
        <f>IF(A133="","",IF(Z133&lt;&gt;"OK","Review Data",IF(G133="Closed","Closed",IF(R133="","Missing Review Date",IF(R133&lt;Dashboard!$B$3,"Overdue",IF(R133&lt;=Dashboard!$B$3+Settings!$B$6,"Due Soon","On Track"))))))</f>
        <v/>
      </c>
      <c r="V133" s="14" t="n"/>
      <c r="W133" s="38" t="n"/>
      <c r="X133" s="14" t="n"/>
      <c r="Y133" s="19" t="n"/>
      <c r="Z133" s="18">
        <f>IF(A133="","",IF(COUNTIF($A$7:$A$206,A133)&gt;1,"Check: Duplicate Case ID",IF(B133="","Check: Missing Student Alias",IF(F133="","Check: Missing Open Date",IF(AND(H133&lt;&gt;"",I133&lt;&gt;"",I133&lt;H133),"Check: Attendance Window Dates",IF(AND(J133&lt;&gt;"",K133&lt;&gt;"",K133&gt;J133),"Check: Absences Exceed Enrolled Days",IF(AND(K133&lt;&gt;"",L133&lt;&gt;"",L133&gt;K133),"Check: Unexcused Exceeds Absences",IF(AND(G133="Closed",W133=""),"Check: Missing Close Date",IF(AND(G133&lt;&gt;"Closed",W133&lt;&gt;""),"Check: Close Date on Open Case",IF(AND(W133&lt;&gt;"",F133&lt;&gt;"",W133&lt;F133),"Check: Close Date Before Open Date",IF(AND(G133="Closed",X133=""),"Check: Missing Closure Reason","OK"))))))))))</f>
        <v/>
      </c>
    </row>
    <row r="134">
      <c r="A134" s="14" t="n"/>
      <c r="B134" s="14" t="n"/>
      <c r="C134" s="14" t="n"/>
      <c r="D134" s="14" t="n"/>
      <c r="E134" s="14" t="n"/>
      <c r="F134" s="38" t="n"/>
      <c r="G134" s="14" t="n"/>
      <c r="H134" s="38" t="n"/>
      <c r="I134" s="38" t="n"/>
      <c r="J134" s="16" t="n"/>
      <c r="K134" s="16" t="n"/>
      <c r="L134" s="16" t="n"/>
      <c r="M134" s="39">
        <f>IF(A134="","",IF(OR(J134="",J134=0,K134=""),"",MAX(0,MIN(1,(J134-K134)/J134))))</f>
        <v/>
      </c>
      <c r="N134" s="18">
        <f>IF(A134="","",IF(M134="","",IF(M134&lt;Settings!$B$3,"Critical",IF(M134&lt;Settings!$B$4,"High",IF(M134&lt;Settings!$B$5,"Moderate","On Track")))))</f>
        <v/>
      </c>
      <c r="O134" s="14" t="n"/>
      <c r="P134" s="14" t="n"/>
      <c r="Q134" s="19" t="n"/>
      <c r="R134" s="38" t="n"/>
      <c r="S134" s="40">
        <f>IF(A134="","",IF(COUNTIF('Contact Log'!$B$7:$B$506,A134)=0,"",MAXIFS('Contact Log'!$C$7:$C$506,'Contact Log'!$B$7:$B$506,A134)))</f>
        <v/>
      </c>
      <c r="T134" s="21">
        <f>IF(A134="","",IF(S134="","",MAX(0,Dashboard!$B$3-S134)))</f>
        <v/>
      </c>
      <c r="U134" s="18">
        <f>IF(A134="","",IF(Z134&lt;&gt;"OK","Review Data",IF(G134="Closed","Closed",IF(R134="","Missing Review Date",IF(R134&lt;Dashboard!$B$3,"Overdue",IF(R134&lt;=Dashboard!$B$3+Settings!$B$6,"Due Soon","On Track"))))))</f>
        <v/>
      </c>
      <c r="V134" s="14" t="n"/>
      <c r="W134" s="38" t="n"/>
      <c r="X134" s="14" t="n"/>
      <c r="Y134" s="19" t="n"/>
      <c r="Z134" s="18">
        <f>IF(A134="","",IF(COUNTIF($A$7:$A$206,A134)&gt;1,"Check: Duplicate Case ID",IF(B134="","Check: Missing Student Alias",IF(F134="","Check: Missing Open Date",IF(AND(H134&lt;&gt;"",I134&lt;&gt;"",I134&lt;H134),"Check: Attendance Window Dates",IF(AND(J134&lt;&gt;"",K134&lt;&gt;"",K134&gt;J134),"Check: Absences Exceed Enrolled Days",IF(AND(K134&lt;&gt;"",L134&lt;&gt;"",L134&gt;K134),"Check: Unexcused Exceeds Absences",IF(AND(G134="Closed",W134=""),"Check: Missing Close Date",IF(AND(G134&lt;&gt;"Closed",W134&lt;&gt;""),"Check: Close Date on Open Case",IF(AND(W134&lt;&gt;"",F134&lt;&gt;"",W134&lt;F134),"Check: Close Date Before Open Date",IF(AND(G134="Closed",X134=""),"Check: Missing Closure Reason","OK"))))))))))</f>
        <v/>
      </c>
    </row>
    <row r="135">
      <c r="A135" s="14" t="n"/>
      <c r="B135" s="14" t="n"/>
      <c r="C135" s="14" t="n"/>
      <c r="D135" s="14" t="n"/>
      <c r="E135" s="14" t="n"/>
      <c r="F135" s="38" t="n"/>
      <c r="G135" s="14" t="n"/>
      <c r="H135" s="38" t="n"/>
      <c r="I135" s="38" t="n"/>
      <c r="J135" s="16" t="n"/>
      <c r="K135" s="16" t="n"/>
      <c r="L135" s="16" t="n"/>
      <c r="M135" s="39">
        <f>IF(A135="","",IF(OR(J135="",J135=0,K135=""),"",MAX(0,MIN(1,(J135-K135)/J135))))</f>
        <v/>
      </c>
      <c r="N135" s="18">
        <f>IF(A135="","",IF(M135="","",IF(M135&lt;Settings!$B$3,"Critical",IF(M135&lt;Settings!$B$4,"High",IF(M135&lt;Settings!$B$5,"Moderate","On Track")))))</f>
        <v/>
      </c>
      <c r="O135" s="14" t="n"/>
      <c r="P135" s="14" t="n"/>
      <c r="Q135" s="19" t="n"/>
      <c r="R135" s="38" t="n"/>
      <c r="S135" s="40">
        <f>IF(A135="","",IF(COUNTIF('Contact Log'!$B$7:$B$506,A135)=0,"",MAXIFS('Contact Log'!$C$7:$C$506,'Contact Log'!$B$7:$B$506,A135)))</f>
        <v/>
      </c>
      <c r="T135" s="21">
        <f>IF(A135="","",IF(S135="","",MAX(0,Dashboard!$B$3-S135)))</f>
        <v/>
      </c>
      <c r="U135" s="18">
        <f>IF(A135="","",IF(Z135&lt;&gt;"OK","Review Data",IF(G135="Closed","Closed",IF(R135="","Missing Review Date",IF(R135&lt;Dashboard!$B$3,"Overdue",IF(R135&lt;=Dashboard!$B$3+Settings!$B$6,"Due Soon","On Track"))))))</f>
        <v/>
      </c>
      <c r="V135" s="14" t="n"/>
      <c r="W135" s="38" t="n"/>
      <c r="X135" s="14" t="n"/>
      <c r="Y135" s="19" t="n"/>
      <c r="Z135" s="18">
        <f>IF(A135="","",IF(COUNTIF($A$7:$A$206,A135)&gt;1,"Check: Duplicate Case ID",IF(B135="","Check: Missing Student Alias",IF(F135="","Check: Missing Open Date",IF(AND(H135&lt;&gt;"",I135&lt;&gt;"",I135&lt;H135),"Check: Attendance Window Dates",IF(AND(J135&lt;&gt;"",K135&lt;&gt;"",K135&gt;J135),"Check: Absences Exceed Enrolled Days",IF(AND(K135&lt;&gt;"",L135&lt;&gt;"",L135&gt;K135),"Check: Unexcused Exceeds Absences",IF(AND(G135="Closed",W135=""),"Check: Missing Close Date",IF(AND(G135&lt;&gt;"Closed",W135&lt;&gt;""),"Check: Close Date on Open Case",IF(AND(W135&lt;&gt;"",F135&lt;&gt;"",W135&lt;F135),"Check: Close Date Before Open Date",IF(AND(G135="Closed",X135=""),"Check: Missing Closure Reason","OK"))))))))))</f>
        <v/>
      </c>
    </row>
    <row r="136">
      <c r="A136" s="14" t="n"/>
      <c r="B136" s="14" t="n"/>
      <c r="C136" s="14" t="n"/>
      <c r="D136" s="14" t="n"/>
      <c r="E136" s="14" t="n"/>
      <c r="F136" s="38" t="n"/>
      <c r="G136" s="14" t="n"/>
      <c r="H136" s="38" t="n"/>
      <c r="I136" s="38" t="n"/>
      <c r="J136" s="16" t="n"/>
      <c r="K136" s="16" t="n"/>
      <c r="L136" s="16" t="n"/>
      <c r="M136" s="39">
        <f>IF(A136="","",IF(OR(J136="",J136=0,K136=""),"",MAX(0,MIN(1,(J136-K136)/J136))))</f>
        <v/>
      </c>
      <c r="N136" s="18">
        <f>IF(A136="","",IF(M136="","",IF(M136&lt;Settings!$B$3,"Critical",IF(M136&lt;Settings!$B$4,"High",IF(M136&lt;Settings!$B$5,"Moderate","On Track")))))</f>
        <v/>
      </c>
      <c r="O136" s="14" t="n"/>
      <c r="P136" s="14" t="n"/>
      <c r="Q136" s="19" t="n"/>
      <c r="R136" s="38" t="n"/>
      <c r="S136" s="40">
        <f>IF(A136="","",IF(COUNTIF('Contact Log'!$B$7:$B$506,A136)=0,"",MAXIFS('Contact Log'!$C$7:$C$506,'Contact Log'!$B$7:$B$506,A136)))</f>
        <v/>
      </c>
      <c r="T136" s="21">
        <f>IF(A136="","",IF(S136="","",MAX(0,Dashboard!$B$3-S136)))</f>
        <v/>
      </c>
      <c r="U136" s="18">
        <f>IF(A136="","",IF(Z136&lt;&gt;"OK","Review Data",IF(G136="Closed","Closed",IF(R136="","Missing Review Date",IF(R136&lt;Dashboard!$B$3,"Overdue",IF(R136&lt;=Dashboard!$B$3+Settings!$B$6,"Due Soon","On Track"))))))</f>
        <v/>
      </c>
      <c r="V136" s="14" t="n"/>
      <c r="W136" s="38" t="n"/>
      <c r="X136" s="14" t="n"/>
      <c r="Y136" s="19" t="n"/>
      <c r="Z136" s="18">
        <f>IF(A136="","",IF(COUNTIF($A$7:$A$206,A136)&gt;1,"Check: Duplicate Case ID",IF(B136="","Check: Missing Student Alias",IF(F136="","Check: Missing Open Date",IF(AND(H136&lt;&gt;"",I136&lt;&gt;"",I136&lt;H136),"Check: Attendance Window Dates",IF(AND(J136&lt;&gt;"",K136&lt;&gt;"",K136&gt;J136),"Check: Absences Exceed Enrolled Days",IF(AND(K136&lt;&gt;"",L136&lt;&gt;"",L136&gt;K136),"Check: Unexcused Exceeds Absences",IF(AND(G136="Closed",W136=""),"Check: Missing Close Date",IF(AND(G136&lt;&gt;"Closed",W136&lt;&gt;""),"Check: Close Date on Open Case",IF(AND(W136&lt;&gt;"",F136&lt;&gt;"",W136&lt;F136),"Check: Close Date Before Open Date",IF(AND(G136="Closed",X136=""),"Check: Missing Closure Reason","OK"))))))))))</f>
        <v/>
      </c>
    </row>
    <row r="137">
      <c r="A137" s="14" t="n"/>
      <c r="B137" s="14" t="n"/>
      <c r="C137" s="14" t="n"/>
      <c r="D137" s="14" t="n"/>
      <c r="E137" s="14" t="n"/>
      <c r="F137" s="38" t="n"/>
      <c r="G137" s="14" t="n"/>
      <c r="H137" s="38" t="n"/>
      <c r="I137" s="38" t="n"/>
      <c r="J137" s="16" t="n"/>
      <c r="K137" s="16" t="n"/>
      <c r="L137" s="16" t="n"/>
      <c r="M137" s="39">
        <f>IF(A137="","",IF(OR(J137="",J137=0,K137=""),"",MAX(0,MIN(1,(J137-K137)/J137))))</f>
        <v/>
      </c>
      <c r="N137" s="18">
        <f>IF(A137="","",IF(M137="","",IF(M137&lt;Settings!$B$3,"Critical",IF(M137&lt;Settings!$B$4,"High",IF(M137&lt;Settings!$B$5,"Moderate","On Track")))))</f>
        <v/>
      </c>
      <c r="O137" s="14" t="n"/>
      <c r="P137" s="14" t="n"/>
      <c r="Q137" s="19" t="n"/>
      <c r="R137" s="38" t="n"/>
      <c r="S137" s="40">
        <f>IF(A137="","",IF(COUNTIF('Contact Log'!$B$7:$B$506,A137)=0,"",MAXIFS('Contact Log'!$C$7:$C$506,'Contact Log'!$B$7:$B$506,A137)))</f>
        <v/>
      </c>
      <c r="T137" s="21">
        <f>IF(A137="","",IF(S137="","",MAX(0,Dashboard!$B$3-S137)))</f>
        <v/>
      </c>
      <c r="U137" s="18">
        <f>IF(A137="","",IF(Z137&lt;&gt;"OK","Review Data",IF(G137="Closed","Closed",IF(R137="","Missing Review Date",IF(R137&lt;Dashboard!$B$3,"Overdue",IF(R137&lt;=Dashboard!$B$3+Settings!$B$6,"Due Soon","On Track"))))))</f>
        <v/>
      </c>
      <c r="V137" s="14" t="n"/>
      <c r="W137" s="38" t="n"/>
      <c r="X137" s="14" t="n"/>
      <c r="Y137" s="19" t="n"/>
      <c r="Z137" s="18">
        <f>IF(A137="","",IF(COUNTIF($A$7:$A$206,A137)&gt;1,"Check: Duplicate Case ID",IF(B137="","Check: Missing Student Alias",IF(F137="","Check: Missing Open Date",IF(AND(H137&lt;&gt;"",I137&lt;&gt;"",I137&lt;H137),"Check: Attendance Window Dates",IF(AND(J137&lt;&gt;"",K137&lt;&gt;"",K137&gt;J137),"Check: Absences Exceed Enrolled Days",IF(AND(K137&lt;&gt;"",L137&lt;&gt;"",L137&gt;K137),"Check: Unexcused Exceeds Absences",IF(AND(G137="Closed",W137=""),"Check: Missing Close Date",IF(AND(G137&lt;&gt;"Closed",W137&lt;&gt;""),"Check: Close Date on Open Case",IF(AND(W137&lt;&gt;"",F137&lt;&gt;"",W137&lt;F137),"Check: Close Date Before Open Date",IF(AND(G137="Closed",X137=""),"Check: Missing Closure Reason","OK"))))))))))</f>
        <v/>
      </c>
    </row>
    <row r="138">
      <c r="A138" s="14" t="n"/>
      <c r="B138" s="14" t="n"/>
      <c r="C138" s="14" t="n"/>
      <c r="D138" s="14" t="n"/>
      <c r="E138" s="14" t="n"/>
      <c r="F138" s="38" t="n"/>
      <c r="G138" s="14" t="n"/>
      <c r="H138" s="38" t="n"/>
      <c r="I138" s="38" t="n"/>
      <c r="J138" s="16" t="n"/>
      <c r="K138" s="16" t="n"/>
      <c r="L138" s="16" t="n"/>
      <c r="M138" s="39">
        <f>IF(A138="","",IF(OR(J138="",J138=0,K138=""),"",MAX(0,MIN(1,(J138-K138)/J138))))</f>
        <v/>
      </c>
      <c r="N138" s="18">
        <f>IF(A138="","",IF(M138="","",IF(M138&lt;Settings!$B$3,"Critical",IF(M138&lt;Settings!$B$4,"High",IF(M138&lt;Settings!$B$5,"Moderate","On Track")))))</f>
        <v/>
      </c>
      <c r="O138" s="14" t="n"/>
      <c r="P138" s="14" t="n"/>
      <c r="Q138" s="19" t="n"/>
      <c r="R138" s="38" t="n"/>
      <c r="S138" s="40">
        <f>IF(A138="","",IF(COUNTIF('Contact Log'!$B$7:$B$506,A138)=0,"",MAXIFS('Contact Log'!$C$7:$C$506,'Contact Log'!$B$7:$B$506,A138)))</f>
        <v/>
      </c>
      <c r="T138" s="21">
        <f>IF(A138="","",IF(S138="","",MAX(0,Dashboard!$B$3-S138)))</f>
        <v/>
      </c>
      <c r="U138" s="18">
        <f>IF(A138="","",IF(Z138&lt;&gt;"OK","Review Data",IF(G138="Closed","Closed",IF(R138="","Missing Review Date",IF(R138&lt;Dashboard!$B$3,"Overdue",IF(R138&lt;=Dashboard!$B$3+Settings!$B$6,"Due Soon","On Track"))))))</f>
        <v/>
      </c>
      <c r="V138" s="14" t="n"/>
      <c r="W138" s="38" t="n"/>
      <c r="X138" s="14" t="n"/>
      <c r="Y138" s="19" t="n"/>
      <c r="Z138" s="18">
        <f>IF(A138="","",IF(COUNTIF($A$7:$A$206,A138)&gt;1,"Check: Duplicate Case ID",IF(B138="","Check: Missing Student Alias",IF(F138="","Check: Missing Open Date",IF(AND(H138&lt;&gt;"",I138&lt;&gt;"",I138&lt;H138),"Check: Attendance Window Dates",IF(AND(J138&lt;&gt;"",K138&lt;&gt;"",K138&gt;J138),"Check: Absences Exceed Enrolled Days",IF(AND(K138&lt;&gt;"",L138&lt;&gt;"",L138&gt;K138),"Check: Unexcused Exceeds Absences",IF(AND(G138="Closed",W138=""),"Check: Missing Close Date",IF(AND(G138&lt;&gt;"Closed",W138&lt;&gt;""),"Check: Close Date on Open Case",IF(AND(W138&lt;&gt;"",F138&lt;&gt;"",W138&lt;F138),"Check: Close Date Before Open Date",IF(AND(G138="Closed",X138=""),"Check: Missing Closure Reason","OK"))))))))))</f>
        <v/>
      </c>
    </row>
    <row r="139">
      <c r="A139" s="14" t="n"/>
      <c r="B139" s="14" t="n"/>
      <c r="C139" s="14" t="n"/>
      <c r="D139" s="14" t="n"/>
      <c r="E139" s="14" t="n"/>
      <c r="F139" s="38" t="n"/>
      <c r="G139" s="14" t="n"/>
      <c r="H139" s="38" t="n"/>
      <c r="I139" s="38" t="n"/>
      <c r="J139" s="16" t="n"/>
      <c r="K139" s="16" t="n"/>
      <c r="L139" s="16" t="n"/>
      <c r="M139" s="39">
        <f>IF(A139="","",IF(OR(J139="",J139=0,K139=""),"",MAX(0,MIN(1,(J139-K139)/J139))))</f>
        <v/>
      </c>
      <c r="N139" s="18">
        <f>IF(A139="","",IF(M139="","",IF(M139&lt;Settings!$B$3,"Critical",IF(M139&lt;Settings!$B$4,"High",IF(M139&lt;Settings!$B$5,"Moderate","On Track")))))</f>
        <v/>
      </c>
      <c r="O139" s="14" t="n"/>
      <c r="P139" s="14" t="n"/>
      <c r="Q139" s="19" t="n"/>
      <c r="R139" s="38" t="n"/>
      <c r="S139" s="40">
        <f>IF(A139="","",IF(COUNTIF('Contact Log'!$B$7:$B$506,A139)=0,"",MAXIFS('Contact Log'!$C$7:$C$506,'Contact Log'!$B$7:$B$506,A139)))</f>
        <v/>
      </c>
      <c r="T139" s="21">
        <f>IF(A139="","",IF(S139="","",MAX(0,Dashboard!$B$3-S139)))</f>
        <v/>
      </c>
      <c r="U139" s="18">
        <f>IF(A139="","",IF(Z139&lt;&gt;"OK","Review Data",IF(G139="Closed","Closed",IF(R139="","Missing Review Date",IF(R139&lt;Dashboard!$B$3,"Overdue",IF(R139&lt;=Dashboard!$B$3+Settings!$B$6,"Due Soon","On Track"))))))</f>
        <v/>
      </c>
      <c r="V139" s="14" t="n"/>
      <c r="W139" s="38" t="n"/>
      <c r="X139" s="14" t="n"/>
      <c r="Y139" s="19" t="n"/>
      <c r="Z139" s="18">
        <f>IF(A139="","",IF(COUNTIF($A$7:$A$206,A139)&gt;1,"Check: Duplicate Case ID",IF(B139="","Check: Missing Student Alias",IF(F139="","Check: Missing Open Date",IF(AND(H139&lt;&gt;"",I139&lt;&gt;"",I139&lt;H139),"Check: Attendance Window Dates",IF(AND(J139&lt;&gt;"",K139&lt;&gt;"",K139&gt;J139),"Check: Absences Exceed Enrolled Days",IF(AND(K139&lt;&gt;"",L139&lt;&gt;"",L139&gt;K139),"Check: Unexcused Exceeds Absences",IF(AND(G139="Closed",W139=""),"Check: Missing Close Date",IF(AND(G139&lt;&gt;"Closed",W139&lt;&gt;""),"Check: Close Date on Open Case",IF(AND(W139&lt;&gt;"",F139&lt;&gt;"",W139&lt;F139),"Check: Close Date Before Open Date",IF(AND(G139="Closed",X139=""),"Check: Missing Closure Reason","OK"))))))))))</f>
        <v/>
      </c>
    </row>
    <row r="140">
      <c r="A140" s="14" t="n"/>
      <c r="B140" s="14" t="n"/>
      <c r="C140" s="14" t="n"/>
      <c r="D140" s="14" t="n"/>
      <c r="E140" s="14" t="n"/>
      <c r="F140" s="38" t="n"/>
      <c r="G140" s="14" t="n"/>
      <c r="H140" s="38" t="n"/>
      <c r="I140" s="38" t="n"/>
      <c r="J140" s="16" t="n"/>
      <c r="K140" s="16" t="n"/>
      <c r="L140" s="16" t="n"/>
      <c r="M140" s="39">
        <f>IF(A140="","",IF(OR(J140="",J140=0,K140=""),"",MAX(0,MIN(1,(J140-K140)/J140))))</f>
        <v/>
      </c>
      <c r="N140" s="18">
        <f>IF(A140="","",IF(M140="","",IF(M140&lt;Settings!$B$3,"Critical",IF(M140&lt;Settings!$B$4,"High",IF(M140&lt;Settings!$B$5,"Moderate","On Track")))))</f>
        <v/>
      </c>
      <c r="O140" s="14" t="n"/>
      <c r="P140" s="14" t="n"/>
      <c r="Q140" s="19" t="n"/>
      <c r="R140" s="38" t="n"/>
      <c r="S140" s="40">
        <f>IF(A140="","",IF(COUNTIF('Contact Log'!$B$7:$B$506,A140)=0,"",MAXIFS('Contact Log'!$C$7:$C$506,'Contact Log'!$B$7:$B$506,A140)))</f>
        <v/>
      </c>
      <c r="T140" s="21">
        <f>IF(A140="","",IF(S140="","",MAX(0,Dashboard!$B$3-S140)))</f>
        <v/>
      </c>
      <c r="U140" s="18">
        <f>IF(A140="","",IF(Z140&lt;&gt;"OK","Review Data",IF(G140="Closed","Closed",IF(R140="","Missing Review Date",IF(R140&lt;Dashboard!$B$3,"Overdue",IF(R140&lt;=Dashboard!$B$3+Settings!$B$6,"Due Soon","On Track"))))))</f>
        <v/>
      </c>
      <c r="V140" s="14" t="n"/>
      <c r="W140" s="38" t="n"/>
      <c r="X140" s="14" t="n"/>
      <c r="Y140" s="19" t="n"/>
      <c r="Z140" s="18">
        <f>IF(A140="","",IF(COUNTIF($A$7:$A$206,A140)&gt;1,"Check: Duplicate Case ID",IF(B140="","Check: Missing Student Alias",IF(F140="","Check: Missing Open Date",IF(AND(H140&lt;&gt;"",I140&lt;&gt;"",I140&lt;H140),"Check: Attendance Window Dates",IF(AND(J140&lt;&gt;"",K140&lt;&gt;"",K140&gt;J140),"Check: Absences Exceed Enrolled Days",IF(AND(K140&lt;&gt;"",L140&lt;&gt;"",L140&gt;K140),"Check: Unexcused Exceeds Absences",IF(AND(G140="Closed",W140=""),"Check: Missing Close Date",IF(AND(G140&lt;&gt;"Closed",W140&lt;&gt;""),"Check: Close Date on Open Case",IF(AND(W140&lt;&gt;"",F140&lt;&gt;"",W140&lt;F140),"Check: Close Date Before Open Date",IF(AND(G140="Closed",X140=""),"Check: Missing Closure Reason","OK"))))))))))</f>
        <v/>
      </c>
    </row>
    <row r="141">
      <c r="A141" s="14" t="n"/>
      <c r="B141" s="14" t="n"/>
      <c r="C141" s="14" t="n"/>
      <c r="D141" s="14" t="n"/>
      <c r="E141" s="14" t="n"/>
      <c r="F141" s="38" t="n"/>
      <c r="G141" s="14" t="n"/>
      <c r="H141" s="38" t="n"/>
      <c r="I141" s="38" t="n"/>
      <c r="J141" s="16" t="n"/>
      <c r="K141" s="16" t="n"/>
      <c r="L141" s="16" t="n"/>
      <c r="M141" s="39">
        <f>IF(A141="","",IF(OR(J141="",J141=0,K141=""),"",MAX(0,MIN(1,(J141-K141)/J141))))</f>
        <v/>
      </c>
      <c r="N141" s="18">
        <f>IF(A141="","",IF(M141="","",IF(M141&lt;Settings!$B$3,"Critical",IF(M141&lt;Settings!$B$4,"High",IF(M141&lt;Settings!$B$5,"Moderate","On Track")))))</f>
        <v/>
      </c>
      <c r="O141" s="14" t="n"/>
      <c r="P141" s="14" t="n"/>
      <c r="Q141" s="19" t="n"/>
      <c r="R141" s="38" t="n"/>
      <c r="S141" s="40">
        <f>IF(A141="","",IF(COUNTIF('Contact Log'!$B$7:$B$506,A141)=0,"",MAXIFS('Contact Log'!$C$7:$C$506,'Contact Log'!$B$7:$B$506,A141)))</f>
        <v/>
      </c>
      <c r="T141" s="21">
        <f>IF(A141="","",IF(S141="","",MAX(0,Dashboard!$B$3-S141)))</f>
        <v/>
      </c>
      <c r="U141" s="18">
        <f>IF(A141="","",IF(Z141&lt;&gt;"OK","Review Data",IF(G141="Closed","Closed",IF(R141="","Missing Review Date",IF(R141&lt;Dashboard!$B$3,"Overdue",IF(R141&lt;=Dashboard!$B$3+Settings!$B$6,"Due Soon","On Track"))))))</f>
        <v/>
      </c>
      <c r="V141" s="14" t="n"/>
      <c r="W141" s="38" t="n"/>
      <c r="X141" s="14" t="n"/>
      <c r="Y141" s="19" t="n"/>
      <c r="Z141" s="18">
        <f>IF(A141="","",IF(COUNTIF($A$7:$A$206,A141)&gt;1,"Check: Duplicate Case ID",IF(B141="","Check: Missing Student Alias",IF(F141="","Check: Missing Open Date",IF(AND(H141&lt;&gt;"",I141&lt;&gt;"",I141&lt;H141),"Check: Attendance Window Dates",IF(AND(J141&lt;&gt;"",K141&lt;&gt;"",K141&gt;J141),"Check: Absences Exceed Enrolled Days",IF(AND(K141&lt;&gt;"",L141&lt;&gt;"",L141&gt;K141),"Check: Unexcused Exceeds Absences",IF(AND(G141="Closed",W141=""),"Check: Missing Close Date",IF(AND(G141&lt;&gt;"Closed",W141&lt;&gt;""),"Check: Close Date on Open Case",IF(AND(W141&lt;&gt;"",F141&lt;&gt;"",W141&lt;F141),"Check: Close Date Before Open Date",IF(AND(G141="Closed",X141=""),"Check: Missing Closure Reason","OK"))))))))))</f>
        <v/>
      </c>
    </row>
    <row r="142">
      <c r="A142" s="14" t="n"/>
      <c r="B142" s="14" t="n"/>
      <c r="C142" s="14" t="n"/>
      <c r="D142" s="14" t="n"/>
      <c r="E142" s="14" t="n"/>
      <c r="F142" s="38" t="n"/>
      <c r="G142" s="14" t="n"/>
      <c r="H142" s="38" t="n"/>
      <c r="I142" s="38" t="n"/>
      <c r="J142" s="16" t="n"/>
      <c r="K142" s="16" t="n"/>
      <c r="L142" s="16" t="n"/>
      <c r="M142" s="39">
        <f>IF(A142="","",IF(OR(J142="",J142=0,K142=""),"",MAX(0,MIN(1,(J142-K142)/J142))))</f>
        <v/>
      </c>
      <c r="N142" s="18">
        <f>IF(A142="","",IF(M142="","",IF(M142&lt;Settings!$B$3,"Critical",IF(M142&lt;Settings!$B$4,"High",IF(M142&lt;Settings!$B$5,"Moderate","On Track")))))</f>
        <v/>
      </c>
      <c r="O142" s="14" t="n"/>
      <c r="P142" s="14" t="n"/>
      <c r="Q142" s="19" t="n"/>
      <c r="R142" s="38" t="n"/>
      <c r="S142" s="40">
        <f>IF(A142="","",IF(COUNTIF('Contact Log'!$B$7:$B$506,A142)=0,"",MAXIFS('Contact Log'!$C$7:$C$506,'Contact Log'!$B$7:$B$506,A142)))</f>
        <v/>
      </c>
      <c r="T142" s="21">
        <f>IF(A142="","",IF(S142="","",MAX(0,Dashboard!$B$3-S142)))</f>
        <v/>
      </c>
      <c r="U142" s="18">
        <f>IF(A142="","",IF(Z142&lt;&gt;"OK","Review Data",IF(G142="Closed","Closed",IF(R142="","Missing Review Date",IF(R142&lt;Dashboard!$B$3,"Overdue",IF(R142&lt;=Dashboard!$B$3+Settings!$B$6,"Due Soon","On Track"))))))</f>
        <v/>
      </c>
      <c r="V142" s="14" t="n"/>
      <c r="W142" s="38" t="n"/>
      <c r="X142" s="14" t="n"/>
      <c r="Y142" s="19" t="n"/>
      <c r="Z142" s="18">
        <f>IF(A142="","",IF(COUNTIF($A$7:$A$206,A142)&gt;1,"Check: Duplicate Case ID",IF(B142="","Check: Missing Student Alias",IF(F142="","Check: Missing Open Date",IF(AND(H142&lt;&gt;"",I142&lt;&gt;"",I142&lt;H142),"Check: Attendance Window Dates",IF(AND(J142&lt;&gt;"",K142&lt;&gt;"",K142&gt;J142),"Check: Absences Exceed Enrolled Days",IF(AND(K142&lt;&gt;"",L142&lt;&gt;"",L142&gt;K142),"Check: Unexcused Exceeds Absences",IF(AND(G142="Closed",W142=""),"Check: Missing Close Date",IF(AND(G142&lt;&gt;"Closed",W142&lt;&gt;""),"Check: Close Date on Open Case",IF(AND(W142&lt;&gt;"",F142&lt;&gt;"",W142&lt;F142),"Check: Close Date Before Open Date",IF(AND(G142="Closed",X142=""),"Check: Missing Closure Reason","OK"))))))))))</f>
        <v/>
      </c>
    </row>
    <row r="143">
      <c r="A143" s="14" t="n"/>
      <c r="B143" s="14" t="n"/>
      <c r="C143" s="14" t="n"/>
      <c r="D143" s="14" t="n"/>
      <c r="E143" s="14" t="n"/>
      <c r="F143" s="38" t="n"/>
      <c r="G143" s="14" t="n"/>
      <c r="H143" s="38" t="n"/>
      <c r="I143" s="38" t="n"/>
      <c r="J143" s="16" t="n"/>
      <c r="K143" s="16" t="n"/>
      <c r="L143" s="16" t="n"/>
      <c r="M143" s="39">
        <f>IF(A143="","",IF(OR(J143="",J143=0,K143=""),"",MAX(0,MIN(1,(J143-K143)/J143))))</f>
        <v/>
      </c>
      <c r="N143" s="18">
        <f>IF(A143="","",IF(M143="","",IF(M143&lt;Settings!$B$3,"Critical",IF(M143&lt;Settings!$B$4,"High",IF(M143&lt;Settings!$B$5,"Moderate","On Track")))))</f>
        <v/>
      </c>
      <c r="O143" s="14" t="n"/>
      <c r="P143" s="14" t="n"/>
      <c r="Q143" s="19" t="n"/>
      <c r="R143" s="38" t="n"/>
      <c r="S143" s="40">
        <f>IF(A143="","",IF(COUNTIF('Contact Log'!$B$7:$B$506,A143)=0,"",MAXIFS('Contact Log'!$C$7:$C$506,'Contact Log'!$B$7:$B$506,A143)))</f>
        <v/>
      </c>
      <c r="T143" s="21">
        <f>IF(A143="","",IF(S143="","",MAX(0,Dashboard!$B$3-S143)))</f>
        <v/>
      </c>
      <c r="U143" s="18">
        <f>IF(A143="","",IF(Z143&lt;&gt;"OK","Review Data",IF(G143="Closed","Closed",IF(R143="","Missing Review Date",IF(R143&lt;Dashboard!$B$3,"Overdue",IF(R143&lt;=Dashboard!$B$3+Settings!$B$6,"Due Soon","On Track"))))))</f>
        <v/>
      </c>
      <c r="V143" s="14" t="n"/>
      <c r="W143" s="38" t="n"/>
      <c r="X143" s="14" t="n"/>
      <c r="Y143" s="19" t="n"/>
      <c r="Z143" s="18">
        <f>IF(A143="","",IF(COUNTIF($A$7:$A$206,A143)&gt;1,"Check: Duplicate Case ID",IF(B143="","Check: Missing Student Alias",IF(F143="","Check: Missing Open Date",IF(AND(H143&lt;&gt;"",I143&lt;&gt;"",I143&lt;H143),"Check: Attendance Window Dates",IF(AND(J143&lt;&gt;"",K143&lt;&gt;"",K143&gt;J143),"Check: Absences Exceed Enrolled Days",IF(AND(K143&lt;&gt;"",L143&lt;&gt;"",L143&gt;K143),"Check: Unexcused Exceeds Absences",IF(AND(G143="Closed",W143=""),"Check: Missing Close Date",IF(AND(G143&lt;&gt;"Closed",W143&lt;&gt;""),"Check: Close Date on Open Case",IF(AND(W143&lt;&gt;"",F143&lt;&gt;"",W143&lt;F143),"Check: Close Date Before Open Date",IF(AND(G143="Closed",X143=""),"Check: Missing Closure Reason","OK"))))))))))</f>
        <v/>
      </c>
    </row>
    <row r="144">
      <c r="A144" s="14" t="n"/>
      <c r="B144" s="14" t="n"/>
      <c r="C144" s="14" t="n"/>
      <c r="D144" s="14" t="n"/>
      <c r="E144" s="14" t="n"/>
      <c r="F144" s="38" t="n"/>
      <c r="G144" s="14" t="n"/>
      <c r="H144" s="38" t="n"/>
      <c r="I144" s="38" t="n"/>
      <c r="J144" s="16" t="n"/>
      <c r="K144" s="16" t="n"/>
      <c r="L144" s="16" t="n"/>
      <c r="M144" s="39">
        <f>IF(A144="","",IF(OR(J144="",J144=0,K144=""),"",MAX(0,MIN(1,(J144-K144)/J144))))</f>
        <v/>
      </c>
      <c r="N144" s="18">
        <f>IF(A144="","",IF(M144="","",IF(M144&lt;Settings!$B$3,"Critical",IF(M144&lt;Settings!$B$4,"High",IF(M144&lt;Settings!$B$5,"Moderate","On Track")))))</f>
        <v/>
      </c>
      <c r="O144" s="14" t="n"/>
      <c r="P144" s="14" t="n"/>
      <c r="Q144" s="19" t="n"/>
      <c r="R144" s="38" t="n"/>
      <c r="S144" s="40">
        <f>IF(A144="","",IF(COUNTIF('Contact Log'!$B$7:$B$506,A144)=0,"",MAXIFS('Contact Log'!$C$7:$C$506,'Contact Log'!$B$7:$B$506,A144)))</f>
        <v/>
      </c>
      <c r="T144" s="21">
        <f>IF(A144="","",IF(S144="","",MAX(0,Dashboard!$B$3-S144)))</f>
        <v/>
      </c>
      <c r="U144" s="18">
        <f>IF(A144="","",IF(Z144&lt;&gt;"OK","Review Data",IF(G144="Closed","Closed",IF(R144="","Missing Review Date",IF(R144&lt;Dashboard!$B$3,"Overdue",IF(R144&lt;=Dashboard!$B$3+Settings!$B$6,"Due Soon","On Track"))))))</f>
        <v/>
      </c>
      <c r="V144" s="14" t="n"/>
      <c r="W144" s="38" t="n"/>
      <c r="X144" s="14" t="n"/>
      <c r="Y144" s="19" t="n"/>
      <c r="Z144" s="18">
        <f>IF(A144="","",IF(COUNTIF($A$7:$A$206,A144)&gt;1,"Check: Duplicate Case ID",IF(B144="","Check: Missing Student Alias",IF(F144="","Check: Missing Open Date",IF(AND(H144&lt;&gt;"",I144&lt;&gt;"",I144&lt;H144),"Check: Attendance Window Dates",IF(AND(J144&lt;&gt;"",K144&lt;&gt;"",K144&gt;J144),"Check: Absences Exceed Enrolled Days",IF(AND(K144&lt;&gt;"",L144&lt;&gt;"",L144&gt;K144),"Check: Unexcused Exceeds Absences",IF(AND(G144="Closed",W144=""),"Check: Missing Close Date",IF(AND(G144&lt;&gt;"Closed",W144&lt;&gt;""),"Check: Close Date on Open Case",IF(AND(W144&lt;&gt;"",F144&lt;&gt;"",W144&lt;F144),"Check: Close Date Before Open Date",IF(AND(G144="Closed",X144=""),"Check: Missing Closure Reason","OK"))))))))))</f>
        <v/>
      </c>
    </row>
    <row r="145">
      <c r="A145" s="14" t="n"/>
      <c r="B145" s="14" t="n"/>
      <c r="C145" s="14" t="n"/>
      <c r="D145" s="14" t="n"/>
      <c r="E145" s="14" t="n"/>
      <c r="F145" s="38" t="n"/>
      <c r="G145" s="14" t="n"/>
      <c r="H145" s="38" t="n"/>
      <c r="I145" s="38" t="n"/>
      <c r="J145" s="16" t="n"/>
      <c r="K145" s="16" t="n"/>
      <c r="L145" s="16" t="n"/>
      <c r="M145" s="39">
        <f>IF(A145="","",IF(OR(J145="",J145=0,K145=""),"",MAX(0,MIN(1,(J145-K145)/J145))))</f>
        <v/>
      </c>
      <c r="N145" s="18">
        <f>IF(A145="","",IF(M145="","",IF(M145&lt;Settings!$B$3,"Critical",IF(M145&lt;Settings!$B$4,"High",IF(M145&lt;Settings!$B$5,"Moderate","On Track")))))</f>
        <v/>
      </c>
      <c r="O145" s="14" t="n"/>
      <c r="P145" s="14" t="n"/>
      <c r="Q145" s="19" t="n"/>
      <c r="R145" s="38" t="n"/>
      <c r="S145" s="40">
        <f>IF(A145="","",IF(COUNTIF('Contact Log'!$B$7:$B$506,A145)=0,"",MAXIFS('Contact Log'!$C$7:$C$506,'Contact Log'!$B$7:$B$506,A145)))</f>
        <v/>
      </c>
      <c r="T145" s="21">
        <f>IF(A145="","",IF(S145="","",MAX(0,Dashboard!$B$3-S145)))</f>
        <v/>
      </c>
      <c r="U145" s="18">
        <f>IF(A145="","",IF(Z145&lt;&gt;"OK","Review Data",IF(G145="Closed","Closed",IF(R145="","Missing Review Date",IF(R145&lt;Dashboard!$B$3,"Overdue",IF(R145&lt;=Dashboard!$B$3+Settings!$B$6,"Due Soon","On Track"))))))</f>
        <v/>
      </c>
      <c r="V145" s="14" t="n"/>
      <c r="W145" s="38" t="n"/>
      <c r="X145" s="14" t="n"/>
      <c r="Y145" s="19" t="n"/>
      <c r="Z145" s="18">
        <f>IF(A145="","",IF(COUNTIF($A$7:$A$206,A145)&gt;1,"Check: Duplicate Case ID",IF(B145="","Check: Missing Student Alias",IF(F145="","Check: Missing Open Date",IF(AND(H145&lt;&gt;"",I145&lt;&gt;"",I145&lt;H145),"Check: Attendance Window Dates",IF(AND(J145&lt;&gt;"",K145&lt;&gt;"",K145&gt;J145),"Check: Absences Exceed Enrolled Days",IF(AND(K145&lt;&gt;"",L145&lt;&gt;"",L145&gt;K145),"Check: Unexcused Exceeds Absences",IF(AND(G145="Closed",W145=""),"Check: Missing Close Date",IF(AND(G145&lt;&gt;"Closed",W145&lt;&gt;""),"Check: Close Date on Open Case",IF(AND(W145&lt;&gt;"",F145&lt;&gt;"",W145&lt;F145),"Check: Close Date Before Open Date",IF(AND(G145="Closed",X145=""),"Check: Missing Closure Reason","OK"))))))))))</f>
        <v/>
      </c>
    </row>
    <row r="146">
      <c r="A146" s="14" t="n"/>
      <c r="B146" s="14" t="n"/>
      <c r="C146" s="14" t="n"/>
      <c r="D146" s="14" t="n"/>
      <c r="E146" s="14" t="n"/>
      <c r="F146" s="38" t="n"/>
      <c r="G146" s="14" t="n"/>
      <c r="H146" s="38" t="n"/>
      <c r="I146" s="38" t="n"/>
      <c r="J146" s="16" t="n"/>
      <c r="K146" s="16" t="n"/>
      <c r="L146" s="16" t="n"/>
      <c r="M146" s="39">
        <f>IF(A146="","",IF(OR(J146="",J146=0,K146=""),"",MAX(0,MIN(1,(J146-K146)/J146))))</f>
        <v/>
      </c>
      <c r="N146" s="18">
        <f>IF(A146="","",IF(M146="","",IF(M146&lt;Settings!$B$3,"Critical",IF(M146&lt;Settings!$B$4,"High",IF(M146&lt;Settings!$B$5,"Moderate","On Track")))))</f>
        <v/>
      </c>
      <c r="O146" s="14" t="n"/>
      <c r="P146" s="14" t="n"/>
      <c r="Q146" s="19" t="n"/>
      <c r="R146" s="38" t="n"/>
      <c r="S146" s="40">
        <f>IF(A146="","",IF(COUNTIF('Contact Log'!$B$7:$B$506,A146)=0,"",MAXIFS('Contact Log'!$C$7:$C$506,'Contact Log'!$B$7:$B$506,A146)))</f>
        <v/>
      </c>
      <c r="T146" s="21">
        <f>IF(A146="","",IF(S146="","",MAX(0,Dashboard!$B$3-S146)))</f>
        <v/>
      </c>
      <c r="U146" s="18">
        <f>IF(A146="","",IF(Z146&lt;&gt;"OK","Review Data",IF(G146="Closed","Closed",IF(R146="","Missing Review Date",IF(R146&lt;Dashboard!$B$3,"Overdue",IF(R146&lt;=Dashboard!$B$3+Settings!$B$6,"Due Soon","On Track"))))))</f>
        <v/>
      </c>
      <c r="V146" s="14" t="n"/>
      <c r="W146" s="38" t="n"/>
      <c r="X146" s="14" t="n"/>
      <c r="Y146" s="19" t="n"/>
      <c r="Z146" s="18">
        <f>IF(A146="","",IF(COUNTIF($A$7:$A$206,A146)&gt;1,"Check: Duplicate Case ID",IF(B146="","Check: Missing Student Alias",IF(F146="","Check: Missing Open Date",IF(AND(H146&lt;&gt;"",I146&lt;&gt;"",I146&lt;H146),"Check: Attendance Window Dates",IF(AND(J146&lt;&gt;"",K146&lt;&gt;"",K146&gt;J146),"Check: Absences Exceed Enrolled Days",IF(AND(K146&lt;&gt;"",L146&lt;&gt;"",L146&gt;K146),"Check: Unexcused Exceeds Absences",IF(AND(G146="Closed",W146=""),"Check: Missing Close Date",IF(AND(G146&lt;&gt;"Closed",W146&lt;&gt;""),"Check: Close Date on Open Case",IF(AND(W146&lt;&gt;"",F146&lt;&gt;"",W146&lt;F146),"Check: Close Date Before Open Date",IF(AND(G146="Closed",X146=""),"Check: Missing Closure Reason","OK"))))))))))</f>
        <v/>
      </c>
    </row>
    <row r="147">
      <c r="A147" s="14" t="n"/>
      <c r="B147" s="14" t="n"/>
      <c r="C147" s="14" t="n"/>
      <c r="D147" s="14" t="n"/>
      <c r="E147" s="14" t="n"/>
      <c r="F147" s="38" t="n"/>
      <c r="G147" s="14" t="n"/>
      <c r="H147" s="38" t="n"/>
      <c r="I147" s="38" t="n"/>
      <c r="J147" s="16" t="n"/>
      <c r="K147" s="16" t="n"/>
      <c r="L147" s="16" t="n"/>
      <c r="M147" s="39">
        <f>IF(A147="","",IF(OR(J147="",J147=0,K147=""),"",MAX(0,MIN(1,(J147-K147)/J147))))</f>
        <v/>
      </c>
      <c r="N147" s="18">
        <f>IF(A147="","",IF(M147="","",IF(M147&lt;Settings!$B$3,"Critical",IF(M147&lt;Settings!$B$4,"High",IF(M147&lt;Settings!$B$5,"Moderate","On Track")))))</f>
        <v/>
      </c>
      <c r="O147" s="14" t="n"/>
      <c r="P147" s="14" t="n"/>
      <c r="Q147" s="19" t="n"/>
      <c r="R147" s="38" t="n"/>
      <c r="S147" s="40">
        <f>IF(A147="","",IF(COUNTIF('Contact Log'!$B$7:$B$506,A147)=0,"",MAXIFS('Contact Log'!$C$7:$C$506,'Contact Log'!$B$7:$B$506,A147)))</f>
        <v/>
      </c>
      <c r="T147" s="21">
        <f>IF(A147="","",IF(S147="","",MAX(0,Dashboard!$B$3-S147)))</f>
        <v/>
      </c>
      <c r="U147" s="18">
        <f>IF(A147="","",IF(Z147&lt;&gt;"OK","Review Data",IF(G147="Closed","Closed",IF(R147="","Missing Review Date",IF(R147&lt;Dashboard!$B$3,"Overdue",IF(R147&lt;=Dashboard!$B$3+Settings!$B$6,"Due Soon","On Track"))))))</f>
        <v/>
      </c>
      <c r="V147" s="14" t="n"/>
      <c r="W147" s="38" t="n"/>
      <c r="X147" s="14" t="n"/>
      <c r="Y147" s="19" t="n"/>
      <c r="Z147" s="18">
        <f>IF(A147="","",IF(COUNTIF($A$7:$A$206,A147)&gt;1,"Check: Duplicate Case ID",IF(B147="","Check: Missing Student Alias",IF(F147="","Check: Missing Open Date",IF(AND(H147&lt;&gt;"",I147&lt;&gt;"",I147&lt;H147),"Check: Attendance Window Dates",IF(AND(J147&lt;&gt;"",K147&lt;&gt;"",K147&gt;J147),"Check: Absences Exceed Enrolled Days",IF(AND(K147&lt;&gt;"",L147&lt;&gt;"",L147&gt;K147),"Check: Unexcused Exceeds Absences",IF(AND(G147="Closed",W147=""),"Check: Missing Close Date",IF(AND(G147&lt;&gt;"Closed",W147&lt;&gt;""),"Check: Close Date on Open Case",IF(AND(W147&lt;&gt;"",F147&lt;&gt;"",W147&lt;F147),"Check: Close Date Before Open Date",IF(AND(G147="Closed",X147=""),"Check: Missing Closure Reason","OK"))))))))))</f>
        <v/>
      </c>
    </row>
    <row r="148">
      <c r="A148" s="14" t="n"/>
      <c r="B148" s="14" t="n"/>
      <c r="C148" s="14" t="n"/>
      <c r="D148" s="14" t="n"/>
      <c r="E148" s="14" t="n"/>
      <c r="F148" s="38" t="n"/>
      <c r="G148" s="14" t="n"/>
      <c r="H148" s="38" t="n"/>
      <c r="I148" s="38" t="n"/>
      <c r="J148" s="16" t="n"/>
      <c r="K148" s="16" t="n"/>
      <c r="L148" s="16" t="n"/>
      <c r="M148" s="39">
        <f>IF(A148="","",IF(OR(J148="",J148=0,K148=""),"",MAX(0,MIN(1,(J148-K148)/J148))))</f>
        <v/>
      </c>
      <c r="N148" s="18">
        <f>IF(A148="","",IF(M148="","",IF(M148&lt;Settings!$B$3,"Critical",IF(M148&lt;Settings!$B$4,"High",IF(M148&lt;Settings!$B$5,"Moderate","On Track")))))</f>
        <v/>
      </c>
      <c r="O148" s="14" t="n"/>
      <c r="P148" s="14" t="n"/>
      <c r="Q148" s="19" t="n"/>
      <c r="R148" s="38" t="n"/>
      <c r="S148" s="40">
        <f>IF(A148="","",IF(COUNTIF('Contact Log'!$B$7:$B$506,A148)=0,"",MAXIFS('Contact Log'!$C$7:$C$506,'Contact Log'!$B$7:$B$506,A148)))</f>
        <v/>
      </c>
      <c r="T148" s="21">
        <f>IF(A148="","",IF(S148="","",MAX(0,Dashboard!$B$3-S148)))</f>
        <v/>
      </c>
      <c r="U148" s="18">
        <f>IF(A148="","",IF(Z148&lt;&gt;"OK","Review Data",IF(G148="Closed","Closed",IF(R148="","Missing Review Date",IF(R148&lt;Dashboard!$B$3,"Overdue",IF(R148&lt;=Dashboard!$B$3+Settings!$B$6,"Due Soon","On Track"))))))</f>
        <v/>
      </c>
      <c r="V148" s="14" t="n"/>
      <c r="W148" s="38" t="n"/>
      <c r="X148" s="14" t="n"/>
      <c r="Y148" s="19" t="n"/>
      <c r="Z148" s="18">
        <f>IF(A148="","",IF(COUNTIF($A$7:$A$206,A148)&gt;1,"Check: Duplicate Case ID",IF(B148="","Check: Missing Student Alias",IF(F148="","Check: Missing Open Date",IF(AND(H148&lt;&gt;"",I148&lt;&gt;"",I148&lt;H148),"Check: Attendance Window Dates",IF(AND(J148&lt;&gt;"",K148&lt;&gt;"",K148&gt;J148),"Check: Absences Exceed Enrolled Days",IF(AND(K148&lt;&gt;"",L148&lt;&gt;"",L148&gt;K148),"Check: Unexcused Exceeds Absences",IF(AND(G148="Closed",W148=""),"Check: Missing Close Date",IF(AND(G148&lt;&gt;"Closed",W148&lt;&gt;""),"Check: Close Date on Open Case",IF(AND(W148&lt;&gt;"",F148&lt;&gt;"",W148&lt;F148),"Check: Close Date Before Open Date",IF(AND(G148="Closed",X148=""),"Check: Missing Closure Reason","OK"))))))))))</f>
        <v/>
      </c>
    </row>
    <row r="149">
      <c r="A149" s="14" t="n"/>
      <c r="B149" s="14" t="n"/>
      <c r="C149" s="14" t="n"/>
      <c r="D149" s="14" t="n"/>
      <c r="E149" s="14" t="n"/>
      <c r="F149" s="38" t="n"/>
      <c r="G149" s="14" t="n"/>
      <c r="H149" s="38" t="n"/>
      <c r="I149" s="38" t="n"/>
      <c r="J149" s="16" t="n"/>
      <c r="K149" s="16" t="n"/>
      <c r="L149" s="16" t="n"/>
      <c r="M149" s="39">
        <f>IF(A149="","",IF(OR(J149="",J149=0,K149=""),"",MAX(0,MIN(1,(J149-K149)/J149))))</f>
        <v/>
      </c>
      <c r="N149" s="18">
        <f>IF(A149="","",IF(M149="","",IF(M149&lt;Settings!$B$3,"Critical",IF(M149&lt;Settings!$B$4,"High",IF(M149&lt;Settings!$B$5,"Moderate","On Track")))))</f>
        <v/>
      </c>
      <c r="O149" s="14" t="n"/>
      <c r="P149" s="14" t="n"/>
      <c r="Q149" s="19" t="n"/>
      <c r="R149" s="38" t="n"/>
      <c r="S149" s="40">
        <f>IF(A149="","",IF(COUNTIF('Contact Log'!$B$7:$B$506,A149)=0,"",MAXIFS('Contact Log'!$C$7:$C$506,'Contact Log'!$B$7:$B$506,A149)))</f>
        <v/>
      </c>
      <c r="T149" s="21">
        <f>IF(A149="","",IF(S149="","",MAX(0,Dashboard!$B$3-S149)))</f>
        <v/>
      </c>
      <c r="U149" s="18">
        <f>IF(A149="","",IF(Z149&lt;&gt;"OK","Review Data",IF(G149="Closed","Closed",IF(R149="","Missing Review Date",IF(R149&lt;Dashboard!$B$3,"Overdue",IF(R149&lt;=Dashboard!$B$3+Settings!$B$6,"Due Soon","On Track"))))))</f>
        <v/>
      </c>
      <c r="V149" s="14" t="n"/>
      <c r="W149" s="38" t="n"/>
      <c r="X149" s="14" t="n"/>
      <c r="Y149" s="19" t="n"/>
      <c r="Z149" s="18">
        <f>IF(A149="","",IF(COUNTIF($A$7:$A$206,A149)&gt;1,"Check: Duplicate Case ID",IF(B149="","Check: Missing Student Alias",IF(F149="","Check: Missing Open Date",IF(AND(H149&lt;&gt;"",I149&lt;&gt;"",I149&lt;H149),"Check: Attendance Window Dates",IF(AND(J149&lt;&gt;"",K149&lt;&gt;"",K149&gt;J149),"Check: Absences Exceed Enrolled Days",IF(AND(K149&lt;&gt;"",L149&lt;&gt;"",L149&gt;K149),"Check: Unexcused Exceeds Absences",IF(AND(G149="Closed",W149=""),"Check: Missing Close Date",IF(AND(G149&lt;&gt;"Closed",W149&lt;&gt;""),"Check: Close Date on Open Case",IF(AND(W149&lt;&gt;"",F149&lt;&gt;"",W149&lt;F149),"Check: Close Date Before Open Date",IF(AND(G149="Closed",X149=""),"Check: Missing Closure Reason","OK"))))))))))</f>
        <v/>
      </c>
    </row>
    <row r="150">
      <c r="A150" s="14" t="n"/>
      <c r="B150" s="14" t="n"/>
      <c r="C150" s="14" t="n"/>
      <c r="D150" s="14" t="n"/>
      <c r="E150" s="14" t="n"/>
      <c r="F150" s="38" t="n"/>
      <c r="G150" s="14" t="n"/>
      <c r="H150" s="38" t="n"/>
      <c r="I150" s="38" t="n"/>
      <c r="J150" s="16" t="n"/>
      <c r="K150" s="16" t="n"/>
      <c r="L150" s="16" t="n"/>
      <c r="M150" s="39">
        <f>IF(A150="","",IF(OR(J150="",J150=0,K150=""),"",MAX(0,MIN(1,(J150-K150)/J150))))</f>
        <v/>
      </c>
      <c r="N150" s="18">
        <f>IF(A150="","",IF(M150="","",IF(M150&lt;Settings!$B$3,"Critical",IF(M150&lt;Settings!$B$4,"High",IF(M150&lt;Settings!$B$5,"Moderate","On Track")))))</f>
        <v/>
      </c>
      <c r="O150" s="14" t="n"/>
      <c r="P150" s="14" t="n"/>
      <c r="Q150" s="19" t="n"/>
      <c r="R150" s="38" t="n"/>
      <c r="S150" s="40">
        <f>IF(A150="","",IF(COUNTIF('Contact Log'!$B$7:$B$506,A150)=0,"",MAXIFS('Contact Log'!$C$7:$C$506,'Contact Log'!$B$7:$B$506,A150)))</f>
        <v/>
      </c>
      <c r="T150" s="21">
        <f>IF(A150="","",IF(S150="","",MAX(0,Dashboard!$B$3-S150)))</f>
        <v/>
      </c>
      <c r="U150" s="18">
        <f>IF(A150="","",IF(Z150&lt;&gt;"OK","Review Data",IF(G150="Closed","Closed",IF(R150="","Missing Review Date",IF(R150&lt;Dashboard!$B$3,"Overdue",IF(R150&lt;=Dashboard!$B$3+Settings!$B$6,"Due Soon","On Track"))))))</f>
        <v/>
      </c>
      <c r="V150" s="14" t="n"/>
      <c r="W150" s="38" t="n"/>
      <c r="X150" s="14" t="n"/>
      <c r="Y150" s="19" t="n"/>
      <c r="Z150" s="18">
        <f>IF(A150="","",IF(COUNTIF($A$7:$A$206,A150)&gt;1,"Check: Duplicate Case ID",IF(B150="","Check: Missing Student Alias",IF(F150="","Check: Missing Open Date",IF(AND(H150&lt;&gt;"",I150&lt;&gt;"",I150&lt;H150),"Check: Attendance Window Dates",IF(AND(J150&lt;&gt;"",K150&lt;&gt;"",K150&gt;J150),"Check: Absences Exceed Enrolled Days",IF(AND(K150&lt;&gt;"",L150&lt;&gt;"",L150&gt;K150),"Check: Unexcused Exceeds Absences",IF(AND(G150="Closed",W150=""),"Check: Missing Close Date",IF(AND(G150&lt;&gt;"Closed",W150&lt;&gt;""),"Check: Close Date on Open Case",IF(AND(W150&lt;&gt;"",F150&lt;&gt;"",W150&lt;F150),"Check: Close Date Before Open Date",IF(AND(G150="Closed",X150=""),"Check: Missing Closure Reason","OK"))))))))))</f>
        <v/>
      </c>
    </row>
    <row r="151">
      <c r="A151" s="14" t="n"/>
      <c r="B151" s="14" t="n"/>
      <c r="C151" s="14" t="n"/>
      <c r="D151" s="14" t="n"/>
      <c r="E151" s="14" t="n"/>
      <c r="F151" s="38" t="n"/>
      <c r="G151" s="14" t="n"/>
      <c r="H151" s="38" t="n"/>
      <c r="I151" s="38" t="n"/>
      <c r="J151" s="16" t="n"/>
      <c r="K151" s="16" t="n"/>
      <c r="L151" s="16" t="n"/>
      <c r="M151" s="39">
        <f>IF(A151="","",IF(OR(J151="",J151=0,K151=""),"",MAX(0,MIN(1,(J151-K151)/J151))))</f>
        <v/>
      </c>
      <c r="N151" s="18">
        <f>IF(A151="","",IF(M151="","",IF(M151&lt;Settings!$B$3,"Critical",IF(M151&lt;Settings!$B$4,"High",IF(M151&lt;Settings!$B$5,"Moderate","On Track")))))</f>
        <v/>
      </c>
      <c r="O151" s="14" t="n"/>
      <c r="P151" s="14" t="n"/>
      <c r="Q151" s="19" t="n"/>
      <c r="R151" s="38" t="n"/>
      <c r="S151" s="40">
        <f>IF(A151="","",IF(COUNTIF('Contact Log'!$B$7:$B$506,A151)=0,"",MAXIFS('Contact Log'!$C$7:$C$506,'Contact Log'!$B$7:$B$506,A151)))</f>
        <v/>
      </c>
      <c r="T151" s="21">
        <f>IF(A151="","",IF(S151="","",MAX(0,Dashboard!$B$3-S151)))</f>
        <v/>
      </c>
      <c r="U151" s="18">
        <f>IF(A151="","",IF(Z151&lt;&gt;"OK","Review Data",IF(G151="Closed","Closed",IF(R151="","Missing Review Date",IF(R151&lt;Dashboard!$B$3,"Overdue",IF(R151&lt;=Dashboard!$B$3+Settings!$B$6,"Due Soon","On Track"))))))</f>
        <v/>
      </c>
      <c r="V151" s="14" t="n"/>
      <c r="W151" s="38" t="n"/>
      <c r="X151" s="14" t="n"/>
      <c r="Y151" s="19" t="n"/>
      <c r="Z151" s="18">
        <f>IF(A151="","",IF(COUNTIF($A$7:$A$206,A151)&gt;1,"Check: Duplicate Case ID",IF(B151="","Check: Missing Student Alias",IF(F151="","Check: Missing Open Date",IF(AND(H151&lt;&gt;"",I151&lt;&gt;"",I151&lt;H151),"Check: Attendance Window Dates",IF(AND(J151&lt;&gt;"",K151&lt;&gt;"",K151&gt;J151),"Check: Absences Exceed Enrolled Days",IF(AND(K151&lt;&gt;"",L151&lt;&gt;"",L151&gt;K151),"Check: Unexcused Exceeds Absences",IF(AND(G151="Closed",W151=""),"Check: Missing Close Date",IF(AND(G151&lt;&gt;"Closed",W151&lt;&gt;""),"Check: Close Date on Open Case",IF(AND(W151&lt;&gt;"",F151&lt;&gt;"",W151&lt;F151),"Check: Close Date Before Open Date",IF(AND(G151="Closed",X151=""),"Check: Missing Closure Reason","OK"))))))))))</f>
        <v/>
      </c>
    </row>
    <row r="152">
      <c r="A152" s="14" t="n"/>
      <c r="B152" s="14" t="n"/>
      <c r="C152" s="14" t="n"/>
      <c r="D152" s="14" t="n"/>
      <c r="E152" s="14" t="n"/>
      <c r="F152" s="38" t="n"/>
      <c r="G152" s="14" t="n"/>
      <c r="H152" s="38" t="n"/>
      <c r="I152" s="38" t="n"/>
      <c r="J152" s="16" t="n"/>
      <c r="K152" s="16" t="n"/>
      <c r="L152" s="16" t="n"/>
      <c r="M152" s="39">
        <f>IF(A152="","",IF(OR(J152="",J152=0,K152=""),"",MAX(0,MIN(1,(J152-K152)/J152))))</f>
        <v/>
      </c>
      <c r="N152" s="18">
        <f>IF(A152="","",IF(M152="","",IF(M152&lt;Settings!$B$3,"Critical",IF(M152&lt;Settings!$B$4,"High",IF(M152&lt;Settings!$B$5,"Moderate","On Track")))))</f>
        <v/>
      </c>
      <c r="O152" s="14" t="n"/>
      <c r="P152" s="14" t="n"/>
      <c r="Q152" s="19" t="n"/>
      <c r="R152" s="38" t="n"/>
      <c r="S152" s="40">
        <f>IF(A152="","",IF(COUNTIF('Contact Log'!$B$7:$B$506,A152)=0,"",MAXIFS('Contact Log'!$C$7:$C$506,'Contact Log'!$B$7:$B$506,A152)))</f>
        <v/>
      </c>
      <c r="T152" s="21">
        <f>IF(A152="","",IF(S152="","",MAX(0,Dashboard!$B$3-S152)))</f>
        <v/>
      </c>
      <c r="U152" s="18">
        <f>IF(A152="","",IF(Z152&lt;&gt;"OK","Review Data",IF(G152="Closed","Closed",IF(R152="","Missing Review Date",IF(R152&lt;Dashboard!$B$3,"Overdue",IF(R152&lt;=Dashboard!$B$3+Settings!$B$6,"Due Soon","On Track"))))))</f>
        <v/>
      </c>
      <c r="V152" s="14" t="n"/>
      <c r="W152" s="38" t="n"/>
      <c r="X152" s="14" t="n"/>
      <c r="Y152" s="19" t="n"/>
      <c r="Z152" s="18">
        <f>IF(A152="","",IF(COUNTIF($A$7:$A$206,A152)&gt;1,"Check: Duplicate Case ID",IF(B152="","Check: Missing Student Alias",IF(F152="","Check: Missing Open Date",IF(AND(H152&lt;&gt;"",I152&lt;&gt;"",I152&lt;H152),"Check: Attendance Window Dates",IF(AND(J152&lt;&gt;"",K152&lt;&gt;"",K152&gt;J152),"Check: Absences Exceed Enrolled Days",IF(AND(K152&lt;&gt;"",L152&lt;&gt;"",L152&gt;K152),"Check: Unexcused Exceeds Absences",IF(AND(G152="Closed",W152=""),"Check: Missing Close Date",IF(AND(G152&lt;&gt;"Closed",W152&lt;&gt;""),"Check: Close Date on Open Case",IF(AND(W152&lt;&gt;"",F152&lt;&gt;"",W152&lt;F152),"Check: Close Date Before Open Date",IF(AND(G152="Closed",X152=""),"Check: Missing Closure Reason","OK"))))))))))</f>
        <v/>
      </c>
    </row>
    <row r="153">
      <c r="A153" s="14" t="n"/>
      <c r="B153" s="14" t="n"/>
      <c r="C153" s="14" t="n"/>
      <c r="D153" s="14" t="n"/>
      <c r="E153" s="14" t="n"/>
      <c r="F153" s="38" t="n"/>
      <c r="G153" s="14" t="n"/>
      <c r="H153" s="38" t="n"/>
      <c r="I153" s="38" t="n"/>
      <c r="J153" s="16" t="n"/>
      <c r="K153" s="16" t="n"/>
      <c r="L153" s="16" t="n"/>
      <c r="M153" s="39">
        <f>IF(A153="","",IF(OR(J153="",J153=0,K153=""),"",MAX(0,MIN(1,(J153-K153)/J153))))</f>
        <v/>
      </c>
      <c r="N153" s="18">
        <f>IF(A153="","",IF(M153="","",IF(M153&lt;Settings!$B$3,"Critical",IF(M153&lt;Settings!$B$4,"High",IF(M153&lt;Settings!$B$5,"Moderate","On Track")))))</f>
        <v/>
      </c>
      <c r="O153" s="14" t="n"/>
      <c r="P153" s="14" t="n"/>
      <c r="Q153" s="19" t="n"/>
      <c r="R153" s="38" t="n"/>
      <c r="S153" s="40">
        <f>IF(A153="","",IF(COUNTIF('Contact Log'!$B$7:$B$506,A153)=0,"",MAXIFS('Contact Log'!$C$7:$C$506,'Contact Log'!$B$7:$B$506,A153)))</f>
        <v/>
      </c>
      <c r="T153" s="21">
        <f>IF(A153="","",IF(S153="","",MAX(0,Dashboard!$B$3-S153)))</f>
        <v/>
      </c>
      <c r="U153" s="18">
        <f>IF(A153="","",IF(Z153&lt;&gt;"OK","Review Data",IF(G153="Closed","Closed",IF(R153="","Missing Review Date",IF(R153&lt;Dashboard!$B$3,"Overdue",IF(R153&lt;=Dashboard!$B$3+Settings!$B$6,"Due Soon","On Track"))))))</f>
        <v/>
      </c>
      <c r="V153" s="14" t="n"/>
      <c r="W153" s="38" t="n"/>
      <c r="X153" s="14" t="n"/>
      <c r="Y153" s="19" t="n"/>
      <c r="Z153" s="18">
        <f>IF(A153="","",IF(COUNTIF($A$7:$A$206,A153)&gt;1,"Check: Duplicate Case ID",IF(B153="","Check: Missing Student Alias",IF(F153="","Check: Missing Open Date",IF(AND(H153&lt;&gt;"",I153&lt;&gt;"",I153&lt;H153),"Check: Attendance Window Dates",IF(AND(J153&lt;&gt;"",K153&lt;&gt;"",K153&gt;J153),"Check: Absences Exceed Enrolled Days",IF(AND(K153&lt;&gt;"",L153&lt;&gt;"",L153&gt;K153),"Check: Unexcused Exceeds Absences",IF(AND(G153="Closed",W153=""),"Check: Missing Close Date",IF(AND(G153&lt;&gt;"Closed",W153&lt;&gt;""),"Check: Close Date on Open Case",IF(AND(W153&lt;&gt;"",F153&lt;&gt;"",W153&lt;F153),"Check: Close Date Before Open Date",IF(AND(G153="Closed",X153=""),"Check: Missing Closure Reason","OK"))))))))))</f>
        <v/>
      </c>
    </row>
    <row r="154">
      <c r="A154" s="14" t="n"/>
      <c r="B154" s="14" t="n"/>
      <c r="C154" s="14" t="n"/>
      <c r="D154" s="14" t="n"/>
      <c r="E154" s="14" t="n"/>
      <c r="F154" s="38" t="n"/>
      <c r="G154" s="14" t="n"/>
      <c r="H154" s="38" t="n"/>
      <c r="I154" s="38" t="n"/>
      <c r="J154" s="16" t="n"/>
      <c r="K154" s="16" t="n"/>
      <c r="L154" s="16" t="n"/>
      <c r="M154" s="39">
        <f>IF(A154="","",IF(OR(J154="",J154=0,K154=""),"",MAX(0,MIN(1,(J154-K154)/J154))))</f>
        <v/>
      </c>
      <c r="N154" s="18">
        <f>IF(A154="","",IF(M154="","",IF(M154&lt;Settings!$B$3,"Critical",IF(M154&lt;Settings!$B$4,"High",IF(M154&lt;Settings!$B$5,"Moderate","On Track")))))</f>
        <v/>
      </c>
      <c r="O154" s="14" t="n"/>
      <c r="P154" s="14" t="n"/>
      <c r="Q154" s="19" t="n"/>
      <c r="R154" s="38" t="n"/>
      <c r="S154" s="40">
        <f>IF(A154="","",IF(COUNTIF('Contact Log'!$B$7:$B$506,A154)=0,"",MAXIFS('Contact Log'!$C$7:$C$506,'Contact Log'!$B$7:$B$506,A154)))</f>
        <v/>
      </c>
      <c r="T154" s="21">
        <f>IF(A154="","",IF(S154="","",MAX(0,Dashboard!$B$3-S154)))</f>
        <v/>
      </c>
      <c r="U154" s="18">
        <f>IF(A154="","",IF(Z154&lt;&gt;"OK","Review Data",IF(G154="Closed","Closed",IF(R154="","Missing Review Date",IF(R154&lt;Dashboard!$B$3,"Overdue",IF(R154&lt;=Dashboard!$B$3+Settings!$B$6,"Due Soon","On Track"))))))</f>
        <v/>
      </c>
      <c r="V154" s="14" t="n"/>
      <c r="W154" s="38" t="n"/>
      <c r="X154" s="14" t="n"/>
      <c r="Y154" s="19" t="n"/>
      <c r="Z154" s="18">
        <f>IF(A154="","",IF(COUNTIF($A$7:$A$206,A154)&gt;1,"Check: Duplicate Case ID",IF(B154="","Check: Missing Student Alias",IF(F154="","Check: Missing Open Date",IF(AND(H154&lt;&gt;"",I154&lt;&gt;"",I154&lt;H154),"Check: Attendance Window Dates",IF(AND(J154&lt;&gt;"",K154&lt;&gt;"",K154&gt;J154),"Check: Absences Exceed Enrolled Days",IF(AND(K154&lt;&gt;"",L154&lt;&gt;"",L154&gt;K154),"Check: Unexcused Exceeds Absences",IF(AND(G154="Closed",W154=""),"Check: Missing Close Date",IF(AND(G154&lt;&gt;"Closed",W154&lt;&gt;""),"Check: Close Date on Open Case",IF(AND(W154&lt;&gt;"",F154&lt;&gt;"",W154&lt;F154),"Check: Close Date Before Open Date",IF(AND(G154="Closed",X154=""),"Check: Missing Closure Reason","OK"))))))))))</f>
        <v/>
      </c>
    </row>
    <row r="155">
      <c r="A155" s="14" t="n"/>
      <c r="B155" s="14" t="n"/>
      <c r="C155" s="14" t="n"/>
      <c r="D155" s="14" t="n"/>
      <c r="E155" s="14" t="n"/>
      <c r="F155" s="38" t="n"/>
      <c r="G155" s="14" t="n"/>
      <c r="H155" s="38" t="n"/>
      <c r="I155" s="38" t="n"/>
      <c r="J155" s="16" t="n"/>
      <c r="K155" s="16" t="n"/>
      <c r="L155" s="16" t="n"/>
      <c r="M155" s="39">
        <f>IF(A155="","",IF(OR(J155="",J155=0,K155=""),"",MAX(0,MIN(1,(J155-K155)/J155))))</f>
        <v/>
      </c>
      <c r="N155" s="18">
        <f>IF(A155="","",IF(M155="","",IF(M155&lt;Settings!$B$3,"Critical",IF(M155&lt;Settings!$B$4,"High",IF(M155&lt;Settings!$B$5,"Moderate","On Track")))))</f>
        <v/>
      </c>
      <c r="O155" s="14" t="n"/>
      <c r="P155" s="14" t="n"/>
      <c r="Q155" s="19" t="n"/>
      <c r="R155" s="38" t="n"/>
      <c r="S155" s="40">
        <f>IF(A155="","",IF(COUNTIF('Contact Log'!$B$7:$B$506,A155)=0,"",MAXIFS('Contact Log'!$C$7:$C$506,'Contact Log'!$B$7:$B$506,A155)))</f>
        <v/>
      </c>
      <c r="T155" s="21">
        <f>IF(A155="","",IF(S155="","",MAX(0,Dashboard!$B$3-S155)))</f>
        <v/>
      </c>
      <c r="U155" s="18">
        <f>IF(A155="","",IF(Z155&lt;&gt;"OK","Review Data",IF(G155="Closed","Closed",IF(R155="","Missing Review Date",IF(R155&lt;Dashboard!$B$3,"Overdue",IF(R155&lt;=Dashboard!$B$3+Settings!$B$6,"Due Soon","On Track"))))))</f>
        <v/>
      </c>
      <c r="V155" s="14" t="n"/>
      <c r="W155" s="38" t="n"/>
      <c r="X155" s="14" t="n"/>
      <c r="Y155" s="19" t="n"/>
      <c r="Z155" s="18">
        <f>IF(A155="","",IF(COUNTIF($A$7:$A$206,A155)&gt;1,"Check: Duplicate Case ID",IF(B155="","Check: Missing Student Alias",IF(F155="","Check: Missing Open Date",IF(AND(H155&lt;&gt;"",I155&lt;&gt;"",I155&lt;H155),"Check: Attendance Window Dates",IF(AND(J155&lt;&gt;"",K155&lt;&gt;"",K155&gt;J155),"Check: Absences Exceed Enrolled Days",IF(AND(K155&lt;&gt;"",L155&lt;&gt;"",L155&gt;K155),"Check: Unexcused Exceeds Absences",IF(AND(G155="Closed",W155=""),"Check: Missing Close Date",IF(AND(G155&lt;&gt;"Closed",W155&lt;&gt;""),"Check: Close Date on Open Case",IF(AND(W155&lt;&gt;"",F155&lt;&gt;"",W155&lt;F155),"Check: Close Date Before Open Date",IF(AND(G155="Closed",X155=""),"Check: Missing Closure Reason","OK"))))))))))</f>
        <v/>
      </c>
    </row>
    <row r="156">
      <c r="A156" s="14" t="n"/>
      <c r="B156" s="14" t="n"/>
      <c r="C156" s="14" t="n"/>
      <c r="D156" s="14" t="n"/>
      <c r="E156" s="14" t="n"/>
      <c r="F156" s="38" t="n"/>
      <c r="G156" s="14" t="n"/>
      <c r="H156" s="38" t="n"/>
      <c r="I156" s="38" t="n"/>
      <c r="J156" s="16" t="n"/>
      <c r="K156" s="16" t="n"/>
      <c r="L156" s="16" t="n"/>
      <c r="M156" s="39">
        <f>IF(A156="","",IF(OR(J156="",J156=0,K156=""),"",MAX(0,MIN(1,(J156-K156)/J156))))</f>
        <v/>
      </c>
      <c r="N156" s="18">
        <f>IF(A156="","",IF(M156="","",IF(M156&lt;Settings!$B$3,"Critical",IF(M156&lt;Settings!$B$4,"High",IF(M156&lt;Settings!$B$5,"Moderate","On Track")))))</f>
        <v/>
      </c>
      <c r="O156" s="14" t="n"/>
      <c r="P156" s="14" t="n"/>
      <c r="Q156" s="19" t="n"/>
      <c r="R156" s="38" t="n"/>
      <c r="S156" s="40">
        <f>IF(A156="","",IF(COUNTIF('Contact Log'!$B$7:$B$506,A156)=0,"",MAXIFS('Contact Log'!$C$7:$C$506,'Contact Log'!$B$7:$B$506,A156)))</f>
        <v/>
      </c>
      <c r="T156" s="21">
        <f>IF(A156="","",IF(S156="","",MAX(0,Dashboard!$B$3-S156)))</f>
        <v/>
      </c>
      <c r="U156" s="18">
        <f>IF(A156="","",IF(Z156&lt;&gt;"OK","Review Data",IF(G156="Closed","Closed",IF(R156="","Missing Review Date",IF(R156&lt;Dashboard!$B$3,"Overdue",IF(R156&lt;=Dashboard!$B$3+Settings!$B$6,"Due Soon","On Track"))))))</f>
        <v/>
      </c>
      <c r="V156" s="14" t="n"/>
      <c r="W156" s="38" t="n"/>
      <c r="X156" s="14" t="n"/>
      <c r="Y156" s="19" t="n"/>
      <c r="Z156" s="18">
        <f>IF(A156="","",IF(COUNTIF($A$7:$A$206,A156)&gt;1,"Check: Duplicate Case ID",IF(B156="","Check: Missing Student Alias",IF(F156="","Check: Missing Open Date",IF(AND(H156&lt;&gt;"",I156&lt;&gt;"",I156&lt;H156),"Check: Attendance Window Dates",IF(AND(J156&lt;&gt;"",K156&lt;&gt;"",K156&gt;J156),"Check: Absences Exceed Enrolled Days",IF(AND(K156&lt;&gt;"",L156&lt;&gt;"",L156&gt;K156),"Check: Unexcused Exceeds Absences",IF(AND(G156="Closed",W156=""),"Check: Missing Close Date",IF(AND(G156&lt;&gt;"Closed",W156&lt;&gt;""),"Check: Close Date on Open Case",IF(AND(W156&lt;&gt;"",F156&lt;&gt;"",W156&lt;F156),"Check: Close Date Before Open Date",IF(AND(G156="Closed",X156=""),"Check: Missing Closure Reason","OK"))))))))))</f>
        <v/>
      </c>
    </row>
    <row r="157">
      <c r="A157" s="14" t="n"/>
      <c r="B157" s="14" t="n"/>
      <c r="C157" s="14" t="n"/>
      <c r="D157" s="14" t="n"/>
      <c r="E157" s="14" t="n"/>
      <c r="F157" s="38" t="n"/>
      <c r="G157" s="14" t="n"/>
      <c r="H157" s="38" t="n"/>
      <c r="I157" s="38" t="n"/>
      <c r="J157" s="16" t="n"/>
      <c r="K157" s="16" t="n"/>
      <c r="L157" s="16" t="n"/>
      <c r="M157" s="39">
        <f>IF(A157="","",IF(OR(J157="",J157=0,K157=""),"",MAX(0,MIN(1,(J157-K157)/J157))))</f>
        <v/>
      </c>
      <c r="N157" s="18">
        <f>IF(A157="","",IF(M157="","",IF(M157&lt;Settings!$B$3,"Critical",IF(M157&lt;Settings!$B$4,"High",IF(M157&lt;Settings!$B$5,"Moderate","On Track")))))</f>
        <v/>
      </c>
      <c r="O157" s="14" t="n"/>
      <c r="P157" s="14" t="n"/>
      <c r="Q157" s="19" t="n"/>
      <c r="R157" s="38" t="n"/>
      <c r="S157" s="40">
        <f>IF(A157="","",IF(COUNTIF('Contact Log'!$B$7:$B$506,A157)=0,"",MAXIFS('Contact Log'!$C$7:$C$506,'Contact Log'!$B$7:$B$506,A157)))</f>
        <v/>
      </c>
      <c r="T157" s="21">
        <f>IF(A157="","",IF(S157="","",MAX(0,Dashboard!$B$3-S157)))</f>
        <v/>
      </c>
      <c r="U157" s="18">
        <f>IF(A157="","",IF(Z157&lt;&gt;"OK","Review Data",IF(G157="Closed","Closed",IF(R157="","Missing Review Date",IF(R157&lt;Dashboard!$B$3,"Overdue",IF(R157&lt;=Dashboard!$B$3+Settings!$B$6,"Due Soon","On Track"))))))</f>
        <v/>
      </c>
      <c r="V157" s="14" t="n"/>
      <c r="W157" s="38" t="n"/>
      <c r="X157" s="14" t="n"/>
      <c r="Y157" s="19" t="n"/>
      <c r="Z157" s="18">
        <f>IF(A157="","",IF(COUNTIF($A$7:$A$206,A157)&gt;1,"Check: Duplicate Case ID",IF(B157="","Check: Missing Student Alias",IF(F157="","Check: Missing Open Date",IF(AND(H157&lt;&gt;"",I157&lt;&gt;"",I157&lt;H157),"Check: Attendance Window Dates",IF(AND(J157&lt;&gt;"",K157&lt;&gt;"",K157&gt;J157),"Check: Absences Exceed Enrolled Days",IF(AND(K157&lt;&gt;"",L157&lt;&gt;"",L157&gt;K157),"Check: Unexcused Exceeds Absences",IF(AND(G157="Closed",W157=""),"Check: Missing Close Date",IF(AND(G157&lt;&gt;"Closed",W157&lt;&gt;""),"Check: Close Date on Open Case",IF(AND(W157&lt;&gt;"",F157&lt;&gt;"",W157&lt;F157),"Check: Close Date Before Open Date",IF(AND(G157="Closed",X157=""),"Check: Missing Closure Reason","OK"))))))))))</f>
        <v/>
      </c>
    </row>
    <row r="158">
      <c r="A158" s="14" t="n"/>
      <c r="B158" s="14" t="n"/>
      <c r="C158" s="14" t="n"/>
      <c r="D158" s="14" t="n"/>
      <c r="E158" s="14" t="n"/>
      <c r="F158" s="38" t="n"/>
      <c r="G158" s="14" t="n"/>
      <c r="H158" s="38" t="n"/>
      <c r="I158" s="38" t="n"/>
      <c r="J158" s="16" t="n"/>
      <c r="K158" s="16" t="n"/>
      <c r="L158" s="16" t="n"/>
      <c r="M158" s="39">
        <f>IF(A158="","",IF(OR(J158="",J158=0,K158=""),"",MAX(0,MIN(1,(J158-K158)/J158))))</f>
        <v/>
      </c>
      <c r="N158" s="18">
        <f>IF(A158="","",IF(M158="","",IF(M158&lt;Settings!$B$3,"Critical",IF(M158&lt;Settings!$B$4,"High",IF(M158&lt;Settings!$B$5,"Moderate","On Track")))))</f>
        <v/>
      </c>
      <c r="O158" s="14" t="n"/>
      <c r="P158" s="14" t="n"/>
      <c r="Q158" s="19" t="n"/>
      <c r="R158" s="38" t="n"/>
      <c r="S158" s="40">
        <f>IF(A158="","",IF(COUNTIF('Contact Log'!$B$7:$B$506,A158)=0,"",MAXIFS('Contact Log'!$C$7:$C$506,'Contact Log'!$B$7:$B$506,A158)))</f>
        <v/>
      </c>
      <c r="T158" s="21">
        <f>IF(A158="","",IF(S158="","",MAX(0,Dashboard!$B$3-S158)))</f>
        <v/>
      </c>
      <c r="U158" s="18">
        <f>IF(A158="","",IF(Z158&lt;&gt;"OK","Review Data",IF(G158="Closed","Closed",IF(R158="","Missing Review Date",IF(R158&lt;Dashboard!$B$3,"Overdue",IF(R158&lt;=Dashboard!$B$3+Settings!$B$6,"Due Soon","On Track"))))))</f>
        <v/>
      </c>
      <c r="V158" s="14" t="n"/>
      <c r="W158" s="38" t="n"/>
      <c r="X158" s="14" t="n"/>
      <c r="Y158" s="19" t="n"/>
      <c r="Z158" s="18">
        <f>IF(A158="","",IF(COUNTIF($A$7:$A$206,A158)&gt;1,"Check: Duplicate Case ID",IF(B158="","Check: Missing Student Alias",IF(F158="","Check: Missing Open Date",IF(AND(H158&lt;&gt;"",I158&lt;&gt;"",I158&lt;H158),"Check: Attendance Window Dates",IF(AND(J158&lt;&gt;"",K158&lt;&gt;"",K158&gt;J158),"Check: Absences Exceed Enrolled Days",IF(AND(K158&lt;&gt;"",L158&lt;&gt;"",L158&gt;K158),"Check: Unexcused Exceeds Absences",IF(AND(G158="Closed",W158=""),"Check: Missing Close Date",IF(AND(G158&lt;&gt;"Closed",W158&lt;&gt;""),"Check: Close Date on Open Case",IF(AND(W158&lt;&gt;"",F158&lt;&gt;"",W158&lt;F158),"Check: Close Date Before Open Date",IF(AND(G158="Closed",X158=""),"Check: Missing Closure Reason","OK"))))))))))</f>
        <v/>
      </c>
    </row>
    <row r="159">
      <c r="A159" s="14" t="n"/>
      <c r="B159" s="14" t="n"/>
      <c r="C159" s="14" t="n"/>
      <c r="D159" s="14" t="n"/>
      <c r="E159" s="14" t="n"/>
      <c r="F159" s="38" t="n"/>
      <c r="G159" s="14" t="n"/>
      <c r="H159" s="38" t="n"/>
      <c r="I159" s="38" t="n"/>
      <c r="J159" s="16" t="n"/>
      <c r="K159" s="16" t="n"/>
      <c r="L159" s="16" t="n"/>
      <c r="M159" s="39">
        <f>IF(A159="","",IF(OR(J159="",J159=0,K159=""),"",MAX(0,MIN(1,(J159-K159)/J159))))</f>
        <v/>
      </c>
      <c r="N159" s="18">
        <f>IF(A159="","",IF(M159="","",IF(M159&lt;Settings!$B$3,"Critical",IF(M159&lt;Settings!$B$4,"High",IF(M159&lt;Settings!$B$5,"Moderate","On Track")))))</f>
        <v/>
      </c>
      <c r="O159" s="14" t="n"/>
      <c r="P159" s="14" t="n"/>
      <c r="Q159" s="19" t="n"/>
      <c r="R159" s="38" t="n"/>
      <c r="S159" s="40">
        <f>IF(A159="","",IF(COUNTIF('Contact Log'!$B$7:$B$506,A159)=0,"",MAXIFS('Contact Log'!$C$7:$C$506,'Contact Log'!$B$7:$B$506,A159)))</f>
        <v/>
      </c>
      <c r="T159" s="21">
        <f>IF(A159="","",IF(S159="","",MAX(0,Dashboard!$B$3-S159)))</f>
        <v/>
      </c>
      <c r="U159" s="18">
        <f>IF(A159="","",IF(Z159&lt;&gt;"OK","Review Data",IF(G159="Closed","Closed",IF(R159="","Missing Review Date",IF(R159&lt;Dashboard!$B$3,"Overdue",IF(R159&lt;=Dashboard!$B$3+Settings!$B$6,"Due Soon","On Track"))))))</f>
        <v/>
      </c>
      <c r="V159" s="14" t="n"/>
      <c r="W159" s="38" t="n"/>
      <c r="X159" s="14" t="n"/>
      <c r="Y159" s="19" t="n"/>
      <c r="Z159" s="18">
        <f>IF(A159="","",IF(COUNTIF($A$7:$A$206,A159)&gt;1,"Check: Duplicate Case ID",IF(B159="","Check: Missing Student Alias",IF(F159="","Check: Missing Open Date",IF(AND(H159&lt;&gt;"",I159&lt;&gt;"",I159&lt;H159),"Check: Attendance Window Dates",IF(AND(J159&lt;&gt;"",K159&lt;&gt;"",K159&gt;J159),"Check: Absences Exceed Enrolled Days",IF(AND(K159&lt;&gt;"",L159&lt;&gt;"",L159&gt;K159),"Check: Unexcused Exceeds Absences",IF(AND(G159="Closed",W159=""),"Check: Missing Close Date",IF(AND(G159&lt;&gt;"Closed",W159&lt;&gt;""),"Check: Close Date on Open Case",IF(AND(W159&lt;&gt;"",F159&lt;&gt;"",W159&lt;F159),"Check: Close Date Before Open Date",IF(AND(G159="Closed",X159=""),"Check: Missing Closure Reason","OK"))))))))))</f>
        <v/>
      </c>
    </row>
    <row r="160">
      <c r="A160" s="14" t="n"/>
      <c r="B160" s="14" t="n"/>
      <c r="C160" s="14" t="n"/>
      <c r="D160" s="14" t="n"/>
      <c r="E160" s="14" t="n"/>
      <c r="F160" s="38" t="n"/>
      <c r="G160" s="14" t="n"/>
      <c r="H160" s="38" t="n"/>
      <c r="I160" s="38" t="n"/>
      <c r="J160" s="16" t="n"/>
      <c r="K160" s="16" t="n"/>
      <c r="L160" s="16" t="n"/>
      <c r="M160" s="39">
        <f>IF(A160="","",IF(OR(J160="",J160=0,K160=""),"",MAX(0,MIN(1,(J160-K160)/J160))))</f>
        <v/>
      </c>
      <c r="N160" s="18">
        <f>IF(A160="","",IF(M160="","",IF(M160&lt;Settings!$B$3,"Critical",IF(M160&lt;Settings!$B$4,"High",IF(M160&lt;Settings!$B$5,"Moderate","On Track")))))</f>
        <v/>
      </c>
      <c r="O160" s="14" t="n"/>
      <c r="P160" s="14" t="n"/>
      <c r="Q160" s="19" t="n"/>
      <c r="R160" s="38" t="n"/>
      <c r="S160" s="40">
        <f>IF(A160="","",IF(COUNTIF('Contact Log'!$B$7:$B$506,A160)=0,"",MAXIFS('Contact Log'!$C$7:$C$506,'Contact Log'!$B$7:$B$506,A160)))</f>
        <v/>
      </c>
      <c r="T160" s="21">
        <f>IF(A160="","",IF(S160="","",MAX(0,Dashboard!$B$3-S160)))</f>
        <v/>
      </c>
      <c r="U160" s="18">
        <f>IF(A160="","",IF(Z160&lt;&gt;"OK","Review Data",IF(G160="Closed","Closed",IF(R160="","Missing Review Date",IF(R160&lt;Dashboard!$B$3,"Overdue",IF(R160&lt;=Dashboard!$B$3+Settings!$B$6,"Due Soon","On Track"))))))</f>
        <v/>
      </c>
      <c r="V160" s="14" t="n"/>
      <c r="W160" s="38" t="n"/>
      <c r="X160" s="14" t="n"/>
      <c r="Y160" s="19" t="n"/>
      <c r="Z160" s="18">
        <f>IF(A160="","",IF(COUNTIF($A$7:$A$206,A160)&gt;1,"Check: Duplicate Case ID",IF(B160="","Check: Missing Student Alias",IF(F160="","Check: Missing Open Date",IF(AND(H160&lt;&gt;"",I160&lt;&gt;"",I160&lt;H160),"Check: Attendance Window Dates",IF(AND(J160&lt;&gt;"",K160&lt;&gt;"",K160&gt;J160),"Check: Absences Exceed Enrolled Days",IF(AND(K160&lt;&gt;"",L160&lt;&gt;"",L160&gt;K160),"Check: Unexcused Exceeds Absences",IF(AND(G160="Closed",W160=""),"Check: Missing Close Date",IF(AND(G160&lt;&gt;"Closed",W160&lt;&gt;""),"Check: Close Date on Open Case",IF(AND(W160&lt;&gt;"",F160&lt;&gt;"",W160&lt;F160),"Check: Close Date Before Open Date",IF(AND(G160="Closed",X160=""),"Check: Missing Closure Reason","OK"))))))))))</f>
        <v/>
      </c>
    </row>
    <row r="161">
      <c r="A161" s="14" t="n"/>
      <c r="B161" s="14" t="n"/>
      <c r="C161" s="14" t="n"/>
      <c r="D161" s="14" t="n"/>
      <c r="E161" s="14" t="n"/>
      <c r="F161" s="38" t="n"/>
      <c r="G161" s="14" t="n"/>
      <c r="H161" s="38" t="n"/>
      <c r="I161" s="38" t="n"/>
      <c r="J161" s="16" t="n"/>
      <c r="K161" s="16" t="n"/>
      <c r="L161" s="16" t="n"/>
      <c r="M161" s="39">
        <f>IF(A161="","",IF(OR(J161="",J161=0,K161=""),"",MAX(0,MIN(1,(J161-K161)/J161))))</f>
        <v/>
      </c>
      <c r="N161" s="18">
        <f>IF(A161="","",IF(M161="","",IF(M161&lt;Settings!$B$3,"Critical",IF(M161&lt;Settings!$B$4,"High",IF(M161&lt;Settings!$B$5,"Moderate","On Track")))))</f>
        <v/>
      </c>
      <c r="O161" s="14" t="n"/>
      <c r="P161" s="14" t="n"/>
      <c r="Q161" s="19" t="n"/>
      <c r="R161" s="38" t="n"/>
      <c r="S161" s="40">
        <f>IF(A161="","",IF(COUNTIF('Contact Log'!$B$7:$B$506,A161)=0,"",MAXIFS('Contact Log'!$C$7:$C$506,'Contact Log'!$B$7:$B$506,A161)))</f>
        <v/>
      </c>
      <c r="T161" s="21">
        <f>IF(A161="","",IF(S161="","",MAX(0,Dashboard!$B$3-S161)))</f>
        <v/>
      </c>
      <c r="U161" s="18">
        <f>IF(A161="","",IF(Z161&lt;&gt;"OK","Review Data",IF(G161="Closed","Closed",IF(R161="","Missing Review Date",IF(R161&lt;Dashboard!$B$3,"Overdue",IF(R161&lt;=Dashboard!$B$3+Settings!$B$6,"Due Soon","On Track"))))))</f>
        <v/>
      </c>
      <c r="V161" s="14" t="n"/>
      <c r="W161" s="38" t="n"/>
      <c r="X161" s="14" t="n"/>
      <c r="Y161" s="19" t="n"/>
      <c r="Z161" s="18">
        <f>IF(A161="","",IF(COUNTIF($A$7:$A$206,A161)&gt;1,"Check: Duplicate Case ID",IF(B161="","Check: Missing Student Alias",IF(F161="","Check: Missing Open Date",IF(AND(H161&lt;&gt;"",I161&lt;&gt;"",I161&lt;H161),"Check: Attendance Window Dates",IF(AND(J161&lt;&gt;"",K161&lt;&gt;"",K161&gt;J161),"Check: Absences Exceed Enrolled Days",IF(AND(K161&lt;&gt;"",L161&lt;&gt;"",L161&gt;K161),"Check: Unexcused Exceeds Absences",IF(AND(G161="Closed",W161=""),"Check: Missing Close Date",IF(AND(G161&lt;&gt;"Closed",W161&lt;&gt;""),"Check: Close Date on Open Case",IF(AND(W161&lt;&gt;"",F161&lt;&gt;"",W161&lt;F161),"Check: Close Date Before Open Date",IF(AND(G161="Closed",X161=""),"Check: Missing Closure Reason","OK"))))))))))</f>
        <v/>
      </c>
    </row>
    <row r="162">
      <c r="A162" s="14" t="n"/>
      <c r="B162" s="14" t="n"/>
      <c r="C162" s="14" t="n"/>
      <c r="D162" s="14" t="n"/>
      <c r="E162" s="14" t="n"/>
      <c r="F162" s="38" t="n"/>
      <c r="G162" s="14" t="n"/>
      <c r="H162" s="38" t="n"/>
      <c r="I162" s="38" t="n"/>
      <c r="J162" s="16" t="n"/>
      <c r="K162" s="16" t="n"/>
      <c r="L162" s="16" t="n"/>
      <c r="M162" s="39">
        <f>IF(A162="","",IF(OR(J162="",J162=0,K162=""),"",MAX(0,MIN(1,(J162-K162)/J162))))</f>
        <v/>
      </c>
      <c r="N162" s="18">
        <f>IF(A162="","",IF(M162="","",IF(M162&lt;Settings!$B$3,"Critical",IF(M162&lt;Settings!$B$4,"High",IF(M162&lt;Settings!$B$5,"Moderate","On Track")))))</f>
        <v/>
      </c>
      <c r="O162" s="14" t="n"/>
      <c r="P162" s="14" t="n"/>
      <c r="Q162" s="19" t="n"/>
      <c r="R162" s="38" t="n"/>
      <c r="S162" s="40">
        <f>IF(A162="","",IF(COUNTIF('Contact Log'!$B$7:$B$506,A162)=0,"",MAXIFS('Contact Log'!$C$7:$C$506,'Contact Log'!$B$7:$B$506,A162)))</f>
        <v/>
      </c>
      <c r="T162" s="21">
        <f>IF(A162="","",IF(S162="","",MAX(0,Dashboard!$B$3-S162)))</f>
        <v/>
      </c>
      <c r="U162" s="18">
        <f>IF(A162="","",IF(Z162&lt;&gt;"OK","Review Data",IF(G162="Closed","Closed",IF(R162="","Missing Review Date",IF(R162&lt;Dashboard!$B$3,"Overdue",IF(R162&lt;=Dashboard!$B$3+Settings!$B$6,"Due Soon","On Track"))))))</f>
        <v/>
      </c>
      <c r="V162" s="14" t="n"/>
      <c r="W162" s="38" t="n"/>
      <c r="X162" s="14" t="n"/>
      <c r="Y162" s="19" t="n"/>
      <c r="Z162" s="18">
        <f>IF(A162="","",IF(COUNTIF($A$7:$A$206,A162)&gt;1,"Check: Duplicate Case ID",IF(B162="","Check: Missing Student Alias",IF(F162="","Check: Missing Open Date",IF(AND(H162&lt;&gt;"",I162&lt;&gt;"",I162&lt;H162),"Check: Attendance Window Dates",IF(AND(J162&lt;&gt;"",K162&lt;&gt;"",K162&gt;J162),"Check: Absences Exceed Enrolled Days",IF(AND(K162&lt;&gt;"",L162&lt;&gt;"",L162&gt;K162),"Check: Unexcused Exceeds Absences",IF(AND(G162="Closed",W162=""),"Check: Missing Close Date",IF(AND(G162&lt;&gt;"Closed",W162&lt;&gt;""),"Check: Close Date on Open Case",IF(AND(W162&lt;&gt;"",F162&lt;&gt;"",W162&lt;F162),"Check: Close Date Before Open Date",IF(AND(G162="Closed",X162=""),"Check: Missing Closure Reason","OK"))))))))))</f>
        <v/>
      </c>
    </row>
    <row r="163">
      <c r="A163" s="14" t="n"/>
      <c r="B163" s="14" t="n"/>
      <c r="C163" s="14" t="n"/>
      <c r="D163" s="14" t="n"/>
      <c r="E163" s="14" t="n"/>
      <c r="F163" s="38" t="n"/>
      <c r="G163" s="14" t="n"/>
      <c r="H163" s="38" t="n"/>
      <c r="I163" s="38" t="n"/>
      <c r="J163" s="16" t="n"/>
      <c r="K163" s="16" t="n"/>
      <c r="L163" s="16" t="n"/>
      <c r="M163" s="39">
        <f>IF(A163="","",IF(OR(J163="",J163=0,K163=""),"",MAX(0,MIN(1,(J163-K163)/J163))))</f>
        <v/>
      </c>
      <c r="N163" s="18">
        <f>IF(A163="","",IF(M163="","",IF(M163&lt;Settings!$B$3,"Critical",IF(M163&lt;Settings!$B$4,"High",IF(M163&lt;Settings!$B$5,"Moderate","On Track")))))</f>
        <v/>
      </c>
      <c r="O163" s="14" t="n"/>
      <c r="P163" s="14" t="n"/>
      <c r="Q163" s="19" t="n"/>
      <c r="R163" s="38" t="n"/>
      <c r="S163" s="40">
        <f>IF(A163="","",IF(COUNTIF('Contact Log'!$B$7:$B$506,A163)=0,"",MAXIFS('Contact Log'!$C$7:$C$506,'Contact Log'!$B$7:$B$506,A163)))</f>
        <v/>
      </c>
      <c r="T163" s="21">
        <f>IF(A163="","",IF(S163="","",MAX(0,Dashboard!$B$3-S163)))</f>
        <v/>
      </c>
      <c r="U163" s="18">
        <f>IF(A163="","",IF(Z163&lt;&gt;"OK","Review Data",IF(G163="Closed","Closed",IF(R163="","Missing Review Date",IF(R163&lt;Dashboard!$B$3,"Overdue",IF(R163&lt;=Dashboard!$B$3+Settings!$B$6,"Due Soon","On Track"))))))</f>
        <v/>
      </c>
      <c r="V163" s="14" t="n"/>
      <c r="W163" s="38" t="n"/>
      <c r="X163" s="14" t="n"/>
      <c r="Y163" s="19" t="n"/>
      <c r="Z163" s="18">
        <f>IF(A163="","",IF(COUNTIF($A$7:$A$206,A163)&gt;1,"Check: Duplicate Case ID",IF(B163="","Check: Missing Student Alias",IF(F163="","Check: Missing Open Date",IF(AND(H163&lt;&gt;"",I163&lt;&gt;"",I163&lt;H163),"Check: Attendance Window Dates",IF(AND(J163&lt;&gt;"",K163&lt;&gt;"",K163&gt;J163),"Check: Absences Exceed Enrolled Days",IF(AND(K163&lt;&gt;"",L163&lt;&gt;"",L163&gt;K163),"Check: Unexcused Exceeds Absences",IF(AND(G163="Closed",W163=""),"Check: Missing Close Date",IF(AND(G163&lt;&gt;"Closed",W163&lt;&gt;""),"Check: Close Date on Open Case",IF(AND(W163&lt;&gt;"",F163&lt;&gt;"",W163&lt;F163),"Check: Close Date Before Open Date",IF(AND(G163="Closed",X163=""),"Check: Missing Closure Reason","OK"))))))))))</f>
        <v/>
      </c>
    </row>
    <row r="164">
      <c r="A164" s="14" t="n"/>
      <c r="B164" s="14" t="n"/>
      <c r="C164" s="14" t="n"/>
      <c r="D164" s="14" t="n"/>
      <c r="E164" s="14" t="n"/>
      <c r="F164" s="38" t="n"/>
      <c r="G164" s="14" t="n"/>
      <c r="H164" s="38" t="n"/>
      <c r="I164" s="38" t="n"/>
      <c r="J164" s="16" t="n"/>
      <c r="K164" s="16" t="n"/>
      <c r="L164" s="16" t="n"/>
      <c r="M164" s="39">
        <f>IF(A164="","",IF(OR(J164="",J164=0,K164=""),"",MAX(0,MIN(1,(J164-K164)/J164))))</f>
        <v/>
      </c>
      <c r="N164" s="18">
        <f>IF(A164="","",IF(M164="","",IF(M164&lt;Settings!$B$3,"Critical",IF(M164&lt;Settings!$B$4,"High",IF(M164&lt;Settings!$B$5,"Moderate","On Track")))))</f>
        <v/>
      </c>
      <c r="O164" s="14" t="n"/>
      <c r="P164" s="14" t="n"/>
      <c r="Q164" s="19" t="n"/>
      <c r="R164" s="38" t="n"/>
      <c r="S164" s="40">
        <f>IF(A164="","",IF(COUNTIF('Contact Log'!$B$7:$B$506,A164)=0,"",MAXIFS('Contact Log'!$C$7:$C$506,'Contact Log'!$B$7:$B$506,A164)))</f>
        <v/>
      </c>
      <c r="T164" s="21">
        <f>IF(A164="","",IF(S164="","",MAX(0,Dashboard!$B$3-S164)))</f>
        <v/>
      </c>
      <c r="U164" s="18">
        <f>IF(A164="","",IF(Z164&lt;&gt;"OK","Review Data",IF(G164="Closed","Closed",IF(R164="","Missing Review Date",IF(R164&lt;Dashboard!$B$3,"Overdue",IF(R164&lt;=Dashboard!$B$3+Settings!$B$6,"Due Soon","On Track"))))))</f>
        <v/>
      </c>
      <c r="V164" s="14" t="n"/>
      <c r="W164" s="38" t="n"/>
      <c r="X164" s="14" t="n"/>
      <c r="Y164" s="19" t="n"/>
      <c r="Z164" s="18">
        <f>IF(A164="","",IF(COUNTIF($A$7:$A$206,A164)&gt;1,"Check: Duplicate Case ID",IF(B164="","Check: Missing Student Alias",IF(F164="","Check: Missing Open Date",IF(AND(H164&lt;&gt;"",I164&lt;&gt;"",I164&lt;H164),"Check: Attendance Window Dates",IF(AND(J164&lt;&gt;"",K164&lt;&gt;"",K164&gt;J164),"Check: Absences Exceed Enrolled Days",IF(AND(K164&lt;&gt;"",L164&lt;&gt;"",L164&gt;K164),"Check: Unexcused Exceeds Absences",IF(AND(G164="Closed",W164=""),"Check: Missing Close Date",IF(AND(G164&lt;&gt;"Closed",W164&lt;&gt;""),"Check: Close Date on Open Case",IF(AND(W164&lt;&gt;"",F164&lt;&gt;"",W164&lt;F164),"Check: Close Date Before Open Date",IF(AND(G164="Closed",X164=""),"Check: Missing Closure Reason","OK"))))))))))</f>
        <v/>
      </c>
    </row>
    <row r="165">
      <c r="A165" s="14" t="n"/>
      <c r="B165" s="14" t="n"/>
      <c r="C165" s="14" t="n"/>
      <c r="D165" s="14" t="n"/>
      <c r="E165" s="14" t="n"/>
      <c r="F165" s="38" t="n"/>
      <c r="G165" s="14" t="n"/>
      <c r="H165" s="38" t="n"/>
      <c r="I165" s="38" t="n"/>
      <c r="J165" s="16" t="n"/>
      <c r="K165" s="16" t="n"/>
      <c r="L165" s="16" t="n"/>
      <c r="M165" s="39">
        <f>IF(A165="","",IF(OR(J165="",J165=0,K165=""),"",MAX(0,MIN(1,(J165-K165)/J165))))</f>
        <v/>
      </c>
      <c r="N165" s="18">
        <f>IF(A165="","",IF(M165="","",IF(M165&lt;Settings!$B$3,"Critical",IF(M165&lt;Settings!$B$4,"High",IF(M165&lt;Settings!$B$5,"Moderate","On Track")))))</f>
        <v/>
      </c>
      <c r="O165" s="14" t="n"/>
      <c r="P165" s="14" t="n"/>
      <c r="Q165" s="19" t="n"/>
      <c r="R165" s="38" t="n"/>
      <c r="S165" s="40">
        <f>IF(A165="","",IF(COUNTIF('Contact Log'!$B$7:$B$506,A165)=0,"",MAXIFS('Contact Log'!$C$7:$C$506,'Contact Log'!$B$7:$B$506,A165)))</f>
        <v/>
      </c>
      <c r="T165" s="21">
        <f>IF(A165="","",IF(S165="","",MAX(0,Dashboard!$B$3-S165)))</f>
        <v/>
      </c>
      <c r="U165" s="18">
        <f>IF(A165="","",IF(Z165&lt;&gt;"OK","Review Data",IF(G165="Closed","Closed",IF(R165="","Missing Review Date",IF(R165&lt;Dashboard!$B$3,"Overdue",IF(R165&lt;=Dashboard!$B$3+Settings!$B$6,"Due Soon","On Track"))))))</f>
        <v/>
      </c>
      <c r="V165" s="14" t="n"/>
      <c r="W165" s="38" t="n"/>
      <c r="X165" s="14" t="n"/>
      <c r="Y165" s="19" t="n"/>
      <c r="Z165" s="18">
        <f>IF(A165="","",IF(COUNTIF($A$7:$A$206,A165)&gt;1,"Check: Duplicate Case ID",IF(B165="","Check: Missing Student Alias",IF(F165="","Check: Missing Open Date",IF(AND(H165&lt;&gt;"",I165&lt;&gt;"",I165&lt;H165),"Check: Attendance Window Dates",IF(AND(J165&lt;&gt;"",K165&lt;&gt;"",K165&gt;J165),"Check: Absences Exceed Enrolled Days",IF(AND(K165&lt;&gt;"",L165&lt;&gt;"",L165&gt;K165),"Check: Unexcused Exceeds Absences",IF(AND(G165="Closed",W165=""),"Check: Missing Close Date",IF(AND(G165&lt;&gt;"Closed",W165&lt;&gt;""),"Check: Close Date on Open Case",IF(AND(W165&lt;&gt;"",F165&lt;&gt;"",W165&lt;F165),"Check: Close Date Before Open Date",IF(AND(G165="Closed",X165=""),"Check: Missing Closure Reason","OK"))))))))))</f>
        <v/>
      </c>
    </row>
    <row r="166">
      <c r="A166" s="14" t="n"/>
      <c r="B166" s="14" t="n"/>
      <c r="C166" s="14" t="n"/>
      <c r="D166" s="14" t="n"/>
      <c r="E166" s="14" t="n"/>
      <c r="F166" s="38" t="n"/>
      <c r="G166" s="14" t="n"/>
      <c r="H166" s="38" t="n"/>
      <c r="I166" s="38" t="n"/>
      <c r="J166" s="16" t="n"/>
      <c r="K166" s="16" t="n"/>
      <c r="L166" s="16" t="n"/>
      <c r="M166" s="39">
        <f>IF(A166="","",IF(OR(J166="",J166=0,K166=""),"",MAX(0,MIN(1,(J166-K166)/J166))))</f>
        <v/>
      </c>
      <c r="N166" s="18">
        <f>IF(A166="","",IF(M166="","",IF(M166&lt;Settings!$B$3,"Critical",IF(M166&lt;Settings!$B$4,"High",IF(M166&lt;Settings!$B$5,"Moderate","On Track")))))</f>
        <v/>
      </c>
      <c r="O166" s="14" t="n"/>
      <c r="P166" s="14" t="n"/>
      <c r="Q166" s="19" t="n"/>
      <c r="R166" s="38" t="n"/>
      <c r="S166" s="40">
        <f>IF(A166="","",IF(COUNTIF('Contact Log'!$B$7:$B$506,A166)=0,"",MAXIFS('Contact Log'!$C$7:$C$506,'Contact Log'!$B$7:$B$506,A166)))</f>
        <v/>
      </c>
      <c r="T166" s="21">
        <f>IF(A166="","",IF(S166="","",MAX(0,Dashboard!$B$3-S166)))</f>
        <v/>
      </c>
      <c r="U166" s="18">
        <f>IF(A166="","",IF(Z166&lt;&gt;"OK","Review Data",IF(G166="Closed","Closed",IF(R166="","Missing Review Date",IF(R166&lt;Dashboard!$B$3,"Overdue",IF(R166&lt;=Dashboard!$B$3+Settings!$B$6,"Due Soon","On Track"))))))</f>
        <v/>
      </c>
      <c r="V166" s="14" t="n"/>
      <c r="W166" s="38" t="n"/>
      <c r="X166" s="14" t="n"/>
      <c r="Y166" s="19" t="n"/>
      <c r="Z166" s="18">
        <f>IF(A166="","",IF(COUNTIF($A$7:$A$206,A166)&gt;1,"Check: Duplicate Case ID",IF(B166="","Check: Missing Student Alias",IF(F166="","Check: Missing Open Date",IF(AND(H166&lt;&gt;"",I166&lt;&gt;"",I166&lt;H166),"Check: Attendance Window Dates",IF(AND(J166&lt;&gt;"",K166&lt;&gt;"",K166&gt;J166),"Check: Absences Exceed Enrolled Days",IF(AND(K166&lt;&gt;"",L166&lt;&gt;"",L166&gt;K166),"Check: Unexcused Exceeds Absences",IF(AND(G166="Closed",W166=""),"Check: Missing Close Date",IF(AND(G166&lt;&gt;"Closed",W166&lt;&gt;""),"Check: Close Date on Open Case",IF(AND(W166&lt;&gt;"",F166&lt;&gt;"",W166&lt;F166),"Check: Close Date Before Open Date",IF(AND(G166="Closed",X166=""),"Check: Missing Closure Reason","OK"))))))))))</f>
        <v/>
      </c>
    </row>
    <row r="167">
      <c r="A167" s="14" t="n"/>
      <c r="B167" s="14" t="n"/>
      <c r="C167" s="14" t="n"/>
      <c r="D167" s="14" t="n"/>
      <c r="E167" s="14" t="n"/>
      <c r="F167" s="38" t="n"/>
      <c r="G167" s="14" t="n"/>
      <c r="H167" s="38" t="n"/>
      <c r="I167" s="38" t="n"/>
      <c r="J167" s="16" t="n"/>
      <c r="K167" s="16" t="n"/>
      <c r="L167" s="16" t="n"/>
      <c r="M167" s="39">
        <f>IF(A167="","",IF(OR(J167="",J167=0,K167=""),"",MAX(0,MIN(1,(J167-K167)/J167))))</f>
        <v/>
      </c>
      <c r="N167" s="18">
        <f>IF(A167="","",IF(M167="","",IF(M167&lt;Settings!$B$3,"Critical",IF(M167&lt;Settings!$B$4,"High",IF(M167&lt;Settings!$B$5,"Moderate","On Track")))))</f>
        <v/>
      </c>
      <c r="O167" s="14" t="n"/>
      <c r="P167" s="14" t="n"/>
      <c r="Q167" s="19" t="n"/>
      <c r="R167" s="38" t="n"/>
      <c r="S167" s="40">
        <f>IF(A167="","",IF(COUNTIF('Contact Log'!$B$7:$B$506,A167)=0,"",MAXIFS('Contact Log'!$C$7:$C$506,'Contact Log'!$B$7:$B$506,A167)))</f>
        <v/>
      </c>
      <c r="T167" s="21">
        <f>IF(A167="","",IF(S167="","",MAX(0,Dashboard!$B$3-S167)))</f>
        <v/>
      </c>
      <c r="U167" s="18">
        <f>IF(A167="","",IF(Z167&lt;&gt;"OK","Review Data",IF(G167="Closed","Closed",IF(R167="","Missing Review Date",IF(R167&lt;Dashboard!$B$3,"Overdue",IF(R167&lt;=Dashboard!$B$3+Settings!$B$6,"Due Soon","On Track"))))))</f>
        <v/>
      </c>
      <c r="V167" s="14" t="n"/>
      <c r="W167" s="38" t="n"/>
      <c r="X167" s="14" t="n"/>
      <c r="Y167" s="19" t="n"/>
      <c r="Z167" s="18">
        <f>IF(A167="","",IF(COUNTIF($A$7:$A$206,A167)&gt;1,"Check: Duplicate Case ID",IF(B167="","Check: Missing Student Alias",IF(F167="","Check: Missing Open Date",IF(AND(H167&lt;&gt;"",I167&lt;&gt;"",I167&lt;H167),"Check: Attendance Window Dates",IF(AND(J167&lt;&gt;"",K167&lt;&gt;"",K167&gt;J167),"Check: Absences Exceed Enrolled Days",IF(AND(K167&lt;&gt;"",L167&lt;&gt;"",L167&gt;K167),"Check: Unexcused Exceeds Absences",IF(AND(G167="Closed",W167=""),"Check: Missing Close Date",IF(AND(G167&lt;&gt;"Closed",W167&lt;&gt;""),"Check: Close Date on Open Case",IF(AND(W167&lt;&gt;"",F167&lt;&gt;"",W167&lt;F167),"Check: Close Date Before Open Date",IF(AND(G167="Closed",X167=""),"Check: Missing Closure Reason","OK"))))))))))</f>
        <v/>
      </c>
    </row>
    <row r="168">
      <c r="A168" s="14" t="n"/>
      <c r="B168" s="14" t="n"/>
      <c r="C168" s="14" t="n"/>
      <c r="D168" s="14" t="n"/>
      <c r="E168" s="14" t="n"/>
      <c r="F168" s="38" t="n"/>
      <c r="G168" s="14" t="n"/>
      <c r="H168" s="38" t="n"/>
      <c r="I168" s="38" t="n"/>
      <c r="J168" s="16" t="n"/>
      <c r="K168" s="16" t="n"/>
      <c r="L168" s="16" t="n"/>
      <c r="M168" s="39">
        <f>IF(A168="","",IF(OR(J168="",J168=0,K168=""),"",MAX(0,MIN(1,(J168-K168)/J168))))</f>
        <v/>
      </c>
      <c r="N168" s="18">
        <f>IF(A168="","",IF(M168="","",IF(M168&lt;Settings!$B$3,"Critical",IF(M168&lt;Settings!$B$4,"High",IF(M168&lt;Settings!$B$5,"Moderate","On Track")))))</f>
        <v/>
      </c>
      <c r="O168" s="14" t="n"/>
      <c r="P168" s="14" t="n"/>
      <c r="Q168" s="19" t="n"/>
      <c r="R168" s="38" t="n"/>
      <c r="S168" s="40">
        <f>IF(A168="","",IF(COUNTIF('Contact Log'!$B$7:$B$506,A168)=0,"",MAXIFS('Contact Log'!$C$7:$C$506,'Contact Log'!$B$7:$B$506,A168)))</f>
        <v/>
      </c>
      <c r="T168" s="21">
        <f>IF(A168="","",IF(S168="","",MAX(0,Dashboard!$B$3-S168)))</f>
        <v/>
      </c>
      <c r="U168" s="18">
        <f>IF(A168="","",IF(Z168&lt;&gt;"OK","Review Data",IF(G168="Closed","Closed",IF(R168="","Missing Review Date",IF(R168&lt;Dashboard!$B$3,"Overdue",IF(R168&lt;=Dashboard!$B$3+Settings!$B$6,"Due Soon","On Track"))))))</f>
        <v/>
      </c>
      <c r="V168" s="14" t="n"/>
      <c r="W168" s="38" t="n"/>
      <c r="X168" s="14" t="n"/>
      <c r="Y168" s="19" t="n"/>
      <c r="Z168" s="18">
        <f>IF(A168="","",IF(COUNTIF($A$7:$A$206,A168)&gt;1,"Check: Duplicate Case ID",IF(B168="","Check: Missing Student Alias",IF(F168="","Check: Missing Open Date",IF(AND(H168&lt;&gt;"",I168&lt;&gt;"",I168&lt;H168),"Check: Attendance Window Dates",IF(AND(J168&lt;&gt;"",K168&lt;&gt;"",K168&gt;J168),"Check: Absences Exceed Enrolled Days",IF(AND(K168&lt;&gt;"",L168&lt;&gt;"",L168&gt;K168),"Check: Unexcused Exceeds Absences",IF(AND(G168="Closed",W168=""),"Check: Missing Close Date",IF(AND(G168&lt;&gt;"Closed",W168&lt;&gt;""),"Check: Close Date on Open Case",IF(AND(W168&lt;&gt;"",F168&lt;&gt;"",W168&lt;F168),"Check: Close Date Before Open Date",IF(AND(G168="Closed",X168=""),"Check: Missing Closure Reason","OK"))))))))))</f>
        <v/>
      </c>
    </row>
    <row r="169">
      <c r="A169" s="14" t="n"/>
      <c r="B169" s="14" t="n"/>
      <c r="C169" s="14" t="n"/>
      <c r="D169" s="14" t="n"/>
      <c r="E169" s="14" t="n"/>
      <c r="F169" s="38" t="n"/>
      <c r="G169" s="14" t="n"/>
      <c r="H169" s="38" t="n"/>
      <c r="I169" s="38" t="n"/>
      <c r="J169" s="16" t="n"/>
      <c r="K169" s="16" t="n"/>
      <c r="L169" s="16" t="n"/>
      <c r="M169" s="39">
        <f>IF(A169="","",IF(OR(J169="",J169=0,K169=""),"",MAX(0,MIN(1,(J169-K169)/J169))))</f>
        <v/>
      </c>
      <c r="N169" s="18">
        <f>IF(A169="","",IF(M169="","",IF(M169&lt;Settings!$B$3,"Critical",IF(M169&lt;Settings!$B$4,"High",IF(M169&lt;Settings!$B$5,"Moderate","On Track")))))</f>
        <v/>
      </c>
      <c r="O169" s="14" t="n"/>
      <c r="P169" s="14" t="n"/>
      <c r="Q169" s="19" t="n"/>
      <c r="R169" s="38" t="n"/>
      <c r="S169" s="40">
        <f>IF(A169="","",IF(COUNTIF('Contact Log'!$B$7:$B$506,A169)=0,"",MAXIFS('Contact Log'!$C$7:$C$506,'Contact Log'!$B$7:$B$506,A169)))</f>
        <v/>
      </c>
      <c r="T169" s="21">
        <f>IF(A169="","",IF(S169="","",MAX(0,Dashboard!$B$3-S169)))</f>
        <v/>
      </c>
      <c r="U169" s="18">
        <f>IF(A169="","",IF(Z169&lt;&gt;"OK","Review Data",IF(G169="Closed","Closed",IF(R169="","Missing Review Date",IF(R169&lt;Dashboard!$B$3,"Overdue",IF(R169&lt;=Dashboard!$B$3+Settings!$B$6,"Due Soon","On Track"))))))</f>
        <v/>
      </c>
      <c r="V169" s="14" t="n"/>
      <c r="W169" s="38" t="n"/>
      <c r="X169" s="14" t="n"/>
      <c r="Y169" s="19" t="n"/>
      <c r="Z169" s="18">
        <f>IF(A169="","",IF(COUNTIF($A$7:$A$206,A169)&gt;1,"Check: Duplicate Case ID",IF(B169="","Check: Missing Student Alias",IF(F169="","Check: Missing Open Date",IF(AND(H169&lt;&gt;"",I169&lt;&gt;"",I169&lt;H169),"Check: Attendance Window Dates",IF(AND(J169&lt;&gt;"",K169&lt;&gt;"",K169&gt;J169),"Check: Absences Exceed Enrolled Days",IF(AND(K169&lt;&gt;"",L169&lt;&gt;"",L169&gt;K169),"Check: Unexcused Exceeds Absences",IF(AND(G169="Closed",W169=""),"Check: Missing Close Date",IF(AND(G169&lt;&gt;"Closed",W169&lt;&gt;""),"Check: Close Date on Open Case",IF(AND(W169&lt;&gt;"",F169&lt;&gt;"",W169&lt;F169),"Check: Close Date Before Open Date",IF(AND(G169="Closed",X169=""),"Check: Missing Closure Reason","OK"))))))))))</f>
        <v/>
      </c>
    </row>
    <row r="170">
      <c r="A170" s="14" t="n"/>
      <c r="B170" s="14" t="n"/>
      <c r="C170" s="14" t="n"/>
      <c r="D170" s="14" t="n"/>
      <c r="E170" s="14" t="n"/>
      <c r="F170" s="38" t="n"/>
      <c r="G170" s="14" t="n"/>
      <c r="H170" s="38" t="n"/>
      <c r="I170" s="38" t="n"/>
      <c r="J170" s="16" t="n"/>
      <c r="K170" s="16" t="n"/>
      <c r="L170" s="16" t="n"/>
      <c r="M170" s="39">
        <f>IF(A170="","",IF(OR(J170="",J170=0,K170=""),"",MAX(0,MIN(1,(J170-K170)/J170))))</f>
        <v/>
      </c>
      <c r="N170" s="18">
        <f>IF(A170="","",IF(M170="","",IF(M170&lt;Settings!$B$3,"Critical",IF(M170&lt;Settings!$B$4,"High",IF(M170&lt;Settings!$B$5,"Moderate","On Track")))))</f>
        <v/>
      </c>
      <c r="O170" s="14" t="n"/>
      <c r="P170" s="14" t="n"/>
      <c r="Q170" s="19" t="n"/>
      <c r="R170" s="38" t="n"/>
      <c r="S170" s="40">
        <f>IF(A170="","",IF(COUNTIF('Contact Log'!$B$7:$B$506,A170)=0,"",MAXIFS('Contact Log'!$C$7:$C$506,'Contact Log'!$B$7:$B$506,A170)))</f>
        <v/>
      </c>
      <c r="T170" s="21">
        <f>IF(A170="","",IF(S170="","",MAX(0,Dashboard!$B$3-S170)))</f>
        <v/>
      </c>
      <c r="U170" s="18">
        <f>IF(A170="","",IF(Z170&lt;&gt;"OK","Review Data",IF(G170="Closed","Closed",IF(R170="","Missing Review Date",IF(R170&lt;Dashboard!$B$3,"Overdue",IF(R170&lt;=Dashboard!$B$3+Settings!$B$6,"Due Soon","On Track"))))))</f>
        <v/>
      </c>
      <c r="V170" s="14" t="n"/>
      <c r="W170" s="38" t="n"/>
      <c r="X170" s="14" t="n"/>
      <c r="Y170" s="19" t="n"/>
      <c r="Z170" s="18">
        <f>IF(A170="","",IF(COUNTIF($A$7:$A$206,A170)&gt;1,"Check: Duplicate Case ID",IF(B170="","Check: Missing Student Alias",IF(F170="","Check: Missing Open Date",IF(AND(H170&lt;&gt;"",I170&lt;&gt;"",I170&lt;H170),"Check: Attendance Window Dates",IF(AND(J170&lt;&gt;"",K170&lt;&gt;"",K170&gt;J170),"Check: Absences Exceed Enrolled Days",IF(AND(K170&lt;&gt;"",L170&lt;&gt;"",L170&gt;K170),"Check: Unexcused Exceeds Absences",IF(AND(G170="Closed",W170=""),"Check: Missing Close Date",IF(AND(G170&lt;&gt;"Closed",W170&lt;&gt;""),"Check: Close Date on Open Case",IF(AND(W170&lt;&gt;"",F170&lt;&gt;"",W170&lt;F170),"Check: Close Date Before Open Date",IF(AND(G170="Closed",X170=""),"Check: Missing Closure Reason","OK"))))))))))</f>
        <v/>
      </c>
    </row>
    <row r="171">
      <c r="A171" s="14" t="n"/>
      <c r="B171" s="14" t="n"/>
      <c r="C171" s="14" t="n"/>
      <c r="D171" s="14" t="n"/>
      <c r="E171" s="14" t="n"/>
      <c r="F171" s="38" t="n"/>
      <c r="G171" s="14" t="n"/>
      <c r="H171" s="38" t="n"/>
      <c r="I171" s="38" t="n"/>
      <c r="J171" s="16" t="n"/>
      <c r="K171" s="16" t="n"/>
      <c r="L171" s="16" t="n"/>
      <c r="M171" s="39">
        <f>IF(A171="","",IF(OR(J171="",J171=0,K171=""),"",MAX(0,MIN(1,(J171-K171)/J171))))</f>
        <v/>
      </c>
      <c r="N171" s="18">
        <f>IF(A171="","",IF(M171="","",IF(M171&lt;Settings!$B$3,"Critical",IF(M171&lt;Settings!$B$4,"High",IF(M171&lt;Settings!$B$5,"Moderate","On Track")))))</f>
        <v/>
      </c>
      <c r="O171" s="14" t="n"/>
      <c r="P171" s="14" t="n"/>
      <c r="Q171" s="19" t="n"/>
      <c r="R171" s="38" t="n"/>
      <c r="S171" s="40">
        <f>IF(A171="","",IF(COUNTIF('Contact Log'!$B$7:$B$506,A171)=0,"",MAXIFS('Contact Log'!$C$7:$C$506,'Contact Log'!$B$7:$B$506,A171)))</f>
        <v/>
      </c>
      <c r="T171" s="21">
        <f>IF(A171="","",IF(S171="","",MAX(0,Dashboard!$B$3-S171)))</f>
        <v/>
      </c>
      <c r="U171" s="18">
        <f>IF(A171="","",IF(Z171&lt;&gt;"OK","Review Data",IF(G171="Closed","Closed",IF(R171="","Missing Review Date",IF(R171&lt;Dashboard!$B$3,"Overdue",IF(R171&lt;=Dashboard!$B$3+Settings!$B$6,"Due Soon","On Track"))))))</f>
        <v/>
      </c>
      <c r="V171" s="14" t="n"/>
      <c r="W171" s="38" t="n"/>
      <c r="X171" s="14" t="n"/>
      <c r="Y171" s="19" t="n"/>
      <c r="Z171" s="18">
        <f>IF(A171="","",IF(COUNTIF($A$7:$A$206,A171)&gt;1,"Check: Duplicate Case ID",IF(B171="","Check: Missing Student Alias",IF(F171="","Check: Missing Open Date",IF(AND(H171&lt;&gt;"",I171&lt;&gt;"",I171&lt;H171),"Check: Attendance Window Dates",IF(AND(J171&lt;&gt;"",K171&lt;&gt;"",K171&gt;J171),"Check: Absences Exceed Enrolled Days",IF(AND(K171&lt;&gt;"",L171&lt;&gt;"",L171&gt;K171),"Check: Unexcused Exceeds Absences",IF(AND(G171="Closed",W171=""),"Check: Missing Close Date",IF(AND(G171&lt;&gt;"Closed",W171&lt;&gt;""),"Check: Close Date on Open Case",IF(AND(W171&lt;&gt;"",F171&lt;&gt;"",W171&lt;F171),"Check: Close Date Before Open Date",IF(AND(G171="Closed",X171=""),"Check: Missing Closure Reason","OK"))))))))))</f>
        <v/>
      </c>
    </row>
    <row r="172">
      <c r="A172" s="14" t="n"/>
      <c r="B172" s="14" t="n"/>
      <c r="C172" s="14" t="n"/>
      <c r="D172" s="14" t="n"/>
      <c r="E172" s="14" t="n"/>
      <c r="F172" s="38" t="n"/>
      <c r="G172" s="14" t="n"/>
      <c r="H172" s="38" t="n"/>
      <c r="I172" s="38" t="n"/>
      <c r="J172" s="16" t="n"/>
      <c r="K172" s="16" t="n"/>
      <c r="L172" s="16" t="n"/>
      <c r="M172" s="39">
        <f>IF(A172="","",IF(OR(J172="",J172=0,K172=""),"",MAX(0,MIN(1,(J172-K172)/J172))))</f>
        <v/>
      </c>
      <c r="N172" s="18">
        <f>IF(A172="","",IF(M172="","",IF(M172&lt;Settings!$B$3,"Critical",IF(M172&lt;Settings!$B$4,"High",IF(M172&lt;Settings!$B$5,"Moderate","On Track")))))</f>
        <v/>
      </c>
      <c r="O172" s="14" t="n"/>
      <c r="P172" s="14" t="n"/>
      <c r="Q172" s="19" t="n"/>
      <c r="R172" s="38" t="n"/>
      <c r="S172" s="40">
        <f>IF(A172="","",IF(COUNTIF('Contact Log'!$B$7:$B$506,A172)=0,"",MAXIFS('Contact Log'!$C$7:$C$506,'Contact Log'!$B$7:$B$506,A172)))</f>
        <v/>
      </c>
      <c r="T172" s="21">
        <f>IF(A172="","",IF(S172="","",MAX(0,Dashboard!$B$3-S172)))</f>
        <v/>
      </c>
      <c r="U172" s="18">
        <f>IF(A172="","",IF(Z172&lt;&gt;"OK","Review Data",IF(G172="Closed","Closed",IF(R172="","Missing Review Date",IF(R172&lt;Dashboard!$B$3,"Overdue",IF(R172&lt;=Dashboard!$B$3+Settings!$B$6,"Due Soon","On Track"))))))</f>
        <v/>
      </c>
      <c r="V172" s="14" t="n"/>
      <c r="W172" s="38" t="n"/>
      <c r="X172" s="14" t="n"/>
      <c r="Y172" s="19" t="n"/>
      <c r="Z172" s="18">
        <f>IF(A172="","",IF(COUNTIF($A$7:$A$206,A172)&gt;1,"Check: Duplicate Case ID",IF(B172="","Check: Missing Student Alias",IF(F172="","Check: Missing Open Date",IF(AND(H172&lt;&gt;"",I172&lt;&gt;"",I172&lt;H172),"Check: Attendance Window Dates",IF(AND(J172&lt;&gt;"",K172&lt;&gt;"",K172&gt;J172),"Check: Absences Exceed Enrolled Days",IF(AND(K172&lt;&gt;"",L172&lt;&gt;"",L172&gt;K172),"Check: Unexcused Exceeds Absences",IF(AND(G172="Closed",W172=""),"Check: Missing Close Date",IF(AND(G172&lt;&gt;"Closed",W172&lt;&gt;""),"Check: Close Date on Open Case",IF(AND(W172&lt;&gt;"",F172&lt;&gt;"",W172&lt;F172),"Check: Close Date Before Open Date",IF(AND(G172="Closed",X172=""),"Check: Missing Closure Reason","OK"))))))))))</f>
        <v/>
      </c>
    </row>
    <row r="173">
      <c r="A173" s="14" t="n"/>
      <c r="B173" s="14" t="n"/>
      <c r="C173" s="14" t="n"/>
      <c r="D173" s="14" t="n"/>
      <c r="E173" s="14" t="n"/>
      <c r="F173" s="38" t="n"/>
      <c r="G173" s="14" t="n"/>
      <c r="H173" s="38" t="n"/>
      <c r="I173" s="38" t="n"/>
      <c r="J173" s="16" t="n"/>
      <c r="K173" s="16" t="n"/>
      <c r="L173" s="16" t="n"/>
      <c r="M173" s="39">
        <f>IF(A173="","",IF(OR(J173="",J173=0,K173=""),"",MAX(0,MIN(1,(J173-K173)/J173))))</f>
        <v/>
      </c>
      <c r="N173" s="18">
        <f>IF(A173="","",IF(M173="","",IF(M173&lt;Settings!$B$3,"Critical",IF(M173&lt;Settings!$B$4,"High",IF(M173&lt;Settings!$B$5,"Moderate","On Track")))))</f>
        <v/>
      </c>
      <c r="O173" s="14" t="n"/>
      <c r="P173" s="14" t="n"/>
      <c r="Q173" s="19" t="n"/>
      <c r="R173" s="38" t="n"/>
      <c r="S173" s="40">
        <f>IF(A173="","",IF(COUNTIF('Contact Log'!$B$7:$B$506,A173)=0,"",MAXIFS('Contact Log'!$C$7:$C$506,'Contact Log'!$B$7:$B$506,A173)))</f>
        <v/>
      </c>
      <c r="T173" s="21">
        <f>IF(A173="","",IF(S173="","",MAX(0,Dashboard!$B$3-S173)))</f>
        <v/>
      </c>
      <c r="U173" s="18">
        <f>IF(A173="","",IF(Z173&lt;&gt;"OK","Review Data",IF(G173="Closed","Closed",IF(R173="","Missing Review Date",IF(R173&lt;Dashboard!$B$3,"Overdue",IF(R173&lt;=Dashboard!$B$3+Settings!$B$6,"Due Soon","On Track"))))))</f>
        <v/>
      </c>
      <c r="V173" s="14" t="n"/>
      <c r="W173" s="38" t="n"/>
      <c r="X173" s="14" t="n"/>
      <c r="Y173" s="19" t="n"/>
      <c r="Z173" s="18">
        <f>IF(A173="","",IF(COUNTIF($A$7:$A$206,A173)&gt;1,"Check: Duplicate Case ID",IF(B173="","Check: Missing Student Alias",IF(F173="","Check: Missing Open Date",IF(AND(H173&lt;&gt;"",I173&lt;&gt;"",I173&lt;H173),"Check: Attendance Window Dates",IF(AND(J173&lt;&gt;"",K173&lt;&gt;"",K173&gt;J173),"Check: Absences Exceed Enrolled Days",IF(AND(K173&lt;&gt;"",L173&lt;&gt;"",L173&gt;K173),"Check: Unexcused Exceeds Absences",IF(AND(G173="Closed",W173=""),"Check: Missing Close Date",IF(AND(G173&lt;&gt;"Closed",W173&lt;&gt;""),"Check: Close Date on Open Case",IF(AND(W173&lt;&gt;"",F173&lt;&gt;"",W173&lt;F173),"Check: Close Date Before Open Date",IF(AND(G173="Closed",X173=""),"Check: Missing Closure Reason","OK"))))))))))</f>
        <v/>
      </c>
    </row>
    <row r="174">
      <c r="A174" s="14" t="n"/>
      <c r="B174" s="14" t="n"/>
      <c r="C174" s="14" t="n"/>
      <c r="D174" s="14" t="n"/>
      <c r="E174" s="14" t="n"/>
      <c r="F174" s="38" t="n"/>
      <c r="G174" s="14" t="n"/>
      <c r="H174" s="38" t="n"/>
      <c r="I174" s="38" t="n"/>
      <c r="J174" s="16" t="n"/>
      <c r="K174" s="16" t="n"/>
      <c r="L174" s="16" t="n"/>
      <c r="M174" s="39">
        <f>IF(A174="","",IF(OR(J174="",J174=0,K174=""),"",MAX(0,MIN(1,(J174-K174)/J174))))</f>
        <v/>
      </c>
      <c r="N174" s="18">
        <f>IF(A174="","",IF(M174="","",IF(M174&lt;Settings!$B$3,"Critical",IF(M174&lt;Settings!$B$4,"High",IF(M174&lt;Settings!$B$5,"Moderate","On Track")))))</f>
        <v/>
      </c>
      <c r="O174" s="14" t="n"/>
      <c r="P174" s="14" t="n"/>
      <c r="Q174" s="19" t="n"/>
      <c r="R174" s="38" t="n"/>
      <c r="S174" s="40">
        <f>IF(A174="","",IF(COUNTIF('Contact Log'!$B$7:$B$506,A174)=0,"",MAXIFS('Contact Log'!$C$7:$C$506,'Contact Log'!$B$7:$B$506,A174)))</f>
        <v/>
      </c>
      <c r="T174" s="21">
        <f>IF(A174="","",IF(S174="","",MAX(0,Dashboard!$B$3-S174)))</f>
        <v/>
      </c>
      <c r="U174" s="18">
        <f>IF(A174="","",IF(Z174&lt;&gt;"OK","Review Data",IF(G174="Closed","Closed",IF(R174="","Missing Review Date",IF(R174&lt;Dashboard!$B$3,"Overdue",IF(R174&lt;=Dashboard!$B$3+Settings!$B$6,"Due Soon","On Track"))))))</f>
        <v/>
      </c>
      <c r="V174" s="14" t="n"/>
      <c r="W174" s="38" t="n"/>
      <c r="X174" s="14" t="n"/>
      <c r="Y174" s="19" t="n"/>
      <c r="Z174" s="18">
        <f>IF(A174="","",IF(COUNTIF($A$7:$A$206,A174)&gt;1,"Check: Duplicate Case ID",IF(B174="","Check: Missing Student Alias",IF(F174="","Check: Missing Open Date",IF(AND(H174&lt;&gt;"",I174&lt;&gt;"",I174&lt;H174),"Check: Attendance Window Dates",IF(AND(J174&lt;&gt;"",K174&lt;&gt;"",K174&gt;J174),"Check: Absences Exceed Enrolled Days",IF(AND(K174&lt;&gt;"",L174&lt;&gt;"",L174&gt;K174),"Check: Unexcused Exceeds Absences",IF(AND(G174="Closed",W174=""),"Check: Missing Close Date",IF(AND(G174&lt;&gt;"Closed",W174&lt;&gt;""),"Check: Close Date on Open Case",IF(AND(W174&lt;&gt;"",F174&lt;&gt;"",W174&lt;F174),"Check: Close Date Before Open Date",IF(AND(G174="Closed",X174=""),"Check: Missing Closure Reason","OK"))))))))))</f>
        <v/>
      </c>
    </row>
    <row r="175">
      <c r="A175" s="14" t="n"/>
      <c r="B175" s="14" t="n"/>
      <c r="C175" s="14" t="n"/>
      <c r="D175" s="14" t="n"/>
      <c r="E175" s="14" t="n"/>
      <c r="F175" s="38" t="n"/>
      <c r="G175" s="14" t="n"/>
      <c r="H175" s="38" t="n"/>
      <c r="I175" s="38" t="n"/>
      <c r="J175" s="16" t="n"/>
      <c r="K175" s="16" t="n"/>
      <c r="L175" s="16" t="n"/>
      <c r="M175" s="39">
        <f>IF(A175="","",IF(OR(J175="",J175=0,K175=""),"",MAX(0,MIN(1,(J175-K175)/J175))))</f>
        <v/>
      </c>
      <c r="N175" s="18">
        <f>IF(A175="","",IF(M175="","",IF(M175&lt;Settings!$B$3,"Critical",IF(M175&lt;Settings!$B$4,"High",IF(M175&lt;Settings!$B$5,"Moderate","On Track")))))</f>
        <v/>
      </c>
      <c r="O175" s="14" t="n"/>
      <c r="P175" s="14" t="n"/>
      <c r="Q175" s="19" t="n"/>
      <c r="R175" s="38" t="n"/>
      <c r="S175" s="40">
        <f>IF(A175="","",IF(COUNTIF('Contact Log'!$B$7:$B$506,A175)=0,"",MAXIFS('Contact Log'!$C$7:$C$506,'Contact Log'!$B$7:$B$506,A175)))</f>
        <v/>
      </c>
      <c r="T175" s="21">
        <f>IF(A175="","",IF(S175="","",MAX(0,Dashboard!$B$3-S175)))</f>
        <v/>
      </c>
      <c r="U175" s="18">
        <f>IF(A175="","",IF(Z175&lt;&gt;"OK","Review Data",IF(G175="Closed","Closed",IF(R175="","Missing Review Date",IF(R175&lt;Dashboard!$B$3,"Overdue",IF(R175&lt;=Dashboard!$B$3+Settings!$B$6,"Due Soon","On Track"))))))</f>
        <v/>
      </c>
      <c r="V175" s="14" t="n"/>
      <c r="W175" s="38" t="n"/>
      <c r="X175" s="14" t="n"/>
      <c r="Y175" s="19" t="n"/>
      <c r="Z175" s="18">
        <f>IF(A175="","",IF(COUNTIF($A$7:$A$206,A175)&gt;1,"Check: Duplicate Case ID",IF(B175="","Check: Missing Student Alias",IF(F175="","Check: Missing Open Date",IF(AND(H175&lt;&gt;"",I175&lt;&gt;"",I175&lt;H175),"Check: Attendance Window Dates",IF(AND(J175&lt;&gt;"",K175&lt;&gt;"",K175&gt;J175),"Check: Absences Exceed Enrolled Days",IF(AND(K175&lt;&gt;"",L175&lt;&gt;"",L175&gt;K175),"Check: Unexcused Exceeds Absences",IF(AND(G175="Closed",W175=""),"Check: Missing Close Date",IF(AND(G175&lt;&gt;"Closed",W175&lt;&gt;""),"Check: Close Date on Open Case",IF(AND(W175&lt;&gt;"",F175&lt;&gt;"",W175&lt;F175),"Check: Close Date Before Open Date",IF(AND(G175="Closed",X175=""),"Check: Missing Closure Reason","OK"))))))))))</f>
        <v/>
      </c>
    </row>
    <row r="176">
      <c r="A176" s="14" t="n"/>
      <c r="B176" s="14" t="n"/>
      <c r="C176" s="14" t="n"/>
      <c r="D176" s="14" t="n"/>
      <c r="E176" s="14" t="n"/>
      <c r="F176" s="38" t="n"/>
      <c r="G176" s="14" t="n"/>
      <c r="H176" s="38" t="n"/>
      <c r="I176" s="38" t="n"/>
      <c r="J176" s="16" t="n"/>
      <c r="K176" s="16" t="n"/>
      <c r="L176" s="16" t="n"/>
      <c r="M176" s="39">
        <f>IF(A176="","",IF(OR(J176="",J176=0,K176=""),"",MAX(0,MIN(1,(J176-K176)/J176))))</f>
        <v/>
      </c>
      <c r="N176" s="18">
        <f>IF(A176="","",IF(M176="","",IF(M176&lt;Settings!$B$3,"Critical",IF(M176&lt;Settings!$B$4,"High",IF(M176&lt;Settings!$B$5,"Moderate","On Track")))))</f>
        <v/>
      </c>
      <c r="O176" s="14" t="n"/>
      <c r="P176" s="14" t="n"/>
      <c r="Q176" s="19" t="n"/>
      <c r="R176" s="38" t="n"/>
      <c r="S176" s="40">
        <f>IF(A176="","",IF(COUNTIF('Contact Log'!$B$7:$B$506,A176)=0,"",MAXIFS('Contact Log'!$C$7:$C$506,'Contact Log'!$B$7:$B$506,A176)))</f>
        <v/>
      </c>
      <c r="T176" s="21">
        <f>IF(A176="","",IF(S176="","",MAX(0,Dashboard!$B$3-S176)))</f>
        <v/>
      </c>
      <c r="U176" s="18">
        <f>IF(A176="","",IF(Z176&lt;&gt;"OK","Review Data",IF(G176="Closed","Closed",IF(R176="","Missing Review Date",IF(R176&lt;Dashboard!$B$3,"Overdue",IF(R176&lt;=Dashboard!$B$3+Settings!$B$6,"Due Soon","On Track"))))))</f>
        <v/>
      </c>
      <c r="V176" s="14" t="n"/>
      <c r="W176" s="38" t="n"/>
      <c r="X176" s="14" t="n"/>
      <c r="Y176" s="19" t="n"/>
      <c r="Z176" s="18">
        <f>IF(A176="","",IF(COUNTIF($A$7:$A$206,A176)&gt;1,"Check: Duplicate Case ID",IF(B176="","Check: Missing Student Alias",IF(F176="","Check: Missing Open Date",IF(AND(H176&lt;&gt;"",I176&lt;&gt;"",I176&lt;H176),"Check: Attendance Window Dates",IF(AND(J176&lt;&gt;"",K176&lt;&gt;"",K176&gt;J176),"Check: Absences Exceed Enrolled Days",IF(AND(K176&lt;&gt;"",L176&lt;&gt;"",L176&gt;K176),"Check: Unexcused Exceeds Absences",IF(AND(G176="Closed",W176=""),"Check: Missing Close Date",IF(AND(G176&lt;&gt;"Closed",W176&lt;&gt;""),"Check: Close Date on Open Case",IF(AND(W176&lt;&gt;"",F176&lt;&gt;"",W176&lt;F176),"Check: Close Date Before Open Date",IF(AND(G176="Closed",X176=""),"Check: Missing Closure Reason","OK"))))))))))</f>
        <v/>
      </c>
    </row>
    <row r="177">
      <c r="A177" s="14" t="n"/>
      <c r="B177" s="14" t="n"/>
      <c r="C177" s="14" t="n"/>
      <c r="D177" s="14" t="n"/>
      <c r="E177" s="14" t="n"/>
      <c r="F177" s="38" t="n"/>
      <c r="G177" s="14" t="n"/>
      <c r="H177" s="38" t="n"/>
      <c r="I177" s="38" t="n"/>
      <c r="J177" s="16" t="n"/>
      <c r="K177" s="16" t="n"/>
      <c r="L177" s="16" t="n"/>
      <c r="M177" s="39">
        <f>IF(A177="","",IF(OR(J177="",J177=0,K177=""),"",MAX(0,MIN(1,(J177-K177)/J177))))</f>
        <v/>
      </c>
      <c r="N177" s="18">
        <f>IF(A177="","",IF(M177="","",IF(M177&lt;Settings!$B$3,"Critical",IF(M177&lt;Settings!$B$4,"High",IF(M177&lt;Settings!$B$5,"Moderate","On Track")))))</f>
        <v/>
      </c>
      <c r="O177" s="14" t="n"/>
      <c r="P177" s="14" t="n"/>
      <c r="Q177" s="19" t="n"/>
      <c r="R177" s="38" t="n"/>
      <c r="S177" s="40">
        <f>IF(A177="","",IF(COUNTIF('Contact Log'!$B$7:$B$506,A177)=0,"",MAXIFS('Contact Log'!$C$7:$C$506,'Contact Log'!$B$7:$B$506,A177)))</f>
        <v/>
      </c>
      <c r="T177" s="21">
        <f>IF(A177="","",IF(S177="","",MAX(0,Dashboard!$B$3-S177)))</f>
        <v/>
      </c>
      <c r="U177" s="18">
        <f>IF(A177="","",IF(Z177&lt;&gt;"OK","Review Data",IF(G177="Closed","Closed",IF(R177="","Missing Review Date",IF(R177&lt;Dashboard!$B$3,"Overdue",IF(R177&lt;=Dashboard!$B$3+Settings!$B$6,"Due Soon","On Track"))))))</f>
        <v/>
      </c>
      <c r="V177" s="14" t="n"/>
      <c r="W177" s="38" t="n"/>
      <c r="X177" s="14" t="n"/>
      <c r="Y177" s="19" t="n"/>
      <c r="Z177" s="18">
        <f>IF(A177="","",IF(COUNTIF($A$7:$A$206,A177)&gt;1,"Check: Duplicate Case ID",IF(B177="","Check: Missing Student Alias",IF(F177="","Check: Missing Open Date",IF(AND(H177&lt;&gt;"",I177&lt;&gt;"",I177&lt;H177),"Check: Attendance Window Dates",IF(AND(J177&lt;&gt;"",K177&lt;&gt;"",K177&gt;J177),"Check: Absences Exceed Enrolled Days",IF(AND(K177&lt;&gt;"",L177&lt;&gt;"",L177&gt;K177),"Check: Unexcused Exceeds Absences",IF(AND(G177="Closed",W177=""),"Check: Missing Close Date",IF(AND(G177&lt;&gt;"Closed",W177&lt;&gt;""),"Check: Close Date on Open Case",IF(AND(W177&lt;&gt;"",F177&lt;&gt;"",W177&lt;F177),"Check: Close Date Before Open Date",IF(AND(G177="Closed",X177=""),"Check: Missing Closure Reason","OK"))))))))))</f>
        <v/>
      </c>
    </row>
    <row r="178">
      <c r="A178" s="14" t="n"/>
      <c r="B178" s="14" t="n"/>
      <c r="C178" s="14" t="n"/>
      <c r="D178" s="14" t="n"/>
      <c r="E178" s="14" t="n"/>
      <c r="F178" s="38" t="n"/>
      <c r="G178" s="14" t="n"/>
      <c r="H178" s="38" t="n"/>
      <c r="I178" s="38" t="n"/>
      <c r="J178" s="16" t="n"/>
      <c r="K178" s="16" t="n"/>
      <c r="L178" s="16" t="n"/>
      <c r="M178" s="39">
        <f>IF(A178="","",IF(OR(J178="",J178=0,K178=""),"",MAX(0,MIN(1,(J178-K178)/J178))))</f>
        <v/>
      </c>
      <c r="N178" s="18">
        <f>IF(A178="","",IF(M178="","",IF(M178&lt;Settings!$B$3,"Critical",IF(M178&lt;Settings!$B$4,"High",IF(M178&lt;Settings!$B$5,"Moderate","On Track")))))</f>
        <v/>
      </c>
      <c r="O178" s="14" t="n"/>
      <c r="P178" s="14" t="n"/>
      <c r="Q178" s="19" t="n"/>
      <c r="R178" s="38" t="n"/>
      <c r="S178" s="40">
        <f>IF(A178="","",IF(COUNTIF('Contact Log'!$B$7:$B$506,A178)=0,"",MAXIFS('Contact Log'!$C$7:$C$506,'Contact Log'!$B$7:$B$506,A178)))</f>
        <v/>
      </c>
      <c r="T178" s="21">
        <f>IF(A178="","",IF(S178="","",MAX(0,Dashboard!$B$3-S178)))</f>
        <v/>
      </c>
      <c r="U178" s="18">
        <f>IF(A178="","",IF(Z178&lt;&gt;"OK","Review Data",IF(G178="Closed","Closed",IF(R178="","Missing Review Date",IF(R178&lt;Dashboard!$B$3,"Overdue",IF(R178&lt;=Dashboard!$B$3+Settings!$B$6,"Due Soon","On Track"))))))</f>
        <v/>
      </c>
      <c r="V178" s="14" t="n"/>
      <c r="W178" s="38" t="n"/>
      <c r="X178" s="14" t="n"/>
      <c r="Y178" s="19" t="n"/>
      <c r="Z178" s="18">
        <f>IF(A178="","",IF(COUNTIF($A$7:$A$206,A178)&gt;1,"Check: Duplicate Case ID",IF(B178="","Check: Missing Student Alias",IF(F178="","Check: Missing Open Date",IF(AND(H178&lt;&gt;"",I178&lt;&gt;"",I178&lt;H178),"Check: Attendance Window Dates",IF(AND(J178&lt;&gt;"",K178&lt;&gt;"",K178&gt;J178),"Check: Absences Exceed Enrolled Days",IF(AND(K178&lt;&gt;"",L178&lt;&gt;"",L178&gt;K178),"Check: Unexcused Exceeds Absences",IF(AND(G178="Closed",W178=""),"Check: Missing Close Date",IF(AND(G178&lt;&gt;"Closed",W178&lt;&gt;""),"Check: Close Date on Open Case",IF(AND(W178&lt;&gt;"",F178&lt;&gt;"",W178&lt;F178),"Check: Close Date Before Open Date",IF(AND(G178="Closed",X178=""),"Check: Missing Closure Reason","OK"))))))))))</f>
        <v/>
      </c>
    </row>
    <row r="179">
      <c r="A179" s="14" t="n"/>
      <c r="B179" s="14" t="n"/>
      <c r="C179" s="14" t="n"/>
      <c r="D179" s="14" t="n"/>
      <c r="E179" s="14" t="n"/>
      <c r="F179" s="38" t="n"/>
      <c r="G179" s="14" t="n"/>
      <c r="H179" s="38" t="n"/>
      <c r="I179" s="38" t="n"/>
      <c r="J179" s="16" t="n"/>
      <c r="K179" s="16" t="n"/>
      <c r="L179" s="16" t="n"/>
      <c r="M179" s="39">
        <f>IF(A179="","",IF(OR(J179="",J179=0,K179=""),"",MAX(0,MIN(1,(J179-K179)/J179))))</f>
        <v/>
      </c>
      <c r="N179" s="18">
        <f>IF(A179="","",IF(M179="","",IF(M179&lt;Settings!$B$3,"Critical",IF(M179&lt;Settings!$B$4,"High",IF(M179&lt;Settings!$B$5,"Moderate","On Track")))))</f>
        <v/>
      </c>
      <c r="O179" s="14" t="n"/>
      <c r="P179" s="14" t="n"/>
      <c r="Q179" s="19" t="n"/>
      <c r="R179" s="38" t="n"/>
      <c r="S179" s="40">
        <f>IF(A179="","",IF(COUNTIF('Contact Log'!$B$7:$B$506,A179)=0,"",MAXIFS('Contact Log'!$C$7:$C$506,'Contact Log'!$B$7:$B$506,A179)))</f>
        <v/>
      </c>
      <c r="T179" s="21">
        <f>IF(A179="","",IF(S179="","",MAX(0,Dashboard!$B$3-S179)))</f>
        <v/>
      </c>
      <c r="U179" s="18">
        <f>IF(A179="","",IF(Z179&lt;&gt;"OK","Review Data",IF(G179="Closed","Closed",IF(R179="","Missing Review Date",IF(R179&lt;Dashboard!$B$3,"Overdue",IF(R179&lt;=Dashboard!$B$3+Settings!$B$6,"Due Soon","On Track"))))))</f>
        <v/>
      </c>
      <c r="V179" s="14" t="n"/>
      <c r="W179" s="38" t="n"/>
      <c r="X179" s="14" t="n"/>
      <c r="Y179" s="19" t="n"/>
      <c r="Z179" s="18">
        <f>IF(A179="","",IF(COUNTIF($A$7:$A$206,A179)&gt;1,"Check: Duplicate Case ID",IF(B179="","Check: Missing Student Alias",IF(F179="","Check: Missing Open Date",IF(AND(H179&lt;&gt;"",I179&lt;&gt;"",I179&lt;H179),"Check: Attendance Window Dates",IF(AND(J179&lt;&gt;"",K179&lt;&gt;"",K179&gt;J179),"Check: Absences Exceed Enrolled Days",IF(AND(K179&lt;&gt;"",L179&lt;&gt;"",L179&gt;K179),"Check: Unexcused Exceeds Absences",IF(AND(G179="Closed",W179=""),"Check: Missing Close Date",IF(AND(G179&lt;&gt;"Closed",W179&lt;&gt;""),"Check: Close Date on Open Case",IF(AND(W179&lt;&gt;"",F179&lt;&gt;"",W179&lt;F179),"Check: Close Date Before Open Date",IF(AND(G179="Closed",X179=""),"Check: Missing Closure Reason","OK"))))))))))</f>
        <v/>
      </c>
    </row>
    <row r="180">
      <c r="A180" s="14" t="n"/>
      <c r="B180" s="14" t="n"/>
      <c r="C180" s="14" t="n"/>
      <c r="D180" s="14" t="n"/>
      <c r="E180" s="14" t="n"/>
      <c r="F180" s="38" t="n"/>
      <c r="G180" s="14" t="n"/>
      <c r="H180" s="38" t="n"/>
      <c r="I180" s="38" t="n"/>
      <c r="J180" s="16" t="n"/>
      <c r="K180" s="16" t="n"/>
      <c r="L180" s="16" t="n"/>
      <c r="M180" s="39">
        <f>IF(A180="","",IF(OR(J180="",J180=0,K180=""),"",MAX(0,MIN(1,(J180-K180)/J180))))</f>
        <v/>
      </c>
      <c r="N180" s="18">
        <f>IF(A180="","",IF(M180="","",IF(M180&lt;Settings!$B$3,"Critical",IF(M180&lt;Settings!$B$4,"High",IF(M180&lt;Settings!$B$5,"Moderate","On Track")))))</f>
        <v/>
      </c>
      <c r="O180" s="14" t="n"/>
      <c r="P180" s="14" t="n"/>
      <c r="Q180" s="19" t="n"/>
      <c r="R180" s="38" t="n"/>
      <c r="S180" s="40">
        <f>IF(A180="","",IF(COUNTIF('Contact Log'!$B$7:$B$506,A180)=0,"",MAXIFS('Contact Log'!$C$7:$C$506,'Contact Log'!$B$7:$B$506,A180)))</f>
        <v/>
      </c>
      <c r="T180" s="21">
        <f>IF(A180="","",IF(S180="","",MAX(0,Dashboard!$B$3-S180)))</f>
        <v/>
      </c>
      <c r="U180" s="18">
        <f>IF(A180="","",IF(Z180&lt;&gt;"OK","Review Data",IF(G180="Closed","Closed",IF(R180="","Missing Review Date",IF(R180&lt;Dashboard!$B$3,"Overdue",IF(R180&lt;=Dashboard!$B$3+Settings!$B$6,"Due Soon","On Track"))))))</f>
        <v/>
      </c>
      <c r="V180" s="14" t="n"/>
      <c r="W180" s="38" t="n"/>
      <c r="X180" s="14" t="n"/>
      <c r="Y180" s="19" t="n"/>
      <c r="Z180" s="18">
        <f>IF(A180="","",IF(COUNTIF($A$7:$A$206,A180)&gt;1,"Check: Duplicate Case ID",IF(B180="","Check: Missing Student Alias",IF(F180="","Check: Missing Open Date",IF(AND(H180&lt;&gt;"",I180&lt;&gt;"",I180&lt;H180),"Check: Attendance Window Dates",IF(AND(J180&lt;&gt;"",K180&lt;&gt;"",K180&gt;J180),"Check: Absences Exceed Enrolled Days",IF(AND(K180&lt;&gt;"",L180&lt;&gt;"",L180&gt;K180),"Check: Unexcused Exceeds Absences",IF(AND(G180="Closed",W180=""),"Check: Missing Close Date",IF(AND(G180&lt;&gt;"Closed",W180&lt;&gt;""),"Check: Close Date on Open Case",IF(AND(W180&lt;&gt;"",F180&lt;&gt;"",W180&lt;F180),"Check: Close Date Before Open Date",IF(AND(G180="Closed",X180=""),"Check: Missing Closure Reason","OK"))))))))))</f>
        <v/>
      </c>
    </row>
    <row r="181">
      <c r="A181" s="14" t="n"/>
      <c r="B181" s="14" t="n"/>
      <c r="C181" s="14" t="n"/>
      <c r="D181" s="14" t="n"/>
      <c r="E181" s="14" t="n"/>
      <c r="F181" s="38" t="n"/>
      <c r="G181" s="14" t="n"/>
      <c r="H181" s="38" t="n"/>
      <c r="I181" s="38" t="n"/>
      <c r="J181" s="16" t="n"/>
      <c r="K181" s="16" t="n"/>
      <c r="L181" s="16" t="n"/>
      <c r="M181" s="39">
        <f>IF(A181="","",IF(OR(J181="",J181=0,K181=""),"",MAX(0,MIN(1,(J181-K181)/J181))))</f>
        <v/>
      </c>
      <c r="N181" s="18">
        <f>IF(A181="","",IF(M181="","",IF(M181&lt;Settings!$B$3,"Critical",IF(M181&lt;Settings!$B$4,"High",IF(M181&lt;Settings!$B$5,"Moderate","On Track")))))</f>
        <v/>
      </c>
      <c r="O181" s="14" t="n"/>
      <c r="P181" s="14" t="n"/>
      <c r="Q181" s="19" t="n"/>
      <c r="R181" s="38" t="n"/>
      <c r="S181" s="40">
        <f>IF(A181="","",IF(COUNTIF('Contact Log'!$B$7:$B$506,A181)=0,"",MAXIFS('Contact Log'!$C$7:$C$506,'Contact Log'!$B$7:$B$506,A181)))</f>
        <v/>
      </c>
      <c r="T181" s="21">
        <f>IF(A181="","",IF(S181="","",MAX(0,Dashboard!$B$3-S181)))</f>
        <v/>
      </c>
      <c r="U181" s="18">
        <f>IF(A181="","",IF(Z181&lt;&gt;"OK","Review Data",IF(G181="Closed","Closed",IF(R181="","Missing Review Date",IF(R181&lt;Dashboard!$B$3,"Overdue",IF(R181&lt;=Dashboard!$B$3+Settings!$B$6,"Due Soon","On Track"))))))</f>
        <v/>
      </c>
      <c r="V181" s="14" t="n"/>
      <c r="W181" s="38" t="n"/>
      <c r="X181" s="14" t="n"/>
      <c r="Y181" s="19" t="n"/>
      <c r="Z181" s="18">
        <f>IF(A181="","",IF(COUNTIF($A$7:$A$206,A181)&gt;1,"Check: Duplicate Case ID",IF(B181="","Check: Missing Student Alias",IF(F181="","Check: Missing Open Date",IF(AND(H181&lt;&gt;"",I181&lt;&gt;"",I181&lt;H181),"Check: Attendance Window Dates",IF(AND(J181&lt;&gt;"",K181&lt;&gt;"",K181&gt;J181),"Check: Absences Exceed Enrolled Days",IF(AND(K181&lt;&gt;"",L181&lt;&gt;"",L181&gt;K181),"Check: Unexcused Exceeds Absences",IF(AND(G181="Closed",W181=""),"Check: Missing Close Date",IF(AND(G181&lt;&gt;"Closed",W181&lt;&gt;""),"Check: Close Date on Open Case",IF(AND(W181&lt;&gt;"",F181&lt;&gt;"",W181&lt;F181),"Check: Close Date Before Open Date",IF(AND(G181="Closed",X181=""),"Check: Missing Closure Reason","OK"))))))))))</f>
        <v/>
      </c>
    </row>
    <row r="182">
      <c r="A182" s="14" t="n"/>
      <c r="B182" s="14" t="n"/>
      <c r="C182" s="14" t="n"/>
      <c r="D182" s="14" t="n"/>
      <c r="E182" s="14" t="n"/>
      <c r="F182" s="38" t="n"/>
      <c r="G182" s="14" t="n"/>
      <c r="H182" s="38" t="n"/>
      <c r="I182" s="38" t="n"/>
      <c r="J182" s="16" t="n"/>
      <c r="K182" s="16" t="n"/>
      <c r="L182" s="16" t="n"/>
      <c r="M182" s="39">
        <f>IF(A182="","",IF(OR(J182="",J182=0,K182=""),"",MAX(0,MIN(1,(J182-K182)/J182))))</f>
        <v/>
      </c>
      <c r="N182" s="18">
        <f>IF(A182="","",IF(M182="","",IF(M182&lt;Settings!$B$3,"Critical",IF(M182&lt;Settings!$B$4,"High",IF(M182&lt;Settings!$B$5,"Moderate","On Track")))))</f>
        <v/>
      </c>
      <c r="O182" s="14" t="n"/>
      <c r="P182" s="14" t="n"/>
      <c r="Q182" s="19" t="n"/>
      <c r="R182" s="38" t="n"/>
      <c r="S182" s="40">
        <f>IF(A182="","",IF(COUNTIF('Contact Log'!$B$7:$B$506,A182)=0,"",MAXIFS('Contact Log'!$C$7:$C$506,'Contact Log'!$B$7:$B$506,A182)))</f>
        <v/>
      </c>
      <c r="T182" s="21">
        <f>IF(A182="","",IF(S182="","",MAX(0,Dashboard!$B$3-S182)))</f>
        <v/>
      </c>
      <c r="U182" s="18">
        <f>IF(A182="","",IF(Z182&lt;&gt;"OK","Review Data",IF(G182="Closed","Closed",IF(R182="","Missing Review Date",IF(R182&lt;Dashboard!$B$3,"Overdue",IF(R182&lt;=Dashboard!$B$3+Settings!$B$6,"Due Soon","On Track"))))))</f>
        <v/>
      </c>
      <c r="V182" s="14" t="n"/>
      <c r="W182" s="38" t="n"/>
      <c r="X182" s="14" t="n"/>
      <c r="Y182" s="19" t="n"/>
      <c r="Z182" s="18">
        <f>IF(A182="","",IF(COUNTIF($A$7:$A$206,A182)&gt;1,"Check: Duplicate Case ID",IF(B182="","Check: Missing Student Alias",IF(F182="","Check: Missing Open Date",IF(AND(H182&lt;&gt;"",I182&lt;&gt;"",I182&lt;H182),"Check: Attendance Window Dates",IF(AND(J182&lt;&gt;"",K182&lt;&gt;"",K182&gt;J182),"Check: Absences Exceed Enrolled Days",IF(AND(K182&lt;&gt;"",L182&lt;&gt;"",L182&gt;K182),"Check: Unexcused Exceeds Absences",IF(AND(G182="Closed",W182=""),"Check: Missing Close Date",IF(AND(G182&lt;&gt;"Closed",W182&lt;&gt;""),"Check: Close Date on Open Case",IF(AND(W182&lt;&gt;"",F182&lt;&gt;"",W182&lt;F182),"Check: Close Date Before Open Date",IF(AND(G182="Closed",X182=""),"Check: Missing Closure Reason","OK"))))))))))</f>
        <v/>
      </c>
    </row>
    <row r="183">
      <c r="A183" s="14" t="n"/>
      <c r="B183" s="14" t="n"/>
      <c r="C183" s="14" t="n"/>
      <c r="D183" s="14" t="n"/>
      <c r="E183" s="14" t="n"/>
      <c r="F183" s="38" t="n"/>
      <c r="G183" s="14" t="n"/>
      <c r="H183" s="38" t="n"/>
      <c r="I183" s="38" t="n"/>
      <c r="J183" s="16" t="n"/>
      <c r="K183" s="16" t="n"/>
      <c r="L183" s="16" t="n"/>
      <c r="M183" s="39">
        <f>IF(A183="","",IF(OR(J183="",J183=0,K183=""),"",MAX(0,MIN(1,(J183-K183)/J183))))</f>
        <v/>
      </c>
      <c r="N183" s="18">
        <f>IF(A183="","",IF(M183="","",IF(M183&lt;Settings!$B$3,"Critical",IF(M183&lt;Settings!$B$4,"High",IF(M183&lt;Settings!$B$5,"Moderate","On Track")))))</f>
        <v/>
      </c>
      <c r="O183" s="14" t="n"/>
      <c r="P183" s="14" t="n"/>
      <c r="Q183" s="19" t="n"/>
      <c r="R183" s="38" t="n"/>
      <c r="S183" s="40">
        <f>IF(A183="","",IF(COUNTIF('Contact Log'!$B$7:$B$506,A183)=0,"",MAXIFS('Contact Log'!$C$7:$C$506,'Contact Log'!$B$7:$B$506,A183)))</f>
        <v/>
      </c>
      <c r="T183" s="21">
        <f>IF(A183="","",IF(S183="","",MAX(0,Dashboard!$B$3-S183)))</f>
        <v/>
      </c>
      <c r="U183" s="18">
        <f>IF(A183="","",IF(Z183&lt;&gt;"OK","Review Data",IF(G183="Closed","Closed",IF(R183="","Missing Review Date",IF(R183&lt;Dashboard!$B$3,"Overdue",IF(R183&lt;=Dashboard!$B$3+Settings!$B$6,"Due Soon","On Track"))))))</f>
        <v/>
      </c>
      <c r="V183" s="14" t="n"/>
      <c r="W183" s="38" t="n"/>
      <c r="X183" s="14" t="n"/>
      <c r="Y183" s="19" t="n"/>
      <c r="Z183" s="18">
        <f>IF(A183="","",IF(COUNTIF($A$7:$A$206,A183)&gt;1,"Check: Duplicate Case ID",IF(B183="","Check: Missing Student Alias",IF(F183="","Check: Missing Open Date",IF(AND(H183&lt;&gt;"",I183&lt;&gt;"",I183&lt;H183),"Check: Attendance Window Dates",IF(AND(J183&lt;&gt;"",K183&lt;&gt;"",K183&gt;J183),"Check: Absences Exceed Enrolled Days",IF(AND(K183&lt;&gt;"",L183&lt;&gt;"",L183&gt;K183),"Check: Unexcused Exceeds Absences",IF(AND(G183="Closed",W183=""),"Check: Missing Close Date",IF(AND(G183&lt;&gt;"Closed",W183&lt;&gt;""),"Check: Close Date on Open Case",IF(AND(W183&lt;&gt;"",F183&lt;&gt;"",W183&lt;F183),"Check: Close Date Before Open Date",IF(AND(G183="Closed",X183=""),"Check: Missing Closure Reason","OK"))))))))))</f>
        <v/>
      </c>
    </row>
    <row r="184">
      <c r="A184" s="14" t="n"/>
      <c r="B184" s="14" t="n"/>
      <c r="C184" s="14" t="n"/>
      <c r="D184" s="14" t="n"/>
      <c r="E184" s="14" t="n"/>
      <c r="F184" s="38" t="n"/>
      <c r="G184" s="14" t="n"/>
      <c r="H184" s="38" t="n"/>
      <c r="I184" s="38" t="n"/>
      <c r="J184" s="16" t="n"/>
      <c r="K184" s="16" t="n"/>
      <c r="L184" s="16" t="n"/>
      <c r="M184" s="39">
        <f>IF(A184="","",IF(OR(J184="",J184=0,K184=""),"",MAX(0,MIN(1,(J184-K184)/J184))))</f>
        <v/>
      </c>
      <c r="N184" s="18">
        <f>IF(A184="","",IF(M184="","",IF(M184&lt;Settings!$B$3,"Critical",IF(M184&lt;Settings!$B$4,"High",IF(M184&lt;Settings!$B$5,"Moderate","On Track")))))</f>
        <v/>
      </c>
      <c r="O184" s="14" t="n"/>
      <c r="P184" s="14" t="n"/>
      <c r="Q184" s="19" t="n"/>
      <c r="R184" s="38" t="n"/>
      <c r="S184" s="40">
        <f>IF(A184="","",IF(COUNTIF('Contact Log'!$B$7:$B$506,A184)=0,"",MAXIFS('Contact Log'!$C$7:$C$506,'Contact Log'!$B$7:$B$506,A184)))</f>
        <v/>
      </c>
      <c r="T184" s="21">
        <f>IF(A184="","",IF(S184="","",MAX(0,Dashboard!$B$3-S184)))</f>
        <v/>
      </c>
      <c r="U184" s="18">
        <f>IF(A184="","",IF(Z184&lt;&gt;"OK","Review Data",IF(G184="Closed","Closed",IF(R184="","Missing Review Date",IF(R184&lt;Dashboard!$B$3,"Overdue",IF(R184&lt;=Dashboard!$B$3+Settings!$B$6,"Due Soon","On Track"))))))</f>
        <v/>
      </c>
      <c r="V184" s="14" t="n"/>
      <c r="W184" s="38" t="n"/>
      <c r="X184" s="14" t="n"/>
      <c r="Y184" s="19" t="n"/>
      <c r="Z184" s="18">
        <f>IF(A184="","",IF(COUNTIF($A$7:$A$206,A184)&gt;1,"Check: Duplicate Case ID",IF(B184="","Check: Missing Student Alias",IF(F184="","Check: Missing Open Date",IF(AND(H184&lt;&gt;"",I184&lt;&gt;"",I184&lt;H184),"Check: Attendance Window Dates",IF(AND(J184&lt;&gt;"",K184&lt;&gt;"",K184&gt;J184),"Check: Absences Exceed Enrolled Days",IF(AND(K184&lt;&gt;"",L184&lt;&gt;"",L184&gt;K184),"Check: Unexcused Exceeds Absences",IF(AND(G184="Closed",W184=""),"Check: Missing Close Date",IF(AND(G184&lt;&gt;"Closed",W184&lt;&gt;""),"Check: Close Date on Open Case",IF(AND(W184&lt;&gt;"",F184&lt;&gt;"",W184&lt;F184),"Check: Close Date Before Open Date",IF(AND(G184="Closed",X184=""),"Check: Missing Closure Reason","OK"))))))))))</f>
        <v/>
      </c>
    </row>
    <row r="185">
      <c r="A185" s="14" t="n"/>
      <c r="B185" s="14" t="n"/>
      <c r="C185" s="14" t="n"/>
      <c r="D185" s="14" t="n"/>
      <c r="E185" s="14" t="n"/>
      <c r="F185" s="38" t="n"/>
      <c r="G185" s="14" t="n"/>
      <c r="H185" s="38" t="n"/>
      <c r="I185" s="38" t="n"/>
      <c r="J185" s="16" t="n"/>
      <c r="K185" s="16" t="n"/>
      <c r="L185" s="16" t="n"/>
      <c r="M185" s="39">
        <f>IF(A185="","",IF(OR(J185="",J185=0,K185=""),"",MAX(0,MIN(1,(J185-K185)/J185))))</f>
        <v/>
      </c>
      <c r="N185" s="18">
        <f>IF(A185="","",IF(M185="","",IF(M185&lt;Settings!$B$3,"Critical",IF(M185&lt;Settings!$B$4,"High",IF(M185&lt;Settings!$B$5,"Moderate","On Track")))))</f>
        <v/>
      </c>
      <c r="O185" s="14" t="n"/>
      <c r="P185" s="14" t="n"/>
      <c r="Q185" s="19" t="n"/>
      <c r="R185" s="38" t="n"/>
      <c r="S185" s="40">
        <f>IF(A185="","",IF(COUNTIF('Contact Log'!$B$7:$B$506,A185)=0,"",MAXIFS('Contact Log'!$C$7:$C$506,'Contact Log'!$B$7:$B$506,A185)))</f>
        <v/>
      </c>
      <c r="T185" s="21">
        <f>IF(A185="","",IF(S185="","",MAX(0,Dashboard!$B$3-S185)))</f>
        <v/>
      </c>
      <c r="U185" s="18">
        <f>IF(A185="","",IF(Z185&lt;&gt;"OK","Review Data",IF(G185="Closed","Closed",IF(R185="","Missing Review Date",IF(R185&lt;Dashboard!$B$3,"Overdue",IF(R185&lt;=Dashboard!$B$3+Settings!$B$6,"Due Soon","On Track"))))))</f>
        <v/>
      </c>
      <c r="V185" s="14" t="n"/>
      <c r="W185" s="38" t="n"/>
      <c r="X185" s="14" t="n"/>
      <c r="Y185" s="19" t="n"/>
      <c r="Z185" s="18">
        <f>IF(A185="","",IF(COUNTIF($A$7:$A$206,A185)&gt;1,"Check: Duplicate Case ID",IF(B185="","Check: Missing Student Alias",IF(F185="","Check: Missing Open Date",IF(AND(H185&lt;&gt;"",I185&lt;&gt;"",I185&lt;H185),"Check: Attendance Window Dates",IF(AND(J185&lt;&gt;"",K185&lt;&gt;"",K185&gt;J185),"Check: Absences Exceed Enrolled Days",IF(AND(K185&lt;&gt;"",L185&lt;&gt;"",L185&gt;K185),"Check: Unexcused Exceeds Absences",IF(AND(G185="Closed",W185=""),"Check: Missing Close Date",IF(AND(G185&lt;&gt;"Closed",W185&lt;&gt;""),"Check: Close Date on Open Case",IF(AND(W185&lt;&gt;"",F185&lt;&gt;"",W185&lt;F185),"Check: Close Date Before Open Date",IF(AND(G185="Closed",X185=""),"Check: Missing Closure Reason","OK"))))))))))</f>
        <v/>
      </c>
    </row>
    <row r="186">
      <c r="A186" s="14" t="n"/>
      <c r="B186" s="14" t="n"/>
      <c r="C186" s="14" t="n"/>
      <c r="D186" s="14" t="n"/>
      <c r="E186" s="14" t="n"/>
      <c r="F186" s="38" t="n"/>
      <c r="G186" s="14" t="n"/>
      <c r="H186" s="38" t="n"/>
      <c r="I186" s="38" t="n"/>
      <c r="J186" s="16" t="n"/>
      <c r="K186" s="16" t="n"/>
      <c r="L186" s="16" t="n"/>
      <c r="M186" s="39">
        <f>IF(A186="","",IF(OR(J186="",J186=0,K186=""),"",MAX(0,MIN(1,(J186-K186)/J186))))</f>
        <v/>
      </c>
      <c r="N186" s="18">
        <f>IF(A186="","",IF(M186="","",IF(M186&lt;Settings!$B$3,"Critical",IF(M186&lt;Settings!$B$4,"High",IF(M186&lt;Settings!$B$5,"Moderate","On Track")))))</f>
        <v/>
      </c>
      <c r="O186" s="14" t="n"/>
      <c r="P186" s="14" t="n"/>
      <c r="Q186" s="19" t="n"/>
      <c r="R186" s="38" t="n"/>
      <c r="S186" s="40">
        <f>IF(A186="","",IF(COUNTIF('Contact Log'!$B$7:$B$506,A186)=0,"",MAXIFS('Contact Log'!$C$7:$C$506,'Contact Log'!$B$7:$B$506,A186)))</f>
        <v/>
      </c>
      <c r="T186" s="21">
        <f>IF(A186="","",IF(S186="","",MAX(0,Dashboard!$B$3-S186)))</f>
        <v/>
      </c>
      <c r="U186" s="18">
        <f>IF(A186="","",IF(Z186&lt;&gt;"OK","Review Data",IF(G186="Closed","Closed",IF(R186="","Missing Review Date",IF(R186&lt;Dashboard!$B$3,"Overdue",IF(R186&lt;=Dashboard!$B$3+Settings!$B$6,"Due Soon","On Track"))))))</f>
        <v/>
      </c>
      <c r="V186" s="14" t="n"/>
      <c r="W186" s="38" t="n"/>
      <c r="X186" s="14" t="n"/>
      <c r="Y186" s="19" t="n"/>
      <c r="Z186" s="18">
        <f>IF(A186="","",IF(COUNTIF($A$7:$A$206,A186)&gt;1,"Check: Duplicate Case ID",IF(B186="","Check: Missing Student Alias",IF(F186="","Check: Missing Open Date",IF(AND(H186&lt;&gt;"",I186&lt;&gt;"",I186&lt;H186),"Check: Attendance Window Dates",IF(AND(J186&lt;&gt;"",K186&lt;&gt;"",K186&gt;J186),"Check: Absences Exceed Enrolled Days",IF(AND(K186&lt;&gt;"",L186&lt;&gt;"",L186&gt;K186),"Check: Unexcused Exceeds Absences",IF(AND(G186="Closed",W186=""),"Check: Missing Close Date",IF(AND(G186&lt;&gt;"Closed",W186&lt;&gt;""),"Check: Close Date on Open Case",IF(AND(W186&lt;&gt;"",F186&lt;&gt;"",W186&lt;F186),"Check: Close Date Before Open Date",IF(AND(G186="Closed",X186=""),"Check: Missing Closure Reason","OK"))))))))))</f>
        <v/>
      </c>
    </row>
    <row r="187">
      <c r="A187" s="14" t="n"/>
      <c r="B187" s="14" t="n"/>
      <c r="C187" s="14" t="n"/>
      <c r="D187" s="14" t="n"/>
      <c r="E187" s="14" t="n"/>
      <c r="F187" s="38" t="n"/>
      <c r="G187" s="14" t="n"/>
      <c r="H187" s="38" t="n"/>
      <c r="I187" s="38" t="n"/>
      <c r="J187" s="16" t="n"/>
      <c r="K187" s="16" t="n"/>
      <c r="L187" s="16" t="n"/>
      <c r="M187" s="39">
        <f>IF(A187="","",IF(OR(J187="",J187=0,K187=""),"",MAX(0,MIN(1,(J187-K187)/J187))))</f>
        <v/>
      </c>
      <c r="N187" s="18">
        <f>IF(A187="","",IF(M187="","",IF(M187&lt;Settings!$B$3,"Critical",IF(M187&lt;Settings!$B$4,"High",IF(M187&lt;Settings!$B$5,"Moderate","On Track")))))</f>
        <v/>
      </c>
      <c r="O187" s="14" t="n"/>
      <c r="P187" s="14" t="n"/>
      <c r="Q187" s="19" t="n"/>
      <c r="R187" s="38" t="n"/>
      <c r="S187" s="40">
        <f>IF(A187="","",IF(COUNTIF('Contact Log'!$B$7:$B$506,A187)=0,"",MAXIFS('Contact Log'!$C$7:$C$506,'Contact Log'!$B$7:$B$506,A187)))</f>
        <v/>
      </c>
      <c r="T187" s="21">
        <f>IF(A187="","",IF(S187="","",MAX(0,Dashboard!$B$3-S187)))</f>
        <v/>
      </c>
      <c r="U187" s="18">
        <f>IF(A187="","",IF(Z187&lt;&gt;"OK","Review Data",IF(G187="Closed","Closed",IF(R187="","Missing Review Date",IF(R187&lt;Dashboard!$B$3,"Overdue",IF(R187&lt;=Dashboard!$B$3+Settings!$B$6,"Due Soon","On Track"))))))</f>
        <v/>
      </c>
      <c r="V187" s="14" t="n"/>
      <c r="W187" s="38" t="n"/>
      <c r="X187" s="14" t="n"/>
      <c r="Y187" s="19" t="n"/>
      <c r="Z187" s="18">
        <f>IF(A187="","",IF(COUNTIF($A$7:$A$206,A187)&gt;1,"Check: Duplicate Case ID",IF(B187="","Check: Missing Student Alias",IF(F187="","Check: Missing Open Date",IF(AND(H187&lt;&gt;"",I187&lt;&gt;"",I187&lt;H187),"Check: Attendance Window Dates",IF(AND(J187&lt;&gt;"",K187&lt;&gt;"",K187&gt;J187),"Check: Absences Exceed Enrolled Days",IF(AND(K187&lt;&gt;"",L187&lt;&gt;"",L187&gt;K187),"Check: Unexcused Exceeds Absences",IF(AND(G187="Closed",W187=""),"Check: Missing Close Date",IF(AND(G187&lt;&gt;"Closed",W187&lt;&gt;""),"Check: Close Date on Open Case",IF(AND(W187&lt;&gt;"",F187&lt;&gt;"",W187&lt;F187),"Check: Close Date Before Open Date",IF(AND(G187="Closed",X187=""),"Check: Missing Closure Reason","OK"))))))))))</f>
        <v/>
      </c>
    </row>
    <row r="188">
      <c r="A188" s="14" t="n"/>
      <c r="B188" s="14" t="n"/>
      <c r="C188" s="14" t="n"/>
      <c r="D188" s="14" t="n"/>
      <c r="E188" s="14" t="n"/>
      <c r="F188" s="38" t="n"/>
      <c r="G188" s="14" t="n"/>
      <c r="H188" s="38" t="n"/>
      <c r="I188" s="38" t="n"/>
      <c r="J188" s="16" t="n"/>
      <c r="K188" s="16" t="n"/>
      <c r="L188" s="16" t="n"/>
      <c r="M188" s="39">
        <f>IF(A188="","",IF(OR(J188="",J188=0,K188=""),"",MAX(0,MIN(1,(J188-K188)/J188))))</f>
        <v/>
      </c>
      <c r="N188" s="18">
        <f>IF(A188="","",IF(M188="","",IF(M188&lt;Settings!$B$3,"Critical",IF(M188&lt;Settings!$B$4,"High",IF(M188&lt;Settings!$B$5,"Moderate","On Track")))))</f>
        <v/>
      </c>
      <c r="O188" s="14" t="n"/>
      <c r="P188" s="14" t="n"/>
      <c r="Q188" s="19" t="n"/>
      <c r="R188" s="38" t="n"/>
      <c r="S188" s="40">
        <f>IF(A188="","",IF(COUNTIF('Contact Log'!$B$7:$B$506,A188)=0,"",MAXIFS('Contact Log'!$C$7:$C$506,'Contact Log'!$B$7:$B$506,A188)))</f>
        <v/>
      </c>
      <c r="T188" s="21">
        <f>IF(A188="","",IF(S188="","",MAX(0,Dashboard!$B$3-S188)))</f>
        <v/>
      </c>
      <c r="U188" s="18">
        <f>IF(A188="","",IF(Z188&lt;&gt;"OK","Review Data",IF(G188="Closed","Closed",IF(R188="","Missing Review Date",IF(R188&lt;Dashboard!$B$3,"Overdue",IF(R188&lt;=Dashboard!$B$3+Settings!$B$6,"Due Soon","On Track"))))))</f>
        <v/>
      </c>
      <c r="V188" s="14" t="n"/>
      <c r="W188" s="38" t="n"/>
      <c r="X188" s="14" t="n"/>
      <c r="Y188" s="19" t="n"/>
      <c r="Z188" s="18">
        <f>IF(A188="","",IF(COUNTIF($A$7:$A$206,A188)&gt;1,"Check: Duplicate Case ID",IF(B188="","Check: Missing Student Alias",IF(F188="","Check: Missing Open Date",IF(AND(H188&lt;&gt;"",I188&lt;&gt;"",I188&lt;H188),"Check: Attendance Window Dates",IF(AND(J188&lt;&gt;"",K188&lt;&gt;"",K188&gt;J188),"Check: Absences Exceed Enrolled Days",IF(AND(K188&lt;&gt;"",L188&lt;&gt;"",L188&gt;K188),"Check: Unexcused Exceeds Absences",IF(AND(G188="Closed",W188=""),"Check: Missing Close Date",IF(AND(G188&lt;&gt;"Closed",W188&lt;&gt;""),"Check: Close Date on Open Case",IF(AND(W188&lt;&gt;"",F188&lt;&gt;"",W188&lt;F188),"Check: Close Date Before Open Date",IF(AND(G188="Closed",X188=""),"Check: Missing Closure Reason","OK"))))))))))</f>
        <v/>
      </c>
    </row>
    <row r="189">
      <c r="A189" s="14" t="n"/>
      <c r="B189" s="14" t="n"/>
      <c r="C189" s="14" t="n"/>
      <c r="D189" s="14" t="n"/>
      <c r="E189" s="14" t="n"/>
      <c r="F189" s="38" t="n"/>
      <c r="G189" s="14" t="n"/>
      <c r="H189" s="38" t="n"/>
      <c r="I189" s="38" t="n"/>
      <c r="J189" s="16" t="n"/>
      <c r="K189" s="16" t="n"/>
      <c r="L189" s="16" t="n"/>
      <c r="M189" s="39">
        <f>IF(A189="","",IF(OR(J189="",J189=0,K189=""),"",MAX(0,MIN(1,(J189-K189)/J189))))</f>
        <v/>
      </c>
      <c r="N189" s="18">
        <f>IF(A189="","",IF(M189="","",IF(M189&lt;Settings!$B$3,"Critical",IF(M189&lt;Settings!$B$4,"High",IF(M189&lt;Settings!$B$5,"Moderate","On Track")))))</f>
        <v/>
      </c>
      <c r="O189" s="14" t="n"/>
      <c r="P189" s="14" t="n"/>
      <c r="Q189" s="19" t="n"/>
      <c r="R189" s="38" t="n"/>
      <c r="S189" s="40">
        <f>IF(A189="","",IF(COUNTIF('Contact Log'!$B$7:$B$506,A189)=0,"",MAXIFS('Contact Log'!$C$7:$C$506,'Contact Log'!$B$7:$B$506,A189)))</f>
        <v/>
      </c>
      <c r="T189" s="21">
        <f>IF(A189="","",IF(S189="","",MAX(0,Dashboard!$B$3-S189)))</f>
        <v/>
      </c>
      <c r="U189" s="18">
        <f>IF(A189="","",IF(Z189&lt;&gt;"OK","Review Data",IF(G189="Closed","Closed",IF(R189="","Missing Review Date",IF(R189&lt;Dashboard!$B$3,"Overdue",IF(R189&lt;=Dashboard!$B$3+Settings!$B$6,"Due Soon","On Track"))))))</f>
        <v/>
      </c>
      <c r="V189" s="14" t="n"/>
      <c r="W189" s="38" t="n"/>
      <c r="X189" s="14" t="n"/>
      <c r="Y189" s="19" t="n"/>
      <c r="Z189" s="18">
        <f>IF(A189="","",IF(COUNTIF($A$7:$A$206,A189)&gt;1,"Check: Duplicate Case ID",IF(B189="","Check: Missing Student Alias",IF(F189="","Check: Missing Open Date",IF(AND(H189&lt;&gt;"",I189&lt;&gt;"",I189&lt;H189),"Check: Attendance Window Dates",IF(AND(J189&lt;&gt;"",K189&lt;&gt;"",K189&gt;J189),"Check: Absences Exceed Enrolled Days",IF(AND(K189&lt;&gt;"",L189&lt;&gt;"",L189&gt;K189),"Check: Unexcused Exceeds Absences",IF(AND(G189="Closed",W189=""),"Check: Missing Close Date",IF(AND(G189&lt;&gt;"Closed",W189&lt;&gt;""),"Check: Close Date on Open Case",IF(AND(W189&lt;&gt;"",F189&lt;&gt;"",W189&lt;F189),"Check: Close Date Before Open Date",IF(AND(G189="Closed",X189=""),"Check: Missing Closure Reason","OK"))))))))))</f>
        <v/>
      </c>
    </row>
    <row r="190">
      <c r="A190" s="14" t="n"/>
      <c r="B190" s="14" t="n"/>
      <c r="C190" s="14" t="n"/>
      <c r="D190" s="14" t="n"/>
      <c r="E190" s="14" t="n"/>
      <c r="F190" s="38" t="n"/>
      <c r="G190" s="14" t="n"/>
      <c r="H190" s="38" t="n"/>
      <c r="I190" s="38" t="n"/>
      <c r="J190" s="16" t="n"/>
      <c r="K190" s="16" t="n"/>
      <c r="L190" s="16" t="n"/>
      <c r="M190" s="39">
        <f>IF(A190="","",IF(OR(J190="",J190=0,K190=""),"",MAX(0,MIN(1,(J190-K190)/J190))))</f>
        <v/>
      </c>
      <c r="N190" s="18">
        <f>IF(A190="","",IF(M190="","",IF(M190&lt;Settings!$B$3,"Critical",IF(M190&lt;Settings!$B$4,"High",IF(M190&lt;Settings!$B$5,"Moderate","On Track")))))</f>
        <v/>
      </c>
      <c r="O190" s="14" t="n"/>
      <c r="P190" s="14" t="n"/>
      <c r="Q190" s="19" t="n"/>
      <c r="R190" s="38" t="n"/>
      <c r="S190" s="40">
        <f>IF(A190="","",IF(COUNTIF('Contact Log'!$B$7:$B$506,A190)=0,"",MAXIFS('Contact Log'!$C$7:$C$506,'Contact Log'!$B$7:$B$506,A190)))</f>
        <v/>
      </c>
      <c r="T190" s="21">
        <f>IF(A190="","",IF(S190="","",MAX(0,Dashboard!$B$3-S190)))</f>
        <v/>
      </c>
      <c r="U190" s="18">
        <f>IF(A190="","",IF(Z190&lt;&gt;"OK","Review Data",IF(G190="Closed","Closed",IF(R190="","Missing Review Date",IF(R190&lt;Dashboard!$B$3,"Overdue",IF(R190&lt;=Dashboard!$B$3+Settings!$B$6,"Due Soon","On Track"))))))</f>
        <v/>
      </c>
      <c r="V190" s="14" t="n"/>
      <c r="W190" s="38" t="n"/>
      <c r="X190" s="14" t="n"/>
      <c r="Y190" s="19" t="n"/>
      <c r="Z190" s="18">
        <f>IF(A190="","",IF(COUNTIF($A$7:$A$206,A190)&gt;1,"Check: Duplicate Case ID",IF(B190="","Check: Missing Student Alias",IF(F190="","Check: Missing Open Date",IF(AND(H190&lt;&gt;"",I190&lt;&gt;"",I190&lt;H190),"Check: Attendance Window Dates",IF(AND(J190&lt;&gt;"",K190&lt;&gt;"",K190&gt;J190),"Check: Absences Exceed Enrolled Days",IF(AND(K190&lt;&gt;"",L190&lt;&gt;"",L190&gt;K190),"Check: Unexcused Exceeds Absences",IF(AND(G190="Closed",W190=""),"Check: Missing Close Date",IF(AND(G190&lt;&gt;"Closed",W190&lt;&gt;""),"Check: Close Date on Open Case",IF(AND(W190&lt;&gt;"",F190&lt;&gt;"",W190&lt;F190),"Check: Close Date Before Open Date",IF(AND(G190="Closed",X190=""),"Check: Missing Closure Reason","OK"))))))))))</f>
        <v/>
      </c>
    </row>
    <row r="191">
      <c r="A191" s="14" t="n"/>
      <c r="B191" s="14" t="n"/>
      <c r="C191" s="14" t="n"/>
      <c r="D191" s="14" t="n"/>
      <c r="E191" s="14" t="n"/>
      <c r="F191" s="38" t="n"/>
      <c r="G191" s="14" t="n"/>
      <c r="H191" s="38" t="n"/>
      <c r="I191" s="38" t="n"/>
      <c r="J191" s="16" t="n"/>
      <c r="K191" s="16" t="n"/>
      <c r="L191" s="16" t="n"/>
      <c r="M191" s="39">
        <f>IF(A191="","",IF(OR(J191="",J191=0,K191=""),"",MAX(0,MIN(1,(J191-K191)/J191))))</f>
        <v/>
      </c>
      <c r="N191" s="18">
        <f>IF(A191="","",IF(M191="","",IF(M191&lt;Settings!$B$3,"Critical",IF(M191&lt;Settings!$B$4,"High",IF(M191&lt;Settings!$B$5,"Moderate","On Track")))))</f>
        <v/>
      </c>
      <c r="O191" s="14" t="n"/>
      <c r="P191" s="14" t="n"/>
      <c r="Q191" s="19" t="n"/>
      <c r="R191" s="38" t="n"/>
      <c r="S191" s="40">
        <f>IF(A191="","",IF(COUNTIF('Contact Log'!$B$7:$B$506,A191)=0,"",MAXIFS('Contact Log'!$C$7:$C$506,'Contact Log'!$B$7:$B$506,A191)))</f>
        <v/>
      </c>
      <c r="T191" s="21">
        <f>IF(A191="","",IF(S191="","",MAX(0,Dashboard!$B$3-S191)))</f>
        <v/>
      </c>
      <c r="U191" s="18">
        <f>IF(A191="","",IF(Z191&lt;&gt;"OK","Review Data",IF(G191="Closed","Closed",IF(R191="","Missing Review Date",IF(R191&lt;Dashboard!$B$3,"Overdue",IF(R191&lt;=Dashboard!$B$3+Settings!$B$6,"Due Soon","On Track"))))))</f>
        <v/>
      </c>
      <c r="V191" s="14" t="n"/>
      <c r="W191" s="38" t="n"/>
      <c r="X191" s="14" t="n"/>
      <c r="Y191" s="19" t="n"/>
      <c r="Z191" s="18">
        <f>IF(A191="","",IF(COUNTIF($A$7:$A$206,A191)&gt;1,"Check: Duplicate Case ID",IF(B191="","Check: Missing Student Alias",IF(F191="","Check: Missing Open Date",IF(AND(H191&lt;&gt;"",I191&lt;&gt;"",I191&lt;H191),"Check: Attendance Window Dates",IF(AND(J191&lt;&gt;"",K191&lt;&gt;"",K191&gt;J191),"Check: Absences Exceed Enrolled Days",IF(AND(K191&lt;&gt;"",L191&lt;&gt;"",L191&gt;K191),"Check: Unexcused Exceeds Absences",IF(AND(G191="Closed",W191=""),"Check: Missing Close Date",IF(AND(G191&lt;&gt;"Closed",W191&lt;&gt;""),"Check: Close Date on Open Case",IF(AND(W191&lt;&gt;"",F191&lt;&gt;"",W191&lt;F191),"Check: Close Date Before Open Date",IF(AND(G191="Closed",X191=""),"Check: Missing Closure Reason","OK"))))))))))</f>
        <v/>
      </c>
    </row>
    <row r="192">
      <c r="A192" s="14" t="n"/>
      <c r="B192" s="14" t="n"/>
      <c r="C192" s="14" t="n"/>
      <c r="D192" s="14" t="n"/>
      <c r="E192" s="14" t="n"/>
      <c r="F192" s="38" t="n"/>
      <c r="G192" s="14" t="n"/>
      <c r="H192" s="38" t="n"/>
      <c r="I192" s="38" t="n"/>
      <c r="J192" s="16" t="n"/>
      <c r="K192" s="16" t="n"/>
      <c r="L192" s="16" t="n"/>
      <c r="M192" s="39">
        <f>IF(A192="","",IF(OR(J192="",J192=0,K192=""),"",MAX(0,MIN(1,(J192-K192)/J192))))</f>
        <v/>
      </c>
      <c r="N192" s="18">
        <f>IF(A192="","",IF(M192="","",IF(M192&lt;Settings!$B$3,"Critical",IF(M192&lt;Settings!$B$4,"High",IF(M192&lt;Settings!$B$5,"Moderate","On Track")))))</f>
        <v/>
      </c>
      <c r="O192" s="14" t="n"/>
      <c r="P192" s="14" t="n"/>
      <c r="Q192" s="19" t="n"/>
      <c r="R192" s="38" t="n"/>
      <c r="S192" s="40">
        <f>IF(A192="","",IF(COUNTIF('Contact Log'!$B$7:$B$506,A192)=0,"",MAXIFS('Contact Log'!$C$7:$C$506,'Contact Log'!$B$7:$B$506,A192)))</f>
        <v/>
      </c>
      <c r="T192" s="21">
        <f>IF(A192="","",IF(S192="","",MAX(0,Dashboard!$B$3-S192)))</f>
        <v/>
      </c>
      <c r="U192" s="18">
        <f>IF(A192="","",IF(Z192&lt;&gt;"OK","Review Data",IF(G192="Closed","Closed",IF(R192="","Missing Review Date",IF(R192&lt;Dashboard!$B$3,"Overdue",IF(R192&lt;=Dashboard!$B$3+Settings!$B$6,"Due Soon","On Track"))))))</f>
        <v/>
      </c>
      <c r="V192" s="14" t="n"/>
      <c r="W192" s="38" t="n"/>
      <c r="X192" s="14" t="n"/>
      <c r="Y192" s="19" t="n"/>
      <c r="Z192" s="18">
        <f>IF(A192="","",IF(COUNTIF($A$7:$A$206,A192)&gt;1,"Check: Duplicate Case ID",IF(B192="","Check: Missing Student Alias",IF(F192="","Check: Missing Open Date",IF(AND(H192&lt;&gt;"",I192&lt;&gt;"",I192&lt;H192),"Check: Attendance Window Dates",IF(AND(J192&lt;&gt;"",K192&lt;&gt;"",K192&gt;J192),"Check: Absences Exceed Enrolled Days",IF(AND(K192&lt;&gt;"",L192&lt;&gt;"",L192&gt;K192),"Check: Unexcused Exceeds Absences",IF(AND(G192="Closed",W192=""),"Check: Missing Close Date",IF(AND(G192&lt;&gt;"Closed",W192&lt;&gt;""),"Check: Close Date on Open Case",IF(AND(W192&lt;&gt;"",F192&lt;&gt;"",W192&lt;F192),"Check: Close Date Before Open Date",IF(AND(G192="Closed",X192=""),"Check: Missing Closure Reason","OK"))))))))))</f>
        <v/>
      </c>
    </row>
    <row r="193">
      <c r="A193" s="14" t="n"/>
      <c r="B193" s="14" t="n"/>
      <c r="C193" s="14" t="n"/>
      <c r="D193" s="14" t="n"/>
      <c r="E193" s="14" t="n"/>
      <c r="F193" s="38" t="n"/>
      <c r="G193" s="14" t="n"/>
      <c r="H193" s="38" t="n"/>
      <c r="I193" s="38" t="n"/>
      <c r="J193" s="16" t="n"/>
      <c r="K193" s="16" t="n"/>
      <c r="L193" s="16" t="n"/>
      <c r="M193" s="39">
        <f>IF(A193="","",IF(OR(J193="",J193=0,K193=""),"",MAX(0,MIN(1,(J193-K193)/J193))))</f>
        <v/>
      </c>
      <c r="N193" s="18">
        <f>IF(A193="","",IF(M193="","",IF(M193&lt;Settings!$B$3,"Critical",IF(M193&lt;Settings!$B$4,"High",IF(M193&lt;Settings!$B$5,"Moderate","On Track")))))</f>
        <v/>
      </c>
      <c r="O193" s="14" t="n"/>
      <c r="P193" s="14" t="n"/>
      <c r="Q193" s="19" t="n"/>
      <c r="R193" s="38" t="n"/>
      <c r="S193" s="40">
        <f>IF(A193="","",IF(COUNTIF('Contact Log'!$B$7:$B$506,A193)=0,"",MAXIFS('Contact Log'!$C$7:$C$506,'Contact Log'!$B$7:$B$506,A193)))</f>
        <v/>
      </c>
      <c r="T193" s="21">
        <f>IF(A193="","",IF(S193="","",MAX(0,Dashboard!$B$3-S193)))</f>
        <v/>
      </c>
      <c r="U193" s="18">
        <f>IF(A193="","",IF(Z193&lt;&gt;"OK","Review Data",IF(G193="Closed","Closed",IF(R193="","Missing Review Date",IF(R193&lt;Dashboard!$B$3,"Overdue",IF(R193&lt;=Dashboard!$B$3+Settings!$B$6,"Due Soon","On Track"))))))</f>
        <v/>
      </c>
      <c r="V193" s="14" t="n"/>
      <c r="W193" s="38" t="n"/>
      <c r="X193" s="14" t="n"/>
      <c r="Y193" s="19" t="n"/>
      <c r="Z193" s="18">
        <f>IF(A193="","",IF(COUNTIF($A$7:$A$206,A193)&gt;1,"Check: Duplicate Case ID",IF(B193="","Check: Missing Student Alias",IF(F193="","Check: Missing Open Date",IF(AND(H193&lt;&gt;"",I193&lt;&gt;"",I193&lt;H193),"Check: Attendance Window Dates",IF(AND(J193&lt;&gt;"",K193&lt;&gt;"",K193&gt;J193),"Check: Absences Exceed Enrolled Days",IF(AND(K193&lt;&gt;"",L193&lt;&gt;"",L193&gt;K193),"Check: Unexcused Exceeds Absences",IF(AND(G193="Closed",W193=""),"Check: Missing Close Date",IF(AND(G193&lt;&gt;"Closed",W193&lt;&gt;""),"Check: Close Date on Open Case",IF(AND(W193&lt;&gt;"",F193&lt;&gt;"",W193&lt;F193),"Check: Close Date Before Open Date",IF(AND(G193="Closed",X193=""),"Check: Missing Closure Reason","OK"))))))))))</f>
        <v/>
      </c>
    </row>
    <row r="194">
      <c r="A194" s="14" t="n"/>
      <c r="B194" s="14" t="n"/>
      <c r="C194" s="14" t="n"/>
      <c r="D194" s="14" t="n"/>
      <c r="E194" s="14" t="n"/>
      <c r="F194" s="38" t="n"/>
      <c r="G194" s="14" t="n"/>
      <c r="H194" s="38" t="n"/>
      <c r="I194" s="38" t="n"/>
      <c r="J194" s="16" t="n"/>
      <c r="K194" s="16" t="n"/>
      <c r="L194" s="16" t="n"/>
      <c r="M194" s="39">
        <f>IF(A194="","",IF(OR(J194="",J194=0,K194=""),"",MAX(0,MIN(1,(J194-K194)/J194))))</f>
        <v/>
      </c>
      <c r="N194" s="18">
        <f>IF(A194="","",IF(M194="","",IF(M194&lt;Settings!$B$3,"Critical",IF(M194&lt;Settings!$B$4,"High",IF(M194&lt;Settings!$B$5,"Moderate","On Track")))))</f>
        <v/>
      </c>
      <c r="O194" s="14" t="n"/>
      <c r="P194" s="14" t="n"/>
      <c r="Q194" s="19" t="n"/>
      <c r="R194" s="38" t="n"/>
      <c r="S194" s="40">
        <f>IF(A194="","",IF(COUNTIF('Contact Log'!$B$7:$B$506,A194)=0,"",MAXIFS('Contact Log'!$C$7:$C$506,'Contact Log'!$B$7:$B$506,A194)))</f>
        <v/>
      </c>
      <c r="T194" s="21">
        <f>IF(A194="","",IF(S194="","",MAX(0,Dashboard!$B$3-S194)))</f>
        <v/>
      </c>
      <c r="U194" s="18">
        <f>IF(A194="","",IF(Z194&lt;&gt;"OK","Review Data",IF(G194="Closed","Closed",IF(R194="","Missing Review Date",IF(R194&lt;Dashboard!$B$3,"Overdue",IF(R194&lt;=Dashboard!$B$3+Settings!$B$6,"Due Soon","On Track"))))))</f>
        <v/>
      </c>
      <c r="V194" s="14" t="n"/>
      <c r="W194" s="38" t="n"/>
      <c r="X194" s="14" t="n"/>
      <c r="Y194" s="19" t="n"/>
      <c r="Z194" s="18">
        <f>IF(A194="","",IF(COUNTIF($A$7:$A$206,A194)&gt;1,"Check: Duplicate Case ID",IF(B194="","Check: Missing Student Alias",IF(F194="","Check: Missing Open Date",IF(AND(H194&lt;&gt;"",I194&lt;&gt;"",I194&lt;H194),"Check: Attendance Window Dates",IF(AND(J194&lt;&gt;"",K194&lt;&gt;"",K194&gt;J194),"Check: Absences Exceed Enrolled Days",IF(AND(K194&lt;&gt;"",L194&lt;&gt;"",L194&gt;K194),"Check: Unexcused Exceeds Absences",IF(AND(G194="Closed",W194=""),"Check: Missing Close Date",IF(AND(G194&lt;&gt;"Closed",W194&lt;&gt;""),"Check: Close Date on Open Case",IF(AND(W194&lt;&gt;"",F194&lt;&gt;"",W194&lt;F194),"Check: Close Date Before Open Date",IF(AND(G194="Closed",X194=""),"Check: Missing Closure Reason","OK"))))))))))</f>
        <v/>
      </c>
    </row>
    <row r="195">
      <c r="A195" s="14" t="n"/>
      <c r="B195" s="14" t="n"/>
      <c r="C195" s="14" t="n"/>
      <c r="D195" s="14" t="n"/>
      <c r="E195" s="14" t="n"/>
      <c r="F195" s="38" t="n"/>
      <c r="G195" s="14" t="n"/>
      <c r="H195" s="38" t="n"/>
      <c r="I195" s="38" t="n"/>
      <c r="J195" s="16" t="n"/>
      <c r="K195" s="16" t="n"/>
      <c r="L195" s="16" t="n"/>
      <c r="M195" s="39">
        <f>IF(A195="","",IF(OR(J195="",J195=0,K195=""),"",MAX(0,MIN(1,(J195-K195)/J195))))</f>
        <v/>
      </c>
      <c r="N195" s="18">
        <f>IF(A195="","",IF(M195="","",IF(M195&lt;Settings!$B$3,"Critical",IF(M195&lt;Settings!$B$4,"High",IF(M195&lt;Settings!$B$5,"Moderate","On Track")))))</f>
        <v/>
      </c>
      <c r="O195" s="14" t="n"/>
      <c r="P195" s="14" t="n"/>
      <c r="Q195" s="19" t="n"/>
      <c r="R195" s="38" t="n"/>
      <c r="S195" s="40">
        <f>IF(A195="","",IF(COUNTIF('Contact Log'!$B$7:$B$506,A195)=0,"",MAXIFS('Contact Log'!$C$7:$C$506,'Contact Log'!$B$7:$B$506,A195)))</f>
        <v/>
      </c>
      <c r="T195" s="21">
        <f>IF(A195="","",IF(S195="","",MAX(0,Dashboard!$B$3-S195)))</f>
        <v/>
      </c>
      <c r="U195" s="18">
        <f>IF(A195="","",IF(Z195&lt;&gt;"OK","Review Data",IF(G195="Closed","Closed",IF(R195="","Missing Review Date",IF(R195&lt;Dashboard!$B$3,"Overdue",IF(R195&lt;=Dashboard!$B$3+Settings!$B$6,"Due Soon","On Track"))))))</f>
        <v/>
      </c>
      <c r="V195" s="14" t="n"/>
      <c r="W195" s="38" t="n"/>
      <c r="X195" s="14" t="n"/>
      <c r="Y195" s="19" t="n"/>
      <c r="Z195" s="18">
        <f>IF(A195="","",IF(COUNTIF($A$7:$A$206,A195)&gt;1,"Check: Duplicate Case ID",IF(B195="","Check: Missing Student Alias",IF(F195="","Check: Missing Open Date",IF(AND(H195&lt;&gt;"",I195&lt;&gt;"",I195&lt;H195),"Check: Attendance Window Dates",IF(AND(J195&lt;&gt;"",K195&lt;&gt;"",K195&gt;J195),"Check: Absences Exceed Enrolled Days",IF(AND(K195&lt;&gt;"",L195&lt;&gt;"",L195&gt;K195),"Check: Unexcused Exceeds Absences",IF(AND(G195="Closed",W195=""),"Check: Missing Close Date",IF(AND(G195&lt;&gt;"Closed",W195&lt;&gt;""),"Check: Close Date on Open Case",IF(AND(W195&lt;&gt;"",F195&lt;&gt;"",W195&lt;F195),"Check: Close Date Before Open Date",IF(AND(G195="Closed",X195=""),"Check: Missing Closure Reason","OK"))))))))))</f>
        <v/>
      </c>
    </row>
    <row r="196">
      <c r="A196" s="14" t="n"/>
      <c r="B196" s="14" t="n"/>
      <c r="C196" s="14" t="n"/>
      <c r="D196" s="14" t="n"/>
      <c r="E196" s="14" t="n"/>
      <c r="F196" s="38" t="n"/>
      <c r="G196" s="14" t="n"/>
      <c r="H196" s="38" t="n"/>
      <c r="I196" s="38" t="n"/>
      <c r="J196" s="16" t="n"/>
      <c r="K196" s="16" t="n"/>
      <c r="L196" s="16" t="n"/>
      <c r="M196" s="39">
        <f>IF(A196="","",IF(OR(J196="",J196=0,K196=""),"",MAX(0,MIN(1,(J196-K196)/J196))))</f>
        <v/>
      </c>
      <c r="N196" s="18">
        <f>IF(A196="","",IF(M196="","",IF(M196&lt;Settings!$B$3,"Critical",IF(M196&lt;Settings!$B$4,"High",IF(M196&lt;Settings!$B$5,"Moderate","On Track")))))</f>
        <v/>
      </c>
      <c r="O196" s="14" t="n"/>
      <c r="P196" s="14" t="n"/>
      <c r="Q196" s="19" t="n"/>
      <c r="R196" s="38" t="n"/>
      <c r="S196" s="40">
        <f>IF(A196="","",IF(COUNTIF('Contact Log'!$B$7:$B$506,A196)=0,"",MAXIFS('Contact Log'!$C$7:$C$506,'Contact Log'!$B$7:$B$506,A196)))</f>
        <v/>
      </c>
      <c r="T196" s="21">
        <f>IF(A196="","",IF(S196="","",MAX(0,Dashboard!$B$3-S196)))</f>
        <v/>
      </c>
      <c r="U196" s="18">
        <f>IF(A196="","",IF(Z196&lt;&gt;"OK","Review Data",IF(G196="Closed","Closed",IF(R196="","Missing Review Date",IF(R196&lt;Dashboard!$B$3,"Overdue",IF(R196&lt;=Dashboard!$B$3+Settings!$B$6,"Due Soon","On Track"))))))</f>
        <v/>
      </c>
      <c r="V196" s="14" t="n"/>
      <c r="W196" s="38" t="n"/>
      <c r="X196" s="14" t="n"/>
      <c r="Y196" s="19" t="n"/>
      <c r="Z196" s="18">
        <f>IF(A196="","",IF(COUNTIF($A$7:$A$206,A196)&gt;1,"Check: Duplicate Case ID",IF(B196="","Check: Missing Student Alias",IF(F196="","Check: Missing Open Date",IF(AND(H196&lt;&gt;"",I196&lt;&gt;"",I196&lt;H196),"Check: Attendance Window Dates",IF(AND(J196&lt;&gt;"",K196&lt;&gt;"",K196&gt;J196),"Check: Absences Exceed Enrolled Days",IF(AND(K196&lt;&gt;"",L196&lt;&gt;"",L196&gt;K196),"Check: Unexcused Exceeds Absences",IF(AND(G196="Closed",W196=""),"Check: Missing Close Date",IF(AND(G196&lt;&gt;"Closed",W196&lt;&gt;""),"Check: Close Date on Open Case",IF(AND(W196&lt;&gt;"",F196&lt;&gt;"",W196&lt;F196),"Check: Close Date Before Open Date",IF(AND(G196="Closed",X196=""),"Check: Missing Closure Reason","OK"))))))))))</f>
        <v/>
      </c>
    </row>
    <row r="197">
      <c r="A197" s="14" t="n"/>
      <c r="B197" s="14" t="n"/>
      <c r="C197" s="14" t="n"/>
      <c r="D197" s="14" t="n"/>
      <c r="E197" s="14" t="n"/>
      <c r="F197" s="38" t="n"/>
      <c r="G197" s="14" t="n"/>
      <c r="H197" s="38" t="n"/>
      <c r="I197" s="38" t="n"/>
      <c r="J197" s="16" t="n"/>
      <c r="K197" s="16" t="n"/>
      <c r="L197" s="16" t="n"/>
      <c r="M197" s="39">
        <f>IF(A197="","",IF(OR(J197="",J197=0,K197=""),"",MAX(0,MIN(1,(J197-K197)/J197))))</f>
        <v/>
      </c>
      <c r="N197" s="18">
        <f>IF(A197="","",IF(M197="","",IF(M197&lt;Settings!$B$3,"Critical",IF(M197&lt;Settings!$B$4,"High",IF(M197&lt;Settings!$B$5,"Moderate","On Track")))))</f>
        <v/>
      </c>
      <c r="O197" s="14" t="n"/>
      <c r="P197" s="14" t="n"/>
      <c r="Q197" s="19" t="n"/>
      <c r="R197" s="38" t="n"/>
      <c r="S197" s="40">
        <f>IF(A197="","",IF(COUNTIF('Contact Log'!$B$7:$B$506,A197)=0,"",MAXIFS('Contact Log'!$C$7:$C$506,'Contact Log'!$B$7:$B$506,A197)))</f>
        <v/>
      </c>
      <c r="T197" s="21">
        <f>IF(A197="","",IF(S197="","",MAX(0,Dashboard!$B$3-S197)))</f>
        <v/>
      </c>
      <c r="U197" s="18">
        <f>IF(A197="","",IF(Z197&lt;&gt;"OK","Review Data",IF(G197="Closed","Closed",IF(R197="","Missing Review Date",IF(R197&lt;Dashboard!$B$3,"Overdue",IF(R197&lt;=Dashboard!$B$3+Settings!$B$6,"Due Soon","On Track"))))))</f>
        <v/>
      </c>
      <c r="V197" s="14" t="n"/>
      <c r="W197" s="38" t="n"/>
      <c r="X197" s="14" t="n"/>
      <c r="Y197" s="19" t="n"/>
      <c r="Z197" s="18">
        <f>IF(A197="","",IF(COUNTIF($A$7:$A$206,A197)&gt;1,"Check: Duplicate Case ID",IF(B197="","Check: Missing Student Alias",IF(F197="","Check: Missing Open Date",IF(AND(H197&lt;&gt;"",I197&lt;&gt;"",I197&lt;H197),"Check: Attendance Window Dates",IF(AND(J197&lt;&gt;"",K197&lt;&gt;"",K197&gt;J197),"Check: Absences Exceed Enrolled Days",IF(AND(K197&lt;&gt;"",L197&lt;&gt;"",L197&gt;K197),"Check: Unexcused Exceeds Absences",IF(AND(G197="Closed",W197=""),"Check: Missing Close Date",IF(AND(G197&lt;&gt;"Closed",W197&lt;&gt;""),"Check: Close Date on Open Case",IF(AND(W197&lt;&gt;"",F197&lt;&gt;"",W197&lt;F197),"Check: Close Date Before Open Date",IF(AND(G197="Closed",X197=""),"Check: Missing Closure Reason","OK"))))))))))</f>
        <v/>
      </c>
    </row>
    <row r="198">
      <c r="A198" s="14" t="n"/>
      <c r="B198" s="14" t="n"/>
      <c r="C198" s="14" t="n"/>
      <c r="D198" s="14" t="n"/>
      <c r="E198" s="14" t="n"/>
      <c r="F198" s="38" t="n"/>
      <c r="G198" s="14" t="n"/>
      <c r="H198" s="38" t="n"/>
      <c r="I198" s="38" t="n"/>
      <c r="J198" s="16" t="n"/>
      <c r="K198" s="16" t="n"/>
      <c r="L198" s="16" t="n"/>
      <c r="M198" s="39">
        <f>IF(A198="","",IF(OR(J198="",J198=0,K198=""),"",MAX(0,MIN(1,(J198-K198)/J198))))</f>
        <v/>
      </c>
      <c r="N198" s="18">
        <f>IF(A198="","",IF(M198="","",IF(M198&lt;Settings!$B$3,"Critical",IF(M198&lt;Settings!$B$4,"High",IF(M198&lt;Settings!$B$5,"Moderate","On Track")))))</f>
        <v/>
      </c>
      <c r="O198" s="14" t="n"/>
      <c r="P198" s="14" t="n"/>
      <c r="Q198" s="19" t="n"/>
      <c r="R198" s="38" t="n"/>
      <c r="S198" s="40">
        <f>IF(A198="","",IF(COUNTIF('Contact Log'!$B$7:$B$506,A198)=0,"",MAXIFS('Contact Log'!$C$7:$C$506,'Contact Log'!$B$7:$B$506,A198)))</f>
        <v/>
      </c>
      <c r="T198" s="21">
        <f>IF(A198="","",IF(S198="","",MAX(0,Dashboard!$B$3-S198)))</f>
        <v/>
      </c>
      <c r="U198" s="18">
        <f>IF(A198="","",IF(Z198&lt;&gt;"OK","Review Data",IF(G198="Closed","Closed",IF(R198="","Missing Review Date",IF(R198&lt;Dashboard!$B$3,"Overdue",IF(R198&lt;=Dashboard!$B$3+Settings!$B$6,"Due Soon","On Track"))))))</f>
        <v/>
      </c>
      <c r="V198" s="14" t="n"/>
      <c r="W198" s="38" t="n"/>
      <c r="X198" s="14" t="n"/>
      <c r="Y198" s="19" t="n"/>
      <c r="Z198" s="18">
        <f>IF(A198="","",IF(COUNTIF($A$7:$A$206,A198)&gt;1,"Check: Duplicate Case ID",IF(B198="","Check: Missing Student Alias",IF(F198="","Check: Missing Open Date",IF(AND(H198&lt;&gt;"",I198&lt;&gt;"",I198&lt;H198),"Check: Attendance Window Dates",IF(AND(J198&lt;&gt;"",K198&lt;&gt;"",K198&gt;J198),"Check: Absences Exceed Enrolled Days",IF(AND(K198&lt;&gt;"",L198&lt;&gt;"",L198&gt;K198),"Check: Unexcused Exceeds Absences",IF(AND(G198="Closed",W198=""),"Check: Missing Close Date",IF(AND(G198&lt;&gt;"Closed",W198&lt;&gt;""),"Check: Close Date on Open Case",IF(AND(W198&lt;&gt;"",F198&lt;&gt;"",W198&lt;F198),"Check: Close Date Before Open Date",IF(AND(G198="Closed",X198=""),"Check: Missing Closure Reason","OK"))))))))))</f>
        <v/>
      </c>
    </row>
    <row r="199">
      <c r="A199" s="14" t="n"/>
      <c r="B199" s="14" t="n"/>
      <c r="C199" s="14" t="n"/>
      <c r="D199" s="14" t="n"/>
      <c r="E199" s="14" t="n"/>
      <c r="F199" s="38" t="n"/>
      <c r="G199" s="14" t="n"/>
      <c r="H199" s="38" t="n"/>
      <c r="I199" s="38" t="n"/>
      <c r="J199" s="16" t="n"/>
      <c r="K199" s="16" t="n"/>
      <c r="L199" s="16" t="n"/>
      <c r="M199" s="39">
        <f>IF(A199="","",IF(OR(J199="",J199=0,K199=""),"",MAX(0,MIN(1,(J199-K199)/J199))))</f>
        <v/>
      </c>
      <c r="N199" s="18">
        <f>IF(A199="","",IF(M199="","",IF(M199&lt;Settings!$B$3,"Critical",IF(M199&lt;Settings!$B$4,"High",IF(M199&lt;Settings!$B$5,"Moderate","On Track")))))</f>
        <v/>
      </c>
      <c r="O199" s="14" t="n"/>
      <c r="P199" s="14" t="n"/>
      <c r="Q199" s="19" t="n"/>
      <c r="R199" s="38" t="n"/>
      <c r="S199" s="40">
        <f>IF(A199="","",IF(COUNTIF('Contact Log'!$B$7:$B$506,A199)=0,"",MAXIFS('Contact Log'!$C$7:$C$506,'Contact Log'!$B$7:$B$506,A199)))</f>
        <v/>
      </c>
      <c r="T199" s="21">
        <f>IF(A199="","",IF(S199="","",MAX(0,Dashboard!$B$3-S199)))</f>
        <v/>
      </c>
      <c r="U199" s="18">
        <f>IF(A199="","",IF(Z199&lt;&gt;"OK","Review Data",IF(G199="Closed","Closed",IF(R199="","Missing Review Date",IF(R199&lt;Dashboard!$B$3,"Overdue",IF(R199&lt;=Dashboard!$B$3+Settings!$B$6,"Due Soon","On Track"))))))</f>
        <v/>
      </c>
      <c r="V199" s="14" t="n"/>
      <c r="W199" s="38" t="n"/>
      <c r="X199" s="14" t="n"/>
      <c r="Y199" s="19" t="n"/>
      <c r="Z199" s="18">
        <f>IF(A199="","",IF(COUNTIF($A$7:$A$206,A199)&gt;1,"Check: Duplicate Case ID",IF(B199="","Check: Missing Student Alias",IF(F199="","Check: Missing Open Date",IF(AND(H199&lt;&gt;"",I199&lt;&gt;"",I199&lt;H199),"Check: Attendance Window Dates",IF(AND(J199&lt;&gt;"",K199&lt;&gt;"",K199&gt;J199),"Check: Absences Exceed Enrolled Days",IF(AND(K199&lt;&gt;"",L199&lt;&gt;"",L199&gt;K199),"Check: Unexcused Exceeds Absences",IF(AND(G199="Closed",W199=""),"Check: Missing Close Date",IF(AND(G199&lt;&gt;"Closed",W199&lt;&gt;""),"Check: Close Date on Open Case",IF(AND(W199&lt;&gt;"",F199&lt;&gt;"",W199&lt;F199),"Check: Close Date Before Open Date",IF(AND(G199="Closed",X199=""),"Check: Missing Closure Reason","OK"))))))))))</f>
        <v/>
      </c>
    </row>
    <row r="200">
      <c r="A200" s="14" t="n"/>
      <c r="B200" s="14" t="n"/>
      <c r="C200" s="14" t="n"/>
      <c r="D200" s="14" t="n"/>
      <c r="E200" s="14" t="n"/>
      <c r="F200" s="38" t="n"/>
      <c r="G200" s="14" t="n"/>
      <c r="H200" s="38" t="n"/>
      <c r="I200" s="38" t="n"/>
      <c r="J200" s="16" t="n"/>
      <c r="K200" s="16" t="n"/>
      <c r="L200" s="16" t="n"/>
      <c r="M200" s="39">
        <f>IF(A200="","",IF(OR(J200="",J200=0,K200=""),"",MAX(0,MIN(1,(J200-K200)/J200))))</f>
        <v/>
      </c>
      <c r="N200" s="18">
        <f>IF(A200="","",IF(M200="","",IF(M200&lt;Settings!$B$3,"Critical",IF(M200&lt;Settings!$B$4,"High",IF(M200&lt;Settings!$B$5,"Moderate","On Track")))))</f>
        <v/>
      </c>
      <c r="O200" s="14" t="n"/>
      <c r="P200" s="14" t="n"/>
      <c r="Q200" s="19" t="n"/>
      <c r="R200" s="38" t="n"/>
      <c r="S200" s="40">
        <f>IF(A200="","",IF(COUNTIF('Contact Log'!$B$7:$B$506,A200)=0,"",MAXIFS('Contact Log'!$C$7:$C$506,'Contact Log'!$B$7:$B$506,A200)))</f>
        <v/>
      </c>
      <c r="T200" s="21">
        <f>IF(A200="","",IF(S200="","",MAX(0,Dashboard!$B$3-S200)))</f>
        <v/>
      </c>
      <c r="U200" s="18">
        <f>IF(A200="","",IF(Z200&lt;&gt;"OK","Review Data",IF(G200="Closed","Closed",IF(R200="","Missing Review Date",IF(R200&lt;Dashboard!$B$3,"Overdue",IF(R200&lt;=Dashboard!$B$3+Settings!$B$6,"Due Soon","On Track"))))))</f>
        <v/>
      </c>
      <c r="V200" s="14" t="n"/>
      <c r="W200" s="38" t="n"/>
      <c r="X200" s="14" t="n"/>
      <c r="Y200" s="19" t="n"/>
      <c r="Z200" s="18">
        <f>IF(A200="","",IF(COUNTIF($A$7:$A$206,A200)&gt;1,"Check: Duplicate Case ID",IF(B200="","Check: Missing Student Alias",IF(F200="","Check: Missing Open Date",IF(AND(H200&lt;&gt;"",I200&lt;&gt;"",I200&lt;H200),"Check: Attendance Window Dates",IF(AND(J200&lt;&gt;"",K200&lt;&gt;"",K200&gt;J200),"Check: Absences Exceed Enrolled Days",IF(AND(K200&lt;&gt;"",L200&lt;&gt;"",L200&gt;K200),"Check: Unexcused Exceeds Absences",IF(AND(G200="Closed",W200=""),"Check: Missing Close Date",IF(AND(G200&lt;&gt;"Closed",W200&lt;&gt;""),"Check: Close Date on Open Case",IF(AND(W200&lt;&gt;"",F200&lt;&gt;"",W200&lt;F200),"Check: Close Date Before Open Date",IF(AND(G200="Closed",X200=""),"Check: Missing Closure Reason","OK"))))))))))</f>
        <v/>
      </c>
    </row>
    <row r="201">
      <c r="A201" s="14" t="n"/>
      <c r="B201" s="14" t="n"/>
      <c r="C201" s="14" t="n"/>
      <c r="D201" s="14" t="n"/>
      <c r="E201" s="14" t="n"/>
      <c r="F201" s="38" t="n"/>
      <c r="G201" s="14" t="n"/>
      <c r="H201" s="38" t="n"/>
      <c r="I201" s="38" t="n"/>
      <c r="J201" s="16" t="n"/>
      <c r="K201" s="16" t="n"/>
      <c r="L201" s="16" t="n"/>
      <c r="M201" s="39">
        <f>IF(A201="","",IF(OR(J201="",J201=0,K201=""),"",MAX(0,MIN(1,(J201-K201)/J201))))</f>
        <v/>
      </c>
      <c r="N201" s="18">
        <f>IF(A201="","",IF(M201="","",IF(M201&lt;Settings!$B$3,"Critical",IF(M201&lt;Settings!$B$4,"High",IF(M201&lt;Settings!$B$5,"Moderate","On Track")))))</f>
        <v/>
      </c>
      <c r="O201" s="14" t="n"/>
      <c r="P201" s="14" t="n"/>
      <c r="Q201" s="19" t="n"/>
      <c r="R201" s="38" t="n"/>
      <c r="S201" s="40">
        <f>IF(A201="","",IF(COUNTIF('Contact Log'!$B$7:$B$506,A201)=0,"",MAXIFS('Contact Log'!$C$7:$C$506,'Contact Log'!$B$7:$B$506,A201)))</f>
        <v/>
      </c>
      <c r="T201" s="21">
        <f>IF(A201="","",IF(S201="","",MAX(0,Dashboard!$B$3-S201)))</f>
        <v/>
      </c>
      <c r="U201" s="18">
        <f>IF(A201="","",IF(Z201&lt;&gt;"OK","Review Data",IF(G201="Closed","Closed",IF(R201="","Missing Review Date",IF(R201&lt;Dashboard!$B$3,"Overdue",IF(R201&lt;=Dashboard!$B$3+Settings!$B$6,"Due Soon","On Track"))))))</f>
        <v/>
      </c>
      <c r="V201" s="14" t="n"/>
      <c r="W201" s="38" t="n"/>
      <c r="X201" s="14" t="n"/>
      <c r="Y201" s="19" t="n"/>
      <c r="Z201" s="18">
        <f>IF(A201="","",IF(COUNTIF($A$7:$A$206,A201)&gt;1,"Check: Duplicate Case ID",IF(B201="","Check: Missing Student Alias",IF(F201="","Check: Missing Open Date",IF(AND(H201&lt;&gt;"",I201&lt;&gt;"",I201&lt;H201),"Check: Attendance Window Dates",IF(AND(J201&lt;&gt;"",K201&lt;&gt;"",K201&gt;J201),"Check: Absences Exceed Enrolled Days",IF(AND(K201&lt;&gt;"",L201&lt;&gt;"",L201&gt;K201),"Check: Unexcused Exceeds Absences",IF(AND(G201="Closed",W201=""),"Check: Missing Close Date",IF(AND(G201&lt;&gt;"Closed",W201&lt;&gt;""),"Check: Close Date on Open Case",IF(AND(W201&lt;&gt;"",F201&lt;&gt;"",W201&lt;F201),"Check: Close Date Before Open Date",IF(AND(G201="Closed",X201=""),"Check: Missing Closure Reason","OK"))))))))))</f>
        <v/>
      </c>
    </row>
    <row r="202">
      <c r="A202" s="14" t="n"/>
      <c r="B202" s="14" t="n"/>
      <c r="C202" s="14" t="n"/>
      <c r="D202" s="14" t="n"/>
      <c r="E202" s="14" t="n"/>
      <c r="F202" s="38" t="n"/>
      <c r="G202" s="14" t="n"/>
      <c r="H202" s="38" t="n"/>
      <c r="I202" s="38" t="n"/>
      <c r="J202" s="16" t="n"/>
      <c r="K202" s="16" t="n"/>
      <c r="L202" s="16" t="n"/>
      <c r="M202" s="39">
        <f>IF(A202="","",IF(OR(J202="",J202=0,K202=""),"",MAX(0,MIN(1,(J202-K202)/J202))))</f>
        <v/>
      </c>
      <c r="N202" s="18">
        <f>IF(A202="","",IF(M202="","",IF(M202&lt;Settings!$B$3,"Critical",IF(M202&lt;Settings!$B$4,"High",IF(M202&lt;Settings!$B$5,"Moderate","On Track")))))</f>
        <v/>
      </c>
      <c r="O202" s="14" t="n"/>
      <c r="P202" s="14" t="n"/>
      <c r="Q202" s="19" t="n"/>
      <c r="R202" s="38" t="n"/>
      <c r="S202" s="40">
        <f>IF(A202="","",IF(COUNTIF('Contact Log'!$B$7:$B$506,A202)=0,"",MAXIFS('Contact Log'!$C$7:$C$506,'Contact Log'!$B$7:$B$506,A202)))</f>
        <v/>
      </c>
      <c r="T202" s="21">
        <f>IF(A202="","",IF(S202="","",MAX(0,Dashboard!$B$3-S202)))</f>
        <v/>
      </c>
      <c r="U202" s="18">
        <f>IF(A202="","",IF(Z202&lt;&gt;"OK","Review Data",IF(G202="Closed","Closed",IF(R202="","Missing Review Date",IF(R202&lt;Dashboard!$B$3,"Overdue",IF(R202&lt;=Dashboard!$B$3+Settings!$B$6,"Due Soon","On Track"))))))</f>
        <v/>
      </c>
      <c r="V202" s="14" t="n"/>
      <c r="W202" s="38" t="n"/>
      <c r="X202" s="14" t="n"/>
      <c r="Y202" s="19" t="n"/>
      <c r="Z202" s="18">
        <f>IF(A202="","",IF(COUNTIF($A$7:$A$206,A202)&gt;1,"Check: Duplicate Case ID",IF(B202="","Check: Missing Student Alias",IF(F202="","Check: Missing Open Date",IF(AND(H202&lt;&gt;"",I202&lt;&gt;"",I202&lt;H202),"Check: Attendance Window Dates",IF(AND(J202&lt;&gt;"",K202&lt;&gt;"",K202&gt;J202),"Check: Absences Exceed Enrolled Days",IF(AND(K202&lt;&gt;"",L202&lt;&gt;"",L202&gt;K202),"Check: Unexcused Exceeds Absences",IF(AND(G202="Closed",W202=""),"Check: Missing Close Date",IF(AND(G202&lt;&gt;"Closed",W202&lt;&gt;""),"Check: Close Date on Open Case",IF(AND(W202&lt;&gt;"",F202&lt;&gt;"",W202&lt;F202),"Check: Close Date Before Open Date",IF(AND(G202="Closed",X202=""),"Check: Missing Closure Reason","OK"))))))))))</f>
        <v/>
      </c>
    </row>
    <row r="203">
      <c r="A203" s="14" t="n"/>
      <c r="B203" s="14" t="n"/>
      <c r="C203" s="14" t="n"/>
      <c r="D203" s="14" t="n"/>
      <c r="E203" s="14" t="n"/>
      <c r="F203" s="38" t="n"/>
      <c r="G203" s="14" t="n"/>
      <c r="H203" s="38" t="n"/>
      <c r="I203" s="38" t="n"/>
      <c r="J203" s="16" t="n"/>
      <c r="K203" s="16" t="n"/>
      <c r="L203" s="16" t="n"/>
      <c r="M203" s="39">
        <f>IF(A203="","",IF(OR(J203="",J203=0,K203=""),"",MAX(0,MIN(1,(J203-K203)/J203))))</f>
        <v/>
      </c>
      <c r="N203" s="18">
        <f>IF(A203="","",IF(M203="","",IF(M203&lt;Settings!$B$3,"Critical",IF(M203&lt;Settings!$B$4,"High",IF(M203&lt;Settings!$B$5,"Moderate","On Track")))))</f>
        <v/>
      </c>
      <c r="O203" s="14" t="n"/>
      <c r="P203" s="14" t="n"/>
      <c r="Q203" s="19" t="n"/>
      <c r="R203" s="38" t="n"/>
      <c r="S203" s="40">
        <f>IF(A203="","",IF(COUNTIF('Contact Log'!$B$7:$B$506,A203)=0,"",MAXIFS('Contact Log'!$C$7:$C$506,'Contact Log'!$B$7:$B$506,A203)))</f>
        <v/>
      </c>
      <c r="T203" s="21">
        <f>IF(A203="","",IF(S203="","",MAX(0,Dashboard!$B$3-S203)))</f>
        <v/>
      </c>
      <c r="U203" s="18">
        <f>IF(A203="","",IF(Z203&lt;&gt;"OK","Review Data",IF(G203="Closed","Closed",IF(R203="","Missing Review Date",IF(R203&lt;Dashboard!$B$3,"Overdue",IF(R203&lt;=Dashboard!$B$3+Settings!$B$6,"Due Soon","On Track"))))))</f>
        <v/>
      </c>
      <c r="V203" s="14" t="n"/>
      <c r="W203" s="38" t="n"/>
      <c r="X203" s="14" t="n"/>
      <c r="Y203" s="19" t="n"/>
      <c r="Z203" s="18">
        <f>IF(A203="","",IF(COUNTIF($A$7:$A$206,A203)&gt;1,"Check: Duplicate Case ID",IF(B203="","Check: Missing Student Alias",IF(F203="","Check: Missing Open Date",IF(AND(H203&lt;&gt;"",I203&lt;&gt;"",I203&lt;H203),"Check: Attendance Window Dates",IF(AND(J203&lt;&gt;"",K203&lt;&gt;"",K203&gt;J203),"Check: Absences Exceed Enrolled Days",IF(AND(K203&lt;&gt;"",L203&lt;&gt;"",L203&gt;K203),"Check: Unexcused Exceeds Absences",IF(AND(G203="Closed",W203=""),"Check: Missing Close Date",IF(AND(G203&lt;&gt;"Closed",W203&lt;&gt;""),"Check: Close Date on Open Case",IF(AND(W203&lt;&gt;"",F203&lt;&gt;"",W203&lt;F203),"Check: Close Date Before Open Date",IF(AND(G203="Closed",X203=""),"Check: Missing Closure Reason","OK"))))))))))</f>
        <v/>
      </c>
    </row>
    <row r="204">
      <c r="A204" s="14" t="n"/>
      <c r="B204" s="14" t="n"/>
      <c r="C204" s="14" t="n"/>
      <c r="D204" s="14" t="n"/>
      <c r="E204" s="14" t="n"/>
      <c r="F204" s="38" t="n"/>
      <c r="G204" s="14" t="n"/>
      <c r="H204" s="38" t="n"/>
      <c r="I204" s="38" t="n"/>
      <c r="J204" s="16" t="n"/>
      <c r="K204" s="16" t="n"/>
      <c r="L204" s="16" t="n"/>
      <c r="M204" s="39">
        <f>IF(A204="","",IF(OR(J204="",J204=0,K204=""),"",MAX(0,MIN(1,(J204-K204)/J204))))</f>
        <v/>
      </c>
      <c r="N204" s="18">
        <f>IF(A204="","",IF(M204="","",IF(M204&lt;Settings!$B$3,"Critical",IF(M204&lt;Settings!$B$4,"High",IF(M204&lt;Settings!$B$5,"Moderate","On Track")))))</f>
        <v/>
      </c>
      <c r="O204" s="14" t="n"/>
      <c r="P204" s="14" t="n"/>
      <c r="Q204" s="19" t="n"/>
      <c r="R204" s="38" t="n"/>
      <c r="S204" s="40">
        <f>IF(A204="","",IF(COUNTIF('Contact Log'!$B$7:$B$506,A204)=0,"",MAXIFS('Contact Log'!$C$7:$C$506,'Contact Log'!$B$7:$B$506,A204)))</f>
        <v/>
      </c>
      <c r="T204" s="21">
        <f>IF(A204="","",IF(S204="","",MAX(0,Dashboard!$B$3-S204)))</f>
        <v/>
      </c>
      <c r="U204" s="18">
        <f>IF(A204="","",IF(Z204&lt;&gt;"OK","Review Data",IF(G204="Closed","Closed",IF(R204="","Missing Review Date",IF(R204&lt;Dashboard!$B$3,"Overdue",IF(R204&lt;=Dashboard!$B$3+Settings!$B$6,"Due Soon","On Track"))))))</f>
        <v/>
      </c>
      <c r="V204" s="14" t="n"/>
      <c r="W204" s="38" t="n"/>
      <c r="X204" s="14" t="n"/>
      <c r="Y204" s="19" t="n"/>
      <c r="Z204" s="18">
        <f>IF(A204="","",IF(COUNTIF($A$7:$A$206,A204)&gt;1,"Check: Duplicate Case ID",IF(B204="","Check: Missing Student Alias",IF(F204="","Check: Missing Open Date",IF(AND(H204&lt;&gt;"",I204&lt;&gt;"",I204&lt;H204),"Check: Attendance Window Dates",IF(AND(J204&lt;&gt;"",K204&lt;&gt;"",K204&gt;J204),"Check: Absences Exceed Enrolled Days",IF(AND(K204&lt;&gt;"",L204&lt;&gt;"",L204&gt;K204),"Check: Unexcused Exceeds Absences",IF(AND(G204="Closed",W204=""),"Check: Missing Close Date",IF(AND(G204&lt;&gt;"Closed",W204&lt;&gt;""),"Check: Close Date on Open Case",IF(AND(W204&lt;&gt;"",F204&lt;&gt;"",W204&lt;F204),"Check: Close Date Before Open Date",IF(AND(G204="Closed",X204=""),"Check: Missing Closure Reason","OK"))))))))))</f>
        <v/>
      </c>
    </row>
    <row r="205">
      <c r="A205" s="14" t="n"/>
      <c r="B205" s="14" t="n"/>
      <c r="C205" s="14" t="n"/>
      <c r="D205" s="14" t="n"/>
      <c r="E205" s="14" t="n"/>
      <c r="F205" s="38" t="n"/>
      <c r="G205" s="14" t="n"/>
      <c r="H205" s="38" t="n"/>
      <c r="I205" s="38" t="n"/>
      <c r="J205" s="16" t="n"/>
      <c r="K205" s="16" t="n"/>
      <c r="L205" s="16" t="n"/>
      <c r="M205" s="39">
        <f>IF(A205="","",IF(OR(J205="",J205=0,K205=""),"",MAX(0,MIN(1,(J205-K205)/J205))))</f>
        <v/>
      </c>
      <c r="N205" s="18">
        <f>IF(A205="","",IF(M205="","",IF(M205&lt;Settings!$B$3,"Critical",IF(M205&lt;Settings!$B$4,"High",IF(M205&lt;Settings!$B$5,"Moderate","On Track")))))</f>
        <v/>
      </c>
      <c r="O205" s="14" t="n"/>
      <c r="P205" s="14" t="n"/>
      <c r="Q205" s="19" t="n"/>
      <c r="R205" s="38" t="n"/>
      <c r="S205" s="40">
        <f>IF(A205="","",IF(COUNTIF('Contact Log'!$B$7:$B$506,A205)=0,"",MAXIFS('Contact Log'!$C$7:$C$506,'Contact Log'!$B$7:$B$506,A205)))</f>
        <v/>
      </c>
      <c r="T205" s="21">
        <f>IF(A205="","",IF(S205="","",MAX(0,Dashboard!$B$3-S205)))</f>
        <v/>
      </c>
      <c r="U205" s="18">
        <f>IF(A205="","",IF(Z205&lt;&gt;"OK","Review Data",IF(G205="Closed","Closed",IF(R205="","Missing Review Date",IF(R205&lt;Dashboard!$B$3,"Overdue",IF(R205&lt;=Dashboard!$B$3+Settings!$B$6,"Due Soon","On Track"))))))</f>
        <v/>
      </c>
      <c r="V205" s="14" t="n"/>
      <c r="W205" s="38" t="n"/>
      <c r="X205" s="14" t="n"/>
      <c r="Y205" s="19" t="n"/>
      <c r="Z205" s="18">
        <f>IF(A205="","",IF(COUNTIF($A$7:$A$206,A205)&gt;1,"Check: Duplicate Case ID",IF(B205="","Check: Missing Student Alias",IF(F205="","Check: Missing Open Date",IF(AND(H205&lt;&gt;"",I205&lt;&gt;"",I205&lt;H205),"Check: Attendance Window Dates",IF(AND(J205&lt;&gt;"",K205&lt;&gt;"",K205&gt;J205),"Check: Absences Exceed Enrolled Days",IF(AND(K205&lt;&gt;"",L205&lt;&gt;"",L205&gt;K205),"Check: Unexcused Exceeds Absences",IF(AND(G205="Closed",W205=""),"Check: Missing Close Date",IF(AND(G205&lt;&gt;"Closed",W205&lt;&gt;""),"Check: Close Date on Open Case",IF(AND(W205&lt;&gt;"",F205&lt;&gt;"",W205&lt;F205),"Check: Close Date Before Open Date",IF(AND(G205="Closed",X205=""),"Check: Missing Closure Reason","OK"))))))))))</f>
        <v/>
      </c>
    </row>
    <row r="206">
      <c r="A206" s="14" t="n"/>
      <c r="B206" s="14" t="n"/>
      <c r="C206" s="14" t="n"/>
      <c r="D206" s="14" t="n"/>
      <c r="E206" s="14" t="n"/>
      <c r="F206" s="38" t="n"/>
      <c r="G206" s="14" t="n"/>
      <c r="H206" s="38" t="n"/>
      <c r="I206" s="38" t="n"/>
      <c r="J206" s="16" t="n"/>
      <c r="K206" s="16" t="n"/>
      <c r="L206" s="16" t="n"/>
      <c r="M206" s="39">
        <f>IF(A206="","",IF(OR(J206="",J206=0,K206=""),"",MAX(0,MIN(1,(J206-K206)/J206))))</f>
        <v/>
      </c>
      <c r="N206" s="18">
        <f>IF(A206="","",IF(M206="","",IF(M206&lt;Settings!$B$3,"Critical",IF(M206&lt;Settings!$B$4,"High",IF(M206&lt;Settings!$B$5,"Moderate","On Track")))))</f>
        <v/>
      </c>
      <c r="O206" s="14" t="n"/>
      <c r="P206" s="14" t="n"/>
      <c r="Q206" s="19" t="n"/>
      <c r="R206" s="38" t="n"/>
      <c r="S206" s="40">
        <f>IF(A206="","",IF(COUNTIF('Contact Log'!$B$7:$B$506,A206)=0,"",MAXIFS('Contact Log'!$C$7:$C$506,'Contact Log'!$B$7:$B$506,A206)))</f>
        <v/>
      </c>
      <c r="T206" s="21">
        <f>IF(A206="","",IF(S206="","",MAX(0,Dashboard!$B$3-S206)))</f>
        <v/>
      </c>
      <c r="U206" s="18">
        <f>IF(A206="","",IF(Z206&lt;&gt;"OK","Review Data",IF(G206="Closed","Closed",IF(R206="","Missing Review Date",IF(R206&lt;Dashboard!$B$3,"Overdue",IF(R206&lt;=Dashboard!$B$3+Settings!$B$6,"Due Soon","On Track"))))))</f>
        <v/>
      </c>
      <c r="V206" s="14" t="n"/>
      <c r="W206" s="38" t="n"/>
      <c r="X206" s="14" t="n"/>
      <c r="Y206" s="19" t="n"/>
      <c r="Z206" s="18">
        <f>IF(A206="","",IF(COUNTIF($A$7:$A$206,A206)&gt;1,"Check: Duplicate Case ID",IF(B206="","Check: Missing Student Alias",IF(F206="","Check: Missing Open Date",IF(AND(H206&lt;&gt;"",I206&lt;&gt;"",I206&lt;H206),"Check: Attendance Window Dates",IF(AND(J206&lt;&gt;"",K206&lt;&gt;"",K206&gt;J206),"Check: Absences Exceed Enrolled Days",IF(AND(K206&lt;&gt;"",L206&lt;&gt;"",L206&gt;K206),"Check: Unexcused Exceeds Absences",IF(AND(G206="Closed",W206=""),"Check: Missing Close Date",IF(AND(G206&lt;&gt;"Closed",W206&lt;&gt;""),"Check: Close Date on Open Case",IF(AND(W206&lt;&gt;"",F206&lt;&gt;"",W206&lt;F206),"Check: Close Date Before Open Date",IF(AND(G206="Closed",X206=""),"Check: Missing Closure Reason","OK"))))))))))</f>
        <v/>
      </c>
    </row>
  </sheetData>
  <autoFilter ref="A6:Z206"/>
  <mergeCells count="1">
    <mergeCell ref="A1:Z1"/>
  </mergeCells>
  <conditionalFormatting sqref="A7:Z206">
    <cfRule type="expression" priority="1" dxfId="4">
      <formula>AND($A7&lt;&gt;"",$U7="Overdue")</formula>
    </cfRule>
    <cfRule type="expression" priority="2" dxfId="5">
      <formula>AND($A7&lt;&gt;"",OR($U7="Due Soon",$U7="Missing Review Date"))</formula>
    </cfRule>
    <cfRule type="expression" priority="3" dxfId="6">
      <formula>AND($A7&lt;&gt;"",$G7="Closed")</formula>
    </cfRule>
  </conditionalFormatting>
  <conditionalFormatting sqref="Z7:Z206">
    <cfRule type="expression" priority="4" dxfId="0">
      <formula>AND($A7&lt;&gt;"",$Z7&lt;&gt;"OK")</formula>
    </cfRule>
  </conditionalFormatting>
  <conditionalFormatting sqref="N7:N206">
    <cfRule type="expression" priority="5" dxfId="0">
      <formula>$N7="Critical"</formula>
    </cfRule>
    <cfRule type="expression" priority="6" dxfId="7">
      <formula>$N7="High"</formula>
    </cfRule>
    <cfRule type="expression" priority="7" dxfId="8">
      <formula>$N7="Moderate"</formula>
    </cfRule>
    <cfRule type="expression" priority="8" dxfId="1">
      <formula>$N7="On Track"</formula>
    </cfRule>
  </conditionalFormatting>
  <conditionalFormatting sqref="M7:M206">
    <cfRule type="expression" priority="9" dxfId="0">
      <formula>AND($A7&lt;&gt;"",$M7&lt;Settings!$B$3)</formula>
    </cfRule>
    <cfRule type="expression" priority="10" dxfId="3">
      <formula>AND($M7&gt;=Settings!$B$3,$M7&lt;Settings!$B$4)</formula>
    </cfRule>
    <cfRule type="expression" priority="11" dxfId="2">
      <formula>AND($M7&gt;=Settings!$B$4,$M7&lt;Settings!$B$5)</formula>
    </cfRule>
    <cfRule type="expression" priority="12" dxfId="1">
      <formula>AND($A7&lt;&gt;"",$M7&gt;=Settings!$B$5)</formula>
    </cfRule>
  </conditionalFormatting>
  <conditionalFormatting sqref="T7:T206">
    <cfRule type="expression" priority="13" dxfId="0">
      <formula>AND($A7&lt;&gt;"",$T7&gt;Settings!$B$7,$G7&lt;&gt;"Closed")</formula>
    </cfRule>
  </conditionalFormatting>
  <dataValidations count="14">
    <dataValidation sqref="C7:C206" showDropDown="0" showInputMessage="0" showErrorMessage="1" allowBlank="0" errorTitle="Invalid selection" error="Select a value from the list." type="list">
      <formula1>=INDIRECT("'Settings'!$A$11:$A$24")</formula1>
    </dataValidation>
    <dataValidation sqref="D7:D206" showDropDown="0" showInputMessage="0" showErrorMessage="1" allowBlank="0" errorTitle="Invalid selection" error="Select a value from the list." type="list">
      <formula1>=INDIRECT("'Settings'!$G$11:$G$13")</formula1>
    </dataValidation>
    <dataValidation sqref="E7:E206" showDropDown="0" showInputMessage="0" showErrorMessage="1" allowBlank="0" errorTitle="Invalid selection" error="Select a value from the list." type="list">
      <formula1>=INDIRECT("'Settings'!$H$11:$H$15")</formula1>
    </dataValidation>
    <dataValidation sqref="G7:G206" showDropDown="0" showInputMessage="0" showErrorMessage="1" allowBlank="0" errorTitle="Invalid selection" error="Select a value from the list." type="list">
      <formula1>=INDIRECT("'Settings'!$B$11:$B$14")</formula1>
    </dataValidation>
    <dataValidation sqref="O7:O206" showDropDown="0" showInputMessage="0" showErrorMessage="1" allowBlank="0" errorTitle="Invalid selection" error="Select a value from the list." type="list">
      <formula1>=INDIRECT("'Settings'!$C$11:$C$18")</formula1>
    </dataValidation>
    <dataValidation sqref="P7:P206" showDropDown="0" showInputMessage="0" showErrorMessage="1" allowBlank="0" errorTitle="Invalid selection" error="Select a value from the list." type="list">
      <formula1>=INDIRECT("'Settings'!$D$11:$D$13")</formula1>
    </dataValidation>
    <dataValidation sqref="V7:V206" showDropDown="0" showInputMessage="0" showErrorMessage="1" allowBlank="0" errorTitle="Invalid selection" error="Select a value from the list." type="list">
      <formula1>=INDIRECT("'Settings'!$E$11:$E$14")</formula1>
    </dataValidation>
    <dataValidation sqref="X7:X206" showDropDown="0" showInputMessage="0" showErrorMessage="1" allowBlank="0" errorTitle="Invalid selection" error="Select a value from the list." type="list">
      <formula1>=INDIRECT("'Settings'!$F$11:$F$16")</formula1>
    </dataValidation>
    <dataValidation sqref="J7:L206" showDropDown="0" showInputMessage="0" showErrorMessage="1" allowBlank="0" error="Enter a whole number from 0 through 366." type="whole" operator="between">
      <formula1>0</formula1>
      <formula2>366</formula2>
    </dataValidation>
    <dataValidation sqref="F7:F206 H7:I206 R7:R206 W7:W206" showDropDown="0" showInputMessage="0" showErrorMessage="1" allowBlank="0" error="Enter a valid date from 01/01/2020 through 12/31/2035." type="date" operator="between">
      <formula1>DATE(2020,1,1)</formula1>
      <formula2>DATE(2035,12,31)</formula2>
    </dataValidation>
    <dataValidation sqref="A7:A206" showDropDown="0" showInputMessage="0" showErrorMessage="0" allowBlank="0" type="textLength" operator="lessThanOrEqual">
      <formula1>20</formula1>
    </dataValidation>
    <dataValidation sqref="B7:B206" showDropDown="0" showInputMessage="0" showErrorMessage="0" allowBlank="0" type="textLength" operator="lessThanOrEqual">
      <formula1>60</formula1>
    </dataValidation>
    <dataValidation sqref="Q7:Q206" showDropDown="0" showInputMessage="0" showErrorMessage="0" allowBlank="0" type="textLength" operator="lessThanOrEqual">
      <formula1>250</formula1>
    </dataValidation>
    <dataValidation sqref="Y7:Y206" showDropDown="0" showInputMessage="1" showErrorMessage="0" allowBlank="0" promptTitle="Operational note" prompt="Enter a concise operational note. Do not enter unnecessary sensitive information." type="textLength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22" customWidth="1" min="4" max="4"/>
    <col width="18" customWidth="1" min="5" max="5"/>
    <col width="18" customWidth="1" min="6" max="6"/>
    <col width="21" customWidth="1" min="7" max="7"/>
    <col width="20" customWidth="1" min="8" max="8"/>
    <col width="42" customWidth="1" min="9" max="9"/>
    <col width="38" customWidth="1" min="10" max="10"/>
    <col width="16" customWidth="1" min="11" max="11"/>
    <col width="23" customWidth="1" min="12" max="12"/>
    <col width="19" customWidth="1" min="13" max="13"/>
    <col width="18" customWidth="1" min="14" max="14"/>
    <col width="31" customWidth="1" min="15" max="15"/>
  </cols>
  <sheetData>
    <row r="1" ht="28" customHeight="1">
      <c r="A1" s="22" t="inlineStr">
        <is>
          <t>Attendance Intervention Contact Log</t>
        </is>
      </c>
    </row>
    <row r="2">
      <c r="A2" s="2" t="inlineStr">
        <is>
          <t>Use one row per contact or intervention activity. Examples are fictional.</t>
        </is>
      </c>
    </row>
    <row r="3">
      <c r="A3" s="12" t="inlineStr">
        <is>
          <t>Editable cells are pale yellow; calculated cells are light gray.</t>
        </is>
      </c>
    </row>
    <row r="6" ht="38" customHeight="1">
      <c r="A6" s="13" t="inlineStr">
        <is>
          <t>Interaction ID</t>
        </is>
      </c>
      <c r="B6" s="13" t="inlineStr">
        <is>
          <t>Case ID</t>
        </is>
      </c>
      <c r="C6" s="13" t="inlineStr">
        <is>
          <t>Contact Date</t>
        </is>
      </c>
      <c r="D6" s="13" t="inlineStr">
        <is>
          <t>Contact Type</t>
        </is>
      </c>
      <c r="E6" s="13" t="inlineStr">
        <is>
          <t>Contact With</t>
        </is>
      </c>
      <c r="F6" s="13" t="inlineStr">
        <is>
          <t>Staff Member</t>
        </is>
      </c>
      <c r="G6" s="13" t="inlineStr">
        <is>
          <t>Purpose</t>
        </is>
      </c>
      <c r="H6" s="13" t="inlineStr">
        <is>
          <t>Result</t>
        </is>
      </c>
      <c r="I6" s="13" t="inlineStr">
        <is>
          <t>Contact Summary</t>
        </is>
      </c>
      <c r="J6" s="13" t="inlineStr">
        <is>
          <t>Next Step</t>
        </is>
      </c>
      <c r="K6" s="13" t="inlineStr">
        <is>
          <t>Follow-Up Due</t>
        </is>
      </c>
      <c r="L6" s="13" t="inlineStr">
        <is>
          <t>Follow-Up Completed Date</t>
        </is>
      </c>
      <c r="M6" s="13" t="inlineStr">
        <is>
          <t>Days to Follow-Up</t>
        </is>
      </c>
      <c r="N6" s="13" t="inlineStr">
        <is>
          <t>Follow-Up Status</t>
        </is>
      </c>
      <c r="O6" s="13" t="inlineStr">
        <is>
          <t>Data Check</t>
        </is>
      </c>
    </row>
    <row r="7">
      <c r="A7" s="23" t="inlineStr">
        <is>
          <t>INT-2026-001</t>
        </is>
      </c>
      <c r="B7" s="23" t="inlineStr">
        <is>
          <t>AT-2026-001</t>
        </is>
      </c>
      <c r="C7" s="36" t="n">
        <v>46253</v>
      </c>
      <c r="D7" s="23" t="inlineStr">
        <is>
          <t>Phone Call</t>
        </is>
      </c>
      <c r="E7" s="23" t="inlineStr">
        <is>
          <t>Caregiver</t>
        </is>
      </c>
      <c r="F7" s="23" t="inlineStr">
        <is>
          <t>Avery Brooks</t>
        </is>
      </c>
      <c r="G7" s="23" t="inlineStr">
        <is>
          <t>Initial Outreach</t>
        </is>
      </c>
      <c r="H7" s="23" t="inlineStr">
        <is>
          <t>Reached</t>
        </is>
      </c>
      <c r="I7" s="24" t="inlineStr">
        <is>
          <t>Discussed attendance pattern and agreed on a morning routine check.</t>
        </is>
      </c>
      <c r="J7" s="24" t="inlineStr">
        <is>
          <t>Review attendance after two weeks.</t>
        </is>
      </c>
      <c r="K7" s="36" t="n">
        <v>46273</v>
      </c>
      <c r="L7" s="36" t="n"/>
      <c r="M7" s="25">
        <f>IF(A7="","",IF(K7="","",K7-Dashboard!$B$3))</f>
        <v/>
      </c>
      <c r="N7" s="26">
        <f>IF(A7="","",IF(O7&lt;&gt;"OK","Review Data",IF(L7&lt;&gt;"","Completed",IF(K7="","No Follow-Up",IF(K7&lt;Dashboard!$B$3,"Overdue",IF(K7&lt;=Dashboard!$B$3+Settings!$B$6,"Due Soon","Scheduled"))))))</f>
        <v/>
      </c>
      <c r="O7" s="26">
        <f>IF(A7="","",IF(COUNTIF($A$7:$A$506,A7)&gt;1,"Check: Duplicate Interaction ID",IF(B7="","Check: Missing Case ID",IF(COUNTIF(Cases!$A$7:$A$206,B7)=0,"Check: Case ID Not Found",IF(C7="","Check: Missing Contact Date",IF(C7&gt;Dashboard!$B$3,"Check: Future Contact Date",IF(AND(K7&lt;&gt;"",C7&lt;&gt;"",K7&lt;C7),"Check: Follow-Up Before Contact",IF(AND(L7&lt;&gt;"",C7&lt;&gt;"",L7&lt;C7),"Check: Completion Before Contact","OK"))))))))</f>
        <v/>
      </c>
    </row>
    <row r="8">
      <c r="A8" s="23" t="inlineStr">
        <is>
          <t>INT-2026-002</t>
        </is>
      </c>
      <c r="B8" s="23" t="inlineStr">
        <is>
          <t>AT-2026-001</t>
        </is>
      </c>
      <c r="C8" s="36" t="n">
        <v>46267</v>
      </c>
      <c r="D8" s="23" t="inlineStr">
        <is>
          <t>Classroom Check-In</t>
        </is>
      </c>
      <c r="E8" s="23" t="inlineStr">
        <is>
          <t>Student</t>
        </is>
      </c>
      <c r="F8" s="23" t="inlineStr">
        <is>
          <t>Avery Brooks</t>
        </is>
      </c>
      <c r="G8" s="23" t="inlineStr">
        <is>
          <t>Progress Check</t>
        </is>
      </c>
      <c r="H8" s="23" t="inlineStr">
        <is>
          <t>Meeting Completed</t>
        </is>
      </c>
      <c r="I8" s="24" t="inlineStr">
        <is>
          <t>Learner reported the new routine was helping.</t>
        </is>
      </c>
      <c r="J8" s="24" t="inlineStr">
        <is>
          <t>Confirm progress at scheduled review.</t>
        </is>
      </c>
      <c r="K8" s="36" t="n">
        <v>46273</v>
      </c>
      <c r="L8" s="36" t="n"/>
      <c r="M8" s="25">
        <f>IF(A8="","",IF(K8="","",K8-Dashboard!$B$3))</f>
        <v/>
      </c>
      <c r="N8" s="26">
        <f>IF(A8="","",IF(O8&lt;&gt;"OK","Review Data",IF(L8&lt;&gt;"","Completed",IF(K8="","No Follow-Up",IF(K8&lt;Dashboard!$B$3,"Overdue",IF(K8&lt;=Dashboard!$B$3+Settings!$B$6,"Due Soon","Scheduled"))))))</f>
        <v/>
      </c>
      <c r="O8" s="26">
        <f>IF(A8="","",IF(COUNTIF($A$7:$A$506,A8)&gt;1,"Check: Duplicate Interaction ID",IF(B8="","Check: Missing Case ID",IF(COUNTIF(Cases!$A$7:$A$206,B8)=0,"Check: Case ID Not Found",IF(C8="","Check: Missing Contact Date",IF(C8&gt;Dashboard!$B$3,"Check: Future Contact Date",IF(AND(K8&lt;&gt;"",C8&lt;&gt;"",K8&lt;C8),"Check: Follow-Up Before Contact",IF(AND(L8&lt;&gt;"",C8&lt;&gt;"",L8&lt;C8),"Check: Completion Before Contact","OK"))))))))</f>
        <v/>
      </c>
    </row>
    <row r="9">
      <c r="A9" s="23" t="inlineStr">
        <is>
          <t>INT-2026-003</t>
        </is>
      </c>
      <c r="B9" s="23" t="inlineStr">
        <is>
          <t>AT-2026-002</t>
        </is>
      </c>
      <c r="C9" s="36" t="n">
        <v>46255</v>
      </c>
      <c r="D9" s="23" t="inlineStr">
        <is>
          <t>Phone Call</t>
        </is>
      </c>
      <c r="E9" s="23" t="inlineStr">
        <is>
          <t>Caregiver</t>
        </is>
      </c>
      <c r="F9" s="23" t="inlineStr">
        <is>
          <t>Jordan Ellis</t>
        </is>
      </c>
      <c r="G9" s="23" t="inlineStr">
        <is>
          <t>Barrier Assessment</t>
        </is>
      </c>
      <c r="H9" s="23" t="inlineStr">
        <is>
          <t>Reached</t>
        </is>
      </c>
      <c r="I9" s="24" t="inlineStr">
        <is>
          <t>Identified a general transportation barrier without recording personal details.</t>
        </is>
      </c>
      <c r="J9" s="24" t="inlineStr">
        <is>
          <t>Confirm backup plan.</t>
        </is>
      </c>
      <c r="K9" s="36" t="n">
        <v>46260</v>
      </c>
      <c r="L9" s="36" t="n">
        <v>46260</v>
      </c>
      <c r="M9" s="25">
        <f>IF(A9="","",IF(K9="","",K9-Dashboard!$B$3))</f>
        <v/>
      </c>
      <c r="N9" s="26">
        <f>IF(A9="","",IF(O9&lt;&gt;"OK","Review Data",IF(L9&lt;&gt;"","Completed",IF(K9="","No Follow-Up",IF(K9&lt;Dashboard!$B$3,"Overdue",IF(K9&lt;=Dashboard!$B$3+Settings!$B$6,"Due Soon","Scheduled"))))))</f>
        <v/>
      </c>
      <c r="O9" s="26">
        <f>IF(A9="","",IF(COUNTIF($A$7:$A$506,A9)&gt;1,"Check: Duplicate Interaction ID",IF(B9="","Check: Missing Case ID",IF(COUNTIF(Cases!$A$7:$A$206,B9)=0,"Check: Case ID Not Found",IF(C9="","Check: Missing Contact Date",IF(C9&gt;Dashboard!$B$3,"Check: Future Contact Date",IF(AND(K9&lt;&gt;"",C9&lt;&gt;"",K9&lt;C9),"Check: Follow-Up Before Contact",IF(AND(L9&lt;&gt;"",C9&lt;&gt;"",L9&lt;C9),"Check: Completion Before Contact","OK"))))))))</f>
        <v/>
      </c>
    </row>
    <row r="10">
      <c r="A10" s="23" t="inlineStr">
        <is>
          <t>INT-2026-004</t>
        </is>
      </c>
      <c r="B10" s="23" t="inlineStr">
        <is>
          <t>AT-2026-003</t>
        </is>
      </c>
      <c r="C10" s="36" t="n">
        <v>46259</v>
      </c>
      <c r="D10" s="23" t="inlineStr">
        <is>
          <t>Phone Call</t>
        </is>
      </c>
      <c r="E10" s="23" t="inlineStr">
        <is>
          <t>Caregiver</t>
        </is>
      </c>
      <c r="F10" s="23" t="inlineStr">
        <is>
          <t>Morgan Reed</t>
        </is>
      </c>
      <c r="G10" s="23" t="inlineStr">
        <is>
          <t>Initial Outreach</t>
        </is>
      </c>
      <c r="H10" s="23" t="inlineStr">
        <is>
          <t>Message Left</t>
        </is>
      </c>
      <c r="I10" s="24" t="inlineStr">
        <is>
          <t>Left a general callback request.</t>
        </is>
      </c>
      <c r="J10" s="24" t="inlineStr">
        <is>
          <t>Attempt a second contact.</t>
        </is>
      </c>
      <c r="K10" s="36" t="n">
        <v>46261</v>
      </c>
      <c r="L10" s="36" t="n"/>
      <c r="M10" s="25">
        <f>IF(A10="","",IF(K10="","",K10-Dashboard!$B$3))</f>
        <v/>
      </c>
      <c r="N10" s="26">
        <f>IF(A10="","",IF(O10&lt;&gt;"OK","Review Data",IF(L10&lt;&gt;"","Completed",IF(K10="","No Follow-Up",IF(K10&lt;Dashboard!$B$3,"Overdue",IF(K10&lt;=Dashboard!$B$3+Settings!$B$6,"Due Soon","Scheduled"))))))</f>
        <v/>
      </c>
      <c r="O10" s="26">
        <f>IF(A10="","",IF(COUNTIF($A$7:$A$506,A10)&gt;1,"Check: Duplicate Interaction ID",IF(B10="","Check: Missing Case ID",IF(COUNTIF(Cases!$A$7:$A$206,B10)=0,"Check: Case ID Not Found",IF(C10="","Check: Missing Contact Date",IF(C10&gt;Dashboard!$B$3,"Check: Future Contact Date",IF(AND(K10&lt;&gt;"",C10&lt;&gt;"",K10&lt;C10),"Check: Follow-Up Before Contact",IF(AND(L10&lt;&gt;"",C10&lt;&gt;"",L10&lt;C10),"Check: Completion Before Contact","OK"))))))))</f>
        <v/>
      </c>
    </row>
    <row r="11">
      <c r="A11" s="23" t="inlineStr">
        <is>
          <t>INT-2026-005</t>
        </is>
      </c>
      <c r="B11" s="23" t="inlineStr">
        <is>
          <t>AT-2026-003</t>
        </is>
      </c>
      <c r="C11" s="36" t="n">
        <v>46262</v>
      </c>
      <c r="D11" s="23" t="inlineStr">
        <is>
          <t>In-Person Meeting</t>
        </is>
      </c>
      <c r="E11" s="23" t="inlineStr">
        <is>
          <t>Support Team</t>
        </is>
      </c>
      <c r="F11" s="23" t="inlineStr">
        <is>
          <t>Morgan Reed</t>
        </is>
      </c>
      <c r="G11" s="23" t="inlineStr">
        <is>
          <t>Plan Development</t>
        </is>
      </c>
      <c r="H11" s="23" t="inlineStr">
        <is>
          <t>Meeting Completed</t>
        </is>
      </c>
      <c r="I11" s="24" t="inlineStr">
        <is>
          <t>Team outlined a return-to-class support plan.</t>
        </is>
      </c>
      <c r="J11" s="24" t="inlineStr">
        <is>
          <t>Review attendance after one week.</t>
        </is>
      </c>
      <c r="K11" s="36" t="n">
        <v>46269</v>
      </c>
      <c r="L11" s="36" t="n"/>
      <c r="M11" s="25">
        <f>IF(A11="","",IF(K11="","",K11-Dashboard!$B$3))</f>
        <v/>
      </c>
      <c r="N11" s="26">
        <f>IF(A11="","",IF(O11&lt;&gt;"OK","Review Data",IF(L11&lt;&gt;"","Completed",IF(K11="","No Follow-Up",IF(K11&lt;Dashboard!$B$3,"Overdue",IF(K11&lt;=Dashboard!$B$3+Settings!$B$6,"Due Soon","Scheduled"))))))</f>
        <v/>
      </c>
      <c r="O11" s="26">
        <f>IF(A11="","",IF(COUNTIF($A$7:$A$506,A11)&gt;1,"Check: Duplicate Interaction ID",IF(B11="","Check: Missing Case ID",IF(COUNTIF(Cases!$A$7:$A$206,B11)=0,"Check: Case ID Not Found",IF(C11="","Check: Missing Contact Date",IF(C11&gt;Dashboard!$B$3,"Check: Future Contact Date",IF(AND(K11&lt;&gt;"",C11&lt;&gt;"",K11&lt;C11),"Check: Follow-Up Before Contact",IF(AND(L11&lt;&gt;"",C11&lt;&gt;"",L11&lt;C11),"Check: Completion Before Contact","OK"))))))))</f>
        <v/>
      </c>
    </row>
    <row r="12">
      <c r="A12" s="23" t="inlineStr">
        <is>
          <t>INT-2026-006</t>
        </is>
      </c>
      <c r="B12" s="23" t="inlineStr">
        <is>
          <t>AT-2026-004</t>
        </is>
      </c>
      <c r="C12" s="36" t="n">
        <v>46261</v>
      </c>
      <c r="D12" s="23" t="inlineStr">
        <is>
          <t>Virtual Meeting</t>
        </is>
      </c>
      <c r="E12" s="23" t="inlineStr">
        <is>
          <t>Student</t>
        </is>
      </c>
      <c r="F12" s="23" t="inlineStr">
        <is>
          <t>Riley Chen</t>
        </is>
      </c>
      <c r="G12" s="23" t="inlineStr">
        <is>
          <t>Barrier Assessment</t>
        </is>
      </c>
      <c r="H12" s="23" t="inlineStr">
        <is>
          <t>Meeting Completed</t>
        </is>
      </c>
      <c r="I12" s="24" t="inlineStr">
        <is>
          <t>Reviewed schedule options and participation needs.</t>
        </is>
      </c>
      <c r="J12" s="24" t="inlineStr">
        <is>
          <t>Check whether an alternate session is available.</t>
        </is>
      </c>
      <c r="K12" s="36" t="n">
        <v>46280</v>
      </c>
      <c r="L12" s="36" t="n"/>
      <c r="M12" s="25">
        <f>IF(A12="","",IF(K12="","",K12-Dashboard!$B$3))</f>
        <v/>
      </c>
      <c r="N12" s="26">
        <f>IF(A12="","",IF(O12&lt;&gt;"OK","Review Data",IF(L12&lt;&gt;"","Completed",IF(K12="","No Follow-Up",IF(K12&lt;Dashboard!$B$3,"Overdue",IF(K12&lt;=Dashboard!$B$3+Settings!$B$6,"Due Soon","Scheduled"))))))</f>
        <v/>
      </c>
      <c r="O12" s="26">
        <f>IF(A12="","",IF(COUNTIF($A$7:$A$506,A12)&gt;1,"Check: Duplicate Interaction ID",IF(B12="","Check: Missing Case ID",IF(COUNTIF(Cases!$A$7:$A$206,B12)=0,"Check: Case ID Not Found",IF(C12="","Check: Missing Contact Date",IF(C12&gt;Dashboard!$B$3,"Check: Future Contact Date",IF(AND(K12&lt;&gt;"",C12&lt;&gt;"",K12&lt;C12),"Check: Follow-Up Before Contact",IF(AND(L12&lt;&gt;"",C12&lt;&gt;"",L12&lt;C12),"Check: Completion Before Contact","OK"))))))))</f>
        <v/>
      </c>
    </row>
    <row r="13">
      <c r="A13" s="23" t="inlineStr">
        <is>
          <t>INT-2026-007</t>
        </is>
      </c>
      <c r="B13" s="23" t="inlineStr">
        <is>
          <t>AT-2026-005</t>
        </is>
      </c>
      <c r="C13" s="36" t="n">
        <v>46262</v>
      </c>
      <c r="D13" s="23" t="inlineStr">
        <is>
          <t>Classroom Check-In</t>
        </is>
      </c>
      <c r="E13" s="23" t="inlineStr">
        <is>
          <t>Student</t>
        </is>
      </c>
      <c r="F13" s="23" t="inlineStr">
        <is>
          <t>Taylor Quinn</t>
        </is>
      </c>
      <c r="G13" s="23" t="inlineStr">
        <is>
          <t>Closure Review</t>
        </is>
      </c>
      <c r="H13" s="23" t="inlineStr">
        <is>
          <t>Meeting Completed</t>
        </is>
      </c>
      <c r="I13" s="24" t="inlineStr">
        <is>
          <t>Attendance improved during the short review period.</t>
        </is>
      </c>
      <c r="J13" s="24" t="inlineStr">
        <is>
          <t>Close case after final attendance check.</t>
        </is>
      </c>
      <c r="K13" s="36" t="n">
        <v>46266</v>
      </c>
      <c r="L13" s="36" t="n">
        <v>46266</v>
      </c>
      <c r="M13" s="25">
        <f>IF(A13="","",IF(K13="","",K13-Dashboard!$B$3))</f>
        <v/>
      </c>
      <c r="N13" s="26">
        <f>IF(A13="","",IF(O13&lt;&gt;"OK","Review Data",IF(L13&lt;&gt;"","Completed",IF(K13="","No Follow-Up",IF(K13&lt;Dashboard!$B$3,"Overdue",IF(K13&lt;=Dashboard!$B$3+Settings!$B$6,"Due Soon","Scheduled"))))))</f>
        <v/>
      </c>
      <c r="O13" s="26">
        <f>IF(A13="","",IF(COUNTIF($A$7:$A$506,A13)&gt;1,"Check: Duplicate Interaction ID",IF(B13="","Check: Missing Case ID",IF(COUNTIF(Cases!$A$7:$A$206,B13)=0,"Check: Case ID Not Found",IF(C13="","Check: Missing Contact Date",IF(C13&gt;Dashboard!$B$3,"Check: Future Contact Date",IF(AND(K13&lt;&gt;"",C13&lt;&gt;"",K13&lt;C13),"Check: Follow-Up Before Contact",IF(AND(L13&lt;&gt;"",C13&lt;&gt;"",L13&lt;C13),"Check: Completion Before Contact","OK"))))))))</f>
        <v/>
      </c>
    </row>
    <row r="14">
      <c r="A14" s="23" t="inlineStr">
        <is>
          <t>INT-2026-008</t>
        </is>
      </c>
      <c r="B14" s="23" t="inlineStr">
        <is>
          <t>AT-2026-006</t>
        </is>
      </c>
      <c r="C14" s="36" t="n">
        <v>46267</v>
      </c>
      <c r="D14" s="23" t="inlineStr">
        <is>
          <t>Phone Call</t>
        </is>
      </c>
      <c r="E14" s="23" t="inlineStr">
        <is>
          <t>Caregiver</t>
        </is>
      </c>
      <c r="F14" s="23" t="inlineStr">
        <is>
          <t>Avery Brooks</t>
        </is>
      </c>
      <c r="G14" s="23" t="inlineStr">
        <is>
          <t>Initial Outreach</t>
        </is>
      </c>
      <c r="H14" s="23" t="inlineStr">
        <is>
          <t>Reached</t>
        </is>
      </c>
      <c r="I14" s="24" t="inlineStr">
        <is>
          <t>Agreed to twice-weekly staff check-ins.</t>
        </is>
      </c>
      <c r="J14" s="24" t="inlineStr">
        <is>
          <t>Complete first progress review.</t>
        </is>
      </c>
      <c r="K14" s="36" t="n">
        <v>46274</v>
      </c>
      <c r="L14" s="36" t="n"/>
      <c r="M14" s="25">
        <f>IF(A14="","",IF(K14="","",K14-Dashboard!$B$3))</f>
        <v/>
      </c>
      <c r="N14" s="26">
        <f>IF(A14="","",IF(O14&lt;&gt;"OK","Review Data",IF(L14&lt;&gt;"","Completed",IF(K14="","No Follow-Up",IF(K14&lt;Dashboard!$B$3,"Overdue",IF(K14&lt;=Dashboard!$B$3+Settings!$B$6,"Due Soon","Scheduled"))))))</f>
        <v/>
      </c>
      <c r="O14" s="26">
        <f>IF(A14="","",IF(COUNTIF($A$7:$A$506,A14)&gt;1,"Check: Duplicate Interaction ID",IF(B14="","Check: Missing Case ID",IF(COUNTIF(Cases!$A$7:$A$206,B14)=0,"Check: Case ID Not Found",IF(C14="","Check: Missing Contact Date",IF(C14&gt;Dashboard!$B$3,"Check: Future Contact Date",IF(AND(K14&lt;&gt;"",C14&lt;&gt;"",K14&lt;C14),"Check: Follow-Up Before Contact",IF(AND(L14&lt;&gt;"",C14&lt;&gt;"",L14&lt;C14),"Check: Completion Before Contact","OK"))))))))</f>
        <v/>
      </c>
    </row>
    <row r="15">
      <c r="A15" s="23" t="inlineStr">
        <is>
          <t>INT-2026-009</t>
        </is>
      </c>
      <c r="B15" s="23" t="inlineStr">
        <is>
          <t>AT-2026-007</t>
        </is>
      </c>
      <c r="C15" s="36" t="n">
        <v>46266</v>
      </c>
      <c r="D15" s="23" t="inlineStr">
        <is>
          <t>Email</t>
        </is>
      </c>
      <c r="E15" s="23" t="inlineStr">
        <is>
          <t>Student</t>
        </is>
      </c>
      <c r="F15" s="23" t="inlineStr">
        <is>
          <t>Jordan Ellis</t>
        </is>
      </c>
      <c r="G15" s="23" t="inlineStr">
        <is>
          <t>Progress Check</t>
        </is>
      </c>
      <c r="H15" s="23" t="inlineStr">
        <is>
          <t>Reached</t>
        </is>
      </c>
      <c r="I15" s="24" t="inlineStr">
        <is>
          <t>Shared the make-up schedule and confirmed receipt.</t>
        </is>
      </c>
      <c r="J15" s="24" t="inlineStr">
        <is>
          <t>Monitor through the next review date.</t>
        </is>
      </c>
      <c r="K15" s="36" t="n">
        <v>46283</v>
      </c>
      <c r="L15" s="36" t="n"/>
      <c r="M15" s="25">
        <f>IF(A15="","",IF(K15="","",K15-Dashboard!$B$3))</f>
        <v/>
      </c>
      <c r="N15" s="26">
        <f>IF(A15="","",IF(O15&lt;&gt;"OK","Review Data",IF(L15&lt;&gt;"","Completed",IF(K15="","No Follow-Up",IF(K15&lt;Dashboard!$B$3,"Overdue",IF(K15&lt;=Dashboard!$B$3+Settings!$B$6,"Due Soon","Scheduled"))))))</f>
        <v/>
      </c>
      <c r="O15" s="26">
        <f>IF(A15="","",IF(COUNTIF($A$7:$A$506,A15)&gt;1,"Check: Duplicate Interaction ID",IF(B15="","Check: Missing Case ID",IF(COUNTIF(Cases!$A$7:$A$206,B15)=0,"Check: Case ID Not Found",IF(C15="","Check: Missing Contact Date",IF(C15&gt;Dashboard!$B$3,"Check: Future Contact Date",IF(AND(K15&lt;&gt;"",C15&lt;&gt;"",K15&lt;C15),"Check: Follow-Up Before Contact",IF(AND(L15&lt;&gt;"",C15&lt;&gt;"",L15&lt;C15),"Check: Completion Before Contact","OK"))))))))</f>
        <v/>
      </c>
    </row>
    <row r="16">
      <c r="A16" s="23" t="inlineStr">
        <is>
          <t>INT-2026-010</t>
        </is>
      </c>
      <c r="B16" s="23" t="inlineStr">
        <is>
          <t>AT-2026-008</t>
        </is>
      </c>
      <c r="C16" s="36" t="n">
        <v>46258</v>
      </c>
      <c r="D16" s="23" t="inlineStr">
        <is>
          <t>In-Person Meeting</t>
        </is>
      </c>
      <c r="E16" s="23" t="inlineStr">
        <is>
          <t>Support Team</t>
        </is>
      </c>
      <c r="F16" s="23" t="inlineStr">
        <is>
          <t>Morgan Reed</t>
        </is>
      </c>
      <c r="G16" s="23" t="inlineStr">
        <is>
          <t>Plan Development</t>
        </is>
      </c>
      <c r="H16" s="23" t="inlineStr">
        <is>
          <t>Plan Updated</t>
        </is>
      </c>
      <c r="I16" s="24" t="inlineStr">
        <is>
          <t>Established a daily arrival check and weekly review.</t>
        </is>
      </c>
      <c r="J16" s="24" t="inlineStr">
        <is>
          <t>Review results with support team.</t>
        </is>
      </c>
      <c r="K16" s="36" t="n">
        <v>46272</v>
      </c>
      <c r="L16" s="36" t="n"/>
      <c r="M16" s="25">
        <f>IF(A16="","",IF(K16="","",K16-Dashboard!$B$3))</f>
        <v/>
      </c>
      <c r="N16" s="26">
        <f>IF(A16="","",IF(O16&lt;&gt;"OK","Review Data",IF(L16&lt;&gt;"","Completed",IF(K16="","No Follow-Up",IF(K16&lt;Dashboard!$B$3,"Overdue",IF(K16&lt;=Dashboard!$B$3+Settings!$B$6,"Due Soon","Scheduled"))))))</f>
        <v/>
      </c>
      <c r="O16" s="26">
        <f>IF(A16="","",IF(COUNTIF($A$7:$A$506,A16)&gt;1,"Check: Duplicate Interaction ID",IF(B16="","Check: Missing Case ID",IF(COUNTIF(Cases!$A$7:$A$206,B16)=0,"Check: Case ID Not Found",IF(C16="","Check: Missing Contact Date",IF(C16&gt;Dashboard!$B$3,"Check: Future Contact Date",IF(AND(K16&lt;&gt;"",C16&lt;&gt;"",K16&lt;C16),"Check: Follow-Up Before Contact",IF(AND(L16&lt;&gt;"",C16&lt;&gt;"",L16&lt;C16),"Check: Completion Before Contact","OK"))))))))</f>
        <v/>
      </c>
    </row>
    <row r="17">
      <c r="A17" s="23" t="inlineStr">
        <is>
          <t>INT-2026-011</t>
        </is>
      </c>
      <c r="B17" s="23" t="inlineStr">
        <is>
          <t>AT-2026-009</t>
        </is>
      </c>
      <c r="C17" s="36" t="n">
        <v>46268</v>
      </c>
      <c r="D17" s="23" t="inlineStr">
        <is>
          <t>Phone Call</t>
        </is>
      </c>
      <c r="E17" s="23" t="inlineStr">
        <is>
          <t>Caregiver</t>
        </is>
      </c>
      <c r="F17" s="23" t="inlineStr">
        <is>
          <t>Riley Chen</t>
        </is>
      </c>
      <c r="G17" s="23" t="inlineStr">
        <is>
          <t>Initial Outreach</t>
        </is>
      </c>
      <c r="H17" s="23" t="inlineStr">
        <is>
          <t>Reached</t>
        </is>
      </c>
      <c r="I17" s="24" t="inlineStr">
        <is>
          <t>Confirmed an arrival plan for the next two weeks.</t>
        </is>
      </c>
      <c r="J17" s="24" t="inlineStr">
        <is>
          <t>Check progress after one week.</t>
        </is>
      </c>
      <c r="K17" s="36" t="n">
        <v>46275</v>
      </c>
      <c r="L17" s="36" t="n"/>
      <c r="M17" s="25">
        <f>IF(A17="","",IF(K17="","",K17-Dashboard!$B$3))</f>
        <v/>
      </c>
      <c r="N17" s="26">
        <f>IF(A17="","",IF(O17&lt;&gt;"OK","Review Data",IF(L17&lt;&gt;"","Completed",IF(K17="","No Follow-Up",IF(K17&lt;Dashboard!$B$3,"Overdue",IF(K17&lt;=Dashboard!$B$3+Settings!$B$6,"Due Soon","Scheduled"))))))</f>
        <v/>
      </c>
      <c r="O17" s="26">
        <f>IF(A17="","",IF(COUNTIF($A$7:$A$506,A17)&gt;1,"Check: Duplicate Interaction ID",IF(B17="","Check: Missing Case ID",IF(COUNTIF(Cases!$A$7:$A$206,B17)=0,"Check: Case ID Not Found",IF(C17="","Check: Missing Contact Date",IF(C17&gt;Dashboard!$B$3,"Check: Future Contact Date",IF(AND(K17&lt;&gt;"",C17&lt;&gt;"",K17&lt;C17),"Check: Follow-Up Before Contact",IF(AND(L17&lt;&gt;"",C17&lt;&gt;"",L17&lt;C17),"Check: Completion Before Contact","OK"))))))))</f>
        <v/>
      </c>
    </row>
    <row r="18">
      <c r="A18" s="23" t="inlineStr">
        <is>
          <t>INT-2026-012</t>
        </is>
      </c>
      <c r="B18" s="23" t="inlineStr">
        <is>
          <t>AT-2026-010</t>
        </is>
      </c>
      <c r="C18" s="36" t="n">
        <v>46265</v>
      </c>
      <c r="D18" s="23" t="inlineStr">
        <is>
          <t>Virtual Meeting</t>
        </is>
      </c>
      <c r="E18" s="23" t="inlineStr">
        <is>
          <t>Student</t>
        </is>
      </c>
      <c r="F18" s="23" t="inlineStr">
        <is>
          <t>Taylor Quinn</t>
        </is>
      </c>
      <c r="G18" s="23" t="inlineStr">
        <is>
          <t>Closure Review</t>
        </is>
      </c>
      <c r="H18" s="23" t="inlineStr">
        <is>
          <t>Meeting Completed</t>
        </is>
      </c>
      <c r="I18" s="24" t="inlineStr">
        <is>
          <t>Reviewed progress and planned program completion.</t>
        </is>
      </c>
      <c r="J18" s="24" t="inlineStr">
        <is>
          <t>Complete case closure.</t>
        </is>
      </c>
      <c r="K18" s="36" t="n">
        <v>46267</v>
      </c>
      <c r="L18" s="36" t="n">
        <v>46267</v>
      </c>
      <c r="M18" s="25">
        <f>IF(A18="","",IF(K18="","",K18-Dashboard!$B$3))</f>
        <v/>
      </c>
      <c r="N18" s="26">
        <f>IF(A18="","",IF(O18&lt;&gt;"OK","Review Data",IF(L18&lt;&gt;"","Completed",IF(K18="","No Follow-Up",IF(K18&lt;Dashboard!$B$3,"Overdue",IF(K18&lt;=Dashboard!$B$3+Settings!$B$6,"Due Soon","Scheduled"))))))</f>
        <v/>
      </c>
      <c r="O18" s="26">
        <f>IF(A18="","",IF(COUNTIF($A$7:$A$506,A18)&gt;1,"Check: Duplicate Interaction ID",IF(B18="","Check: Missing Case ID",IF(COUNTIF(Cases!$A$7:$A$206,B18)=0,"Check: Case ID Not Found",IF(C18="","Check: Missing Contact Date",IF(C18&gt;Dashboard!$B$3,"Check: Future Contact Date",IF(AND(K18&lt;&gt;"",C18&lt;&gt;"",K18&lt;C18),"Check: Follow-Up Before Contact",IF(AND(L18&lt;&gt;"",C18&lt;&gt;"",L18&lt;C18),"Check: Completion Before Contact","OK"))))))))</f>
        <v/>
      </c>
    </row>
    <row r="19">
      <c r="A19" s="23" t="n"/>
      <c r="B19" s="23" t="n"/>
      <c r="C19" s="36" t="n"/>
      <c r="D19" s="23" t="n"/>
      <c r="E19" s="23" t="n"/>
      <c r="F19" s="23" t="n"/>
      <c r="G19" s="23" t="n"/>
      <c r="H19" s="23" t="n"/>
      <c r="I19" s="24" t="n"/>
      <c r="J19" s="24" t="n"/>
      <c r="K19" s="36" t="n"/>
      <c r="L19" s="36" t="n"/>
      <c r="M19" s="25">
        <f>IF(A19="","",IF(K19="","",K19-Dashboard!$B$3))</f>
        <v/>
      </c>
      <c r="N19" s="26">
        <f>IF(A19="","",IF(O19&lt;&gt;"OK","Review Data",IF(L19&lt;&gt;"","Completed",IF(K19="","No Follow-Up",IF(K19&lt;Dashboard!$B$3,"Overdue",IF(K19&lt;=Dashboard!$B$3+Settings!$B$6,"Due Soon","Scheduled"))))))</f>
        <v/>
      </c>
      <c r="O19" s="26">
        <f>IF(A19="","",IF(COUNTIF($A$7:$A$506,A19)&gt;1,"Check: Duplicate Interaction ID",IF(B19="","Check: Missing Case ID",IF(COUNTIF(Cases!$A$7:$A$206,B19)=0,"Check: Case ID Not Found",IF(C19="","Check: Missing Contact Date",IF(C19&gt;Dashboard!$B$3,"Check: Future Contact Date",IF(AND(K19&lt;&gt;"",C19&lt;&gt;"",K19&lt;C19),"Check: Follow-Up Before Contact",IF(AND(L19&lt;&gt;"",C19&lt;&gt;"",L19&lt;C19),"Check: Completion Before Contact","OK"))))))))</f>
        <v/>
      </c>
    </row>
    <row r="20">
      <c r="A20" s="23" t="n"/>
      <c r="B20" s="23" t="n"/>
      <c r="C20" s="36" t="n"/>
      <c r="D20" s="23" t="n"/>
      <c r="E20" s="23" t="n"/>
      <c r="F20" s="23" t="n"/>
      <c r="G20" s="23" t="n"/>
      <c r="H20" s="23" t="n"/>
      <c r="I20" s="24" t="n"/>
      <c r="J20" s="24" t="n"/>
      <c r="K20" s="36" t="n"/>
      <c r="L20" s="36" t="n"/>
      <c r="M20" s="25">
        <f>IF(A20="","",IF(K20="","",K20-Dashboard!$B$3))</f>
        <v/>
      </c>
      <c r="N20" s="26">
        <f>IF(A20="","",IF(O20&lt;&gt;"OK","Review Data",IF(L20&lt;&gt;"","Completed",IF(K20="","No Follow-Up",IF(K20&lt;Dashboard!$B$3,"Overdue",IF(K20&lt;=Dashboard!$B$3+Settings!$B$6,"Due Soon","Scheduled"))))))</f>
        <v/>
      </c>
      <c r="O20" s="26">
        <f>IF(A20="","",IF(COUNTIF($A$7:$A$506,A20)&gt;1,"Check: Duplicate Interaction ID",IF(B20="","Check: Missing Case ID",IF(COUNTIF(Cases!$A$7:$A$206,B20)=0,"Check: Case ID Not Found",IF(C20="","Check: Missing Contact Date",IF(C20&gt;Dashboard!$B$3,"Check: Future Contact Date",IF(AND(K20&lt;&gt;"",C20&lt;&gt;"",K20&lt;C20),"Check: Follow-Up Before Contact",IF(AND(L20&lt;&gt;"",C20&lt;&gt;"",L20&lt;C20),"Check: Completion Before Contact","OK"))))))))</f>
        <v/>
      </c>
    </row>
    <row r="21">
      <c r="A21" s="23" t="n"/>
      <c r="B21" s="23" t="n"/>
      <c r="C21" s="36" t="n"/>
      <c r="D21" s="23" t="n"/>
      <c r="E21" s="23" t="n"/>
      <c r="F21" s="23" t="n"/>
      <c r="G21" s="23" t="n"/>
      <c r="H21" s="23" t="n"/>
      <c r="I21" s="24" t="n"/>
      <c r="J21" s="24" t="n"/>
      <c r="K21" s="36" t="n"/>
      <c r="L21" s="36" t="n"/>
      <c r="M21" s="25">
        <f>IF(A21="","",IF(K21="","",K21-Dashboard!$B$3))</f>
        <v/>
      </c>
      <c r="N21" s="26">
        <f>IF(A21="","",IF(O21&lt;&gt;"OK","Review Data",IF(L21&lt;&gt;"","Completed",IF(K21="","No Follow-Up",IF(K21&lt;Dashboard!$B$3,"Overdue",IF(K21&lt;=Dashboard!$B$3+Settings!$B$6,"Due Soon","Scheduled"))))))</f>
        <v/>
      </c>
      <c r="O21" s="26">
        <f>IF(A21="","",IF(COUNTIF($A$7:$A$506,A21)&gt;1,"Check: Duplicate Interaction ID",IF(B21="","Check: Missing Case ID",IF(COUNTIF(Cases!$A$7:$A$206,B21)=0,"Check: Case ID Not Found",IF(C21="","Check: Missing Contact Date",IF(C21&gt;Dashboard!$B$3,"Check: Future Contact Date",IF(AND(K21&lt;&gt;"",C21&lt;&gt;"",K21&lt;C21),"Check: Follow-Up Before Contact",IF(AND(L21&lt;&gt;"",C21&lt;&gt;"",L21&lt;C21),"Check: Completion Before Contact","OK"))))))))</f>
        <v/>
      </c>
    </row>
    <row r="22">
      <c r="A22" s="23" t="n"/>
      <c r="B22" s="23" t="n"/>
      <c r="C22" s="36" t="n"/>
      <c r="D22" s="23" t="n"/>
      <c r="E22" s="23" t="n"/>
      <c r="F22" s="23" t="n"/>
      <c r="G22" s="23" t="n"/>
      <c r="H22" s="23" t="n"/>
      <c r="I22" s="24" t="n"/>
      <c r="J22" s="24" t="n"/>
      <c r="K22" s="36" t="n"/>
      <c r="L22" s="36" t="n"/>
      <c r="M22" s="25">
        <f>IF(A22="","",IF(K22="","",K22-Dashboard!$B$3))</f>
        <v/>
      </c>
      <c r="N22" s="26">
        <f>IF(A22="","",IF(O22&lt;&gt;"OK","Review Data",IF(L22&lt;&gt;"","Completed",IF(K22="","No Follow-Up",IF(K22&lt;Dashboard!$B$3,"Overdue",IF(K22&lt;=Dashboard!$B$3+Settings!$B$6,"Due Soon","Scheduled"))))))</f>
        <v/>
      </c>
      <c r="O22" s="26">
        <f>IF(A22="","",IF(COUNTIF($A$7:$A$506,A22)&gt;1,"Check: Duplicate Interaction ID",IF(B22="","Check: Missing Case ID",IF(COUNTIF(Cases!$A$7:$A$206,B22)=0,"Check: Case ID Not Found",IF(C22="","Check: Missing Contact Date",IF(C22&gt;Dashboard!$B$3,"Check: Future Contact Date",IF(AND(K22&lt;&gt;"",C22&lt;&gt;"",K22&lt;C22),"Check: Follow-Up Before Contact",IF(AND(L22&lt;&gt;"",C22&lt;&gt;"",L22&lt;C22),"Check: Completion Before Contact","OK"))))))))</f>
        <v/>
      </c>
    </row>
    <row r="23">
      <c r="A23" s="23" t="n"/>
      <c r="B23" s="23" t="n"/>
      <c r="C23" s="36" t="n"/>
      <c r="D23" s="23" t="n"/>
      <c r="E23" s="23" t="n"/>
      <c r="F23" s="23" t="n"/>
      <c r="G23" s="23" t="n"/>
      <c r="H23" s="23" t="n"/>
      <c r="I23" s="24" t="n"/>
      <c r="J23" s="24" t="n"/>
      <c r="K23" s="36" t="n"/>
      <c r="L23" s="36" t="n"/>
      <c r="M23" s="25">
        <f>IF(A23="","",IF(K23="","",K23-Dashboard!$B$3))</f>
        <v/>
      </c>
      <c r="N23" s="26">
        <f>IF(A23="","",IF(O23&lt;&gt;"OK","Review Data",IF(L23&lt;&gt;"","Completed",IF(K23="","No Follow-Up",IF(K23&lt;Dashboard!$B$3,"Overdue",IF(K23&lt;=Dashboard!$B$3+Settings!$B$6,"Due Soon","Scheduled"))))))</f>
        <v/>
      </c>
      <c r="O23" s="26">
        <f>IF(A23="","",IF(COUNTIF($A$7:$A$506,A23)&gt;1,"Check: Duplicate Interaction ID",IF(B23="","Check: Missing Case ID",IF(COUNTIF(Cases!$A$7:$A$206,B23)=0,"Check: Case ID Not Found",IF(C23="","Check: Missing Contact Date",IF(C23&gt;Dashboard!$B$3,"Check: Future Contact Date",IF(AND(K23&lt;&gt;"",C23&lt;&gt;"",K23&lt;C23),"Check: Follow-Up Before Contact",IF(AND(L23&lt;&gt;"",C23&lt;&gt;"",L23&lt;C23),"Check: Completion Before Contact","OK"))))))))</f>
        <v/>
      </c>
    </row>
    <row r="24">
      <c r="A24" s="23" t="n"/>
      <c r="B24" s="23" t="n"/>
      <c r="C24" s="36" t="n"/>
      <c r="D24" s="23" t="n"/>
      <c r="E24" s="23" t="n"/>
      <c r="F24" s="23" t="n"/>
      <c r="G24" s="23" t="n"/>
      <c r="H24" s="23" t="n"/>
      <c r="I24" s="24" t="n"/>
      <c r="J24" s="24" t="n"/>
      <c r="K24" s="36" t="n"/>
      <c r="L24" s="36" t="n"/>
      <c r="M24" s="25">
        <f>IF(A24="","",IF(K24="","",K24-Dashboard!$B$3))</f>
        <v/>
      </c>
      <c r="N24" s="26">
        <f>IF(A24="","",IF(O24&lt;&gt;"OK","Review Data",IF(L24&lt;&gt;"","Completed",IF(K24="","No Follow-Up",IF(K24&lt;Dashboard!$B$3,"Overdue",IF(K24&lt;=Dashboard!$B$3+Settings!$B$6,"Due Soon","Scheduled"))))))</f>
        <v/>
      </c>
      <c r="O24" s="26">
        <f>IF(A24="","",IF(COUNTIF($A$7:$A$506,A24)&gt;1,"Check: Duplicate Interaction ID",IF(B24="","Check: Missing Case ID",IF(COUNTIF(Cases!$A$7:$A$206,B24)=0,"Check: Case ID Not Found",IF(C24="","Check: Missing Contact Date",IF(C24&gt;Dashboard!$B$3,"Check: Future Contact Date",IF(AND(K24&lt;&gt;"",C24&lt;&gt;"",K24&lt;C24),"Check: Follow-Up Before Contact",IF(AND(L24&lt;&gt;"",C24&lt;&gt;"",L24&lt;C24),"Check: Completion Before Contact","OK"))))))))</f>
        <v/>
      </c>
    </row>
    <row r="25">
      <c r="A25" s="23" t="n"/>
      <c r="B25" s="23" t="n"/>
      <c r="C25" s="36" t="n"/>
      <c r="D25" s="23" t="n"/>
      <c r="E25" s="23" t="n"/>
      <c r="F25" s="23" t="n"/>
      <c r="G25" s="23" t="n"/>
      <c r="H25" s="23" t="n"/>
      <c r="I25" s="24" t="n"/>
      <c r="J25" s="24" t="n"/>
      <c r="K25" s="36" t="n"/>
      <c r="L25" s="36" t="n"/>
      <c r="M25" s="25">
        <f>IF(A25="","",IF(K25="","",K25-Dashboard!$B$3))</f>
        <v/>
      </c>
      <c r="N25" s="26">
        <f>IF(A25="","",IF(O25&lt;&gt;"OK","Review Data",IF(L25&lt;&gt;"","Completed",IF(K25="","No Follow-Up",IF(K25&lt;Dashboard!$B$3,"Overdue",IF(K25&lt;=Dashboard!$B$3+Settings!$B$6,"Due Soon","Scheduled"))))))</f>
        <v/>
      </c>
      <c r="O25" s="26">
        <f>IF(A25="","",IF(COUNTIF($A$7:$A$506,A25)&gt;1,"Check: Duplicate Interaction ID",IF(B25="","Check: Missing Case ID",IF(COUNTIF(Cases!$A$7:$A$206,B25)=0,"Check: Case ID Not Found",IF(C25="","Check: Missing Contact Date",IF(C25&gt;Dashboard!$B$3,"Check: Future Contact Date",IF(AND(K25&lt;&gt;"",C25&lt;&gt;"",K25&lt;C25),"Check: Follow-Up Before Contact",IF(AND(L25&lt;&gt;"",C25&lt;&gt;"",L25&lt;C25),"Check: Completion Before Contact","OK"))))))))</f>
        <v/>
      </c>
    </row>
    <row r="26">
      <c r="A26" s="23" t="n"/>
      <c r="B26" s="23" t="n"/>
      <c r="C26" s="36" t="n"/>
      <c r="D26" s="23" t="n"/>
      <c r="E26" s="23" t="n"/>
      <c r="F26" s="23" t="n"/>
      <c r="G26" s="23" t="n"/>
      <c r="H26" s="23" t="n"/>
      <c r="I26" s="24" t="n"/>
      <c r="J26" s="24" t="n"/>
      <c r="K26" s="36" t="n"/>
      <c r="L26" s="36" t="n"/>
      <c r="M26" s="25">
        <f>IF(A26="","",IF(K26="","",K26-Dashboard!$B$3))</f>
        <v/>
      </c>
      <c r="N26" s="26">
        <f>IF(A26="","",IF(O26&lt;&gt;"OK","Review Data",IF(L26&lt;&gt;"","Completed",IF(K26="","No Follow-Up",IF(K26&lt;Dashboard!$B$3,"Overdue",IF(K26&lt;=Dashboard!$B$3+Settings!$B$6,"Due Soon","Scheduled"))))))</f>
        <v/>
      </c>
      <c r="O26" s="26">
        <f>IF(A26="","",IF(COUNTIF($A$7:$A$506,A26)&gt;1,"Check: Duplicate Interaction ID",IF(B26="","Check: Missing Case ID",IF(COUNTIF(Cases!$A$7:$A$206,B26)=0,"Check: Case ID Not Found",IF(C26="","Check: Missing Contact Date",IF(C26&gt;Dashboard!$B$3,"Check: Future Contact Date",IF(AND(K26&lt;&gt;"",C26&lt;&gt;"",K26&lt;C26),"Check: Follow-Up Before Contact",IF(AND(L26&lt;&gt;"",C26&lt;&gt;"",L26&lt;C26),"Check: Completion Before Contact","OK"))))))))</f>
        <v/>
      </c>
    </row>
    <row r="27">
      <c r="A27" s="23" t="n"/>
      <c r="B27" s="23" t="n"/>
      <c r="C27" s="36" t="n"/>
      <c r="D27" s="23" t="n"/>
      <c r="E27" s="23" t="n"/>
      <c r="F27" s="23" t="n"/>
      <c r="G27" s="23" t="n"/>
      <c r="H27" s="23" t="n"/>
      <c r="I27" s="24" t="n"/>
      <c r="J27" s="24" t="n"/>
      <c r="K27" s="36" t="n"/>
      <c r="L27" s="36" t="n"/>
      <c r="M27" s="25">
        <f>IF(A27="","",IF(K27="","",K27-Dashboard!$B$3))</f>
        <v/>
      </c>
      <c r="N27" s="26">
        <f>IF(A27="","",IF(O27&lt;&gt;"OK","Review Data",IF(L27&lt;&gt;"","Completed",IF(K27="","No Follow-Up",IF(K27&lt;Dashboard!$B$3,"Overdue",IF(K27&lt;=Dashboard!$B$3+Settings!$B$6,"Due Soon","Scheduled"))))))</f>
        <v/>
      </c>
      <c r="O27" s="26">
        <f>IF(A27="","",IF(COUNTIF($A$7:$A$506,A27)&gt;1,"Check: Duplicate Interaction ID",IF(B27="","Check: Missing Case ID",IF(COUNTIF(Cases!$A$7:$A$206,B27)=0,"Check: Case ID Not Found",IF(C27="","Check: Missing Contact Date",IF(C27&gt;Dashboard!$B$3,"Check: Future Contact Date",IF(AND(K27&lt;&gt;"",C27&lt;&gt;"",K27&lt;C27),"Check: Follow-Up Before Contact",IF(AND(L27&lt;&gt;"",C27&lt;&gt;"",L27&lt;C27),"Check: Completion Before Contact","OK"))))))))</f>
        <v/>
      </c>
    </row>
    <row r="28">
      <c r="A28" s="23" t="n"/>
      <c r="B28" s="23" t="n"/>
      <c r="C28" s="36" t="n"/>
      <c r="D28" s="23" t="n"/>
      <c r="E28" s="23" t="n"/>
      <c r="F28" s="23" t="n"/>
      <c r="G28" s="23" t="n"/>
      <c r="H28" s="23" t="n"/>
      <c r="I28" s="24" t="n"/>
      <c r="J28" s="24" t="n"/>
      <c r="K28" s="36" t="n"/>
      <c r="L28" s="36" t="n"/>
      <c r="M28" s="25">
        <f>IF(A28="","",IF(K28="","",K28-Dashboard!$B$3))</f>
        <v/>
      </c>
      <c r="N28" s="26">
        <f>IF(A28="","",IF(O28&lt;&gt;"OK","Review Data",IF(L28&lt;&gt;"","Completed",IF(K28="","No Follow-Up",IF(K28&lt;Dashboard!$B$3,"Overdue",IF(K28&lt;=Dashboard!$B$3+Settings!$B$6,"Due Soon","Scheduled"))))))</f>
        <v/>
      </c>
      <c r="O28" s="26">
        <f>IF(A28="","",IF(COUNTIF($A$7:$A$506,A28)&gt;1,"Check: Duplicate Interaction ID",IF(B28="","Check: Missing Case ID",IF(COUNTIF(Cases!$A$7:$A$206,B28)=0,"Check: Case ID Not Found",IF(C28="","Check: Missing Contact Date",IF(C28&gt;Dashboard!$B$3,"Check: Future Contact Date",IF(AND(K28&lt;&gt;"",C28&lt;&gt;"",K28&lt;C28),"Check: Follow-Up Before Contact",IF(AND(L28&lt;&gt;"",C28&lt;&gt;"",L28&lt;C28),"Check: Completion Before Contact","OK"))))))))</f>
        <v/>
      </c>
    </row>
    <row r="29">
      <c r="A29" s="23" t="n"/>
      <c r="B29" s="23" t="n"/>
      <c r="C29" s="36" t="n"/>
      <c r="D29" s="23" t="n"/>
      <c r="E29" s="23" t="n"/>
      <c r="F29" s="23" t="n"/>
      <c r="G29" s="23" t="n"/>
      <c r="H29" s="23" t="n"/>
      <c r="I29" s="24" t="n"/>
      <c r="J29" s="24" t="n"/>
      <c r="K29" s="36" t="n"/>
      <c r="L29" s="36" t="n"/>
      <c r="M29" s="25">
        <f>IF(A29="","",IF(K29="","",K29-Dashboard!$B$3))</f>
        <v/>
      </c>
      <c r="N29" s="26">
        <f>IF(A29="","",IF(O29&lt;&gt;"OK","Review Data",IF(L29&lt;&gt;"","Completed",IF(K29="","No Follow-Up",IF(K29&lt;Dashboard!$B$3,"Overdue",IF(K29&lt;=Dashboard!$B$3+Settings!$B$6,"Due Soon","Scheduled"))))))</f>
        <v/>
      </c>
      <c r="O29" s="26">
        <f>IF(A29="","",IF(COUNTIF($A$7:$A$506,A29)&gt;1,"Check: Duplicate Interaction ID",IF(B29="","Check: Missing Case ID",IF(COUNTIF(Cases!$A$7:$A$206,B29)=0,"Check: Case ID Not Found",IF(C29="","Check: Missing Contact Date",IF(C29&gt;Dashboard!$B$3,"Check: Future Contact Date",IF(AND(K29&lt;&gt;"",C29&lt;&gt;"",K29&lt;C29),"Check: Follow-Up Before Contact",IF(AND(L29&lt;&gt;"",C29&lt;&gt;"",L29&lt;C29),"Check: Completion Before Contact","OK"))))))))</f>
        <v/>
      </c>
    </row>
    <row r="30">
      <c r="A30" s="23" t="n"/>
      <c r="B30" s="23" t="n"/>
      <c r="C30" s="36" t="n"/>
      <c r="D30" s="23" t="n"/>
      <c r="E30" s="23" t="n"/>
      <c r="F30" s="23" t="n"/>
      <c r="G30" s="23" t="n"/>
      <c r="H30" s="23" t="n"/>
      <c r="I30" s="24" t="n"/>
      <c r="J30" s="24" t="n"/>
      <c r="K30" s="36" t="n"/>
      <c r="L30" s="36" t="n"/>
      <c r="M30" s="25">
        <f>IF(A30="","",IF(K30="","",K30-Dashboard!$B$3))</f>
        <v/>
      </c>
      <c r="N30" s="26">
        <f>IF(A30="","",IF(O30&lt;&gt;"OK","Review Data",IF(L30&lt;&gt;"","Completed",IF(K30="","No Follow-Up",IF(K30&lt;Dashboard!$B$3,"Overdue",IF(K30&lt;=Dashboard!$B$3+Settings!$B$6,"Due Soon","Scheduled"))))))</f>
        <v/>
      </c>
      <c r="O30" s="26">
        <f>IF(A30="","",IF(COUNTIF($A$7:$A$506,A30)&gt;1,"Check: Duplicate Interaction ID",IF(B30="","Check: Missing Case ID",IF(COUNTIF(Cases!$A$7:$A$206,B30)=0,"Check: Case ID Not Found",IF(C30="","Check: Missing Contact Date",IF(C30&gt;Dashboard!$B$3,"Check: Future Contact Date",IF(AND(K30&lt;&gt;"",C30&lt;&gt;"",K30&lt;C30),"Check: Follow-Up Before Contact",IF(AND(L30&lt;&gt;"",C30&lt;&gt;"",L30&lt;C30),"Check: Completion Before Contact","OK"))))))))</f>
        <v/>
      </c>
    </row>
    <row r="31">
      <c r="A31" s="23" t="n"/>
      <c r="B31" s="23" t="n"/>
      <c r="C31" s="36" t="n"/>
      <c r="D31" s="23" t="n"/>
      <c r="E31" s="23" t="n"/>
      <c r="F31" s="23" t="n"/>
      <c r="G31" s="23" t="n"/>
      <c r="H31" s="23" t="n"/>
      <c r="I31" s="24" t="n"/>
      <c r="J31" s="24" t="n"/>
      <c r="K31" s="36" t="n"/>
      <c r="L31" s="36" t="n"/>
      <c r="M31" s="25">
        <f>IF(A31="","",IF(K31="","",K31-Dashboard!$B$3))</f>
        <v/>
      </c>
      <c r="N31" s="26">
        <f>IF(A31="","",IF(O31&lt;&gt;"OK","Review Data",IF(L31&lt;&gt;"","Completed",IF(K31="","No Follow-Up",IF(K31&lt;Dashboard!$B$3,"Overdue",IF(K31&lt;=Dashboard!$B$3+Settings!$B$6,"Due Soon","Scheduled"))))))</f>
        <v/>
      </c>
      <c r="O31" s="26">
        <f>IF(A31="","",IF(COUNTIF($A$7:$A$506,A31)&gt;1,"Check: Duplicate Interaction ID",IF(B31="","Check: Missing Case ID",IF(COUNTIF(Cases!$A$7:$A$206,B31)=0,"Check: Case ID Not Found",IF(C31="","Check: Missing Contact Date",IF(C31&gt;Dashboard!$B$3,"Check: Future Contact Date",IF(AND(K31&lt;&gt;"",C31&lt;&gt;"",K31&lt;C31),"Check: Follow-Up Before Contact",IF(AND(L31&lt;&gt;"",C31&lt;&gt;"",L31&lt;C31),"Check: Completion Before Contact","OK"))))))))</f>
        <v/>
      </c>
    </row>
    <row r="32">
      <c r="A32" s="23" t="n"/>
      <c r="B32" s="23" t="n"/>
      <c r="C32" s="36" t="n"/>
      <c r="D32" s="23" t="n"/>
      <c r="E32" s="23" t="n"/>
      <c r="F32" s="23" t="n"/>
      <c r="G32" s="23" t="n"/>
      <c r="H32" s="23" t="n"/>
      <c r="I32" s="24" t="n"/>
      <c r="J32" s="24" t="n"/>
      <c r="K32" s="36" t="n"/>
      <c r="L32" s="36" t="n"/>
      <c r="M32" s="25">
        <f>IF(A32="","",IF(K32="","",K32-Dashboard!$B$3))</f>
        <v/>
      </c>
      <c r="N32" s="26">
        <f>IF(A32="","",IF(O32&lt;&gt;"OK","Review Data",IF(L32&lt;&gt;"","Completed",IF(K32="","No Follow-Up",IF(K32&lt;Dashboard!$B$3,"Overdue",IF(K32&lt;=Dashboard!$B$3+Settings!$B$6,"Due Soon","Scheduled"))))))</f>
        <v/>
      </c>
      <c r="O32" s="26">
        <f>IF(A32="","",IF(COUNTIF($A$7:$A$506,A32)&gt;1,"Check: Duplicate Interaction ID",IF(B32="","Check: Missing Case ID",IF(COUNTIF(Cases!$A$7:$A$206,B32)=0,"Check: Case ID Not Found",IF(C32="","Check: Missing Contact Date",IF(C32&gt;Dashboard!$B$3,"Check: Future Contact Date",IF(AND(K32&lt;&gt;"",C32&lt;&gt;"",K32&lt;C32),"Check: Follow-Up Before Contact",IF(AND(L32&lt;&gt;"",C32&lt;&gt;"",L32&lt;C32),"Check: Completion Before Contact","OK"))))))))</f>
        <v/>
      </c>
    </row>
    <row r="33">
      <c r="A33" s="23" t="n"/>
      <c r="B33" s="23" t="n"/>
      <c r="C33" s="36" t="n"/>
      <c r="D33" s="23" t="n"/>
      <c r="E33" s="23" t="n"/>
      <c r="F33" s="23" t="n"/>
      <c r="G33" s="23" t="n"/>
      <c r="H33" s="23" t="n"/>
      <c r="I33" s="24" t="n"/>
      <c r="J33" s="24" t="n"/>
      <c r="K33" s="36" t="n"/>
      <c r="L33" s="36" t="n"/>
      <c r="M33" s="25">
        <f>IF(A33="","",IF(K33="","",K33-Dashboard!$B$3))</f>
        <v/>
      </c>
      <c r="N33" s="26">
        <f>IF(A33="","",IF(O33&lt;&gt;"OK","Review Data",IF(L33&lt;&gt;"","Completed",IF(K33="","No Follow-Up",IF(K33&lt;Dashboard!$B$3,"Overdue",IF(K33&lt;=Dashboard!$B$3+Settings!$B$6,"Due Soon","Scheduled"))))))</f>
        <v/>
      </c>
      <c r="O33" s="26">
        <f>IF(A33="","",IF(COUNTIF($A$7:$A$506,A33)&gt;1,"Check: Duplicate Interaction ID",IF(B33="","Check: Missing Case ID",IF(COUNTIF(Cases!$A$7:$A$206,B33)=0,"Check: Case ID Not Found",IF(C33="","Check: Missing Contact Date",IF(C33&gt;Dashboard!$B$3,"Check: Future Contact Date",IF(AND(K33&lt;&gt;"",C33&lt;&gt;"",K33&lt;C33),"Check: Follow-Up Before Contact",IF(AND(L33&lt;&gt;"",C33&lt;&gt;"",L33&lt;C33),"Check: Completion Before Contact","OK"))))))))</f>
        <v/>
      </c>
    </row>
    <row r="34">
      <c r="A34" s="23" t="n"/>
      <c r="B34" s="23" t="n"/>
      <c r="C34" s="36" t="n"/>
      <c r="D34" s="23" t="n"/>
      <c r="E34" s="23" t="n"/>
      <c r="F34" s="23" t="n"/>
      <c r="G34" s="23" t="n"/>
      <c r="H34" s="23" t="n"/>
      <c r="I34" s="24" t="n"/>
      <c r="J34" s="24" t="n"/>
      <c r="K34" s="36" t="n"/>
      <c r="L34" s="36" t="n"/>
      <c r="M34" s="25">
        <f>IF(A34="","",IF(K34="","",K34-Dashboard!$B$3))</f>
        <v/>
      </c>
      <c r="N34" s="26">
        <f>IF(A34="","",IF(O34&lt;&gt;"OK","Review Data",IF(L34&lt;&gt;"","Completed",IF(K34="","No Follow-Up",IF(K34&lt;Dashboard!$B$3,"Overdue",IF(K34&lt;=Dashboard!$B$3+Settings!$B$6,"Due Soon","Scheduled"))))))</f>
        <v/>
      </c>
      <c r="O34" s="26">
        <f>IF(A34="","",IF(COUNTIF($A$7:$A$506,A34)&gt;1,"Check: Duplicate Interaction ID",IF(B34="","Check: Missing Case ID",IF(COUNTIF(Cases!$A$7:$A$206,B34)=0,"Check: Case ID Not Found",IF(C34="","Check: Missing Contact Date",IF(C34&gt;Dashboard!$B$3,"Check: Future Contact Date",IF(AND(K34&lt;&gt;"",C34&lt;&gt;"",K34&lt;C34),"Check: Follow-Up Before Contact",IF(AND(L34&lt;&gt;"",C34&lt;&gt;"",L34&lt;C34),"Check: Completion Before Contact","OK"))))))))</f>
        <v/>
      </c>
    </row>
    <row r="35">
      <c r="A35" s="23" t="n"/>
      <c r="B35" s="23" t="n"/>
      <c r="C35" s="36" t="n"/>
      <c r="D35" s="23" t="n"/>
      <c r="E35" s="23" t="n"/>
      <c r="F35" s="23" t="n"/>
      <c r="G35" s="23" t="n"/>
      <c r="H35" s="23" t="n"/>
      <c r="I35" s="24" t="n"/>
      <c r="J35" s="24" t="n"/>
      <c r="K35" s="36" t="n"/>
      <c r="L35" s="36" t="n"/>
      <c r="M35" s="25">
        <f>IF(A35="","",IF(K35="","",K35-Dashboard!$B$3))</f>
        <v/>
      </c>
      <c r="N35" s="26">
        <f>IF(A35="","",IF(O35&lt;&gt;"OK","Review Data",IF(L35&lt;&gt;"","Completed",IF(K35="","No Follow-Up",IF(K35&lt;Dashboard!$B$3,"Overdue",IF(K35&lt;=Dashboard!$B$3+Settings!$B$6,"Due Soon","Scheduled"))))))</f>
        <v/>
      </c>
      <c r="O35" s="26">
        <f>IF(A35="","",IF(COUNTIF($A$7:$A$506,A35)&gt;1,"Check: Duplicate Interaction ID",IF(B35="","Check: Missing Case ID",IF(COUNTIF(Cases!$A$7:$A$206,B35)=0,"Check: Case ID Not Found",IF(C35="","Check: Missing Contact Date",IF(C35&gt;Dashboard!$B$3,"Check: Future Contact Date",IF(AND(K35&lt;&gt;"",C35&lt;&gt;"",K35&lt;C35),"Check: Follow-Up Before Contact",IF(AND(L35&lt;&gt;"",C35&lt;&gt;"",L35&lt;C35),"Check: Completion Before Contact","OK"))))))))</f>
        <v/>
      </c>
    </row>
    <row r="36">
      <c r="A36" s="23" t="n"/>
      <c r="B36" s="23" t="n"/>
      <c r="C36" s="36" t="n"/>
      <c r="D36" s="23" t="n"/>
      <c r="E36" s="23" t="n"/>
      <c r="F36" s="23" t="n"/>
      <c r="G36" s="23" t="n"/>
      <c r="H36" s="23" t="n"/>
      <c r="I36" s="24" t="n"/>
      <c r="J36" s="24" t="n"/>
      <c r="K36" s="36" t="n"/>
      <c r="L36" s="36" t="n"/>
      <c r="M36" s="25">
        <f>IF(A36="","",IF(K36="","",K36-Dashboard!$B$3))</f>
        <v/>
      </c>
      <c r="N36" s="26">
        <f>IF(A36="","",IF(O36&lt;&gt;"OK","Review Data",IF(L36&lt;&gt;"","Completed",IF(K36="","No Follow-Up",IF(K36&lt;Dashboard!$B$3,"Overdue",IF(K36&lt;=Dashboard!$B$3+Settings!$B$6,"Due Soon","Scheduled"))))))</f>
        <v/>
      </c>
      <c r="O36" s="26">
        <f>IF(A36="","",IF(COUNTIF($A$7:$A$506,A36)&gt;1,"Check: Duplicate Interaction ID",IF(B36="","Check: Missing Case ID",IF(COUNTIF(Cases!$A$7:$A$206,B36)=0,"Check: Case ID Not Found",IF(C36="","Check: Missing Contact Date",IF(C36&gt;Dashboard!$B$3,"Check: Future Contact Date",IF(AND(K36&lt;&gt;"",C36&lt;&gt;"",K36&lt;C36),"Check: Follow-Up Before Contact",IF(AND(L36&lt;&gt;"",C36&lt;&gt;"",L36&lt;C36),"Check: Completion Before Contact","OK"))))))))</f>
        <v/>
      </c>
    </row>
    <row r="37">
      <c r="A37" s="23" t="n"/>
      <c r="B37" s="23" t="n"/>
      <c r="C37" s="36" t="n"/>
      <c r="D37" s="23" t="n"/>
      <c r="E37" s="23" t="n"/>
      <c r="F37" s="23" t="n"/>
      <c r="G37" s="23" t="n"/>
      <c r="H37" s="23" t="n"/>
      <c r="I37" s="24" t="n"/>
      <c r="J37" s="24" t="n"/>
      <c r="K37" s="36" t="n"/>
      <c r="L37" s="36" t="n"/>
      <c r="M37" s="25">
        <f>IF(A37="","",IF(K37="","",K37-Dashboard!$B$3))</f>
        <v/>
      </c>
      <c r="N37" s="26">
        <f>IF(A37="","",IF(O37&lt;&gt;"OK","Review Data",IF(L37&lt;&gt;"","Completed",IF(K37="","No Follow-Up",IF(K37&lt;Dashboard!$B$3,"Overdue",IF(K37&lt;=Dashboard!$B$3+Settings!$B$6,"Due Soon","Scheduled"))))))</f>
        <v/>
      </c>
      <c r="O37" s="26">
        <f>IF(A37="","",IF(COUNTIF($A$7:$A$506,A37)&gt;1,"Check: Duplicate Interaction ID",IF(B37="","Check: Missing Case ID",IF(COUNTIF(Cases!$A$7:$A$206,B37)=0,"Check: Case ID Not Found",IF(C37="","Check: Missing Contact Date",IF(C37&gt;Dashboard!$B$3,"Check: Future Contact Date",IF(AND(K37&lt;&gt;"",C37&lt;&gt;"",K37&lt;C37),"Check: Follow-Up Before Contact",IF(AND(L37&lt;&gt;"",C37&lt;&gt;"",L37&lt;C37),"Check: Completion Before Contact","OK"))))))))</f>
        <v/>
      </c>
    </row>
    <row r="38">
      <c r="A38" s="23" t="n"/>
      <c r="B38" s="23" t="n"/>
      <c r="C38" s="36" t="n"/>
      <c r="D38" s="23" t="n"/>
      <c r="E38" s="23" t="n"/>
      <c r="F38" s="23" t="n"/>
      <c r="G38" s="23" t="n"/>
      <c r="H38" s="23" t="n"/>
      <c r="I38" s="24" t="n"/>
      <c r="J38" s="24" t="n"/>
      <c r="K38" s="36" t="n"/>
      <c r="L38" s="36" t="n"/>
      <c r="M38" s="25">
        <f>IF(A38="","",IF(K38="","",K38-Dashboard!$B$3))</f>
        <v/>
      </c>
      <c r="N38" s="26">
        <f>IF(A38="","",IF(O38&lt;&gt;"OK","Review Data",IF(L38&lt;&gt;"","Completed",IF(K38="","No Follow-Up",IF(K38&lt;Dashboard!$B$3,"Overdue",IF(K38&lt;=Dashboard!$B$3+Settings!$B$6,"Due Soon","Scheduled"))))))</f>
        <v/>
      </c>
      <c r="O38" s="26">
        <f>IF(A38="","",IF(COUNTIF($A$7:$A$506,A38)&gt;1,"Check: Duplicate Interaction ID",IF(B38="","Check: Missing Case ID",IF(COUNTIF(Cases!$A$7:$A$206,B38)=0,"Check: Case ID Not Found",IF(C38="","Check: Missing Contact Date",IF(C38&gt;Dashboard!$B$3,"Check: Future Contact Date",IF(AND(K38&lt;&gt;"",C38&lt;&gt;"",K38&lt;C38),"Check: Follow-Up Before Contact",IF(AND(L38&lt;&gt;"",C38&lt;&gt;"",L38&lt;C38),"Check: Completion Before Contact","OK"))))))))</f>
        <v/>
      </c>
    </row>
    <row r="39">
      <c r="A39" s="23" t="n"/>
      <c r="B39" s="23" t="n"/>
      <c r="C39" s="36" t="n"/>
      <c r="D39" s="23" t="n"/>
      <c r="E39" s="23" t="n"/>
      <c r="F39" s="23" t="n"/>
      <c r="G39" s="23" t="n"/>
      <c r="H39" s="23" t="n"/>
      <c r="I39" s="24" t="n"/>
      <c r="J39" s="24" t="n"/>
      <c r="K39" s="36" t="n"/>
      <c r="L39" s="36" t="n"/>
      <c r="M39" s="25">
        <f>IF(A39="","",IF(K39="","",K39-Dashboard!$B$3))</f>
        <v/>
      </c>
      <c r="N39" s="26">
        <f>IF(A39="","",IF(O39&lt;&gt;"OK","Review Data",IF(L39&lt;&gt;"","Completed",IF(K39="","No Follow-Up",IF(K39&lt;Dashboard!$B$3,"Overdue",IF(K39&lt;=Dashboard!$B$3+Settings!$B$6,"Due Soon","Scheduled"))))))</f>
        <v/>
      </c>
      <c r="O39" s="26">
        <f>IF(A39="","",IF(COUNTIF($A$7:$A$506,A39)&gt;1,"Check: Duplicate Interaction ID",IF(B39="","Check: Missing Case ID",IF(COUNTIF(Cases!$A$7:$A$206,B39)=0,"Check: Case ID Not Found",IF(C39="","Check: Missing Contact Date",IF(C39&gt;Dashboard!$B$3,"Check: Future Contact Date",IF(AND(K39&lt;&gt;"",C39&lt;&gt;"",K39&lt;C39),"Check: Follow-Up Before Contact",IF(AND(L39&lt;&gt;"",C39&lt;&gt;"",L39&lt;C39),"Check: Completion Before Contact","OK"))))))))</f>
        <v/>
      </c>
    </row>
    <row r="40">
      <c r="A40" s="23" t="n"/>
      <c r="B40" s="23" t="n"/>
      <c r="C40" s="36" t="n"/>
      <c r="D40" s="23" t="n"/>
      <c r="E40" s="23" t="n"/>
      <c r="F40" s="23" t="n"/>
      <c r="G40" s="23" t="n"/>
      <c r="H40" s="23" t="n"/>
      <c r="I40" s="24" t="n"/>
      <c r="J40" s="24" t="n"/>
      <c r="K40" s="36" t="n"/>
      <c r="L40" s="36" t="n"/>
      <c r="M40" s="25">
        <f>IF(A40="","",IF(K40="","",K40-Dashboard!$B$3))</f>
        <v/>
      </c>
      <c r="N40" s="26">
        <f>IF(A40="","",IF(O40&lt;&gt;"OK","Review Data",IF(L40&lt;&gt;"","Completed",IF(K40="","No Follow-Up",IF(K40&lt;Dashboard!$B$3,"Overdue",IF(K40&lt;=Dashboard!$B$3+Settings!$B$6,"Due Soon","Scheduled"))))))</f>
        <v/>
      </c>
      <c r="O40" s="26">
        <f>IF(A40="","",IF(COUNTIF($A$7:$A$506,A40)&gt;1,"Check: Duplicate Interaction ID",IF(B40="","Check: Missing Case ID",IF(COUNTIF(Cases!$A$7:$A$206,B40)=0,"Check: Case ID Not Found",IF(C40="","Check: Missing Contact Date",IF(C40&gt;Dashboard!$B$3,"Check: Future Contact Date",IF(AND(K40&lt;&gt;"",C40&lt;&gt;"",K40&lt;C40),"Check: Follow-Up Before Contact",IF(AND(L40&lt;&gt;"",C40&lt;&gt;"",L40&lt;C40),"Check: Completion Before Contact","OK"))))))))</f>
        <v/>
      </c>
    </row>
    <row r="41">
      <c r="A41" s="23" t="n"/>
      <c r="B41" s="23" t="n"/>
      <c r="C41" s="36" t="n"/>
      <c r="D41" s="23" t="n"/>
      <c r="E41" s="23" t="n"/>
      <c r="F41" s="23" t="n"/>
      <c r="G41" s="23" t="n"/>
      <c r="H41" s="23" t="n"/>
      <c r="I41" s="24" t="n"/>
      <c r="J41" s="24" t="n"/>
      <c r="K41" s="36" t="n"/>
      <c r="L41" s="36" t="n"/>
      <c r="M41" s="25">
        <f>IF(A41="","",IF(K41="","",K41-Dashboard!$B$3))</f>
        <v/>
      </c>
      <c r="N41" s="26">
        <f>IF(A41="","",IF(O41&lt;&gt;"OK","Review Data",IF(L41&lt;&gt;"","Completed",IF(K41="","No Follow-Up",IF(K41&lt;Dashboard!$B$3,"Overdue",IF(K41&lt;=Dashboard!$B$3+Settings!$B$6,"Due Soon","Scheduled"))))))</f>
        <v/>
      </c>
      <c r="O41" s="26">
        <f>IF(A41="","",IF(COUNTIF($A$7:$A$506,A41)&gt;1,"Check: Duplicate Interaction ID",IF(B41="","Check: Missing Case ID",IF(COUNTIF(Cases!$A$7:$A$206,B41)=0,"Check: Case ID Not Found",IF(C41="","Check: Missing Contact Date",IF(C41&gt;Dashboard!$B$3,"Check: Future Contact Date",IF(AND(K41&lt;&gt;"",C41&lt;&gt;"",K41&lt;C41),"Check: Follow-Up Before Contact",IF(AND(L41&lt;&gt;"",C41&lt;&gt;"",L41&lt;C41),"Check: Completion Before Contact","OK"))))))))</f>
        <v/>
      </c>
    </row>
    <row r="42">
      <c r="A42" s="23" t="n"/>
      <c r="B42" s="23" t="n"/>
      <c r="C42" s="36" t="n"/>
      <c r="D42" s="23" t="n"/>
      <c r="E42" s="23" t="n"/>
      <c r="F42" s="23" t="n"/>
      <c r="G42" s="23" t="n"/>
      <c r="H42" s="23" t="n"/>
      <c r="I42" s="24" t="n"/>
      <c r="J42" s="24" t="n"/>
      <c r="K42" s="36" t="n"/>
      <c r="L42" s="36" t="n"/>
      <c r="M42" s="25">
        <f>IF(A42="","",IF(K42="","",K42-Dashboard!$B$3))</f>
        <v/>
      </c>
      <c r="N42" s="26">
        <f>IF(A42="","",IF(O42&lt;&gt;"OK","Review Data",IF(L42&lt;&gt;"","Completed",IF(K42="","No Follow-Up",IF(K42&lt;Dashboard!$B$3,"Overdue",IF(K42&lt;=Dashboard!$B$3+Settings!$B$6,"Due Soon","Scheduled"))))))</f>
        <v/>
      </c>
      <c r="O42" s="26">
        <f>IF(A42="","",IF(COUNTIF($A$7:$A$506,A42)&gt;1,"Check: Duplicate Interaction ID",IF(B42="","Check: Missing Case ID",IF(COUNTIF(Cases!$A$7:$A$206,B42)=0,"Check: Case ID Not Found",IF(C42="","Check: Missing Contact Date",IF(C42&gt;Dashboard!$B$3,"Check: Future Contact Date",IF(AND(K42&lt;&gt;"",C42&lt;&gt;"",K42&lt;C42),"Check: Follow-Up Before Contact",IF(AND(L42&lt;&gt;"",C42&lt;&gt;"",L42&lt;C42),"Check: Completion Before Contact","OK"))))))))</f>
        <v/>
      </c>
    </row>
    <row r="43">
      <c r="A43" s="23" t="n"/>
      <c r="B43" s="23" t="n"/>
      <c r="C43" s="36" t="n"/>
      <c r="D43" s="23" t="n"/>
      <c r="E43" s="23" t="n"/>
      <c r="F43" s="23" t="n"/>
      <c r="G43" s="23" t="n"/>
      <c r="H43" s="23" t="n"/>
      <c r="I43" s="24" t="n"/>
      <c r="J43" s="24" t="n"/>
      <c r="K43" s="36" t="n"/>
      <c r="L43" s="36" t="n"/>
      <c r="M43" s="25">
        <f>IF(A43="","",IF(K43="","",K43-Dashboard!$B$3))</f>
        <v/>
      </c>
      <c r="N43" s="26">
        <f>IF(A43="","",IF(O43&lt;&gt;"OK","Review Data",IF(L43&lt;&gt;"","Completed",IF(K43="","No Follow-Up",IF(K43&lt;Dashboard!$B$3,"Overdue",IF(K43&lt;=Dashboard!$B$3+Settings!$B$6,"Due Soon","Scheduled"))))))</f>
        <v/>
      </c>
      <c r="O43" s="26">
        <f>IF(A43="","",IF(COUNTIF($A$7:$A$506,A43)&gt;1,"Check: Duplicate Interaction ID",IF(B43="","Check: Missing Case ID",IF(COUNTIF(Cases!$A$7:$A$206,B43)=0,"Check: Case ID Not Found",IF(C43="","Check: Missing Contact Date",IF(C43&gt;Dashboard!$B$3,"Check: Future Contact Date",IF(AND(K43&lt;&gt;"",C43&lt;&gt;"",K43&lt;C43),"Check: Follow-Up Before Contact",IF(AND(L43&lt;&gt;"",C43&lt;&gt;"",L43&lt;C43),"Check: Completion Before Contact","OK"))))))))</f>
        <v/>
      </c>
    </row>
    <row r="44">
      <c r="A44" s="23" t="n"/>
      <c r="B44" s="23" t="n"/>
      <c r="C44" s="36" t="n"/>
      <c r="D44" s="23" t="n"/>
      <c r="E44" s="23" t="n"/>
      <c r="F44" s="23" t="n"/>
      <c r="G44" s="23" t="n"/>
      <c r="H44" s="23" t="n"/>
      <c r="I44" s="24" t="n"/>
      <c r="J44" s="24" t="n"/>
      <c r="K44" s="36" t="n"/>
      <c r="L44" s="36" t="n"/>
      <c r="M44" s="25">
        <f>IF(A44="","",IF(K44="","",K44-Dashboard!$B$3))</f>
        <v/>
      </c>
      <c r="N44" s="26">
        <f>IF(A44="","",IF(O44&lt;&gt;"OK","Review Data",IF(L44&lt;&gt;"","Completed",IF(K44="","No Follow-Up",IF(K44&lt;Dashboard!$B$3,"Overdue",IF(K44&lt;=Dashboard!$B$3+Settings!$B$6,"Due Soon","Scheduled"))))))</f>
        <v/>
      </c>
      <c r="O44" s="26">
        <f>IF(A44="","",IF(COUNTIF($A$7:$A$506,A44)&gt;1,"Check: Duplicate Interaction ID",IF(B44="","Check: Missing Case ID",IF(COUNTIF(Cases!$A$7:$A$206,B44)=0,"Check: Case ID Not Found",IF(C44="","Check: Missing Contact Date",IF(C44&gt;Dashboard!$B$3,"Check: Future Contact Date",IF(AND(K44&lt;&gt;"",C44&lt;&gt;"",K44&lt;C44),"Check: Follow-Up Before Contact",IF(AND(L44&lt;&gt;"",C44&lt;&gt;"",L44&lt;C44),"Check: Completion Before Contact","OK"))))))))</f>
        <v/>
      </c>
    </row>
    <row r="45">
      <c r="A45" s="23" t="n"/>
      <c r="B45" s="23" t="n"/>
      <c r="C45" s="36" t="n"/>
      <c r="D45" s="23" t="n"/>
      <c r="E45" s="23" t="n"/>
      <c r="F45" s="23" t="n"/>
      <c r="G45" s="23" t="n"/>
      <c r="H45" s="23" t="n"/>
      <c r="I45" s="24" t="n"/>
      <c r="J45" s="24" t="n"/>
      <c r="K45" s="36" t="n"/>
      <c r="L45" s="36" t="n"/>
      <c r="M45" s="25">
        <f>IF(A45="","",IF(K45="","",K45-Dashboard!$B$3))</f>
        <v/>
      </c>
      <c r="N45" s="26">
        <f>IF(A45="","",IF(O45&lt;&gt;"OK","Review Data",IF(L45&lt;&gt;"","Completed",IF(K45="","No Follow-Up",IF(K45&lt;Dashboard!$B$3,"Overdue",IF(K45&lt;=Dashboard!$B$3+Settings!$B$6,"Due Soon","Scheduled"))))))</f>
        <v/>
      </c>
      <c r="O45" s="26">
        <f>IF(A45="","",IF(COUNTIF($A$7:$A$506,A45)&gt;1,"Check: Duplicate Interaction ID",IF(B45="","Check: Missing Case ID",IF(COUNTIF(Cases!$A$7:$A$206,B45)=0,"Check: Case ID Not Found",IF(C45="","Check: Missing Contact Date",IF(C45&gt;Dashboard!$B$3,"Check: Future Contact Date",IF(AND(K45&lt;&gt;"",C45&lt;&gt;"",K45&lt;C45),"Check: Follow-Up Before Contact",IF(AND(L45&lt;&gt;"",C45&lt;&gt;"",L45&lt;C45),"Check: Completion Before Contact","OK"))))))))</f>
        <v/>
      </c>
    </row>
    <row r="46">
      <c r="A46" s="23" t="n"/>
      <c r="B46" s="23" t="n"/>
      <c r="C46" s="36" t="n"/>
      <c r="D46" s="23" t="n"/>
      <c r="E46" s="23" t="n"/>
      <c r="F46" s="23" t="n"/>
      <c r="G46" s="23" t="n"/>
      <c r="H46" s="23" t="n"/>
      <c r="I46" s="24" t="n"/>
      <c r="J46" s="24" t="n"/>
      <c r="K46" s="36" t="n"/>
      <c r="L46" s="36" t="n"/>
      <c r="M46" s="25">
        <f>IF(A46="","",IF(K46="","",K46-Dashboard!$B$3))</f>
        <v/>
      </c>
      <c r="N46" s="26">
        <f>IF(A46="","",IF(O46&lt;&gt;"OK","Review Data",IF(L46&lt;&gt;"","Completed",IF(K46="","No Follow-Up",IF(K46&lt;Dashboard!$B$3,"Overdue",IF(K46&lt;=Dashboard!$B$3+Settings!$B$6,"Due Soon","Scheduled"))))))</f>
        <v/>
      </c>
      <c r="O46" s="26">
        <f>IF(A46="","",IF(COUNTIF($A$7:$A$506,A46)&gt;1,"Check: Duplicate Interaction ID",IF(B46="","Check: Missing Case ID",IF(COUNTIF(Cases!$A$7:$A$206,B46)=0,"Check: Case ID Not Found",IF(C46="","Check: Missing Contact Date",IF(C46&gt;Dashboard!$B$3,"Check: Future Contact Date",IF(AND(K46&lt;&gt;"",C46&lt;&gt;"",K46&lt;C46),"Check: Follow-Up Before Contact",IF(AND(L46&lt;&gt;"",C46&lt;&gt;"",L46&lt;C46),"Check: Completion Before Contact","OK"))))))))</f>
        <v/>
      </c>
    </row>
    <row r="47">
      <c r="A47" s="23" t="n"/>
      <c r="B47" s="23" t="n"/>
      <c r="C47" s="36" t="n"/>
      <c r="D47" s="23" t="n"/>
      <c r="E47" s="23" t="n"/>
      <c r="F47" s="23" t="n"/>
      <c r="G47" s="23" t="n"/>
      <c r="H47" s="23" t="n"/>
      <c r="I47" s="24" t="n"/>
      <c r="J47" s="24" t="n"/>
      <c r="K47" s="36" t="n"/>
      <c r="L47" s="36" t="n"/>
      <c r="M47" s="25">
        <f>IF(A47="","",IF(K47="","",K47-Dashboard!$B$3))</f>
        <v/>
      </c>
      <c r="N47" s="26">
        <f>IF(A47="","",IF(O47&lt;&gt;"OK","Review Data",IF(L47&lt;&gt;"","Completed",IF(K47="","No Follow-Up",IF(K47&lt;Dashboard!$B$3,"Overdue",IF(K47&lt;=Dashboard!$B$3+Settings!$B$6,"Due Soon","Scheduled"))))))</f>
        <v/>
      </c>
      <c r="O47" s="26">
        <f>IF(A47="","",IF(COUNTIF($A$7:$A$506,A47)&gt;1,"Check: Duplicate Interaction ID",IF(B47="","Check: Missing Case ID",IF(COUNTIF(Cases!$A$7:$A$206,B47)=0,"Check: Case ID Not Found",IF(C47="","Check: Missing Contact Date",IF(C47&gt;Dashboard!$B$3,"Check: Future Contact Date",IF(AND(K47&lt;&gt;"",C47&lt;&gt;"",K47&lt;C47),"Check: Follow-Up Before Contact",IF(AND(L47&lt;&gt;"",C47&lt;&gt;"",L47&lt;C47),"Check: Completion Before Contact","OK"))))))))</f>
        <v/>
      </c>
    </row>
    <row r="48">
      <c r="A48" s="23" t="n"/>
      <c r="B48" s="23" t="n"/>
      <c r="C48" s="36" t="n"/>
      <c r="D48" s="23" t="n"/>
      <c r="E48" s="23" t="n"/>
      <c r="F48" s="23" t="n"/>
      <c r="G48" s="23" t="n"/>
      <c r="H48" s="23" t="n"/>
      <c r="I48" s="24" t="n"/>
      <c r="J48" s="24" t="n"/>
      <c r="K48" s="36" t="n"/>
      <c r="L48" s="36" t="n"/>
      <c r="M48" s="25">
        <f>IF(A48="","",IF(K48="","",K48-Dashboard!$B$3))</f>
        <v/>
      </c>
      <c r="N48" s="26">
        <f>IF(A48="","",IF(O48&lt;&gt;"OK","Review Data",IF(L48&lt;&gt;"","Completed",IF(K48="","No Follow-Up",IF(K48&lt;Dashboard!$B$3,"Overdue",IF(K48&lt;=Dashboard!$B$3+Settings!$B$6,"Due Soon","Scheduled"))))))</f>
        <v/>
      </c>
      <c r="O48" s="26">
        <f>IF(A48="","",IF(COUNTIF($A$7:$A$506,A48)&gt;1,"Check: Duplicate Interaction ID",IF(B48="","Check: Missing Case ID",IF(COUNTIF(Cases!$A$7:$A$206,B48)=0,"Check: Case ID Not Found",IF(C48="","Check: Missing Contact Date",IF(C48&gt;Dashboard!$B$3,"Check: Future Contact Date",IF(AND(K48&lt;&gt;"",C48&lt;&gt;"",K48&lt;C48),"Check: Follow-Up Before Contact",IF(AND(L48&lt;&gt;"",C48&lt;&gt;"",L48&lt;C48),"Check: Completion Before Contact","OK"))))))))</f>
        <v/>
      </c>
    </row>
    <row r="49">
      <c r="A49" s="23" t="n"/>
      <c r="B49" s="23" t="n"/>
      <c r="C49" s="36" t="n"/>
      <c r="D49" s="23" t="n"/>
      <c r="E49" s="23" t="n"/>
      <c r="F49" s="23" t="n"/>
      <c r="G49" s="23" t="n"/>
      <c r="H49" s="23" t="n"/>
      <c r="I49" s="24" t="n"/>
      <c r="J49" s="24" t="n"/>
      <c r="K49" s="36" t="n"/>
      <c r="L49" s="36" t="n"/>
      <c r="M49" s="25">
        <f>IF(A49="","",IF(K49="","",K49-Dashboard!$B$3))</f>
        <v/>
      </c>
      <c r="N49" s="26">
        <f>IF(A49="","",IF(O49&lt;&gt;"OK","Review Data",IF(L49&lt;&gt;"","Completed",IF(K49="","No Follow-Up",IF(K49&lt;Dashboard!$B$3,"Overdue",IF(K49&lt;=Dashboard!$B$3+Settings!$B$6,"Due Soon","Scheduled"))))))</f>
        <v/>
      </c>
      <c r="O49" s="26">
        <f>IF(A49="","",IF(COUNTIF($A$7:$A$506,A49)&gt;1,"Check: Duplicate Interaction ID",IF(B49="","Check: Missing Case ID",IF(COUNTIF(Cases!$A$7:$A$206,B49)=0,"Check: Case ID Not Found",IF(C49="","Check: Missing Contact Date",IF(C49&gt;Dashboard!$B$3,"Check: Future Contact Date",IF(AND(K49&lt;&gt;"",C49&lt;&gt;"",K49&lt;C49),"Check: Follow-Up Before Contact",IF(AND(L49&lt;&gt;"",C49&lt;&gt;"",L49&lt;C49),"Check: Completion Before Contact","OK"))))))))</f>
        <v/>
      </c>
    </row>
    <row r="50">
      <c r="A50" s="23" t="n"/>
      <c r="B50" s="23" t="n"/>
      <c r="C50" s="36" t="n"/>
      <c r="D50" s="23" t="n"/>
      <c r="E50" s="23" t="n"/>
      <c r="F50" s="23" t="n"/>
      <c r="G50" s="23" t="n"/>
      <c r="H50" s="23" t="n"/>
      <c r="I50" s="24" t="n"/>
      <c r="J50" s="24" t="n"/>
      <c r="K50" s="36" t="n"/>
      <c r="L50" s="36" t="n"/>
      <c r="M50" s="25">
        <f>IF(A50="","",IF(K50="","",K50-Dashboard!$B$3))</f>
        <v/>
      </c>
      <c r="N50" s="26">
        <f>IF(A50="","",IF(O50&lt;&gt;"OK","Review Data",IF(L50&lt;&gt;"","Completed",IF(K50="","No Follow-Up",IF(K50&lt;Dashboard!$B$3,"Overdue",IF(K50&lt;=Dashboard!$B$3+Settings!$B$6,"Due Soon","Scheduled"))))))</f>
        <v/>
      </c>
      <c r="O50" s="26">
        <f>IF(A50="","",IF(COUNTIF($A$7:$A$506,A50)&gt;1,"Check: Duplicate Interaction ID",IF(B50="","Check: Missing Case ID",IF(COUNTIF(Cases!$A$7:$A$206,B50)=0,"Check: Case ID Not Found",IF(C50="","Check: Missing Contact Date",IF(C50&gt;Dashboard!$B$3,"Check: Future Contact Date",IF(AND(K50&lt;&gt;"",C50&lt;&gt;"",K50&lt;C50),"Check: Follow-Up Before Contact",IF(AND(L50&lt;&gt;"",C50&lt;&gt;"",L50&lt;C50),"Check: Completion Before Contact","OK"))))))))</f>
        <v/>
      </c>
    </row>
    <row r="51">
      <c r="A51" s="23" t="n"/>
      <c r="B51" s="23" t="n"/>
      <c r="C51" s="36" t="n"/>
      <c r="D51" s="23" t="n"/>
      <c r="E51" s="23" t="n"/>
      <c r="F51" s="23" t="n"/>
      <c r="G51" s="23" t="n"/>
      <c r="H51" s="23" t="n"/>
      <c r="I51" s="24" t="n"/>
      <c r="J51" s="24" t="n"/>
      <c r="K51" s="36" t="n"/>
      <c r="L51" s="36" t="n"/>
      <c r="M51" s="25">
        <f>IF(A51="","",IF(K51="","",K51-Dashboard!$B$3))</f>
        <v/>
      </c>
      <c r="N51" s="26">
        <f>IF(A51="","",IF(O51&lt;&gt;"OK","Review Data",IF(L51&lt;&gt;"","Completed",IF(K51="","No Follow-Up",IF(K51&lt;Dashboard!$B$3,"Overdue",IF(K51&lt;=Dashboard!$B$3+Settings!$B$6,"Due Soon","Scheduled"))))))</f>
        <v/>
      </c>
      <c r="O51" s="26">
        <f>IF(A51="","",IF(COUNTIF($A$7:$A$506,A51)&gt;1,"Check: Duplicate Interaction ID",IF(B51="","Check: Missing Case ID",IF(COUNTIF(Cases!$A$7:$A$206,B51)=0,"Check: Case ID Not Found",IF(C51="","Check: Missing Contact Date",IF(C51&gt;Dashboard!$B$3,"Check: Future Contact Date",IF(AND(K51&lt;&gt;"",C51&lt;&gt;"",K51&lt;C51),"Check: Follow-Up Before Contact",IF(AND(L51&lt;&gt;"",C51&lt;&gt;"",L51&lt;C51),"Check: Completion Before Contact","OK"))))))))</f>
        <v/>
      </c>
    </row>
    <row r="52">
      <c r="A52" s="23" t="n"/>
      <c r="B52" s="23" t="n"/>
      <c r="C52" s="36" t="n"/>
      <c r="D52" s="23" t="n"/>
      <c r="E52" s="23" t="n"/>
      <c r="F52" s="23" t="n"/>
      <c r="G52" s="23" t="n"/>
      <c r="H52" s="23" t="n"/>
      <c r="I52" s="24" t="n"/>
      <c r="J52" s="24" t="n"/>
      <c r="K52" s="36" t="n"/>
      <c r="L52" s="36" t="n"/>
      <c r="M52" s="25">
        <f>IF(A52="","",IF(K52="","",K52-Dashboard!$B$3))</f>
        <v/>
      </c>
      <c r="N52" s="26">
        <f>IF(A52="","",IF(O52&lt;&gt;"OK","Review Data",IF(L52&lt;&gt;"","Completed",IF(K52="","No Follow-Up",IF(K52&lt;Dashboard!$B$3,"Overdue",IF(K52&lt;=Dashboard!$B$3+Settings!$B$6,"Due Soon","Scheduled"))))))</f>
        <v/>
      </c>
      <c r="O52" s="26">
        <f>IF(A52="","",IF(COUNTIF($A$7:$A$506,A52)&gt;1,"Check: Duplicate Interaction ID",IF(B52="","Check: Missing Case ID",IF(COUNTIF(Cases!$A$7:$A$206,B52)=0,"Check: Case ID Not Found",IF(C52="","Check: Missing Contact Date",IF(C52&gt;Dashboard!$B$3,"Check: Future Contact Date",IF(AND(K52&lt;&gt;"",C52&lt;&gt;"",K52&lt;C52),"Check: Follow-Up Before Contact",IF(AND(L52&lt;&gt;"",C52&lt;&gt;"",L52&lt;C52),"Check: Completion Before Contact","OK"))))))))</f>
        <v/>
      </c>
    </row>
    <row r="53">
      <c r="A53" s="23" t="n"/>
      <c r="B53" s="23" t="n"/>
      <c r="C53" s="36" t="n"/>
      <c r="D53" s="23" t="n"/>
      <c r="E53" s="23" t="n"/>
      <c r="F53" s="23" t="n"/>
      <c r="G53" s="23" t="n"/>
      <c r="H53" s="23" t="n"/>
      <c r="I53" s="24" t="n"/>
      <c r="J53" s="24" t="n"/>
      <c r="K53" s="36" t="n"/>
      <c r="L53" s="36" t="n"/>
      <c r="M53" s="25">
        <f>IF(A53="","",IF(K53="","",K53-Dashboard!$B$3))</f>
        <v/>
      </c>
      <c r="N53" s="26">
        <f>IF(A53="","",IF(O53&lt;&gt;"OK","Review Data",IF(L53&lt;&gt;"","Completed",IF(K53="","No Follow-Up",IF(K53&lt;Dashboard!$B$3,"Overdue",IF(K53&lt;=Dashboard!$B$3+Settings!$B$6,"Due Soon","Scheduled"))))))</f>
        <v/>
      </c>
      <c r="O53" s="26">
        <f>IF(A53="","",IF(COUNTIF($A$7:$A$506,A53)&gt;1,"Check: Duplicate Interaction ID",IF(B53="","Check: Missing Case ID",IF(COUNTIF(Cases!$A$7:$A$206,B53)=0,"Check: Case ID Not Found",IF(C53="","Check: Missing Contact Date",IF(C53&gt;Dashboard!$B$3,"Check: Future Contact Date",IF(AND(K53&lt;&gt;"",C53&lt;&gt;"",K53&lt;C53),"Check: Follow-Up Before Contact",IF(AND(L53&lt;&gt;"",C53&lt;&gt;"",L53&lt;C53),"Check: Completion Before Contact","OK"))))))))</f>
        <v/>
      </c>
    </row>
    <row r="54">
      <c r="A54" s="23" t="n"/>
      <c r="B54" s="23" t="n"/>
      <c r="C54" s="36" t="n"/>
      <c r="D54" s="23" t="n"/>
      <c r="E54" s="23" t="n"/>
      <c r="F54" s="23" t="n"/>
      <c r="G54" s="23" t="n"/>
      <c r="H54" s="23" t="n"/>
      <c r="I54" s="24" t="n"/>
      <c r="J54" s="24" t="n"/>
      <c r="K54" s="36" t="n"/>
      <c r="L54" s="36" t="n"/>
      <c r="M54" s="25">
        <f>IF(A54="","",IF(K54="","",K54-Dashboard!$B$3))</f>
        <v/>
      </c>
      <c r="N54" s="26">
        <f>IF(A54="","",IF(O54&lt;&gt;"OK","Review Data",IF(L54&lt;&gt;"","Completed",IF(K54="","No Follow-Up",IF(K54&lt;Dashboard!$B$3,"Overdue",IF(K54&lt;=Dashboard!$B$3+Settings!$B$6,"Due Soon","Scheduled"))))))</f>
        <v/>
      </c>
      <c r="O54" s="26">
        <f>IF(A54="","",IF(COUNTIF($A$7:$A$506,A54)&gt;1,"Check: Duplicate Interaction ID",IF(B54="","Check: Missing Case ID",IF(COUNTIF(Cases!$A$7:$A$206,B54)=0,"Check: Case ID Not Found",IF(C54="","Check: Missing Contact Date",IF(C54&gt;Dashboard!$B$3,"Check: Future Contact Date",IF(AND(K54&lt;&gt;"",C54&lt;&gt;"",K54&lt;C54),"Check: Follow-Up Before Contact",IF(AND(L54&lt;&gt;"",C54&lt;&gt;"",L54&lt;C54),"Check: Completion Before Contact","OK"))))))))</f>
        <v/>
      </c>
    </row>
    <row r="55">
      <c r="A55" s="23" t="n"/>
      <c r="B55" s="23" t="n"/>
      <c r="C55" s="36" t="n"/>
      <c r="D55" s="23" t="n"/>
      <c r="E55" s="23" t="n"/>
      <c r="F55" s="23" t="n"/>
      <c r="G55" s="23" t="n"/>
      <c r="H55" s="23" t="n"/>
      <c r="I55" s="24" t="n"/>
      <c r="J55" s="24" t="n"/>
      <c r="K55" s="36" t="n"/>
      <c r="L55" s="36" t="n"/>
      <c r="M55" s="25">
        <f>IF(A55="","",IF(K55="","",K55-Dashboard!$B$3))</f>
        <v/>
      </c>
      <c r="N55" s="26">
        <f>IF(A55="","",IF(O55&lt;&gt;"OK","Review Data",IF(L55&lt;&gt;"","Completed",IF(K55="","No Follow-Up",IF(K55&lt;Dashboard!$B$3,"Overdue",IF(K55&lt;=Dashboard!$B$3+Settings!$B$6,"Due Soon","Scheduled"))))))</f>
        <v/>
      </c>
      <c r="O55" s="26">
        <f>IF(A55="","",IF(COUNTIF($A$7:$A$506,A55)&gt;1,"Check: Duplicate Interaction ID",IF(B55="","Check: Missing Case ID",IF(COUNTIF(Cases!$A$7:$A$206,B55)=0,"Check: Case ID Not Found",IF(C55="","Check: Missing Contact Date",IF(C55&gt;Dashboard!$B$3,"Check: Future Contact Date",IF(AND(K55&lt;&gt;"",C55&lt;&gt;"",K55&lt;C55),"Check: Follow-Up Before Contact",IF(AND(L55&lt;&gt;"",C55&lt;&gt;"",L55&lt;C55),"Check: Completion Before Contact","OK"))))))))</f>
        <v/>
      </c>
    </row>
    <row r="56">
      <c r="A56" s="23" t="n"/>
      <c r="B56" s="23" t="n"/>
      <c r="C56" s="36" t="n"/>
      <c r="D56" s="23" t="n"/>
      <c r="E56" s="23" t="n"/>
      <c r="F56" s="23" t="n"/>
      <c r="G56" s="23" t="n"/>
      <c r="H56" s="23" t="n"/>
      <c r="I56" s="24" t="n"/>
      <c r="J56" s="24" t="n"/>
      <c r="K56" s="36" t="n"/>
      <c r="L56" s="36" t="n"/>
      <c r="M56" s="25">
        <f>IF(A56="","",IF(K56="","",K56-Dashboard!$B$3))</f>
        <v/>
      </c>
      <c r="N56" s="26">
        <f>IF(A56="","",IF(O56&lt;&gt;"OK","Review Data",IF(L56&lt;&gt;"","Completed",IF(K56="","No Follow-Up",IF(K56&lt;Dashboard!$B$3,"Overdue",IF(K56&lt;=Dashboard!$B$3+Settings!$B$6,"Due Soon","Scheduled"))))))</f>
        <v/>
      </c>
      <c r="O56" s="26">
        <f>IF(A56="","",IF(COUNTIF($A$7:$A$506,A56)&gt;1,"Check: Duplicate Interaction ID",IF(B56="","Check: Missing Case ID",IF(COUNTIF(Cases!$A$7:$A$206,B56)=0,"Check: Case ID Not Found",IF(C56="","Check: Missing Contact Date",IF(C56&gt;Dashboard!$B$3,"Check: Future Contact Date",IF(AND(K56&lt;&gt;"",C56&lt;&gt;"",K56&lt;C56),"Check: Follow-Up Before Contact",IF(AND(L56&lt;&gt;"",C56&lt;&gt;"",L56&lt;C56),"Check: Completion Before Contact","OK"))))))))</f>
        <v/>
      </c>
    </row>
    <row r="57">
      <c r="A57" s="23" t="n"/>
      <c r="B57" s="23" t="n"/>
      <c r="C57" s="36" t="n"/>
      <c r="D57" s="23" t="n"/>
      <c r="E57" s="23" t="n"/>
      <c r="F57" s="23" t="n"/>
      <c r="G57" s="23" t="n"/>
      <c r="H57" s="23" t="n"/>
      <c r="I57" s="24" t="n"/>
      <c r="J57" s="24" t="n"/>
      <c r="K57" s="36" t="n"/>
      <c r="L57" s="36" t="n"/>
      <c r="M57" s="25">
        <f>IF(A57="","",IF(K57="","",K57-Dashboard!$B$3))</f>
        <v/>
      </c>
      <c r="N57" s="26">
        <f>IF(A57="","",IF(O57&lt;&gt;"OK","Review Data",IF(L57&lt;&gt;"","Completed",IF(K57="","No Follow-Up",IF(K57&lt;Dashboard!$B$3,"Overdue",IF(K57&lt;=Dashboard!$B$3+Settings!$B$6,"Due Soon","Scheduled"))))))</f>
        <v/>
      </c>
      <c r="O57" s="26">
        <f>IF(A57="","",IF(COUNTIF($A$7:$A$506,A57)&gt;1,"Check: Duplicate Interaction ID",IF(B57="","Check: Missing Case ID",IF(COUNTIF(Cases!$A$7:$A$206,B57)=0,"Check: Case ID Not Found",IF(C57="","Check: Missing Contact Date",IF(C57&gt;Dashboard!$B$3,"Check: Future Contact Date",IF(AND(K57&lt;&gt;"",C57&lt;&gt;"",K57&lt;C57),"Check: Follow-Up Before Contact",IF(AND(L57&lt;&gt;"",C57&lt;&gt;"",L57&lt;C57),"Check: Completion Before Contact","OK"))))))))</f>
        <v/>
      </c>
    </row>
    <row r="58">
      <c r="A58" s="23" t="n"/>
      <c r="B58" s="23" t="n"/>
      <c r="C58" s="36" t="n"/>
      <c r="D58" s="23" t="n"/>
      <c r="E58" s="23" t="n"/>
      <c r="F58" s="23" t="n"/>
      <c r="G58" s="23" t="n"/>
      <c r="H58" s="23" t="n"/>
      <c r="I58" s="24" t="n"/>
      <c r="J58" s="24" t="n"/>
      <c r="K58" s="36" t="n"/>
      <c r="L58" s="36" t="n"/>
      <c r="M58" s="25">
        <f>IF(A58="","",IF(K58="","",K58-Dashboard!$B$3))</f>
        <v/>
      </c>
      <c r="N58" s="26">
        <f>IF(A58="","",IF(O58&lt;&gt;"OK","Review Data",IF(L58&lt;&gt;"","Completed",IF(K58="","No Follow-Up",IF(K58&lt;Dashboard!$B$3,"Overdue",IF(K58&lt;=Dashboard!$B$3+Settings!$B$6,"Due Soon","Scheduled"))))))</f>
        <v/>
      </c>
      <c r="O58" s="26">
        <f>IF(A58="","",IF(COUNTIF($A$7:$A$506,A58)&gt;1,"Check: Duplicate Interaction ID",IF(B58="","Check: Missing Case ID",IF(COUNTIF(Cases!$A$7:$A$206,B58)=0,"Check: Case ID Not Found",IF(C58="","Check: Missing Contact Date",IF(C58&gt;Dashboard!$B$3,"Check: Future Contact Date",IF(AND(K58&lt;&gt;"",C58&lt;&gt;"",K58&lt;C58),"Check: Follow-Up Before Contact",IF(AND(L58&lt;&gt;"",C58&lt;&gt;"",L58&lt;C58),"Check: Completion Before Contact","OK"))))))))</f>
        <v/>
      </c>
    </row>
    <row r="59">
      <c r="A59" s="23" t="n"/>
      <c r="B59" s="23" t="n"/>
      <c r="C59" s="36" t="n"/>
      <c r="D59" s="23" t="n"/>
      <c r="E59" s="23" t="n"/>
      <c r="F59" s="23" t="n"/>
      <c r="G59" s="23" t="n"/>
      <c r="H59" s="23" t="n"/>
      <c r="I59" s="24" t="n"/>
      <c r="J59" s="24" t="n"/>
      <c r="K59" s="36" t="n"/>
      <c r="L59" s="36" t="n"/>
      <c r="M59" s="25">
        <f>IF(A59="","",IF(K59="","",K59-Dashboard!$B$3))</f>
        <v/>
      </c>
      <c r="N59" s="26">
        <f>IF(A59="","",IF(O59&lt;&gt;"OK","Review Data",IF(L59&lt;&gt;"","Completed",IF(K59="","No Follow-Up",IF(K59&lt;Dashboard!$B$3,"Overdue",IF(K59&lt;=Dashboard!$B$3+Settings!$B$6,"Due Soon","Scheduled"))))))</f>
        <v/>
      </c>
      <c r="O59" s="26">
        <f>IF(A59="","",IF(COUNTIF($A$7:$A$506,A59)&gt;1,"Check: Duplicate Interaction ID",IF(B59="","Check: Missing Case ID",IF(COUNTIF(Cases!$A$7:$A$206,B59)=0,"Check: Case ID Not Found",IF(C59="","Check: Missing Contact Date",IF(C59&gt;Dashboard!$B$3,"Check: Future Contact Date",IF(AND(K59&lt;&gt;"",C59&lt;&gt;"",K59&lt;C59),"Check: Follow-Up Before Contact",IF(AND(L59&lt;&gt;"",C59&lt;&gt;"",L59&lt;C59),"Check: Completion Before Contact","OK"))))))))</f>
        <v/>
      </c>
    </row>
    <row r="60">
      <c r="A60" s="23" t="n"/>
      <c r="B60" s="23" t="n"/>
      <c r="C60" s="36" t="n"/>
      <c r="D60" s="23" t="n"/>
      <c r="E60" s="23" t="n"/>
      <c r="F60" s="23" t="n"/>
      <c r="G60" s="23" t="n"/>
      <c r="H60" s="23" t="n"/>
      <c r="I60" s="24" t="n"/>
      <c r="J60" s="24" t="n"/>
      <c r="K60" s="36" t="n"/>
      <c r="L60" s="36" t="n"/>
      <c r="M60" s="25">
        <f>IF(A60="","",IF(K60="","",K60-Dashboard!$B$3))</f>
        <v/>
      </c>
      <c r="N60" s="26">
        <f>IF(A60="","",IF(O60&lt;&gt;"OK","Review Data",IF(L60&lt;&gt;"","Completed",IF(K60="","No Follow-Up",IF(K60&lt;Dashboard!$B$3,"Overdue",IF(K60&lt;=Dashboard!$B$3+Settings!$B$6,"Due Soon","Scheduled"))))))</f>
        <v/>
      </c>
      <c r="O60" s="26">
        <f>IF(A60="","",IF(COUNTIF($A$7:$A$506,A60)&gt;1,"Check: Duplicate Interaction ID",IF(B60="","Check: Missing Case ID",IF(COUNTIF(Cases!$A$7:$A$206,B60)=0,"Check: Case ID Not Found",IF(C60="","Check: Missing Contact Date",IF(C60&gt;Dashboard!$B$3,"Check: Future Contact Date",IF(AND(K60&lt;&gt;"",C60&lt;&gt;"",K60&lt;C60),"Check: Follow-Up Before Contact",IF(AND(L60&lt;&gt;"",C60&lt;&gt;"",L60&lt;C60),"Check: Completion Before Contact","OK"))))))))</f>
        <v/>
      </c>
    </row>
    <row r="61">
      <c r="A61" s="23" t="n"/>
      <c r="B61" s="23" t="n"/>
      <c r="C61" s="36" t="n"/>
      <c r="D61" s="23" t="n"/>
      <c r="E61" s="23" t="n"/>
      <c r="F61" s="23" t="n"/>
      <c r="G61" s="23" t="n"/>
      <c r="H61" s="23" t="n"/>
      <c r="I61" s="24" t="n"/>
      <c r="J61" s="24" t="n"/>
      <c r="K61" s="36" t="n"/>
      <c r="L61" s="36" t="n"/>
      <c r="M61" s="25">
        <f>IF(A61="","",IF(K61="","",K61-Dashboard!$B$3))</f>
        <v/>
      </c>
      <c r="N61" s="26">
        <f>IF(A61="","",IF(O61&lt;&gt;"OK","Review Data",IF(L61&lt;&gt;"","Completed",IF(K61="","No Follow-Up",IF(K61&lt;Dashboard!$B$3,"Overdue",IF(K61&lt;=Dashboard!$B$3+Settings!$B$6,"Due Soon","Scheduled"))))))</f>
        <v/>
      </c>
      <c r="O61" s="26">
        <f>IF(A61="","",IF(COUNTIF($A$7:$A$506,A61)&gt;1,"Check: Duplicate Interaction ID",IF(B61="","Check: Missing Case ID",IF(COUNTIF(Cases!$A$7:$A$206,B61)=0,"Check: Case ID Not Found",IF(C61="","Check: Missing Contact Date",IF(C61&gt;Dashboard!$B$3,"Check: Future Contact Date",IF(AND(K61&lt;&gt;"",C61&lt;&gt;"",K61&lt;C61),"Check: Follow-Up Before Contact",IF(AND(L61&lt;&gt;"",C61&lt;&gt;"",L61&lt;C61),"Check: Completion Before Contact","OK"))))))))</f>
        <v/>
      </c>
    </row>
    <row r="62">
      <c r="A62" s="23" t="n"/>
      <c r="B62" s="23" t="n"/>
      <c r="C62" s="36" t="n"/>
      <c r="D62" s="23" t="n"/>
      <c r="E62" s="23" t="n"/>
      <c r="F62" s="23" t="n"/>
      <c r="G62" s="23" t="n"/>
      <c r="H62" s="23" t="n"/>
      <c r="I62" s="24" t="n"/>
      <c r="J62" s="24" t="n"/>
      <c r="K62" s="36" t="n"/>
      <c r="L62" s="36" t="n"/>
      <c r="M62" s="25">
        <f>IF(A62="","",IF(K62="","",K62-Dashboard!$B$3))</f>
        <v/>
      </c>
      <c r="N62" s="26">
        <f>IF(A62="","",IF(O62&lt;&gt;"OK","Review Data",IF(L62&lt;&gt;"","Completed",IF(K62="","No Follow-Up",IF(K62&lt;Dashboard!$B$3,"Overdue",IF(K62&lt;=Dashboard!$B$3+Settings!$B$6,"Due Soon","Scheduled"))))))</f>
        <v/>
      </c>
      <c r="O62" s="26">
        <f>IF(A62="","",IF(COUNTIF($A$7:$A$506,A62)&gt;1,"Check: Duplicate Interaction ID",IF(B62="","Check: Missing Case ID",IF(COUNTIF(Cases!$A$7:$A$206,B62)=0,"Check: Case ID Not Found",IF(C62="","Check: Missing Contact Date",IF(C62&gt;Dashboard!$B$3,"Check: Future Contact Date",IF(AND(K62&lt;&gt;"",C62&lt;&gt;"",K62&lt;C62),"Check: Follow-Up Before Contact",IF(AND(L62&lt;&gt;"",C62&lt;&gt;"",L62&lt;C62),"Check: Completion Before Contact","OK"))))))))</f>
        <v/>
      </c>
    </row>
    <row r="63">
      <c r="A63" s="23" t="n"/>
      <c r="B63" s="23" t="n"/>
      <c r="C63" s="36" t="n"/>
      <c r="D63" s="23" t="n"/>
      <c r="E63" s="23" t="n"/>
      <c r="F63" s="23" t="n"/>
      <c r="G63" s="23" t="n"/>
      <c r="H63" s="23" t="n"/>
      <c r="I63" s="24" t="n"/>
      <c r="J63" s="24" t="n"/>
      <c r="K63" s="36" t="n"/>
      <c r="L63" s="36" t="n"/>
      <c r="M63" s="25">
        <f>IF(A63="","",IF(K63="","",K63-Dashboard!$B$3))</f>
        <v/>
      </c>
      <c r="N63" s="26">
        <f>IF(A63="","",IF(O63&lt;&gt;"OK","Review Data",IF(L63&lt;&gt;"","Completed",IF(K63="","No Follow-Up",IF(K63&lt;Dashboard!$B$3,"Overdue",IF(K63&lt;=Dashboard!$B$3+Settings!$B$6,"Due Soon","Scheduled"))))))</f>
        <v/>
      </c>
      <c r="O63" s="26">
        <f>IF(A63="","",IF(COUNTIF($A$7:$A$506,A63)&gt;1,"Check: Duplicate Interaction ID",IF(B63="","Check: Missing Case ID",IF(COUNTIF(Cases!$A$7:$A$206,B63)=0,"Check: Case ID Not Found",IF(C63="","Check: Missing Contact Date",IF(C63&gt;Dashboard!$B$3,"Check: Future Contact Date",IF(AND(K63&lt;&gt;"",C63&lt;&gt;"",K63&lt;C63),"Check: Follow-Up Before Contact",IF(AND(L63&lt;&gt;"",C63&lt;&gt;"",L63&lt;C63),"Check: Completion Before Contact","OK"))))))))</f>
        <v/>
      </c>
    </row>
    <row r="64">
      <c r="A64" s="23" t="n"/>
      <c r="B64" s="23" t="n"/>
      <c r="C64" s="36" t="n"/>
      <c r="D64" s="23" t="n"/>
      <c r="E64" s="23" t="n"/>
      <c r="F64" s="23" t="n"/>
      <c r="G64" s="23" t="n"/>
      <c r="H64" s="23" t="n"/>
      <c r="I64" s="24" t="n"/>
      <c r="J64" s="24" t="n"/>
      <c r="K64" s="36" t="n"/>
      <c r="L64" s="36" t="n"/>
      <c r="M64" s="25">
        <f>IF(A64="","",IF(K64="","",K64-Dashboard!$B$3))</f>
        <v/>
      </c>
      <c r="N64" s="26">
        <f>IF(A64="","",IF(O64&lt;&gt;"OK","Review Data",IF(L64&lt;&gt;"","Completed",IF(K64="","No Follow-Up",IF(K64&lt;Dashboard!$B$3,"Overdue",IF(K64&lt;=Dashboard!$B$3+Settings!$B$6,"Due Soon","Scheduled"))))))</f>
        <v/>
      </c>
      <c r="O64" s="26">
        <f>IF(A64="","",IF(COUNTIF($A$7:$A$506,A64)&gt;1,"Check: Duplicate Interaction ID",IF(B64="","Check: Missing Case ID",IF(COUNTIF(Cases!$A$7:$A$206,B64)=0,"Check: Case ID Not Found",IF(C64="","Check: Missing Contact Date",IF(C64&gt;Dashboard!$B$3,"Check: Future Contact Date",IF(AND(K64&lt;&gt;"",C64&lt;&gt;"",K64&lt;C64),"Check: Follow-Up Before Contact",IF(AND(L64&lt;&gt;"",C64&lt;&gt;"",L64&lt;C64),"Check: Completion Before Contact","OK"))))))))</f>
        <v/>
      </c>
    </row>
    <row r="65">
      <c r="A65" s="23" t="n"/>
      <c r="B65" s="23" t="n"/>
      <c r="C65" s="36" t="n"/>
      <c r="D65" s="23" t="n"/>
      <c r="E65" s="23" t="n"/>
      <c r="F65" s="23" t="n"/>
      <c r="G65" s="23" t="n"/>
      <c r="H65" s="23" t="n"/>
      <c r="I65" s="24" t="n"/>
      <c r="J65" s="24" t="n"/>
      <c r="K65" s="36" t="n"/>
      <c r="L65" s="36" t="n"/>
      <c r="M65" s="25">
        <f>IF(A65="","",IF(K65="","",K65-Dashboard!$B$3))</f>
        <v/>
      </c>
      <c r="N65" s="26">
        <f>IF(A65="","",IF(O65&lt;&gt;"OK","Review Data",IF(L65&lt;&gt;"","Completed",IF(K65="","No Follow-Up",IF(K65&lt;Dashboard!$B$3,"Overdue",IF(K65&lt;=Dashboard!$B$3+Settings!$B$6,"Due Soon","Scheduled"))))))</f>
        <v/>
      </c>
      <c r="O65" s="26">
        <f>IF(A65="","",IF(COUNTIF($A$7:$A$506,A65)&gt;1,"Check: Duplicate Interaction ID",IF(B65="","Check: Missing Case ID",IF(COUNTIF(Cases!$A$7:$A$206,B65)=0,"Check: Case ID Not Found",IF(C65="","Check: Missing Contact Date",IF(C65&gt;Dashboard!$B$3,"Check: Future Contact Date",IF(AND(K65&lt;&gt;"",C65&lt;&gt;"",K65&lt;C65),"Check: Follow-Up Before Contact",IF(AND(L65&lt;&gt;"",C65&lt;&gt;"",L65&lt;C65),"Check: Completion Before Contact","OK"))))))))</f>
        <v/>
      </c>
    </row>
    <row r="66">
      <c r="A66" s="23" t="n"/>
      <c r="B66" s="23" t="n"/>
      <c r="C66" s="36" t="n"/>
      <c r="D66" s="23" t="n"/>
      <c r="E66" s="23" t="n"/>
      <c r="F66" s="23" t="n"/>
      <c r="G66" s="23" t="n"/>
      <c r="H66" s="23" t="n"/>
      <c r="I66" s="24" t="n"/>
      <c r="J66" s="24" t="n"/>
      <c r="K66" s="36" t="n"/>
      <c r="L66" s="36" t="n"/>
      <c r="M66" s="25">
        <f>IF(A66="","",IF(K66="","",K66-Dashboard!$B$3))</f>
        <v/>
      </c>
      <c r="N66" s="26">
        <f>IF(A66="","",IF(O66&lt;&gt;"OK","Review Data",IF(L66&lt;&gt;"","Completed",IF(K66="","No Follow-Up",IF(K66&lt;Dashboard!$B$3,"Overdue",IF(K66&lt;=Dashboard!$B$3+Settings!$B$6,"Due Soon","Scheduled"))))))</f>
        <v/>
      </c>
      <c r="O66" s="26">
        <f>IF(A66="","",IF(COUNTIF($A$7:$A$506,A66)&gt;1,"Check: Duplicate Interaction ID",IF(B66="","Check: Missing Case ID",IF(COUNTIF(Cases!$A$7:$A$206,B66)=0,"Check: Case ID Not Found",IF(C66="","Check: Missing Contact Date",IF(C66&gt;Dashboard!$B$3,"Check: Future Contact Date",IF(AND(K66&lt;&gt;"",C66&lt;&gt;"",K66&lt;C66),"Check: Follow-Up Before Contact",IF(AND(L66&lt;&gt;"",C66&lt;&gt;"",L66&lt;C66),"Check: Completion Before Contact","OK"))))))))</f>
        <v/>
      </c>
    </row>
    <row r="67">
      <c r="A67" s="23" t="n"/>
      <c r="B67" s="23" t="n"/>
      <c r="C67" s="36" t="n"/>
      <c r="D67" s="23" t="n"/>
      <c r="E67" s="23" t="n"/>
      <c r="F67" s="23" t="n"/>
      <c r="G67" s="23" t="n"/>
      <c r="H67" s="23" t="n"/>
      <c r="I67" s="24" t="n"/>
      <c r="J67" s="24" t="n"/>
      <c r="K67" s="36" t="n"/>
      <c r="L67" s="36" t="n"/>
      <c r="M67" s="25">
        <f>IF(A67="","",IF(K67="","",K67-Dashboard!$B$3))</f>
        <v/>
      </c>
      <c r="N67" s="26">
        <f>IF(A67="","",IF(O67&lt;&gt;"OK","Review Data",IF(L67&lt;&gt;"","Completed",IF(K67="","No Follow-Up",IF(K67&lt;Dashboard!$B$3,"Overdue",IF(K67&lt;=Dashboard!$B$3+Settings!$B$6,"Due Soon","Scheduled"))))))</f>
        <v/>
      </c>
      <c r="O67" s="26">
        <f>IF(A67="","",IF(COUNTIF($A$7:$A$506,A67)&gt;1,"Check: Duplicate Interaction ID",IF(B67="","Check: Missing Case ID",IF(COUNTIF(Cases!$A$7:$A$206,B67)=0,"Check: Case ID Not Found",IF(C67="","Check: Missing Contact Date",IF(C67&gt;Dashboard!$B$3,"Check: Future Contact Date",IF(AND(K67&lt;&gt;"",C67&lt;&gt;"",K67&lt;C67),"Check: Follow-Up Before Contact",IF(AND(L67&lt;&gt;"",C67&lt;&gt;"",L67&lt;C67),"Check: Completion Before Contact","OK"))))))))</f>
        <v/>
      </c>
    </row>
    <row r="68">
      <c r="A68" s="23" t="n"/>
      <c r="B68" s="23" t="n"/>
      <c r="C68" s="36" t="n"/>
      <c r="D68" s="23" t="n"/>
      <c r="E68" s="23" t="n"/>
      <c r="F68" s="23" t="n"/>
      <c r="G68" s="23" t="n"/>
      <c r="H68" s="23" t="n"/>
      <c r="I68" s="24" t="n"/>
      <c r="J68" s="24" t="n"/>
      <c r="K68" s="36" t="n"/>
      <c r="L68" s="36" t="n"/>
      <c r="M68" s="25">
        <f>IF(A68="","",IF(K68="","",K68-Dashboard!$B$3))</f>
        <v/>
      </c>
      <c r="N68" s="26">
        <f>IF(A68="","",IF(O68&lt;&gt;"OK","Review Data",IF(L68&lt;&gt;"","Completed",IF(K68="","No Follow-Up",IF(K68&lt;Dashboard!$B$3,"Overdue",IF(K68&lt;=Dashboard!$B$3+Settings!$B$6,"Due Soon","Scheduled"))))))</f>
        <v/>
      </c>
      <c r="O68" s="26">
        <f>IF(A68="","",IF(COUNTIF($A$7:$A$506,A68)&gt;1,"Check: Duplicate Interaction ID",IF(B68="","Check: Missing Case ID",IF(COUNTIF(Cases!$A$7:$A$206,B68)=0,"Check: Case ID Not Found",IF(C68="","Check: Missing Contact Date",IF(C68&gt;Dashboard!$B$3,"Check: Future Contact Date",IF(AND(K68&lt;&gt;"",C68&lt;&gt;"",K68&lt;C68),"Check: Follow-Up Before Contact",IF(AND(L68&lt;&gt;"",C68&lt;&gt;"",L68&lt;C68),"Check: Completion Before Contact","OK"))))))))</f>
        <v/>
      </c>
    </row>
    <row r="69">
      <c r="A69" s="23" t="n"/>
      <c r="B69" s="23" t="n"/>
      <c r="C69" s="36" t="n"/>
      <c r="D69" s="23" t="n"/>
      <c r="E69" s="23" t="n"/>
      <c r="F69" s="23" t="n"/>
      <c r="G69" s="23" t="n"/>
      <c r="H69" s="23" t="n"/>
      <c r="I69" s="24" t="n"/>
      <c r="J69" s="24" t="n"/>
      <c r="K69" s="36" t="n"/>
      <c r="L69" s="36" t="n"/>
      <c r="M69" s="25">
        <f>IF(A69="","",IF(K69="","",K69-Dashboard!$B$3))</f>
        <v/>
      </c>
      <c r="N69" s="26">
        <f>IF(A69="","",IF(O69&lt;&gt;"OK","Review Data",IF(L69&lt;&gt;"","Completed",IF(K69="","No Follow-Up",IF(K69&lt;Dashboard!$B$3,"Overdue",IF(K69&lt;=Dashboard!$B$3+Settings!$B$6,"Due Soon","Scheduled"))))))</f>
        <v/>
      </c>
      <c r="O69" s="26">
        <f>IF(A69="","",IF(COUNTIF($A$7:$A$506,A69)&gt;1,"Check: Duplicate Interaction ID",IF(B69="","Check: Missing Case ID",IF(COUNTIF(Cases!$A$7:$A$206,B69)=0,"Check: Case ID Not Found",IF(C69="","Check: Missing Contact Date",IF(C69&gt;Dashboard!$B$3,"Check: Future Contact Date",IF(AND(K69&lt;&gt;"",C69&lt;&gt;"",K69&lt;C69),"Check: Follow-Up Before Contact",IF(AND(L69&lt;&gt;"",C69&lt;&gt;"",L69&lt;C69),"Check: Completion Before Contact","OK"))))))))</f>
        <v/>
      </c>
    </row>
    <row r="70">
      <c r="A70" s="23" t="n"/>
      <c r="B70" s="23" t="n"/>
      <c r="C70" s="36" t="n"/>
      <c r="D70" s="23" t="n"/>
      <c r="E70" s="23" t="n"/>
      <c r="F70" s="23" t="n"/>
      <c r="G70" s="23" t="n"/>
      <c r="H70" s="23" t="n"/>
      <c r="I70" s="24" t="n"/>
      <c r="J70" s="24" t="n"/>
      <c r="K70" s="36" t="n"/>
      <c r="L70" s="36" t="n"/>
      <c r="M70" s="25">
        <f>IF(A70="","",IF(K70="","",K70-Dashboard!$B$3))</f>
        <v/>
      </c>
      <c r="N70" s="26">
        <f>IF(A70="","",IF(O70&lt;&gt;"OK","Review Data",IF(L70&lt;&gt;"","Completed",IF(K70="","No Follow-Up",IF(K70&lt;Dashboard!$B$3,"Overdue",IF(K70&lt;=Dashboard!$B$3+Settings!$B$6,"Due Soon","Scheduled"))))))</f>
        <v/>
      </c>
      <c r="O70" s="26">
        <f>IF(A70="","",IF(COUNTIF($A$7:$A$506,A70)&gt;1,"Check: Duplicate Interaction ID",IF(B70="","Check: Missing Case ID",IF(COUNTIF(Cases!$A$7:$A$206,B70)=0,"Check: Case ID Not Found",IF(C70="","Check: Missing Contact Date",IF(C70&gt;Dashboard!$B$3,"Check: Future Contact Date",IF(AND(K70&lt;&gt;"",C70&lt;&gt;"",K70&lt;C70),"Check: Follow-Up Before Contact",IF(AND(L70&lt;&gt;"",C70&lt;&gt;"",L70&lt;C70),"Check: Completion Before Contact","OK"))))))))</f>
        <v/>
      </c>
    </row>
    <row r="71">
      <c r="A71" s="23" t="n"/>
      <c r="B71" s="23" t="n"/>
      <c r="C71" s="36" t="n"/>
      <c r="D71" s="23" t="n"/>
      <c r="E71" s="23" t="n"/>
      <c r="F71" s="23" t="n"/>
      <c r="G71" s="23" t="n"/>
      <c r="H71" s="23" t="n"/>
      <c r="I71" s="24" t="n"/>
      <c r="J71" s="24" t="n"/>
      <c r="K71" s="36" t="n"/>
      <c r="L71" s="36" t="n"/>
      <c r="M71" s="25">
        <f>IF(A71="","",IF(K71="","",K71-Dashboard!$B$3))</f>
        <v/>
      </c>
      <c r="N71" s="26">
        <f>IF(A71="","",IF(O71&lt;&gt;"OK","Review Data",IF(L71&lt;&gt;"","Completed",IF(K71="","No Follow-Up",IF(K71&lt;Dashboard!$B$3,"Overdue",IF(K71&lt;=Dashboard!$B$3+Settings!$B$6,"Due Soon","Scheduled"))))))</f>
        <v/>
      </c>
      <c r="O71" s="26">
        <f>IF(A71="","",IF(COUNTIF($A$7:$A$506,A71)&gt;1,"Check: Duplicate Interaction ID",IF(B71="","Check: Missing Case ID",IF(COUNTIF(Cases!$A$7:$A$206,B71)=0,"Check: Case ID Not Found",IF(C71="","Check: Missing Contact Date",IF(C71&gt;Dashboard!$B$3,"Check: Future Contact Date",IF(AND(K71&lt;&gt;"",C71&lt;&gt;"",K71&lt;C71),"Check: Follow-Up Before Contact",IF(AND(L71&lt;&gt;"",C71&lt;&gt;"",L71&lt;C71),"Check: Completion Before Contact","OK"))))))))</f>
        <v/>
      </c>
    </row>
    <row r="72">
      <c r="A72" s="23" t="n"/>
      <c r="B72" s="23" t="n"/>
      <c r="C72" s="36" t="n"/>
      <c r="D72" s="23" t="n"/>
      <c r="E72" s="23" t="n"/>
      <c r="F72" s="23" t="n"/>
      <c r="G72" s="23" t="n"/>
      <c r="H72" s="23" t="n"/>
      <c r="I72" s="24" t="n"/>
      <c r="J72" s="24" t="n"/>
      <c r="K72" s="36" t="n"/>
      <c r="L72" s="36" t="n"/>
      <c r="M72" s="25">
        <f>IF(A72="","",IF(K72="","",K72-Dashboard!$B$3))</f>
        <v/>
      </c>
      <c r="N72" s="26">
        <f>IF(A72="","",IF(O72&lt;&gt;"OK","Review Data",IF(L72&lt;&gt;"","Completed",IF(K72="","No Follow-Up",IF(K72&lt;Dashboard!$B$3,"Overdue",IF(K72&lt;=Dashboard!$B$3+Settings!$B$6,"Due Soon","Scheduled"))))))</f>
        <v/>
      </c>
      <c r="O72" s="26">
        <f>IF(A72="","",IF(COUNTIF($A$7:$A$506,A72)&gt;1,"Check: Duplicate Interaction ID",IF(B72="","Check: Missing Case ID",IF(COUNTIF(Cases!$A$7:$A$206,B72)=0,"Check: Case ID Not Found",IF(C72="","Check: Missing Contact Date",IF(C72&gt;Dashboard!$B$3,"Check: Future Contact Date",IF(AND(K72&lt;&gt;"",C72&lt;&gt;"",K72&lt;C72),"Check: Follow-Up Before Contact",IF(AND(L72&lt;&gt;"",C72&lt;&gt;"",L72&lt;C72),"Check: Completion Before Contact","OK"))))))))</f>
        <v/>
      </c>
    </row>
    <row r="73">
      <c r="A73" s="23" t="n"/>
      <c r="B73" s="23" t="n"/>
      <c r="C73" s="36" t="n"/>
      <c r="D73" s="23" t="n"/>
      <c r="E73" s="23" t="n"/>
      <c r="F73" s="23" t="n"/>
      <c r="G73" s="23" t="n"/>
      <c r="H73" s="23" t="n"/>
      <c r="I73" s="24" t="n"/>
      <c r="J73" s="24" t="n"/>
      <c r="K73" s="36" t="n"/>
      <c r="L73" s="36" t="n"/>
      <c r="M73" s="25">
        <f>IF(A73="","",IF(K73="","",K73-Dashboard!$B$3))</f>
        <v/>
      </c>
      <c r="N73" s="26">
        <f>IF(A73="","",IF(O73&lt;&gt;"OK","Review Data",IF(L73&lt;&gt;"","Completed",IF(K73="","No Follow-Up",IF(K73&lt;Dashboard!$B$3,"Overdue",IF(K73&lt;=Dashboard!$B$3+Settings!$B$6,"Due Soon","Scheduled"))))))</f>
        <v/>
      </c>
      <c r="O73" s="26">
        <f>IF(A73="","",IF(COUNTIF($A$7:$A$506,A73)&gt;1,"Check: Duplicate Interaction ID",IF(B73="","Check: Missing Case ID",IF(COUNTIF(Cases!$A$7:$A$206,B73)=0,"Check: Case ID Not Found",IF(C73="","Check: Missing Contact Date",IF(C73&gt;Dashboard!$B$3,"Check: Future Contact Date",IF(AND(K73&lt;&gt;"",C73&lt;&gt;"",K73&lt;C73),"Check: Follow-Up Before Contact",IF(AND(L73&lt;&gt;"",C73&lt;&gt;"",L73&lt;C73),"Check: Completion Before Contact","OK"))))))))</f>
        <v/>
      </c>
    </row>
    <row r="74">
      <c r="A74" s="23" t="n"/>
      <c r="B74" s="23" t="n"/>
      <c r="C74" s="36" t="n"/>
      <c r="D74" s="23" t="n"/>
      <c r="E74" s="23" t="n"/>
      <c r="F74" s="23" t="n"/>
      <c r="G74" s="23" t="n"/>
      <c r="H74" s="23" t="n"/>
      <c r="I74" s="24" t="n"/>
      <c r="J74" s="24" t="n"/>
      <c r="K74" s="36" t="n"/>
      <c r="L74" s="36" t="n"/>
      <c r="M74" s="25">
        <f>IF(A74="","",IF(K74="","",K74-Dashboard!$B$3))</f>
        <v/>
      </c>
      <c r="N74" s="26">
        <f>IF(A74="","",IF(O74&lt;&gt;"OK","Review Data",IF(L74&lt;&gt;"","Completed",IF(K74="","No Follow-Up",IF(K74&lt;Dashboard!$B$3,"Overdue",IF(K74&lt;=Dashboard!$B$3+Settings!$B$6,"Due Soon","Scheduled"))))))</f>
        <v/>
      </c>
      <c r="O74" s="26">
        <f>IF(A74="","",IF(COUNTIF($A$7:$A$506,A74)&gt;1,"Check: Duplicate Interaction ID",IF(B74="","Check: Missing Case ID",IF(COUNTIF(Cases!$A$7:$A$206,B74)=0,"Check: Case ID Not Found",IF(C74="","Check: Missing Contact Date",IF(C74&gt;Dashboard!$B$3,"Check: Future Contact Date",IF(AND(K74&lt;&gt;"",C74&lt;&gt;"",K74&lt;C74),"Check: Follow-Up Before Contact",IF(AND(L74&lt;&gt;"",C74&lt;&gt;"",L74&lt;C74),"Check: Completion Before Contact","OK"))))))))</f>
        <v/>
      </c>
    </row>
    <row r="75">
      <c r="A75" s="23" t="n"/>
      <c r="B75" s="23" t="n"/>
      <c r="C75" s="36" t="n"/>
      <c r="D75" s="23" t="n"/>
      <c r="E75" s="23" t="n"/>
      <c r="F75" s="23" t="n"/>
      <c r="G75" s="23" t="n"/>
      <c r="H75" s="23" t="n"/>
      <c r="I75" s="24" t="n"/>
      <c r="J75" s="24" t="n"/>
      <c r="K75" s="36" t="n"/>
      <c r="L75" s="36" t="n"/>
      <c r="M75" s="25">
        <f>IF(A75="","",IF(K75="","",K75-Dashboard!$B$3))</f>
        <v/>
      </c>
      <c r="N75" s="26">
        <f>IF(A75="","",IF(O75&lt;&gt;"OK","Review Data",IF(L75&lt;&gt;"","Completed",IF(K75="","No Follow-Up",IF(K75&lt;Dashboard!$B$3,"Overdue",IF(K75&lt;=Dashboard!$B$3+Settings!$B$6,"Due Soon","Scheduled"))))))</f>
        <v/>
      </c>
      <c r="O75" s="26">
        <f>IF(A75="","",IF(COUNTIF($A$7:$A$506,A75)&gt;1,"Check: Duplicate Interaction ID",IF(B75="","Check: Missing Case ID",IF(COUNTIF(Cases!$A$7:$A$206,B75)=0,"Check: Case ID Not Found",IF(C75="","Check: Missing Contact Date",IF(C75&gt;Dashboard!$B$3,"Check: Future Contact Date",IF(AND(K75&lt;&gt;"",C75&lt;&gt;"",K75&lt;C75),"Check: Follow-Up Before Contact",IF(AND(L75&lt;&gt;"",C75&lt;&gt;"",L75&lt;C75),"Check: Completion Before Contact","OK"))))))))</f>
        <v/>
      </c>
    </row>
    <row r="76">
      <c r="A76" s="23" t="n"/>
      <c r="B76" s="23" t="n"/>
      <c r="C76" s="36" t="n"/>
      <c r="D76" s="23" t="n"/>
      <c r="E76" s="23" t="n"/>
      <c r="F76" s="23" t="n"/>
      <c r="G76" s="23" t="n"/>
      <c r="H76" s="23" t="n"/>
      <c r="I76" s="24" t="n"/>
      <c r="J76" s="24" t="n"/>
      <c r="K76" s="36" t="n"/>
      <c r="L76" s="36" t="n"/>
      <c r="M76" s="25">
        <f>IF(A76="","",IF(K76="","",K76-Dashboard!$B$3))</f>
        <v/>
      </c>
      <c r="N76" s="26">
        <f>IF(A76="","",IF(O76&lt;&gt;"OK","Review Data",IF(L76&lt;&gt;"","Completed",IF(K76="","No Follow-Up",IF(K76&lt;Dashboard!$B$3,"Overdue",IF(K76&lt;=Dashboard!$B$3+Settings!$B$6,"Due Soon","Scheduled"))))))</f>
        <v/>
      </c>
      <c r="O76" s="26">
        <f>IF(A76="","",IF(COUNTIF($A$7:$A$506,A76)&gt;1,"Check: Duplicate Interaction ID",IF(B76="","Check: Missing Case ID",IF(COUNTIF(Cases!$A$7:$A$206,B76)=0,"Check: Case ID Not Found",IF(C76="","Check: Missing Contact Date",IF(C76&gt;Dashboard!$B$3,"Check: Future Contact Date",IF(AND(K76&lt;&gt;"",C76&lt;&gt;"",K76&lt;C76),"Check: Follow-Up Before Contact",IF(AND(L76&lt;&gt;"",C76&lt;&gt;"",L76&lt;C76),"Check: Completion Before Contact","OK"))))))))</f>
        <v/>
      </c>
    </row>
    <row r="77">
      <c r="A77" s="23" t="n"/>
      <c r="B77" s="23" t="n"/>
      <c r="C77" s="36" t="n"/>
      <c r="D77" s="23" t="n"/>
      <c r="E77" s="23" t="n"/>
      <c r="F77" s="23" t="n"/>
      <c r="G77" s="23" t="n"/>
      <c r="H77" s="23" t="n"/>
      <c r="I77" s="24" t="n"/>
      <c r="J77" s="24" t="n"/>
      <c r="K77" s="36" t="n"/>
      <c r="L77" s="36" t="n"/>
      <c r="M77" s="25">
        <f>IF(A77="","",IF(K77="","",K77-Dashboard!$B$3))</f>
        <v/>
      </c>
      <c r="N77" s="26">
        <f>IF(A77="","",IF(O77&lt;&gt;"OK","Review Data",IF(L77&lt;&gt;"","Completed",IF(K77="","No Follow-Up",IF(K77&lt;Dashboard!$B$3,"Overdue",IF(K77&lt;=Dashboard!$B$3+Settings!$B$6,"Due Soon","Scheduled"))))))</f>
        <v/>
      </c>
      <c r="O77" s="26">
        <f>IF(A77="","",IF(COUNTIF($A$7:$A$506,A77)&gt;1,"Check: Duplicate Interaction ID",IF(B77="","Check: Missing Case ID",IF(COUNTIF(Cases!$A$7:$A$206,B77)=0,"Check: Case ID Not Found",IF(C77="","Check: Missing Contact Date",IF(C77&gt;Dashboard!$B$3,"Check: Future Contact Date",IF(AND(K77&lt;&gt;"",C77&lt;&gt;"",K77&lt;C77),"Check: Follow-Up Before Contact",IF(AND(L77&lt;&gt;"",C77&lt;&gt;"",L77&lt;C77),"Check: Completion Before Contact","OK"))))))))</f>
        <v/>
      </c>
    </row>
    <row r="78">
      <c r="A78" s="23" t="n"/>
      <c r="B78" s="23" t="n"/>
      <c r="C78" s="36" t="n"/>
      <c r="D78" s="23" t="n"/>
      <c r="E78" s="23" t="n"/>
      <c r="F78" s="23" t="n"/>
      <c r="G78" s="23" t="n"/>
      <c r="H78" s="23" t="n"/>
      <c r="I78" s="24" t="n"/>
      <c r="J78" s="24" t="n"/>
      <c r="K78" s="36" t="n"/>
      <c r="L78" s="36" t="n"/>
      <c r="M78" s="25">
        <f>IF(A78="","",IF(K78="","",K78-Dashboard!$B$3))</f>
        <v/>
      </c>
      <c r="N78" s="26">
        <f>IF(A78="","",IF(O78&lt;&gt;"OK","Review Data",IF(L78&lt;&gt;"","Completed",IF(K78="","No Follow-Up",IF(K78&lt;Dashboard!$B$3,"Overdue",IF(K78&lt;=Dashboard!$B$3+Settings!$B$6,"Due Soon","Scheduled"))))))</f>
        <v/>
      </c>
      <c r="O78" s="26">
        <f>IF(A78="","",IF(COUNTIF($A$7:$A$506,A78)&gt;1,"Check: Duplicate Interaction ID",IF(B78="","Check: Missing Case ID",IF(COUNTIF(Cases!$A$7:$A$206,B78)=0,"Check: Case ID Not Found",IF(C78="","Check: Missing Contact Date",IF(C78&gt;Dashboard!$B$3,"Check: Future Contact Date",IF(AND(K78&lt;&gt;"",C78&lt;&gt;"",K78&lt;C78),"Check: Follow-Up Before Contact",IF(AND(L78&lt;&gt;"",C78&lt;&gt;"",L78&lt;C78),"Check: Completion Before Contact","OK"))))))))</f>
        <v/>
      </c>
    </row>
    <row r="79">
      <c r="A79" s="23" t="n"/>
      <c r="B79" s="23" t="n"/>
      <c r="C79" s="36" t="n"/>
      <c r="D79" s="23" t="n"/>
      <c r="E79" s="23" t="n"/>
      <c r="F79" s="23" t="n"/>
      <c r="G79" s="23" t="n"/>
      <c r="H79" s="23" t="n"/>
      <c r="I79" s="24" t="n"/>
      <c r="J79" s="24" t="n"/>
      <c r="K79" s="36" t="n"/>
      <c r="L79" s="36" t="n"/>
      <c r="M79" s="25">
        <f>IF(A79="","",IF(K79="","",K79-Dashboard!$B$3))</f>
        <v/>
      </c>
      <c r="N79" s="26">
        <f>IF(A79="","",IF(O79&lt;&gt;"OK","Review Data",IF(L79&lt;&gt;"","Completed",IF(K79="","No Follow-Up",IF(K79&lt;Dashboard!$B$3,"Overdue",IF(K79&lt;=Dashboard!$B$3+Settings!$B$6,"Due Soon","Scheduled"))))))</f>
        <v/>
      </c>
      <c r="O79" s="26">
        <f>IF(A79="","",IF(COUNTIF($A$7:$A$506,A79)&gt;1,"Check: Duplicate Interaction ID",IF(B79="","Check: Missing Case ID",IF(COUNTIF(Cases!$A$7:$A$206,B79)=0,"Check: Case ID Not Found",IF(C79="","Check: Missing Contact Date",IF(C79&gt;Dashboard!$B$3,"Check: Future Contact Date",IF(AND(K79&lt;&gt;"",C79&lt;&gt;"",K79&lt;C79),"Check: Follow-Up Before Contact",IF(AND(L79&lt;&gt;"",C79&lt;&gt;"",L79&lt;C79),"Check: Completion Before Contact","OK"))))))))</f>
        <v/>
      </c>
    </row>
    <row r="80">
      <c r="A80" s="23" t="n"/>
      <c r="B80" s="23" t="n"/>
      <c r="C80" s="36" t="n"/>
      <c r="D80" s="23" t="n"/>
      <c r="E80" s="23" t="n"/>
      <c r="F80" s="23" t="n"/>
      <c r="G80" s="23" t="n"/>
      <c r="H80" s="23" t="n"/>
      <c r="I80" s="24" t="n"/>
      <c r="J80" s="24" t="n"/>
      <c r="K80" s="36" t="n"/>
      <c r="L80" s="36" t="n"/>
      <c r="M80" s="25">
        <f>IF(A80="","",IF(K80="","",K80-Dashboard!$B$3))</f>
        <v/>
      </c>
      <c r="N80" s="26">
        <f>IF(A80="","",IF(O80&lt;&gt;"OK","Review Data",IF(L80&lt;&gt;"","Completed",IF(K80="","No Follow-Up",IF(K80&lt;Dashboard!$B$3,"Overdue",IF(K80&lt;=Dashboard!$B$3+Settings!$B$6,"Due Soon","Scheduled"))))))</f>
        <v/>
      </c>
      <c r="O80" s="26">
        <f>IF(A80="","",IF(COUNTIF($A$7:$A$506,A80)&gt;1,"Check: Duplicate Interaction ID",IF(B80="","Check: Missing Case ID",IF(COUNTIF(Cases!$A$7:$A$206,B80)=0,"Check: Case ID Not Found",IF(C80="","Check: Missing Contact Date",IF(C80&gt;Dashboard!$B$3,"Check: Future Contact Date",IF(AND(K80&lt;&gt;"",C80&lt;&gt;"",K80&lt;C80),"Check: Follow-Up Before Contact",IF(AND(L80&lt;&gt;"",C80&lt;&gt;"",L80&lt;C80),"Check: Completion Before Contact","OK"))))))))</f>
        <v/>
      </c>
    </row>
    <row r="81">
      <c r="A81" s="23" t="n"/>
      <c r="B81" s="23" t="n"/>
      <c r="C81" s="36" t="n"/>
      <c r="D81" s="23" t="n"/>
      <c r="E81" s="23" t="n"/>
      <c r="F81" s="23" t="n"/>
      <c r="G81" s="23" t="n"/>
      <c r="H81" s="23" t="n"/>
      <c r="I81" s="24" t="n"/>
      <c r="J81" s="24" t="n"/>
      <c r="K81" s="36" t="n"/>
      <c r="L81" s="36" t="n"/>
      <c r="M81" s="25">
        <f>IF(A81="","",IF(K81="","",K81-Dashboard!$B$3))</f>
        <v/>
      </c>
      <c r="N81" s="26">
        <f>IF(A81="","",IF(O81&lt;&gt;"OK","Review Data",IF(L81&lt;&gt;"","Completed",IF(K81="","No Follow-Up",IF(K81&lt;Dashboard!$B$3,"Overdue",IF(K81&lt;=Dashboard!$B$3+Settings!$B$6,"Due Soon","Scheduled"))))))</f>
        <v/>
      </c>
      <c r="O81" s="26">
        <f>IF(A81="","",IF(COUNTIF($A$7:$A$506,A81)&gt;1,"Check: Duplicate Interaction ID",IF(B81="","Check: Missing Case ID",IF(COUNTIF(Cases!$A$7:$A$206,B81)=0,"Check: Case ID Not Found",IF(C81="","Check: Missing Contact Date",IF(C81&gt;Dashboard!$B$3,"Check: Future Contact Date",IF(AND(K81&lt;&gt;"",C81&lt;&gt;"",K81&lt;C81),"Check: Follow-Up Before Contact",IF(AND(L81&lt;&gt;"",C81&lt;&gt;"",L81&lt;C81),"Check: Completion Before Contact","OK"))))))))</f>
        <v/>
      </c>
    </row>
    <row r="82">
      <c r="A82" s="23" t="n"/>
      <c r="B82" s="23" t="n"/>
      <c r="C82" s="36" t="n"/>
      <c r="D82" s="23" t="n"/>
      <c r="E82" s="23" t="n"/>
      <c r="F82" s="23" t="n"/>
      <c r="G82" s="23" t="n"/>
      <c r="H82" s="23" t="n"/>
      <c r="I82" s="24" t="n"/>
      <c r="J82" s="24" t="n"/>
      <c r="K82" s="36" t="n"/>
      <c r="L82" s="36" t="n"/>
      <c r="M82" s="25">
        <f>IF(A82="","",IF(K82="","",K82-Dashboard!$B$3))</f>
        <v/>
      </c>
      <c r="N82" s="26">
        <f>IF(A82="","",IF(O82&lt;&gt;"OK","Review Data",IF(L82&lt;&gt;"","Completed",IF(K82="","No Follow-Up",IF(K82&lt;Dashboard!$B$3,"Overdue",IF(K82&lt;=Dashboard!$B$3+Settings!$B$6,"Due Soon","Scheduled"))))))</f>
        <v/>
      </c>
      <c r="O82" s="26">
        <f>IF(A82="","",IF(COUNTIF($A$7:$A$506,A82)&gt;1,"Check: Duplicate Interaction ID",IF(B82="","Check: Missing Case ID",IF(COUNTIF(Cases!$A$7:$A$206,B82)=0,"Check: Case ID Not Found",IF(C82="","Check: Missing Contact Date",IF(C82&gt;Dashboard!$B$3,"Check: Future Contact Date",IF(AND(K82&lt;&gt;"",C82&lt;&gt;"",K82&lt;C82),"Check: Follow-Up Before Contact",IF(AND(L82&lt;&gt;"",C82&lt;&gt;"",L82&lt;C82),"Check: Completion Before Contact","OK"))))))))</f>
        <v/>
      </c>
    </row>
    <row r="83">
      <c r="A83" s="23" t="n"/>
      <c r="B83" s="23" t="n"/>
      <c r="C83" s="36" t="n"/>
      <c r="D83" s="23" t="n"/>
      <c r="E83" s="23" t="n"/>
      <c r="F83" s="23" t="n"/>
      <c r="G83" s="23" t="n"/>
      <c r="H83" s="23" t="n"/>
      <c r="I83" s="24" t="n"/>
      <c r="J83" s="24" t="n"/>
      <c r="K83" s="36" t="n"/>
      <c r="L83" s="36" t="n"/>
      <c r="M83" s="25">
        <f>IF(A83="","",IF(K83="","",K83-Dashboard!$B$3))</f>
        <v/>
      </c>
      <c r="N83" s="26">
        <f>IF(A83="","",IF(O83&lt;&gt;"OK","Review Data",IF(L83&lt;&gt;"","Completed",IF(K83="","No Follow-Up",IF(K83&lt;Dashboard!$B$3,"Overdue",IF(K83&lt;=Dashboard!$B$3+Settings!$B$6,"Due Soon","Scheduled"))))))</f>
        <v/>
      </c>
      <c r="O83" s="26">
        <f>IF(A83="","",IF(COUNTIF($A$7:$A$506,A83)&gt;1,"Check: Duplicate Interaction ID",IF(B83="","Check: Missing Case ID",IF(COUNTIF(Cases!$A$7:$A$206,B83)=0,"Check: Case ID Not Found",IF(C83="","Check: Missing Contact Date",IF(C83&gt;Dashboard!$B$3,"Check: Future Contact Date",IF(AND(K83&lt;&gt;"",C83&lt;&gt;"",K83&lt;C83),"Check: Follow-Up Before Contact",IF(AND(L83&lt;&gt;"",C83&lt;&gt;"",L83&lt;C83),"Check: Completion Before Contact","OK"))))))))</f>
        <v/>
      </c>
    </row>
    <row r="84">
      <c r="A84" s="23" t="n"/>
      <c r="B84" s="23" t="n"/>
      <c r="C84" s="36" t="n"/>
      <c r="D84" s="23" t="n"/>
      <c r="E84" s="23" t="n"/>
      <c r="F84" s="23" t="n"/>
      <c r="G84" s="23" t="n"/>
      <c r="H84" s="23" t="n"/>
      <c r="I84" s="24" t="n"/>
      <c r="J84" s="24" t="n"/>
      <c r="K84" s="36" t="n"/>
      <c r="L84" s="36" t="n"/>
      <c r="M84" s="25">
        <f>IF(A84="","",IF(K84="","",K84-Dashboard!$B$3))</f>
        <v/>
      </c>
      <c r="N84" s="26">
        <f>IF(A84="","",IF(O84&lt;&gt;"OK","Review Data",IF(L84&lt;&gt;"","Completed",IF(K84="","No Follow-Up",IF(K84&lt;Dashboard!$B$3,"Overdue",IF(K84&lt;=Dashboard!$B$3+Settings!$B$6,"Due Soon","Scheduled"))))))</f>
        <v/>
      </c>
      <c r="O84" s="26">
        <f>IF(A84="","",IF(COUNTIF($A$7:$A$506,A84)&gt;1,"Check: Duplicate Interaction ID",IF(B84="","Check: Missing Case ID",IF(COUNTIF(Cases!$A$7:$A$206,B84)=0,"Check: Case ID Not Found",IF(C84="","Check: Missing Contact Date",IF(C84&gt;Dashboard!$B$3,"Check: Future Contact Date",IF(AND(K84&lt;&gt;"",C84&lt;&gt;"",K84&lt;C84),"Check: Follow-Up Before Contact",IF(AND(L84&lt;&gt;"",C84&lt;&gt;"",L84&lt;C84),"Check: Completion Before Contact","OK"))))))))</f>
        <v/>
      </c>
    </row>
    <row r="85">
      <c r="A85" s="23" t="n"/>
      <c r="B85" s="23" t="n"/>
      <c r="C85" s="36" t="n"/>
      <c r="D85" s="23" t="n"/>
      <c r="E85" s="23" t="n"/>
      <c r="F85" s="23" t="n"/>
      <c r="G85" s="23" t="n"/>
      <c r="H85" s="23" t="n"/>
      <c r="I85" s="24" t="n"/>
      <c r="J85" s="24" t="n"/>
      <c r="K85" s="36" t="n"/>
      <c r="L85" s="36" t="n"/>
      <c r="M85" s="25">
        <f>IF(A85="","",IF(K85="","",K85-Dashboard!$B$3))</f>
        <v/>
      </c>
      <c r="N85" s="26">
        <f>IF(A85="","",IF(O85&lt;&gt;"OK","Review Data",IF(L85&lt;&gt;"","Completed",IF(K85="","No Follow-Up",IF(K85&lt;Dashboard!$B$3,"Overdue",IF(K85&lt;=Dashboard!$B$3+Settings!$B$6,"Due Soon","Scheduled"))))))</f>
        <v/>
      </c>
      <c r="O85" s="26">
        <f>IF(A85="","",IF(COUNTIF($A$7:$A$506,A85)&gt;1,"Check: Duplicate Interaction ID",IF(B85="","Check: Missing Case ID",IF(COUNTIF(Cases!$A$7:$A$206,B85)=0,"Check: Case ID Not Found",IF(C85="","Check: Missing Contact Date",IF(C85&gt;Dashboard!$B$3,"Check: Future Contact Date",IF(AND(K85&lt;&gt;"",C85&lt;&gt;"",K85&lt;C85),"Check: Follow-Up Before Contact",IF(AND(L85&lt;&gt;"",C85&lt;&gt;"",L85&lt;C85),"Check: Completion Before Contact","OK"))))))))</f>
        <v/>
      </c>
    </row>
    <row r="86">
      <c r="A86" s="23" t="n"/>
      <c r="B86" s="23" t="n"/>
      <c r="C86" s="36" t="n"/>
      <c r="D86" s="23" t="n"/>
      <c r="E86" s="23" t="n"/>
      <c r="F86" s="23" t="n"/>
      <c r="G86" s="23" t="n"/>
      <c r="H86" s="23" t="n"/>
      <c r="I86" s="24" t="n"/>
      <c r="J86" s="24" t="n"/>
      <c r="K86" s="36" t="n"/>
      <c r="L86" s="36" t="n"/>
      <c r="M86" s="25">
        <f>IF(A86="","",IF(K86="","",K86-Dashboard!$B$3))</f>
        <v/>
      </c>
      <c r="N86" s="26">
        <f>IF(A86="","",IF(O86&lt;&gt;"OK","Review Data",IF(L86&lt;&gt;"","Completed",IF(K86="","No Follow-Up",IF(K86&lt;Dashboard!$B$3,"Overdue",IF(K86&lt;=Dashboard!$B$3+Settings!$B$6,"Due Soon","Scheduled"))))))</f>
        <v/>
      </c>
      <c r="O86" s="26">
        <f>IF(A86="","",IF(COUNTIF($A$7:$A$506,A86)&gt;1,"Check: Duplicate Interaction ID",IF(B86="","Check: Missing Case ID",IF(COUNTIF(Cases!$A$7:$A$206,B86)=0,"Check: Case ID Not Found",IF(C86="","Check: Missing Contact Date",IF(C86&gt;Dashboard!$B$3,"Check: Future Contact Date",IF(AND(K86&lt;&gt;"",C86&lt;&gt;"",K86&lt;C86),"Check: Follow-Up Before Contact",IF(AND(L86&lt;&gt;"",C86&lt;&gt;"",L86&lt;C86),"Check: Completion Before Contact","OK"))))))))</f>
        <v/>
      </c>
    </row>
    <row r="87">
      <c r="A87" s="23" t="n"/>
      <c r="B87" s="23" t="n"/>
      <c r="C87" s="36" t="n"/>
      <c r="D87" s="23" t="n"/>
      <c r="E87" s="23" t="n"/>
      <c r="F87" s="23" t="n"/>
      <c r="G87" s="23" t="n"/>
      <c r="H87" s="23" t="n"/>
      <c r="I87" s="24" t="n"/>
      <c r="J87" s="24" t="n"/>
      <c r="K87" s="36" t="n"/>
      <c r="L87" s="36" t="n"/>
      <c r="M87" s="25">
        <f>IF(A87="","",IF(K87="","",K87-Dashboard!$B$3))</f>
        <v/>
      </c>
      <c r="N87" s="26">
        <f>IF(A87="","",IF(O87&lt;&gt;"OK","Review Data",IF(L87&lt;&gt;"","Completed",IF(K87="","No Follow-Up",IF(K87&lt;Dashboard!$B$3,"Overdue",IF(K87&lt;=Dashboard!$B$3+Settings!$B$6,"Due Soon","Scheduled"))))))</f>
        <v/>
      </c>
      <c r="O87" s="26">
        <f>IF(A87="","",IF(COUNTIF($A$7:$A$506,A87)&gt;1,"Check: Duplicate Interaction ID",IF(B87="","Check: Missing Case ID",IF(COUNTIF(Cases!$A$7:$A$206,B87)=0,"Check: Case ID Not Found",IF(C87="","Check: Missing Contact Date",IF(C87&gt;Dashboard!$B$3,"Check: Future Contact Date",IF(AND(K87&lt;&gt;"",C87&lt;&gt;"",K87&lt;C87),"Check: Follow-Up Before Contact",IF(AND(L87&lt;&gt;"",C87&lt;&gt;"",L87&lt;C87),"Check: Completion Before Contact","OK"))))))))</f>
        <v/>
      </c>
    </row>
    <row r="88">
      <c r="A88" s="23" t="n"/>
      <c r="B88" s="23" t="n"/>
      <c r="C88" s="36" t="n"/>
      <c r="D88" s="23" t="n"/>
      <c r="E88" s="23" t="n"/>
      <c r="F88" s="23" t="n"/>
      <c r="G88" s="23" t="n"/>
      <c r="H88" s="23" t="n"/>
      <c r="I88" s="24" t="n"/>
      <c r="J88" s="24" t="n"/>
      <c r="K88" s="36" t="n"/>
      <c r="L88" s="36" t="n"/>
      <c r="M88" s="25">
        <f>IF(A88="","",IF(K88="","",K88-Dashboard!$B$3))</f>
        <v/>
      </c>
      <c r="N88" s="26">
        <f>IF(A88="","",IF(O88&lt;&gt;"OK","Review Data",IF(L88&lt;&gt;"","Completed",IF(K88="","No Follow-Up",IF(K88&lt;Dashboard!$B$3,"Overdue",IF(K88&lt;=Dashboard!$B$3+Settings!$B$6,"Due Soon","Scheduled"))))))</f>
        <v/>
      </c>
      <c r="O88" s="26">
        <f>IF(A88="","",IF(COUNTIF($A$7:$A$506,A88)&gt;1,"Check: Duplicate Interaction ID",IF(B88="","Check: Missing Case ID",IF(COUNTIF(Cases!$A$7:$A$206,B88)=0,"Check: Case ID Not Found",IF(C88="","Check: Missing Contact Date",IF(C88&gt;Dashboard!$B$3,"Check: Future Contact Date",IF(AND(K88&lt;&gt;"",C88&lt;&gt;"",K88&lt;C88),"Check: Follow-Up Before Contact",IF(AND(L88&lt;&gt;"",C88&lt;&gt;"",L88&lt;C88),"Check: Completion Before Contact","OK"))))))))</f>
        <v/>
      </c>
    </row>
    <row r="89">
      <c r="A89" s="23" t="n"/>
      <c r="B89" s="23" t="n"/>
      <c r="C89" s="36" t="n"/>
      <c r="D89" s="23" t="n"/>
      <c r="E89" s="23" t="n"/>
      <c r="F89" s="23" t="n"/>
      <c r="G89" s="23" t="n"/>
      <c r="H89" s="23" t="n"/>
      <c r="I89" s="24" t="n"/>
      <c r="J89" s="24" t="n"/>
      <c r="K89" s="36" t="n"/>
      <c r="L89" s="36" t="n"/>
      <c r="M89" s="25">
        <f>IF(A89="","",IF(K89="","",K89-Dashboard!$B$3))</f>
        <v/>
      </c>
      <c r="N89" s="26">
        <f>IF(A89="","",IF(O89&lt;&gt;"OK","Review Data",IF(L89&lt;&gt;"","Completed",IF(K89="","No Follow-Up",IF(K89&lt;Dashboard!$B$3,"Overdue",IF(K89&lt;=Dashboard!$B$3+Settings!$B$6,"Due Soon","Scheduled"))))))</f>
        <v/>
      </c>
      <c r="O89" s="26">
        <f>IF(A89="","",IF(COUNTIF($A$7:$A$506,A89)&gt;1,"Check: Duplicate Interaction ID",IF(B89="","Check: Missing Case ID",IF(COUNTIF(Cases!$A$7:$A$206,B89)=0,"Check: Case ID Not Found",IF(C89="","Check: Missing Contact Date",IF(C89&gt;Dashboard!$B$3,"Check: Future Contact Date",IF(AND(K89&lt;&gt;"",C89&lt;&gt;"",K89&lt;C89),"Check: Follow-Up Before Contact",IF(AND(L89&lt;&gt;"",C89&lt;&gt;"",L89&lt;C89),"Check: Completion Before Contact","OK"))))))))</f>
        <v/>
      </c>
    </row>
    <row r="90">
      <c r="A90" s="23" t="n"/>
      <c r="B90" s="23" t="n"/>
      <c r="C90" s="36" t="n"/>
      <c r="D90" s="23" t="n"/>
      <c r="E90" s="23" t="n"/>
      <c r="F90" s="23" t="n"/>
      <c r="G90" s="23" t="n"/>
      <c r="H90" s="23" t="n"/>
      <c r="I90" s="24" t="n"/>
      <c r="J90" s="24" t="n"/>
      <c r="K90" s="36" t="n"/>
      <c r="L90" s="36" t="n"/>
      <c r="M90" s="25">
        <f>IF(A90="","",IF(K90="","",K90-Dashboard!$B$3))</f>
        <v/>
      </c>
      <c r="N90" s="26">
        <f>IF(A90="","",IF(O90&lt;&gt;"OK","Review Data",IF(L90&lt;&gt;"","Completed",IF(K90="","No Follow-Up",IF(K90&lt;Dashboard!$B$3,"Overdue",IF(K90&lt;=Dashboard!$B$3+Settings!$B$6,"Due Soon","Scheduled"))))))</f>
        <v/>
      </c>
      <c r="O90" s="26">
        <f>IF(A90="","",IF(COUNTIF($A$7:$A$506,A90)&gt;1,"Check: Duplicate Interaction ID",IF(B90="","Check: Missing Case ID",IF(COUNTIF(Cases!$A$7:$A$206,B90)=0,"Check: Case ID Not Found",IF(C90="","Check: Missing Contact Date",IF(C90&gt;Dashboard!$B$3,"Check: Future Contact Date",IF(AND(K90&lt;&gt;"",C90&lt;&gt;"",K90&lt;C90),"Check: Follow-Up Before Contact",IF(AND(L90&lt;&gt;"",C90&lt;&gt;"",L90&lt;C90),"Check: Completion Before Contact","OK"))))))))</f>
        <v/>
      </c>
    </row>
    <row r="91">
      <c r="A91" s="23" t="n"/>
      <c r="B91" s="23" t="n"/>
      <c r="C91" s="36" t="n"/>
      <c r="D91" s="23" t="n"/>
      <c r="E91" s="23" t="n"/>
      <c r="F91" s="23" t="n"/>
      <c r="G91" s="23" t="n"/>
      <c r="H91" s="23" t="n"/>
      <c r="I91" s="24" t="n"/>
      <c r="J91" s="24" t="n"/>
      <c r="K91" s="36" t="n"/>
      <c r="L91" s="36" t="n"/>
      <c r="M91" s="25">
        <f>IF(A91="","",IF(K91="","",K91-Dashboard!$B$3))</f>
        <v/>
      </c>
      <c r="N91" s="26">
        <f>IF(A91="","",IF(O91&lt;&gt;"OK","Review Data",IF(L91&lt;&gt;"","Completed",IF(K91="","No Follow-Up",IF(K91&lt;Dashboard!$B$3,"Overdue",IF(K91&lt;=Dashboard!$B$3+Settings!$B$6,"Due Soon","Scheduled"))))))</f>
        <v/>
      </c>
      <c r="O91" s="26">
        <f>IF(A91="","",IF(COUNTIF($A$7:$A$506,A91)&gt;1,"Check: Duplicate Interaction ID",IF(B91="","Check: Missing Case ID",IF(COUNTIF(Cases!$A$7:$A$206,B91)=0,"Check: Case ID Not Found",IF(C91="","Check: Missing Contact Date",IF(C91&gt;Dashboard!$B$3,"Check: Future Contact Date",IF(AND(K91&lt;&gt;"",C91&lt;&gt;"",K91&lt;C91),"Check: Follow-Up Before Contact",IF(AND(L91&lt;&gt;"",C91&lt;&gt;"",L91&lt;C91),"Check: Completion Before Contact","OK"))))))))</f>
        <v/>
      </c>
    </row>
    <row r="92">
      <c r="A92" s="23" t="n"/>
      <c r="B92" s="23" t="n"/>
      <c r="C92" s="36" t="n"/>
      <c r="D92" s="23" t="n"/>
      <c r="E92" s="23" t="n"/>
      <c r="F92" s="23" t="n"/>
      <c r="G92" s="23" t="n"/>
      <c r="H92" s="23" t="n"/>
      <c r="I92" s="24" t="n"/>
      <c r="J92" s="24" t="n"/>
      <c r="K92" s="36" t="n"/>
      <c r="L92" s="36" t="n"/>
      <c r="M92" s="25">
        <f>IF(A92="","",IF(K92="","",K92-Dashboard!$B$3))</f>
        <v/>
      </c>
      <c r="N92" s="26">
        <f>IF(A92="","",IF(O92&lt;&gt;"OK","Review Data",IF(L92&lt;&gt;"","Completed",IF(K92="","No Follow-Up",IF(K92&lt;Dashboard!$B$3,"Overdue",IF(K92&lt;=Dashboard!$B$3+Settings!$B$6,"Due Soon","Scheduled"))))))</f>
        <v/>
      </c>
      <c r="O92" s="26">
        <f>IF(A92="","",IF(COUNTIF($A$7:$A$506,A92)&gt;1,"Check: Duplicate Interaction ID",IF(B92="","Check: Missing Case ID",IF(COUNTIF(Cases!$A$7:$A$206,B92)=0,"Check: Case ID Not Found",IF(C92="","Check: Missing Contact Date",IF(C92&gt;Dashboard!$B$3,"Check: Future Contact Date",IF(AND(K92&lt;&gt;"",C92&lt;&gt;"",K92&lt;C92),"Check: Follow-Up Before Contact",IF(AND(L92&lt;&gt;"",C92&lt;&gt;"",L92&lt;C92),"Check: Completion Before Contact","OK"))))))))</f>
        <v/>
      </c>
    </row>
    <row r="93">
      <c r="A93" s="23" t="n"/>
      <c r="B93" s="23" t="n"/>
      <c r="C93" s="36" t="n"/>
      <c r="D93" s="23" t="n"/>
      <c r="E93" s="23" t="n"/>
      <c r="F93" s="23" t="n"/>
      <c r="G93" s="23" t="n"/>
      <c r="H93" s="23" t="n"/>
      <c r="I93" s="24" t="n"/>
      <c r="J93" s="24" t="n"/>
      <c r="K93" s="36" t="n"/>
      <c r="L93" s="36" t="n"/>
      <c r="M93" s="25">
        <f>IF(A93="","",IF(K93="","",K93-Dashboard!$B$3))</f>
        <v/>
      </c>
      <c r="N93" s="26">
        <f>IF(A93="","",IF(O93&lt;&gt;"OK","Review Data",IF(L93&lt;&gt;"","Completed",IF(K93="","No Follow-Up",IF(K93&lt;Dashboard!$B$3,"Overdue",IF(K93&lt;=Dashboard!$B$3+Settings!$B$6,"Due Soon","Scheduled"))))))</f>
        <v/>
      </c>
      <c r="O93" s="26">
        <f>IF(A93="","",IF(COUNTIF($A$7:$A$506,A93)&gt;1,"Check: Duplicate Interaction ID",IF(B93="","Check: Missing Case ID",IF(COUNTIF(Cases!$A$7:$A$206,B93)=0,"Check: Case ID Not Found",IF(C93="","Check: Missing Contact Date",IF(C93&gt;Dashboard!$B$3,"Check: Future Contact Date",IF(AND(K93&lt;&gt;"",C93&lt;&gt;"",K93&lt;C93),"Check: Follow-Up Before Contact",IF(AND(L93&lt;&gt;"",C93&lt;&gt;"",L93&lt;C93),"Check: Completion Before Contact","OK"))))))))</f>
        <v/>
      </c>
    </row>
    <row r="94">
      <c r="A94" s="23" t="n"/>
      <c r="B94" s="23" t="n"/>
      <c r="C94" s="36" t="n"/>
      <c r="D94" s="23" t="n"/>
      <c r="E94" s="23" t="n"/>
      <c r="F94" s="23" t="n"/>
      <c r="G94" s="23" t="n"/>
      <c r="H94" s="23" t="n"/>
      <c r="I94" s="24" t="n"/>
      <c r="J94" s="24" t="n"/>
      <c r="K94" s="36" t="n"/>
      <c r="L94" s="36" t="n"/>
      <c r="M94" s="25">
        <f>IF(A94="","",IF(K94="","",K94-Dashboard!$B$3))</f>
        <v/>
      </c>
      <c r="N94" s="26">
        <f>IF(A94="","",IF(O94&lt;&gt;"OK","Review Data",IF(L94&lt;&gt;"","Completed",IF(K94="","No Follow-Up",IF(K94&lt;Dashboard!$B$3,"Overdue",IF(K94&lt;=Dashboard!$B$3+Settings!$B$6,"Due Soon","Scheduled"))))))</f>
        <v/>
      </c>
      <c r="O94" s="26">
        <f>IF(A94="","",IF(COUNTIF($A$7:$A$506,A94)&gt;1,"Check: Duplicate Interaction ID",IF(B94="","Check: Missing Case ID",IF(COUNTIF(Cases!$A$7:$A$206,B94)=0,"Check: Case ID Not Found",IF(C94="","Check: Missing Contact Date",IF(C94&gt;Dashboard!$B$3,"Check: Future Contact Date",IF(AND(K94&lt;&gt;"",C94&lt;&gt;"",K94&lt;C94),"Check: Follow-Up Before Contact",IF(AND(L94&lt;&gt;"",C94&lt;&gt;"",L94&lt;C94),"Check: Completion Before Contact","OK"))))))))</f>
        <v/>
      </c>
    </row>
    <row r="95">
      <c r="A95" s="23" t="n"/>
      <c r="B95" s="23" t="n"/>
      <c r="C95" s="36" t="n"/>
      <c r="D95" s="23" t="n"/>
      <c r="E95" s="23" t="n"/>
      <c r="F95" s="23" t="n"/>
      <c r="G95" s="23" t="n"/>
      <c r="H95" s="23" t="n"/>
      <c r="I95" s="24" t="n"/>
      <c r="J95" s="24" t="n"/>
      <c r="K95" s="36" t="n"/>
      <c r="L95" s="36" t="n"/>
      <c r="M95" s="25">
        <f>IF(A95="","",IF(K95="","",K95-Dashboard!$B$3))</f>
        <v/>
      </c>
      <c r="N95" s="26">
        <f>IF(A95="","",IF(O95&lt;&gt;"OK","Review Data",IF(L95&lt;&gt;"","Completed",IF(K95="","No Follow-Up",IF(K95&lt;Dashboard!$B$3,"Overdue",IF(K95&lt;=Dashboard!$B$3+Settings!$B$6,"Due Soon","Scheduled"))))))</f>
        <v/>
      </c>
      <c r="O95" s="26">
        <f>IF(A95="","",IF(COUNTIF($A$7:$A$506,A95)&gt;1,"Check: Duplicate Interaction ID",IF(B95="","Check: Missing Case ID",IF(COUNTIF(Cases!$A$7:$A$206,B95)=0,"Check: Case ID Not Found",IF(C95="","Check: Missing Contact Date",IF(C95&gt;Dashboard!$B$3,"Check: Future Contact Date",IF(AND(K95&lt;&gt;"",C95&lt;&gt;"",K95&lt;C95),"Check: Follow-Up Before Contact",IF(AND(L95&lt;&gt;"",C95&lt;&gt;"",L95&lt;C95),"Check: Completion Before Contact","OK"))))))))</f>
        <v/>
      </c>
    </row>
    <row r="96">
      <c r="A96" s="23" t="n"/>
      <c r="B96" s="23" t="n"/>
      <c r="C96" s="36" t="n"/>
      <c r="D96" s="23" t="n"/>
      <c r="E96" s="23" t="n"/>
      <c r="F96" s="23" t="n"/>
      <c r="G96" s="23" t="n"/>
      <c r="H96" s="23" t="n"/>
      <c r="I96" s="24" t="n"/>
      <c r="J96" s="24" t="n"/>
      <c r="K96" s="36" t="n"/>
      <c r="L96" s="36" t="n"/>
      <c r="M96" s="25">
        <f>IF(A96="","",IF(K96="","",K96-Dashboard!$B$3))</f>
        <v/>
      </c>
      <c r="N96" s="26">
        <f>IF(A96="","",IF(O96&lt;&gt;"OK","Review Data",IF(L96&lt;&gt;"","Completed",IF(K96="","No Follow-Up",IF(K96&lt;Dashboard!$B$3,"Overdue",IF(K96&lt;=Dashboard!$B$3+Settings!$B$6,"Due Soon","Scheduled"))))))</f>
        <v/>
      </c>
      <c r="O96" s="26">
        <f>IF(A96="","",IF(COUNTIF($A$7:$A$506,A96)&gt;1,"Check: Duplicate Interaction ID",IF(B96="","Check: Missing Case ID",IF(COUNTIF(Cases!$A$7:$A$206,B96)=0,"Check: Case ID Not Found",IF(C96="","Check: Missing Contact Date",IF(C96&gt;Dashboard!$B$3,"Check: Future Contact Date",IF(AND(K96&lt;&gt;"",C96&lt;&gt;"",K96&lt;C96),"Check: Follow-Up Before Contact",IF(AND(L96&lt;&gt;"",C96&lt;&gt;"",L96&lt;C96),"Check: Completion Before Contact","OK"))))))))</f>
        <v/>
      </c>
    </row>
    <row r="97">
      <c r="A97" s="23" t="n"/>
      <c r="B97" s="23" t="n"/>
      <c r="C97" s="36" t="n"/>
      <c r="D97" s="23" t="n"/>
      <c r="E97" s="23" t="n"/>
      <c r="F97" s="23" t="n"/>
      <c r="G97" s="23" t="n"/>
      <c r="H97" s="23" t="n"/>
      <c r="I97" s="24" t="n"/>
      <c r="J97" s="24" t="n"/>
      <c r="K97" s="36" t="n"/>
      <c r="L97" s="36" t="n"/>
      <c r="M97" s="25">
        <f>IF(A97="","",IF(K97="","",K97-Dashboard!$B$3))</f>
        <v/>
      </c>
      <c r="N97" s="26">
        <f>IF(A97="","",IF(O97&lt;&gt;"OK","Review Data",IF(L97&lt;&gt;"","Completed",IF(K97="","No Follow-Up",IF(K97&lt;Dashboard!$B$3,"Overdue",IF(K97&lt;=Dashboard!$B$3+Settings!$B$6,"Due Soon","Scheduled"))))))</f>
        <v/>
      </c>
      <c r="O97" s="26">
        <f>IF(A97="","",IF(COUNTIF($A$7:$A$506,A97)&gt;1,"Check: Duplicate Interaction ID",IF(B97="","Check: Missing Case ID",IF(COUNTIF(Cases!$A$7:$A$206,B97)=0,"Check: Case ID Not Found",IF(C97="","Check: Missing Contact Date",IF(C97&gt;Dashboard!$B$3,"Check: Future Contact Date",IF(AND(K97&lt;&gt;"",C97&lt;&gt;"",K97&lt;C97),"Check: Follow-Up Before Contact",IF(AND(L97&lt;&gt;"",C97&lt;&gt;"",L97&lt;C97),"Check: Completion Before Contact","OK"))))))))</f>
        <v/>
      </c>
    </row>
    <row r="98">
      <c r="A98" s="23" t="n"/>
      <c r="B98" s="23" t="n"/>
      <c r="C98" s="36" t="n"/>
      <c r="D98" s="23" t="n"/>
      <c r="E98" s="23" t="n"/>
      <c r="F98" s="23" t="n"/>
      <c r="G98" s="23" t="n"/>
      <c r="H98" s="23" t="n"/>
      <c r="I98" s="24" t="n"/>
      <c r="J98" s="24" t="n"/>
      <c r="K98" s="36" t="n"/>
      <c r="L98" s="36" t="n"/>
      <c r="M98" s="25">
        <f>IF(A98="","",IF(K98="","",K98-Dashboard!$B$3))</f>
        <v/>
      </c>
      <c r="N98" s="26">
        <f>IF(A98="","",IF(O98&lt;&gt;"OK","Review Data",IF(L98&lt;&gt;"","Completed",IF(K98="","No Follow-Up",IF(K98&lt;Dashboard!$B$3,"Overdue",IF(K98&lt;=Dashboard!$B$3+Settings!$B$6,"Due Soon","Scheduled"))))))</f>
        <v/>
      </c>
      <c r="O98" s="26">
        <f>IF(A98="","",IF(COUNTIF($A$7:$A$506,A98)&gt;1,"Check: Duplicate Interaction ID",IF(B98="","Check: Missing Case ID",IF(COUNTIF(Cases!$A$7:$A$206,B98)=0,"Check: Case ID Not Found",IF(C98="","Check: Missing Contact Date",IF(C98&gt;Dashboard!$B$3,"Check: Future Contact Date",IF(AND(K98&lt;&gt;"",C98&lt;&gt;"",K98&lt;C98),"Check: Follow-Up Before Contact",IF(AND(L98&lt;&gt;"",C98&lt;&gt;"",L98&lt;C98),"Check: Completion Before Contact","OK"))))))))</f>
        <v/>
      </c>
    </row>
    <row r="99">
      <c r="A99" s="23" t="n"/>
      <c r="B99" s="23" t="n"/>
      <c r="C99" s="36" t="n"/>
      <c r="D99" s="23" t="n"/>
      <c r="E99" s="23" t="n"/>
      <c r="F99" s="23" t="n"/>
      <c r="G99" s="23" t="n"/>
      <c r="H99" s="23" t="n"/>
      <c r="I99" s="24" t="n"/>
      <c r="J99" s="24" t="n"/>
      <c r="K99" s="36" t="n"/>
      <c r="L99" s="36" t="n"/>
      <c r="M99" s="25">
        <f>IF(A99="","",IF(K99="","",K99-Dashboard!$B$3))</f>
        <v/>
      </c>
      <c r="N99" s="26">
        <f>IF(A99="","",IF(O99&lt;&gt;"OK","Review Data",IF(L99&lt;&gt;"","Completed",IF(K99="","No Follow-Up",IF(K99&lt;Dashboard!$B$3,"Overdue",IF(K99&lt;=Dashboard!$B$3+Settings!$B$6,"Due Soon","Scheduled"))))))</f>
        <v/>
      </c>
      <c r="O99" s="26">
        <f>IF(A99="","",IF(COUNTIF($A$7:$A$506,A99)&gt;1,"Check: Duplicate Interaction ID",IF(B99="","Check: Missing Case ID",IF(COUNTIF(Cases!$A$7:$A$206,B99)=0,"Check: Case ID Not Found",IF(C99="","Check: Missing Contact Date",IF(C99&gt;Dashboard!$B$3,"Check: Future Contact Date",IF(AND(K99&lt;&gt;"",C99&lt;&gt;"",K99&lt;C99),"Check: Follow-Up Before Contact",IF(AND(L99&lt;&gt;"",C99&lt;&gt;"",L99&lt;C99),"Check: Completion Before Contact","OK"))))))))</f>
        <v/>
      </c>
    </row>
    <row r="100">
      <c r="A100" s="23" t="n"/>
      <c r="B100" s="23" t="n"/>
      <c r="C100" s="36" t="n"/>
      <c r="D100" s="23" t="n"/>
      <c r="E100" s="23" t="n"/>
      <c r="F100" s="23" t="n"/>
      <c r="G100" s="23" t="n"/>
      <c r="H100" s="23" t="n"/>
      <c r="I100" s="24" t="n"/>
      <c r="J100" s="24" t="n"/>
      <c r="K100" s="36" t="n"/>
      <c r="L100" s="36" t="n"/>
      <c r="M100" s="25">
        <f>IF(A100="","",IF(K100="","",K100-Dashboard!$B$3))</f>
        <v/>
      </c>
      <c r="N100" s="26">
        <f>IF(A100="","",IF(O100&lt;&gt;"OK","Review Data",IF(L100&lt;&gt;"","Completed",IF(K100="","No Follow-Up",IF(K100&lt;Dashboard!$B$3,"Overdue",IF(K100&lt;=Dashboard!$B$3+Settings!$B$6,"Due Soon","Scheduled"))))))</f>
        <v/>
      </c>
      <c r="O100" s="26">
        <f>IF(A100="","",IF(COUNTIF($A$7:$A$506,A100)&gt;1,"Check: Duplicate Interaction ID",IF(B100="","Check: Missing Case ID",IF(COUNTIF(Cases!$A$7:$A$206,B100)=0,"Check: Case ID Not Found",IF(C100="","Check: Missing Contact Date",IF(C100&gt;Dashboard!$B$3,"Check: Future Contact Date",IF(AND(K100&lt;&gt;"",C100&lt;&gt;"",K100&lt;C100),"Check: Follow-Up Before Contact",IF(AND(L100&lt;&gt;"",C100&lt;&gt;"",L100&lt;C100),"Check: Completion Before Contact","OK"))))))))</f>
        <v/>
      </c>
    </row>
    <row r="101">
      <c r="A101" s="23" t="n"/>
      <c r="B101" s="23" t="n"/>
      <c r="C101" s="36" t="n"/>
      <c r="D101" s="23" t="n"/>
      <c r="E101" s="23" t="n"/>
      <c r="F101" s="23" t="n"/>
      <c r="G101" s="23" t="n"/>
      <c r="H101" s="23" t="n"/>
      <c r="I101" s="24" t="n"/>
      <c r="J101" s="24" t="n"/>
      <c r="K101" s="36" t="n"/>
      <c r="L101" s="36" t="n"/>
      <c r="M101" s="25">
        <f>IF(A101="","",IF(K101="","",K101-Dashboard!$B$3))</f>
        <v/>
      </c>
      <c r="N101" s="26">
        <f>IF(A101="","",IF(O101&lt;&gt;"OK","Review Data",IF(L101&lt;&gt;"","Completed",IF(K101="","No Follow-Up",IF(K101&lt;Dashboard!$B$3,"Overdue",IF(K101&lt;=Dashboard!$B$3+Settings!$B$6,"Due Soon","Scheduled"))))))</f>
        <v/>
      </c>
      <c r="O101" s="26">
        <f>IF(A101="","",IF(COUNTIF($A$7:$A$506,A101)&gt;1,"Check: Duplicate Interaction ID",IF(B101="","Check: Missing Case ID",IF(COUNTIF(Cases!$A$7:$A$206,B101)=0,"Check: Case ID Not Found",IF(C101="","Check: Missing Contact Date",IF(C101&gt;Dashboard!$B$3,"Check: Future Contact Date",IF(AND(K101&lt;&gt;"",C101&lt;&gt;"",K101&lt;C101),"Check: Follow-Up Before Contact",IF(AND(L101&lt;&gt;"",C101&lt;&gt;"",L101&lt;C101),"Check: Completion Before Contact","OK"))))))))</f>
        <v/>
      </c>
    </row>
    <row r="102">
      <c r="A102" s="23" t="n"/>
      <c r="B102" s="23" t="n"/>
      <c r="C102" s="36" t="n"/>
      <c r="D102" s="23" t="n"/>
      <c r="E102" s="23" t="n"/>
      <c r="F102" s="23" t="n"/>
      <c r="G102" s="23" t="n"/>
      <c r="H102" s="23" t="n"/>
      <c r="I102" s="24" t="n"/>
      <c r="J102" s="24" t="n"/>
      <c r="K102" s="36" t="n"/>
      <c r="L102" s="36" t="n"/>
      <c r="M102" s="25">
        <f>IF(A102="","",IF(K102="","",K102-Dashboard!$B$3))</f>
        <v/>
      </c>
      <c r="N102" s="26">
        <f>IF(A102="","",IF(O102&lt;&gt;"OK","Review Data",IF(L102&lt;&gt;"","Completed",IF(K102="","No Follow-Up",IF(K102&lt;Dashboard!$B$3,"Overdue",IF(K102&lt;=Dashboard!$B$3+Settings!$B$6,"Due Soon","Scheduled"))))))</f>
        <v/>
      </c>
      <c r="O102" s="26">
        <f>IF(A102="","",IF(COUNTIF($A$7:$A$506,A102)&gt;1,"Check: Duplicate Interaction ID",IF(B102="","Check: Missing Case ID",IF(COUNTIF(Cases!$A$7:$A$206,B102)=0,"Check: Case ID Not Found",IF(C102="","Check: Missing Contact Date",IF(C102&gt;Dashboard!$B$3,"Check: Future Contact Date",IF(AND(K102&lt;&gt;"",C102&lt;&gt;"",K102&lt;C102),"Check: Follow-Up Before Contact",IF(AND(L102&lt;&gt;"",C102&lt;&gt;"",L102&lt;C102),"Check: Completion Before Contact","OK"))))))))</f>
        <v/>
      </c>
    </row>
    <row r="103">
      <c r="A103" s="23" t="n"/>
      <c r="B103" s="23" t="n"/>
      <c r="C103" s="36" t="n"/>
      <c r="D103" s="23" t="n"/>
      <c r="E103" s="23" t="n"/>
      <c r="F103" s="23" t="n"/>
      <c r="G103" s="23" t="n"/>
      <c r="H103" s="23" t="n"/>
      <c r="I103" s="24" t="n"/>
      <c r="J103" s="24" t="n"/>
      <c r="K103" s="36" t="n"/>
      <c r="L103" s="36" t="n"/>
      <c r="M103" s="25">
        <f>IF(A103="","",IF(K103="","",K103-Dashboard!$B$3))</f>
        <v/>
      </c>
      <c r="N103" s="26">
        <f>IF(A103="","",IF(O103&lt;&gt;"OK","Review Data",IF(L103&lt;&gt;"","Completed",IF(K103="","No Follow-Up",IF(K103&lt;Dashboard!$B$3,"Overdue",IF(K103&lt;=Dashboard!$B$3+Settings!$B$6,"Due Soon","Scheduled"))))))</f>
        <v/>
      </c>
      <c r="O103" s="26">
        <f>IF(A103="","",IF(COUNTIF($A$7:$A$506,A103)&gt;1,"Check: Duplicate Interaction ID",IF(B103="","Check: Missing Case ID",IF(COUNTIF(Cases!$A$7:$A$206,B103)=0,"Check: Case ID Not Found",IF(C103="","Check: Missing Contact Date",IF(C103&gt;Dashboard!$B$3,"Check: Future Contact Date",IF(AND(K103&lt;&gt;"",C103&lt;&gt;"",K103&lt;C103),"Check: Follow-Up Before Contact",IF(AND(L103&lt;&gt;"",C103&lt;&gt;"",L103&lt;C103),"Check: Completion Before Contact","OK"))))))))</f>
        <v/>
      </c>
    </row>
    <row r="104">
      <c r="A104" s="23" t="n"/>
      <c r="B104" s="23" t="n"/>
      <c r="C104" s="36" t="n"/>
      <c r="D104" s="23" t="n"/>
      <c r="E104" s="23" t="n"/>
      <c r="F104" s="23" t="n"/>
      <c r="G104" s="23" t="n"/>
      <c r="H104" s="23" t="n"/>
      <c r="I104" s="24" t="n"/>
      <c r="J104" s="24" t="n"/>
      <c r="K104" s="36" t="n"/>
      <c r="L104" s="36" t="n"/>
      <c r="M104" s="25">
        <f>IF(A104="","",IF(K104="","",K104-Dashboard!$B$3))</f>
        <v/>
      </c>
      <c r="N104" s="26">
        <f>IF(A104="","",IF(O104&lt;&gt;"OK","Review Data",IF(L104&lt;&gt;"","Completed",IF(K104="","No Follow-Up",IF(K104&lt;Dashboard!$B$3,"Overdue",IF(K104&lt;=Dashboard!$B$3+Settings!$B$6,"Due Soon","Scheduled"))))))</f>
        <v/>
      </c>
      <c r="O104" s="26">
        <f>IF(A104="","",IF(COUNTIF($A$7:$A$506,A104)&gt;1,"Check: Duplicate Interaction ID",IF(B104="","Check: Missing Case ID",IF(COUNTIF(Cases!$A$7:$A$206,B104)=0,"Check: Case ID Not Found",IF(C104="","Check: Missing Contact Date",IF(C104&gt;Dashboard!$B$3,"Check: Future Contact Date",IF(AND(K104&lt;&gt;"",C104&lt;&gt;"",K104&lt;C104),"Check: Follow-Up Before Contact",IF(AND(L104&lt;&gt;"",C104&lt;&gt;"",L104&lt;C104),"Check: Completion Before Contact","OK"))))))))</f>
        <v/>
      </c>
    </row>
    <row r="105">
      <c r="A105" s="23" t="n"/>
      <c r="B105" s="23" t="n"/>
      <c r="C105" s="36" t="n"/>
      <c r="D105" s="23" t="n"/>
      <c r="E105" s="23" t="n"/>
      <c r="F105" s="23" t="n"/>
      <c r="G105" s="23" t="n"/>
      <c r="H105" s="23" t="n"/>
      <c r="I105" s="24" t="n"/>
      <c r="J105" s="24" t="n"/>
      <c r="K105" s="36" t="n"/>
      <c r="L105" s="36" t="n"/>
      <c r="M105" s="25">
        <f>IF(A105="","",IF(K105="","",K105-Dashboard!$B$3))</f>
        <v/>
      </c>
      <c r="N105" s="26">
        <f>IF(A105="","",IF(O105&lt;&gt;"OK","Review Data",IF(L105&lt;&gt;"","Completed",IF(K105="","No Follow-Up",IF(K105&lt;Dashboard!$B$3,"Overdue",IF(K105&lt;=Dashboard!$B$3+Settings!$B$6,"Due Soon","Scheduled"))))))</f>
        <v/>
      </c>
      <c r="O105" s="26">
        <f>IF(A105="","",IF(COUNTIF($A$7:$A$506,A105)&gt;1,"Check: Duplicate Interaction ID",IF(B105="","Check: Missing Case ID",IF(COUNTIF(Cases!$A$7:$A$206,B105)=0,"Check: Case ID Not Found",IF(C105="","Check: Missing Contact Date",IF(C105&gt;Dashboard!$B$3,"Check: Future Contact Date",IF(AND(K105&lt;&gt;"",C105&lt;&gt;"",K105&lt;C105),"Check: Follow-Up Before Contact",IF(AND(L105&lt;&gt;"",C105&lt;&gt;"",L105&lt;C105),"Check: Completion Before Contact","OK"))))))))</f>
        <v/>
      </c>
    </row>
    <row r="106">
      <c r="A106" s="23" t="n"/>
      <c r="B106" s="23" t="n"/>
      <c r="C106" s="36" t="n"/>
      <c r="D106" s="23" t="n"/>
      <c r="E106" s="23" t="n"/>
      <c r="F106" s="23" t="n"/>
      <c r="G106" s="23" t="n"/>
      <c r="H106" s="23" t="n"/>
      <c r="I106" s="24" t="n"/>
      <c r="J106" s="24" t="n"/>
      <c r="K106" s="36" t="n"/>
      <c r="L106" s="36" t="n"/>
      <c r="M106" s="25">
        <f>IF(A106="","",IF(K106="","",K106-Dashboard!$B$3))</f>
        <v/>
      </c>
      <c r="N106" s="26">
        <f>IF(A106="","",IF(O106&lt;&gt;"OK","Review Data",IF(L106&lt;&gt;"","Completed",IF(K106="","No Follow-Up",IF(K106&lt;Dashboard!$B$3,"Overdue",IF(K106&lt;=Dashboard!$B$3+Settings!$B$6,"Due Soon","Scheduled"))))))</f>
        <v/>
      </c>
      <c r="O106" s="26">
        <f>IF(A106="","",IF(COUNTIF($A$7:$A$506,A106)&gt;1,"Check: Duplicate Interaction ID",IF(B106="","Check: Missing Case ID",IF(COUNTIF(Cases!$A$7:$A$206,B106)=0,"Check: Case ID Not Found",IF(C106="","Check: Missing Contact Date",IF(C106&gt;Dashboard!$B$3,"Check: Future Contact Date",IF(AND(K106&lt;&gt;"",C106&lt;&gt;"",K106&lt;C106),"Check: Follow-Up Before Contact",IF(AND(L106&lt;&gt;"",C106&lt;&gt;"",L106&lt;C106),"Check: Completion Before Contact","OK"))))))))</f>
        <v/>
      </c>
    </row>
    <row r="107">
      <c r="A107" s="23" t="n"/>
      <c r="B107" s="23" t="n"/>
      <c r="C107" s="36" t="n"/>
      <c r="D107" s="23" t="n"/>
      <c r="E107" s="23" t="n"/>
      <c r="F107" s="23" t="n"/>
      <c r="G107" s="23" t="n"/>
      <c r="H107" s="23" t="n"/>
      <c r="I107" s="24" t="n"/>
      <c r="J107" s="24" t="n"/>
      <c r="K107" s="36" t="n"/>
      <c r="L107" s="36" t="n"/>
      <c r="M107" s="25">
        <f>IF(A107="","",IF(K107="","",K107-Dashboard!$B$3))</f>
        <v/>
      </c>
      <c r="N107" s="26">
        <f>IF(A107="","",IF(O107&lt;&gt;"OK","Review Data",IF(L107&lt;&gt;"","Completed",IF(K107="","No Follow-Up",IF(K107&lt;Dashboard!$B$3,"Overdue",IF(K107&lt;=Dashboard!$B$3+Settings!$B$6,"Due Soon","Scheduled"))))))</f>
        <v/>
      </c>
      <c r="O107" s="26">
        <f>IF(A107="","",IF(COUNTIF($A$7:$A$506,A107)&gt;1,"Check: Duplicate Interaction ID",IF(B107="","Check: Missing Case ID",IF(COUNTIF(Cases!$A$7:$A$206,B107)=0,"Check: Case ID Not Found",IF(C107="","Check: Missing Contact Date",IF(C107&gt;Dashboard!$B$3,"Check: Future Contact Date",IF(AND(K107&lt;&gt;"",C107&lt;&gt;"",K107&lt;C107),"Check: Follow-Up Before Contact",IF(AND(L107&lt;&gt;"",C107&lt;&gt;"",L107&lt;C107),"Check: Completion Before Contact","OK"))))))))</f>
        <v/>
      </c>
    </row>
    <row r="108">
      <c r="A108" s="23" t="n"/>
      <c r="B108" s="23" t="n"/>
      <c r="C108" s="36" t="n"/>
      <c r="D108" s="23" t="n"/>
      <c r="E108" s="23" t="n"/>
      <c r="F108" s="23" t="n"/>
      <c r="G108" s="23" t="n"/>
      <c r="H108" s="23" t="n"/>
      <c r="I108" s="24" t="n"/>
      <c r="J108" s="24" t="n"/>
      <c r="K108" s="36" t="n"/>
      <c r="L108" s="36" t="n"/>
      <c r="M108" s="25">
        <f>IF(A108="","",IF(K108="","",K108-Dashboard!$B$3))</f>
        <v/>
      </c>
      <c r="N108" s="26">
        <f>IF(A108="","",IF(O108&lt;&gt;"OK","Review Data",IF(L108&lt;&gt;"","Completed",IF(K108="","No Follow-Up",IF(K108&lt;Dashboard!$B$3,"Overdue",IF(K108&lt;=Dashboard!$B$3+Settings!$B$6,"Due Soon","Scheduled"))))))</f>
        <v/>
      </c>
      <c r="O108" s="26">
        <f>IF(A108="","",IF(COUNTIF($A$7:$A$506,A108)&gt;1,"Check: Duplicate Interaction ID",IF(B108="","Check: Missing Case ID",IF(COUNTIF(Cases!$A$7:$A$206,B108)=0,"Check: Case ID Not Found",IF(C108="","Check: Missing Contact Date",IF(C108&gt;Dashboard!$B$3,"Check: Future Contact Date",IF(AND(K108&lt;&gt;"",C108&lt;&gt;"",K108&lt;C108),"Check: Follow-Up Before Contact",IF(AND(L108&lt;&gt;"",C108&lt;&gt;"",L108&lt;C108),"Check: Completion Before Contact","OK"))))))))</f>
        <v/>
      </c>
    </row>
    <row r="109">
      <c r="A109" s="23" t="n"/>
      <c r="B109" s="23" t="n"/>
      <c r="C109" s="36" t="n"/>
      <c r="D109" s="23" t="n"/>
      <c r="E109" s="23" t="n"/>
      <c r="F109" s="23" t="n"/>
      <c r="G109" s="23" t="n"/>
      <c r="H109" s="23" t="n"/>
      <c r="I109" s="24" t="n"/>
      <c r="J109" s="24" t="n"/>
      <c r="K109" s="36" t="n"/>
      <c r="L109" s="36" t="n"/>
      <c r="M109" s="25">
        <f>IF(A109="","",IF(K109="","",K109-Dashboard!$B$3))</f>
        <v/>
      </c>
      <c r="N109" s="26">
        <f>IF(A109="","",IF(O109&lt;&gt;"OK","Review Data",IF(L109&lt;&gt;"","Completed",IF(K109="","No Follow-Up",IF(K109&lt;Dashboard!$B$3,"Overdue",IF(K109&lt;=Dashboard!$B$3+Settings!$B$6,"Due Soon","Scheduled"))))))</f>
        <v/>
      </c>
      <c r="O109" s="26">
        <f>IF(A109="","",IF(COUNTIF($A$7:$A$506,A109)&gt;1,"Check: Duplicate Interaction ID",IF(B109="","Check: Missing Case ID",IF(COUNTIF(Cases!$A$7:$A$206,B109)=0,"Check: Case ID Not Found",IF(C109="","Check: Missing Contact Date",IF(C109&gt;Dashboard!$B$3,"Check: Future Contact Date",IF(AND(K109&lt;&gt;"",C109&lt;&gt;"",K109&lt;C109),"Check: Follow-Up Before Contact",IF(AND(L109&lt;&gt;"",C109&lt;&gt;"",L109&lt;C109),"Check: Completion Before Contact","OK"))))))))</f>
        <v/>
      </c>
    </row>
    <row r="110">
      <c r="A110" s="23" t="n"/>
      <c r="B110" s="23" t="n"/>
      <c r="C110" s="36" t="n"/>
      <c r="D110" s="23" t="n"/>
      <c r="E110" s="23" t="n"/>
      <c r="F110" s="23" t="n"/>
      <c r="G110" s="23" t="n"/>
      <c r="H110" s="23" t="n"/>
      <c r="I110" s="24" t="n"/>
      <c r="J110" s="24" t="n"/>
      <c r="K110" s="36" t="n"/>
      <c r="L110" s="36" t="n"/>
      <c r="M110" s="25">
        <f>IF(A110="","",IF(K110="","",K110-Dashboard!$B$3))</f>
        <v/>
      </c>
      <c r="N110" s="26">
        <f>IF(A110="","",IF(O110&lt;&gt;"OK","Review Data",IF(L110&lt;&gt;"","Completed",IF(K110="","No Follow-Up",IF(K110&lt;Dashboard!$B$3,"Overdue",IF(K110&lt;=Dashboard!$B$3+Settings!$B$6,"Due Soon","Scheduled"))))))</f>
        <v/>
      </c>
      <c r="O110" s="26">
        <f>IF(A110="","",IF(COUNTIF($A$7:$A$506,A110)&gt;1,"Check: Duplicate Interaction ID",IF(B110="","Check: Missing Case ID",IF(COUNTIF(Cases!$A$7:$A$206,B110)=0,"Check: Case ID Not Found",IF(C110="","Check: Missing Contact Date",IF(C110&gt;Dashboard!$B$3,"Check: Future Contact Date",IF(AND(K110&lt;&gt;"",C110&lt;&gt;"",K110&lt;C110),"Check: Follow-Up Before Contact",IF(AND(L110&lt;&gt;"",C110&lt;&gt;"",L110&lt;C110),"Check: Completion Before Contact","OK"))))))))</f>
        <v/>
      </c>
    </row>
    <row r="111">
      <c r="A111" s="23" t="n"/>
      <c r="B111" s="23" t="n"/>
      <c r="C111" s="36" t="n"/>
      <c r="D111" s="23" t="n"/>
      <c r="E111" s="23" t="n"/>
      <c r="F111" s="23" t="n"/>
      <c r="G111" s="23" t="n"/>
      <c r="H111" s="23" t="n"/>
      <c r="I111" s="24" t="n"/>
      <c r="J111" s="24" t="n"/>
      <c r="K111" s="36" t="n"/>
      <c r="L111" s="36" t="n"/>
      <c r="M111" s="25">
        <f>IF(A111="","",IF(K111="","",K111-Dashboard!$B$3))</f>
        <v/>
      </c>
      <c r="N111" s="26">
        <f>IF(A111="","",IF(O111&lt;&gt;"OK","Review Data",IF(L111&lt;&gt;"","Completed",IF(K111="","No Follow-Up",IF(K111&lt;Dashboard!$B$3,"Overdue",IF(K111&lt;=Dashboard!$B$3+Settings!$B$6,"Due Soon","Scheduled"))))))</f>
        <v/>
      </c>
      <c r="O111" s="26">
        <f>IF(A111="","",IF(COUNTIF($A$7:$A$506,A111)&gt;1,"Check: Duplicate Interaction ID",IF(B111="","Check: Missing Case ID",IF(COUNTIF(Cases!$A$7:$A$206,B111)=0,"Check: Case ID Not Found",IF(C111="","Check: Missing Contact Date",IF(C111&gt;Dashboard!$B$3,"Check: Future Contact Date",IF(AND(K111&lt;&gt;"",C111&lt;&gt;"",K111&lt;C111),"Check: Follow-Up Before Contact",IF(AND(L111&lt;&gt;"",C111&lt;&gt;"",L111&lt;C111),"Check: Completion Before Contact","OK"))))))))</f>
        <v/>
      </c>
    </row>
    <row r="112">
      <c r="A112" s="23" t="n"/>
      <c r="B112" s="23" t="n"/>
      <c r="C112" s="36" t="n"/>
      <c r="D112" s="23" t="n"/>
      <c r="E112" s="23" t="n"/>
      <c r="F112" s="23" t="n"/>
      <c r="G112" s="23" t="n"/>
      <c r="H112" s="23" t="n"/>
      <c r="I112" s="24" t="n"/>
      <c r="J112" s="24" t="n"/>
      <c r="K112" s="36" t="n"/>
      <c r="L112" s="36" t="n"/>
      <c r="M112" s="25">
        <f>IF(A112="","",IF(K112="","",K112-Dashboard!$B$3))</f>
        <v/>
      </c>
      <c r="N112" s="26">
        <f>IF(A112="","",IF(O112&lt;&gt;"OK","Review Data",IF(L112&lt;&gt;"","Completed",IF(K112="","No Follow-Up",IF(K112&lt;Dashboard!$B$3,"Overdue",IF(K112&lt;=Dashboard!$B$3+Settings!$B$6,"Due Soon","Scheduled"))))))</f>
        <v/>
      </c>
      <c r="O112" s="26">
        <f>IF(A112="","",IF(COUNTIF($A$7:$A$506,A112)&gt;1,"Check: Duplicate Interaction ID",IF(B112="","Check: Missing Case ID",IF(COUNTIF(Cases!$A$7:$A$206,B112)=0,"Check: Case ID Not Found",IF(C112="","Check: Missing Contact Date",IF(C112&gt;Dashboard!$B$3,"Check: Future Contact Date",IF(AND(K112&lt;&gt;"",C112&lt;&gt;"",K112&lt;C112),"Check: Follow-Up Before Contact",IF(AND(L112&lt;&gt;"",C112&lt;&gt;"",L112&lt;C112),"Check: Completion Before Contact","OK"))))))))</f>
        <v/>
      </c>
    </row>
    <row r="113">
      <c r="A113" s="23" t="n"/>
      <c r="B113" s="23" t="n"/>
      <c r="C113" s="36" t="n"/>
      <c r="D113" s="23" t="n"/>
      <c r="E113" s="23" t="n"/>
      <c r="F113" s="23" t="n"/>
      <c r="G113" s="23" t="n"/>
      <c r="H113" s="23" t="n"/>
      <c r="I113" s="24" t="n"/>
      <c r="J113" s="24" t="n"/>
      <c r="K113" s="36" t="n"/>
      <c r="L113" s="36" t="n"/>
      <c r="M113" s="25">
        <f>IF(A113="","",IF(K113="","",K113-Dashboard!$B$3))</f>
        <v/>
      </c>
      <c r="N113" s="26">
        <f>IF(A113="","",IF(O113&lt;&gt;"OK","Review Data",IF(L113&lt;&gt;"","Completed",IF(K113="","No Follow-Up",IF(K113&lt;Dashboard!$B$3,"Overdue",IF(K113&lt;=Dashboard!$B$3+Settings!$B$6,"Due Soon","Scheduled"))))))</f>
        <v/>
      </c>
      <c r="O113" s="26">
        <f>IF(A113="","",IF(COUNTIF($A$7:$A$506,A113)&gt;1,"Check: Duplicate Interaction ID",IF(B113="","Check: Missing Case ID",IF(COUNTIF(Cases!$A$7:$A$206,B113)=0,"Check: Case ID Not Found",IF(C113="","Check: Missing Contact Date",IF(C113&gt;Dashboard!$B$3,"Check: Future Contact Date",IF(AND(K113&lt;&gt;"",C113&lt;&gt;"",K113&lt;C113),"Check: Follow-Up Before Contact",IF(AND(L113&lt;&gt;"",C113&lt;&gt;"",L113&lt;C113),"Check: Completion Before Contact","OK"))))))))</f>
        <v/>
      </c>
    </row>
    <row r="114">
      <c r="A114" s="23" t="n"/>
      <c r="B114" s="23" t="n"/>
      <c r="C114" s="36" t="n"/>
      <c r="D114" s="23" t="n"/>
      <c r="E114" s="23" t="n"/>
      <c r="F114" s="23" t="n"/>
      <c r="G114" s="23" t="n"/>
      <c r="H114" s="23" t="n"/>
      <c r="I114" s="24" t="n"/>
      <c r="J114" s="24" t="n"/>
      <c r="K114" s="36" t="n"/>
      <c r="L114" s="36" t="n"/>
      <c r="M114" s="25">
        <f>IF(A114="","",IF(K114="","",K114-Dashboard!$B$3))</f>
        <v/>
      </c>
      <c r="N114" s="26">
        <f>IF(A114="","",IF(O114&lt;&gt;"OK","Review Data",IF(L114&lt;&gt;"","Completed",IF(K114="","No Follow-Up",IF(K114&lt;Dashboard!$B$3,"Overdue",IF(K114&lt;=Dashboard!$B$3+Settings!$B$6,"Due Soon","Scheduled"))))))</f>
        <v/>
      </c>
      <c r="O114" s="26">
        <f>IF(A114="","",IF(COUNTIF($A$7:$A$506,A114)&gt;1,"Check: Duplicate Interaction ID",IF(B114="","Check: Missing Case ID",IF(COUNTIF(Cases!$A$7:$A$206,B114)=0,"Check: Case ID Not Found",IF(C114="","Check: Missing Contact Date",IF(C114&gt;Dashboard!$B$3,"Check: Future Contact Date",IF(AND(K114&lt;&gt;"",C114&lt;&gt;"",K114&lt;C114),"Check: Follow-Up Before Contact",IF(AND(L114&lt;&gt;"",C114&lt;&gt;"",L114&lt;C114),"Check: Completion Before Contact","OK"))))))))</f>
        <v/>
      </c>
    </row>
    <row r="115">
      <c r="A115" s="23" t="n"/>
      <c r="B115" s="23" t="n"/>
      <c r="C115" s="36" t="n"/>
      <c r="D115" s="23" t="n"/>
      <c r="E115" s="23" t="n"/>
      <c r="F115" s="23" t="n"/>
      <c r="G115" s="23" t="n"/>
      <c r="H115" s="23" t="n"/>
      <c r="I115" s="24" t="n"/>
      <c r="J115" s="24" t="n"/>
      <c r="K115" s="36" t="n"/>
      <c r="L115" s="36" t="n"/>
      <c r="M115" s="25">
        <f>IF(A115="","",IF(K115="","",K115-Dashboard!$B$3))</f>
        <v/>
      </c>
      <c r="N115" s="26">
        <f>IF(A115="","",IF(O115&lt;&gt;"OK","Review Data",IF(L115&lt;&gt;"","Completed",IF(K115="","No Follow-Up",IF(K115&lt;Dashboard!$B$3,"Overdue",IF(K115&lt;=Dashboard!$B$3+Settings!$B$6,"Due Soon","Scheduled"))))))</f>
        <v/>
      </c>
      <c r="O115" s="26">
        <f>IF(A115="","",IF(COUNTIF($A$7:$A$506,A115)&gt;1,"Check: Duplicate Interaction ID",IF(B115="","Check: Missing Case ID",IF(COUNTIF(Cases!$A$7:$A$206,B115)=0,"Check: Case ID Not Found",IF(C115="","Check: Missing Contact Date",IF(C115&gt;Dashboard!$B$3,"Check: Future Contact Date",IF(AND(K115&lt;&gt;"",C115&lt;&gt;"",K115&lt;C115),"Check: Follow-Up Before Contact",IF(AND(L115&lt;&gt;"",C115&lt;&gt;"",L115&lt;C115),"Check: Completion Before Contact","OK"))))))))</f>
        <v/>
      </c>
    </row>
    <row r="116">
      <c r="A116" s="23" t="n"/>
      <c r="B116" s="23" t="n"/>
      <c r="C116" s="36" t="n"/>
      <c r="D116" s="23" t="n"/>
      <c r="E116" s="23" t="n"/>
      <c r="F116" s="23" t="n"/>
      <c r="G116" s="23" t="n"/>
      <c r="H116" s="23" t="n"/>
      <c r="I116" s="24" t="n"/>
      <c r="J116" s="24" t="n"/>
      <c r="K116" s="36" t="n"/>
      <c r="L116" s="36" t="n"/>
      <c r="M116" s="25">
        <f>IF(A116="","",IF(K116="","",K116-Dashboard!$B$3))</f>
        <v/>
      </c>
      <c r="N116" s="26">
        <f>IF(A116="","",IF(O116&lt;&gt;"OK","Review Data",IF(L116&lt;&gt;"","Completed",IF(K116="","No Follow-Up",IF(K116&lt;Dashboard!$B$3,"Overdue",IF(K116&lt;=Dashboard!$B$3+Settings!$B$6,"Due Soon","Scheduled"))))))</f>
        <v/>
      </c>
      <c r="O116" s="26">
        <f>IF(A116="","",IF(COUNTIF($A$7:$A$506,A116)&gt;1,"Check: Duplicate Interaction ID",IF(B116="","Check: Missing Case ID",IF(COUNTIF(Cases!$A$7:$A$206,B116)=0,"Check: Case ID Not Found",IF(C116="","Check: Missing Contact Date",IF(C116&gt;Dashboard!$B$3,"Check: Future Contact Date",IF(AND(K116&lt;&gt;"",C116&lt;&gt;"",K116&lt;C116),"Check: Follow-Up Before Contact",IF(AND(L116&lt;&gt;"",C116&lt;&gt;"",L116&lt;C116),"Check: Completion Before Contact","OK"))))))))</f>
        <v/>
      </c>
    </row>
    <row r="117">
      <c r="A117" s="23" t="n"/>
      <c r="B117" s="23" t="n"/>
      <c r="C117" s="36" t="n"/>
      <c r="D117" s="23" t="n"/>
      <c r="E117" s="23" t="n"/>
      <c r="F117" s="23" t="n"/>
      <c r="G117" s="23" t="n"/>
      <c r="H117" s="23" t="n"/>
      <c r="I117" s="24" t="n"/>
      <c r="J117" s="24" t="n"/>
      <c r="K117" s="36" t="n"/>
      <c r="L117" s="36" t="n"/>
      <c r="M117" s="25">
        <f>IF(A117="","",IF(K117="","",K117-Dashboard!$B$3))</f>
        <v/>
      </c>
      <c r="N117" s="26">
        <f>IF(A117="","",IF(O117&lt;&gt;"OK","Review Data",IF(L117&lt;&gt;"","Completed",IF(K117="","No Follow-Up",IF(K117&lt;Dashboard!$B$3,"Overdue",IF(K117&lt;=Dashboard!$B$3+Settings!$B$6,"Due Soon","Scheduled"))))))</f>
        <v/>
      </c>
      <c r="O117" s="26">
        <f>IF(A117="","",IF(COUNTIF($A$7:$A$506,A117)&gt;1,"Check: Duplicate Interaction ID",IF(B117="","Check: Missing Case ID",IF(COUNTIF(Cases!$A$7:$A$206,B117)=0,"Check: Case ID Not Found",IF(C117="","Check: Missing Contact Date",IF(C117&gt;Dashboard!$B$3,"Check: Future Contact Date",IF(AND(K117&lt;&gt;"",C117&lt;&gt;"",K117&lt;C117),"Check: Follow-Up Before Contact",IF(AND(L117&lt;&gt;"",C117&lt;&gt;"",L117&lt;C117),"Check: Completion Before Contact","OK"))))))))</f>
        <v/>
      </c>
    </row>
    <row r="118">
      <c r="A118" s="23" t="n"/>
      <c r="B118" s="23" t="n"/>
      <c r="C118" s="36" t="n"/>
      <c r="D118" s="23" t="n"/>
      <c r="E118" s="23" t="n"/>
      <c r="F118" s="23" t="n"/>
      <c r="G118" s="23" t="n"/>
      <c r="H118" s="23" t="n"/>
      <c r="I118" s="24" t="n"/>
      <c r="J118" s="24" t="n"/>
      <c r="K118" s="36" t="n"/>
      <c r="L118" s="36" t="n"/>
      <c r="M118" s="25">
        <f>IF(A118="","",IF(K118="","",K118-Dashboard!$B$3))</f>
        <v/>
      </c>
      <c r="N118" s="26">
        <f>IF(A118="","",IF(O118&lt;&gt;"OK","Review Data",IF(L118&lt;&gt;"","Completed",IF(K118="","No Follow-Up",IF(K118&lt;Dashboard!$B$3,"Overdue",IF(K118&lt;=Dashboard!$B$3+Settings!$B$6,"Due Soon","Scheduled"))))))</f>
        <v/>
      </c>
      <c r="O118" s="26">
        <f>IF(A118="","",IF(COUNTIF($A$7:$A$506,A118)&gt;1,"Check: Duplicate Interaction ID",IF(B118="","Check: Missing Case ID",IF(COUNTIF(Cases!$A$7:$A$206,B118)=0,"Check: Case ID Not Found",IF(C118="","Check: Missing Contact Date",IF(C118&gt;Dashboard!$B$3,"Check: Future Contact Date",IF(AND(K118&lt;&gt;"",C118&lt;&gt;"",K118&lt;C118),"Check: Follow-Up Before Contact",IF(AND(L118&lt;&gt;"",C118&lt;&gt;"",L118&lt;C118),"Check: Completion Before Contact","OK"))))))))</f>
        <v/>
      </c>
    </row>
    <row r="119">
      <c r="A119" s="23" t="n"/>
      <c r="B119" s="23" t="n"/>
      <c r="C119" s="36" t="n"/>
      <c r="D119" s="23" t="n"/>
      <c r="E119" s="23" t="n"/>
      <c r="F119" s="23" t="n"/>
      <c r="G119" s="23" t="n"/>
      <c r="H119" s="23" t="n"/>
      <c r="I119" s="24" t="n"/>
      <c r="J119" s="24" t="n"/>
      <c r="K119" s="36" t="n"/>
      <c r="L119" s="36" t="n"/>
      <c r="M119" s="25">
        <f>IF(A119="","",IF(K119="","",K119-Dashboard!$B$3))</f>
        <v/>
      </c>
      <c r="N119" s="26">
        <f>IF(A119="","",IF(O119&lt;&gt;"OK","Review Data",IF(L119&lt;&gt;"","Completed",IF(K119="","No Follow-Up",IF(K119&lt;Dashboard!$B$3,"Overdue",IF(K119&lt;=Dashboard!$B$3+Settings!$B$6,"Due Soon","Scheduled"))))))</f>
        <v/>
      </c>
      <c r="O119" s="26">
        <f>IF(A119="","",IF(COUNTIF($A$7:$A$506,A119)&gt;1,"Check: Duplicate Interaction ID",IF(B119="","Check: Missing Case ID",IF(COUNTIF(Cases!$A$7:$A$206,B119)=0,"Check: Case ID Not Found",IF(C119="","Check: Missing Contact Date",IF(C119&gt;Dashboard!$B$3,"Check: Future Contact Date",IF(AND(K119&lt;&gt;"",C119&lt;&gt;"",K119&lt;C119),"Check: Follow-Up Before Contact",IF(AND(L119&lt;&gt;"",C119&lt;&gt;"",L119&lt;C119),"Check: Completion Before Contact","OK"))))))))</f>
        <v/>
      </c>
    </row>
    <row r="120">
      <c r="A120" s="23" t="n"/>
      <c r="B120" s="23" t="n"/>
      <c r="C120" s="36" t="n"/>
      <c r="D120" s="23" t="n"/>
      <c r="E120" s="23" t="n"/>
      <c r="F120" s="23" t="n"/>
      <c r="G120" s="23" t="n"/>
      <c r="H120" s="23" t="n"/>
      <c r="I120" s="24" t="n"/>
      <c r="J120" s="24" t="n"/>
      <c r="K120" s="36" t="n"/>
      <c r="L120" s="36" t="n"/>
      <c r="M120" s="25">
        <f>IF(A120="","",IF(K120="","",K120-Dashboard!$B$3))</f>
        <v/>
      </c>
      <c r="N120" s="26">
        <f>IF(A120="","",IF(O120&lt;&gt;"OK","Review Data",IF(L120&lt;&gt;"","Completed",IF(K120="","No Follow-Up",IF(K120&lt;Dashboard!$B$3,"Overdue",IF(K120&lt;=Dashboard!$B$3+Settings!$B$6,"Due Soon","Scheduled"))))))</f>
        <v/>
      </c>
      <c r="O120" s="26">
        <f>IF(A120="","",IF(COUNTIF($A$7:$A$506,A120)&gt;1,"Check: Duplicate Interaction ID",IF(B120="","Check: Missing Case ID",IF(COUNTIF(Cases!$A$7:$A$206,B120)=0,"Check: Case ID Not Found",IF(C120="","Check: Missing Contact Date",IF(C120&gt;Dashboard!$B$3,"Check: Future Contact Date",IF(AND(K120&lt;&gt;"",C120&lt;&gt;"",K120&lt;C120),"Check: Follow-Up Before Contact",IF(AND(L120&lt;&gt;"",C120&lt;&gt;"",L120&lt;C120),"Check: Completion Before Contact","OK"))))))))</f>
        <v/>
      </c>
    </row>
    <row r="121">
      <c r="A121" s="23" t="n"/>
      <c r="B121" s="23" t="n"/>
      <c r="C121" s="36" t="n"/>
      <c r="D121" s="23" t="n"/>
      <c r="E121" s="23" t="n"/>
      <c r="F121" s="23" t="n"/>
      <c r="G121" s="23" t="n"/>
      <c r="H121" s="23" t="n"/>
      <c r="I121" s="24" t="n"/>
      <c r="J121" s="24" t="n"/>
      <c r="K121" s="36" t="n"/>
      <c r="L121" s="36" t="n"/>
      <c r="M121" s="25">
        <f>IF(A121="","",IF(K121="","",K121-Dashboard!$B$3))</f>
        <v/>
      </c>
      <c r="N121" s="26">
        <f>IF(A121="","",IF(O121&lt;&gt;"OK","Review Data",IF(L121&lt;&gt;"","Completed",IF(K121="","No Follow-Up",IF(K121&lt;Dashboard!$B$3,"Overdue",IF(K121&lt;=Dashboard!$B$3+Settings!$B$6,"Due Soon","Scheduled"))))))</f>
        <v/>
      </c>
      <c r="O121" s="26">
        <f>IF(A121="","",IF(COUNTIF($A$7:$A$506,A121)&gt;1,"Check: Duplicate Interaction ID",IF(B121="","Check: Missing Case ID",IF(COUNTIF(Cases!$A$7:$A$206,B121)=0,"Check: Case ID Not Found",IF(C121="","Check: Missing Contact Date",IF(C121&gt;Dashboard!$B$3,"Check: Future Contact Date",IF(AND(K121&lt;&gt;"",C121&lt;&gt;"",K121&lt;C121),"Check: Follow-Up Before Contact",IF(AND(L121&lt;&gt;"",C121&lt;&gt;"",L121&lt;C121),"Check: Completion Before Contact","OK"))))))))</f>
        <v/>
      </c>
    </row>
    <row r="122">
      <c r="A122" s="23" t="n"/>
      <c r="B122" s="23" t="n"/>
      <c r="C122" s="36" t="n"/>
      <c r="D122" s="23" t="n"/>
      <c r="E122" s="23" t="n"/>
      <c r="F122" s="23" t="n"/>
      <c r="G122" s="23" t="n"/>
      <c r="H122" s="23" t="n"/>
      <c r="I122" s="24" t="n"/>
      <c r="J122" s="24" t="n"/>
      <c r="K122" s="36" t="n"/>
      <c r="L122" s="36" t="n"/>
      <c r="M122" s="25">
        <f>IF(A122="","",IF(K122="","",K122-Dashboard!$B$3))</f>
        <v/>
      </c>
      <c r="N122" s="26">
        <f>IF(A122="","",IF(O122&lt;&gt;"OK","Review Data",IF(L122&lt;&gt;"","Completed",IF(K122="","No Follow-Up",IF(K122&lt;Dashboard!$B$3,"Overdue",IF(K122&lt;=Dashboard!$B$3+Settings!$B$6,"Due Soon","Scheduled"))))))</f>
        <v/>
      </c>
      <c r="O122" s="26">
        <f>IF(A122="","",IF(COUNTIF($A$7:$A$506,A122)&gt;1,"Check: Duplicate Interaction ID",IF(B122="","Check: Missing Case ID",IF(COUNTIF(Cases!$A$7:$A$206,B122)=0,"Check: Case ID Not Found",IF(C122="","Check: Missing Contact Date",IF(C122&gt;Dashboard!$B$3,"Check: Future Contact Date",IF(AND(K122&lt;&gt;"",C122&lt;&gt;"",K122&lt;C122),"Check: Follow-Up Before Contact",IF(AND(L122&lt;&gt;"",C122&lt;&gt;"",L122&lt;C122),"Check: Completion Before Contact","OK"))))))))</f>
        <v/>
      </c>
    </row>
    <row r="123">
      <c r="A123" s="23" t="n"/>
      <c r="B123" s="23" t="n"/>
      <c r="C123" s="36" t="n"/>
      <c r="D123" s="23" t="n"/>
      <c r="E123" s="23" t="n"/>
      <c r="F123" s="23" t="n"/>
      <c r="G123" s="23" t="n"/>
      <c r="H123" s="23" t="n"/>
      <c r="I123" s="24" t="n"/>
      <c r="J123" s="24" t="n"/>
      <c r="K123" s="36" t="n"/>
      <c r="L123" s="36" t="n"/>
      <c r="M123" s="25">
        <f>IF(A123="","",IF(K123="","",K123-Dashboard!$B$3))</f>
        <v/>
      </c>
      <c r="N123" s="26">
        <f>IF(A123="","",IF(O123&lt;&gt;"OK","Review Data",IF(L123&lt;&gt;"","Completed",IF(K123="","No Follow-Up",IF(K123&lt;Dashboard!$B$3,"Overdue",IF(K123&lt;=Dashboard!$B$3+Settings!$B$6,"Due Soon","Scheduled"))))))</f>
        <v/>
      </c>
      <c r="O123" s="26">
        <f>IF(A123="","",IF(COUNTIF($A$7:$A$506,A123)&gt;1,"Check: Duplicate Interaction ID",IF(B123="","Check: Missing Case ID",IF(COUNTIF(Cases!$A$7:$A$206,B123)=0,"Check: Case ID Not Found",IF(C123="","Check: Missing Contact Date",IF(C123&gt;Dashboard!$B$3,"Check: Future Contact Date",IF(AND(K123&lt;&gt;"",C123&lt;&gt;"",K123&lt;C123),"Check: Follow-Up Before Contact",IF(AND(L123&lt;&gt;"",C123&lt;&gt;"",L123&lt;C123),"Check: Completion Before Contact","OK"))))))))</f>
        <v/>
      </c>
    </row>
    <row r="124">
      <c r="A124" s="23" t="n"/>
      <c r="B124" s="23" t="n"/>
      <c r="C124" s="36" t="n"/>
      <c r="D124" s="23" t="n"/>
      <c r="E124" s="23" t="n"/>
      <c r="F124" s="23" t="n"/>
      <c r="G124" s="23" t="n"/>
      <c r="H124" s="23" t="n"/>
      <c r="I124" s="24" t="n"/>
      <c r="J124" s="24" t="n"/>
      <c r="K124" s="36" t="n"/>
      <c r="L124" s="36" t="n"/>
      <c r="M124" s="25">
        <f>IF(A124="","",IF(K124="","",K124-Dashboard!$B$3))</f>
        <v/>
      </c>
      <c r="N124" s="26">
        <f>IF(A124="","",IF(O124&lt;&gt;"OK","Review Data",IF(L124&lt;&gt;"","Completed",IF(K124="","No Follow-Up",IF(K124&lt;Dashboard!$B$3,"Overdue",IF(K124&lt;=Dashboard!$B$3+Settings!$B$6,"Due Soon","Scheduled"))))))</f>
        <v/>
      </c>
      <c r="O124" s="26">
        <f>IF(A124="","",IF(COUNTIF($A$7:$A$506,A124)&gt;1,"Check: Duplicate Interaction ID",IF(B124="","Check: Missing Case ID",IF(COUNTIF(Cases!$A$7:$A$206,B124)=0,"Check: Case ID Not Found",IF(C124="","Check: Missing Contact Date",IF(C124&gt;Dashboard!$B$3,"Check: Future Contact Date",IF(AND(K124&lt;&gt;"",C124&lt;&gt;"",K124&lt;C124),"Check: Follow-Up Before Contact",IF(AND(L124&lt;&gt;"",C124&lt;&gt;"",L124&lt;C124),"Check: Completion Before Contact","OK"))))))))</f>
        <v/>
      </c>
    </row>
    <row r="125">
      <c r="A125" s="23" t="n"/>
      <c r="B125" s="23" t="n"/>
      <c r="C125" s="36" t="n"/>
      <c r="D125" s="23" t="n"/>
      <c r="E125" s="23" t="n"/>
      <c r="F125" s="23" t="n"/>
      <c r="G125" s="23" t="n"/>
      <c r="H125" s="23" t="n"/>
      <c r="I125" s="24" t="n"/>
      <c r="J125" s="24" t="n"/>
      <c r="K125" s="36" t="n"/>
      <c r="L125" s="36" t="n"/>
      <c r="M125" s="25">
        <f>IF(A125="","",IF(K125="","",K125-Dashboard!$B$3))</f>
        <v/>
      </c>
      <c r="N125" s="26">
        <f>IF(A125="","",IF(O125&lt;&gt;"OK","Review Data",IF(L125&lt;&gt;"","Completed",IF(K125="","No Follow-Up",IF(K125&lt;Dashboard!$B$3,"Overdue",IF(K125&lt;=Dashboard!$B$3+Settings!$B$6,"Due Soon","Scheduled"))))))</f>
        <v/>
      </c>
      <c r="O125" s="26">
        <f>IF(A125="","",IF(COUNTIF($A$7:$A$506,A125)&gt;1,"Check: Duplicate Interaction ID",IF(B125="","Check: Missing Case ID",IF(COUNTIF(Cases!$A$7:$A$206,B125)=0,"Check: Case ID Not Found",IF(C125="","Check: Missing Contact Date",IF(C125&gt;Dashboard!$B$3,"Check: Future Contact Date",IF(AND(K125&lt;&gt;"",C125&lt;&gt;"",K125&lt;C125),"Check: Follow-Up Before Contact",IF(AND(L125&lt;&gt;"",C125&lt;&gt;"",L125&lt;C125),"Check: Completion Before Contact","OK"))))))))</f>
        <v/>
      </c>
    </row>
    <row r="126">
      <c r="A126" s="23" t="n"/>
      <c r="B126" s="23" t="n"/>
      <c r="C126" s="36" t="n"/>
      <c r="D126" s="23" t="n"/>
      <c r="E126" s="23" t="n"/>
      <c r="F126" s="23" t="n"/>
      <c r="G126" s="23" t="n"/>
      <c r="H126" s="23" t="n"/>
      <c r="I126" s="24" t="n"/>
      <c r="J126" s="24" t="n"/>
      <c r="K126" s="36" t="n"/>
      <c r="L126" s="36" t="n"/>
      <c r="M126" s="25">
        <f>IF(A126="","",IF(K126="","",K126-Dashboard!$B$3))</f>
        <v/>
      </c>
      <c r="N126" s="26">
        <f>IF(A126="","",IF(O126&lt;&gt;"OK","Review Data",IF(L126&lt;&gt;"","Completed",IF(K126="","No Follow-Up",IF(K126&lt;Dashboard!$B$3,"Overdue",IF(K126&lt;=Dashboard!$B$3+Settings!$B$6,"Due Soon","Scheduled"))))))</f>
        <v/>
      </c>
      <c r="O126" s="26">
        <f>IF(A126="","",IF(COUNTIF($A$7:$A$506,A126)&gt;1,"Check: Duplicate Interaction ID",IF(B126="","Check: Missing Case ID",IF(COUNTIF(Cases!$A$7:$A$206,B126)=0,"Check: Case ID Not Found",IF(C126="","Check: Missing Contact Date",IF(C126&gt;Dashboard!$B$3,"Check: Future Contact Date",IF(AND(K126&lt;&gt;"",C126&lt;&gt;"",K126&lt;C126),"Check: Follow-Up Before Contact",IF(AND(L126&lt;&gt;"",C126&lt;&gt;"",L126&lt;C126),"Check: Completion Before Contact","OK"))))))))</f>
        <v/>
      </c>
    </row>
    <row r="127">
      <c r="A127" s="23" t="n"/>
      <c r="B127" s="23" t="n"/>
      <c r="C127" s="36" t="n"/>
      <c r="D127" s="23" t="n"/>
      <c r="E127" s="23" t="n"/>
      <c r="F127" s="23" t="n"/>
      <c r="G127" s="23" t="n"/>
      <c r="H127" s="23" t="n"/>
      <c r="I127" s="24" t="n"/>
      <c r="J127" s="24" t="n"/>
      <c r="K127" s="36" t="n"/>
      <c r="L127" s="36" t="n"/>
      <c r="M127" s="25">
        <f>IF(A127="","",IF(K127="","",K127-Dashboard!$B$3))</f>
        <v/>
      </c>
      <c r="N127" s="26">
        <f>IF(A127="","",IF(O127&lt;&gt;"OK","Review Data",IF(L127&lt;&gt;"","Completed",IF(K127="","No Follow-Up",IF(K127&lt;Dashboard!$B$3,"Overdue",IF(K127&lt;=Dashboard!$B$3+Settings!$B$6,"Due Soon","Scheduled"))))))</f>
        <v/>
      </c>
      <c r="O127" s="26">
        <f>IF(A127="","",IF(COUNTIF($A$7:$A$506,A127)&gt;1,"Check: Duplicate Interaction ID",IF(B127="","Check: Missing Case ID",IF(COUNTIF(Cases!$A$7:$A$206,B127)=0,"Check: Case ID Not Found",IF(C127="","Check: Missing Contact Date",IF(C127&gt;Dashboard!$B$3,"Check: Future Contact Date",IF(AND(K127&lt;&gt;"",C127&lt;&gt;"",K127&lt;C127),"Check: Follow-Up Before Contact",IF(AND(L127&lt;&gt;"",C127&lt;&gt;"",L127&lt;C127),"Check: Completion Before Contact","OK"))))))))</f>
        <v/>
      </c>
    </row>
    <row r="128">
      <c r="A128" s="23" t="n"/>
      <c r="B128" s="23" t="n"/>
      <c r="C128" s="36" t="n"/>
      <c r="D128" s="23" t="n"/>
      <c r="E128" s="23" t="n"/>
      <c r="F128" s="23" t="n"/>
      <c r="G128" s="23" t="n"/>
      <c r="H128" s="23" t="n"/>
      <c r="I128" s="24" t="n"/>
      <c r="J128" s="24" t="n"/>
      <c r="K128" s="36" t="n"/>
      <c r="L128" s="36" t="n"/>
      <c r="M128" s="25">
        <f>IF(A128="","",IF(K128="","",K128-Dashboard!$B$3))</f>
        <v/>
      </c>
      <c r="N128" s="26">
        <f>IF(A128="","",IF(O128&lt;&gt;"OK","Review Data",IF(L128&lt;&gt;"","Completed",IF(K128="","No Follow-Up",IF(K128&lt;Dashboard!$B$3,"Overdue",IF(K128&lt;=Dashboard!$B$3+Settings!$B$6,"Due Soon","Scheduled"))))))</f>
        <v/>
      </c>
      <c r="O128" s="26">
        <f>IF(A128="","",IF(COUNTIF($A$7:$A$506,A128)&gt;1,"Check: Duplicate Interaction ID",IF(B128="","Check: Missing Case ID",IF(COUNTIF(Cases!$A$7:$A$206,B128)=0,"Check: Case ID Not Found",IF(C128="","Check: Missing Contact Date",IF(C128&gt;Dashboard!$B$3,"Check: Future Contact Date",IF(AND(K128&lt;&gt;"",C128&lt;&gt;"",K128&lt;C128),"Check: Follow-Up Before Contact",IF(AND(L128&lt;&gt;"",C128&lt;&gt;"",L128&lt;C128),"Check: Completion Before Contact","OK"))))))))</f>
        <v/>
      </c>
    </row>
    <row r="129">
      <c r="A129" s="23" t="n"/>
      <c r="B129" s="23" t="n"/>
      <c r="C129" s="36" t="n"/>
      <c r="D129" s="23" t="n"/>
      <c r="E129" s="23" t="n"/>
      <c r="F129" s="23" t="n"/>
      <c r="G129" s="23" t="n"/>
      <c r="H129" s="23" t="n"/>
      <c r="I129" s="24" t="n"/>
      <c r="J129" s="24" t="n"/>
      <c r="K129" s="36" t="n"/>
      <c r="L129" s="36" t="n"/>
      <c r="M129" s="25">
        <f>IF(A129="","",IF(K129="","",K129-Dashboard!$B$3))</f>
        <v/>
      </c>
      <c r="N129" s="26">
        <f>IF(A129="","",IF(O129&lt;&gt;"OK","Review Data",IF(L129&lt;&gt;"","Completed",IF(K129="","No Follow-Up",IF(K129&lt;Dashboard!$B$3,"Overdue",IF(K129&lt;=Dashboard!$B$3+Settings!$B$6,"Due Soon","Scheduled"))))))</f>
        <v/>
      </c>
      <c r="O129" s="26">
        <f>IF(A129="","",IF(COUNTIF($A$7:$A$506,A129)&gt;1,"Check: Duplicate Interaction ID",IF(B129="","Check: Missing Case ID",IF(COUNTIF(Cases!$A$7:$A$206,B129)=0,"Check: Case ID Not Found",IF(C129="","Check: Missing Contact Date",IF(C129&gt;Dashboard!$B$3,"Check: Future Contact Date",IF(AND(K129&lt;&gt;"",C129&lt;&gt;"",K129&lt;C129),"Check: Follow-Up Before Contact",IF(AND(L129&lt;&gt;"",C129&lt;&gt;"",L129&lt;C129),"Check: Completion Before Contact","OK"))))))))</f>
        <v/>
      </c>
    </row>
    <row r="130">
      <c r="A130" s="23" t="n"/>
      <c r="B130" s="23" t="n"/>
      <c r="C130" s="36" t="n"/>
      <c r="D130" s="23" t="n"/>
      <c r="E130" s="23" t="n"/>
      <c r="F130" s="23" t="n"/>
      <c r="G130" s="23" t="n"/>
      <c r="H130" s="23" t="n"/>
      <c r="I130" s="24" t="n"/>
      <c r="J130" s="24" t="n"/>
      <c r="K130" s="36" t="n"/>
      <c r="L130" s="36" t="n"/>
      <c r="M130" s="25">
        <f>IF(A130="","",IF(K130="","",K130-Dashboard!$B$3))</f>
        <v/>
      </c>
      <c r="N130" s="26">
        <f>IF(A130="","",IF(O130&lt;&gt;"OK","Review Data",IF(L130&lt;&gt;"","Completed",IF(K130="","No Follow-Up",IF(K130&lt;Dashboard!$B$3,"Overdue",IF(K130&lt;=Dashboard!$B$3+Settings!$B$6,"Due Soon","Scheduled"))))))</f>
        <v/>
      </c>
      <c r="O130" s="26">
        <f>IF(A130="","",IF(COUNTIF($A$7:$A$506,A130)&gt;1,"Check: Duplicate Interaction ID",IF(B130="","Check: Missing Case ID",IF(COUNTIF(Cases!$A$7:$A$206,B130)=0,"Check: Case ID Not Found",IF(C130="","Check: Missing Contact Date",IF(C130&gt;Dashboard!$B$3,"Check: Future Contact Date",IF(AND(K130&lt;&gt;"",C130&lt;&gt;"",K130&lt;C130),"Check: Follow-Up Before Contact",IF(AND(L130&lt;&gt;"",C130&lt;&gt;"",L130&lt;C130),"Check: Completion Before Contact","OK"))))))))</f>
        <v/>
      </c>
    </row>
    <row r="131">
      <c r="A131" s="23" t="n"/>
      <c r="B131" s="23" t="n"/>
      <c r="C131" s="36" t="n"/>
      <c r="D131" s="23" t="n"/>
      <c r="E131" s="23" t="n"/>
      <c r="F131" s="23" t="n"/>
      <c r="G131" s="23" t="n"/>
      <c r="H131" s="23" t="n"/>
      <c r="I131" s="24" t="n"/>
      <c r="J131" s="24" t="n"/>
      <c r="K131" s="36" t="n"/>
      <c r="L131" s="36" t="n"/>
      <c r="M131" s="25">
        <f>IF(A131="","",IF(K131="","",K131-Dashboard!$B$3))</f>
        <v/>
      </c>
      <c r="N131" s="26">
        <f>IF(A131="","",IF(O131&lt;&gt;"OK","Review Data",IF(L131&lt;&gt;"","Completed",IF(K131="","No Follow-Up",IF(K131&lt;Dashboard!$B$3,"Overdue",IF(K131&lt;=Dashboard!$B$3+Settings!$B$6,"Due Soon","Scheduled"))))))</f>
        <v/>
      </c>
      <c r="O131" s="26">
        <f>IF(A131="","",IF(COUNTIF($A$7:$A$506,A131)&gt;1,"Check: Duplicate Interaction ID",IF(B131="","Check: Missing Case ID",IF(COUNTIF(Cases!$A$7:$A$206,B131)=0,"Check: Case ID Not Found",IF(C131="","Check: Missing Contact Date",IF(C131&gt;Dashboard!$B$3,"Check: Future Contact Date",IF(AND(K131&lt;&gt;"",C131&lt;&gt;"",K131&lt;C131),"Check: Follow-Up Before Contact",IF(AND(L131&lt;&gt;"",C131&lt;&gt;"",L131&lt;C131),"Check: Completion Before Contact","OK"))))))))</f>
        <v/>
      </c>
    </row>
    <row r="132">
      <c r="A132" s="23" t="n"/>
      <c r="B132" s="23" t="n"/>
      <c r="C132" s="36" t="n"/>
      <c r="D132" s="23" t="n"/>
      <c r="E132" s="23" t="n"/>
      <c r="F132" s="23" t="n"/>
      <c r="G132" s="23" t="n"/>
      <c r="H132" s="23" t="n"/>
      <c r="I132" s="24" t="n"/>
      <c r="J132" s="24" t="n"/>
      <c r="K132" s="36" t="n"/>
      <c r="L132" s="36" t="n"/>
      <c r="M132" s="25">
        <f>IF(A132="","",IF(K132="","",K132-Dashboard!$B$3))</f>
        <v/>
      </c>
      <c r="N132" s="26">
        <f>IF(A132="","",IF(O132&lt;&gt;"OK","Review Data",IF(L132&lt;&gt;"","Completed",IF(K132="","No Follow-Up",IF(K132&lt;Dashboard!$B$3,"Overdue",IF(K132&lt;=Dashboard!$B$3+Settings!$B$6,"Due Soon","Scheduled"))))))</f>
        <v/>
      </c>
      <c r="O132" s="26">
        <f>IF(A132="","",IF(COUNTIF($A$7:$A$506,A132)&gt;1,"Check: Duplicate Interaction ID",IF(B132="","Check: Missing Case ID",IF(COUNTIF(Cases!$A$7:$A$206,B132)=0,"Check: Case ID Not Found",IF(C132="","Check: Missing Contact Date",IF(C132&gt;Dashboard!$B$3,"Check: Future Contact Date",IF(AND(K132&lt;&gt;"",C132&lt;&gt;"",K132&lt;C132),"Check: Follow-Up Before Contact",IF(AND(L132&lt;&gt;"",C132&lt;&gt;"",L132&lt;C132),"Check: Completion Before Contact","OK"))))))))</f>
        <v/>
      </c>
    </row>
    <row r="133">
      <c r="A133" s="23" t="n"/>
      <c r="B133" s="23" t="n"/>
      <c r="C133" s="36" t="n"/>
      <c r="D133" s="23" t="n"/>
      <c r="E133" s="23" t="n"/>
      <c r="F133" s="23" t="n"/>
      <c r="G133" s="23" t="n"/>
      <c r="H133" s="23" t="n"/>
      <c r="I133" s="24" t="n"/>
      <c r="J133" s="24" t="n"/>
      <c r="K133" s="36" t="n"/>
      <c r="L133" s="36" t="n"/>
      <c r="M133" s="25">
        <f>IF(A133="","",IF(K133="","",K133-Dashboard!$B$3))</f>
        <v/>
      </c>
      <c r="N133" s="26">
        <f>IF(A133="","",IF(O133&lt;&gt;"OK","Review Data",IF(L133&lt;&gt;"","Completed",IF(K133="","No Follow-Up",IF(K133&lt;Dashboard!$B$3,"Overdue",IF(K133&lt;=Dashboard!$B$3+Settings!$B$6,"Due Soon","Scheduled"))))))</f>
        <v/>
      </c>
      <c r="O133" s="26">
        <f>IF(A133="","",IF(COUNTIF($A$7:$A$506,A133)&gt;1,"Check: Duplicate Interaction ID",IF(B133="","Check: Missing Case ID",IF(COUNTIF(Cases!$A$7:$A$206,B133)=0,"Check: Case ID Not Found",IF(C133="","Check: Missing Contact Date",IF(C133&gt;Dashboard!$B$3,"Check: Future Contact Date",IF(AND(K133&lt;&gt;"",C133&lt;&gt;"",K133&lt;C133),"Check: Follow-Up Before Contact",IF(AND(L133&lt;&gt;"",C133&lt;&gt;"",L133&lt;C133),"Check: Completion Before Contact","OK"))))))))</f>
        <v/>
      </c>
    </row>
    <row r="134">
      <c r="A134" s="23" t="n"/>
      <c r="B134" s="23" t="n"/>
      <c r="C134" s="36" t="n"/>
      <c r="D134" s="23" t="n"/>
      <c r="E134" s="23" t="n"/>
      <c r="F134" s="23" t="n"/>
      <c r="G134" s="23" t="n"/>
      <c r="H134" s="23" t="n"/>
      <c r="I134" s="24" t="n"/>
      <c r="J134" s="24" t="n"/>
      <c r="K134" s="36" t="n"/>
      <c r="L134" s="36" t="n"/>
      <c r="M134" s="25">
        <f>IF(A134="","",IF(K134="","",K134-Dashboard!$B$3))</f>
        <v/>
      </c>
      <c r="N134" s="26">
        <f>IF(A134="","",IF(O134&lt;&gt;"OK","Review Data",IF(L134&lt;&gt;"","Completed",IF(K134="","No Follow-Up",IF(K134&lt;Dashboard!$B$3,"Overdue",IF(K134&lt;=Dashboard!$B$3+Settings!$B$6,"Due Soon","Scheduled"))))))</f>
        <v/>
      </c>
      <c r="O134" s="26">
        <f>IF(A134="","",IF(COUNTIF($A$7:$A$506,A134)&gt;1,"Check: Duplicate Interaction ID",IF(B134="","Check: Missing Case ID",IF(COUNTIF(Cases!$A$7:$A$206,B134)=0,"Check: Case ID Not Found",IF(C134="","Check: Missing Contact Date",IF(C134&gt;Dashboard!$B$3,"Check: Future Contact Date",IF(AND(K134&lt;&gt;"",C134&lt;&gt;"",K134&lt;C134),"Check: Follow-Up Before Contact",IF(AND(L134&lt;&gt;"",C134&lt;&gt;"",L134&lt;C134),"Check: Completion Before Contact","OK"))))))))</f>
        <v/>
      </c>
    </row>
    <row r="135">
      <c r="A135" s="23" t="n"/>
      <c r="B135" s="23" t="n"/>
      <c r="C135" s="36" t="n"/>
      <c r="D135" s="23" t="n"/>
      <c r="E135" s="23" t="n"/>
      <c r="F135" s="23" t="n"/>
      <c r="G135" s="23" t="n"/>
      <c r="H135" s="23" t="n"/>
      <c r="I135" s="24" t="n"/>
      <c r="J135" s="24" t="n"/>
      <c r="K135" s="36" t="n"/>
      <c r="L135" s="36" t="n"/>
      <c r="M135" s="25">
        <f>IF(A135="","",IF(K135="","",K135-Dashboard!$B$3))</f>
        <v/>
      </c>
      <c r="N135" s="26">
        <f>IF(A135="","",IF(O135&lt;&gt;"OK","Review Data",IF(L135&lt;&gt;"","Completed",IF(K135="","No Follow-Up",IF(K135&lt;Dashboard!$B$3,"Overdue",IF(K135&lt;=Dashboard!$B$3+Settings!$B$6,"Due Soon","Scheduled"))))))</f>
        <v/>
      </c>
      <c r="O135" s="26">
        <f>IF(A135="","",IF(COUNTIF($A$7:$A$506,A135)&gt;1,"Check: Duplicate Interaction ID",IF(B135="","Check: Missing Case ID",IF(COUNTIF(Cases!$A$7:$A$206,B135)=0,"Check: Case ID Not Found",IF(C135="","Check: Missing Contact Date",IF(C135&gt;Dashboard!$B$3,"Check: Future Contact Date",IF(AND(K135&lt;&gt;"",C135&lt;&gt;"",K135&lt;C135),"Check: Follow-Up Before Contact",IF(AND(L135&lt;&gt;"",C135&lt;&gt;"",L135&lt;C135),"Check: Completion Before Contact","OK"))))))))</f>
        <v/>
      </c>
    </row>
    <row r="136">
      <c r="A136" s="23" t="n"/>
      <c r="B136" s="23" t="n"/>
      <c r="C136" s="36" t="n"/>
      <c r="D136" s="23" t="n"/>
      <c r="E136" s="23" t="n"/>
      <c r="F136" s="23" t="n"/>
      <c r="G136" s="23" t="n"/>
      <c r="H136" s="23" t="n"/>
      <c r="I136" s="24" t="n"/>
      <c r="J136" s="24" t="n"/>
      <c r="K136" s="36" t="n"/>
      <c r="L136" s="36" t="n"/>
      <c r="M136" s="25">
        <f>IF(A136="","",IF(K136="","",K136-Dashboard!$B$3))</f>
        <v/>
      </c>
      <c r="N136" s="26">
        <f>IF(A136="","",IF(O136&lt;&gt;"OK","Review Data",IF(L136&lt;&gt;"","Completed",IF(K136="","No Follow-Up",IF(K136&lt;Dashboard!$B$3,"Overdue",IF(K136&lt;=Dashboard!$B$3+Settings!$B$6,"Due Soon","Scheduled"))))))</f>
        <v/>
      </c>
      <c r="O136" s="26">
        <f>IF(A136="","",IF(COUNTIF($A$7:$A$506,A136)&gt;1,"Check: Duplicate Interaction ID",IF(B136="","Check: Missing Case ID",IF(COUNTIF(Cases!$A$7:$A$206,B136)=0,"Check: Case ID Not Found",IF(C136="","Check: Missing Contact Date",IF(C136&gt;Dashboard!$B$3,"Check: Future Contact Date",IF(AND(K136&lt;&gt;"",C136&lt;&gt;"",K136&lt;C136),"Check: Follow-Up Before Contact",IF(AND(L136&lt;&gt;"",C136&lt;&gt;"",L136&lt;C136),"Check: Completion Before Contact","OK"))))))))</f>
        <v/>
      </c>
    </row>
    <row r="137">
      <c r="A137" s="23" t="n"/>
      <c r="B137" s="23" t="n"/>
      <c r="C137" s="36" t="n"/>
      <c r="D137" s="23" t="n"/>
      <c r="E137" s="23" t="n"/>
      <c r="F137" s="23" t="n"/>
      <c r="G137" s="23" t="n"/>
      <c r="H137" s="23" t="n"/>
      <c r="I137" s="24" t="n"/>
      <c r="J137" s="24" t="n"/>
      <c r="K137" s="36" t="n"/>
      <c r="L137" s="36" t="n"/>
      <c r="M137" s="25">
        <f>IF(A137="","",IF(K137="","",K137-Dashboard!$B$3))</f>
        <v/>
      </c>
      <c r="N137" s="26">
        <f>IF(A137="","",IF(O137&lt;&gt;"OK","Review Data",IF(L137&lt;&gt;"","Completed",IF(K137="","No Follow-Up",IF(K137&lt;Dashboard!$B$3,"Overdue",IF(K137&lt;=Dashboard!$B$3+Settings!$B$6,"Due Soon","Scheduled"))))))</f>
        <v/>
      </c>
      <c r="O137" s="26">
        <f>IF(A137="","",IF(COUNTIF($A$7:$A$506,A137)&gt;1,"Check: Duplicate Interaction ID",IF(B137="","Check: Missing Case ID",IF(COUNTIF(Cases!$A$7:$A$206,B137)=0,"Check: Case ID Not Found",IF(C137="","Check: Missing Contact Date",IF(C137&gt;Dashboard!$B$3,"Check: Future Contact Date",IF(AND(K137&lt;&gt;"",C137&lt;&gt;"",K137&lt;C137),"Check: Follow-Up Before Contact",IF(AND(L137&lt;&gt;"",C137&lt;&gt;"",L137&lt;C137),"Check: Completion Before Contact","OK"))))))))</f>
        <v/>
      </c>
    </row>
    <row r="138">
      <c r="A138" s="23" t="n"/>
      <c r="B138" s="23" t="n"/>
      <c r="C138" s="36" t="n"/>
      <c r="D138" s="23" t="n"/>
      <c r="E138" s="23" t="n"/>
      <c r="F138" s="23" t="n"/>
      <c r="G138" s="23" t="n"/>
      <c r="H138" s="23" t="n"/>
      <c r="I138" s="24" t="n"/>
      <c r="J138" s="24" t="n"/>
      <c r="K138" s="36" t="n"/>
      <c r="L138" s="36" t="n"/>
      <c r="M138" s="25">
        <f>IF(A138="","",IF(K138="","",K138-Dashboard!$B$3))</f>
        <v/>
      </c>
      <c r="N138" s="26">
        <f>IF(A138="","",IF(O138&lt;&gt;"OK","Review Data",IF(L138&lt;&gt;"","Completed",IF(K138="","No Follow-Up",IF(K138&lt;Dashboard!$B$3,"Overdue",IF(K138&lt;=Dashboard!$B$3+Settings!$B$6,"Due Soon","Scheduled"))))))</f>
        <v/>
      </c>
      <c r="O138" s="26">
        <f>IF(A138="","",IF(COUNTIF($A$7:$A$506,A138)&gt;1,"Check: Duplicate Interaction ID",IF(B138="","Check: Missing Case ID",IF(COUNTIF(Cases!$A$7:$A$206,B138)=0,"Check: Case ID Not Found",IF(C138="","Check: Missing Contact Date",IF(C138&gt;Dashboard!$B$3,"Check: Future Contact Date",IF(AND(K138&lt;&gt;"",C138&lt;&gt;"",K138&lt;C138),"Check: Follow-Up Before Contact",IF(AND(L138&lt;&gt;"",C138&lt;&gt;"",L138&lt;C138),"Check: Completion Before Contact","OK"))))))))</f>
        <v/>
      </c>
    </row>
    <row r="139">
      <c r="A139" s="23" t="n"/>
      <c r="B139" s="23" t="n"/>
      <c r="C139" s="36" t="n"/>
      <c r="D139" s="23" t="n"/>
      <c r="E139" s="23" t="n"/>
      <c r="F139" s="23" t="n"/>
      <c r="G139" s="23" t="n"/>
      <c r="H139" s="23" t="n"/>
      <c r="I139" s="24" t="n"/>
      <c r="J139" s="24" t="n"/>
      <c r="K139" s="36" t="n"/>
      <c r="L139" s="36" t="n"/>
      <c r="M139" s="25">
        <f>IF(A139="","",IF(K139="","",K139-Dashboard!$B$3))</f>
        <v/>
      </c>
      <c r="N139" s="26">
        <f>IF(A139="","",IF(O139&lt;&gt;"OK","Review Data",IF(L139&lt;&gt;"","Completed",IF(K139="","No Follow-Up",IF(K139&lt;Dashboard!$B$3,"Overdue",IF(K139&lt;=Dashboard!$B$3+Settings!$B$6,"Due Soon","Scheduled"))))))</f>
        <v/>
      </c>
      <c r="O139" s="26">
        <f>IF(A139="","",IF(COUNTIF($A$7:$A$506,A139)&gt;1,"Check: Duplicate Interaction ID",IF(B139="","Check: Missing Case ID",IF(COUNTIF(Cases!$A$7:$A$206,B139)=0,"Check: Case ID Not Found",IF(C139="","Check: Missing Contact Date",IF(C139&gt;Dashboard!$B$3,"Check: Future Contact Date",IF(AND(K139&lt;&gt;"",C139&lt;&gt;"",K139&lt;C139),"Check: Follow-Up Before Contact",IF(AND(L139&lt;&gt;"",C139&lt;&gt;"",L139&lt;C139),"Check: Completion Before Contact","OK"))))))))</f>
        <v/>
      </c>
    </row>
    <row r="140">
      <c r="A140" s="23" t="n"/>
      <c r="B140" s="23" t="n"/>
      <c r="C140" s="36" t="n"/>
      <c r="D140" s="23" t="n"/>
      <c r="E140" s="23" t="n"/>
      <c r="F140" s="23" t="n"/>
      <c r="G140" s="23" t="n"/>
      <c r="H140" s="23" t="n"/>
      <c r="I140" s="24" t="n"/>
      <c r="J140" s="24" t="n"/>
      <c r="K140" s="36" t="n"/>
      <c r="L140" s="36" t="n"/>
      <c r="M140" s="25">
        <f>IF(A140="","",IF(K140="","",K140-Dashboard!$B$3))</f>
        <v/>
      </c>
      <c r="N140" s="26">
        <f>IF(A140="","",IF(O140&lt;&gt;"OK","Review Data",IF(L140&lt;&gt;"","Completed",IF(K140="","No Follow-Up",IF(K140&lt;Dashboard!$B$3,"Overdue",IF(K140&lt;=Dashboard!$B$3+Settings!$B$6,"Due Soon","Scheduled"))))))</f>
        <v/>
      </c>
      <c r="O140" s="26">
        <f>IF(A140="","",IF(COUNTIF($A$7:$A$506,A140)&gt;1,"Check: Duplicate Interaction ID",IF(B140="","Check: Missing Case ID",IF(COUNTIF(Cases!$A$7:$A$206,B140)=0,"Check: Case ID Not Found",IF(C140="","Check: Missing Contact Date",IF(C140&gt;Dashboard!$B$3,"Check: Future Contact Date",IF(AND(K140&lt;&gt;"",C140&lt;&gt;"",K140&lt;C140),"Check: Follow-Up Before Contact",IF(AND(L140&lt;&gt;"",C140&lt;&gt;"",L140&lt;C140),"Check: Completion Before Contact","OK"))))))))</f>
        <v/>
      </c>
    </row>
    <row r="141">
      <c r="A141" s="23" t="n"/>
      <c r="B141" s="23" t="n"/>
      <c r="C141" s="36" t="n"/>
      <c r="D141" s="23" t="n"/>
      <c r="E141" s="23" t="n"/>
      <c r="F141" s="23" t="n"/>
      <c r="G141" s="23" t="n"/>
      <c r="H141" s="23" t="n"/>
      <c r="I141" s="24" t="n"/>
      <c r="J141" s="24" t="n"/>
      <c r="K141" s="36" t="n"/>
      <c r="L141" s="36" t="n"/>
      <c r="M141" s="25">
        <f>IF(A141="","",IF(K141="","",K141-Dashboard!$B$3))</f>
        <v/>
      </c>
      <c r="N141" s="26">
        <f>IF(A141="","",IF(O141&lt;&gt;"OK","Review Data",IF(L141&lt;&gt;"","Completed",IF(K141="","No Follow-Up",IF(K141&lt;Dashboard!$B$3,"Overdue",IF(K141&lt;=Dashboard!$B$3+Settings!$B$6,"Due Soon","Scheduled"))))))</f>
        <v/>
      </c>
      <c r="O141" s="26">
        <f>IF(A141="","",IF(COUNTIF($A$7:$A$506,A141)&gt;1,"Check: Duplicate Interaction ID",IF(B141="","Check: Missing Case ID",IF(COUNTIF(Cases!$A$7:$A$206,B141)=0,"Check: Case ID Not Found",IF(C141="","Check: Missing Contact Date",IF(C141&gt;Dashboard!$B$3,"Check: Future Contact Date",IF(AND(K141&lt;&gt;"",C141&lt;&gt;"",K141&lt;C141),"Check: Follow-Up Before Contact",IF(AND(L141&lt;&gt;"",C141&lt;&gt;"",L141&lt;C141),"Check: Completion Before Contact","OK"))))))))</f>
        <v/>
      </c>
    </row>
    <row r="142">
      <c r="A142" s="23" t="n"/>
      <c r="B142" s="23" t="n"/>
      <c r="C142" s="36" t="n"/>
      <c r="D142" s="23" t="n"/>
      <c r="E142" s="23" t="n"/>
      <c r="F142" s="23" t="n"/>
      <c r="G142" s="23" t="n"/>
      <c r="H142" s="23" t="n"/>
      <c r="I142" s="24" t="n"/>
      <c r="J142" s="24" t="n"/>
      <c r="K142" s="36" t="n"/>
      <c r="L142" s="36" t="n"/>
      <c r="M142" s="25">
        <f>IF(A142="","",IF(K142="","",K142-Dashboard!$B$3))</f>
        <v/>
      </c>
      <c r="N142" s="26">
        <f>IF(A142="","",IF(O142&lt;&gt;"OK","Review Data",IF(L142&lt;&gt;"","Completed",IF(K142="","No Follow-Up",IF(K142&lt;Dashboard!$B$3,"Overdue",IF(K142&lt;=Dashboard!$B$3+Settings!$B$6,"Due Soon","Scheduled"))))))</f>
        <v/>
      </c>
      <c r="O142" s="26">
        <f>IF(A142="","",IF(COUNTIF($A$7:$A$506,A142)&gt;1,"Check: Duplicate Interaction ID",IF(B142="","Check: Missing Case ID",IF(COUNTIF(Cases!$A$7:$A$206,B142)=0,"Check: Case ID Not Found",IF(C142="","Check: Missing Contact Date",IF(C142&gt;Dashboard!$B$3,"Check: Future Contact Date",IF(AND(K142&lt;&gt;"",C142&lt;&gt;"",K142&lt;C142),"Check: Follow-Up Before Contact",IF(AND(L142&lt;&gt;"",C142&lt;&gt;"",L142&lt;C142),"Check: Completion Before Contact","OK"))))))))</f>
        <v/>
      </c>
    </row>
    <row r="143">
      <c r="A143" s="23" t="n"/>
      <c r="B143" s="23" t="n"/>
      <c r="C143" s="36" t="n"/>
      <c r="D143" s="23" t="n"/>
      <c r="E143" s="23" t="n"/>
      <c r="F143" s="23" t="n"/>
      <c r="G143" s="23" t="n"/>
      <c r="H143" s="23" t="n"/>
      <c r="I143" s="24" t="n"/>
      <c r="J143" s="24" t="n"/>
      <c r="K143" s="36" t="n"/>
      <c r="L143" s="36" t="n"/>
      <c r="M143" s="25">
        <f>IF(A143="","",IF(K143="","",K143-Dashboard!$B$3))</f>
        <v/>
      </c>
      <c r="N143" s="26">
        <f>IF(A143="","",IF(O143&lt;&gt;"OK","Review Data",IF(L143&lt;&gt;"","Completed",IF(K143="","No Follow-Up",IF(K143&lt;Dashboard!$B$3,"Overdue",IF(K143&lt;=Dashboard!$B$3+Settings!$B$6,"Due Soon","Scheduled"))))))</f>
        <v/>
      </c>
      <c r="O143" s="26">
        <f>IF(A143="","",IF(COUNTIF($A$7:$A$506,A143)&gt;1,"Check: Duplicate Interaction ID",IF(B143="","Check: Missing Case ID",IF(COUNTIF(Cases!$A$7:$A$206,B143)=0,"Check: Case ID Not Found",IF(C143="","Check: Missing Contact Date",IF(C143&gt;Dashboard!$B$3,"Check: Future Contact Date",IF(AND(K143&lt;&gt;"",C143&lt;&gt;"",K143&lt;C143),"Check: Follow-Up Before Contact",IF(AND(L143&lt;&gt;"",C143&lt;&gt;"",L143&lt;C143),"Check: Completion Before Contact","OK"))))))))</f>
        <v/>
      </c>
    </row>
    <row r="144">
      <c r="A144" s="23" t="n"/>
      <c r="B144" s="23" t="n"/>
      <c r="C144" s="36" t="n"/>
      <c r="D144" s="23" t="n"/>
      <c r="E144" s="23" t="n"/>
      <c r="F144" s="23" t="n"/>
      <c r="G144" s="23" t="n"/>
      <c r="H144" s="23" t="n"/>
      <c r="I144" s="24" t="n"/>
      <c r="J144" s="24" t="n"/>
      <c r="K144" s="36" t="n"/>
      <c r="L144" s="36" t="n"/>
      <c r="M144" s="25">
        <f>IF(A144="","",IF(K144="","",K144-Dashboard!$B$3))</f>
        <v/>
      </c>
      <c r="N144" s="26">
        <f>IF(A144="","",IF(O144&lt;&gt;"OK","Review Data",IF(L144&lt;&gt;"","Completed",IF(K144="","No Follow-Up",IF(K144&lt;Dashboard!$B$3,"Overdue",IF(K144&lt;=Dashboard!$B$3+Settings!$B$6,"Due Soon","Scheduled"))))))</f>
        <v/>
      </c>
      <c r="O144" s="26">
        <f>IF(A144="","",IF(COUNTIF($A$7:$A$506,A144)&gt;1,"Check: Duplicate Interaction ID",IF(B144="","Check: Missing Case ID",IF(COUNTIF(Cases!$A$7:$A$206,B144)=0,"Check: Case ID Not Found",IF(C144="","Check: Missing Contact Date",IF(C144&gt;Dashboard!$B$3,"Check: Future Contact Date",IF(AND(K144&lt;&gt;"",C144&lt;&gt;"",K144&lt;C144),"Check: Follow-Up Before Contact",IF(AND(L144&lt;&gt;"",C144&lt;&gt;"",L144&lt;C144),"Check: Completion Before Contact","OK"))))))))</f>
        <v/>
      </c>
    </row>
    <row r="145">
      <c r="A145" s="23" t="n"/>
      <c r="B145" s="23" t="n"/>
      <c r="C145" s="36" t="n"/>
      <c r="D145" s="23" t="n"/>
      <c r="E145" s="23" t="n"/>
      <c r="F145" s="23" t="n"/>
      <c r="G145" s="23" t="n"/>
      <c r="H145" s="23" t="n"/>
      <c r="I145" s="24" t="n"/>
      <c r="J145" s="24" t="n"/>
      <c r="K145" s="36" t="n"/>
      <c r="L145" s="36" t="n"/>
      <c r="M145" s="25">
        <f>IF(A145="","",IF(K145="","",K145-Dashboard!$B$3))</f>
        <v/>
      </c>
      <c r="N145" s="26">
        <f>IF(A145="","",IF(O145&lt;&gt;"OK","Review Data",IF(L145&lt;&gt;"","Completed",IF(K145="","No Follow-Up",IF(K145&lt;Dashboard!$B$3,"Overdue",IF(K145&lt;=Dashboard!$B$3+Settings!$B$6,"Due Soon","Scheduled"))))))</f>
        <v/>
      </c>
      <c r="O145" s="26">
        <f>IF(A145="","",IF(COUNTIF($A$7:$A$506,A145)&gt;1,"Check: Duplicate Interaction ID",IF(B145="","Check: Missing Case ID",IF(COUNTIF(Cases!$A$7:$A$206,B145)=0,"Check: Case ID Not Found",IF(C145="","Check: Missing Contact Date",IF(C145&gt;Dashboard!$B$3,"Check: Future Contact Date",IF(AND(K145&lt;&gt;"",C145&lt;&gt;"",K145&lt;C145),"Check: Follow-Up Before Contact",IF(AND(L145&lt;&gt;"",C145&lt;&gt;"",L145&lt;C145),"Check: Completion Before Contact","OK"))))))))</f>
        <v/>
      </c>
    </row>
    <row r="146">
      <c r="A146" s="23" t="n"/>
      <c r="B146" s="23" t="n"/>
      <c r="C146" s="36" t="n"/>
      <c r="D146" s="23" t="n"/>
      <c r="E146" s="23" t="n"/>
      <c r="F146" s="23" t="n"/>
      <c r="G146" s="23" t="n"/>
      <c r="H146" s="23" t="n"/>
      <c r="I146" s="24" t="n"/>
      <c r="J146" s="24" t="n"/>
      <c r="K146" s="36" t="n"/>
      <c r="L146" s="36" t="n"/>
      <c r="M146" s="25">
        <f>IF(A146="","",IF(K146="","",K146-Dashboard!$B$3))</f>
        <v/>
      </c>
      <c r="N146" s="26">
        <f>IF(A146="","",IF(O146&lt;&gt;"OK","Review Data",IF(L146&lt;&gt;"","Completed",IF(K146="","No Follow-Up",IF(K146&lt;Dashboard!$B$3,"Overdue",IF(K146&lt;=Dashboard!$B$3+Settings!$B$6,"Due Soon","Scheduled"))))))</f>
        <v/>
      </c>
      <c r="O146" s="26">
        <f>IF(A146="","",IF(COUNTIF($A$7:$A$506,A146)&gt;1,"Check: Duplicate Interaction ID",IF(B146="","Check: Missing Case ID",IF(COUNTIF(Cases!$A$7:$A$206,B146)=0,"Check: Case ID Not Found",IF(C146="","Check: Missing Contact Date",IF(C146&gt;Dashboard!$B$3,"Check: Future Contact Date",IF(AND(K146&lt;&gt;"",C146&lt;&gt;"",K146&lt;C146),"Check: Follow-Up Before Contact",IF(AND(L146&lt;&gt;"",C146&lt;&gt;"",L146&lt;C146),"Check: Completion Before Contact","OK"))))))))</f>
        <v/>
      </c>
    </row>
    <row r="147">
      <c r="A147" s="23" t="n"/>
      <c r="B147" s="23" t="n"/>
      <c r="C147" s="36" t="n"/>
      <c r="D147" s="23" t="n"/>
      <c r="E147" s="23" t="n"/>
      <c r="F147" s="23" t="n"/>
      <c r="G147" s="23" t="n"/>
      <c r="H147" s="23" t="n"/>
      <c r="I147" s="24" t="n"/>
      <c r="J147" s="24" t="n"/>
      <c r="K147" s="36" t="n"/>
      <c r="L147" s="36" t="n"/>
      <c r="M147" s="25">
        <f>IF(A147="","",IF(K147="","",K147-Dashboard!$B$3))</f>
        <v/>
      </c>
      <c r="N147" s="26">
        <f>IF(A147="","",IF(O147&lt;&gt;"OK","Review Data",IF(L147&lt;&gt;"","Completed",IF(K147="","No Follow-Up",IF(K147&lt;Dashboard!$B$3,"Overdue",IF(K147&lt;=Dashboard!$B$3+Settings!$B$6,"Due Soon","Scheduled"))))))</f>
        <v/>
      </c>
      <c r="O147" s="26">
        <f>IF(A147="","",IF(COUNTIF($A$7:$A$506,A147)&gt;1,"Check: Duplicate Interaction ID",IF(B147="","Check: Missing Case ID",IF(COUNTIF(Cases!$A$7:$A$206,B147)=0,"Check: Case ID Not Found",IF(C147="","Check: Missing Contact Date",IF(C147&gt;Dashboard!$B$3,"Check: Future Contact Date",IF(AND(K147&lt;&gt;"",C147&lt;&gt;"",K147&lt;C147),"Check: Follow-Up Before Contact",IF(AND(L147&lt;&gt;"",C147&lt;&gt;"",L147&lt;C147),"Check: Completion Before Contact","OK"))))))))</f>
        <v/>
      </c>
    </row>
    <row r="148">
      <c r="A148" s="23" t="n"/>
      <c r="B148" s="23" t="n"/>
      <c r="C148" s="36" t="n"/>
      <c r="D148" s="23" t="n"/>
      <c r="E148" s="23" t="n"/>
      <c r="F148" s="23" t="n"/>
      <c r="G148" s="23" t="n"/>
      <c r="H148" s="23" t="n"/>
      <c r="I148" s="24" t="n"/>
      <c r="J148" s="24" t="n"/>
      <c r="K148" s="36" t="n"/>
      <c r="L148" s="36" t="n"/>
      <c r="M148" s="25">
        <f>IF(A148="","",IF(K148="","",K148-Dashboard!$B$3))</f>
        <v/>
      </c>
      <c r="N148" s="26">
        <f>IF(A148="","",IF(O148&lt;&gt;"OK","Review Data",IF(L148&lt;&gt;"","Completed",IF(K148="","No Follow-Up",IF(K148&lt;Dashboard!$B$3,"Overdue",IF(K148&lt;=Dashboard!$B$3+Settings!$B$6,"Due Soon","Scheduled"))))))</f>
        <v/>
      </c>
      <c r="O148" s="26">
        <f>IF(A148="","",IF(COUNTIF($A$7:$A$506,A148)&gt;1,"Check: Duplicate Interaction ID",IF(B148="","Check: Missing Case ID",IF(COUNTIF(Cases!$A$7:$A$206,B148)=0,"Check: Case ID Not Found",IF(C148="","Check: Missing Contact Date",IF(C148&gt;Dashboard!$B$3,"Check: Future Contact Date",IF(AND(K148&lt;&gt;"",C148&lt;&gt;"",K148&lt;C148),"Check: Follow-Up Before Contact",IF(AND(L148&lt;&gt;"",C148&lt;&gt;"",L148&lt;C148),"Check: Completion Before Contact","OK"))))))))</f>
        <v/>
      </c>
    </row>
    <row r="149">
      <c r="A149" s="23" t="n"/>
      <c r="B149" s="23" t="n"/>
      <c r="C149" s="36" t="n"/>
      <c r="D149" s="23" t="n"/>
      <c r="E149" s="23" t="n"/>
      <c r="F149" s="23" t="n"/>
      <c r="G149" s="23" t="n"/>
      <c r="H149" s="23" t="n"/>
      <c r="I149" s="24" t="n"/>
      <c r="J149" s="24" t="n"/>
      <c r="K149" s="36" t="n"/>
      <c r="L149" s="36" t="n"/>
      <c r="M149" s="25">
        <f>IF(A149="","",IF(K149="","",K149-Dashboard!$B$3))</f>
        <v/>
      </c>
      <c r="N149" s="26">
        <f>IF(A149="","",IF(O149&lt;&gt;"OK","Review Data",IF(L149&lt;&gt;"","Completed",IF(K149="","No Follow-Up",IF(K149&lt;Dashboard!$B$3,"Overdue",IF(K149&lt;=Dashboard!$B$3+Settings!$B$6,"Due Soon","Scheduled"))))))</f>
        <v/>
      </c>
      <c r="O149" s="26">
        <f>IF(A149="","",IF(COUNTIF($A$7:$A$506,A149)&gt;1,"Check: Duplicate Interaction ID",IF(B149="","Check: Missing Case ID",IF(COUNTIF(Cases!$A$7:$A$206,B149)=0,"Check: Case ID Not Found",IF(C149="","Check: Missing Contact Date",IF(C149&gt;Dashboard!$B$3,"Check: Future Contact Date",IF(AND(K149&lt;&gt;"",C149&lt;&gt;"",K149&lt;C149),"Check: Follow-Up Before Contact",IF(AND(L149&lt;&gt;"",C149&lt;&gt;"",L149&lt;C149),"Check: Completion Before Contact","OK"))))))))</f>
        <v/>
      </c>
    </row>
    <row r="150">
      <c r="A150" s="23" t="n"/>
      <c r="B150" s="23" t="n"/>
      <c r="C150" s="36" t="n"/>
      <c r="D150" s="23" t="n"/>
      <c r="E150" s="23" t="n"/>
      <c r="F150" s="23" t="n"/>
      <c r="G150" s="23" t="n"/>
      <c r="H150" s="23" t="n"/>
      <c r="I150" s="24" t="n"/>
      <c r="J150" s="24" t="n"/>
      <c r="K150" s="36" t="n"/>
      <c r="L150" s="36" t="n"/>
      <c r="M150" s="25">
        <f>IF(A150="","",IF(K150="","",K150-Dashboard!$B$3))</f>
        <v/>
      </c>
      <c r="N150" s="26">
        <f>IF(A150="","",IF(O150&lt;&gt;"OK","Review Data",IF(L150&lt;&gt;"","Completed",IF(K150="","No Follow-Up",IF(K150&lt;Dashboard!$B$3,"Overdue",IF(K150&lt;=Dashboard!$B$3+Settings!$B$6,"Due Soon","Scheduled"))))))</f>
        <v/>
      </c>
      <c r="O150" s="26">
        <f>IF(A150="","",IF(COUNTIF($A$7:$A$506,A150)&gt;1,"Check: Duplicate Interaction ID",IF(B150="","Check: Missing Case ID",IF(COUNTIF(Cases!$A$7:$A$206,B150)=0,"Check: Case ID Not Found",IF(C150="","Check: Missing Contact Date",IF(C150&gt;Dashboard!$B$3,"Check: Future Contact Date",IF(AND(K150&lt;&gt;"",C150&lt;&gt;"",K150&lt;C150),"Check: Follow-Up Before Contact",IF(AND(L150&lt;&gt;"",C150&lt;&gt;"",L150&lt;C150),"Check: Completion Before Contact","OK"))))))))</f>
        <v/>
      </c>
    </row>
    <row r="151">
      <c r="A151" s="23" t="n"/>
      <c r="B151" s="23" t="n"/>
      <c r="C151" s="36" t="n"/>
      <c r="D151" s="23" t="n"/>
      <c r="E151" s="23" t="n"/>
      <c r="F151" s="23" t="n"/>
      <c r="G151" s="23" t="n"/>
      <c r="H151" s="23" t="n"/>
      <c r="I151" s="24" t="n"/>
      <c r="J151" s="24" t="n"/>
      <c r="K151" s="36" t="n"/>
      <c r="L151" s="36" t="n"/>
      <c r="M151" s="25">
        <f>IF(A151="","",IF(K151="","",K151-Dashboard!$B$3))</f>
        <v/>
      </c>
      <c r="N151" s="26">
        <f>IF(A151="","",IF(O151&lt;&gt;"OK","Review Data",IF(L151&lt;&gt;"","Completed",IF(K151="","No Follow-Up",IF(K151&lt;Dashboard!$B$3,"Overdue",IF(K151&lt;=Dashboard!$B$3+Settings!$B$6,"Due Soon","Scheduled"))))))</f>
        <v/>
      </c>
      <c r="O151" s="26">
        <f>IF(A151="","",IF(COUNTIF($A$7:$A$506,A151)&gt;1,"Check: Duplicate Interaction ID",IF(B151="","Check: Missing Case ID",IF(COUNTIF(Cases!$A$7:$A$206,B151)=0,"Check: Case ID Not Found",IF(C151="","Check: Missing Contact Date",IF(C151&gt;Dashboard!$B$3,"Check: Future Contact Date",IF(AND(K151&lt;&gt;"",C151&lt;&gt;"",K151&lt;C151),"Check: Follow-Up Before Contact",IF(AND(L151&lt;&gt;"",C151&lt;&gt;"",L151&lt;C151),"Check: Completion Before Contact","OK"))))))))</f>
        <v/>
      </c>
    </row>
    <row r="152">
      <c r="A152" s="23" t="n"/>
      <c r="B152" s="23" t="n"/>
      <c r="C152" s="36" t="n"/>
      <c r="D152" s="23" t="n"/>
      <c r="E152" s="23" t="n"/>
      <c r="F152" s="23" t="n"/>
      <c r="G152" s="23" t="n"/>
      <c r="H152" s="23" t="n"/>
      <c r="I152" s="24" t="n"/>
      <c r="J152" s="24" t="n"/>
      <c r="K152" s="36" t="n"/>
      <c r="L152" s="36" t="n"/>
      <c r="M152" s="25">
        <f>IF(A152="","",IF(K152="","",K152-Dashboard!$B$3))</f>
        <v/>
      </c>
      <c r="N152" s="26">
        <f>IF(A152="","",IF(O152&lt;&gt;"OK","Review Data",IF(L152&lt;&gt;"","Completed",IF(K152="","No Follow-Up",IF(K152&lt;Dashboard!$B$3,"Overdue",IF(K152&lt;=Dashboard!$B$3+Settings!$B$6,"Due Soon","Scheduled"))))))</f>
        <v/>
      </c>
      <c r="O152" s="26">
        <f>IF(A152="","",IF(COUNTIF($A$7:$A$506,A152)&gt;1,"Check: Duplicate Interaction ID",IF(B152="","Check: Missing Case ID",IF(COUNTIF(Cases!$A$7:$A$206,B152)=0,"Check: Case ID Not Found",IF(C152="","Check: Missing Contact Date",IF(C152&gt;Dashboard!$B$3,"Check: Future Contact Date",IF(AND(K152&lt;&gt;"",C152&lt;&gt;"",K152&lt;C152),"Check: Follow-Up Before Contact",IF(AND(L152&lt;&gt;"",C152&lt;&gt;"",L152&lt;C152),"Check: Completion Before Contact","OK"))))))))</f>
        <v/>
      </c>
    </row>
    <row r="153">
      <c r="A153" s="23" t="n"/>
      <c r="B153" s="23" t="n"/>
      <c r="C153" s="36" t="n"/>
      <c r="D153" s="23" t="n"/>
      <c r="E153" s="23" t="n"/>
      <c r="F153" s="23" t="n"/>
      <c r="G153" s="23" t="n"/>
      <c r="H153" s="23" t="n"/>
      <c r="I153" s="24" t="n"/>
      <c r="J153" s="24" t="n"/>
      <c r="K153" s="36" t="n"/>
      <c r="L153" s="36" t="n"/>
      <c r="M153" s="25">
        <f>IF(A153="","",IF(K153="","",K153-Dashboard!$B$3))</f>
        <v/>
      </c>
      <c r="N153" s="26">
        <f>IF(A153="","",IF(O153&lt;&gt;"OK","Review Data",IF(L153&lt;&gt;"","Completed",IF(K153="","No Follow-Up",IF(K153&lt;Dashboard!$B$3,"Overdue",IF(K153&lt;=Dashboard!$B$3+Settings!$B$6,"Due Soon","Scheduled"))))))</f>
        <v/>
      </c>
      <c r="O153" s="26">
        <f>IF(A153="","",IF(COUNTIF($A$7:$A$506,A153)&gt;1,"Check: Duplicate Interaction ID",IF(B153="","Check: Missing Case ID",IF(COUNTIF(Cases!$A$7:$A$206,B153)=0,"Check: Case ID Not Found",IF(C153="","Check: Missing Contact Date",IF(C153&gt;Dashboard!$B$3,"Check: Future Contact Date",IF(AND(K153&lt;&gt;"",C153&lt;&gt;"",K153&lt;C153),"Check: Follow-Up Before Contact",IF(AND(L153&lt;&gt;"",C153&lt;&gt;"",L153&lt;C153),"Check: Completion Before Contact","OK"))))))))</f>
        <v/>
      </c>
    </row>
    <row r="154">
      <c r="A154" s="23" t="n"/>
      <c r="B154" s="23" t="n"/>
      <c r="C154" s="36" t="n"/>
      <c r="D154" s="23" t="n"/>
      <c r="E154" s="23" t="n"/>
      <c r="F154" s="23" t="n"/>
      <c r="G154" s="23" t="n"/>
      <c r="H154" s="23" t="n"/>
      <c r="I154" s="24" t="n"/>
      <c r="J154" s="24" t="n"/>
      <c r="K154" s="36" t="n"/>
      <c r="L154" s="36" t="n"/>
      <c r="M154" s="25">
        <f>IF(A154="","",IF(K154="","",K154-Dashboard!$B$3))</f>
        <v/>
      </c>
      <c r="N154" s="26">
        <f>IF(A154="","",IF(O154&lt;&gt;"OK","Review Data",IF(L154&lt;&gt;"","Completed",IF(K154="","No Follow-Up",IF(K154&lt;Dashboard!$B$3,"Overdue",IF(K154&lt;=Dashboard!$B$3+Settings!$B$6,"Due Soon","Scheduled"))))))</f>
        <v/>
      </c>
      <c r="O154" s="26">
        <f>IF(A154="","",IF(COUNTIF($A$7:$A$506,A154)&gt;1,"Check: Duplicate Interaction ID",IF(B154="","Check: Missing Case ID",IF(COUNTIF(Cases!$A$7:$A$206,B154)=0,"Check: Case ID Not Found",IF(C154="","Check: Missing Contact Date",IF(C154&gt;Dashboard!$B$3,"Check: Future Contact Date",IF(AND(K154&lt;&gt;"",C154&lt;&gt;"",K154&lt;C154),"Check: Follow-Up Before Contact",IF(AND(L154&lt;&gt;"",C154&lt;&gt;"",L154&lt;C154),"Check: Completion Before Contact","OK"))))))))</f>
        <v/>
      </c>
    </row>
    <row r="155">
      <c r="A155" s="23" t="n"/>
      <c r="B155" s="23" t="n"/>
      <c r="C155" s="36" t="n"/>
      <c r="D155" s="23" t="n"/>
      <c r="E155" s="23" t="n"/>
      <c r="F155" s="23" t="n"/>
      <c r="G155" s="23" t="n"/>
      <c r="H155" s="23" t="n"/>
      <c r="I155" s="24" t="n"/>
      <c r="J155" s="24" t="n"/>
      <c r="K155" s="36" t="n"/>
      <c r="L155" s="36" t="n"/>
      <c r="M155" s="25">
        <f>IF(A155="","",IF(K155="","",K155-Dashboard!$B$3))</f>
        <v/>
      </c>
      <c r="N155" s="26">
        <f>IF(A155="","",IF(O155&lt;&gt;"OK","Review Data",IF(L155&lt;&gt;"","Completed",IF(K155="","No Follow-Up",IF(K155&lt;Dashboard!$B$3,"Overdue",IF(K155&lt;=Dashboard!$B$3+Settings!$B$6,"Due Soon","Scheduled"))))))</f>
        <v/>
      </c>
      <c r="O155" s="26">
        <f>IF(A155="","",IF(COUNTIF($A$7:$A$506,A155)&gt;1,"Check: Duplicate Interaction ID",IF(B155="","Check: Missing Case ID",IF(COUNTIF(Cases!$A$7:$A$206,B155)=0,"Check: Case ID Not Found",IF(C155="","Check: Missing Contact Date",IF(C155&gt;Dashboard!$B$3,"Check: Future Contact Date",IF(AND(K155&lt;&gt;"",C155&lt;&gt;"",K155&lt;C155),"Check: Follow-Up Before Contact",IF(AND(L155&lt;&gt;"",C155&lt;&gt;"",L155&lt;C155),"Check: Completion Before Contact","OK"))))))))</f>
        <v/>
      </c>
    </row>
    <row r="156">
      <c r="A156" s="23" t="n"/>
      <c r="B156" s="23" t="n"/>
      <c r="C156" s="36" t="n"/>
      <c r="D156" s="23" t="n"/>
      <c r="E156" s="23" t="n"/>
      <c r="F156" s="23" t="n"/>
      <c r="G156" s="23" t="n"/>
      <c r="H156" s="23" t="n"/>
      <c r="I156" s="24" t="n"/>
      <c r="J156" s="24" t="n"/>
      <c r="K156" s="36" t="n"/>
      <c r="L156" s="36" t="n"/>
      <c r="M156" s="25">
        <f>IF(A156="","",IF(K156="","",K156-Dashboard!$B$3))</f>
        <v/>
      </c>
      <c r="N156" s="26">
        <f>IF(A156="","",IF(O156&lt;&gt;"OK","Review Data",IF(L156&lt;&gt;"","Completed",IF(K156="","No Follow-Up",IF(K156&lt;Dashboard!$B$3,"Overdue",IF(K156&lt;=Dashboard!$B$3+Settings!$B$6,"Due Soon","Scheduled"))))))</f>
        <v/>
      </c>
      <c r="O156" s="26">
        <f>IF(A156="","",IF(COUNTIF($A$7:$A$506,A156)&gt;1,"Check: Duplicate Interaction ID",IF(B156="","Check: Missing Case ID",IF(COUNTIF(Cases!$A$7:$A$206,B156)=0,"Check: Case ID Not Found",IF(C156="","Check: Missing Contact Date",IF(C156&gt;Dashboard!$B$3,"Check: Future Contact Date",IF(AND(K156&lt;&gt;"",C156&lt;&gt;"",K156&lt;C156),"Check: Follow-Up Before Contact",IF(AND(L156&lt;&gt;"",C156&lt;&gt;"",L156&lt;C156),"Check: Completion Before Contact","OK"))))))))</f>
        <v/>
      </c>
    </row>
    <row r="157">
      <c r="A157" s="23" t="n"/>
      <c r="B157" s="23" t="n"/>
      <c r="C157" s="36" t="n"/>
      <c r="D157" s="23" t="n"/>
      <c r="E157" s="23" t="n"/>
      <c r="F157" s="23" t="n"/>
      <c r="G157" s="23" t="n"/>
      <c r="H157" s="23" t="n"/>
      <c r="I157" s="24" t="n"/>
      <c r="J157" s="24" t="n"/>
      <c r="K157" s="36" t="n"/>
      <c r="L157" s="36" t="n"/>
      <c r="M157" s="25">
        <f>IF(A157="","",IF(K157="","",K157-Dashboard!$B$3))</f>
        <v/>
      </c>
      <c r="N157" s="26">
        <f>IF(A157="","",IF(O157&lt;&gt;"OK","Review Data",IF(L157&lt;&gt;"","Completed",IF(K157="","No Follow-Up",IF(K157&lt;Dashboard!$B$3,"Overdue",IF(K157&lt;=Dashboard!$B$3+Settings!$B$6,"Due Soon","Scheduled"))))))</f>
        <v/>
      </c>
      <c r="O157" s="26">
        <f>IF(A157="","",IF(COUNTIF($A$7:$A$506,A157)&gt;1,"Check: Duplicate Interaction ID",IF(B157="","Check: Missing Case ID",IF(COUNTIF(Cases!$A$7:$A$206,B157)=0,"Check: Case ID Not Found",IF(C157="","Check: Missing Contact Date",IF(C157&gt;Dashboard!$B$3,"Check: Future Contact Date",IF(AND(K157&lt;&gt;"",C157&lt;&gt;"",K157&lt;C157),"Check: Follow-Up Before Contact",IF(AND(L157&lt;&gt;"",C157&lt;&gt;"",L157&lt;C157),"Check: Completion Before Contact","OK"))))))))</f>
        <v/>
      </c>
    </row>
    <row r="158">
      <c r="A158" s="23" t="n"/>
      <c r="B158" s="23" t="n"/>
      <c r="C158" s="36" t="n"/>
      <c r="D158" s="23" t="n"/>
      <c r="E158" s="23" t="n"/>
      <c r="F158" s="23" t="n"/>
      <c r="G158" s="23" t="n"/>
      <c r="H158" s="23" t="n"/>
      <c r="I158" s="24" t="n"/>
      <c r="J158" s="24" t="n"/>
      <c r="K158" s="36" t="n"/>
      <c r="L158" s="36" t="n"/>
      <c r="M158" s="25">
        <f>IF(A158="","",IF(K158="","",K158-Dashboard!$B$3))</f>
        <v/>
      </c>
      <c r="N158" s="26">
        <f>IF(A158="","",IF(O158&lt;&gt;"OK","Review Data",IF(L158&lt;&gt;"","Completed",IF(K158="","No Follow-Up",IF(K158&lt;Dashboard!$B$3,"Overdue",IF(K158&lt;=Dashboard!$B$3+Settings!$B$6,"Due Soon","Scheduled"))))))</f>
        <v/>
      </c>
      <c r="O158" s="26">
        <f>IF(A158="","",IF(COUNTIF($A$7:$A$506,A158)&gt;1,"Check: Duplicate Interaction ID",IF(B158="","Check: Missing Case ID",IF(COUNTIF(Cases!$A$7:$A$206,B158)=0,"Check: Case ID Not Found",IF(C158="","Check: Missing Contact Date",IF(C158&gt;Dashboard!$B$3,"Check: Future Contact Date",IF(AND(K158&lt;&gt;"",C158&lt;&gt;"",K158&lt;C158),"Check: Follow-Up Before Contact",IF(AND(L158&lt;&gt;"",C158&lt;&gt;"",L158&lt;C158),"Check: Completion Before Contact","OK"))))))))</f>
        <v/>
      </c>
    </row>
    <row r="159">
      <c r="A159" s="23" t="n"/>
      <c r="B159" s="23" t="n"/>
      <c r="C159" s="36" t="n"/>
      <c r="D159" s="23" t="n"/>
      <c r="E159" s="23" t="n"/>
      <c r="F159" s="23" t="n"/>
      <c r="G159" s="23" t="n"/>
      <c r="H159" s="23" t="n"/>
      <c r="I159" s="24" t="n"/>
      <c r="J159" s="24" t="n"/>
      <c r="K159" s="36" t="n"/>
      <c r="L159" s="36" t="n"/>
      <c r="M159" s="25">
        <f>IF(A159="","",IF(K159="","",K159-Dashboard!$B$3))</f>
        <v/>
      </c>
      <c r="N159" s="26">
        <f>IF(A159="","",IF(O159&lt;&gt;"OK","Review Data",IF(L159&lt;&gt;"","Completed",IF(K159="","No Follow-Up",IF(K159&lt;Dashboard!$B$3,"Overdue",IF(K159&lt;=Dashboard!$B$3+Settings!$B$6,"Due Soon","Scheduled"))))))</f>
        <v/>
      </c>
      <c r="O159" s="26">
        <f>IF(A159="","",IF(COUNTIF($A$7:$A$506,A159)&gt;1,"Check: Duplicate Interaction ID",IF(B159="","Check: Missing Case ID",IF(COUNTIF(Cases!$A$7:$A$206,B159)=0,"Check: Case ID Not Found",IF(C159="","Check: Missing Contact Date",IF(C159&gt;Dashboard!$B$3,"Check: Future Contact Date",IF(AND(K159&lt;&gt;"",C159&lt;&gt;"",K159&lt;C159),"Check: Follow-Up Before Contact",IF(AND(L159&lt;&gt;"",C159&lt;&gt;"",L159&lt;C159),"Check: Completion Before Contact","OK"))))))))</f>
        <v/>
      </c>
    </row>
    <row r="160">
      <c r="A160" s="23" t="n"/>
      <c r="B160" s="23" t="n"/>
      <c r="C160" s="36" t="n"/>
      <c r="D160" s="23" t="n"/>
      <c r="E160" s="23" t="n"/>
      <c r="F160" s="23" t="n"/>
      <c r="G160" s="23" t="n"/>
      <c r="H160" s="23" t="n"/>
      <c r="I160" s="24" t="n"/>
      <c r="J160" s="24" t="n"/>
      <c r="K160" s="36" t="n"/>
      <c r="L160" s="36" t="n"/>
      <c r="M160" s="25">
        <f>IF(A160="","",IF(K160="","",K160-Dashboard!$B$3))</f>
        <v/>
      </c>
      <c r="N160" s="26">
        <f>IF(A160="","",IF(O160&lt;&gt;"OK","Review Data",IF(L160&lt;&gt;"","Completed",IF(K160="","No Follow-Up",IF(K160&lt;Dashboard!$B$3,"Overdue",IF(K160&lt;=Dashboard!$B$3+Settings!$B$6,"Due Soon","Scheduled"))))))</f>
        <v/>
      </c>
      <c r="O160" s="26">
        <f>IF(A160="","",IF(COUNTIF($A$7:$A$506,A160)&gt;1,"Check: Duplicate Interaction ID",IF(B160="","Check: Missing Case ID",IF(COUNTIF(Cases!$A$7:$A$206,B160)=0,"Check: Case ID Not Found",IF(C160="","Check: Missing Contact Date",IF(C160&gt;Dashboard!$B$3,"Check: Future Contact Date",IF(AND(K160&lt;&gt;"",C160&lt;&gt;"",K160&lt;C160),"Check: Follow-Up Before Contact",IF(AND(L160&lt;&gt;"",C160&lt;&gt;"",L160&lt;C160),"Check: Completion Before Contact","OK"))))))))</f>
        <v/>
      </c>
    </row>
    <row r="161">
      <c r="A161" s="23" t="n"/>
      <c r="B161" s="23" t="n"/>
      <c r="C161" s="36" t="n"/>
      <c r="D161" s="23" t="n"/>
      <c r="E161" s="23" t="n"/>
      <c r="F161" s="23" t="n"/>
      <c r="G161" s="23" t="n"/>
      <c r="H161" s="23" t="n"/>
      <c r="I161" s="24" t="n"/>
      <c r="J161" s="24" t="n"/>
      <c r="K161" s="36" t="n"/>
      <c r="L161" s="36" t="n"/>
      <c r="M161" s="25">
        <f>IF(A161="","",IF(K161="","",K161-Dashboard!$B$3))</f>
        <v/>
      </c>
      <c r="N161" s="26">
        <f>IF(A161="","",IF(O161&lt;&gt;"OK","Review Data",IF(L161&lt;&gt;"","Completed",IF(K161="","No Follow-Up",IF(K161&lt;Dashboard!$B$3,"Overdue",IF(K161&lt;=Dashboard!$B$3+Settings!$B$6,"Due Soon","Scheduled"))))))</f>
        <v/>
      </c>
      <c r="O161" s="26">
        <f>IF(A161="","",IF(COUNTIF($A$7:$A$506,A161)&gt;1,"Check: Duplicate Interaction ID",IF(B161="","Check: Missing Case ID",IF(COUNTIF(Cases!$A$7:$A$206,B161)=0,"Check: Case ID Not Found",IF(C161="","Check: Missing Contact Date",IF(C161&gt;Dashboard!$B$3,"Check: Future Contact Date",IF(AND(K161&lt;&gt;"",C161&lt;&gt;"",K161&lt;C161),"Check: Follow-Up Before Contact",IF(AND(L161&lt;&gt;"",C161&lt;&gt;"",L161&lt;C161),"Check: Completion Before Contact","OK"))))))))</f>
        <v/>
      </c>
    </row>
    <row r="162">
      <c r="A162" s="23" t="n"/>
      <c r="B162" s="23" t="n"/>
      <c r="C162" s="36" t="n"/>
      <c r="D162" s="23" t="n"/>
      <c r="E162" s="23" t="n"/>
      <c r="F162" s="23" t="n"/>
      <c r="G162" s="23" t="n"/>
      <c r="H162" s="23" t="n"/>
      <c r="I162" s="24" t="n"/>
      <c r="J162" s="24" t="n"/>
      <c r="K162" s="36" t="n"/>
      <c r="L162" s="36" t="n"/>
      <c r="M162" s="25">
        <f>IF(A162="","",IF(K162="","",K162-Dashboard!$B$3))</f>
        <v/>
      </c>
      <c r="N162" s="26">
        <f>IF(A162="","",IF(O162&lt;&gt;"OK","Review Data",IF(L162&lt;&gt;"","Completed",IF(K162="","No Follow-Up",IF(K162&lt;Dashboard!$B$3,"Overdue",IF(K162&lt;=Dashboard!$B$3+Settings!$B$6,"Due Soon","Scheduled"))))))</f>
        <v/>
      </c>
      <c r="O162" s="26">
        <f>IF(A162="","",IF(COUNTIF($A$7:$A$506,A162)&gt;1,"Check: Duplicate Interaction ID",IF(B162="","Check: Missing Case ID",IF(COUNTIF(Cases!$A$7:$A$206,B162)=0,"Check: Case ID Not Found",IF(C162="","Check: Missing Contact Date",IF(C162&gt;Dashboard!$B$3,"Check: Future Contact Date",IF(AND(K162&lt;&gt;"",C162&lt;&gt;"",K162&lt;C162),"Check: Follow-Up Before Contact",IF(AND(L162&lt;&gt;"",C162&lt;&gt;"",L162&lt;C162),"Check: Completion Before Contact","OK"))))))))</f>
        <v/>
      </c>
    </row>
    <row r="163">
      <c r="A163" s="23" t="n"/>
      <c r="B163" s="23" t="n"/>
      <c r="C163" s="36" t="n"/>
      <c r="D163" s="23" t="n"/>
      <c r="E163" s="23" t="n"/>
      <c r="F163" s="23" t="n"/>
      <c r="G163" s="23" t="n"/>
      <c r="H163" s="23" t="n"/>
      <c r="I163" s="24" t="n"/>
      <c r="J163" s="24" t="n"/>
      <c r="K163" s="36" t="n"/>
      <c r="L163" s="36" t="n"/>
      <c r="M163" s="25">
        <f>IF(A163="","",IF(K163="","",K163-Dashboard!$B$3))</f>
        <v/>
      </c>
      <c r="N163" s="26">
        <f>IF(A163="","",IF(O163&lt;&gt;"OK","Review Data",IF(L163&lt;&gt;"","Completed",IF(K163="","No Follow-Up",IF(K163&lt;Dashboard!$B$3,"Overdue",IF(K163&lt;=Dashboard!$B$3+Settings!$B$6,"Due Soon","Scheduled"))))))</f>
        <v/>
      </c>
      <c r="O163" s="26">
        <f>IF(A163="","",IF(COUNTIF($A$7:$A$506,A163)&gt;1,"Check: Duplicate Interaction ID",IF(B163="","Check: Missing Case ID",IF(COUNTIF(Cases!$A$7:$A$206,B163)=0,"Check: Case ID Not Found",IF(C163="","Check: Missing Contact Date",IF(C163&gt;Dashboard!$B$3,"Check: Future Contact Date",IF(AND(K163&lt;&gt;"",C163&lt;&gt;"",K163&lt;C163),"Check: Follow-Up Before Contact",IF(AND(L163&lt;&gt;"",C163&lt;&gt;"",L163&lt;C163),"Check: Completion Before Contact","OK"))))))))</f>
        <v/>
      </c>
    </row>
    <row r="164">
      <c r="A164" s="23" t="n"/>
      <c r="B164" s="23" t="n"/>
      <c r="C164" s="36" t="n"/>
      <c r="D164" s="23" t="n"/>
      <c r="E164" s="23" t="n"/>
      <c r="F164" s="23" t="n"/>
      <c r="G164" s="23" t="n"/>
      <c r="H164" s="23" t="n"/>
      <c r="I164" s="24" t="n"/>
      <c r="J164" s="24" t="n"/>
      <c r="K164" s="36" t="n"/>
      <c r="L164" s="36" t="n"/>
      <c r="M164" s="25">
        <f>IF(A164="","",IF(K164="","",K164-Dashboard!$B$3))</f>
        <v/>
      </c>
      <c r="N164" s="26">
        <f>IF(A164="","",IF(O164&lt;&gt;"OK","Review Data",IF(L164&lt;&gt;"","Completed",IF(K164="","No Follow-Up",IF(K164&lt;Dashboard!$B$3,"Overdue",IF(K164&lt;=Dashboard!$B$3+Settings!$B$6,"Due Soon","Scheduled"))))))</f>
        <v/>
      </c>
      <c r="O164" s="26">
        <f>IF(A164="","",IF(COUNTIF($A$7:$A$506,A164)&gt;1,"Check: Duplicate Interaction ID",IF(B164="","Check: Missing Case ID",IF(COUNTIF(Cases!$A$7:$A$206,B164)=0,"Check: Case ID Not Found",IF(C164="","Check: Missing Contact Date",IF(C164&gt;Dashboard!$B$3,"Check: Future Contact Date",IF(AND(K164&lt;&gt;"",C164&lt;&gt;"",K164&lt;C164),"Check: Follow-Up Before Contact",IF(AND(L164&lt;&gt;"",C164&lt;&gt;"",L164&lt;C164),"Check: Completion Before Contact","OK"))))))))</f>
        <v/>
      </c>
    </row>
    <row r="165">
      <c r="A165" s="23" t="n"/>
      <c r="B165" s="23" t="n"/>
      <c r="C165" s="36" t="n"/>
      <c r="D165" s="23" t="n"/>
      <c r="E165" s="23" t="n"/>
      <c r="F165" s="23" t="n"/>
      <c r="G165" s="23" t="n"/>
      <c r="H165" s="23" t="n"/>
      <c r="I165" s="24" t="n"/>
      <c r="J165" s="24" t="n"/>
      <c r="K165" s="36" t="n"/>
      <c r="L165" s="36" t="n"/>
      <c r="M165" s="25">
        <f>IF(A165="","",IF(K165="","",K165-Dashboard!$B$3))</f>
        <v/>
      </c>
      <c r="N165" s="26">
        <f>IF(A165="","",IF(O165&lt;&gt;"OK","Review Data",IF(L165&lt;&gt;"","Completed",IF(K165="","No Follow-Up",IF(K165&lt;Dashboard!$B$3,"Overdue",IF(K165&lt;=Dashboard!$B$3+Settings!$B$6,"Due Soon","Scheduled"))))))</f>
        <v/>
      </c>
      <c r="O165" s="26">
        <f>IF(A165="","",IF(COUNTIF($A$7:$A$506,A165)&gt;1,"Check: Duplicate Interaction ID",IF(B165="","Check: Missing Case ID",IF(COUNTIF(Cases!$A$7:$A$206,B165)=0,"Check: Case ID Not Found",IF(C165="","Check: Missing Contact Date",IF(C165&gt;Dashboard!$B$3,"Check: Future Contact Date",IF(AND(K165&lt;&gt;"",C165&lt;&gt;"",K165&lt;C165),"Check: Follow-Up Before Contact",IF(AND(L165&lt;&gt;"",C165&lt;&gt;"",L165&lt;C165),"Check: Completion Before Contact","OK"))))))))</f>
        <v/>
      </c>
    </row>
    <row r="166">
      <c r="A166" s="23" t="n"/>
      <c r="B166" s="23" t="n"/>
      <c r="C166" s="36" t="n"/>
      <c r="D166" s="23" t="n"/>
      <c r="E166" s="23" t="n"/>
      <c r="F166" s="23" t="n"/>
      <c r="G166" s="23" t="n"/>
      <c r="H166" s="23" t="n"/>
      <c r="I166" s="24" t="n"/>
      <c r="J166" s="24" t="n"/>
      <c r="K166" s="36" t="n"/>
      <c r="L166" s="36" t="n"/>
      <c r="M166" s="25">
        <f>IF(A166="","",IF(K166="","",K166-Dashboard!$B$3))</f>
        <v/>
      </c>
      <c r="N166" s="26">
        <f>IF(A166="","",IF(O166&lt;&gt;"OK","Review Data",IF(L166&lt;&gt;"","Completed",IF(K166="","No Follow-Up",IF(K166&lt;Dashboard!$B$3,"Overdue",IF(K166&lt;=Dashboard!$B$3+Settings!$B$6,"Due Soon","Scheduled"))))))</f>
        <v/>
      </c>
      <c r="O166" s="26">
        <f>IF(A166="","",IF(COUNTIF($A$7:$A$506,A166)&gt;1,"Check: Duplicate Interaction ID",IF(B166="","Check: Missing Case ID",IF(COUNTIF(Cases!$A$7:$A$206,B166)=0,"Check: Case ID Not Found",IF(C166="","Check: Missing Contact Date",IF(C166&gt;Dashboard!$B$3,"Check: Future Contact Date",IF(AND(K166&lt;&gt;"",C166&lt;&gt;"",K166&lt;C166),"Check: Follow-Up Before Contact",IF(AND(L166&lt;&gt;"",C166&lt;&gt;"",L166&lt;C166),"Check: Completion Before Contact","OK"))))))))</f>
        <v/>
      </c>
    </row>
    <row r="167">
      <c r="A167" s="23" t="n"/>
      <c r="B167" s="23" t="n"/>
      <c r="C167" s="36" t="n"/>
      <c r="D167" s="23" t="n"/>
      <c r="E167" s="23" t="n"/>
      <c r="F167" s="23" t="n"/>
      <c r="G167" s="23" t="n"/>
      <c r="H167" s="23" t="n"/>
      <c r="I167" s="24" t="n"/>
      <c r="J167" s="24" t="n"/>
      <c r="K167" s="36" t="n"/>
      <c r="L167" s="36" t="n"/>
      <c r="M167" s="25">
        <f>IF(A167="","",IF(K167="","",K167-Dashboard!$B$3))</f>
        <v/>
      </c>
      <c r="N167" s="26">
        <f>IF(A167="","",IF(O167&lt;&gt;"OK","Review Data",IF(L167&lt;&gt;"","Completed",IF(K167="","No Follow-Up",IF(K167&lt;Dashboard!$B$3,"Overdue",IF(K167&lt;=Dashboard!$B$3+Settings!$B$6,"Due Soon","Scheduled"))))))</f>
        <v/>
      </c>
      <c r="O167" s="26">
        <f>IF(A167="","",IF(COUNTIF($A$7:$A$506,A167)&gt;1,"Check: Duplicate Interaction ID",IF(B167="","Check: Missing Case ID",IF(COUNTIF(Cases!$A$7:$A$206,B167)=0,"Check: Case ID Not Found",IF(C167="","Check: Missing Contact Date",IF(C167&gt;Dashboard!$B$3,"Check: Future Contact Date",IF(AND(K167&lt;&gt;"",C167&lt;&gt;"",K167&lt;C167),"Check: Follow-Up Before Contact",IF(AND(L167&lt;&gt;"",C167&lt;&gt;"",L167&lt;C167),"Check: Completion Before Contact","OK"))))))))</f>
        <v/>
      </c>
    </row>
    <row r="168">
      <c r="A168" s="23" t="n"/>
      <c r="B168" s="23" t="n"/>
      <c r="C168" s="36" t="n"/>
      <c r="D168" s="23" t="n"/>
      <c r="E168" s="23" t="n"/>
      <c r="F168" s="23" t="n"/>
      <c r="G168" s="23" t="n"/>
      <c r="H168" s="23" t="n"/>
      <c r="I168" s="24" t="n"/>
      <c r="J168" s="24" t="n"/>
      <c r="K168" s="36" t="n"/>
      <c r="L168" s="36" t="n"/>
      <c r="M168" s="25">
        <f>IF(A168="","",IF(K168="","",K168-Dashboard!$B$3))</f>
        <v/>
      </c>
      <c r="N168" s="26">
        <f>IF(A168="","",IF(O168&lt;&gt;"OK","Review Data",IF(L168&lt;&gt;"","Completed",IF(K168="","No Follow-Up",IF(K168&lt;Dashboard!$B$3,"Overdue",IF(K168&lt;=Dashboard!$B$3+Settings!$B$6,"Due Soon","Scheduled"))))))</f>
        <v/>
      </c>
      <c r="O168" s="26">
        <f>IF(A168="","",IF(COUNTIF($A$7:$A$506,A168)&gt;1,"Check: Duplicate Interaction ID",IF(B168="","Check: Missing Case ID",IF(COUNTIF(Cases!$A$7:$A$206,B168)=0,"Check: Case ID Not Found",IF(C168="","Check: Missing Contact Date",IF(C168&gt;Dashboard!$B$3,"Check: Future Contact Date",IF(AND(K168&lt;&gt;"",C168&lt;&gt;"",K168&lt;C168),"Check: Follow-Up Before Contact",IF(AND(L168&lt;&gt;"",C168&lt;&gt;"",L168&lt;C168),"Check: Completion Before Contact","OK"))))))))</f>
        <v/>
      </c>
    </row>
    <row r="169">
      <c r="A169" s="23" t="n"/>
      <c r="B169" s="23" t="n"/>
      <c r="C169" s="36" t="n"/>
      <c r="D169" s="23" t="n"/>
      <c r="E169" s="23" t="n"/>
      <c r="F169" s="23" t="n"/>
      <c r="G169" s="23" t="n"/>
      <c r="H169" s="23" t="n"/>
      <c r="I169" s="24" t="n"/>
      <c r="J169" s="24" t="n"/>
      <c r="K169" s="36" t="n"/>
      <c r="L169" s="36" t="n"/>
      <c r="M169" s="25">
        <f>IF(A169="","",IF(K169="","",K169-Dashboard!$B$3))</f>
        <v/>
      </c>
      <c r="N169" s="26">
        <f>IF(A169="","",IF(O169&lt;&gt;"OK","Review Data",IF(L169&lt;&gt;"","Completed",IF(K169="","No Follow-Up",IF(K169&lt;Dashboard!$B$3,"Overdue",IF(K169&lt;=Dashboard!$B$3+Settings!$B$6,"Due Soon","Scheduled"))))))</f>
        <v/>
      </c>
      <c r="O169" s="26">
        <f>IF(A169="","",IF(COUNTIF($A$7:$A$506,A169)&gt;1,"Check: Duplicate Interaction ID",IF(B169="","Check: Missing Case ID",IF(COUNTIF(Cases!$A$7:$A$206,B169)=0,"Check: Case ID Not Found",IF(C169="","Check: Missing Contact Date",IF(C169&gt;Dashboard!$B$3,"Check: Future Contact Date",IF(AND(K169&lt;&gt;"",C169&lt;&gt;"",K169&lt;C169),"Check: Follow-Up Before Contact",IF(AND(L169&lt;&gt;"",C169&lt;&gt;"",L169&lt;C169),"Check: Completion Before Contact","OK"))))))))</f>
        <v/>
      </c>
    </row>
    <row r="170">
      <c r="A170" s="23" t="n"/>
      <c r="B170" s="23" t="n"/>
      <c r="C170" s="36" t="n"/>
      <c r="D170" s="23" t="n"/>
      <c r="E170" s="23" t="n"/>
      <c r="F170" s="23" t="n"/>
      <c r="G170" s="23" t="n"/>
      <c r="H170" s="23" t="n"/>
      <c r="I170" s="24" t="n"/>
      <c r="J170" s="24" t="n"/>
      <c r="K170" s="36" t="n"/>
      <c r="L170" s="36" t="n"/>
      <c r="M170" s="25">
        <f>IF(A170="","",IF(K170="","",K170-Dashboard!$B$3))</f>
        <v/>
      </c>
      <c r="N170" s="26">
        <f>IF(A170="","",IF(O170&lt;&gt;"OK","Review Data",IF(L170&lt;&gt;"","Completed",IF(K170="","No Follow-Up",IF(K170&lt;Dashboard!$B$3,"Overdue",IF(K170&lt;=Dashboard!$B$3+Settings!$B$6,"Due Soon","Scheduled"))))))</f>
        <v/>
      </c>
      <c r="O170" s="26">
        <f>IF(A170="","",IF(COUNTIF($A$7:$A$506,A170)&gt;1,"Check: Duplicate Interaction ID",IF(B170="","Check: Missing Case ID",IF(COUNTIF(Cases!$A$7:$A$206,B170)=0,"Check: Case ID Not Found",IF(C170="","Check: Missing Contact Date",IF(C170&gt;Dashboard!$B$3,"Check: Future Contact Date",IF(AND(K170&lt;&gt;"",C170&lt;&gt;"",K170&lt;C170),"Check: Follow-Up Before Contact",IF(AND(L170&lt;&gt;"",C170&lt;&gt;"",L170&lt;C170),"Check: Completion Before Contact","OK"))))))))</f>
        <v/>
      </c>
    </row>
    <row r="171">
      <c r="A171" s="23" t="n"/>
      <c r="B171" s="23" t="n"/>
      <c r="C171" s="36" t="n"/>
      <c r="D171" s="23" t="n"/>
      <c r="E171" s="23" t="n"/>
      <c r="F171" s="23" t="n"/>
      <c r="G171" s="23" t="n"/>
      <c r="H171" s="23" t="n"/>
      <c r="I171" s="24" t="n"/>
      <c r="J171" s="24" t="n"/>
      <c r="K171" s="36" t="n"/>
      <c r="L171" s="36" t="n"/>
      <c r="M171" s="25">
        <f>IF(A171="","",IF(K171="","",K171-Dashboard!$B$3))</f>
        <v/>
      </c>
      <c r="N171" s="26">
        <f>IF(A171="","",IF(O171&lt;&gt;"OK","Review Data",IF(L171&lt;&gt;"","Completed",IF(K171="","No Follow-Up",IF(K171&lt;Dashboard!$B$3,"Overdue",IF(K171&lt;=Dashboard!$B$3+Settings!$B$6,"Due Soon","Scheduled"))))))</f>
        <v/>
      </c>
      <c r="O171" s="26">
        <f>IF(A171="","",IF(COUNTIF($A$7:$A$506,A171)&gt;1,"Check: Duplicate Interaction ID",IF(B171="","Check: Missing Case ID",IF(COUNTIF(Cases!$A$7:$A$206,B171)=0,"Check: Case ID Not Found",IF(C171="","Check: Missing Contact Date",IF(C171&gt;Dashboard!$B$3,"Check: Future Contact Date",IF(AND(K171&lt;&gt;"",C171&lt;&gt;"",K171&lt;C171),"Check: Follow-Up Before Contact",IF(AND(L171&lt;&gt;"",C171&lt;&gt;"",L171&lt;C171),"Check: Completion Before Contact","OK"))))))))</f>
        <v/>
      </c>
    </row>
    <row r="172">
      <c r="A172" s="23" t="n"/>
      <c r="B172" s="23" t="n"/>
      <c r="C172" s="36" t="n"/>
      <c r="D172" s="23" t="n"/>
      <c r="E172" s="23" t="n"/>
      <c r="F172" s="23" t="n"/>
      <c r="G172" s="23" t="n"/>
      <c r="H172" s="23" t="n"/>
      <c r="I172" s="24" t="n"/>
      <c r="J172" s="24" t="n"/>
      <c r="K172" s="36" t="n"/>
      <c r="L172" s="36" t="n"/>
      <c r="M172" s="25">
        <f>IF(A172="","",IF(K172="","",K172-Dashboard!$B$3))</f>
        <v/>
      </c>
      <c r="N172" s="26">
        <f>IF(A172="","",IF(O172&lt;&gt;"OK","Review Data",IF(L172&lt;&gt;"","Completed",IF(K172="","No Follow-Up",IF(K172&lt;Dashboard!$B$3,"Overdue",IF(K172&lt;=Dashboard!$B$3+Settings!$B$6,"Due Soon","Scheduled"))))))</f>
        <v/>
      </c>
      <c r="O172" s="26">
        <f>IF(A172="","",IF(COUNTIF($A$7:$A$506,A172)&gt;1,"Check: Duplicate Interaction ID",IF(B172="","Check: Missing Case ID",IF(COUNTIF(Cases!$A$7:$A$206,B172)=0,"Check: Case ID Not Found",IF(C172="","Check: Missing Contact Date",IF(C172&gt;Dashboard!$B$3,"Check: Future Contact Date",IF(AND(K172&lt;&gt;"",C172&lt;&gt;"",K172&lt;C172),"Check: Follow-Up Before Contact",IF(AND(L172&lt;&gt;"",C172&lt;&gt;"",L172&lt;C172),"Check: Completion Before Contact","OK"))))))))</f>
        <v/>
      </c>
    </row>
    <row r="173">
      <c r="A173" s="23" t="n"/>
      <c r="B173" s="23" t="n"/>
      <c r="C173" s="36" t="n"/>
      <c r="D173" s="23" t="n"/>
      <c r="E173" s="23" t="n"/>
      <c r="F173" s="23" t="n"/>
      <c r="G173" s="23" t="n"/>
      <c r="H173" s="23" t="n"/>
      <c r="I173" s="24" t="n"/>
      <c r="J173" s="24" t="n"/>
      <c r="K173" s="36" t="n"/>
      <c r="L173" s="36" t="n"/>
      <c r="M173" s="25">
        <f>IF(A173="","",IF(K173="","",K173-Dashboard!$B$3))</f>
        <v/>
      </c>
      <c r="N173" s="26">
        <f>IF(A173="","",IF(O173&lt;&gt;"OK","Review Data",IF(L173&lt;&gt;"","Completed",IF(K173="","No Follow-Up",IF(K173&lt;Dashboard!$B$3,"Overdue",IF(K173&lt;=Dashboard!$B$3+Settings!$B$6,"Due Soon","Scheduled"))))))</f>
        <v/>
      </c>
      <c r="O173" s="26">
        <f>IF(A173="","",IF(COUNTIF($A$7:$A$506,A173)&gt;1,"Check: Duplicate Interaction ID",IF(B173="","Check: Missing Case ID",IF(COUNTIF(Cases!$A$7:$A$206,B173)=0,"Check: Case ID Not Found",IF(C173="","Check: Missing Contact Date",IF(C173&gt;Dashboard!$B$3,"Check: Future Contact Date",IF(AND(K173&lt;&gt;"",C173&lt;&gt;"",K173&lt;C173),"Check: Follow-Up Before Contact",IF(AND(L173&lt;&gt;"",C173&lt;&gt;"",L173&lt;C173),"Check: Completion Before Contact","OK"))))))))</f>
        <v/>
      </c>
    </row>
    <row r="174">
      <c r="A174" s="23" t="n"/>
      <c r="B174" s="23" t="n"/>
      <c r="C174" s="36" t="n"/>
      <c r="D174" s="23" t="n"/>
      <c r="E174" s="23" t="n"/>
      <c r="F174" s="23" t="n"/>
      <c r="G174" s="23" t="n"/>
      <c r="H174" s="23" t="n"/>
      <c r="I174" s="24" t="n"/>
      <c r="J174" s="24" t="n"/>
      <c r="K174" s="36" t="n"/>
      <c r="L174" s="36" t="n"/>
      <c r="M174" s="25">
        <f>IF(A174="","",IF(K174="","",K174-Dashboard!$B$3))</f>
        <v/>
      </c>
      <c r="N174" s="26">
        <f>IF(A174="","",IF(O174&lt;&gt;"OK","Review Data",IF(L174&lt;&gt;"","Completed",IF(K174="","No Follow-Up",IF(K174&lt;Dashboard!$B$3,"Overdue",IF(K174&lt;=Dashboard!$B$3+Settings!$B$6,"Due Soon","Scheduled"))))))</f>
        <v/>
      </c>
      <c r="O174" s="26">
        <f>IF(A174="","",IF(COUNTIF($A$7:$A$506,A174)&gt;1,"Check: Duplicate Interaction ID",IF(B174="","Check: Missing Case ID",IF(COUNTIF(Cases!$A$7:$A$206,B174)=0,"Check: Case ID Not Found",IF(C174="","Check: Missing Contact Date",IF(C174&gt;Dashboard!$B$3,"Check: Future Contact Date",IF(AND(K174&lt;&gt;"",C174&lt;&gt;"",K174&lt;C174),"Check: Follow-Up Before Contact",IF(AND(L174&lt;&gt;"",C174&lt;&gt;"",L174&lt;C174),"Check: Completion Before Contact","OK"))))))))</f>
        <v/>
      </c>
    </row>
    <row r="175">
      <c r="A175" s="23" t="n"/>
      <c r="B175" s="23" t="n"/>
      <c r="C175" s="36" t="n"/>
      <c r="D175" s="23" t="n"/>
      <c r="E175" s="23" t="n"/>
      <c r="F175" s="23" t="n"/>
      <c r="G175" s="23" t="n"/>
      <c r="H175" s="23" t="n"/>
      <c r="I175" s="24" t="n"/>
      <c r="J175" s="24" t="n"/>
      <c r="K175" s="36" t="n"/>
      <c r="L175" s="36" t="n"/>
      <c r="M175" s="25">
        <f>IF(A175="","",IF(K175="","",K175-Dashboard!$B$3))</f>
        <v/>
      </c>
      <c r="N175" s="26">
        <f>IF(A175="","",IF(O175&lt;&gt;"OK","Review Data",IF(L175&lt;&gt;"","Completed",IF(K175="","No Follow-Up",IF(K175&lt;Dashboard!$B$3,"Overdue",IF(K175&lt;=Dashboard!$B$3+Settings!$B$6,"Due Soon","Scheduled"))))))</f>
        <v/>
      </c>
      <c r="O175" s="26">
        <f>IF(A175="","",IF(COUNTIF($A$7:$A$506,A175)&gt;1,"Check: Duplicate Interaction ID",IF(B175="","Check: Missing Case ID",IF(COUNTIF(Cases!$A$7:$A$206,B175)=0,"Check: Case ID Not Found",IF(C175="","Check: Missing Contact Date",IF(C175&gt;Dashboard!$B$3,"Check: Future Contact Date",IF(AND(K175&lt;&gt;"",C175&lt;&gt;"",K175&lt;C175),"Check: Follow-Up Before Contact",IF(AND(L175&lt;&gt;"",C175&lt;&gt;"",L175&lt;C175),"Check: Completion Before Contact","OK"))))))))</f>
        <v/>
      </c>
    </row>
    <row r="176">
      <c r="A176" s="23" t="n"/>
      <c r="B176" s="23" t="n"/>
      <c r="C176" s="36" t="n"/>
      <c r="D176" s="23" t="n"/>
      <c r="E176" s="23" t="n"/>
      <c r="F176" s="23" t="n"/>
      <c r="G176" s="23" t="n"/>
      <c r="H176" s="23" t="n"/>
      <c r="I176" s="24" t="n"/>
      <c r="J176" s="24" t="n"/>
      <c r="K176" s="36" t="n"/>
      <c r="L176" s="36" t="n"/>
      <c r="M176" s="25">
        <f>IF(A176="","",IF(K176="","",K176-Dashboard!$B$3))</f>
        <v/>
      </c>
      <c r="N176" s="26">
        <f>IF(A176="","",IF(O176&lt;&gt;"OK","Review Data",IF(L176&lt;&gt;"","Completed",IF(K176="","No Follow-Up",IF(K176&lt;Dashboard!$B$3,"Overdue",IF(K176&lt;=Dashboard!$B$3+Settings!$B$6,"Due Soon","Scheduled"))))))</f>
        <v/>
      </c>
      <c r="O176" s="26">
        <f>IF(A176="","",IF(COUNTIF($A$7:$A$506,A176)&gt;1,"Check: Duplicate Interaction ID",IF(B176="","Check: Missing Case ID",IF(COUNTIF(Cases!$A$7:$A$206,B176)=0,"Check: Case ID Not Found",IF(C176="","Check: Missing Contact Date",IF(C176&gt;Dashboard!$B$3,"Check: Future Contact Date",IF(AND(K176&lt;&gt;"",C176&lt;&gt;"",K176&lt;C176),"Check: Follow-Up Before Contact",IF(AND(L176&lt;&gt;"",C176&lt;&gt;"",L176&lt;C176),"Check: Completion Before Contact","OK"))))))))</f>
        <v/>
      </c>
    </row>
    <row r="177">
      <c r="A177" s="23" t="n"/>
      <c r="B177" s="23" t="n"/>
      <c r="C177" s="36" t="n"/>
      <c r="D177" s="23" t="n"/>
      <c r="E177" s="23" t="n"/>
      <c r="F177" s="23" t="n"/>
      <c r="G177" s="23" t="n"/>
      <c r="H177" s="23" t="n"/>
      <c r="I177" s="24" t="n"/>
      <c r="J177" s="24" t="n"/>
      <c r="K177" s="36" t="n"/>
      <c r="L177" s="36" t="n"/>
      <c r="M177" s="25">
        <f>IF(A177="","",IF(K177="","",K177-Dashboard!$B$3))</f>
        <v/>
      </c>
      <c r="N177" s="26">
        <f>IF(A177="","",IF(O177&lt;&gt;"OK","Review Data",IF(L177&lt;&gt;"","Completed",IF(K177="","No Follow-Up",IF(K177&lt;Dashboard!$B$3,"Overdue",IF(K177&lt;=Dashboard!$B$3+Settings!$B$6,"Due Soon","Scheduled"))))))</f>
        <v/>
      </c>
      <c r="O177" s="26">
        <f>IF(A177="","",IF(COUNTIF($A$7:$A$506,A177)&gt;1,"Check: Duplicate Interaction ID",IF(B177="","Check: Missing Case ID",IF(COUNTIF(Cases!$A$7:$A$206,B177)=0,"Check: Case ID Not Found",IF(C177="","Check: Missing Contact Date",IF(C177&gt;Dashboard!$B$3,"Check: Future Contact Date",IF(AND(K177&lt;&gt;"",C177&lt;&gt;"",K177&lt;C177),"Check: Follow-Up Before Contact",IF(AND(L177&lt;&gt;"",C177&lt;&gt;"",L177&lt;C177),"Check: Completion Before Contact","OK"))))))))</f>
        <v/>
      </c>
    </row>
    <row r="178">
      <c r="A178" s="23" t="n"/>
      <c r="B178" s="23" t="n"/>
      <c r="C178" s="36" t="n"/>
      <c r="D178" s="23" t="n"/>
      <c r="E178" s="23" t="n"/>
      <c r="F178" s="23" t="n"/>
      <c r="G178" s="23" t="n"/>
      <c r="H178" s="23" t="n"/>
      <c r="I178" s="24" t="n"/>
      <c r="J178" s="24" t="n"/>
      <c r="K178" s="36" t="n"/>
      <c r="L178" s="36" t="n"/>
      <c r="M178" s="25">
        <f>IF(A178="","",IF(K178="","",K178-Dashboard!$B$3))</f>
        <v/>
      </c>
      <c r="N178" s="26">
        <f>IF(A178="","",IF(O178&lt;&gt;"OK","Review Data",IF(L178&lt;&gt;"","Completed",IF(K178="","No Follow-Up",IF(K178&lt;Dashboard!$B$3,"Overdue",IF(K178&lt;=Dashboard!$B$3+Settings!$B$6,"Due Soon","Scheduled"))))))</f>
        <v/>
      </c>
      <c r="O178" s="26">
        <f>IF(A178="","",IF(COUNTIF($A$7:$A$506,A178)&gt;1,"Check: Duplicate Interaction ID",IF(B178="","Check: Missing Case ID",IF(COUNTIF(Cases!$A$7:$A$206,B178)=0,"Check: Case ID Not Found",IF(C178="","Check: Missing Contact Date",IF(C178&gt;Dashboard!$B$3,"Check: Future Contact Date",IF(AND(K178&lt;&gt;"",C178&lt;&gt;"",K178&lt;C178),"Check: Follow-Up Before Contact",IF(AND(L178&lt;&gt;"",C178&lt;&gt;"",L178&lt;C178),"Check: Completion Before Contact","OK"))))))))</f>
        <v/>
      </c>
    </row>
    <row r="179">
      <c r="A179" s="23" t="n"/>
      <c r="B179" s="23" t="n"/>
      <c r="C179" s="36" t="n"/>
      <c r="D179" s="23" t="n"/>
      <c r="E179" s="23" t="n"/>
      <c r="F179" s="23" t="n"/>
      <c r="G179" s="23" t="n"/>
      <c r="H179" s="23" t="n"/>
      <c r="I179" s="24" t="n"/>
      <c r="J179" s="24" t="n"/>
      <c r="K179" s="36" t="n"/>
      <c r="L179" s="36" t="n"/>
      <c r="M179" s="25">
        <f>IF(A179="","",IF(K179="","",K179-Dashboard!$B$3))</f>
        <v/>
      </c>
      <c r="N179" s="26">
        <f>IF(A179="","",IF(O179&lt;&gt;"OK","Review Data",IF(L179&lt;&gt;"","Completed",IF(K179="","No Follow-Up",IF(K179&lt;Dashboard!$B$3,"Overdue",IF(K179&lt;=Dashboard!$B$3+Settings!$B$6,"Due Soon","Scheduled"))))))</f>
        <v/>
      </c>
      <c r="O179" s="26">
        <f>IF(A179="","",IF(COUNTIF($A$7:$A$506,A179)&gt;1,"Check: Duplicate Interaction ID",IF(B179="","Check: Missing Case ID",IF(COUNTIF(Cases!$A$7:$A$206,B179)=0,"Check: Case ID Not Found",IF(C179="","Check: Missing Contact Date",IF(C179&gt;Dashboard!$B$3,"Check: Future Contact Date",IF(AND(K179&lt;&gt;"",C179&lt;&gt;"",K179&lt;C179),"Check: Follow-Up Before Contact",IF(AND(L179&lt;&gt;"",C179&lt;&gt;"",L179&lt;C179),"Check: Completion Before Contact","OK"))))))))</f>
        <v/>
      </c>
    </row>
    <row r="180">
      <c r="A180" s="23" t="n"/>
      <c r="B180" s="23" t="n"/>
      <c r="C180" s="36" t="n"/>
      <c r="D180" s="23" t="n"/>
      <c r="E180" s="23" t="n"/>
      <c r="F180" s="23" t="n"/>
      <c r="G180" s="23" t="n"/>
      <c r="H180" s="23" t="n"/>
      <c r="I180" s="24" t="n"/>
      <c r="J180" s="24" t="n"/>
      <c r="K180" s="36" t="n"/>
      <c r="L180" s="36" t="n"/>
      <c r="M180" s="25">
        <f>IF(A180="","",IF(K180="","",K180-Dashboard!$B$3))</f>
        <v/>
      </c>
      <c r="N180" s="26">
        <f>IF(A180="","",IF(O180&lt;&gt;"OK","Review Data",IF(L180&lt;&gt;"","Completed",IF(K180="","No Follow-Up",IF(K180&lt;Dashboard!$B$3,"Overdue",IF(K180&lt;=Dashboard!$B$3+Settings!$B$6,"Due Soon","Scheduled"))))))</f>
        <v/>
      </c>
      <c r="O180" s="26">
        <f>IF(A180="","",IF(COUNTIF($A$7:$A$506,A180)&gt;1,"Check: Duplicate Interaction ID",IF(B180="","Check: Missing Case ID",IF(COUNTIF(Cases!$A$7:$A$206,B180)=0,"Check: Case ID Not Found",IF(C180="","Check: Missing Contact Date",IF(C180&gt;Dashboard!$B$3,"Check: Future Contact Date",IF(AND(K180&lt;&gt;"",C180&lt;&gt;"",K180&lt;C180),"Check: Follow-Up Before Contact",IF(AND(L180&lt;&gt;"",C180&lt;&gt;"",L180&lt;C180),"Check: Completion Before Contact","OK"))))))))</f>
        <v/>
      </c>
    </row>
    <row r="181">
      <c r="A181" s="23" t="n"/>
      <c r="B181" s="23" t="n"/>
      <c r="C181" s="36" t="n"/>
      <c r="D181" s="23" t="n"/>
      <c r="E181" s="23" t="n"/>
      <c r="F181" s="23" t="n"/>
      <c r="G181" s="23" t="n"/>
      <c r="H181" s="23" t="n"/>
      <c r="I181" s="24" t="n"/>
      <c r="J181" s="24" t="n"/>
      <c r="K181" s="36" t="n"/>
      <c r="L181" s="36" t="n"/>
      <c r="M181" s="25">
        <f>IF(A181="","",IF(K181="","",K181-Dashboard!$B$3))</f>
        <v/>
      </c>
      <c r="N181" s="26">
        <f>IF(A181="","",IF(O181&lt;&gt;"OK","Review Data",IF(L181&lt;&gt;"","Completed",IF(K181="","No Follow-Up",IF(K181&lt;Dashboard!$B$3,"Overdue",IF(K181&lt;=Dashboard!$B$3+Settings!$B$6,"Due Soon","Scheduled"))))))</f>
        <v/>
      </c>
      <c r="O181" s="26">
        <f>IF(A181="","",IF(COUNTIF($A$7:$A$506,A181)&gt;1,"Check: Duplicate Interaction ID",IF(B181="","Check: Missing Case ID",IF(COUNTIF(Cases!$A$7:$A$206,B181)=0,"Check: Case ID Not Found",IF(C181="","Check: Missing Contact Date",IF(C181&gt;Dashboard!$B$3,"Check: Future Contact Date",IF(AND(K181&lt;&gt;"",C181&lt;&gt;"",K181&lt;C181),"Check: Follow-Up Before Contact",IF(AND(L181&lt;&gt;"",C181&lt;&gt;"",L181&lt;C181),"Check: Completion Before Contact","OK"))))))))</f>
        <v/>
      </c>
    </row>
    <row r="182">
      <c r="A182" s="23" t="n"/>
      <c r="B182" s="23" t="n"/>
      <c r="C182" s="36" t="n"/>
      <c r="D182" s="23" t="n"/>
      <c r="E182" s="23" t="n"/>
      <c r="F182" s="23" t="n"/>
      <c r="G182" s="23" t="n"/>
      <c r="H182" s="23" t="n"/>
      <c r="I182" s="24" t="n"/>
      <c r="J182" s="24" t="n"/>
      <c r="K182" s="36" t="n"/>
      <c r="L182" s="36" t="n"/>
      <c r="M182" s="25">
        <f>IF(A182="","",IF(K182="","",K182-Dashboard!$B$3))</f>
        <v/>
      </c>
      <c r="N182" s="26">
        <f>IF(A182="","",IF(O182&lt;&gt;"OK","Review Data",IF(L182&lt;&gt;"","Completed",IF(K182="","No Follow-Up",IF(K182&lt;Dashboard!$B$3,"Overdue",IF(K182&lt;=Dashboard!$B$3+Settings!$B$6,"Due Soon","Scheduled"))))))</f>
        <v/>
      </c>
      <c r="O182" s="26">
        <f>IF(A182="","",IF(COUNTIF($A$7:$A$506,A182)&gt;1,"Check: Duplicate Interaction ID",IF(B182="","Check: Missing Case ID",IF(COUNTIF(Cases!$A$7:$A$206,B182)=0,"Check: Case ID Not Found",IF(C182="","Check: Missing Contact Date",IF(C182&gt;Dashboard!$B$3,"Check: Future Contact Date",IF(AND(K182&lt;&gt;"",C182&lt;&gt;"",K182&lt;C182),"Check: Follow-Up Before Contact",IF(AND(L182&lt;&gt;"",C182&lt;&gt;"",L182&lt;C182),"Check: Completion Before Contact","OK"))))))))</f>
        <v/>
      </c>
    </row>
    <row r="183">
      <c r="A183" s="23" t="n"/>
      <c r="B183" s="23" t="n"/>
      <c r="C183" s="36" t="n"/>
      <c r="D183" s="23" t="n"/>
      <c r="E183" s="23" t="n"/>
      <c r="F183" s="23" t="n"/>
      <c r="G183" s="23" t="n"/>
      <c r="H183" s="23" t="n"/>
      <c r="I183" s="24" t="n"/>
      <c r="J183" s="24" t="n"/>
      <c r="K183" s="36" t="n"/>
      <c r="L183" s="36" t="n"/>
      <c r="M183" s="25">
        <f>IF(A183="","",IF(K183="","",K183-Dashboard!$B$3))</f>
        <v/>
      </c>
      <c r="N183" s="26">
        <f>IF(A183="","",IF(O183&lt;&gt;"OK","Review Data",IF(L183&lt;&gt;"","Completed",IF(K183="","No Follow-Up",IF(K183&lt;Dashboard!$B$3,"Overdue",IF(K183&lt;=Dashboard!$B$3+Settings!$B$6,"Due Soon","Scheduled"))))))</f>
        <v/>
      </c>
      <c r="O183" s="26">
        <f>IF(A183="","",IF(COUNTIF($A$7:$A$506,A183)&gt;1,"Check: Duplicate Interaction ID",IF(B183="","Check: Missing Case ID",IF(COUNTIF(Cases!$A$7:$A$206,B183)=0,"Check: Case ID Not Found",IF(C183="","Check: Missing Contact Date",IF(C183&gt;Dashboard!$B$3,"Check: Future Contact Date",IF(AND(K183&lt;&gt;"",C183&lt;&gt;"",K183&lt;C183),"Check: Follow-Up Before Contact",IF(AND(L183&lt;&gt;"",C183&lt;&gt;"",L183&lt;C183),"Check: Completion Before Contact","OK"))))))))</f>
        <v/>
      </c>
    </row>
    <row r="184">
      <c r="A184" s="23" t="n"/>
      <c r="B184" s="23" t="n"/>
      <c r="C184" s="36" t="n"/>
      <c r="D184" s="23" t="n"/>
      <c r="E184" s="23" t="n"/>
      <c r="F184" s="23" t="n"/>
      <c r="G184" s="23" t="n"/>
      <c r="H184" s="23" t="n"/>
      <c r="I184" s="24" t="n"/>
      <c r="J184" s="24" t="n"/>
      <c r="K184" s="36" t="n"/>
      <c r="L184" s="36" t="n"/>
      <c r="M184" s="25">
        <f>IF(A184="","",IF(K184="","",K184-Dashboard!$B$3))</f>
        <v/>
      </c>
      <c r="N184" s="26">
        <f>IF(A184="","",IF(O184&lt;&gt;"OK","Review Data",IF(L184&lt;&gt;"","Completed",IF(K184="","No Follow-Up",IF(K184&lt;Dashboard!$B$3,"Overdue",IF(K184&lt;=Dashboard!$B$3+Settings!$B$6,"Due Soon","Scheduled"))))))</f>
        <v/>
      </c>
      <c r="O184" s="26">
        <f>IF(A184="","",IF(COUNTIF($A$7:$A$506,A184)&gt;1,"Check: Duplicate Interaction ID",IF(B184="","Check: Missing Case ID",IF(COUNTIF(Cases!$A$7:$A$206,B184)=0,"Check: Case ID Not Found",IF(C184="","Check: Missing Contact Date",IF(C184&gt;Dashboard!$B$3,"Check: Future Contact Date",IF(AND(K184&lt;&gt;"",C184&lt;&gt;"",K184&lt;C184),"Check: Follow-Up Before Contact",IF(AND(L184&lt;&gt;"",C184&lt;&gt;"",L184&lt;C184),"Check: Completion Before Contact","OK"))))))))</f>
        <v/>
      </c>
    </row>
    <row r="185">
      <c r="A185" s="23" t="n"/>
      <c r="B185" s="23" t="n"/>
      <c r="C185" s="36" t="n"/>
      <c r="D185" s="23" t="n"/>
      <c r="E185" s="23" t="n"/>
      <c r="F185" s="23" t="n"/>
      <c r="G185" s="23" t="n"/>
      <c r="H185" s="23" t="n"/>
      <c r="I185" s="24" t="n"/>
      <c r="J185" s="24" t="n"/>
      <c r="K185" s="36" t="n"/>
      <c r="L185" s="36" t="n"/>
      <c r="M185" s="25">
        <f>IF(A185="","",IF(K185="","",K185-Dashboard!$B$3))</f>
        <v/>
      </c>
      <c r="N185" s="26">
        <f>IF(A185="","",IF(O185&lt;&gt;"OK","Review Data",IF(L185&lt;&gt;"","Completed",IF(K185="","No Follow-Up",IF(K185&lt;Dashboard!$B$3,"Overdue",IF(K185&lt;=Dashboard!$B$3+Settings!$B$6,"Due Soon","Scheduled"))))))</f>
        <v/>
      </c>
      <c r="O185" s="26">
        <f>IF(A185="","",IF(COUNTIF($A$7:$A$506,A185)&gt;1,"Check: Duplicate Interaction ID",IF(B185="","Check: Missing Case ID",IF(COUNTIF(Cases!$A$7:$A$206,B185)=0,"Check: Case ID Not Found",IF(C185="","Check: Missing Contact Date",IF(C185&gt;Dashboard!$B$3,"Check: Future Contact Date",IF(AND(K185&lt;&gt;"",C185&lt;&gt;"",K185&lt;C185),"Check: Follow-Up Before Contact",IF(AND(L185&lt;&gt;"",C185&lt;&gt;"",L185&lt;C185),"Check: Completion Before Contact","OK"))))))))</f>
        <v/>
      </c>
    </row>
    <row r="186">
      <c r="A186" s="23" t="n"/>
      <c r="B186" s="23" t="n"/>
      <c r="C186" s="36" t="n"/>
      <c r="D186" s="23" t="n"/>
      <c r="E186" s="23" t="n"/>
      <c r="F186" s="23" t="n"/>
      <c r="G186" s="23" t="n"/>
      <c r="H186" s="23" t="n"/>
      <c r="I186" s="24" t="n"/>
      <c r="J186" s="24" t="n"/>
      <c r="K186" s="36" t="n"/>
      <c r="L186" s="36" t="n"/>
      <c r="M186" s="25">
        <f>IF(A186="","",IF(K186="","",K186-Dashboard!$B$3))</f>
        <v/>
      </c>
      <c r="N186" s="26">
        <f>IF(A186="","",IF(O186&lt;&gt;"OK","Review Data",IF(L186&lt;&gt;"","Completed",IF(K186="","No Follow-Up",IF(K186&lt;Dashboard!$B$3,"Overdue",IF(K186&lt;=Dashboard!$B$3+Settings!$B$6,"Due Soon","Scheduled"))))))</f>
        <v/>
      </c>
      <c r="O186" s="26">
        <f>IF(A186="","",IF(COUNTIF($A$7:$A$506,A186)&gt;1,"Check: Duplicate Interaction ID",IF(B186="","Check: Missing Case ID",IF(COUNTIF(Cases!$A$7:$A$206,B186)=0,"Check: Case ID Not Found",IF(C186="","Check: Missing Contact Date",IF(C186&gt;Dashboard!$B$3,"Check: Future Contact Date",IF(AND(K186&lt;&gt;"",C186&lt;&gt;"",K186&lt;C186),"Check: Follow-Up Before Contact",IF(AND(L186&lt;&gt;"",C186&lt;&gt;"",L186&lt;C186),"Check: Completion Before Contact","OK"))))))))</f>
        <v/>
      </c>
    </row>
    <row r="187">
      <c r="A187" s="23" t="n"/>
      <c r="B187" s="23" t="n"/>
      <c r="C187" s="36" t="n"/>
      <c r="D187" s="23" t="n"/>
      <c r="E187" s="23" t="n"/>
      <c r="F187" s="23" t="n"/>
      <c r="G187" s="23" t="n"/>
      <c r="H187" s="23" t="n"/>
      <c r="I187" s="24" t="n"/>
      <c r="J187" s="24" t="n"/>
      <c r="K187" s="36" t="n"/>
      <c r="L187" s="36" t="n"/>
      <c r="M187" s="25">
        <f>IF(A187="","",IF(K187="","",K187-Dashboard!$B$3))</f>
        <v/>
      </c>
      <c r="N187" s="26">
        <f>IF(A187="","",IF(O187&lt;&gt;"OK","Review Data",IF(L187&lt;&gt;"","Completed",IF(K187="","No Follow-Up",IF(K187&lt;Dashboard!$B$3,"Overdue",IF(K187&lt;=Dashboard!$B$3+Settings!$B$6,"Due Soon","Scheduled"))))))</f>
        <v/>
      </c>
      <c r="O187" s="26">
        <f>IF(A187="","",IF(COUNTIF($A$7:$A$506,A187)&gt;1,"Check: Duplicate Interaction ID",IF(B187="","Check: Missing Case ID",IF(COUNTIF(Cases!$A$7:$A$206,B187)=0,"Check: Case ID Not Found",IF(C187="","Check: Missing Contact Date",IF(C187&gt;Dashboard!$B$3,"Check: Future Contact Date",IF(AND(K187&lt;&gt;"",C187&lt;&gt;"",K187&lt;C187),"Check: Follow-Up Before Contact",IF(AND(L187&lt;&gt;"",C187&lt;&gt;"",L187&lt;C187),"Check: Completion Before Contact","OK"))))))))</f>
        <v/>
      </c>
    </row>
    <row r="188">
      <c r="A188" s="23" t="n"/>
      <c r="B188" s="23" t="n"/>
      <c r="C188" s="36" t="n"/>
      <c r="D188" s="23" t="n"/>
      <c r="E188" s="23" t="n"/>
      <c r="F188" s="23" t="n"/>
      <c r="G188" s="23" t="n"/>
      <c r="H188" s="23" t="n"/>
      <c r="I188" s="24" t="n"/>
      <c r="J188" s="24" t="n"/>
      <c r="K188" s="36" t="n"/>
      <c r="L188" s="36" t="n"/>
      <c r="M188" s="25">
        <f>IF(A188="","",IF(K188="","",K188-Dashboard!$B$3))</f>
        <v/>
      </c>
      <c r="N188" s="26">
        <f>IF(A188="","",IF(O188&lt;&gt;"OK","Review Data",IF(L188&lt;&gt;"","Completed",IF(K188="","No Follow-Up",IF(K188&lt;Dashboard!$B$3,"Overdue",IF(K188&lt;=Dashboard!$B$3+Settings!$B$6,"Due Soon","Scheduled"))))))</f>
        <v/>
      </c>
      <c r="O188" s="26">
        <f>IF(A188="","",IF(COUNTIF($A$7:$A$506,A188)&gt;1,"Check: Duplicate Interaction ID",IF(B188="","Check: Missing Case ID",IF(COUNTIF(Cases!$A$7:$A$206,B188)=0,"Check: Case ID Not Found",IF(C188="","Check: Missing Contact Date",IF(C188&gt;Dashboard!$B$3,"Check: Future Contact Date",IF(AND(K188&lt;&gt;"",C188&lt;&gt;"",K188&lt;C188),"Check: Follow-Up Before Contact",IF(AND(L188&lt;&gt;"",C188&lt;&gt;"",L188&lt;C188),"Check: Completion Before Contact","OK"))))))))</f>
        <v/>
      </c>
    </row>
    <row r="189">
      <c r="A189" s="23" t="n"/>
      <c r="B189" s="23" t="n"/>
      <c r="C189" s="36" t="n"/>
      <c r="D189" s="23" t="n"/>
      <c r="E189" s="23" t="n"/>
      <c r="F189" s="23" t="n"/>
      <c r="G189" s="23" t="n"/>
      <c r="H189" s="23" t="n"/>
      <c r="I189" s="24" t="n"/>
      <c r="J189" s="24" t="n"/>
      <c r="K189" s="36" t="n"/>
      <c r="L189" s="36" t="n"/>
      <c r="M189" s="25">
        <f>IF(A189="","",IF(K189="","",K189-Dashboard!$B$3))</f>
        <v/>
      </c>
      <c r="N189" s="26">
        <f>IF(A189="","",IF(O189&lt;&gt;"OK","Review Data",IF(L189&lt;&gt;"","Completed",IF(K189="","No Follow-Up",IF(K189&lt;Dashboard!$B$3,"Overdue",IF(K189&lt;=Dashboard!$B$3+Settings!$B$6,"Due Soon","Scheduled"))))))</f>
        <v/>
      </c>
      <c r="O189" s="26">
        <f>IF(A189="","",IF(COUNTIF($A$7:$A$506,A189)&gt;1,"Check: Duplicate Interaction ID",IF(B189="","Check: Missing Case ID",IF(COUNTIF(Cases!$A$7:$A$206,B189)=0,"Check: Case ID Not Found",IF(C189="","Check: Missing Contact Date",IF(C189&gt;Dashboard!$B$3,"Check: Future Contact Date",IF(AND(K189&lt;&gt;"",C189&lt;&gt;"",K189&lt;C189),"Check: Follow-Up Before Contact",IF(AND(L189&lt;&gt;"",C189&lt;&gt;"",L189&lt;C189),"Check: Completion Before Contact","OK"))))))))</f>
        <v/>
      </c>
    </row>
    <row r="190">
      <c r="A190" s="23" t="n"/>
      <c r="B190" s="23" t="n"/>
      <c r="C190" s="36" t="n"/>
      <c r="D190" s="23" t="n"/>
      <c r="E190" s="23" t="n"/>
      <c r="F190" s="23" t="n"/>
      <c r="G190" s="23" t="n"/>
      <c r="H190" s="23" t="n"/>
      <c r="I190" s="24" t="n"/>
      <c r="J190" s="24" t="n"/>
      <c r="K190" s="36" t="n"/>
      <c r="L190" s="36" t="n"/>
      <c r="M190" s="25">
        <f>IF(A190="","",IF(K190="","",K190-Dashboard!$B$3))</f>
        <v/>
      </c>
      <c r="N190" s="26">
        <f>IF(A190="","",IF(O190&lt;&gt;"OK","Review Data",IF(L190&lt;&gt;"","Completed",IF(K190="","No Follow-Up",IF(K190&lt;Dashboard!$B$3,"Overdue",IF(K190&lt;=Dashboard!$B$3+Settings!$B$6,"Due Soon","Scheduled"))))))</f>
        <v/>
      </c>
      <c r="O190" s="26">
        <f>IF(A190="","",IF(COUNTIF($A$7:$A$506,A190)&gt;1,"Check: Duplicate Interaction ID",IF(B190="","Check: Missing Case ID",IF(COUNTIF(Cases!$A$7:$A$206,B190)=0,"Check: Case ID Not Found",IF(C190="","Check: Missing Contact Date",IF(C190&gt;Dashboard!$B$3,"Check: Future Contact Date",IF(AND(K190&lt;&gt;"",C190&lt;&gt;"",K190&lt;C190),"Check: Follow-Up Before Contact",IF(AND(L190&lt;&gt;"",C190&lt;&gt;"",L190&lt;C190),"Check: Completion Before Contact","OK"))))))))</f>
        <v/>
      </c>
    </row>
    <row r="191">
      <c r="A191" s="23" t="n"/>
      <c r="B191" s="23" t="n"/>
      <c r="C191" s="36" t="n"/>
      <c r="D191" s="23" t="n"/>
      <c r="E191" s="23" t="n"/>
      <c r="F191" s="23" t="n"/>
      <c r="G191" s="23" t="n"/>
      <c r="H191" s="23" t="n"/>
      <c r="I191" s="24" t="n"/>
      <c r="J191" s="24" t="n"/>
      <c r="K191" s="36" t="n"/>
      <c r="L191" s="36" t="n"/>
      <c r="M191" s="25">
        <f>IF(A191="","",IF(K191="","",K191-Dashboard!$B$3))</f>
        <v/>
      </c>
      <c r="N191" s="26">
        <f>IF(A191="","",IF(O191&lt;&gt;"OK","Review Data",IF(L191&lt;&gt;"","Completed",IF(K191="","No Follow-Up",IF(K191&lt;Dashboard!$B$3,"Overdue",IF(K191&lt;=Dashboard!$B$3+Settings!$B$6,"Due Soon","Scheduled"))))))</f>
        <v/>
      </c>
      <c r="O191" s="26">
        <f>IF(A191="","",IF(COUNTIF($A$7:$A$506,A191)&gt;1,"Check: Duplicate Interaction ID",IF(B191="","Check: Missing Case ID",IF(COUNTIF(Cases!$A$7:$A$206,B191)=0,"Check: Case ID Not Found",IF(C191="","Check: Missing Contact Date",IF(C191&gt;Dashboard!$B$3,"Check: Future Contact Date",IF(AND(K191&lt;&gt;"",C191&lt;&gt;"",K191&lt;C191),"Check: Follow-Up Before Contact",IF(AND(L191&lt;&gt;"",C191&lt;&gt;"",L191&lt;C191),"Check: Completion Before Contact","OK"))))))))</f>
        <v/>
      </c>
    </row>
    <row r="192">
      <c r="A192" s="23" t="n"/>
      <c r="B192" s="23" t="n"/>
      <c r="C192" s="36" t="n"/>
      <c r="D192" s="23" t="n"/>
      <c r="E192" s="23" t="n"/>
      <c r="F192" s="23" t="n"/>
      <c r="G192" s="23" t="n"/>
      <c r="H192" s="23" t="n"/>
      <c r="I192" s="24" t="n"/>
      <c r="J192" s="24" t="n"/>
      <c r="K192" s="36" t="n"/>
      <c r="L192" s="36" t="n"/>
      <c r="M192" s="25">
        <f>IF(A192="","",IF(K192="","",K192-Dashboard!$B$3))</f>
        <v/>
      </c>
      <c r="N192" s="26">
        <f>IF(A192="","",IF(O192&lt;&gt;"OK","Review Data",IF(L192&lt;&gt;"","Completed",IF(K192="","No Follow-Up",IF(K192&lt;Dashboard!$B$3,"Overdue",IF(K192&lt;=Dashboard!$B$3+Settings!$B$6,"Due Soon","Scheduled"))))))</f>
        <v/>
      </c>
      <c r="O192" s="26">
        <f>IF(A192="","",IF(COUNTIF($A$7:$A$506,A192)&gt;1,"Check: Duplicate Interaction ID",IF(B192="","Check: Missing Case ID",IF(COUNTIF(Cases!$A$7:$A$206,B192)=0,"Check: Case ID Not Found",IF(C192="","Check: Missing Contact Date",IF(C192&gt;Dashboard!$B$3,"Check: Future Contact Date",IF(AND(K192&lt;&gt;"",C192&lt;&gt;"",K192&lt;C192),"Check: Follow-Up Before Contact",IF(AND(L192&lt;&gt;"",C192&lt;&gt;"",L192&lt;C192),"Check: Completion Before Contact","OK"))))))))</f>
        <v/>
      </c>
    </row>
    <row r="193">
      <c r="A193" s="23" t="n"/>
      <c r="B193" s="23" t="n"/>
      <c r="C193" s="36" t="n"/>
      <c r="D193" s="23" t="n"/>
      <c r="E193" s="23" t="n"/>
      <c r="F193" s="23" t="n"/>
      <c r="G193" s="23" t="n"/>
      <c r="H193" s="23" t="n"/>
      <c r="I193" s="24" t="n"/>
      <c r="J193" s="24" t="n"/>
      <c r="K193" s="36" t="n"/>
      <c r="L193" s="36" t="n"/>
      <c r="M193" s="25">
        <f>IF(A193="","",IF(K193="","",K193-Dashboard!$B$3))</f>
        <v/>
      </c>
      <c r="N193" s="26">
        <f>IF(A193="","",IF(O193&lt;&gt;"OK","Review Data",IF(L193&lt;&gt;"","Completed",IF(K193="","No Follow-Up",IF(K193&lt;Dashboard!$B$3,"Overdue",IF(K193&lt;=Dashboard!$B$3+Settings!$B$6,"Due Soon","Scheduled"))))))</f>
        <v/>
      </c>
      <c r="O193" s="26">
        <f>IF(A193="","",IF(COUNTIF($A$7:$A$506,A193)&gt;1,"Check: Duplicate Interaction ID",IF(B193="","Check: Missing Case ID",IF(COUNTIF(Cases!$A$7:$A$206,B193)=0,"Check: Case ID Not Found",IF(C193="","Check: Missing Contact Date",IF(C193&gt;Dashboard!$B$3,"Check: Future Contact Date",IF(AND(K193&lt;&gt;"",C193&lt;&gt;"",K193&lt;C193),"Check: Follow-Up Before Contact",IF(AND(L193&lt;&gt;"",C193&lt;&gt;"",L193&lt;C193),"Check: Completion Before Contact","OK"))))))))</f>
        <v/>
      </c>
    </row>
    <row r="194">
      <c r="A194" s="23" t="n"/>
      <c r="B194" s="23" t="n"/>
      <c r="C194" s="36" t="n"/>
      <c r="D194" s="23" t="n"/>
      <c r="E194" s="23" t="n"/>
      <c r="F194" s="23" t="n"/>
      <c r="G194" s="23" t="n"/>
      <c r="H194" s="23" t="n"/>
      <c r="I194" s="24" t="n"/>
      <c r="J194" s="24" t="n"/>
      <c r="K194" s="36" t="n"/>
      <c r="L194" s="36" t="n"/>
      <c r="M194" s="25">
        <f>IF(A194="","",IF(K194="","",K194-Dashboard!$B$3))</f>
        <v/>
      </c>
      <c r="N194" s="26">
        <f>IF(A194="","",IF(O194&lt;&gt;"OK","Review Data",IF(L194&lt;&gt;"","Completed",IF(K194="","No Follow-Up",IF(K194&lt;Dashboard!$B$3,"Overdue",IF(K194&lt;=Dashboard!$B$3+Settings!$B$6,"Due Soon","Scheduled"))))))</f>
        <v/>
      </c>
      <c r="O194" s="26">
        <f>IF(A194="","",IF(COUNTIF($A$7:$A$506,A194)&gt;1,"Check: Duplicate Interaction ID",IF(B194="","Check: Missing Case ID",IF(COUNTIF(Cases!$A$7:$A$206,B194)=0,"Check: Case ID Not Found",IF(C194="","Check: Missing Contact Date",IF(C194&gt;Dashboard!$B$3,"Check: Future Contact Date",IF(AND(K194&lt;&gt;"",C194&lt;&gt;"",K194&lt;C194),"Check: Follow-Up Before Contact",IF(AND(L194&lt;&gt;"",C194&lt;&gt;"",L194&lt;C194),"Check: Completion Before Contact","OK"))))))))</f>
        <v/>
      </c>
    </row>
    <row r="195">
      <c r="A195" s="23" t="n"/>
      <c r="B195" s="23" t="n"/>
      <c r="C195" s="36" t="n"/>
      <c r="D195" s="23" t="n"/>
      <c r="E195" s="23" t="n"/>
      <c r="F195" s="23" t="n"/>
      <c r="G195" s="23" t="n"/>
      <c r="H195" s="23" t="n"/>
      <c r="I195" s="24" t="n"/>
      <c r="J195" s="24" t="n"/>
      <c r="K195" s="36" t="n"/>
      <c r="L195" s="36" t="n"/>
      <c r="M195" s="25">
        <f>IF(A195="","",IF(K195="","",K195-Dashboard!$B$3))</f>
        <v/>
      </c>
      <c r="N195" s="26">
        <f>IF(A195="","",IF(O195&lt;&gt;"OK","Review Data",IF(L195&lt;&gt;"","Completed",IF(K195="","No Follow-Up",IF(K195&lt;Dashboard!$B$3,"Overdue",IF(K195&lt;=Dashboard!$B$3+Settings!$B$6,"Due Soon","Scheduled"))))))</f>
        <v/>
      </c>
      <c r="O195" s="26">
        <f>IF(A195="","",IF(COUNTIF($A$7:$A$506,A195)&gt;1,"Check: Duplicate Interaction ID",IF(B195="","Check: Missing Case ID",IF(COUNTIF(Cases!$A$7:$A$206,B195)=0,"Check: Case ID Not Found",IF(C195="","Check: Missing Contact Date",IF(C195&gt;Dashboard!$B$3,"Check: Future Contact Date",IF(AND(K195&lt;&gt;"",C195&lt;&gt;"",K195&lt;C195),"Check: Follow-Up Before Contact",IF(AND(L195&lt;&gt;"",C195&lt;&gt;"",L195&lt;C195),"Check: Completion Before Contact","OK"))))))))</f>
        <v/>
      </c>
    </row>
    <row r="196">
      <c r="A196" s="23" t="n"/>
      <c r="B196" s="23" t="n"/>
      <c r="C196" s="36" t="n"/>
      <c r="D196" s="23" t="n"/>
      <c r="E196" s="23" t="n"/>
      <c r="F196" s="23" t="n"/>
      <c r="G196" s="23" t="n"/>
      <c r="H196" s="23" t="n"/>
      <c r="I196" s="24" t="n"/>
      <c r="J196" s="24" t="n"/>
      <c r="K196" s="36" t="n"/>
      <c r="L196" s="36" t="n"/>
      <c r="M196" s="25">
        <f>IF(A196="","",IF(K196="","",K196-Dashboard!$B$3))</f>
        <v/>
      </c>
      <c r="N196" s="26">
        <f>IF(A196="","",IF(O196&lt;&gt;"OK","Review Data",IF(L196&lt;&gt;"","Completed",IF(K196="","No Follow-Up",IF(K196&lt;Dashboard!$B$3,"Overdue",IF(K196&lt;=Dashboard!$B$3+Settings!$B$6,"Due Soon","Scheduled"))))))</f>
        <v/>
      </c>
      <c r="O196" s="26">
        <f>IF(A196="","",IF(COUNTIF($A$7:$A$506,A196)&gt;1,"Check: Duplicate Interaction ID",IF(B196="","Check: Missing Case ID",IF(COUNTIF(Cases!$A$7:$A$206,B196)=0,"Check: Case ID Not Found",IF(C196="","Check: Missing Contact Date",IF(C196&gt;Dashboard!$B$3,"Check: Future Contact Date",IF(AND(K196&lt;&gt;"",C196&lt;&gt;"",K196&lt;C196),"Check: Follow-Up Before Contact",IF(AND(L196&lt;&gt;"",C196&lt;&gt;"",L196&lt;C196),"Check: Completion Before Contact","OK"))))))))</f>
        <v/>
      </c>
    </row>
    <row r="197">
      <c r="A197" s="23" t="n"/>
      <c r="B197" s="23" t="n"/>
      <c r="C197" s="36" t="n"/>
      <c r="D197" s="23" t="n"/>
      <c r="E197" s="23" t="n"/>
      <c r="F197" s="23" t="n"/>
      <c r="G197" s="23" t="n"/>
      <c r="H197" s="23" t="n"/>
      <c r="I197" s="24" t="n"/>
      <c r="J197" s="24" t="n"/>
      <c r="K197" s="36" t="n"/>
      <c r="L197" s="36" t="n"/>
      <c r="M197" s="25">
        <f>IF(A197="","",IF(K197="","",K197-Dashboard!$B$3))</f>
        <v/>
      </c>
      <c r="N197" s="26">
        <f>IF(A197="","",IF(O197&lt;&gt;"OK","Review Data",IF(L197&lt;&gt;"","Completed",IF(K197="","No Follow-Up",IF(K197&lt;Dashboard!$B$3,"Overdue",IF(K197&lt;=Dashboard!$B$3+Settings!$B$6,"Due Soon","Scheduled"))))))</f>
        <v/>
      </c>
      <c r="O197" s="26">
        <f>IF(A197="","",IF(COUNTIF($A$7:$A$506,A197)&gt;1,"Check: Duplicate Interaction ID",IF(B197="","Check: Missing Case ID",IF(COUNTIF(Cases!$A$7:$A$206,B197)=0,"Check: Case ID Not Found",IF(C197="","Check: Missing Contact Date",IF(C197&gt;Dashboard!$B$3,"Check: Future Contact Date",IF(AND(K197&lt;&gt;"",C197&lt;&gt;"",K197&lt;C197),"Check: Follow-Up Before Contact",IF(AND(L197&lt;&gt;"",C197&lt;&gt;"",L197&lt;C197),"Check: Completion Before Contact","OK"))))))))</f>
        <v/>
      </c>
    </row>
    <row r="198">
      <c r="A198" s="23" t="n"/>
      <c r="B198" s="23" t="n"/>
      <c r="C198" s="36" t="n"/>
      <c r="D198" s="23" t="n"/>
      <c r="E198" s="23" t="n"/>
      <c r="F198" s="23" t="n"/>
      <c r="G198" s="23" t="n"/>
      <c r="H198" s="23" t="n"/>
      <c r="I198" s="24" t="n"/>
      <c r="J198" s="24" t="n"/>
      <c r="K198" s="36" t="n"/>
      <c r="L198" s="36" t="n"/>
      <c r="M198" s="25">
        <f>IF(A198="","",IF(K198="","",K198-Dashboard!$B$3))</f>
        <v/>
      </c>
      <c r="N198" s="26">
        <f>IF(A198="","",IF(O198&lt;&gt;"OK","Review Data",IF(L198&lt;&gt;"","Completed",IF(K198="","No Follow-Up",IF(K198&lt;Dashboard!$B$3,"Overdue",IF(K198&lt;=Dashboard!$B$3+Settings!$B$6,"Due Soon","Scheduled"))))))</f>
        <v/>
      </c>
      <c r="O198" s="26">
        <f>IF(A198="","",IF(COUNTIF($A$7:$A$506,A198)&gt;1,"Check: Duplicate Interaction ID",IF(B198="","Check: Missing Case ID",IF(COUNTIF(Cases!$A$7:$A$206,B198)=0,"Check: Case ID Not Found",IF(C198="","Check: Missing Contact Date",IF(C198&gt;Dashboard!$B$3,"Check: Future Contact Date",IF(AND(K198&lt;&gt;"",C198&lt;&gt;"",K198&lt;C198),"Check: Follow-Up Before Contact",IF(AND(L198&lt;&gt;"",C198&lt;&gt;"",L198&lt;C198),"Check: Completion Before Contact","OK"))))))))</f>
        <v/>
      </c>
    </row>
    <row r="199">
      <c r="A199" s="23" t="n"/>
      <c r="B199" s="23" t="n"/>
      <c r="C199" s="36" t="n"/>
      <c r="D199" s="23" t="n"/>
      <c r="E199" s="23" t="n"/>
      <c r="F199" s="23" t="n"/>
      <c r="G199" s="23" t="n"/>
      <c r="H199" s="23" t="n"/>
      <c r="I199" s="24" t="n"/>
      <c r="J199" s="24" t="n"/>
      <c r="K199" s="36" t="n"/>
      <c r="L199" s="36" t="n"/>
      <c r="M199" s="25">
        <f>IF(A199="","",IF(K199="","",K199-Dashboard!$B$3))</f>
        <v/>
      </c>
      <c r="N199" s="26">
        <f>IF(A199="","",IF(O199&lt;&gt;"OK","Review Data",IF(L199&lt;&gt;"","Completed",IF(K199="","No Follow-Up",IF(K199&lt;Dashboard!$B$3,"Overdue",IF(K199&lt;=Dashboard!$B$3+Settings!$B$6,"Due Soon","Scheduled"))))))</f>
        <v/>
      </c>
      <c r="O199" s="26">
        <f>IF(A199="","",IF(COUNTIF($A$7:$A$506,A199)&gt;1,"Check: Duplicate Interaction ID",IF(B199="","Check: Missing Case ID",IF(COUNTIF(Cases!$A$7:$A$206,B199)=0,"Check: Case ID Not Found",IF(C199="","Check: Missing Contact Date",IF(C199&gt;Dashboard!$B$3,"Check: Future Contact Date",IF(AND(K199&lt;&gt;"",C199&lt;&gt;"",K199&lt;C199),"Check: Follow-Up Before Contact",IF(AND(L199&lt;&gt;"",C199&lt;&gt;"",L199&lt;C199),"Check: Completion Before Contact","OK"))))))))</f>
        <v/>
      </c>
    </row>
    <row r="200">
      <c r="A200" s="23" t="n"/>
      <c r="B200" s="23" t="n"/>
      <c r="C200" s="36" t="n"/>
      <c r="D200" s="23" t="n"/>
      <c r="E200" s="23" t="n"/>
      <c r="F200" s="23" t="n"/>
      <c r="G200" s="23" t="n"/>
      <c r="H200" s="23" t="n"/>
      <c r="I200" s="24" t="n"/>
      <c r="J200" s="24" t="n"/>
      <c r="K200" s="36" t="n"/>
      <c r="L200" s="36" t="n"/>
      <c r="M200" s="25">
        <f>IF(A200="","",IF(K200="","",K200-Dashboard!$B$3))</f>
        <v/>
      </c>
      <c r="N200" s="26">
        <f>IF(A200="","",IF(O200&lt;&gt;"OK","Review Data",IF(L200&lt;&gt;"","Completed",IF(K200="","No Follow-Up",IF(K200&lt;Dashboard!$B$3,"Overdue",IF(K200&lt;=Dashboard!$B$3+Settings!$B$6,"Due Soon","Scheduled"))))))</f>
        <v/>
      </c>
      <c r="O200" s="26">
        <f>IF(A200="","",IF(COUNTIF($A$7:$A$506,A200)&gt;1,"Check: Duplicate Interaction ID",IF(B200="","Check: Missing Case ID",IF(COUNTIF(Cases!$A$7:$A$206,B200)=0,"Check: Case ID Not Found",IF(C200="","Check: Missing Contact Date",IF(C200&gt;Dashboard!$B$3,"Check: Future Contact Date",IF(AND(K200&lt;&gt;"",C200&lt;&gt;"",K200&lt;C200),"Check: Follow-Up Before Contact",IF(AND(L200&lt;&gt;"",C200&lt;&gt;"",L200&lt;C200),"Check: Completion Before Contact","OK"))))))))</f>
        <v/>
      </c>
    </row>
    <row r="201">
      <c r="A201" s="23" t="n"/>
      <c r="B201" s="23" t="n"/>
      <c r="C201" s="36" t="n"/>
      <c r="D201" s="23" t="n"/>
      <c r="E201" s="23" t="n"/>
      <c r="F201" s="23" t="n"/>
      <c r="G201" s="23" t="n"/>
      <c r="H201" s="23" t="n"/>
      <c r="I201" s="24" t="n"/>
      <c r="J201" s="24" t="n"/>
      <c r="K201" s="36" t="n"/>
      <c r="L201" s="36" t="n"/>
      <c r="M201" s="25">
        <f>IF(A201="","",IF(K201="","",K201-Dashboard!$B$3))</f>
        <v/>
      </c>
      <c r="N201" s="26">
        <f>IF(A201="","",IF(O201&lt;&gt;"OK","Review Data",IF(L201&lt;&gt;"","Completed",IF(K201="","No Follow-Up",IF(K201&lt;Dashboard!$B$3,"Overdue",IF(K201&lt;=Dashboard!$B$3+Settings!$B$6,"Due Soon","Scheduled"))))))</f>
        <v/>
      </c>
      <c r="O201" s="26">
        <f>IF(A201="","",IF(COUNTIF($A$7:$A$506,A201)&gt;1,"Check: Duplicate Interaction ID",IF(B201="","Check: Missing Case ID",IF(COUNTIF(Cases!$A$7:$A$206,B201)=0,"Check: Case ID Not Found",IF(C201="","Check: Missing Contact Date",IF(C201&gt;Dashboard!$B$3,"Check: Future Contact Date",IF(AND(K201&lt;&gt;"",C201&lt;&gt;"",K201&lt;C201),"Check: Follow-Up Before Contact",IF(AND(L201&lt;&gt;"",C201&lt;&gt;"",L201&lt;C201),"Check: Completion Before Contact","OK"))))))))</f>
        <v/>
      </c>
    </row>
    <row r="202">
      <c r="A202" s="23" t="n"/>
      <c r="B202" s="23" t="n"/>
      <c r="C202" s="36" t="n"/>
      <c r="D202" s="23" t="n"/>
      <c r="E202" s="23" t="n"/>
      <c r="F202" s="23" t="n"/>
      <c r="G202" s="23" t="n"/>
      <c r="H202" s="23" t="n"/>
      <c r="I202" s="24" t="n"/>
      <c r="J202" s="24" t="n"/>
      <c r="K202" s="36" t="n"/>
      <c r="L202" s="36" t="n"/>
      <c r="M202" s="25">
        <f>IF(A202="","",IF(K202="","",K202-Dashboard!$B$3))</f>
        <v/>
      </c>
      <c r="N202" s="26">
        <f>IF(A202="","",IF(O202&lt;&gt;"OK","Review Data",IF(L202&lt;&gt;"","Completed",IF(K202="","No Follow-Up",IF(K202&lt;Dashboard!$B$3,"Overdue",IF(K202&lt;=Dashboard!$B$3+Settings!$B$6,"Due Soon","Scheduled"))))))</f>
        <v/>
      </c>
      <c r="O202" s="26">
        <f>IF(A202="","",IF(COUNTIF($A$7:$A$506,A202)&gt;1,"Check: Duplicate Interaction ID",IF(B202="","Check: Missing Case ID",IF(COUNTIF(Cases!$A$7:$A$206,B202)=0,"Check: Case ID Not Found",IF(C202="","Check: Missing Contact Date",IF(C202&gt;Dashboard!$B$3,"Check: Future Contact Date",IF(AND(K202&lt;&gt;"",C202&lt;&gt;"",K202&lt;C202),"Check: Follow-Up Before Contact",IF(AND(L202&lt;&gt;"",C202&lt;&gt;"",L202&lt;C202),"Check: Completion Before Contact","OK"))))))))</f>
        <v/>
      </c>
    </row>
    <row r="203">
      <c r="A203" s="23" t="n"/>
      <c r="B203" s="23" t="n"/>
      <c r="C203" s="36" t="n"/>
      <c r="D203" s="23" t="n"/>
      <c r="E203" s="23" t="n"/>
      <c r="F203" s="23" t="n"/>
      <c r="G203" s="23" t="n"/>
      <c r="H203" s="23" t="n"/>
      <c r="I203" s="24" t="n"/>
      <c r="J203" s="24" t="n"/>
      <c r="K203" s="36" t="n"/>
      <c r="L203" s="36" t="n"/>
      <c r="M203" s="25">
        <f>IF(A203="","",IF(K203="","",K203-Dashboard!$B$3))</f>
        <v/>
      </c>
      <c r="N203" s="26">
        <f>IF(A203="","",IF(O203&lt;&gt;"OK","Review Data",IF(L203&lt;&gt;"","Completed",IF(K203="","No Follow-Up",IF(K203&lt;Dashboard!$B$3,"Overdue",IF(K203&lt;=Dashboard!$B$3+Settings!$B$6,"Due Soon","Scheduled"))))))</f>
        <v/>
      </c>
      <c r="O203" s="26">
        <f>IF(A203="","",IF(COUNTIF($A$7:$A$506,A203)&gt;1,"Check: Duplicate Interaction ID",IF(B203="","Check: Missing Case ID",IF(COUNTIF(Cases!$A$7:$A$206,B203)=0,"Check: Case ID Not Found",IF(C203="","Check: Missing Contact Date",IF(C203&gt;Dashboard!$B$3,"Check: Future Contact Date",IF(AND(K203&lt;&gt;"",C203&lt;&gt;"",K203&lt;C203),"Check: Follow-Up Before Contact",IF(AND(L203&lt;&gt;"",C203&lt;&gt;"",L203&lt;C203),"Check: Completion Before Contact","OK"))))))))</f>
        <v/>
      </c>
    </row>
    <row r="204">
      <c r="A204" s="23" t="n"/>
      <c r="B204" s="23" t="n"/>
      <c r="C204" s="36" t="n"/>
      <c r="D204" s="23" t="n"/>
      <c r="E204" s="23" t="n"/>
      <c r="F204" s="23" t="n"/>
      <c r="G204" s="23" t="n"/>
      <c r="H204" s="23" t="n"/>
      <c r="I204" s="24" t="n"/>
      <c r="J204" s="24" t="n"/>
      <c r="K204" s="36" t="n"/>
      <c r="L204" s="36" t="n"/>
      <c r="M204" s="25">
        <f>IF(A204="","",IF(K204="","",K204-Dashboard!$B$3))</f>
        <v/>
      </c>
      <c r="N204" s="26">
        <f>IF(A204="","",IF(O204&lt;&gt;"OK","Review Data",IF(L204&lt;&gt;"","Completed",IF(K204="","No Follow-Up",IF(K204&lt;Dashboard!$B$3,"Overdue",IF(K204&lt;=Dashboard!$B$3+Settings!$B$6,"Due Soon","Scheduled"))))))</f>
        <v/>
      </c>
      <c r="O204" s="26">
        <f>IF(A204="","",IF(COUNTIF($A$7:$A$506,A204)&gt;1,"Check: Duplicate Interaction ID",IF(B204="","Check: Missing Case ID",IF(COUNTIF(Cases!$A$7:$A$206,B204)=0,"Check: Case ID Not Found",IF(C204="","Check: Missing Contact Date",IF(C204&gt;Dashboard!$B$3,"Check: Future Contact Date",IF(AND(K204&lt;&gt;"",C204&lt;&gt;"",K204&lt;C204),"Check: Follow-Up Before Contact",IF(AND(L204&lt;&gt;"",C204&lt;&gt;"",L204&lt;C204),"Check: Completion Before Contact","OK"))))))))</f>
        <v/>
      </c>
    </row>
    <row r="205">
      <c r="A205" s="23" t="n"/>
      <c r="B205" s="23" t="n"/>
      <c r="C205" s="36" t="n"/>
      <c r="D205" s="23" t="n"/>
      <c r="E205" s="23" t="n"/>
      <c r="F205" s="23" t="n"/>
      <c r="G205" s="23" t="n"/>
      <c r="H205" s="23" t="n"/>
      <c r="I205" s="24" t="n"/>
      <c r="J205" s="24" t="n"/>
      <c r="K205" s="36" t="n"/>
      <c r="L205" s="36" t="n"/>
      <c r="M205" s="25">
        <f>IF(A205="","",IF(K205="","",K205-Dashboard!$B$3))</f>
        <v/>
      </c>
      <c r="N205" s="26">
        <f>IF(A205="","",IF(O205&lt;&gt;"OK","Review Data",IF(L205&lt;&gt;"","Completed",IF(K205="","No Follow-Up",IF(K205&lt;Dashboard!$B$3,"Overdue",IF(K205&lt;=Dashboard!$B$3+Settings!$B$6,"Due Soon","Scheduled"))))))</f>
        <v/>
      </c>
      <c r="O205" s="26">
        <f>IF(A205="","",IF(COUNTIF($A$7:$A$506,A205)&gt;1,"Check: Duplicate Interaction ID",IF(B205="","Check: Missing Case ID",IF(COUNTIF(Cases!$A$7:$A$206,B205)=0,"Check: Case ID Not Found",IF(C205="","Check: Missing Contact Date",IF(C205&gt;Dashboard!$B$3,"Check: Future Contact Date",IF(AND(K205&lt;&gt;"",C205&lt;&gt;"",K205&lt;C205),"Check: Follow-Up Before Contact",IF(AND(L205&lt;&gt;"",C205&lt;&gt;"",L205&lt;C205),"Check: Completion Before Contact","OK"))))))))</f>
        <v/>
      </c>
    </row>
    <row r="206">
      <c r="A206" s="23" t="n"/>
      <c r="B206" s="23" t="n"/>
      <c r="C206" s="36" t="n"/>
      <c r="D206" s="23" t="n"/>
      <c r="E206" s="23" t="n"/>
      <c r="F206" s="23" t="n"/>
      <c r="G206" s="23" t="n"/>
      <c r="H206" s="23" t="n"/>
      <c r="I206" s="24" t="n"/>
      <c r="J206" s="24" t="n"/>
      <c r="K206" s="36" t="n"/>
      <c r="L206" s="36" t="n"/>
      <c r="M206" s="25">
        <f>IF(A206="","",IF(K206="","",K206-Dashboard!$B$3))</f>
        <v/>
      </c>
      <c r="N206" s="26">
        <f>IF(A206="","",IF(O206&lt;&gt;"OK","Review Data",IF(L206&lt;&gt;"","Completed",IF(K206="","No Follow-Up",IF(K206&lt;Dashboard!$B$3,"Overdue",IF(K206&lt;=Dashboard!$B$3+Settings!$B$6,"Due Soon","Scheduled"))))))</f>
        <v/>
      </c>
      <c r="O206" s="26">
        <f>IF(A206="","",IF(COUNTIF($A$7:$A$506,A206)&gt;1,"Check: Duplicate Interaction ID",IF(B206="","Check: Missing Case ID",IF(COUNTIF(Cases!$A$7:$A$206,B206)=0,"Check: Case ID Not Found",IF(C206="","Check: Missing Contact Date",IF(C206&gt;Dashboard!$B$3,"Check: Future Contact Date",IF(AND(K206&lt;&gt;"",C206&lt;&gt;"",K206&lt;C206),"Check: Follow-Up Before Contact",IF(AND(L206&lt;&gt;"",C206&lt;&gt;"",L206&lt;C206),"Check: Completion Before Contact","OK"))))))))</f>
        <v/>
      </c>
    </row>
    <row r="207">
      <c r="A207" s="23" t="n"/>
      <c r="B207" s="23" t="n"/>
      <c r="C207" s="36" t="n"/>
      <c r="D207" s="23" t="n"/>
      <c r="E207" s="23" t="n"/>
      <c r="F207" s="23" t="n"/>
      <c r="G207" s="23" t="n"/>
      <c r="H207" s="23" t="n"/>
      <c r="I207" s="24" t="n"/>
      <c r="J207" s="24" t="n"/>
      <c r="K207" s="36" t="n"/>
      <c r="L207" s="36" t="n"/>
      <c r="M207" s="25">
        <f>IF(A207="","",IF(K207="","",K207-Dashboard!$B$3))</f>
        <v/>
      </c>
      <c r="N207" s="26">
        <f>IF(A207="","",IF(O207&lt;&gt;"OK","Review Data",IF(L207&lt;&gt;"","Completed",IF(K207="","No Follow-Up",IF(K207&lt;Dashboard!$B$3,"Overdue",IF(K207&lt;=Dashboard!$B$3+Settings!$B$6,"Due Soon","Scheduled"))))))</f>
        <v/>
      </c>
      <c r="O207" s="26">
        <f>IF(A207="","",IF(COUNTIF($A$7:$A$506,A207)&gt;1,"Check: Duplicate Interaction ID",IF(B207="","Check: Missing Case ID",IF(COUNTIF(Cases!$A$7:$A$206,B207)=0,"Check: Case ID Not Found",IF(C207="","Check: Missing Contact Date",IF(C207&gt;Dashboard!$B$3,"Check: Future Contact Date",IF(AND(K207&lt;&gt;"",C207&lt;&gt;"",K207&lt;C207),"Check: Follow-Up Before Contact",IF(AND(L207&lt;&gt;"",C207&lt;&gt;"",L207&lt;C207),"Check: Completion Before Contact","OK"))))))))</f>
        <v/>
      </c>
    </row>
    <row r="208">
      <c r="A208" s="23" t="n"/>
      <c r="B208" s="23" t="n"/>
      <c r="C208" s="36" t="n"/>
      <c r="D208" s="23" t="n"/>
      <c r="E208" s="23" t="n"/>
      <c r="F208" s="23" t="n"/>
      <c r="G208" s="23" t="n"/>
      <c r="H208" s="23" t="n"/>
      <c r="I208" s="24" t="n"/>
      <c r="J208" s="24" t="n"/>
      <c r="K208" s="36" t="n"/>
      <c r="L208" s="36" t="n"/>
      <c r="M208" s="25">
        <f>IF(A208="","",IF(K208="","",K208-Dashboard!$B$3))</f>
        <v/>
      </c>
      <c r="N208" s="26">
        <f>IF(A208="","",IF(O208&lt;&gt;"OK","Review Data",IF(L208&lt;&gt;"","Completed",IF(K208="","No Follow-Up",IF(K208&lt;Dashboard!$B$3,"Overdue",IF(K208&lt;=Dashboard!$B$3+Settings!$B$6,"Due Soon","Scheduled"))))))</f>
        <v/>
      </c>
      <c r="O208" s="26">
        <f>IF(A208="","",IF(COUNTIF($A$7:$A$506,A208)&gt;1,"Check: Duplicate Interaction ID",IF(B208="","Check: Missing Case ID",IF(COUNTIF(Cases!$A$7:$A$206,B208)=0,"Check: Case ID Not Found",IF(C208="","Check: Missing Contact Date",IF(C208&gt;Dashboard!$B$3,"Check: Future Contact Date",IF(AND(K208&lt;&gt;"",C208&lt;&gt;"",K208&lt;C208),"Check: Follow-Up Before Contact",IF(AND(L208&lt;&gt;"",C208&lt;&gt;"",L208&lt;C208),"Check: Completion Before Contact","OK"))))))))</f>
        <v/>
      </c>
    </row>
    <row r="209">
      <c r="A209" s="23" t="n"/>
      <c r="B209" s="23" t="n"/>
      <c r="C209" s="36" t="n"/>
      <c r="D209" s="23" t="n"/>
      <c r="E209" s="23" t="n"/>
      <c r="F209" s="23" t="n"/>
      <c r="G209" s="23" t="n"/>
      <c r="H209" s="23" t="n"/>
      <c r="I209" s="24" t="n"/>
      <c r="J209" s="24" t="n"/>
      <c r="K209" s="36" t="n"/>
      <c r="L209" s="36" t="n"/>
      <c r="M209" s="25">
        <f>IF(A209="","",IF(K209="","",K209-Dashboard!$B$3))</f>
        <v/>
      </c>
      <c r="N209" s="26">
        <f>IF(A209="","",IF(O209&lt;&gt;"OK","Review Data",IF(L209&lt;&gt;"","Completed",IF(K209="","No Follow-Up",IF(K209&lt;Dashboard!$B$3,"Overdue",IF(K209&lt;=Dashboard!$B$3+Settings!$B$6,"Due Soon","Scheduled"))))))</f>
        <v/>
      </c>
      <c r="O209" s="26">
        <f>IF(A209="","",IF(COUNTIF($A$7:$A$506,A209)&gt;1,"Check: Duplicate Interaction ID",IF(B209="","Check: Missing Case ID",IF(COUNTIF(Cases!$A$7:$A$206,B209)=0,"Check: Case ID Not Found",IF(C209="","Check: Missing Contact Date",IF(C209&gt;Dashboard!$B$3,"Check: Future Contact Date",IF(AND(K209&lt;&gt;"",C209&lt;&gt;"",K209&lt;C209),"Check: Follow-Up Before Contact",IF(AND(L209&lt;&gt;"",C209&lt;&gt;"",L209&lt;C209),"Check: Completion Before Contact","OK"))))))))</f>
        <v/>
      </c>
    </row>
    <row r="210">
      <c r="A210" s="23" t="n"/>
      <c r="B210" s="23" t="n"/>
      <c r="C210" s="36" t="n"/>
      <c r="D210" s="23" t="n"/>
      <c r="E210" s="23" t="n"/>
      <c r="F210" s="23" t="n"/>
      <c r="G210" s="23" t="n"/>
      <c r="H210" s="23" t="n"/>
      <c r="I210" s="24" t="n"/>
      <c r="J210" s="24" t="n"/>
      <c r="K210" s="36" t="n"/>
      <c r="L210" s="36" t="n"/>
      <c r="M210" s="25">
        <f>IF(A210="","",IF(K210="","",K210-Dashboard!$B$3))</f>
        <v/>
      </c>
      <c r="N210" s="26">
        <f>IF(A210="","",IF(O210&lt;&gt;"OK","Review Data",IF(L210&lt;&gt;"","Completed",IF(K210="","No Follow-Up",IF(K210&lt;Dashboard!$B$3,"Overdue",IF(K210&lt;=Dashboard!$B$3+Settings!$B$6,"Due Soon","Scheduled"))))))</f>
        <v/>
      </c>
      <c r="O210" s="26">
        <f>IF(A210="","",IF(COUNTIF($A$7:$A$506,A210)&gt;1,"Check: Duplicate Interaction ID",IF(B210="","Check: Missing Case ID",IF(COUNTIF(Cases!$A$7:$A$206,B210)=0,"Check: Case ID Not Found",IF(C210="","Check: Missing Contact Date",IF(C210&gt;Dashboard!$B$3,"Check: Future Contact Date",IF(AND(K210&lt;&gt;"",C210&lt;&gt;"",K210&lt;C210),"Check: Follow-Up Before Contact",IF(AND(L210&lt;&gt;"",C210&lt;&gt;"",L210&lt;C210),"Check: Completion Before Contact","OK"))))))))</f>
        <v/>
      </c>
    </row>
    <row r="211">
      <c r="A211" s="23" t="n"/>
      <c r="B211" s="23" t="n"/>
      <c r="C211" s="36" t="n"/>
      <c r="D211" s="23" t="n"/>
      <c r="E211" s="23" t="n"/>
      <c r="F211" s="23" t="n"/>
      <c r="G211" s="23" t="n"/>
      <c r="H211" s="23" t="n"/>
      <c r="I211" s="24" t="n"/>
      <c r="J211" s="24" t="n"/>
      <c r="K211" s="36" t="n"/>
      <c r="L211" s="36" t="n"/>
      <c r="M211" s="25">
        <f>IF(A211="","",IF(K211="","",K211-Dashboard!$B$3))</f>
        <v/>
      </c>
      <c r="N211" s="26">
        <f>IF(A211="","",IF(O211&lt;&gt;"OK","Review Data",IF(L211&lt;&gt;"","Completed",IF(K211="","No Follow-Up",IF(K211&lt;Dashboard!$B$3,"Overdue",IF(K211&lt;=Dashboard!$B$3+Settings!$B$6,"Due Soon","Scheduled"))))))</f>
        <v/>
      </c>
      <c r="O211" s="26">
        <f>IF(A211="","",IF(COUNTIF($A$7:$A$506,A211)&gt;1,"Check: Duplicate Interaction ID",IF(B211="","Check: Missing Case ID",IF(COUNTIF(Cases!$A$7:$A$206,B211)=0,"Check: Case ID Not Found",IF(C211="","Check: Missing Contact Date",IF(C211&gt;Dashboard!$B$3,"Check: Future Contact Date",IF(AND(K211&lt;&gt;"",C211&lt;&gt;"",K211&lt;C211),"Check: Follow-Up Before Contact",IF(AND(L211&lt;&gt;"",C211&lt;&gt;"",L211&lt;C211),"Check: Completion Before Contact","OK"))))))))</f>
        <v/>
      </c>
    </row>
    <row r="212">
      <c r="A212" s="23" t="n"/>
      <c r="B212" s="23" t="n"/>
      <c r="C212" s="36" t="n"/>
      <c r="D212" s="23" t="n"/>
      <c r="E212" s="23" t="n"/>
      <c r="F212" s="23" t="n"/>
      <c r="G212" s="23" t="n"/>
      <c r="H212" s="23" t="n"/>
      <c r="I212" s="24" t="n"/>
      <c r="J212" s="24" t="n"/>
      <c r="K212" s="36" t="n"/>
      <c r="L212" s="36" t="n"/>
      <c r="M212" s="25">
        <f>IF(A212="","",IF(K212="","",K212-Dashboard!$B$3))</f>
        <v/>
      </c>
      <c r="N212" s="26">
        <f>IF(A212="","",IF(O212&lt;&gt;"OK","Review Data",IF(L212&lt;&gt;"","Completed",IF(K212="","No Follow-Up",IF(K212&lt;Dashboard!$B$3,"Overdue",IF(K212&lt;=Dashboard!$B$3+Settings!$B$6,"Due Soon","Scheduled"))))))</f>
        <v/>
      </c>
      <c r="O212" s="26">
        <f>IF(A212="","",IF(COUNTIF($A$7:$A$506,A212)&gt;1,"Check: Duplicate Interaction ID",IF(B212="","Check: Missing Case ID",IF(COUNTIF(Cases!$A$7:$A$206,B212)=0,"Check: Case ID Not Found",IF(C212="","Check: Missing Contact Date",IF(C212&gt;Dashboard!$B$3,"Check: Future Contact Date",IF(AND(K212&lt;&gt;"",C212&lt;&gt;"",K212&lt;C212),"Check: Follow-Up Before Contact",IF(AND(L212&lt;&gt;"",C212&lt;&gt;"",L212&lt;C212),"Check: Completion Before Contact","OK"))))))))</f>
        <v/>
      </c>
    </row>
    <row r="213">
      <c r="A213" s="23" t="n"/>
      <c r="B213" s="23" t="n"/>
      <c r="C213" s="36" t="n"/>
      <c r="D213" s="23" t="n"/>
      <c r="E213" s="23" t="n"/>
      <c r="F213" s="23" t="n"/>
      <c r="G213" s="23" t="n"/>
      <c r="H213" s="23" t="n"/>
      <c r="I213" s="24" t="n"/>
      <c r="J213" s="24" t="n"/>
      <c r="K213" s="36" t="n"/>
      <c r="L213" s="36" t="n"/>
      <c r="M213" s="25">
        <f>IF(A213="","",IF(K213="","",K213-Dashboard!$B$3))</f>
        <v/>
      </c>
      <c r="N213" s="26">
        <f>IF(A213="","",IF(O213&lt;&gt;"OK","Review Data",IF(L213&lt;&gt;"","Completed",IF(K213="","No Follow-Up",IF(K213&lt;Dashboard!$B$3,"Overdue",IF(K213&lt;=Dashboard!$B$3+Settings!$B$6,"Due Soon","Scheduled"))))))</f>
        <v/>
      </c>
      <c r="O213" s="26">
        <f>IF(A213="","",IF(COUNTIF($A$7:$A$506,A213)&gt;1,"Check: Duplicate Interaction ID",IF(B213="","Check: Missing Case ID",IF(COUNTIF(Cases!$A$7:$A$206,B213)=0,"Check: Case ID Not Found",IF(C213="","Check: Missing Contact Date",IF(C213&gt;Dashboard!$B$3,"Check: Future Contact Date",IF(AND(K213&lt;&gt;"",C213&lt;&gt;"",K213&lt;C213),"Check: Follow-Up Before Contact",IF(AND(L213&lt;&gt;"",C213&lt;&gt;"",L213&lt;C213),"Check: Completion Before Contact","OK"))))))))</f>
        <v/>
      </c>
    </row>
    <row r="214">
      <c r="A214" s="23" t="n"/>
      <c r="B214" s="23" t="n"/>
      <c r="C214" s="36" t="n"/>
      <c r="D214" s="23" t="n"/>
      <c r="E214" s="23" t="n"/>
      <c r="F214" s="23" t="n"/>
      <c r="G214" s="23" t="n"/>
      <c r="H214" s="23" t="n"/>
      <c r="I214" s="24" t="n"/>
      <c r="J214" s="24" t="n"/>
      <c r="K214" s="36" t="n"/>
      <c r="L214" s="36" t="n"/>
      <c r="M214" s="25">
        <f>IF(A214="","",IF(K214="","",K214-Dashboard!$B$3))</f>
        <v/>
      </c>
      <c r="N214" s="26">
        <f>IF(A214="","",IF(O214&lt;&gt;"OK","Review Data",IF(L214&lt;&gt;"","Completed",IF(K214="","No Follow-Up",IF(K214&lt;Dashboard!$B$3,"Overdue",IF(K214&lt;=Dashboard!$B$3+Settings!$B$6,"Due Soon","Scheduled"))))))</f>
        <v/>
      </c>
      <c r="O214" s="26">
        <f>IF(A214="","",IF(COUNTIF($A$7:$A$506,A214)&gt;1,"Check: Duplicate Interaction ID",IF(B214="","Check: Missing Case ID",IF(COUNTIF(Cases!$A$7:$A$206,B214)=0,"Check: Case ID Not Found",IF(C214="","Check: Missing Contact Date",IF(C214&gt;Dashboard!$B$3,"Check: Future Contact Date",IF(AND(K214&lt;&gt;"",C214&lt;&gt;"",K214&lt;C214),"Check: Follow-Up Before Contact",IF(AND(L214&lt;&gt;"",C214&lt;&gt;"",L214&lt;C214),"Check: Completion Before Contact","OK"))))))))</f>
        <v/>
      </c>
    </row>
    <row r="215">
      <c r="A215" s="23" t="n"/>
      <c r="B215" s="23" t="n"/>
      <c r="C215" s="36" t="n"/>
      <c r="D215" s="23" t="n"/>
      <c r="E215" s="23" t="n"/>
      <c r="F215" s="23" t="n"/>
      <c r="G215" s="23" t="n"/>
      <c r="H215" s="23" t="n"/>
      <c r="I215" s="24" t="n"/>
      <c r="J215" s="24" t="n"/>
      <c r="K215" s="36" t="n"/>
      <c r="L215" s="36" t="n"/>
      <c r="M215" s="25">
        <f>IF(A215="","",IF(K215="","",K215-Dashboard!$B$3))</f>
        <v/>
      </c>
      <c r="N215" s="26">
        <f>IF(A215="","",IF(O215&lt;&gt;"OK","Review Data",IF(L215&lt;&gt;"","Completed",IF(K215="","No Follow-Up",IF(K215&lt;Dashboard!$B$3,"Overdue",IF(K215&lt;=Dashboard!$B$3+Settings!$B$6,"Due Soon","Scheduled"))))))</f>
        <v/>
      </c>
      <c r="O215" s="26">
        <f>IF(A215="","",IF(COUNTIF($A$7:$A$506,A215)&gt;1,"Check: Duplicate Interaction ID",IF(B215="","Check: Missing Case ID",IF(COUNTIF(Cases!$A$7:$A$206,B215)=0,"Check: Case ID Not Found",IF(C215="","Check: Missing Contact Date",IF(C215&gt;Dashboard!$B$3,"Check: Future Contact Date",IF(AND(K215&lt;&gt;"",C215&lt;&gt;"",K215&lt;C215),"Check: Follow-Up Before Contact",IF(AND(L215&lt;&gt;"",C215&lt;&gt;"",L215&lt;C215),"Check: Completion Before Contact","OK"))))))))</f>
        <v/>
      </c>
    </row>
    <row r="216">
      <c r="A216" s="23" t="n"/>
      <c r="B216" s="23" t="n"/>
      <c r="C216" s="36" t="n"/>
      <c r="D216" s="23" t="n"/>
      <c r="E216" s="23" t="n"/>
      <c r="F216" s="23" t="n"/>
      <c r="G216" s="23" t="n"/>
      <c r="H216" s="23" t="n"/>
      <c r="I216" s="24" t="n"/>
      <c r="J216" s="24" t="n"/>
      <c r="K216" s="36" t="n"/>
      <c r="L216" s="36" t="n"/>
      <c r="M216" s="25">
        <f>IF(A216="","",IF(K216="","",K216-Dashboard!$B$3))</f>
        <v/>
      </c>
      <c r="N216" s="26">
        <f>IF(A216="","",IF(O216&lt;&gt;"OK","Review Data",IF(L216&lt;&gt;"","Completed",IF(K216="","No Follow-Up",IF(K216&lt;Dashboard!$B$3,"Overdue",IF(K216&lt;=Dashboard!$B$3+Settings!$B$6,"Due Soon","Scheduled"))))))</f>
        <v/>
      </c>
      <c r="O216" s="26">
        <f>IF(A216="","",IF(COUNTIF($A$7:$A$506,A216)&gt;1,"Check: Duplicate Interaction ID",IF(B216="","Check: Missing Case ID",IF(COUNTIF(Cases!$A$7:$A$206,B216)=0,"Check: Case ID Not Found",IF(C216="","Check: Missing Contact Date",IF(C216&gt;Dashboard!$B$3,"Check: Future Contact Date",IF(AND(K216&lt;&gt;"",C216&lt;&gt;"",K216&lt;C216),"Check: Follow-Up Before Contact",IF(AND(L216&lt;&gt;"",C216&lt;&gt;"",L216&lt;C216),"Check: Completion Before Contact","OK"))))))))</f>
        <v/>
      </c>
    </row>
    <row r="217">
      <c r="A217" s="23" t="n"/>
      <c r="B217" s="23" t="n"/>
      <c r="C217" s="36" t="n"/>
      <c r="D217" s="23" t="n"/>
      <c r="E217" s="23" t="n"/>
      <c r="F217" s="23" t="n"/>
      <c r="G217" s="23" t="n"/>
      <c r="H217" s="23" t="n"/>
      <c r="I217" s="24" t="n"/>
      <c r="J217" s="24" t="n"/>
      <c r="K217" s="36" t="n"/>
      <c r="L217" s="36" t="n"/>
      <c r="M217" s="25">
        <f>IF(A217="","",IF(K217="","",K217-Dashboard!$B$3))</f>
        <v/>
      </c>
      <c r="N217" s="26">
        <f>IF(A217="","",IF(O217&lt;&gt;"OK","Review Data",IF(L217&lt;&gt;"","Completed",IF(K217="","No Follow-Up",IF(K217&lt;Dashboard!$B$3,"Overdue",IF(K217&lt;=Dashboard!$B$3+Settings!$B$6,"Due Soon","Scheduled"))))))</f>
        <v/>
      </c>
      <c r="O217" s="26">
        <f>IF(A217="","",IF(COUNTIF($A$7:$A$506,A217)&gt;1,"Check: Duplicate Interaction ID",IF(B217="","Check: Missing Case ID",IF(COUNTIF(Cases!$A$7:$A$206,B217)=0,"Check: Case ID Not Found",IF(C217="","Check: Missing Contact Date",IF(C217&gt;Dashboard!$B$3,"Check: Future Contact Date",IF(AND(K217&lt;&gt;"",C217&lt;&gt;"",K217&lt;C217),"Check: Follow-Up Before Contact",IF(AND(L217&lt;&gt;"",C217&lt;&gt;"",L217&lt;C217),"Check: Completion Before Contact","OK"))))))))</f>
        <v/>
      </c>
    </row>
    <row r="218">
      <c r="A218" s="23" t="n"/>
      <c r="B218" s="23" t="n"/>
      <c r="C218" s="36" t="n"/>
      <c r="D218" s="23" t="n"/>
      <c r="E218" s="23" t="n"/>
      <c r="F218" s="23" t="n"/>
      <c r="G218" s="23" t="n"/>
      <c r="H218" s="23" t="n"/>
      <c r="I218" s="24" t="n"/>
      <c r="J218" s="24" t="n"/>
      <c r="K218" s="36" t="n"/>
      <c r="L218" s="36" t="n"/>
      <c r="M218" s="25">
        <f>IF(A218="","",IF(K218="","",K218-Dashboard!$B$3))</f>
        <v/>
      </c>
      <c r="N218" s="26">
        <f>IF(A218="","",IF(O218&lt;&gt;"OK","Review Data",IF(L218&lt;&gt;"","Completed",IF(K218="","No Follow-Up",IF(K218&lt;Dashboard!$B$3,"Overdue",IF(K218&lt;=Dashboard!$B$3+Settings!$B$6,"Due Soon","Scheduled"))))))</f>
        <v/>
      </c>
      <c r="O218" s="26">
        <f>IF(A218="","",IF(COUNTIF($A$7:$A$506,A218)&gt;1,"Check: Duplicate Interaction ID",IF(B218="","Check: Missing Case ID",IF(COUNTIF(Cases!$A$7:$A$206,B218)=0,"Check: Case ID Not Found",IF(C218="","Check: Missing Contact Date",IF(C218&gt;Dashboard!$B$3,"Check: Future Contact Date",IF(AND(K218&lt;&gt;"",C218&lt;&gt;"",K218&lt;C218),"Check: Follow-Up Before Contact",IF(AND(L218&lt;&gt;"",C218&lt;&gt;"",L218&lt;C218),"Check: Completion Before Contact","OK"))))))))</f>
        <v/>
      </c>
    </row>
    <row r="219">
      <c r="A219" s="23" t="n"/>
      <c r="B219" s="23" t="n"/>
      <c r="C219" s="36" t="n"/>
      <c r="D219" s="23" t="n"/>
      <c r="E219" s="23" t="n"/>
      <c r="F219" s="23" t="n"/>
      <c r="G219" s="23" t="n"/>
      <c r="H219" s="23" t="n"/>
      <c r="I219" s="24" t="n"/>
      <c r="J219" s="24" t="n"/>
      <c r="K219" s="36" t="n"/>
      <c r="L219" s="36" t="n"/>
      <c r="M219" s="25">
        <f>IF(A219="","",IF(K219="","",K219-Dashboard!$B$3))</f>
        <v/>
      </c>
      <c r="N219" s="26">
        <f>IF(A219="","",IF(O219&lt;&gt;"OK","Review Data",IF(L219&lt;&gt;"","Completed",IF(K219="","No Follow-Up",IF(K219&lt;Dashboard!$B$3,"Overdue",IF(K219&lt;=Dashboard!$B$3+Settings!$B$6,"Due Soon","Scheduled"))))))</f>
        <v/>
      </c>
      <c r="O219" s="26">
        <f>IF(A219="","",IF(COUNTIF($A$7:$A$506,A219)&gt;1,"Check: Duplicate Interaction ID",IF(B219="","Check: Missing Case ID",IF(COUNTIF(Cases!$A$7:$A$206,B219)=0,"Check: Case ID Not Found",IF(C219="","Check: Missing Contact Date",IF(C219&gt;Dashboard!$B$3,"Check: Future Contact Date",IF(AND(K219&lt;&gt;"",C219&lt;&gt;"",K219&lt;C219),"Check: Follow-Up Before Contact",IF(AND(L219&lt;&gt;"",C219&lt;&gt;"",L219&lt;C219),"Check: Completion Before Contact","OK"))))))))</f>
        <v/>
      </c>
    </row>
    <row r="220">
      <c r="A220" s="23" t="n"/>
      <c r="B220" s="23" t="n"/>
      <c r="C220" s="36" t="n"/>
      <c r="D220" s="23" t="n"/>
      <c r="E220" s="23" t="n"/>
      <c r="F220" s="23" t="n"/>
      <c r="G220" s="23" t="n"/>
      <c r="H220" s="23" t="n"/>
      <c r="I220" s="24" t="n"/>
      <c r="J220" s="24" t="n"/>
      <c r="K220" s="36" t="n"/>
      <c r="L220" s="36" t="n"/>
      <c r="M220" s="25">
        <f>IF(A220="","",IF(K220="","",K220-Dashboard!$B$3))</f>
        <v/>
      </c>
      <c r="N220" s="26">
        <f>IF(A220="","",IF(O220&lt;&gt;"OK","Review Data",IF(L220&lt;&gt;"","Completed",IF(K220="","No Follow-Up",IF(K220&lt;Dashboard!$B$3,"Overdue",IF(K220&lt;=Dashboard!$B$3+Settings!$B$6,"Due Soon","Scheduled"))))))</f>
        <v/>
      </c>
      <c r="O220" s="26">
        <f>IF(A220="","",IF(COUNTIF($A$7:$A$506,A220)&gt;1,"Check: Duplicate Interaction ID",IF(B220="","Check: Missing Case ID",IF(COUNTIF(Cases!$A$7:$A$206,B220)=0,"Check: Case ID Not Found",IF(C220="","Check: Missing Contact Date",IF(C220&gt;Dashboard!$B$3,"Check: Future Contact Date",IF(AND(K220&lt;&gt;"",C220&lt;&gt;"",K220&lt;C220),"Check: Follow-Up Before Contact",IF(AND(L220&lt;&gt;"",C220&lt;&gt;"",L220&lt;C220),"Check: Completion Before Contact","OK"))))))))</f>
        <v/>
      </c>
    </row>
    <row r="221">
      <c r="A221" s="23" t="n"/>
      <c r="B221" s="23" t="n"/>
      <c r="C221" s="36" t="n"/>
      <c r="D221" s="23" t="n"/>
      <c r="E221" s="23" t="n"/>
      <c r="F221" s="23" t="n"/>
      <c r="G221" s="23" t="n"/>
      <c r="H221" s="23" t="n"/>
      <c r="I221" s="24" t="n"/>
      <c r="J221" s="24" t="n"/>
      <c r="K221" s="36" t="n"/>
      <c r="L221" s="36" t="n"/>
      <c r="M221" s="25">
        <f>IF(A221="","",IF(K221="","",K221-Dashboard!$B$3))</f>
        <v/>
      </c>
      <c r="N221" s="26">
        <f>IF(A221="","",IF(O221&lt;&gt;"OK","Review Data",IF(L221&lt;&gt;"","Completed",IF(K221="","No Follow-Up",IF(K221&lt;Dashboard!$B$3,"Overdue",IF(K221&lt;=Dashboard!$B$3+Settings!$B$6,"Due Soon","Scheduled"))))))</f>
        <v/>
      </c>
      <c r="O221" s="26">
        <f>IF(A221="","",IF(COUNTIF($A$7:$A$506,A221)&gt;1,"Check: Duplicate Interaction ID",IF(B221="","Check: Missing Case ID",IF(COUNTIF(Cases!$A$7:$A$206,B221)=0,"Check: Case ID Not Found",IF(C221="","Check: Missing Contact Date",IF(C221&gt;Dashboard!$B$3,"Check: Future Contact Date",IF(AND(K221&lt;&gt;"",C221&lt;&gt;"",K221&lt;C221),"Check: Follow-Up Before Contact",IF(AND(L221&lt;&gt;"",C221&lt;&gt;"",L221&lt;C221),"Check: Completion Before Contact","OK"))))))))</f>
        <v/>
      </c>
    </row>
    <row r="222">
      <c r="A222" s="23" t="n"/>
      <c r="B222" s="23" t="n"/>
      <c r="C222" s="36" t="n"/>
      <c r="D222" s="23" t="n"/>
      <c r="E222" s="23" t="n"/>
      <c r="F222" s="23" t="n"/>
      <c r="G222" s="23" t="n"/>
      <c r="H222" s="23" t="n"/>
      <c r="I222" s="24" t="n"/>
      <c r="J222" s="24" t="n"/>
      <c r="K222" s="36" t="n"/>
      <c r="L222" s="36" t="n"/>
      <c r="M222" s="25">
        <f>IF(A222="","",IF(K222="","",K222-Dashboard!$B$3))</f>
        <v/>
      </c>
      <c r="N222" s="26">
        <f>IF(A222="","",IF(O222&lt;&gt;"OK","Review Data",IF(L222&lt;&gt;"","Completed",IF(K222="","No Follow-Up",IF(K222&lt;Dashboard!$B$3,"Overdue",IF(K222&lt;=Dashboard!$B$3+Settings!$B$6,"Due Soon","Scheduled"))))))</f>
        <v/>
      </c>
      <c r="O222" s="26">
        <f>IF(A222="","",IF(COUNTIF($A$7:$A$506,A222)&gt;1,"Check: Duplicate Interaction ID",IF(B222="","Check: Missing Case ID",IF(COUNTIF(Cases!$A$7:$A$206,B222)=0,"Check: Case ID Not Found",IF(C222="","Check: Missing Contact Date",IF(C222&gt;Dashboard!$B$3,"Check: Future Contact Date",IF(AND(K222&lt;&gt;"",C222&lt;&gt;"",K222&lt;C222),"Check: Follow-Up Before Contact",IF(AND(L222&lt;&gt;"",C222&lt;&gt;"",L222&lt;C222),"Check: Completion Before Contact","OK"))))))))</f>
        <v/>
      </c>
    </row>
    <row r="223">
      <c r="A223" s="23" t="n"/>
      <c r="B223" s="23" t="n"/>
      <c r="C223" s="36" t="n"/>
      <c r="D223" s="23" t="n"/>
      <c r="E223" s="23" t="n"/>
      <c r="F223" s="23" t="n"/>
      <c r="G223" s="23" t="n"/>
      <c r="H223" s="23" t="n"/>
      <c r="I223" s="24" t="n"/>
      <c r="J223" s="24" t="n"/>
      <c r="K223" s="36" t="n"/>
      <c r="L223" s="36" t="n"/>
      <c r="M223" s="25">
        <f>IF(A223="","",IF(K223="","",K223-Dashboard!$B$3))</f>
        <v/>
      </c>
      <c r="N223" s="26">
        <f>IF(A223="","",IF(O223&lt;&gt;"OK","Review Data",IF(L223&lt;&gt;"","Completed",IF(K223="","No Follow-Up",IF(K223&lt;Dashboard!$B$3,"Overdue",IF(K223&lt;=Dashboard!$B$3+Settings!$B$6,"Due Soon","Scheduled"))))))</f>
        <v/>
      </c>
      <c r="O223" s="26">
        <f>IF(A223="","",IF(COUNTIF($A$7:$A$506,A223)&gt;1,"Check: Duplicate Interaction ID",IF(B223="","Check: Missing Case ID",IF(COUNTIF(Cases!$A$7:$A$206,B223)=0,"Check: Case ID Not Found",IF(C223="","Check: Missing Contact Date",IF(C223&gt;Dashboard!$B$3,"Check: Future Contact Date",IF(AND(K223&lt;&gt;"",C223&lt;&gt;"",K223&lt;C223),"Check: Follow-Up Before Contact",IF(AND(L223&lt;&gt;"",C223&lt;&gt;"",L223&lt;C223),"Check: Completion Before Contact","OK"))))))))</f>
        <v/>
      </c>
    </row>
    <row r="224">
      <c r="A224" s="23" t="n"/>
      <c r="B224" s="23" t="n"/>
      <c r="C224" s="36" t="n"/>
      <c r="D224" s="23" t="n"/>
      <c r="E224" s="23" t="n"/>
      <c r="F224" s="23" t="n"/>
      <c r="G224" s="23" t="n"/>
      <c r="H224" s="23" t="n"/>
      <c r="I224" s="24" t="n"/>
      <c r="J224" s="24" t="n"/>
      <c r="K224" s="36" t="n"/>
      <c r="L224" s="36" t="n"/>
      <c r="M224" s="25">
        <f>IF(A224="","",IF(K224="","",K224-Dashboard!$B$3))</f>
        <v/>
      </c>
      <c r="N224" s="26">
        <f>IF(A224="","",IF(O224&lt;&gt;"OK","Review Data",IF(L224&lt;&gt;"","Completed",IF(K224="","No Follow-Up",IF(K224&lt;Dashboard!$B$3,"Overdue",IF(K224&lt;=Dashboard!$B$3+Settings!$B$6,"Due Soon","Scheduled"))))))</f>
        <v/>
      </c>
      <c r="O224" s="26">
        <f>IF(A224="","",IF(COUNTIF($A$7:$A$506,A224)&gt;1,"Check: Duplicate Interaction ID",IF(B224="","Check: Missing Case ID",IF(COUNTIF(Cases!$A$7:$A$206,B224)=0,"Check: Case ID Not Found",IF(C224="","Check: Missing Contact Date",IF(C224&gt;Dashboard!$B$3,"Check: Future Contact Date",IF(AND(K224&lt;&gt;"",C224&lt;&gt;"",K224&lt;C224),"Check: Follow-Up Before Contact",IF(AND(L224&lt;&gt;"",C224&lt;&gt;"",L224&lt;C224),"Check: Completion Before Contact","OK"))))))))</f>
        <v/>
      </c>
    </row>
    <row r="225">
      <c r="A225" s="23" t="n"/>
      <c r="B225" s="23" t="n"/>
      <c r="C225" s="36" t="n"/>
      <c r="D225" s="23" t="n"/>
      <c r="E225" s="23" t="n"/>
      <c r="F225" s="23" t="n"/>
      <c r="G225" s="23" t="n"/>
      <c r="H225" s="23" t="n"/>
      <c r="I225" s="24" t="n"/>
      <c r="J225" s="24" t="n"/>
      <c r="K225" s="36" t="n"/>
      <c r="L225" s="36" t="n"/>
      <c r="M225" s="25">
        <f>IF(A225="","",IF(K225="","",K225-Dashboard!$B$3))</f>
        <v/>
      </c>
      <c r="N225" s="26">
        <f>IF(A225="","",IF(O225&lt;&gt;"OK","Review Data",IF(L225&lt;&gt;"","Completed",IF(K225="","No Follow-Up",IF(K225&lt;Dashboard!$B$3,"Overdue",IF(K225&lt;=Dashboard!$B$3+Settings!$B$6,"Due Soon","Scheduled"))))))</f>
        <v/>
      </c>
      <c r="O225" s="26">
        <f>IF(A225="","",IF(COUNTIF($A$7:$A$506,A225)&gt;1,"Check: Duplicate Interaction ID",IF(B225="","Check: Missing Case ID",IF(COUNTIF(Cases!$A$7:$A$206,B225)=0,"Check: Case ID Not Found",IF(C225="","Check: Missing Contact Date",IF(C225&gt;Dashboard!$B$3,"Check: Future Contact Date",IF(AND(K225&lt;&gt;"",C225&lt;&gt;"",K225&lt;C225),"Check: Follow-Up Before Contact",IF(AND(L225&lt;&gt;"",C225&lt;&gt;"",L225&lt;C225),"Check: Completion Before Contact","OK"))))))))</f>
        <v/>
      </c>
    </row>
    <row r="226">
      <c r="A226" s="23" t="n"/>
      <c r="B226" s="23" t="n"/>
      <c r="C226" s="36" t="n"/>
      <c r="D226" s="23" t="n"/>
      <c r="E226" s="23" t="n"/>
      <c r="F226" s="23" t="n"/>
      <c r="G226" s="23" t="n"/>
      <c r="H226" s="23" t="n"/>
      <c r="I226" s="24" t="n"/>
      <c r="J226" s="24" t="n"/>
      <c r="K226" s="36" t="n"/>
      <c r="L226" s="36" t="n"/>
      <c r="M226" s="25">
        <f>IF(A226="","",IF(K226="","",K226-Dashboard!$B$3))</f>
        <v/>
      </c>
      <c r="N226" s="26">
        <f>IF(A226="","",IF(O226&lt;&gt;"OK","Review Data",IF(L226&lt;&gt;"","Completed",IF(K226="","No Follow-Up",IF(K226&lt;Dashboard!$B$3,"Overdue",IF(K226&lt;=Dashboard!$B$3+Settings!$B$6,"Due Soon","Scheduled"))))))</f>
        <v/>
      </c>
      <c r="O226" s="26">
        <f>IF(A226="","",IF(COUNTIF($A$7:$A$506,A226)&gt;1,"Check: Duplicate Interaction ID",IF(B226="","Check: Missing Case ID",IF(COUNTIF(Cases!$A$7:$A$206,B226)=0,"Check: Case ID Not Found",IF(C226="","Check: Missing Contact Date",IF(C226&gt;Dashboard!$B$3,"Check: Future Contact Date",IF(AND(K226&lt;&gt;"",C226&lt;&gt;"",K226&lt;C226),"Check: Follow-Up Before Contact",IF(AND(L226&lt;&gt;"",C226&lt;&gt;"",L226&lt;C226),"Check: Completion Before Contact","OK"))))))))</f>
        <v/>
      </c>
    </row>
    <row r="227">
      <c r="A227" s="23" t="n"/>
      <c r="B227" s="23" t="n"/>
      <c r="C227" s="36" t="n"/>
      <c r="D227" s="23" t="n"/>
      <c r="E227" s="23" t="n"/>
      <c r="F227" s="23" t="n"/>
      <c r="G227" s="23" t="n"/>
      <c r="H227" s="23" t="n"/>
      <c r="I227" s="24" t="n"/>
      <c r="J227" s="24" t="n"/>
      <c r="K227" s="36" t="n"/>
      <c r="L227" s="36" t="n"/>
      <c r="M227" s="25">
        <f>IF(A227="","",IF(K227="","",K227-Dashboard!$B$3))</f>
        <v/>
      </c>
      <c r="N227" s="26">
        <f>IF(A227="","",IF(O227&lt;&gt;"OK","Review Data",IF(L227&lt;&gt;"","Completed",IF(K227="","No Follow-Up",IF(K227&lt;Dashboard!$B$3,"Overdue",IF(K227&lt;=Dashboard!$B$3+Settings!$B$6,"Due Soon","Scheduled"))))))</f>
        <v/>
      </c>
      <c r="O227" s="26">
        <f>IF(A227="","",IF(COUNTIF($A$7:$A$506,A227)&gt;1,"Check: Duplicate Interaction ID",IF(B227="","Check: Missing Case ID",IF(COUNTIF(Cases!$A$7:$A$206,B227)=0,"Check: Case ID Not Found",IF(C227="","Check: Missing Contact Date",IF(C227&gt;Dashboard!$B$3,"Check: Future Contact Date",IF(AND(K227&lt;&gt;"",C227&lt;&gt;"",K227&lt;C227),"Check: Follow-Up Before Contact",IF(AND(L227&lt;&gt;"",C227&lt;&gt;"",L227&lt;C227),"Check: Completion Before Contact","OK"))))))))</f>
        <v/>
      </c>
    </row>
    <row r="228">
      <c r="A228" s="23" t="n"/>
      <c r="B228" s="23" t="n"/>
      <c r="C228" s="36" t="n"/>
      <c r="D228" s="23" t="n"/>
      <c r="E228" s="23" t="n"/>
      <c r="F228" s="23" t="n"/>
      <c r="G228" s="23" t="n"/>
      <c r="H228" s="23" t="n"/>
      <c r="I228" s="24" t="n"/>
      <c r="J228" s="24" t="n"/>
      <c r="K228" s="36" t="n"/>
      <c r="L228" s="36" t="n"/>
      <c r="M228" s="25">
        <f>IF(A228="","",IF(K228="","",K228-Dashboard!$B$3))</f>
        <v/>
      </c>
      <c r="N228" s="26">
        <f>IF(A228="","",IF(O228&lt;&gt;"OK","Review Data",IF(L228&lt;&gt;"","Completed",IF(K228="","No Follow-Up",IF(K228&lt;Dashboard!$B$3,"Overdue",IF(K228&lt;=Dashboard!$B$3+Settings!$B$6,"Due Soon","Scheduled"))))))</f>
        <v/>
      </c>
      <c r="O228" s="26">
        <f>IF(A228="","",IF(COUNTIF($A$7:$A$506,A228)&gt;1,"Check: Duplicate Interaction ID",IF(B228="","Check: Missing Case ID",IF(COUNTIF(Cases!$A$7:$A$206,B228)=0,"Check: Case ID Not Found",IF(C228="","Check: Missing Contact Date",IF(C228&gt;Dashboard!$B$3,"Check: Future Contact Date",IF(AND(K228&lt;&gt;"",C228&lt;&gt;"",K228&lt;C228),"Check: Follow-Up Before Contact",IF(AND(L228&lt;&gt;"",C228&lt;&gt;"",L228&lt;C228),"Check: Completion Before Contact","OK"))))))))</f>
        <v/>
      </c>
    </row>
    <row r="229">
      <c r="A229" s="23" t="n"/>
      <c r="B229" s="23" t="n"/>
      <c r="C229" s="36" t="n"/>
      <c r="D229" s="23" t="n"/>
      <c r="E229" s="23" t="n"/>
      <c r="F229" s="23" t="n"/>
      <c r="G229" s="23" t="n"/>
      <c r="H229" s="23" t="n"/>
      <c r="I229" s="24" t="n"/>
      <c r="J229" s="24" t="n"/>
      <c r="K229" s="36" t="n"/>
      <c r="L229" s="36" t="n"/>
      <c r="M229" s="25">
        <f>IF(A229="","",IF(K229="","",K229-Dashboard!$B$3))</f>
        <v/>
      </c>
      <c r="N229" s="26">
        <f>IF(A229="","",IF(O229&lt;&gt;"OK","Review Data",IF(L229&lt;&gt;"","Completed",IF(K229="","No Follow-Up",IF(K229&lt;Dashboard!$B$3,"Overdue",IF(K229&lt;=Dashboard!$B$3+Settings!$B$6,"Due Soon","Scheduled"))))))</f>
        <v/>
      </c>
      <c r="O229" s="26">
        <f>IF(A229="","",IF(COUNTIF($A$7:$A$506,A229)&gt;1,"Check: Duplicate Interaction ID",IF(B229="","Check: Missing Case ID",IF(COUNTIF(Cases!$A$7:$A$206,B229)=0,"Check: Case ID Not Found",IF(C229="","Check: Missing Contact Date",IF(C229&gt;Dashboard!$B$3,"Check: Future Contact Date",IF(AND(K229&lt;&gt;"",C229&lt;&gt;"",K229&lt;C229),"Check: Follow-Up Before Contact",IF(AND(L229&lt;&gt;"",C229&lt;&gt;"",L229&lt;C229),"Check: Completion Before Contact","OK"))))))))</f>
        <v/>
      </c>
    </row>
    <row r="230">
      <c r="A230" s="23" t="n"/>
      <c r="B230" s="23" t="n"/>
      <c r="C230" s="36" t="n"/>
      <c r="D230" s="23" t="n"/>
      <c r="E230" s="23" t="n"/>
      <c r="F230" s="23" t="n"/>
      <c r="G230" s="23" t="n"/>
      <c r="H230" s="23" t="n"/>
      <c r="I230" s="24" t="n"/>
      <c r="J230" s="24" t="n"/>
      <c r="K230" s="36" t="n"/>
      <c r="L230" s="36" t="n"/>
      <c r="M230" s="25">
        <f>IF(A230="","",IF(K230="","",K230-Dashboard!$B$3))</f>
        <v/>
      </c>
      <c r="N230" s="26">
        <f>IF(A230="","",IF(O230&lt;&gt;"OK","Review Data",IF(L230&lt;&gt;"","Completed",IF(K230="","No Follow-Up",IF(K230&lt;Dashboard!$B$3,"Overdue",IF(K230&lt;=Dashboard!$B$3+Settings!$B$6,"Due Soon","Scheduled"))))))</f>
        <v/>
      </c>
      <c r="O230" s="26">
        <f>IF(A230="","",IF(COUNTIF($A$7:$A$506,A230)&gt;1,"Check: Duplicate Interaction ID",IF(B230="","Check: Missing Case ID",IF(COUNTIF(Cases!$A$7:$A$206,B230)=0,"Check: Case ID Not Found",IF(C230="","Check: Missing Contact Date",IF(C230&gt;Dashboard!$B$3,"Check: Future Contact Date",IF(AND(K230&lt;&gt;"",C230&lt;&gt;"",K230&lt;C230),"Check: Follow-Up Before Contact",IF(AND(L230&lt;&gt;"",C230&lt;&gt;"",L230&lt;C230),"Check: Completion Before Contact","OK"))))))))</f>
        <v/>
      </c>
    </row>
    <row r="231">
      <c r="A231" s="23" t="n"/>
      <c r="B231" s="23" t="n"/>
      <c r="C231" s="36" t="n"/>
      <c r="D231" s="23" t="n"/>
      <c r="E231" s="23" t="n"/>
      <c r="F231" s="23" t="n"/>
      <c r="G231" s="23" t="n"/>
      <c r="H231" s="23" t="n"/>
      <c r="I231" s="24" t="n"/>
      <c r="J231" s="24" t="n"/>
      <c r="K231" s="36" t="n"/>
      <c r="L231" s="36" t="n"/>
      <c r="M231" s="25">
        <f>IF(A231="","",IF(K231="","",K231-Dashboard!$B$3))</f>
        <v/>
      </c>
      <c r="N231" s="26">
        <f>IF(A231="","",IF(O231&lt;&gt;"OK","Review Data",IF(L231&lt;&gt;"","Completed",IF(K231="","No Follow-Up",IF(K231&lt;Dashboard!$B$3,"Overdue",IF(K231&lt;=Dashboard!$B$3+Settings!$B$6,"Due Soon","Scheduled"))))))</f>
        <v/>
      </c>
      <c r="O231" s="26">
        <f>IF(A231="","",IF(COUNTIF($A$7:$A$506,A231)&gt;1,"Check: Duplicate Interaction ID",IF(B231="","Check: Missing Case ID",IF(COUNTIF(Cases!$A$7:$A$206,B231)=0,"Check: Case ID Not Found",IF(C231="","Check: Missing Contact Date",IF(C231&gt;Dashboard!$B$3,"Check: Future Contact Date",IF(AND(K231&lt;&gt;"",C231&lt;&gt;"",K231&lt;C231),"Check: Follow-Up Before Contact",IF(AND(L231&lt;&gt;"",C231&lt;&gt;"",L231&lt;C231),"Check: Completion Before Contact","OK"))))))))</f>
        <v/>
      </c>
    </row>
    <row r="232">
      <c r="A232" s="23" t="n"/>
      <c r="B232" s="23" t="n"/>
      <c r="C232" s="36" t="n"/>
      <c r="D232" s="23" t="n"/>
      <c r="E232" s="23" t="n"/>
      <c r="F232" s="23" t="n"/>
      <c r="G232" s="23" t="n"/>
      <c r="H232" s="23" t="n"/>
      <c r="I232" s="24" t="n"/>
      <c r="J232" s="24" t="n"/>
      <c r="K232" s="36" t="n"/>
      <c r="L232" s="36" t="n"/>
      <c r="M232" s="25">
        <f>IF(A232="","",IF(K232="","",K232-Dashboard!$B$3))</f>
        <v/>
      </c>
      <c r="N232" s="26">
        <f>IF(A232="","",IF(O232&lt;&gt;"OK","Review Data",IF(L232&lt;&gt;"","Completed",IF(K232="","No Follow-Up",IF(K232&lt;Dashboard!$B$3,"Overdue",IF(K232&lt;=Dashboard!$B$3+Settings!$B$6,"Due Soon","Scheduled"))))))</f>
        <v/>
      </c>
      <c r="O232" s="26">
        <f>IF(A232="","",IF(COUNTIF($A$7:$A$506,A232)&gt;1,"Check: Duplicate Interaction ID",IF(B232="","Check: Missing Case ID",IF(COUNTIF(Cases!$A$7:$A$206,B232)=0,"Check: Case ID Not Found",IF(C232="","Check: Missing Contact Date",IF(C232&gt;Dashboard!$B$3,"Check: Future Contact Date",IF(AND(K232&lt;&gt;"",C232&lt;&gt;"",K232&lt;C232),"Check: Follow-Up Before Contact",IF(AND(L232&lt;&gt;"",C232&lt;&gt;"",L232&lt;C232),"Check: Completion Before Contact","OK"))))))))</f>
        <v/>
      </c>
    </row>
    <row r="233">
      <c r="A233" s="23" t="n"/>
      <c r="B233" s="23" t="n"/>
      <c r="C233" s="36" t="n"/>
      <c r="D233" s="23" t="n"/>
      <c r="E233" s="23" t="n"/>
      <c r="F233" s="23" t="n"/>
      <c r="G233" s="23" t="n"/>
      <c r="H233" s="23" t="n"/>
      <c r="I233" s="24" t="n"/>
      <c r="J233" s="24" t="n"/>
      <c r="K233" s="36" t="n"/>
      <c r="L233" s="36" t="n"/>
      <c r="M233" s="25">
        <f>IF(A233="","",IF(K233="","",K233-Dashboard!$B$3))</f>
        <v/>
      </c>
      <c r="N233" s="26">
        <f>IF(A233="","",IF(O233&lt;&gt;"OK","Review Data",IF(L233&lt;&gt;"","Completed",IF(K233="","No Follow-Up",IF(K233&lt;Dashboard!$B$3,"Overdue",IF(K233&lt;=Dashboard!$B$3+Settings!$B$6,"Due Soon","Scheduled"))))))</f>
        <v/>
      </c>
      <c r="O233" s="26">
        <f>IF(A233="","",IF(COUNTIF($A$7:$A$506,A233)&gt;1,"Check: Duplicate Interaction ID",IF(B233="","Check: Missing Case ID",IF(COUNTIF(Cases!$A$7:$A$206,B233)=0,"Check: Case ID Not Found",IF(C233="","Check: Missing Contact Date",IF(C233&gt;Dashboard!$B$3,"Check: Future Contact Date",IF(AND(K233&lt;&gt;"",C233&lt;&gt;"",K233&lt;C233),"Check: Follow-Up Before Contact",IF(AND(L233&lt;&gt;"",C233&lt;&gt;"",L233&lt;C233),"Check: Completion Before Contact","OK"))))))))</f>
        <v/>
      </c>
    </row>
    <row r="234">
      <c r="A234" s="23" t="n"/>
      <c r="B234" s="23" t="n"/>
      <c r="C234" s="36" t="n"/>
      <c r="D234" s="23" t="n"/>
      <c r="E234" s="23" t="n"/>
      <c r="F234" s="23" t="n"/>
      <c r="G234" s="23" t="n"/>
      <c r="H234" s="23" t="n"/>
      <c r="I234" s="24" t="n"/>
      <c r="J234" s="24" t="n"/>
      <c r="K234" s="36" t="n"/>
      <c r="L234" s="36" t="n"/>
      <c r="M234" s="25">
        <f>IF(A234="","",IF(K234="","",K234-Dashboard!$B$3))</f>
        <v/>
      </c>
      <c r="N234" s="26">
        <f>IF(A234="","",IF(O234&lt;&gt;"OK","Review Data",IF(L234&lt;&gt;"","Completed",IF(K234="","No Follow-Up",IF(K234&lt;Dashboard!$B$3,"Overdue",IF(K234&lt;=Dashboard!$B$3+Settings!$B$6,"Due Soon","Scheduled"))))))</f>
        <v/>
      </c>
      <c r="O234" s="26">
        <f>IF(A234="","",IF(COUNTIF($A$7:$A$506,A234)&gt;1,"Check: Duplicate Interaction ID",IF(B234="","Check: Missing Case ID",IF(COUNTIF(Cases!$A$7:$A$206,B234)=0,"Check: Case ID Not Found",IF(C234="","Check: Missing Contact Date",IF(C234&gt;Dashboard!$B$3,"Check: Future Contact Date",IF(AND(K234&lt;&gt;"",C234&lt;&gt;"",K234&lt;C234),"Check: Follow-Up Before Contact",IF(AND(L234&lt;&gt;"",C234&lt;&gt;"",L234&lt;C234),"Check: Completion Before Contact","OK"))))))))</f>
        <v/>
      </c>
    </row>
    <row r="235">
      <c r="A235" s="23" t="n"/>
      <c r="B235" s="23" t="n"/>
      <c r="C235" s="36" t="n"/>
      <c r="D235" s="23" t="n"/>
      <c r="E235" s="23" t="n"/>
      <c r="F235" s="23" t="n"/>
      <c r="G235" s="23" t="n"/>
      <c r="H235" s="23" t="n"/>
      <c r="I235" s="24" t="n"/>
      <c r="J235" s="24" t="n"/>
      <c r="K235" s="36" t="n"/>
      <c r="L235" s="36" t="n"/>
      <c r="M235" s="25">
        <f>IF(A235="","",IF(K235="","",K235-Dashboard!$B$3))</f>
        <v/>
      </c>
      <c r="N235" s="26">
        <f>IF(A235="","",IF(O235&lt;&gt;"OK","Review Data",IF(L235&lt;&gt;"","Completed",IF(K235="","No Follow-Up",IF(K235&lt;Dashboard!$B$3,"Overdue",IF(K235&lt;=Dashboard!$B$3+Settings!$B$6,"Due Soon","Scheduled"))))))</f>
        <v/>
      </c>
      <c r="O235" s="26">
        <f>IF(A235="","",IF(COUNTIF($A$7:$A$506,A235)&gt;1,"Check: Duplicate Interaction ID",IF(B235="","Check: Missing Case ID",IF(COUNTIF(Cases!$A$7:$A$206,B235)=0,"Check: Case ID Not Found",IF(C235="","Check: Missing Contact Date",IF(C235&gt;Dashboard!$B$3,"Check: Future Contact Date",IF(AND(K235&lt;&gt;"",C235&lt;&gt;"",K235&lt;C235),"Check: Follow-Up Before Contact",IF(AND(L235&lt;&gt;"",C235&lt;&gt;"",L235&lt;C235),"Check: Completion Before Contact","OK"))))))))</f>
        <v/>
      </c>
    </row>
    <row r="236">
      <c r="A236" s="23" t="n"/>
      <c r="B236" s="23" t="n"/>
      <c r="C236" s="36" t="n"/>
      <c r="D236" s="23" t="n"/>
      <c r="E236" s="23" t="n"/>
      <c r="F236" s="23" t="n"/>
      <c r="G236" s="23" t="n"/>
      <c r="H236" s="23" t="n"/>
      <c r="I236" s="24" t="n"/>
      <c r="J236" s="24" t="n"/>
      <c r="K236" s="36" t="n"/>
      <c r="L236" s="36" t="n"/>
      <c r="M236" s="25">
        <f>IF(A236="","",IF(K236="","",K236-Dashboard!$B$3))</f>
        <v/>
      </c>
      <c r="N236" s="26">
        <f>IF(A236="","",IF(O236&lt;&gt;"OK","Review Data",IF(L236&lt;&gt;"","Completed",IF(K236="","No Follow-Up",IF(K236&lt;Dashboard!$B$3,"Overdue",IF(K236&lt;=Dashboard!$B$3+Settings!$B$6,"Due Soon","Scheduled"))))))</f>
        <v/>
      </c>
      <c r="O236" s="26">
        <f>IF(A236="","",IF(COUNTIF($A$7:$A$506,A236)&gt;1,"Check: Duplicate Interaction ID",IF(B236="","Check: Missing Case ID",IF(COUNTIF(Cases!$A$7:$A$206,B236)=0,"Check: Case ID Not Found",IF(C236="","Check: Missing Contact Date",IF(C236&gt;Dashboard!$B$3,"Check: Future Contact Date",IF(AND(K236&lt;&gt;"",C236&lt;&gt;"",K236&lt;C236),"Check: Follow-Up Before Contact",IF(AND(L236&lt;&gt;"",C236&lt;&gt;"",L236&lt;C236),"Check: Completion Before Contact","OK"))))))))</f>
        <v/>
      </c>
    </row>
    <row r="237">
      <c r="A237" s="23" t="n"/>
      <c r="B237" s="23" t="n"/>
      <c r="C237" s="36" t="n"/>
      <c r="D237" s="23" t="n"/>
      <c r="E237" s="23" t="n"/>
      <c r="F237" s="23" t="n"/>
      <c r="G237" s="23" t="n"/>
      <c r="H237" s="23" t="n"/>
      <c r="I237" s="24" t="n"/>
      <c r="J237" s="24" t="n"/>
      <c r="K237" s="36" t="n"/>
      <c r="L237" s="36" t="n"/>
      <c r="M237" s="25">
        <f>IF(A237="","",IF(K237="","",K237-Dashboard!$B$3))</f>
        <v/>
      </c>
      <c r="N237" s="26">
        <f>IF(A237="","",IF(O237&lt;&gt;"OK","Review Data",IF(L237&lt;&gt;"","Completed",IF(K237="","No Follow-Up",IF(K237&lt;Dashboard!$B$3,"Overdue",IF(K237&lt;=Dashboard!$B$3+Settings!$B$6,"Due Soon","Scheduled"))))))</f>
        <v/>
      </c>
      <c r="O237" s="26">
        <f>IF(A237="","",IF(COUNTIF($A$7:$A$506,A237)&gt;1,"Check: Duplicate Interaction ID",IF(B237="","Check: Missing Case ID",IF(COUNTIF(Cases!$A$7:$A$206,B237)=0,"Check: Case ID Not Found",IF(C237="","Check: Missing Contact Date",IF(C237&gt;Dashboard!$B$3,"Check: Future Contact Date",IF(AND(K237&lt;&gt;"",C237&lt;&gt;"",K237&lt;C237),"Check: Follow-Up Before Contact",IF(AND(L237&lt;&gt;"",C237&lt;&gt;"",L237&lt;C237),"Check: Completion Before Contact","OK"))))))))</f>
        <v/>
      </c>
    </row>
    <row r="238">
      <c r="A238" s="23" t="n"/>
      <c r="B238" s="23" t="n"/>
      <c r="C238" s="36" t="n"/>
      <c r="D238" s="23" t="n"/>
      <c r="E238" s="23" t="n"/>
      <c r="F238" s="23" t="n"/>
      <c r="G238" s="23" t="n"/>
      <c r="H238" s="23" t="n"/>
      <c r="I238" s="24" t="n"/>
      <c r="J238" s="24" t="n"/>
      <c r="K238" s="36" t="n"/>
      <c r="L238" s="36" t="n"/>
      <c r="M238" s="25">
        <f>IF(A238="","",IF(K238="","",K238-Dashboard!$B$3))</f>
        <v/>
      </c>
      <c r="N238" s="26">
        <f>IF(A238="","",IF(O238&lt;&gt;"OK","Review Data",IF(L238&lt;&gt;"","Completed",IF(K238="","No Follow-Up",IF(K238&lt;Dashboard!$B$3,"Overdue",IF(K238&lt;=Dashboard!$B$3+Settings!$B$6,"Due Soon","Scheduled"))))))</f>
        <v/>
      </c>
      <c r="O238" s="26">
        <f>IF(A238="","",IF(COUNTIF($A$7:$A$506,A238)&gt;1,"Check: Duplicate Interaction ID",IF(B238="","Check: Missing Case ID",IF(COUNTIF(Cases!$A$7:$A$206,B238)=0,"Check: Case ID Not Found",IF(C238="","Check: Missing Contact Date",IF(C238&gt;Dashboard!$B$3,"Check: Future Contact Date",IF(AND(K238&lt;&gt;"",C238&lt;&gt;"",K238&lt;C238),"Check: Follow-Up Before Contact",IF(AND(L238&lt;&gt;"",C238&lt;&gt;"",L238&lt;C238),"Check: Completion Before Contact","OK"))))))))</f>
        <v/>
      </c>
    </row>
    <row r="239">
      <c r="A239" s="23" t="n"/>
      <c r="B239" s="23" t="n"/>
      <c r="C239" s="36" t="n"/>
      <c r="D239" s="23" t="n"/>
      <c r="E239" s="23" t="n"/>
      <c r="F239" s="23" t="n"/>
      <c r="G239" s="23" t="n"/>
      <c r="H239" s="23" t="n"/>
      <c r="I239" s="24" t="n"/>
      <c r="J239" s="24" t="n"/>
      <c r="K239" s="36" t="n"/>
      <c r="L239" s="36" t="n"/>
      <c r="M239" s="25">
        <f>IF(A239="","",IF(K239="","",K239-Dashboard!$B$3))</f>
        <v/>
      </c>
      <c r="N239" s="26">
        <f>IF(A239="","",IF(O239&lt;&gt;"OK","Review Data",IF(L239&lt;&gt;"","Completed",IF(K239="","No Follow-Up",IF(K239&lt;Dashboard!$B$3,"Overdue",IF(K239&lt;=Dashboard!$B$3+Settings!$B$6,"Due Soon","Scheduled"))))))</f>
        <v/>
      </c>
      <c r="O239" s="26">
        <f>IF(A239="","",IF(COUNTIF($A$7:$A$506,A239)&gt;1,"Check: Duplicate Interaction ID",IF(B239="","Check: Missing Case ID",IF(COUNTIF(Cases!$A$7:$A$206,B239)=0,"Check: Case ID Not Found",IF(C239="","Check: Missing Contact Date",IF(C239&gt;Dashboard!$B$3,"Check: Future Contact Date",IF(AND(K239&lt;&gt;"",C239&lt;&gt;"",K239&lt;C239),"Check: Follow-Up Before Contact",IF(AND(L239&lt;&gt;"",C239&lt;&gt;"",L239&lt;C239),"Check: Completion Before Contact","OK"))))))))</f>
        <v/>
      </c>
    </row>
    <row r="240">
      <c r="A240" s="23" t="n"/>
      <c r="B240" s="23" t="n"/>
      <c r="C240" s="36" t="n"/>
      <c r="D240" s="23" t="n"/>
      <c r="E240" s="23" t="n"/>
      <c r="F240" s="23" t="n"/>
      <c r="G240" s="23" t="n"/>
      <c r="H240" s="23" t="n"/>
      <c r="I240" s="24" t="n"/>
      <c r="J240" s="24" t="n"/>
      <c r="K240" s="36" t="n"/>
      <c r="L240" s="36" t="n"/>
      <c r="M240" s="25">
        <f>IF(A240="","",IF(K240="","",K240-Dashboard!$B$3))</f>
        <v/>
      </c>
      <c r="N240" s="26">
        <f>IF(A240="","",IF(O240&lt;&gt;"OK","Review Data",IF(L240&lt;&gt;"","Completed",IF(K240="","No Follow-Up",IF(K240&lt;Dashboard!$B$3,"Overdue",IF(K240&lt;=Dashboard!$B$3+Settings!$B$6,"Due Soon","Scheduled"))))))</f>
        <v/>
      </c>
      <c r="O240" s="26">
        <f>IF(A240="","",IF(COUNTIF($A$7:$A$506,A240)&gt;1,"Check: Duplicate Interaction ID",IF(B240="","Check: Missing Case ID",IF(COUNTIF(Cases!$A$7:$A$206,B240)=0,"Check: Case ID Not Found",IF(C240="","Check: Missing Contact Date",IF(C240&gt;Dashboard!$B$3,"Check: Future Contact Date",IF(AND(K240&lt;&gt;"",C240&lt;&gt;"",K240&lt;C240),"Check: Follow-Up Before Contact",IF(AND(L240&lt;&gt;"",C240&lt;&gt;"",L240&lt;C240),"Check: Completion Before Contact","OK"))))))))</f>
        <v/>
      </c>
    </row>
    <row r="241">
      <c r="A241" s="23" t="n"/>
      <c r="B241" s="23" t="n"/>
      <c r="C241" s="36" t="n"/>
      <c r="D241" s="23" t="n"/>
      <c r="E241" s="23" t="n"/>
      <c r="F241" s="23" t="n"/>
      <c r="G241" s="23" t="n"/>
      <c r="H241" s="23" t="n"/>
      <c r="I241" s="24" t="n"/>
      <c r="J241" s="24" t="n"/>
      <c r="K241" s="36" t="n"/>
      <c r="L241" s="36" t="n"/>
      <c r="M241" s="25">
        <f>IF(A241="","",IF(K241="","",K241-Dashboard!$B$3))</f>
        <v/>
      </c>
      <c r="N241" s="26">
        <f>IF(A241="","",IF(O241&lt;&gt;"OK","Review Data",IF(L241&lt;&gt;"","Completed",IF(K241="","No Follow-Up",IF(K241&lt;Dashboard!$B$3,"Overdue",IF(K241&lt;=Dashboard!$B$3+Settings!$B$6,"Due Soon","Scheduled"))))))</f>
        <v/>
      </c>
      <c r="O241" s="26">
        <f>IF(A241="","",IF(COUNTIF($A$7:$A$506,A241)&gt;1,"Check: Duplicate Interaction ID",IF(B241="","Check: Missing Case ID",IF(COUNTIF(Cases!$A$7:$A$206,B241)=0,"Check: Case ID Not Found",IF(C241="","Check: Missing Contact Date",IF(C241&gt;Dashboard!$B$3,"Check: Future Contact Date",IF(AND(K241&lt;&gt;"",C241&lt;&gt;"",K241&lt;C241),"Check: Follow-Up Before Contact",IF(AND(L241&lt;&gt;"",C241&lt;&gt;"",L241&lt;C241),"Check: Completion Before Contact","OK"))))))))</f>
        <v/>
      </c>
    </row>
    <row r="242">
      <c r="A242" s="23" t="n"/>
      <c r="B242" s="23" t="n"/>
      <c r="C242" s="36" t="n"/>
      <c r="D242" s="23" t="n"/>
      <c r="E242" s="23" t="n"/>
      <c r="F242" s="23" t="n"/>
      <c r="G242" s="23" t="n"/>
      <c r="H242" s="23" t="n"/>
      <c r="I242" s="24" t="n"/>
      <c r="J242" s="24" t="n"/>
      <c r="K242" s="36" t="n"/>
      <c r="L242" s="36" t="n"/>
      <c r="M242" s="25">
        <f>IF(A242="","",IF(K242="","",K242-Dashboard!$B$3))</f>
        <v/>
      </c>
      <c r="N242" s="26">
        <f>IF(A242="","",IF(O242&lt;&gt;"OK","Review Data",IF(L242&lt;&gt;"","Completed",IF(K242="","No Follow-Up",IF(K242&lt;Dashboard!$B$3,"Overdue",IF(K242&lt;=Dashboard!$B$3+Settings!$B$6,"Due Soon","Scheduled"))))))</f>
        <v/>
      </c>
      <c r="O242" s="26">
        <f>IF(A242="","",IF(COUNTIF($A$7:$A$506,A242)&gt;1,"Check: Duplicate Interaction ID",IF(B242="","Check: Missing Case ID",IF(COUNTIF(Cases!$A$7:$A$206,B242)=0,"Check: Case ID Not Found",IF(C242="","Check: Missing Contact Date",IF(C242&gt;Dashboard!$B$3,"Check: Future Contact Date",IF(AND(K242&lt;&gt;"",C242&lt;&gt;"",K242&lt;C242),"Check: Follow-Up Before Contact",IF(AND(L242&lt;&gt;"",C242&lt;&gt;"",L242&lt;C242),"Check: Completion Before Contact","OK"))))))))</f>
        <v/>
      </c>
    </row>
    <row r="243">
      <c r="A243" s="23" t="n"/>
      <c r="B243" s="23" t="n"/>
      <c r="C243" s="36" t="n"/>
      <c r="D243" s="23" t="n"/>
      <c r="E243" s="23" t="n"/>
      <c r="F243" s="23" t="n"/>
      <c r="G243" s="23" t="n"/>
      <c r="H243" s="23" t="n"/>
      <c r="I243" s="24" t="n"/>
      <c r="J243" s="24" t="n"/>
      <c r="K243" s="36" t="n"/>
      <c r="L243" s="36" t="n"/>
      <c r="M243" s="25">
        <f>IF(A243="","",IF(K243="","",K243-Dashboard!$B$3))</f>
        <v/>
      </c>
      <c r="N243" s="26">
        <f>IF(A243="","",IF(O243&lt;&gt;"OK","Review Data",IF(L243&lt;&gt;"","Completed",IF(K243="","No Follow-Up",IF(K243&lt;Dashboard!$B$3,"Overdue",IF(K243&lt;=Dashboard!$B$3+Settings!$B$6,"Due Soon","Scheduled"))))))</f>
        <v/>
      </c>
      <c r="O243" s="26">
        <f>IF(A243="","",IF(COUNTIF($A$7:$A$506,A243)&gt;1,"Check: Duplicate Interaction ID",IF(B243="","Check: Missing Case ID",IF(COUNTIF(Cases!$A$7:$A$206,B243)=0,"Check: Case ID Not Found",IF(C243="","Check: Missing Contact Date",IF(C243&gt;Dashboard!$B$3,"Check: Future Contact Date",IF(AND(K243&lt;&gt;"",C243&lt;&gt;"",K243&lt;C243),"Check: Follow-Up Before Contact",IF(AND(L243&lt;&gt;"",C243&lt;&gt;"",L243&lt;C243),"Check: Completion Before Contact","OK"))))))))</f>
        <v/>
      </c>
    </row>
    <row r="244">
      <c r="A244" s="23" t="n"/>
      <c r="B244" s="23" t="n"/>
      <c r="C244" s="36" t="n"/>
      <c r="D244" s="23" t="n"/>
      <c r="E244" s="23" t="n"/>
      <c r="F244" s="23" t="n"/>
      <c r="G244" s="23" t="n"/>
      <c r="H244" s="23" t="n"/>
      <c r="I244" s="24" t="n"/>
      <c r="J244" s="24" t="n"/>
      <c r="K244" s="36" t="n"/>
      <c r="L244" s="36" t="n"/>
      <c r="M244" s="25">
        <f>IF(A244="","",IF(K244="","",K244-Dashboard!$B$3))</f>
        <v/>
      </c>
      <c r="N244" s="26">
        <f>IF(A244="","",IF(O244&lt;&gt;"OK","Review Data",IF(L244&lt;&gt;"","Completed",IF(K244="","No Follow-Up",IF(K244&lt;Dashboard!$B$3,"Overdue",IF(K244&lt;=Dashboard!$B$3+Settings!$B$6,"Due Soon","Scheduled"))))))</f>
        <v/>
      </c>
      <c r="O244" s="26">
        <f>IF(A244="","",IF(COUNTIF($A$7:$A$506,A244)&gt;1,"Check: Duplicate Interaction ID",IF(B244="","Check: Missing Case ID",IF(COUNTIF(Cases!$A$7:$A$206,B244)=0,"Check: Case ID Not Found",IF(C244="","Check: Missing Contact Date",IF(C244&gt;Dashboard!$B$3,"Check: Future Contact Date",IF(AND(K244&lt;&gt;"",C244&lt;&gt;"",K244&lt;C244),"Check: Follow-Up Before Contact",IF(AND(L244&lt;&gt;"",C244&lt;&gt;"",L244&lt;C244),"Check: Completion Before Contact","OK"))))))))</f>
        <v/>
      </c>
    </row>
    <row r="245">
      <c r="A245" s="23" t="n"/>
      <c r="B245" s="23" t="n"/>
      <c r="C245" s="36" t="n"/>
      <c r="D245" s="23" t="n"/>
      <c r="E245" s="23" t="n"/>
      <c r="F245" s="23" t="n"/>
      <c r="G245" s="23" t="n"/>
      <c r="H245" s="23" t="n"/>
      <c r="I245" s="24" t="n"/>
      <c r="J245" s="24" t="n"/>
      <c r="K245" s="36" t="n"/>
      <c r="L245" s="36" t="n"/>
      <c r="M245" s="25">
        <f>IF(A245="","",IF(K245="","",K245-Dashboard!$B$3))</f>
        <v/>
      </c>
      <c r="N245" s="26">
        <f>IF(A245="","",IF(O245&lt;&gt;"OK","Review Data",IF(L245&lt;&gt;"","Completed",IF(K245="","No Follow-Up",IF(K245&lt;Dashboard!$B$3,"Overdue",IF(K245&lt;=Dashboard!$B$3+Settings!$B$6,"Due Soon","Scheduled"))))))</f>
        <v/>
      </c>
      <c r="O245" s="26">
        <f>IF(A245="","",IF(COUNTIF($A$7:$A$506,A245)&gt;1,"Check: Duplicate Interaction ID",IF(B245="","Check: Missing Case ID",IF(COUNTIF(Cases!$A$7:$A$206,B245)=0,"Check: Case ID Not Found",IF(C245="","Check: Missing Contact Date",IF(C245&gt;Dashboard!$B$3,"Check: Future Contact Date",IF(AND(K245&lt;&gt;"",C245&lt;&gt;"",K245&lt;C245),"Check: Follow-Up Before Contact",IF(AND(L245&lt;&gt;"",C245&lt;&gt;"",L245&lt;C245),"Check: Completion Before Contact","OK"))))))))</f>
        <v/>
      </c>
    </row>
    <row r="246">
      <c r="A246" s="23" t="n"/>
      <c r="B246" s="23" t="n"/>
      <c r="C246" s="36" t="n"/>
      <c r="D246" s="23" t="n"/>
      <c r="E246" s="23" t="n"/>
      <c r="F246" s="23" t="n"/>
      <c r="G246" s="23" t="n"/>
      <c r="H246" s="23" t="n"/>
      <c r="I246" s="24" t="n"/>
      <c r="J246" s="24" t="n"/>
      <c r="K246" s="36" t="n"/>
      <c r="L246" s="36" t="n"/>
      <c r="M246" s="25">
        <f>IF(A246="","",IF(K246="","",K246-Dashboard!$B$3))</f>
        <v/>
      </c>
      <c r="N246" s="26">
        <f>IF(A246="","",IF(O246&lt;&gt;"OK","Review Data",IF(L246&lt;&gt;"","Completed",IF(K246="","No Follow-Up",IF(K246&lt;Dashboard!$B$3,"Overdue",IF(K246&lt;=Dashboard!$B$3+Settings!$B$6,"Due Soon","Scheduled"))))))</f>
        <v/>
      </c>
      <c r="O246" s="26">
        <f>IF(A246="","",IF(COUNTIF($A$7:$A$506,A246)&gt;1,"Check: Duplicate Interaction ID",IF(B246="","Check: Missing Case ID",IF(COUNTIF(Cases!$A$7:$A$206,B246)=0,"Check: Case ID Not Found",IF(C246="","Check: Missing Contact Date",IF(C246&gt;Dashboard!$B$3,"Check: Future Contact Date",IF(AND(K246&lt;&gt;"",C246&lt;&gt;"",K246&lt;C246),"Check: Follow-Up Before Contact",IF(AND(L246&lt;&gt;"",C246&lt;&gt;"",L246&lt;C246),"Check: Completion Before Contact","OK"))))))))</f>
        <v/>
      </c>
    </row>
    <row r="247">
      <c r="A247" s="23" t="n"/>
      <c r="B247" s="23" t="n"/>
      <c r="C247" s="36" t="n"/>
      <c r="D247" s="23" t="n"/>
      <c r="E247" s="23" t="n"/>
      <c r="F247" s="23" t="n"/>
      <c r="G247" s="23" t="n"/>
      <c r="H247" s="23" t="n"/>
      <c r="I247" s="24" t="n"/>
      <c r="J247" s="24" t="n"/>
      <c r="K247" s="36" t="n"/>
      <c r="L247" s="36" t="n"/>
      <c r="M247" s="25">
        <f>IF(A247="","",IF(K247="","",K247-Dashboard!$B$3))</f>
        <v/>
      </c>
      <c r="N247" s="26">
        <f>IF(A247="","",IF(O247&lt;&gt;"OK","Review Data",IF(L247&lt;&gt;"","Completed",IF(K247="","No Follow-Up",IF(K247&lt;Dashboard!$B$3,"Overdue",IF(K247&lt;=Dashboard!$B$3+Settings!$B$6,"Due Soon","Scheduled"))))))</f>
        <v/>
      </c>
      <c r="O247" s="26">
        <f>IF(A247="","",IF(COUNTIF($A$7:$A$506,A247)&gt;1,"Check: Duplicate Interaction ID",IF(B247="","Check: Missing Case ID",IF(COUNTIF(Cases!$A$7:$A$206,B247)=0,"Check: Case ID Not Found",IF(C247="","Check: Missing Contact Date",IF(C247&gt;Dashboard!$B$3,"Check: Future Contact Date",IF(AND(K247&lt;&gt;"",C247&lt;&gt;"",K247&lt;C247),"Check: Follow-Up Before Contact",IF(AND(L247&lt;&gt;"",C247&lt;&gt;"",L247&lt;C247),"Check: Completion Before Contact","OK"))))))))</f>
        <v/>
      </c>
    </row>
    <row r="248">
      <c r="A248" s="23" t="n"/>
      <c r="B248" s="23" t="n"/>
      <c r="C248" s="36" t="n"/>
      <c r="D248" s="23" t="n"/>
      <c r="E248" s="23" t="n"/>
      <c r="F248" s="23" t="n"/>
      <c r="G248" s="23" t="n"/>
      <c r="H248" s="23" t="n"/>
      <c r="I248" s="24" t="n"/>
      <c r="J248" s="24" t="n"/>
      <c r="K248" s="36" t="n"/>
      <c r="L248" s="36" t="n"/>
      <c r="M248" s="25">
        <f>IF(A248="","",IF(K248="","",K248-Dashboard!$B$3))</f>
        <v/>
      </c>
      <c r="N248" s="26">
        <f>IF(A248="","",IF(O248&lt;&gt;"OK","Review Data",IF(L248&lt;&gt;"","Completed",IF(K248="","No Follow-Up",IF(K248&lt;Dashboard!$B$3,"Overdue",IF(K248&lt;=Dashboard!$B$3+Settings!$B$6,"Due Soon","Scheduled"))))))</f>
        <v/>
      </c>
      <c r="O248" s="26">
        <f>IF(A248="","",IF(COUNTIF($A$7:$A$506,A248)&gt;1,"Check: Duplicate Interaction ID",IF(B248="","Check: Missing Case ID",IF(COUNTIF(Cases!$A$7:$A$206,B248)=0,"Check: Case ID Not Found",IF(C248="","Check: Missing Contact Date",IF(C248&gt;Dashboard!$B$3,"Check: Future Contact Date",IF(AND(K248&lt;&gt;"",C248&lt;&gt;"",K248&lt;C248),"Check: Follow-Up Before Contact",IF(AND(L248&lt;&gt;"",C248&lt;&gt;"",L248&lt;C248),"Check: Completion Before Contact","OK"))))))))</f>
        <v/>
      </c>
    </row>
    <row r="249">
      <c r="A249" s="23" t="n"/>
      <c r="B249" s="23" t="n"/>
      <c r="C249" s="36" t="n"/>
      <c r="D249" s="23" t="n"/>
      <c r="E249" s="23" t="n"/>
      <c r="F249" s="23" t="n"/>
      <c r="G249" s="23" t="n"/>
      <c r="H249" s="23" t="n"/>
      <c r="I249" s="24" t="n"/>
      <c r="J249" s="24" t="n"/>
      <c r="K249" s="36" t="n"/>
      <c r="L249" s="36" t="n"/>
      <c r="M249" s="25">
        <f>IF(A249="","",IF(K249="","",K249-Dashboard!$B$3))</f>
        <v/>
      </c>
      <c r="N249" s="26">
        <f>IF(A249="","",IF(O249&lt;&gt;"OK","Review Data",IF(L249&lt;&gt;"","Completed",IF(K249="","No Follow-Up",IF(K249&lt;Dashboard!$B$3,"Overdue",IF(K249&lt;=Dashboard!$B$3+Settings!$B$6,"Due Soon","Scheduled"))))))</f>
        <v/>
      </c>
      <c r="O249" s="26">
        <f>IF(A249="","",IF(COUNTIF($A$7:$A$506,A249)&gt;1,"Check: Duplicate Interaction ID",IF(B249="","Check: Missing Case ID",IF(COUNTIF(Cases!$A$7:$A$206,B249)=0,"Check: Case ID Not Found",IF(C249="","Check: Missing Contact Date",IF(C249&gt;Dashboard!$B$3,"Check: Future Contact Date",IF(AND(K249&lt;&gt;"",C249&lt;&gt;"",K249&lt;C249),"Check: Follow-Up Before Contact",IF(AND(L249&lt;&gt;"",C249&lt;&gt;"",L249&lt;C249),"Check: Completion Before Contact","OK"))))))))</f>
        <v/>
      </c>
    </row>
    <row r="250">
      <c r="A250" s="23" t="n"/>
      <c r="B250" s="23" t="n"/>
      <c r="C250" s="36" t="n"/>
      <c r="D250" s="23" t="n"/>
      <c r="E250" s="23" t="n"/>
      <c r="F250" s="23" t="n"/>
      <c r="G250" s="23" t="n"/>
      <c r="H250" s="23" t="n"/>
      <c r="I250" s="24" t="n"/>
      <c r="J250" s="24" t="n"/>
      <c r="K250" s="36" t="n"/>
      <c r="L250" s="36" t="n"/>
      <c r="M250" s="25">
        <f>IF(A250="","",IF(K250="","",K250-Dashboard!$B$3))</f>
        <v/>
      </c>
      <c r="N250" s="26">
        <f>IF(A250="","",IF(O250&lt;&gt;"OK","Review Data",IF(L250&lt;&gt;"","Completed",IF(K250="","No Follow-Up",IF(K250&lt;Dashboard!$B$3,"Overdue",IF(K250&lt;=Dashboard!$B$3+Settings!$B$6,"Due Soon","Scheduled"))))))</f>
        <v/>
      </c>
      <c r="O250" s="26">
        <f>IF(A250="","",IF(COUNTIF($A$7:$A$506,A250)&gt;1,"Check: Duplicate Interaction ID",IF(B250="","Check: Missing Case ID",IF(COUNTIF(Cases!$A$7:$A$206,B250)=0,"Check: Case ID Not Found",IF(C250="","Check: Missing Contact Date",IF(C250&gt;Dashboard!$B$3,"Check: Future Contact Date",IF(AND(K250&lt;&gt;"",C250&lt;&gt;"",K250&lt;C250),"Check: Follow-Up Before Contact",IF(AND(L250&lt;&gt;"",C250&lt;&gt;"",L250&lt;C250),"Check: Completion Before Contact","OK"))))))))</f>
        <v/>
      </c>
    </row>
    <row r="251">
      <c r="A251" s="23" t="n"/>
      <c r="B251" s="23" t="n"/>
      <c r="C251" s="36" t="n"/>
      <c r="D251" s="23" t="n"/>
      <c r="E251" s="23" t="n"/>
      <c r="F251" s="23" t="n"/>
      <c r="G251" s="23" t="n"/>
      <c r="H251" s="23" t="n"/>
      <c r="I251" s="24" t="n"/>
      <c r="J251" s="24" t="n"/>
      <c r="K251" s="36" t="n"/>
      <c r="L251" s="36" t="n"/>
      <c r="M251" s="25">
        <f>IF(A251="","",IF(K251="","",K251-Dashboard!$B$3))</f>
        <v/>
      </c>
      <c r="N251" s="26">
        <f>IF(A251="","",IF(O251&lt;&gt;"OK","Review Data",IF(L251&lt;&gt;"","Completed",IF(K251="","No Follow-Up",IF(K251&lt;Dashboard!$B$3,"Overdue",IF(K251&lt;=Dashboard!$B$3+Settings!$B$6,"Due Soon","Scheduled"))))))</f>
        <v/>
      </c>
      <c r="O251" s="26">
        <f>IF(A251="","",IF(COUNTIF($A$7:$A$506,A251)&gt;1,"Check: Duplicate Interaction ID",IF(B251="","Check: Missing Case ID",IF(COUNTIF(Cases!$A$7:$A$206,B251)=0,"Check: Case ID Not Found",IF(C251="","Check: Missing Contact Date",IF(C251&gt;Dashboard!$B$3,"Check: Future Contact Date",IF(AND(K251&lt;&gt;"",C251&lt;&gt;"",K251&lt;C251),"Check: Follow-Up Before Contact",IF(AND(L251&lt;&gt;"",C251&lt;&gt;"",L251&lt;C251),"Check: Completion Before Contact","OK"))))))))</f>
        <v/>
      </c>
    </row>
    <row r="252">
      <c r="A252" s="23" t="n"/>
      <c r="B252" s="23" t="n"/>
      <c r="C252" s="36" t="n"/>
      <c r="D252" s="23" t="n"/>
      <c r="E252" s="23" t="n"/>
      <c r="F252" s="23" t="n"/>
      <c r="G252" s="23" t="n"/>
      <c r="H252" s="23" t="n"/>
      <c r="I252" s="24" t="n"/>
      <c r="J252" s="24" t="n"/>
      <c r="K252" s="36" t="n"/>
      <c r="L252" s="36" t="n"/>
      <c r="M252" s="25">
        <f>IF(A252="","",IF(K252="","",K252-Dashboard!$B$3))</f>
        <v/>
      </c>
      <c r="N252" s="26">
        <f>IF(A252="","",IF(O252&lt;&gt;"OK","Review Data",IF(L252&lt;&gt;"","Completed",IF(K252="","No Follow-Up",IF(K252&lt;Dashboard!$B$3,"Overdue",IF(K252&lt;=Dashboard!$B$3+Settings!$B$6,"Due Soon","Scheduled"))))))</f>
        <v/>
      </c>
      <c r="O252" s="26">
        <f>IF(A252="","",IF(COUNTIF($A$7:$A$506,A252)&gt;1,"Check: Duplicate Interaction ID",IF(B252="","Check: Missing Case ID",IF(COUNTIF(Cases!$A$7:$A$206,B252)=0,"Check: Case ID Not Found",IF(C252="","Check: Missing Contact Date",IF(C252&gt;Dashboard!$B$3,"Check: Future Contact Date",IF(AND(K252&lt;&gt;"",C252&lt;&gt;"",K252&lt;C252),"Check: Follow-Up Before Contact",IF(AND(L252&lt;&gt;"",C252&lt;&gt;"",L252&lt;C252),"Check: Completion Before Contact","OK"))))))))</f>
        <v/>
      </c>
    </row>
    <row r="253">
      <c r="A253" s="23" t="n"/>
      <c r="B253" s="23" t="n"/>
      <c r="C253" s="36" t="n"/>
      <c r="D253" s="23" t="n"/>
      <c r="E253" s="23" t="n"/>
      <c r="F253" s="23" t="n"/>
      <c r="G253" s="23" t="n"/>
      <c r="H253" s="23" t="n"/>
      <c r="I253" s="24" t="n"/>
      <c r="J253" s="24" t="n"/>
      <c r="K253" s="36" t="n"/>
      <c r="L253" s="36" t="n"/>
      <c r="M253" s="25">
        <f>IF(A253="","",IF(K253="","",K253-Dashboard!$B$3))</f>
        <v/>
      </c>
      <c r="N253" s="26">
        <f>IF(A253="","",IF(O253&lt;&gt;"OK","Review Data",IF(L253&lt;&gt;"","Completed",IF(K253="","No Follow-Up",IF(K253&lt;Dashboard!$B$3,"Overdue",IF(K253&lt;=Dashboard!$B$3+Settings!$B$6,"Due Soon","Scheduled"))))))</f>
        <v/>
      </c>
      <c r="O253" s="26">
        <f>IF(A253="","",IF(COUNTIF($A$7:$A$506,A253)&gt;1,"Check: Duplicate Interaction ID",IF(B253="","Check: Missing Case ID",IF(COUNTIF(Cases!$A$7:$A$206,B253)=0,"Check: Case ID Not Found",IF(C253="","Check: Missing Contact Date",IF(C253&gt;Dashboard!$B$3,"Check: Future Contact Date",IF(AND(K253&lt;&gt;"",C253&lt;&gt;"",K253&lt;C253),"Check: Follow-Up Before Contact",IF(AND(L253&lt;&gt;"",C253&lt;&gt;"",L253&lt;C253),"Check: Completion Before Contact","OK"))))))))</f>
        <v/>
      </c>
    </row>
    <row r="254">
      <c r="A254" s="23" t="n"/>
      <c r="B254" s="23" t="n"/>
      <c r="C254" s="36" t="n"/>
      <c r="D254" s="23" t="n"/>
      <c r="E254" s="23" t="n"/>
      <c r="F254" s="23" t="n"/>
      <c r="G254" s="23" t="n"/>
      <c r="H254" s="23" t="n"/>
      <c r="I254" s="24" t="n"/>
      <c r="J254" s="24" t="n"/>
      <c r="K254" s="36" t="n"/>
      <c r="L254" s="36" t="n"/>
      <c r="M254" s="25">
        <f>IF(A254="","",IF(K254="","",K254-Dashboard!$B$3))</f>
        <v/>
      </c>
      <c r="N254" s="26">
        <f>IF(A254="","",IF(O254&lt;&gt;"OK","Review Data",IF(L254&lt;&gt;"","Completed",IF(K254="","No Follow-Up",IF(K254&lt;Dashboard!$B$3,"Overdue",IF(K254&lt;=Dashboard!$B$3+Settings!$B$6,"Due Soon","Scheduled"))))))</f>
        <v/>
      </c>
      <c r="O254" s="26">
        <f>IF(A254="","",IF(COUNTIF($A$7:$A$506,A254)&gt;1,"Check: Duplicate Interaction ID",IF(B254="","Check: Missing Case ID",IF(COUNTIF(Cases!$A$7:$A$206,B254)=0,"Check: Case ID Not Found",IF(C254="","Check: Missing Contact Date",IF(C254&gt;Dashboard!$B$3,"Check: Future Contact Date",IF(AND(K254&lt;&gt;"",C254&lt;&gt;"",K254&lt;C254),"Check: Follow-Up Before Contact",IF(AND(L254&lt;&gt;"",C254&lt;&gt;"",L254&lt;C254),"Check: Completion Before Contact","OK"))))))))</f>
        <v/>
      </c>
    </row>
    <row r="255">
      <c r="A255" s="23" t="n"/>
      <c r="B255" s="23" t="n"/>
      <c r="C255" s="36" t="n"/>
      <c r="D255" s="23" t="n"/>
      <c r="E255" s="23" t="n"/>
      <c r="F255" s="23" t="n"/>
      <c r="G255" s="23" t="n"/>
      <c r="H255" s="23" t="n"/>
      <c r="I255" s="24" t="n"/>
      <c r="J255" s="24" t="n"/>
      <c r="K255" s="36" t="n"/>
      <c r="L255" s="36" t="n"/>
      <c r="M255" s="25">
        <f>IF(A255="","",IF(K255="","",K255-Dashboard!$B$3))</f>
        <v/>
      </c>
      <c r="N255" s="26">
        <f>IF(A255="","",IF(O255&lt;&gt;"OK","Review Data",IF(L255&lt;&gt;"","Completed",IF(K255="","No Follow-Up",IF(K255&lt;Dashboard!$B$3,"Overdue",IF(K255&lt;=Dashboard!$B$3+Settings!$B$6,"Due Soon","Scheduled"))))))</f>
        <v/>
      </c>
      <c r="O255" s="26">
        <f>IF(A255="","",IF(COUNTIF($A$7:$A$506,A255)&gt;1,"Check: Duplicate Interaction ID",IF(B255="","Check: Missing Case ID",IF(COUNTIF(Cases!$A$7:$A$206,B255)=0,"Check: Case ID Not Found",IF(C255="","Check: Missing Contact Date",IF(C255&gt;Dashboard!$B$3,"Check: Future Contact Date",IF(AND(K255&lt;&gt;"",C255&lt;&gt;"",K255&lt;C255),"Check: Follow-Up Before Contact",IF(AND(L255&lt;&gt;"",C255&lt;&gt;"",L255&lt;C255),"Check: Completion Before Contact","OK"))))))))</f>
        <v/>
      </c>
    </row>
    <row r="256">
      <c r="A256" s="23" t="n"/>
      <c r="B256" s="23" t="n"/>
      <c r="C256" s="36" t="n"/>
      <c r="D256" s="23" t="n"/>
      <c r="E256" s="23" t="n"/>
      <c r="F256" s="23" t="n"/>
      <c r="G256" s="23" t="n"/>
      <c r="H256" s="23" t="n"/>
      <c r="I256" s="24" t="n"/>
      <c r="J256" s="24" t="n"/>
      <c r="K256" s="36" t="n"/>
      <c r="L256" s="36" t="n"/>
      <c r="M256" s="25">
        <f>IF(A256="","",IF(K256="","",K256-Dashboard!$B$3))</f>
        <v/>
      </c>
      <c r="N256" s="26">
        <f>IF(A256="","",IF(O256&lt;&gt;"OK","Review Data",IF(L256&lt;&gt;"","Completed",IF(K256="","No Follow-Up",IF(K256&lt;Dashboard!$B$3,"Overdue",IF(K256&lt;=Dashboard!$B$3+Settings!$B$6,"Due Soon","Scheduled"))))))</f>
        <v/>
      </c>
      <c r="O256" s="26">
        <f>IF(A256="","",IF(COUNTIF($A$7:$A$506,A256)&gt;1,"Check: Duplicate Interaction ID",IF(B256="","Check: Missing Case ID",IF(COUNTIF(Cases!$A$7:$A$206,B256)=0,"Check: Case ID Not Found",IF(C256="","Check: Missing Contact Date",IF(C256&gt;Dashboard!$B$3,"Check: Future Contact Date",IF(AND(K256&lt;&gt;"",C256&lt;&gt;"",K256&lt;C256),"Check: Follow-Up Before Contact",IF(AND(L256&lt;&gt;"",C256&lt;&gt;"",L256&lt;C256),"Check: Completion Before Contact","OK"))))))))</f>
        <v/>
      </c>
    </row>
    <row r="257">
      <c r="A257" s="23" t="n"/>
      <c r="B257" s="23" t="n"/>
      <c r="C257" s="36" t="n"/>
      <c r="D257" s="23" t="n"/>
      <c r="E257" s="23" t="n"/>
      <c r="F257" s="23" t="n"/>
      <c r="G257" s="23" t="n"/>
      <c r="H257" s="23" t="n"/>
      <c r="I257" s="24" t="n"/>
      <c r="J257" s="24" t="n"/>
      <c r="K257" s="36" t="n"/>
      <c r="L257" s="36" t="n"/>
      <c r="M257" s="25">
        <f>IF(A257="","",IF(K257="","",K257-Dashboard!$B$3))</f>
        <v/>
      </c>
      <c r="N257" s="26">
        <f>IF(A257="","",IF(O257&lt;&gt;"OK","Review Data",IF(L257&lt;&gt;"","Completed",IF(K257="","No Follow-Up",IF(K257&lt;Dashboard!$B$3,"Overdue",IF(K257&lt;=Dashboard!$B$3+Settings!$B$6,"Due Soon","Scheduled"))))))</f>
        <v/>
      </c>
      <c r="O257" s="26">
        <f>IF(A257="","",IF(COUNTIF($A$7:$A$506,A257)&gt;1,"Check: Duplicate Interaction ID",IF(B257="","Check: Missing Case ID",IF(COUNTIF(Cases!$A$7:$A$206,B257)=0,"Check: Case ID Not Found",IF(C257="","Check: Missing Contact Date",IF(C257&gt;Dashboard!$B$3,"Check: Future Contact Date",IF(AND(K257&lt;&gt;"",C257&lt;&gt;"",K257&lt;C257),"Check: Follow-Up Before Contact",IF(AND(L257&lt;&gt;"",C257&lt;&gt;"",L257&lt;C257),"Check: Completion Before Contact","OK"))))))))</f>
        <v/>
      </c>
    </row>
    <row r="258">
      <c r="A258" s="23" t="n"/>
      <c r="B258" s="23" t="n"/>
      <c r="C258" s="36" t="n"/>
      <c r="D258" s="23" t="n"/>
      <c r="E258" s="23" t="n"/>
      <c r="F258" s="23" t="n"/>
      <c r="G258" s="23" t="n"/>
      <c r="H258" s="23" t="n"/>
      <c r="I258" s="24" t="n"/>
      <c r="J258" s="24" t="n"/>
      <c r="K258" s="36" t="n"/>
      <c r="L258" s="36" t="n"/>
      <c r="M258" s="25">
        <f>IF(A258="","",IF(K258="","",K258-Dashboard!$B$3))</f>
        <v/>
      </c>
      <c r="N258" s="26">
        <f>IF(A258="","",IF(O258&lt;&gt;"OK","Review Data",IF(L258&lt;&gt;"","Completed",IF(K258="","No Follow-Up",IF(K258&lt;Dashboard!$B$3,"Overdue",IF(K258&lt;=Dashboard!$B$3+Settings!$B$6,"Due Soon","Scheduled"))))))</f>
        <v/>
      </c>
      <c r="O258" s="26">
        <f>IF(A258="","",IF(COUNTIF($A$7:$A$506,A258)&gt;1,"Check: Duplicate Interaction ID",IF(B258="","Check: Missing Case ID",IF(COUNTIF(Cases!$A$7:$A$206,B258)=0,"Check: Case ID Not Found",IF(C258="","Check: Missing Contact Date",IF(C258&gt;Dashboard!$B$3,"Check: Future Contact Date",IF(AND(K258&lt;&gt;"",C258&lt;&gt;"",K258&lt;C258),"Check: Follow-Up Before Contact",IF(AND(L258&lt;&gt;"",C258&lt;&gt;"",L258&lt;C258),"Check: Completion Before Contact","OK"))))))))</f>
        <v/>
      </c>
    </row>
    <row r="259">
      <c r="A259" s="23" t="n"/>
      <c r="B259" s="23" t="n"/>
      <c r="C259" s="36" t="n"/>
      <c r="D259" s="23" t="n"/>
      <c r="E259" s="23" t="n"/>
      <c r="F259" s="23" t="n"/>
      <c r="G259" s="23" t="n"/>
      <c r="H259" s="23" t="n"/>
      <c r="I259" s="24" t="n"/>
      <c r="J259" s="24" t="n"/>
      <c r="K259" s="36" t="n"/>
      <c r="L259" s="36" t="n"/>
      <c r="M259" s="25">
        <f>IF(A259="","",IF(K259="","",K259-Dashboard!$B$3))</f>
        <v/>
      </c>
      <c r="N259" s="26">
        <f>IF(A259="","",IF(O259&lt;&gt;"OK","Review Data",IF(L259&lt;&gt;"","Completed",IF(K259="","No Follow-Up",IF(K259&lt;Dashboard!$B$3,"Overdue",IF(K259&lt;=Dashboard!$B$3+Settings!$B$6,"Due Soon","Scheduled"))))))</f>
        <v/>
      </c>
      <c r="O259" s="26">
        <f>IF(A259="","",IF(COUNTIF($A$7:$A$506,A259)&gt;1,"Check: Duplicate Interaction ID",IF(B259="","Check: Missing Case ID",IF(COUNTIF(Cases!$A$7:$A$206,B259)=0,"Check: Case ID Not Found",IF(C259="","Check: Missing Contact Date",IF(C259&gt;Dashboard!$B$3,"Check: Future Contact Date",IF(AND(K259&lt;&gt;"",C259&lt;&gt;"",K259&lt;C259),"Check: Follow-Up Before Contact",IF(AND(L259&lt;&gt;"",C259&lt;&gt;"",L259&lt;C259),"Check: Completion Before Contact","OK"))))))))</f>
        <v/>
      </c>
    </row>
    <row r="260">
      <c r="A260" s="23" t="n"/>
      <c r="B260" s="23" t="n"/>
      <c r="C260" s="36" t="n"/>
      <c r="D260" s="23" t="n"/>
      <c r="E260" s="23" t="n"/>
      <c r="F260" s="23" t="n"/>
      <c r="G260" s="23" t="n"/>
      <c r="H260" s="23" t="n"/>
      <c r="I260" s="24" t="n"/>
      <c r="J260" s="24" t="n"/>
      <c r="K260" s="36" t="n"/>
      <c r="L260" s="36" t="n"/>
      <c r="M260" s="25">
        <f>IF(A260="","",IF(K260="","",K260-Dashboard!$B$3))</f>
        <v/>
      </c>
      <c r="N260" s="26">
        <f>IF(A260="","",IF(O260&lt;&gt;"OK","Review Data",IF(L260&lt;&gt;"","Completed",IF(K260="","No Follow-Up",IF(K260&lt;Dashboard!$B$3,"Overdue",IF(K260&lt;=Dashboard!$B$3+Settings!$B$6,"Due Soon","Scheduled"))))))</f>
        <v/>
      </c>
      <c r="O260" s="26">
        <f>IF(A260="","",IF(COUNTIF($A$7:$A$506,A260)&gt;1,"Check: Duplicate Interaction ID",IF(B260="","Check: Missing Case ID",IF(COUNTIF(Cases!$A$7:$A$206,B260)=0,"Check: Case ID Not Found",IF(C260="","Check: Missing Contact Date",IF(C260&gt;Dashboard!$B$3,"Check: Future Contact Date",IF(AND(K260&lt;&gt;"",C260&lt;&gt;"",K260&lt;C260),"Check: Follow-Up Before Contact",IF(AND(L260&lt;&gt;"",C260&lt;&gt;"",L260&lt;C260),"Check: Completion Before Contact","OK"))))))))</f>
        <v/>
      </c>
    </row>
    <row r="261">
      <c r="A261" s="23" t="n"/>
      <c r="B261" s="23" t="n"/>
      <c r="C261" s="36" t="n"/>
      <c r="D261" s="23" t="n"/>
      <c r="E261" s="23" t="n"/>
      <c r="F261" s="23" t="n"/>
      <c r="G261" s="23" t="n"/>
      <c r="H261" s="23" t="n"/>
      <c r="I261" s="24" t="n"/>
      <c r="J261" s="24" t="n"/>
      <c r="K261" s="36" t="n"/>
      <c r="L261" s="36" t="n"/>
      <c r="M261" s="25">
        <f>IF(A261="","",IF(K261="","",K261-Dashboard!$B$3))</f>
        <v/>
      </c>
      <c r="N261" s="26">
        <f>IF(A261="","",IF(O261&lt;&gt;"OK","Review Data",IF(L261&lt;&gt;"","Completed",IF(K261="","No Follow-Up",IF(K261&lt;Dashboard!$B$3,"Overdue",IF(K261&lt;=Dashboard!$B$3+Settings!$B$6,"Due Soon","Scheduled"))))))</f>
        <v/>
      </c>
      <c r="O261" s="26">
        <f>IF(A261="","",IF(COUNTIF($A$7:$A$506,A261)&gt;1,"Check: Duplicate Interaction ID",IF(B261="","Check: Missing Case ID",IF(COUNTIF(Cases!$A$7:$A$206,B261)=0,"Check: Case ID Not Found",IF(C261="","Check: Missing Contact Date",IF(C261&gt;Dashboard!$B$3,"Check: Future Contact Date",IF(AND(K261&lt;&gt;"",C261&lt;&gt;"",K261&lt;C261),"Check: Follow-Up Before Contact",IF(AND(L261&lt;&gt;"",C261&lt;&gt;"",L261&lt;C261),"Check: Completion Before Contact","OK"))))))))</f>
        <v/>
      </c>
    </row>
    <row r="262">
      <c r="A262" s="23" t="n"/>
      <c r="B262" s="23" t="n"/>
      <c r="C262" s="36" t="n"/>
      <c r="D262" s="23" t="n"/>
      <c r="E262" s="23" t="n"/>
      <c r="F262" s="23" t="n"/>
      <c r="G262" s="23" t="n"/>
      <c r="H262" s="23" t="n"/>
      <c r="I262" s="24" t="n"/>
      <c r="J262" s="24" t="n"/>
      <c r="K262" s="36" t="n"/>
      <c r="L262" s="36" t="n"/>
      <c r="M262" s="25">
        <f>IF(A262="","",IF(K262="","",K262-Dashboard!$B$3))</f>
        <v/>
      </c>
      <c r="N262" s="26">
        <f>IF(A262="","",IF(O262&lt;&gt;"OK","Review Data",IF(L262&lt;&gt;"","Completed",IF(K262="","No Follow-Up",IF(K262&lt;Dashboard!$B$3,"Overdue",IF(K262&lt;=Dashboard!$B$3+Settings!$B$6,"Due Soon","Scheduled"))))))</f>
        <v/>
      </c>
      <c r="O262" s="26">
        <f>IF(A262="","",IF(COUNTIF($A$7:$A$506,A262)&gt;1,"Check: Duplicate Interaction ID",IF(B262="","Check: Missing Case ID",IF(COUNTIF(Cases!$A$7:$A$206,B262)=0,"Check: Case ID Not Found",IF(C262="","Check: Missing Contact Date",IF(C262&gt;Dashboard!$B$3,"Check: Future Contact Date",IF(AND(K262&lt;&gt;"",C262&lt;&gt;"",K262&lt;C262),"Check: Follow-Up Before Contact",IF(AND(L262&lt;&gt;"",C262&lt;&gt;"",L262&lt;C262),"Check: Completion Before Contact","OK"))))))))</f>
        <v/>
      </c>
    </row>
    <row r="263">
      <c r="A263" s="23" t="n"/>
      <c r="B263" s="23" t="n"/>
      <c r="C263" s="36" t="n"/>
      <c r="D263" s="23" t="n"/>
      <c r="E263" s="23" t="n"/>
      <c r="F263" s="23" t="n"/>
      <c r="G263" s="23" t="n"/>
      <c r="H263" s="23" t="n"/>
      <c r="I263" s="24" t="n"/>
      <c r="J263" s="24" t="n"/>
      <c r="K263" s="36" t="n"/>
      <c r="L263" s="36" t="n"/>
      <c r="M263" s="25">
        <f>IF(A263="","",IF(K263="","",K263-Dashboard!$B$3))</f>
        <v/>
      </c>
      <c r="N263" s="26">
        <f>IF(A263="","",IF(O263&lt;&gt;"OK","Review Data",IF(L263&lt;&gt;"","Completed",IF(K263="","No Follow-Up",IF(K263&lt;Dashboard!$B$3,"Overdue",IF(K263&lt;=Dashboard!$B$3+Settings!$B$6,"Due Soon","Scheduled"))))))</f>
        <v/>
      </c>
      <c r="O263" s="26">
        <f>IF(A263="","",IF(COUNTIF($A$7:$A$506,A263)&gt;1,"Check: Duplicate Interaction ID",IF(B263="","Check: Missing Case ID",IF(COUNTIF(Cases!$A$7:$A$206,B263)=0,"Check: Case ID Not Found",IF(C263="","Check: Missing Contact Date",IF(C263&gt;Dashboard!$B$3,"Check: Future Contact Date",IF(AND(K263&lt;&gt;"",C263&lt;&gt;"",K263&lt;C263),"Check: Follow-Up Before Contact",IF(AND(L263&lt;&gt;"",C263&lt;&gt;"",L263&lt;C263),"Check: Completion Before Contact","OK"))))))))</f>
        <v/>
      </c>
    </row>
    <row r="264">
      <c r="A264" s="23" t="n"/>
      <c r="B264" s="23" t="n"/>
      <c r="C264" s="36" t="n"/>
      <c r="D264" s="23" t="n"/>
      <c r="E264" s="23" t="n"/>
      <c r="F264" s="23" t="n"/>
      <c r="G264" s="23" t="n"/>
      <c r="H264" s="23" t="n"/>
      <c r="I264" s="24" t="n"/>
      <c r="J264" s="24" t="n"/>
      <c r="K264" s="36" t="n"/>
      <c r="L264" s="36" t="n"/>
      <c r="M264" s="25">
        <f>IF(A264="","",IF(K264="","",K264-Dashboard!$B$3))</f>
        <v/>
      </c>
      <c r="N264" s="26">
        <f>IF(A264="","",IF(O264&lt;&gt;"OK","Review Data",IF(L264&lt;&gt;"","Completed",IF(K264="","No Follow-Up",IF(K264&lt;Dashboard!$B$3,"Overdue",IF(K264&lt;=Dashboard!$B$3+Settings!$B$6,"Due Soon","Scheduled"))))))</f>
        <v/>
      </c>
      <c r="O264" s="26">
        <f>IF(A264="","",IF(COUNTIF($A$7:$A$506,A264)&gt;1,"Check: Duplicate Interaction ID",IF(B264="","Check: Missing Case ID",IF(COUNTIF(Cases!$A$7:$A$206,B264)=0,"Check: Case ID Not Found",IF(C264="","Check: Missing Contact Date",IF(C264&gt;Dashboard!$B$3,"Check: Future Contact Date",IF(AND(K264&lt;&gt;"",C264&lt;&gt;"",K264&lt;C264),"Check: Follow-Up Before Contact",IF(AND(L264&lt;&gt;"",C264&lt;&gt;"",L264&lt;C264),"Check: Completion Before Contact","OK"))))))))</f>
        <v/>
      </c>
    </row>
    <row r="265">
      <c r="A265" s="23" t="n"/>
      <c r="B265" s="23" t="n"/>
      <c r="C265" s="36" t="n"/>
      <c r="D265" s="23" t="n"/>
      <c r="E265" s="23" t="n"/>
      <c r="F265" s="23" t="n"/>
      <c r="G265" s="23" t="n"/>
      <c r="H265" s="23" t="n"/>
      <c r="I265" s="24" t="n"/>
      <c r="J265" s="24" t="n"/>
      <c r="K265" s="36" t="n"/>
      <c r="L265" s="36" t="n"/>
      <c r="M265" s="25">
        <f>IF(A265="","",IF(K265="","",K265-Dashboard!$B$3))</f>
        <v/>
      </c>
      <c r="N265" s="26">
        <f>IF(A265="","",IF(O265&lt;&gt;"OK","Review Data",IF(L265&lt;&gt;"","Completed",IF(K265="","No Follow-Up",IF(K265&lt;Dashboard!$B$3,"Overdue",IF(K265&lt;=Dashboard!$B$3+Settings!$B$6,"Due Soon","Scheduled"))))))</f>
        <v/>
      </c>
      <c r="O265" s="26">
        <f>IF(A265="","",IF(COUNTIF($A$7:$A$506,A265)&gt;1,"Check: Duplicate Interaction ID",IF(B265="","Check: Missing Case ID",IF(COUNTIF(Cases!$A$7:$A$206,B265)=0,"Check: Case ID Not Found",IF(C265="","Check: Missing Contact Date",IF(C265&gt;Dashboard!$B$3,"Check: Future Contact Date",IF(AND(K265&lt;&gt;"",C265&lt;&gt;"",K265&lt;C265),"Check: Follow-Up Before Contact",IF(AND(L265&lt;&gt;"",C265&lt;&gt;"",L265&lt;C265),"Check: Completion Before Contact","OK"))))))))</f>
        <v/>
      </c>
    </row>
    <row r="266">
      <c r="A266" s="23" t="n"/>
      <c r="B266" s="23" t="n"/>
      <c r="C266" s="36" t="n"/>
      <c r="D266" s="23" t="n"/>
      <c r="E266" s="23" t="n"/>
      <c r="F266" s="23" t="n"/>
      <c r="G266" s="23" t="n"/>
      <c r="H266" s="23" t="n"/>
      <c r="I266" s="24" t="n"/>
      <c r="J266" s="24" t="n"/>
      <c r="K266" s="36" t="n"/>
      <c r="L266" s="36" t="n"/>
      <c r="M266" s="25">
        <f>IF(A266="","",IF(K266="","",K266-Dashboard!$B$3))</f>
        <v/>
      </c>
      <c r="N266" s="26">
        <f>IF(A266="","",IF(O266&lt;&gt;"OK","Review Data",IF(L266&lt;&gt;"","Completed",IF(K266="","No Follow-Up",IF(K266&lt;Dashboard!$B$3,"Overdue",IF(K266&lt;=Dashboard!$B$3+Settings!$B$6,"Due Soon","Scheduled"))))))</f>
        <v/>
      </c>
      <c r="O266" s="26">
        <f>IF(A266="","",IF(COUNTIF($A$7:$A$506,A266)&gt;1,"Check: Duplicate Interaction ID",IF(B266="","Check: Missing Case ID",IF(COUNTIF(Cases!$A$7:$A$206,B266)=0,"Check: Case ID Not Found",IF(C266="","Check: Missing Contact Date",IF(C266&gt;Dashboard!$B$3,"Check: Future Contact Date",IF(AND(K266&lt;&gt;"",C266&lt;&gt;"",K266&lt;C266),"Check: Follow-Up Before Contact",IF(AND(L266&lt;&gt;"",C266&lt;&gt;"",L266&lt;C266),"Check: Completion Before Contact","OK"))))))))</f>
        <v/>
      </c>
    </row>
    <row r="267">
      <c r="A267" s="23" t="n"/>
      <c r="B267" s="23" t="n"/>
      <c r="C267" s="36" t="n"/>
      <c r="D267" s="23" t="n"/>
      <c r="E267" s="23" t="n"/>
      <c r="F267" s="23" t="n"/>
      <c r="G267" s="23" t="n"/>
      <c r="H267" s="23" t="n"/>
      <c r="I267" s="24" t="n"/>
      <c r="J267" s="24" t="n"/>
      <c r="K267" s="36" t="n"/>
      <c r="L267" s="36" t="n"/>
      <c r="M267" s="25">
        <f>IF(A267="","",IF(K267="","",K267-Dashboard!$B$3))</f>
        <v/>
      </c>
      <c r="N267" s="26">
        <f>IF(A267="","",IF(O267&lt;&gt;"OK","Review Data",IF(L267&lt;&gt;"","Completed",IF(K267="","No Follow-Up",IF(K267&lt;Dashboard!$B$3,"Overdue",IF(K267&lt;=Dashboard!$B$3+Settings!$B$6,"Due Soon","Scheduled"))))))</f>
        <v/>
      </c>
      <c r="O267" s="26">
        <f>IF(A267="","",IF(COUNTIF($A$7:$A$506,A267)&gt;1,"Check: Duplicate Interaction ID",IF(B267="","Check: Missing Case ID",IF(COUNTIF(Cases!$A$7:$A$206,B267)=0,"Check: Case ID Not Found",IF(C267="","Check: Missing Contact Date",IF(C267&gt;Dashboard!$B$3,"Check: Future Contact Date",IF(AND(K267&lt;&gt;"",C267&lt;&gt;"",K267&lt;C267),"Check: Follow-Up Before Contact",IF(AND(L267&lt;&gt;"",C267&lt;&gt;"",L267&lt;C267),"Check: Completion Before Contact","OK"))))))))</f>
        <v/>
      </c>
    </row>
    <row r="268">
      <c r="A268" s="23" t="n"/>
      <c r="B268" s="23" t="n"/>
      <c r="C268" s="36" t="n"/>
      <c r="D268" s="23" t="n"/>
      <c r="E268" s="23" t="n"/>
      <c r="F268" s="23" t="n"/>
      <c r="G268" s="23" t="n"/>
      <c r="H268" s="23" t="n"/>
      <c r="I268" s="24" t="n"/>
      <c r="J268" s="24" t="n"/>
      <c r="K268" s="36" t="n"/>
      <c r="L268" s="36" t="n"/>
      <c r="M268" s="25">
        <f>IF(A268="","",IF(K268="","",K268-Dashboard!$B$3))</f>
        <v/>
      </c>
      <c r="N268" s="26">
        <f>IF(A268="","",IF(O268&lt;&gt;"OK","Review Data",IF(L268&lt;&gt;"","Completed",IF(K268="","No Follow-Up",IF(K268&lt;Dashboard!$B$3,"Overdue",IF(K268&lt;=Dashboard!$B$3+Settings!$B$6,"Due Soon","Scheduled"))))))</f>
        <v/>
      </c>
      <c r="O268" s="26">
        <f>IF(A268="","",IF(COUNTIF($A$7:$A$506,A268)&gt;1,"Check: Duplicate Interaction ID",IF(B268="","Check: Missing Case ID",IF(COUNTIF(Cases!$A$7:$A$206,B268)=0,"Check: Case ID Not Found",IF(C268="","Check: Missing Contact Date",IF(C268&gt;Dashboard!$B$3,"Check: Future Contact Date",IF(AND(K268&lt;&gt;"",C268&lt;&gt;"",K268&lt;C268),"Check: Follow-Up Before Contact",IF(AND(L268&lt;&gt;"",C268&lt;&gt;"",L268&lt;C268),"Check: Completion Before Contact","OK"))))))))</f>
        <v/>
      </c>
    </row>
    <row r="269">
      <c r="A269" s="23" t="n"/>
      <c r="B269" s="23" t="n"/>
      <c r="C269" s="36" t="n"/>
      <c r="D269" s="23" t="n"/>
      <c r="E269" s="23" t="n"/>
      <c r="F269" s="23" t="n"/>
      <c r="G269" s="23" t="n"/>
      <c r="H269" s="23" t="n"/>
      <c r="I269" s="24" t="n"/>
      <c r="J269" s="24" t="n"/>
      <c r="K269" s="36" t="n"/>
      <c r="L269" s="36" t="n"/>
      <c r="M269" s="25">
        <f>IF(A269="","",IF(K269="","",K269-Dashboard!$B$3))</f>
        <v/>
      </c>
      <c r="N269" s="26">
        <f>IF(A269="","",IF(O269&lt;&gt;"OK","Review Data",IF(L269&lt;&gt;"","Completed",IF(K269="","No Follow-Up",IF(K269&lt;Dashboard!$B$3,"Overdue",IF(K269&lt;=Dashboard!$B$3+Settings!$B$6,"Due Soon","Scheduled"))))))</f>
        <v/>
      </c>
      <c r="O269" s="26">
        <f>IF(A269="","",IF(COUNTIF($A$7:$A$506,A269)&gt;1,"Check: Duplicate Interaction ID",IF(B269="","Check: Missing Case ID",IF(COUNTIF(Cases!$A$7:$A$206,B269)=0,"Check: Case ID Not Found",IF(C269="","Check: Missing Contact Date",IF(C269&gt;Dashboard!$B$3,"Check: Future Contact Date",IF(AND(K269&lt;&gt;"",C269&lt;&gt;"",K269&lt;C269),"Check: Follow-Up Before Contact",IF(AND(L269&lt;&gt;"",C269&lt;&gt;"",L269&lt;C269),"Check: Completion Before Contact","OK"))))))))</f>
        <v/>
      </c>
    </row>
    <row r="270">
      <c r="A270" s="23" t="n"/>
      <c r="B270" s="23" t="n"/>
      <c r="C270" s="36" t="n"/>
      <c r="D270" s="23" t="n"/>
      <c r="E270" s="23" t="n"/>
      <c r="F270" s="23" t="n"/>
      <c r="G270" s="23" t="n"/>
      <c r="H270" s="23" t="n"/>
      <c r="I270" s="24" t="n"/>
      <c r="J270" s="24" t="n"/>
      <c r="K270" s="36" t="n"/>
      <c r="L270" s="36" t="n"/>
      <c r="M270" s="25">
        <f>IF(A270="","",IF(K270="","",K270-Dashboard!$B$3))</f>
        <v/>
      </c>
      <c r="N270" s="26">
        <f>IF(A270="","",IF(O270&lt;&gt;"OK","Review Data",IF(L270&lt;&gt;"","Completed",IF(K270="","No Follow-Up",IF(K270&lt;Dashboard!$B$3,"Overdue",IF(K270&lt;=Dashboard!$B$3+Settings!$B$6,"Due Soon","Scheduled"))))))</f>
        <v/>
      </c>
      <c r="O270" s="26">
        <f>IF(A270="","",IF(COUNTIF($A$7:$A$506,A270)&gt;1,"Check: Duplicate Interaction ID",IF(B270="","Check: Missing Case ID",IF(COUNTIF(Cases!$A$7:$A$206,B270)=0,"Check: Case ID Not Found",IF(C270="","Check: Missing Contact Date",IF(C270&gt;Dashboard!$B$3,"Check: Future Contact Date",IF(AND(K270&lt;&gt;"",C270&lt;&gt;"",K270&lt;C270),"Check: Follow-Up Before Contact",IF(AND(L270&lt;&gt;"",C270&lt;&gt;"",L270&lt;C270),"Check: Completion Before Contact","OK"))))))))</f>
        <v/>
      </c>
    </row>
    <row r="271">
      <c r="A271" s="23" t="n"/>
      <c r="B271" s="23" t="n"/>
      <c r="C271" s="36" t="n"/>
      <c r="D271" s="23" t="n"/>
      <c r="E271" s="23" t="n"/>
      <c r="F271" s="23" t="n"/>
      <c r="G271" s="23" t="n"/>
      <c r="H271" s="23" t="n"/>
      <c r="I271" s="24" t="n"/>
      <c r="J271" s="24" t="n"/>
      <c r="K271" s="36" t="n"/>
      <c r="L271" s="36" t="n"/>
      <c r="M271" s="25">
        <f>IF(A271="","",IF(K271="","",K271-Dashboard!$B$3))</f>
        <v/>
      </c>
      <c r="N271" s="26">
        <f>IF(A271="","",IF(O271&lt;&gt;"OK","Review Data",IF(L271&lt;&gt;"","Completed",IF(K271="","No Follow-Up",IF(K271&lt;Dashboard!$B$3,"Overdue",IF(K271&lt;=Dashboard!$B$3+Settings!$B$6,"Due Soon","Scheduled"))))))</f>
        <v/>
      </c>
      <c r="O271" s="26">
        <f>IF(A271="","",IF(COUNTIF($A$7:$A$506,A271)&gt;1,"Check: Duplicate Interaction ID",IF(B271="","Check: Missing Case ID",IF(COUNTIF(Cases!$A$7:$A$206,B271)=0,"Check: Case ID Not Found",IF(C271="","Check: Missing Contact Date",IF(C271&gt;Dashboard!$B$3,"Check: Future Contact Date",IF(AND(K271&lt;&gt;"",C271&lt;&gt;"",K271&lt;C271),"Check: Follow-Up Before Contact",IF(AND(L271&lt;&gt;"",C271&lt;&gt;"",L271&lt;C271),"Check: Completion Before Contact","OK"))))))))</f>
        <v/>
      </c>
    </row>
    <row r="272">
      <c r="A272" s="23" t="n"/>
      <c r="B272" s="23" t="n"/>
      <c r="C272" s="36" t="n"/>
      <c r="D272" s="23" t="n"/>
      <c r="E272" s="23" t="n"/>
      <c r="F272" s="23" t="n"/>
      <c r="G272" s="23" t="n"/>
      <c r="H272" s="23" t="n"/>
      <c r="I272" s="24" t="n"/>
      <c r="J272" s="24" t="n"/>
      <c r="K272" s="36" t="n"/>
      <c r="L272" s="36" t="n"/>
      <c r="M272" s="25">
        <f>IF(A272="","",IF(K272="","",K272-Dashboard!$B$3))</f>
        <v/>
      </c>
      <c r="N272" s="26">
        <f>IF(A272="","",IF(O272&lt;&gt;"OK","Review Data",IF(L272&lt;&gt;"","Completed",IF(K272="","No Follow-Up",IF(K272&lt;Dashboard!$B$3,"Overdue",IF(K272&lt;=Dashboard!$B$3+Settings!$B$6,"Due Soon","Scheduled"))))))</f>
        <v/>
      </c>
      <c r="O272" s="26">
        <f>IF(A272="","",IF(COUNTIF($A$7:$A$506,A272)&gt;1,"Check: Duplicate Interaction ID",IF(B272="","Check: Missing Case ID",IF(COUNTIF(Cases!$A$7:$A$206,B272)=0,"Check: Case ID Not Found",IF(C272="","Check: Missing Contact Date",IF(C272&gt;Dashboard!$B$3,"Check: Future Contact Date",IF(AND(K272&lt;&gt;"",C272&lt;&gt;"",K272&lt;C272),"Check: Follow-Up Before Contact",IF(AND(L272&lt;&gt;"",C272&lt;&gt;"",L272&lt;C272),"Check: Completion Before Contact","OK"))))))))</f>
        <v/>
      </c>
    </row>
    <row r="273">
      <c r="A273" s="23" t="n"/>
      <c r="B273" s="23" t="n"/>
      <c r="C273" s="36" t="n"/>
      <c r="D273" s="23" t="n"/>
      <c r="E273" s="23" t="n"/>
      <c r="F273" s="23" t="n"/>
      <c r="G273" s="23" t="n"/>
      <c r="H273" s="23" t="n"/>
      <c r="I273" s="24" t="n"/>
      <c r="J273" s="24" t="n"/>
      <c r="K273" s="36" t="n"/>
      <c r="L273" s="36" t="n"/>
      <c r="M273" s="25">
        <f>IF(A273="","",IF(K273="","",K273-Dashboard!$B$3))</f>
        <v/>
      </c>
      <c r="N273" s="26">
        <f>IF(A273="","",IF(O273&lt;&gt;"OK","Review Data",IF(L273&lt;&gt;"","Completed",IF(K273="","No Follow-Up",IF(K273&lt;Dashboard!$B$3,"Overdue",IF(K273&lt;=Dashboard!$B$3+Settings!$B$6,"Due Soon","Scheduled"))))))</f>
        <v/>
      </c>
      <c r="O273" s="26">
        <f>IF(A273="","",IF(COUNTIF($A$7:$A$506,A273)&gt;1,"Check: Duplicate Interaction ID",IF(B273="","Check: Missing Case ID",IF(COUNTIF(Cases!$A$7:$A$206,B273)=0,"Check: Case ID Not Found",IF(C273="","Check: Missing Contact Date",IF(C273&gt;Dashboard!$B$3,"Check: Future Contact Date",IF(AND(K273&lt;&gt;"",C273&lt;&gt;"",K273&lt;C273),"Check: Follow-Up Before Contact",IF(AND(L273&lt;&gt;"",C273&lt;&gt;"",L273&lt;C273),"Check: Completion Before Contact","OK"))))))))</f>
        <v/>
      </c>
    </row>
    <row r="274">
      <c r="A274" s="23" t="n"/>
      <c r="B274" s="23" t="n"/>
      <c r="C274" s="36" t="n"/>
      <c r="D274" s="23" t="n"/>
      <c r="E274" s="23" t="n"/>
      <c r="F274" s="23" t="n"/>
      <c r="G274" s="23" t="n"/>
      <c r="H274" s="23" t="n"/>
      <c r="I274" s="24" t="n"/>
      <c r="J274" s="24" t="n"/>
      <c r="K274" s="36" t="n"/>
      <c r="L274" s="36" t="n"/>
      <c r="M274" s="25">
        <f>IF(A274="","",IF(K274="","",K274-Dashboard!$B$3))</f>
        <v/>
      </c>
      <c r="N274" s="26">
        <f>IF(A274="","",IF(O274&lt;&gt;"OK","Review Data",IF(L274&lt;&gt;"","Completed",IF(K274="","No Follow-Up",IF(K274&lt;Dashboard!$B$3,"Overdue",IF(K274&lt;=Dashboard!$B$3+Settings!$B$6,"Due Soon","Scheduled"))))))</f>
        <v/>
      </c>
      <c r="O274" s="26">
        <f>IF(A274="","",IF(COUNTIF($A$7:$A$506,A274)&gt;1,"Check: Duplicate Interaction ID",IF(B274="","Check: Missing Case ID",IF(COUNTIF(Cases!$A$7:$A$206,B274)=0,"Check: Case ID Not Found",IF(C274="","Check: Missing Contact Date",IF(C274&gt;Dashboard!$B$3,"Check: Future Contact Date",IF(AND(K274&lt;&gt;"",C274&lt;&gt;"",K274&lt;C274),"Check: Follow-Up Before Contact",IF(AND(L274&lt;&gt;"",C274&lt;&gt;"",L274&lt;C274),"Check: Completion Before Contact","OK"))))))))</f>
        <v/>
      </c>
    </row>
    <row r="275">
      <c r="A275" s="23" t="n"/>
      <c r="B275" s="23" t="n"/>
      <c r="C275" s="36" t="n"/>
      <c r="D275" s="23" t="n"/>
      <c r="E275" s="23" t="n"/>
      <c r="F275" s="23" t="n"/>
      <c r="G275" s="23" t="n"/>
      <c r="H275" s="23" t="n"/>
      <c r="I275" s="24" t="n"/>
      <c r="J275" s="24" t="n"/>
      <c r="K275" s="36" t="n"/>
      <c r="L275" s="36" t="n"/>
      <c r="M275" s="25">
        <f>IF(A275="","",IF(K275="","",K275-Dashboard!$B$3))</f>
        <v/>
      </c>
      <c r="N275" s="26">
        <f>IF(A275="","",IF(O275&lt;&gt;"OK","Review Data",IF(L275&lt;&gt;"","Completed",IF(K275="","No Follow-Up",IF(K275&lt;Dashboard!$B$3,"Overdue",IF(K275&lt;=Dashboard!$B$3+Settings!$B$6,"Due Soon","Scheduled"))))))</f>
        <v/>
      </c>
      <c r="O275" s="26">
        <f>IF(A275="","",IF(COUNTIF($A$7:$A$506,A275)&gt;1,"Check: Duplicate Interaction ID",IF(B275="","Check: Missing Case ID",IF(COUNTIF(Cases!$A$7:$A$206,B275)=0,"Check: Case ID Not Found",IF(C275="","Check: Missing Contact Date",IF(C275&gt;Dashboard!$B$3,"Check: Future Contact Date",IF(AND(K275&lt;&gt;"",C275&lt;&gt;"",K275&lt;C275),"Check: Follow-Up Before Contact",IF(AND(L275&lt;&gt;"",C275&lt;&gt;"",L275&lt;C275),"Check: Completion Before Contact","OK"))))))))</f>
        <v/>
      </c>
    </row>
    <row r="276">
      <c r="A276" s="23" t="n"/>
      <c r="B276" s="23" t="n"/>
      <c r="C276" s="36" t="n"/>
      <c r="D276" s="23" t="n"/>
      <c r="E276" s="23" t="n"/>
      <c r="F276" s="23" t="n"/>
      <c r="G276" s="23" t="n"/>
      <c r="H276" s="23" t="n"/>
      <c r="I276" s="24" t="n"/>
      <c r="J276" s="24" t="n"/>
      <c r="K276" s="36" t="n"/>
      <c r="L276" s="36" t="n"/>
      <c r="M276" s="25">
        <f>IF(A276="","",IF(K276="","",K276-Dashboard!$B$3))</f>
        <v/>
      </c>
      <c r="N276" s="26">
        <f>IF(A276="","",IF(O276&lt;&gt;"OK","Review Data",IF(L276&lt;&gt;"","Completed",IF(K276="","No Follow-Up",IF(K276&lt;Dashboard!$B$3,"Overdue",IF(K276&lt;=Dashboard!$B$3+Settings!$B$6,"Due Soon","Scheduled"))))))</f>
        <v/>
      </c>
      <c r="O276" s="26">
        <f>IF(A276="","",IF(COUNTIF($A$7:$A$506,A276)&gt;1,"Check: Duplicate Interaction ID",IF(B276="","Check: Missing Case ID",IF(COUNTIF(Cases!$A$7:$A$206,B276)=0,"Check: Case ID Not Found",IF(C276="","Check: Missing Contact Date",IF(C276&gt;Dashboard!$B$3,"Check: Future Contact Date",IF(AND(K276&lt;&gt;"",C276&lt;&gt;"",K276&lt;C276),"Check: Follow-Up Before Contact",IF(AND(L276&lt;&gt;"",C276&lt;&gt;"",L276&lt;C276),"Check: Completion Before Contact","OK"))))))))</f>
        <v/>
      </c>
    </row>
    <row r="277">
      <c r="A277" s="23" t="n"/>
      <c r="B277" s="23" t="n"/>
      <c r="C277" s="36" t="n"/>
      <c r="D277" s="23" t="n"/>
      <c r="E277" s="23" t="n"/>
      <c r="F277" s="23" t="n"/>
      <c r="G277" s="23" t="n"/>
      <c r="H277" s="23" t="n"/>
      <c r="I277" s="24" t="n"/>
      <c r="J277" s="24" t="n"/>
      <c r="K277" s="36" t="n"/>
      <c r="L277" s="36" t="n"/>
      <c r="M277" s="25">
        <f>IF(A277="","",IF(K277="","",K277-Dashboard!$B$3))</f>
        <v/>
      </c>
      <c r="N277" s="26">
        <f>IF(A277="","",IF(O277&lt;&gt;"OK","Review Data",IF(L277&lt;&gt;"","Completed",IF(K277="","No Follow-Up",IF(K277&lt;Dashboard!$B$3,"Overdue",IF(K277&lt;=Dashboard!$B$3+Settings!$B$6,"Due Soon","Scheduled"))))))</f>
        <v/>
      </c>
      <c r="O277" s="26">
        <f>IF(A277="","",IF(COUNTIF($A$7:$A$506,A277)&gt;1,"Check: Duplicate Interaction ID",IF(B277="","Check: Missing Case ID",IF(COUNTIF(Cases!$A$7:$A$206,B277)=0,"Check: Case ID Not Found",IF(C277="","Check: Missing Contact Date",IF(C277&gt;Dashboard!$B$3,"Check: Future Contact Date",IF(AND(K277&lt;&gt;"",C277&lt;&gt;"",K277&lt;C277),"Check: Follow-Up Before Contact",IF(AND(L277&lt;&gt;"",C277&lt;&gt;"",L277&lt;C277),"Check: Completion Before Contact","OK"))))))))</f>
        <v/>
      </c>
    </row>
    <row r="278">
      <c r="A278" s="23" t="n"/>
      <c r="B278" s="23" t="n"/>
      <c r="C278" s="36" t="n"/>
      <c r="D278" s="23" t="n"/>
      <c r="E278" s="23" t="n"/>
      <c r="F278" s="23" t="n"/>
      <c r="G278" s="23" t="n"/>
      <c r="H278" s="23" t="n"/>
      <c r="I278" s="24" t="n"/>
      <c r="J278" s="24" t="n"/>
      <c r="K278" s="36" t="n"/>
      <c r="L278" s="36" t="n"/>
      <c r="M278" s="25">
        <f>IF(A278="","",IF(K278="","",K278-Dashboard!$B$3))</f>
        <v/>
      </c>
      <c r="N278" s="26">
        <f>IF(A278="","",IF(O278&lt;&gt;"OK","Review Data",IF(L278&lt;&gt;"","Completed",IF(K278="","No Follow-Up",IF(K278&lt;Dashboard!$B$3,"Overdue",IF(K278&lt;=Dashboard!$B$3+Settings!$B$6,"Due Soon","Scheduled"))))))</f>
        <v/>
      </c>
      <c r="O278" s="26">
        <f>IF(A278="","",IF(COUNTIF($A$7:$A$506,A278)&gt;1,"Check: Duplicate Interaction ID",IF(B278="","Check: Missing Case ID",IF(COUNTIF(Cases!$A$7:$A$206,B278)=0,"Check: Case ID Not Found",IF(C278="","Check: Missing Contact Date",IF(C278&gt;Dashboard!$B$3,"Check: Future Contact Date",IF(AND(K278&lt;&gt;"",C278&lt;&gt;"",K278&lt;C278),"Check: Follow-Up Before Contact",IF(AND(L278&lt;&gt;"",C278&lt;&gt;"",L278&lt;C278),"Check: Completion Before Contact","OK"))))))))</f>
        <v/>
      </c>
    </row>
    <row r="279">
      <c r="A279" s="23" t="n"/>
      <c r="B279" s="23" t="n"/>
      <c r="C279" s="36" t="n"/>
      <c r="D279" s="23" t="n"/>
      <c r="E279" s="23" t="n"/>
      <c r="F279" s="23" t="n"/>
      <c r="G279" s="23" t="n"/>
      <c r="H279" s="23" t="n"/>
      <c r="I279" s="24" t="n"/>
      <c r="J279" s="24" t="n"/>
      <c r="K279" s="36" t="n"/>
      <c r="L279" s="36" t="n"/>
      <c r="M279" s="25">
        <f>IF(A279="","",IF(K279="","",K279-Dashboard!$B$3))</f>
        <v/>
      </c>
      <c r="N279" s="26">
        <f>IF(A279="","",IF(O279&lt;&gt;"OK","Review Data",IF(L279&lt;&gt;"","Completed",IF(K279="","No Follow-Up",IF(K279&lt;Dashboard!$B$3,"Overdue",IF(K279&lt;=Dashboard!$B$3+Settings!$B$6,"Due Soon","Scheduled"))))))</f>
        <v/>
      </c>
      <c r="O279" s="26">
        <f>IF(A279="","",IF(COUNTIF($A$7:$A$506,A279)&gt;1,"Check: Duplicate Interaction ID",IF(B279="","Check: Missing Case ID",IF(COUNTIF(Cases!$A$7:$A$206,B279)=0,"Check: Case ID Not Found",IF(C279="","Check: Missing Contact Date",IF(C279&gt;Dashboard!$B$3,"Check: Future Contact Date",IF(AND(K279&lt;&gt;"",C279&lt;&gt;"",K279&lt;C279),"Check: Follow-Up Before Contact",IF(AND(L279&lt;&gt;"",C279&lt;&gt;"",L279&lt;C279),"Check: Completion Before Contact","OK"))))))))</f>
        <v/>
      </c>
    </row>
    <row r="280">
      <c r="A280" s="23" t="n"/>
      <c r="B280" s="23" t="n"/>
      <c r="C280" s="36" t="n"/>
      <c r="D280" s="23" t="n"/>
      <c r="E280" s="23" t="n"/>
      <c r="F280" s="23" t="n"/>
      <c r="G280" s="23" t="n"/>
      <c r="H280" s="23" t="n"/>
      <c r="I280" s="24" t="n"/>
      <c r="J280" s="24" t="n"/>
      <c r="K280" s="36" t="n"/>
      <c r="L280" s="36" t="n"/>
      <c r="M280" s="25">
        <f>IF(A280="","",IF(K280="","",K280-Dashboard!$B$3))</f>
        <v/>
      </c>
      <c r="N280" s="26">
        <f>IF(A280="","",IF(O280&lt;&gt;"OK","Review Data",IF(L280&lt;&gt;"","Completed",IF(K280="","No Follow-Up",IF(K280&lt;Dashboard!$B$3,"Overdue",IF(K280&lt;=Dashboard!$B$3+Settings!$B$6,"Due Soon","Scheduled"))))))</f>
        <v/>
      </c>
      <c r="O280" s="26">
        <f>IF(A280="","",IF(COUNTIF($A$7:$A$506,A280)&gt;1,"Check: Duplicate Interaction ID",IF(B280="","Check: Missing Case ID",IF(COUNTIF(Cases!$A$7:$A$206,B280)=0,"Check: Case ID Not Found",IF(C280="","Check: Missing Contact Date",IF(C280&gt;Dashboard!$B$3,"Check: Future Contact Date",IF(AND(K280&lt;&gt;"",C280&lt;&gt;"",K280&lt;C280),"Check: Follow-Up Before Contact",IF(AND(L280&lt;&gt;"",C280&lt;&gt;"",L280&lt;C280),"Check: Completion Before Contact","OK"))))))))</f>
        <v/>
      </c>
    </row>
    <row r="281">
      <c r="A281" s="23" t="n"/>
      <c r="B281" s="23" t="n"/>
      <c r="C281" s="36" t="n"/>
      <c r="D281" s="23" t="n"/>
      <c r="E281" s="23" t="n"/>
      <c r="F281" s="23" t="n"/>
      <c r="G281" s="23" t="n"/>
      <c r="H281" s="23" t="n"/>
      <c r="I281" s="24" t="n"/>
      <c r="J281" s="24" t="n"/>
      <c r="K281" s="36" t="n"/>
      <c r="L281" s="36" t="n"/>
      <c r="M281" s="25">
        <f>IF(A281="","",IF(K281="","",K281-Dashboard!$B$3))</f>
        <v/>
      </c>
      <c r="N281" s="26">
        <f>IF(A281="","",IF(O281&lt;&gt;"OK","Review Data",IF(L281&lt;&gt;"","Completed",IF(K281="","No Follow-Up",IF(K281&lt;Dashboard!$B$3,"Overdue",IF(K281&lt;=Dashboard!$B$3+Settings!$B$6,"Due Soon","Scheduled"))))))</f>
        <v/>
      </c>
      <c r="O281" s="26">
        <f>IF(A281="","",IF(COUNTIF($A$7:$A$506,A281)&gt;1,"Check: Duplicate Interaction ID",IF(B281="","Check: Missing Case ID",IF(COUNTIF(Cases!$A$7:$A$206,B281)=0,"Check: Case ID Not Found",IF(C281="","Check: Missing Contact Date",IF(C281&gt;Dashboard!$B$3,"Check: Future Contact Date",IF(AND(K281&lt;&gt;"",C281&lt;&gt;"",K281&lt;C281),"Check: Follow-Up Before Contact",IF(AND(L281&lt;&gt;"",C281&lt;&gt;"",L281&lt;C281),"Check: Completion Before Contact","OK"))))))))</f>
        <v/>
      </c>
    </row>
    <row r="282">
      <c r="A282" s="23" t="n"/>
      <c r="B282" s="23" t="n"/>
      <c r="C282" s="36" t="n"/>
      <c r="D282" s="23" t="n"/>
      <c r="E282" s="23" t="n"/>
      <c r="F282" s="23" t="n"/>
      <c r="G282" s="23" t="n"/>
      <c r="H282" s="23" t="n"/>
      <c r="I282" s="24" t="n"/>
      <c r="J282" s="24" t="n"/>
      <c r="K282" s="36" t="n"/>
      <c r="L282" s="36" t="n"/>
      <c r="M282" s="25">
        <f>IF(A282="","",IF(K282="","",K282-Dashboard!$B$3))</f>
        <v/>
      </c>
      <c r="N282" s="26">
        <f>IF(A282="","",IF(O282&lt;&gt;"OK","Review Data",IF(L282&lt;&gt;"","Completed",IF(K282="","No Follow-Up",IF(K282&lt;Dashboard!$B$3,"Overdue",IF(K282&lt;=Dashboard!$B$3+Settings!$B$6,"Due Soon","Scheduled"))))))</f>
        <v/>
      </c>
      <c r="O282" s="26">
        <f>IF(A282="","",IF(COUNTIF($A$7:$A$506,A282)&gt;1,"Check: Duplicate Interaction ID",IF(B282="","Check: Missing Case ID",IF(COUNTIF(Cases!$A$7:$A$206,B282)=0,"Check: Case ID Not Found",IF(C282="","Check: Missing Contact Date",IF(C282&gt;Dashboard!$B$3,"Check: Future Contact Date",IF(AND(K282&lt;&gt;"",C282&lt;&gt;"",K282&lt;C282),"Check: Follow-Up Before Contact",IF(AND(L282&lt;&gt;"",C282&lt;&gt;"",L282&lt;C282),"Check: Completion Before Contact","OK"))))))))</f>
        <v/>
      </c>
    </row>
    <row r="283">
      <c r="A283" s="23" t="n"/>
      <c r="B283" s="23" t="n"/>
      <c r="C283" s="36" t="n"/>
      <c r="D283" s="23" t="n"/>
      <c r="E283" s="23" t="n"/>
      <c r="F283" s="23" t="n"/>
      <c r="G283" s="23" t="n"/>
      <c r="H283" s="23" t="n"/>
      <c r="I283" s="24" t="n"/>
      <c r="J283" s="24" t="n"/>
      <c r="K283" s="36" t="n"/>
      <c r="L283" s="36" t="n"/>
      <c r="M283" s="25">
        <f>IF(A283="","",IF(K283="","",K283-Dashboard!$B$3))</f>
        <v/>
      </c>
      <c r="N283" s="26">
        <f>IF(A283="","",IF(O283&lt;&gt;"OK","Review Data",IF(L283&lt;&gt;"","Completed",IF(K283="","No Follow-Up",IF(K283&lt;Dashboard!$B$3,"Overdue",IF(K283&lt;=Dashboard!$B$3+Settings!$B$6,"Due Soon","Scheduled"))))))</f>
        <v/>
      </c>
      <c r="O283" s="26">
        <f>IF(A283="","",IF(COUNTIF($A$7:$A$506,A283)&gt;1,"Check: Duplicate Interaction ID",IF(B283="","Check: Missing Case ID",IF(COUNTIF(Cases!$A$7:$A$206,B283)=0,"Check: Case ID Not Found",IF(C283="","Check: Missing Contact Date",IF(C283&gt;Dashboard!$B$3,"Check: Future Contact Date",IF(AND(K283&lt;&gt;"",C283&lt;&gt;"",K283&lt;C283),"Check: Follow-Up Before Contact",IF(AND(L283&lt;&gt;"",C283&lt;&gt;"",L283&lt;C283),"Check: Completion Before Contact","OK"))))))))</f>
        <v/>
      </c>
    </row>
    <row r="284">
      <c r="A284" s="23" t="n"/>
      <c r="B284" s="23" t="n"/>
      <c r="C284" s="36" t="n"/>
      <c r="D284" s="23" t="n"/>
      <c r="E284" s="23" t="n"/>
      <c r="F284" s="23" t="n"/>
      <c r="G284" s="23" t="n"/>
      <c r="H284" s="23" t="n"/>
      <c r="I284" s="24" t="n"/>
      <c r="J284" s="24" t="n"/>
      <c r="K284" s="36" t="n"/>
      <c r="L284" s="36" t="n"/>
      <c r="M284" s="25">
        <f>IF(A284="","",IF(K284="","",K284-Dashboard!$B$3))</f>
        <v/>
      </c>
      <c r="N284" s="26">
        <f>IF(A284="","",IF(O284&lt;&gt;"OK","Review Data",IF(L284&lt;&gt;"","Completed",IF(K284="","No Follow-Up",IF(K284&lt;Dashboard!$B$3,"Overdue",IF(K284&lt;=Dashboard!$B$3+Settings!$B$6,"Due Soon","Scheduled"))))))</f>
        <v/>
      </c>
      <c r="O284" s="26">
        <f>IF(A284="","",IF(COUNTIF($A$7:$A$506,A284)&gt;1,"Check: Duplicate Interaction ID",IF(B284="","Check: Missing Case ID",IF(COUNTIF(Cases!$A$7:$A$206,B284)=0,"Check: Case ID Not Found",IF(C284="","Check: Missing Contact Date",IF(C284&gt;Dashboard!$B$3,"Check: Future Contact Date",IF(AND(K284&lt;&gt;"",C284&lt;&gt;"",K284&lt;C284),"Check: Follow-Up Before Contact",IF(AND(L284&lt;&gt;"",C284&lt;&gt;"",L284&lt;C284),"Check: Completion Before Contact","OK"))))))))</f>
        <v/>
      </c>
    </row>
    <row r="285">
      <c r="A285" s="23" t="n"/>
      <c r="B285" s="23" t="n"/>
      <c r="C285" s="36" t="n"/>
      <c r="D285" s="23" t="n"/>
      <c r="E285" s="23" t="n"/>
      <c r="F285" s="23" t="n"/>
      <c r="G285" s="23" t="n"/>
      <c r="H285" s="23" t="n"/>
      <c r="I285" s="24" t="n"/>
      <c r="J285" s="24" t="n"/>
      <c r="K285" s="36" t="n"/>
      <c r="L285" s="36" t="n"/>
      <c r="M285" s="25">
        <f>IF(A285="","",IF(K285="","",K285-Dashboard!$B$3))</f>
        <v/>
      </c>
      <c r="N285" s="26">
        <f>IF(A285="","",IF(O285&lt;&gt;"OK","Review Data",IF(L285&lt;&gt;"","Completed",IF(K285="","No Follow-Up",IF(K285&lt;Dashboard!$B$3,"Overdue",IF(K285&lt;=Dashboard!$B$3+Settings!$B$6,"Due Soon","Scheduled"))))))</f>
        <v/>
      </c>
      <c r="O285" s="26">
        <f>IF(A285="","",IF(COUNTIF($A$7:$A$506,A285)&gt;1,"Check: Duplicate Interaction ID",IF(B285="","Check: Missing Case ID",IF(COUNTIF(Cases!$A$7:$A$206,B285)=0,"Check: Case ID Not Found",IF(C285="","Check: Missing Contact Date",IF(C285&gt;Dashboard!$B$3,"Check: Future Contact Date",IF(AND(K285&lt;&gt;"",C285&lt;&gt;"",K285&lt;C285),"Check: Follow-Up Before Contact",IF(AND(L285&lt;&gt;"",C285&lt;&gt;"",L285&lt;C285),"Check: Completion Before Contact","OK"))))))))</f>
        <v/>
      </c>
    </row>
    <row r="286">
      <c r="A286" s="23" t="n"/>
      <c r="B286" s="23" t="n"/>
      <c r="C286" s="36" t="n"/>
      <c r="D286" s="23" t="n"/>
      <c r="E286" s="23" t="n"/>
      <c r="F286" s="23" t="n"/>
      <c r="G286" s="23" t="n"/>
      <c r="H286" s="23" t="n"/>
      <c r="I286" s="24" t="n"/>
      <c r="J286" s="24" t="n"/>
      <c r="K286" s="36" t="n"/>
      <c r="L286" s="36" t="n"/>
      <c r="M286" s="25">
        <f>IF(A286="","",IF(K286="","",K286-Dashboard!$B$3))</f>
        <v/>
      </c>
      <c r="N286" s="26">
        <f>IF(A286="","",IF(O286&lt;&gt;"OK","Review Data",IF(L286&lt;&gt;"","Completed",IF(K286="","No Follow-Up",IF(K286&lt;Dashboard!$B$3,"Overdue",IF(K286&lt;=Dashboard!$B$3+Settings!$B$6,"Due Soon","Scheduled"))))))</f>
        <v/>
      </c>
      <c r="O286" s="26">
        <f>IF(A286="","",IF(COUNTIF($A$7:$A$506,A286)&gt;1,"Check: Duplicate Interaction ID",IF(B286="","Check: Missing Case ID",IF(COUNTIF(Cases!$A$7:$A$206,B286)=0,"Check: Case ID Not Found",IF(C286="","Check: Missing Contact Date",IF(C286&gt;Dashboard!$B$3,"Check: Future Contact Date",IF(AND(K286&lt;&gt;"",C286&lt;&gt;"",K286&lt;C286),"Check: Follow-Up Before Contact",IF(AND(L286&lt;&gt;"",C286&lt;&gt;"",L286&lt;C286),"Check: Completion Before Contact","OK"))))))))</f>
        <v/>
      </c>
    </row>
    <row r="287">
      <c r="A287" s="23" t="n"/>
      <c r="B287" s="23" t="n"/>
      <c r="C287" s="36" t="n"/>
      <c r="D287" s="23" t="n"/>
      <c r="E287" s="23" t="n"/>
      <c r="F287" s="23" t="n"/>
      <c r="G287" s="23" t="n"/>
      <c r="H287" s="23" t="n"/>
      <c r="I287" s="24" t="n"/>
      <c r="J287" s="24" t="n"/>
      <c r="K287" s="36" t="n"/>
      <c r="L287" s="36" t="n"/>
      <c r="M287" s="25">
        <f>IF(A287="","",IF(K287="","",K287-Dashboard!$B$3))</f>
        <v/>
      </c>
      <c r="N287" s="26">
        <f>IF(A287="","",IF(O287&lt;&gt;"OK","Review Data",IF(L287&lt;&gt;"","Completed",IF(K287="","No Follow-Up",IF(K287&lt;Dashboard!$B$3,"Overdue",IF(K287&lt;=Dashboard!$B$3+Settings!$B$6,"Due Soon","Scheduled"))))))</f>
        <v/>
      </c>
      <c r="O287" s="26">
        <f>IF(A287="","",IF(COUNTIF($A$7:$A$506,A287)&gt;1,"Check: Duplicate Interaction ID",IF(B287="","Check: Missing Case ID",IF(COUNTIF(Cases!$A$7:$A$206,B287)=0,"Check: Case ID Not Found",IF(C287="","Check: Missing Contact Date",IF(C287&gt;Dashboard!$B$3,"Check: Future Contact Date",IF(AND(K287&lt;&gt;"",C287&lt;&gt;"",K287&lt;C287),"Check: Follow-Up Before Contact",IF(AND(L287&lt;&gt;"",C287&lt;&gt;"",L287&lt;C287),"Check: Completion Before Contact","OK"))))))))</f>
        <v/>
      </c>
    </row>
    <row r="288">
      <c r="A288" s="23" t="n"/>
      <c r="B288" s="23" t="n"/>
      <c r="C288" s="36" t="n"/>
      <c r="D288" s="23" t="n"/>
      <c r="E288" s="23" t="n"/>
      <c r="F288" s="23" t="n"/>
      <c r="G288" s="23" t="n"/>
      <c r="H288" s="23" t="n"/>
      <c r="I288" s="24" t="n"/>
      <c r="J288" s="24" t="n"/>
      <c r="K288" s="36" t="n"/>
      <c r="L288" s="36" t="n"/>
      <c r="M288" s="25">
        <f>IF(A288="","",IF(K288="","",K288-Dashboard!$B$3))</f>
        <v/>
      </c>
      <c r="N288" s="26">
        <f>IF(A288="","",IF(O288&lt;&gt;"OK","Review Data",IF(L288&lt;&gt;"","Completed",IF(K288="","No Follow-Up",IF(K288&lt;Dashboard!$B$3,"Overdue",IF(K288&lt;=Dashboard!$B$3+Settings!$B$6,"Due Soon","Scheduled"))))))</f>
        <v/>
      </c>
      <c r="O288" s="26">
        <f>IF(A288="","",IF(COUNTIF($A$7:$A$506,A288)&gt;1,"Check: Duplicate Interaction ID",IF(B288="","Check: Missing Case ID",IF(COUNTIF(Cases!$A$7:$A$206,B288)=0,"Check: Case ID Not Found",IF(C288="","Check: Missing Contact Date",IF(C288&gt;Dashboard!$B$3,"Check: Future Contact Date",IF(AND(K288&lt;&gt;"",C288&lt;&gt;"",K288&lt;C288),"Check: Follow-Up Before Contact",IF(AND(L288&lt;&gt;"",C288&lt;&gt;"",L288&lt;C288),"Check: Completion Before Contact","OK"))))))))</f>
        <v/>
      </c>
    </row>
    <row r="289">
      <c r="A289" s="23" t="n"/>
      <c r="B289" s="23" t="n"/>
      <c r="C289" s="36" t="n"/>
      <c r="D289" s="23" t="n"/>
      <c r="E289" s="23" t="n"/>
      <c r="F289" s="23" t="n"/>
      <c r="G289" s="23" t="n"/>
      <c r="H289" s="23" t="n"/>
      <c r="I289" s="24" t="n"/>
      <c r="J289" s="24" t="n"/>
      <c r="K289" s="36" t="n"/>
      <c r="L289" s="36" t="n"/>
      <c r="M289" s="25">
        <f>IF(A289="","",IF(K289="","",K289-Dashboard!$B$3))</f>
        <v/>
      </c>
      <c r="N289" s="26">
        <f>IF(A289="","",IF(O289&lt;&gt;"OK","Review Data",IF(L289&lt;&gt;"","Completed",IF(K289="","No Follow-Up",IF(K289&lt;Dashboard!$B$3,"Overdue",IF(K289&lt;=Dashboard!$B$3+Settings!$B$6,"Due Soon","Scheduled"))))))</f>
        <v/>
      </c>
      <c r="O289" s="26">
        <f>IF(A289="","",IF(COUNTIF($A$7:$A$506,A289)&gt;1,"Check: Duplicate Interaction ID",IF(B289="","Check: Missing Case ID",IF(COUNTIF(Cases!$A$7:$A$206,B289)=0,"Check: Case ID Not Found",IF(C289="","Check: Missing Contact Date",IF(C289&gt;Dashboard!$B$3,"Check: Future Contact Date",IF(AND(K289&lt;&gt;"",C289&lt;&gt;"",K289&lt;C289),"Check: Follow-Up Before Contact",IF(AND(L289&lt;&gt;"",C289&lt;&gt;"",L289&lt;C289),"Check: Completion Before Contact","OK"))))))))</f>
        <v/>
      </c>
    </row>
    <row r="290">
      <c r="A290" s="23" t="n"/>
      <c r="B290" s="23" t="n"/>
      <c r="C290" s="36" t="n"/>
      <c r="D290" s="23" t="n"/>
      <c r="E290" s="23" t="n"/>
      <c r="F290" s="23" t="n"/>
      <c r="G290" s="23" t="n"/>
      <c r="H290" s="23" t="n"/>
      <c r="I290" s="24" t="n"/>
      <c r="J290" s="24" t="n"/>
      <c r="K290" s="36" t="n"/>
      <c r="L290" s="36" t="n"/>
      <c r="M290" s="25">
        <f>IF(A290="","",IF(K290="","",K290-Dashboard!$B$3))</f>
        <v/>
      </c>
      <c r="N290" s="26">
        <f>IF(A290="","",IF(O290&lt;&gt;"OK","Review Data",IF(L290&lt;&gt;"","Completed",IF(K290="","No Follow-Up",IF(K290&lt;Dashboard!$B$3,"Overdue",IF(K290&lt;=Dashboard!$B$3+Settings!$B$6,"Due Soon","Scheduled"))))))</f>
        <v/>
      </c>
      <c r="O290" s="26">
        <f>IF(A290="","",IF(COUNTIF($A$7:$A$506,A290)&gt;1,"Check: Duplicate Interaction ID",IF(B290="","Check: Missing Case ID",IF(COUNTIF(Cases!$A$7:$A$206,B290)=0,"Check: Case ID Not Found",IF(C290="","Check: Missing Contact Date",IF(C290&gt;Dashboard!$B$3,"Check: Future Contact Date",IF(AND(K290&lt;&gt;"",C290&lt;&gt;"",K290&lt;C290),"Check: Follow-Up Before Contact",IF(AND(L290&lt;&gt;"",C290&lt;&gt;"",L290&lt;C290),"Check: Completion Before Contact","OK"))))))))</f>
        <v/>
      </c>
    </row>
    <row r="291">
      <c r="A291" s="23" t="n"/>
      <c r="B291" s="23" t="n"/>
      <c r="C291" s="36" t="n"/>
      <c r="D291" s="23" t="n"/>
      <c r="E291" s="23" t="n"/>
      <c r="F291" s="23" t="n"/>
      <c r="G291" s="23" t="n"/>
      <c r="H291" s="23" t="n"/>
      <c r="I291" s="24" t="n"/>
      <c r="J291" s="24" t="n"/>
      <c r="K291" s="36" t="n"/>
      <c r="L291" s="36" t="n"/>
      <c r="M291" s="25">
        <f>IF(A291="","",IF(K291="","",K291-Dashboard!$B$3))</f>
        <v/>
      </c>
      <c r="N291" s="26">
        <f>IF(A291="","",IF(O291&lt;&gt;"OK","Review Data",IF(L291&lt;&gt;"","Completed",IF(K291="","No Follow-Up",IF(K291&lt;Dashboard!$B$3,"Overdue",IF(K291&lt;=Dashboard!$B$3+Settings!$B$6,"Due Soon","Scheduled"))))))</f>
        <v/>
      </c>
      <c r="O291" s="26">
        <f>IF(A291="","",IF(COUNTIF($A$7:$A$506,A291)&gt;1,"Check: Duplicate Interaction ID",IF(B291="","Check: Missing Case ID",IF(COUNTIF(Cases!$A$7:$A$206,B291)=0,"Check: Case ID Not Found",IF(C291="","Check: Missing Contact Date",IF(C291&gt;Dashboard!$B$3,"Check: Future Contact Date",IF(AND(K291&lt;&gt;"",C291&lt;&gt;"",K291&lt;C291),"Check: Follow-Up Before Contact",IF(AND(L291&lt;&gt;"",C291&lt;&gt;"",L291&lt;C291),"Check: Completion Before Contact","OK"))))))))</f>
        <v/>
      </c>
    </row>
    <row r="292">
      <c r="A292" s="23" t="n"/>
      <c r="B292" s="23" t="n"/>
      <c r="C292" s="36" t="n"/>
      <c r="D292" s="23" t="n"/>
      <c r="E292" s="23" t="n"/>
      <c r="F292" s="23" t="n"/>
      <c r="G292" s="23" t="n"/>
      <c r="H292" s="23" t="n"/>
      <c r="I292" s="24" t="n"/>
      <c r="J292" s="24" t="n"/>
      <c r="K292" s="36" t="n"/>
      <c r="L292" s="36" t="n"/>
      <c r="M292" s="25">
        <f>IF(A292="","",IF(K292="","",K292-Dashboard!$B$3))</f>
        <v/>
      </c>
      <c r="N292" s="26">
        <f>IF(A292="","",IF(O292&lt;&gt;"OK","Review Data",IF(L292&lt;&gt;"","Completed",IF(K292="","No Follow-Up",IF(K292&lt;Dashboard!$B$3,"Overdue",IF(K292&lt;=Dashboard!$B$3+Settings!$B$6,"Due Soon","Scheduled"))))))</f>
        <v/>
      </c>
      <c r="O292" s="26">
        <f>IF(A292="","",IF(COUNTIF($A$7:$A$506,A292)&gt;1,"Check: Duplicate Interaction ID",IF(B292="","Check: Missing Case ID",IF(COUNTIF(Cases!$A$7:$A$206,B292)=0,"Check: Case ID Not Found",IF(C292="","Check: Missing Contact Date",IF(C292&gt;Dashboard!$B$3,"Check: Future Contact Date",IF(AND(K292&lt;&gt;"",C292&lt;&gt;"",K292&lt;C292),"Check: Follow-Up Before Contact",IF(AND(L292&lt;&gt;"",C292&lt;&gt;"",L292&lt;C292),"Check: Completion Before Contact","OK"))))))))</f>
        <v/>
      </c>
    </row>
    <row r="293">
      <c r="A293" s="23" t="n"/>
      <c r="B293" s="23" t="n"/>
      <c r="C293" s="36" t="n"/>
      <c r="D293" s="23" t="n"/>
      <c r="E293" s="23" t="n"/>
      <c r="F293" s="23" t="n"/>
      <c r="G293" s="23" t="n"/>
      <c r="H293" s="23" t="n"/>
      <c r="I293" s="24" t="n"/>
      <c r="J293" s="24" t="n"/>
      <c r="K293" s="36" t="n"/>
      <c r="L293" s="36" t="n"/>
      <c r="M293" s="25">
        <f>IF(A293="","",IF(K293="","",K293-Dashboard!$B$3))</f>
        <v/>
      </c>
      <c r="N293" s="26">
        <f>IF(A293="","",IF(O293&lt;&gt;"OK","Review Data",IF(L293&lt;&gt;"","Completed",IF(K293="","No Follow-Up",IF(K293&lt;Dashboard!$B$3,"Overdue",IF(K293&lt;=Dashboard!$B$3+Settings!$B$6,"Due Soon","Scheduled"))))))</f>
        <v/>
      </c>
      <c r="O293" s="26">
        <f>IF(A293="","",IF(COUNTIF($A$7:$A$506,A293)&gt;1,"Check: Duplicate Interaction ID",IF(B293="","Check: Missing Case ID",IF(COUNTIF(Cases!$A$7:$A$206,B293)=0,"Check: Case ID Not Found",IF(C293="","Check: Missing Contact Date",IF(C293&gt;Dashboard!$B$3,"Check: Future Contact Date",IF(AND(K293&lt;&gt;"",C293&lt;&gt;"",K293&lt;C293),"Check: Follow-Up Before Contact",IF(AND(L293&lt;&gt;"",C293&lt;&gt;"",L293&lt;C293),"Check: Completion Before Contact","OK"))))))))</f>
        <v/>
      </c>
    </row>
    <row r="294">
      <c r="A294" s="23" t="n"/>
      <c r="B294" s="23" t="n"/>
      <c r="C294" s="36" t="n"/>
      <c r="D294" s="23" t="n"/>
      <c r="E294" s="23" t="n"/>
      <c r="F294" s="23" t="n"/>
      <c r="G294" s="23" t="n"/>
      <c r="H294" s="23" t="n"/>
      <c r="I294" s="24" t="n"/>
      <c r="J294" s="24" t="n"/>
      <c r="K294" s="36" t="n"/>
      <c r="L294" s="36" t="n"/>
      <c r="M294" s="25">
        <f>IF(A294="","",IF(K294="","",K294-Dashboard!$B$3))</f>
        <v/>
      </c>
      <c r="N294" s="26">
        <f>IF(A294="","",IF(O294&lt;&gt;"OK","Review Data",IF(L294&lt;&gt;"","Completed",IF(K294="","No Follow-Up",IF(K294&lt;Dashboard!$B$3,"Overdue",IF(K294&lt;=Dashboard!$B$3+Settings!$B$6,"Due Soon","Scheduled"))))))</f>
        <v/>
      </c>
      <c r="O294" s="26">
        <f>IF(A294="","",IF(COUNTIF($A$7:$A$506,A294)&gt;1,"Check: Duplicate Interaction ID",IF(B294="","Check: Missing Case ID",IF(COUNTIF(Cases!$A$7:$A$206,B294)=0,"Check: Case ID Not Found",IF(C294="","Check: Missing Contact Date",IF(C294&gt;Dashboard!$B$3,"Check: Future Contact Date",IF(AND(K294&lt;&gt;"",C294&lt;&gt;"",K294&lt;C294),"Check: Follow-Up Before Contact",IF(AND(L294&lt;&gt;"",C294&lt;&gt;"",L294&lt;C294),"Check: Completion Before Contact","OK"))))))))</f>
        <v/>
      </c>
    </row>
    <row r="295">
      <c r="A295" s="23" t="n"/>
      <c r="B295" s="23" t="n"/>
      <c r="C295" s="36" t="n"/>
      <c r="D295" s="23" t="n"/>
      <c r="E295" s="23" t="n"/>
      <c r="F295" s="23" t="n"/>
      <c r="G295" s="23" t="n"/>
      <c r="H295" s="23" t="n"/>
      <c r="I295" s="24" t="n"/>
      <c r="J295" s="24" t="n"/>
      <c r="K295" s="36" t="n"/>
      <c r="L295" s="36" t="n"/>
      <c r="M295" s="25">
        <f>IF(A295="","",IF(K295="","",K295-Dashboard!$B$3))</f>
        <v/>
      </c>
      <c r="N295" s="26">
        <f>IF(A295="","",IF(O295&lt;&gt;"OK","Review Data",IF(L295&lt;&gt;"","Completed",IF(K295="","No Follow-Up",IF(K295&lt;Dashboard!$B$3,"Overdue",IF(K295&lt;=Dashboard!$B$3+Settings!$B$6,"Due Soon","Scheduled"))))))</f>
        <v/>
      </c>
      <c r="O295" s="26">
        <f>IF(A295="","",IF(COUNTIF($A$7:$A$506,A295)&gt;1,"Check: Duplicate Interaction ID",IF(B295="","Check: Missing Case ID",IF(COUNTIF(Cases!$A$7:$A$206,B295)=0,"Check: Case ID Not Found",IF(C295="","Check: Missing Contact Date",IF(C295&gt;Dashboard!$B$3,"Check: Future Contact Date",IF(AND(K295&lt;&gt;"",C295&lt;&gt;"",K295&lt;C295),"Check: Follow-Up Before Contact",IF(AND(L295&lt;&gt;"",C295&lt;&gt;"",L295&lt;C295),"Check: Completion Before Contact","OK"))))))))</f>
        <v/>
      </c>
    </row>
    <row r="296">
      <c r="A296" s="23" t="n"/>
      <c r="B296" s="23" t="n"/>
      <c r="C296" s="36" t="n"/>
      <c r="D296" s="23" t="n"/>
      <c r="E296" s="23" t="n"/>
      <c r="F296" s="23" t="n"/>
      <c r="G296" s="23" t="n"/>
      <c r="H296" s="23" t="n"/>
      <c r="I296" s="24" t="n"/>
      <c r="J296" s="24" t="n"/>
      <c r="K296" s="36" t="n"/>
      <c r="L296" s="36" t="n"/>
      <c r="M296" s="25">
        <f>IF(A296="","",IF(K296="","",K296-Dashboard!$B$3))</f>
        <v/>
      </c>
      <c r="N296" s="26">
        <f>IF(A296="","",IF(O296&lt;&gt;"OK","Review Data",IF(L296&lt;&gt;"","Completed",IF(K296="","No Follow-Up",IF(K296&lt;Dashboard!$B$3,"Overdue",IF(K296&lt;=Dashboard!$B$3+Settings!$B$6,"Due Soon","Scheduled"))))))</f>
        <v/>
      </c>
      <c r="O296" s="26">
        <f>IF(A296="","",IF(COUNTIF($A$7:$A$506,A296)&gt;1,"Check: Duplicate Interaction ID",IF(B296="","Check: Missing Case ID",IF(COUNTIF(Cases!$A$7:$A$206,B296)=0,"Check: Case ID Not Found",IF(C296="","Check: Missing Contact Date",IF(C296&gt;Dashboard!$B$3,"Check: Future Contact Date",IF(AND(K296&lt;&gt;"",C296&lt;&gt;"",K296&lt;C296),"Check: Follow-Up Before Contact",IF(AND(L296&lt;&gt;"",C296&lt;&gt;"",L296&lt;C296),"Check: Completion Before Contact","OK"))))))))</f>
        <v/>
      </c>
    </row>
    <row r="297">
      <c r="A297" s="23" t="n"/>
      <c r="B297" s="23" t="n"/>
      <c r="C297" s="36" t="n"/>
      <c r="D297" s="23" t="n"/>
      <c r="E297" s="23" t="n"/>
      <c r="F297" s="23" t="n"/>
      <c r="G297" s="23" t="n"/>
      <c r="H297" s="23" t="n"/>
      <c r="I297" s="24" t="n"/>
      <c r="J297" s="24" t="n"/>
      <c r="K297" s="36" t="n"/>
      <c r="L297" s="36" t="n"/>
      <c r="M297" s="25">
        <f>IF(A297="","",IF(K297="","",K297-Dashboard!$B$3))</f>
        <v/>
      </c>
      <c r="N297" s="26">
        <f>IF(A297="","",IF(O297&lt;&gt;"OK","Review Data",IF(L297&lt;&gt;"","Completed",IF(K297="","No Follow-Up",IF(K297&lt;Dashboard!$B$3,"Overdue",IF(K297&lt;=Dashboard!$B$3+Settings!$B$6,"Due Soon","Scheduled"))))))</f>
        <v/>
      </c>
      <c r="O297" s="26">
        <f>IF(A297="","",IF(COUNTIF($A$7:$A$506,A297)&gt;1,"Check: Duplicate Interaction ID",IF(B297="","Check: Missing Case ID",IF(COUNTIF(Cases!$A$7:$A$206,B297)=0,"Check: Case ID Not Found",IF(C297="","Check: Missing Contact Date",IF(C297&gt;Dashboard!$B$3,"Check: Future Contact Date",IF(AND(K297&lt;&gt;"",C297&lt;&gt;"",K297&lt;C297),"Check: Follow-Up Before Contact",IF(AND(L297&lt;&gt;"",C297&lt;&gt;"",L297&lt;C297),"Check: Completion Before Contact","OK"))))))))</f>
        <v/>
      </c>
    </row>
    <row r="298">
      <c r="A298" s="23" t="n"/>
      <c r="B298" s="23" t="n"/>
      <c r="C298" s="36" t="n"/>
      <c r="D298" s="23" t="n"/>
      <c r="E298" s="23" t="n"/>
      <c r="F298" s="23" t="n"/>
      <c r="G298" s="23" t="n"/>
      <c r="H298" s="23" t="n"/>
      <c r="I298" s="24" t="n"/>
      <c r="J298" s="24" t="n"/>
      <c r="K298" s="36" t="n"/>
      <c r="L298" s="36" t="n"/>
      <c r="M298" s="25">
        <f>IF(A298="","",IF(K298="","",K298-Dashboard!$B$3))</f>
        <v/>
      </c>
      <c r="N298" s="26">
        <f>IF(A298="","",IF(O298&lt;&gt;"OK","Review Data",IF(L298&lt;&gt;"","Completed",IF(K298="","No Follow-Up",IF(K298&lt;Dashboard!$B$3,"Overdue",IF(K298&lt;=Dashboard!$B$3+Settings!$B$6,"Due Soon","Scheduled"))))))</f>
        <v/>
      </c>
      <c r="O298" s="26">
        <f>IF(A298="","",IF(COUNTIF($A$7:$A$506,A298)&gt;1,"Check: Duplicate Interaction ID",IF(B298="","Check: Missing Case ID",IF(COUNTIF(Cases!$A$7:$A$206,B298)=0,"Check: Case ID Not Found",IF(C298="","Check: Missing Contact Date",IF(C298&gt;Dashboard!$B$3,"Check: Future Contact Date",IF(AND(K298&lt;&gt;"",C298&lt;&gt;"",K298&lt;C298),"Check: Follow-Up Before Contact",IF(AND(L298&lt;&gt;"",C298&lt;&gt;"",L298&lt;C298),"Check: Completion Before Contact","OK"))))))))</f>
        <v/>
      </c>
    </row>
    <row r="299">
      <c r="A299" s="23" t="n"/>
      <c r="B299" s="23" t="n"/>
      <c r="C299" s="36" t="n"/>
      <c r="D299" s="23" t="n"/>
      <c r="E299" s="23" t="n"/>
      <c r="F299" s="23" t="n"/>
      <c r="G299" s="23" t="n"/>
      <c r="H299" s="23" t="n"/>
      <c r="I299" s="24" t="n"/>
      <c r="J299" s="24" t="n"/>
      <c r="K299" s="36" t="n"/>
      <c r="L299" s="36" t="n"/>
      <c r="M299" s="25">
        <f>IF(A299="","",IF(K299="","",K299-Dashboard!$B$3))</f>
        <v/>
      </c>
      <c r="N299" s="26">
        <f>IF(A299="","",IF(O299&lt;&gt;"OK","Review Data",IF(L299&lt;&gt;"","Completed",IF(K299="","No Follow-Up",IF(K299&lt;Dashboard!$B$3,"Overdue",IF(K299&lt;=Dashboard!$B$3+Settings!$B$6,"Due Soon","Scheduled"))))))</f>
        <v/>
      </c>
      <c r="O299" s="26">
        <f>IF(A299="","",IF(COUNTIF($A$7:$A$506,A299)&gt;1,"Check: Duplicate Interaction ID",IF(B299="","Check: Missing Case ID",IF(COUNTIF(Cases!$A$7:$A$206,B299)=0,"Check: Case ID Not Found",IF(C299="","Check: Missing Contact Date",IF(C299&gt;Dashboard!$B$3,"Check: Future Contact Date",IF(AND(K299&lt;&gt;"",C299&lt;&gt;"",K299&lt;C299),"Check: Follow-Up Before Contact",IF(AND(L299&lt;&gt;"",C299&lt;&gt;"",L299&lt;C299),"Check: Completion Before Contact","OK"))))))))</f>
        <v/>
      </c>
    </row>
    <row r="300">
      <c r="A300" s="23" t="n"/>
      <c r="B300" s="23" t="n"/>
      <c r="C300" s="36" t="n"/>
      <c r="D300" s="23" t="n"/>
      <c r="E300" s="23" t="n"/>
      <c r="F300" s="23" t="n"/>
      <c r="G300" s="23" t="n"/>
      <c r="H300" s="23" t="n"/>
      <c r="I300" s="24" t="n"/>
      <c r="J300" s="24" t="n"/>
      <c r="K300" s="36" t="n"/>
      <c r="L300" s="36" t="n"/>
      <c r="M300" s="25">
        <f>IF(A300="","",IF(K300="","",K300-Dashboard!$B$3))</f>
        <v/>
      </c>
      <c r="N300" s="26">
        <f>IF(A300="","",IF(O300&lt;&gt;"OK","Review Data",IF(L300&lt;&gt;"","Completed",IF(K300="","No Follow-Up",IF(K300&lt;Dashboard!$B$3,"Overdue",IF(K300&lt;=Dashboard!$B$3+Settings!$B$6,"Due Soon","Scheduled"))))))</f>
        <v/>
      </c>
      <c r="O300" s="26">
        <f>IF(A300="","",IF(COUNTIF($A$7:$A$506,A300)&gt;1,"Check: Duplicate Interaction ID",IF(B300="","Check: Missing Case ID",IF(COUNTIF(Cases!$A$7:$A$206,B300)=0,"Check: Case ID Not Found",IF(C300="","Check: Missing Contact Date",IF(C300&gt;Dashboard!$B$3,"Check: Future Contact Date",IF(AND(K300&lt;&gt;"",C300&lt;&gt;"",K300&lt;C300),"Check: Follow-Up Before Contact",IF(AND(L300&lt;&gt;"",C300&lt;&gt;"",L300&lt;C300),"Check: Completion Before Contact","OK"))))))))</f>
        <v/>
      </c>
    </row>
    <row r="301">
      <c r="A301" s="23" t="n"/>
      <c r="B301" s="23" t="n"/>
      <c r="C301" s="36" t="n"/>
      <c r="D301" s="23" t="n"/>
      <c r="E301" s="23" t="n"/>
      <c r="F301" s="23" t="n"/>
      <c r="G301" s="23" t="n"/>
      <c r="H301" s="23" t="n"/>
      <c r="I301" s="24" t="n"/>
      <c r="J301" s="24" t="n"/>
      <c r="K301" s="36" t="n"/>
      <c r="L301" s="36" t="n"/>
      <c r="M301" s="25">
        <f>IF(A301="","",IF(K301="","",K301-Dashboard!$B$3))</f>
        <v/>
      </c>
      <c r="N301" s="26">
        <f>IF(A301="","",IF(O301&lt;&gt;"OK","Review Data",IF(L301&lt;&gt;"","Completed",IF(K301="","No Follow-Up",IF(K301&lt;Dashboard!$B$3,"Overdue",IF(K301&lt;=Dashboard!$B$3+Settings!$B$6,"Due Soon","Scheduled"))))))</f>
        <v/>
      </c>
      <c r="O301" s="26">
        <f>IF(A301="","",IF(COUNTIF($A$7:$A$506,A301)&gt;1,"Check: Duplicate Interaction ID",IF(B301="","Check: Missing Case ID",IF(COUNTIF(Cases!$A$7:$A$206,B301)=0,"Check: Case ID Not Found",IF(C301="","Check: Missing Contact Date",IF(C301&gt;Dashboard!$B$3,"Check: Future Contact Date",IF(AND(K301&lt;&gt;"",C301&lt;&gt;"",K301&lt;C301),"Check: Follow-Up Before Contact",IF(AND(L301&lt;&gt;"",C301&lt;&gt;"",L301&lt;C301),"Check: Completion Before Contact","OK"))))))))</f>
        <v/>
      </c>
    </row>
    <row r="302">
      <c r="A302" s="23" t="n"/>
      <c r="B302" s="23" t="n"/>
      <c r="C302" s="36" t="n"/>
      <c r="D302" s="23" t="n"/>
      <c r="E302" s="23" t="n"/>
      <c r="F302" s="23" t="n"/>
      <c r="G302" s="23" t="n"/>
      <c r="H302" s="23" t="n"/>
      <c r="I302" s="24" t="n"/>
      <c r="J302" s="24" t="n"/>
      <c r="K302" s="36" t="n"/>
      <c r="L302" s="36" t="n"/>
      <c r="M302" s="25">
        <f>IF(A302="","",IF(K302="","",K302-Dashboard!$B$3))</f>
        <v/>
      </c>
      <c r="N302" s="26">
        <f>IF(A302="","",IF(O302&lt;&gt;"OK","Review Data",IF(L302&lt;&gt;"","Completed",IF(K302="","No Follow-Up",IF(K302&lt;Dashboard!$B$3,"Overdue",IF(K302&lt;=Dashboard!$B$3+Settings!$B$6,"Due Soon","Scheduled"))))))</f>
        <v/>
      </c>
      <c r="O302" s="26">
        <f>IF(A302="","",IF(COUNTIF($A$7:$A$506,A302)&gt;1,"Check: Duplicate Interaction ID",IF(B302="","Check: Missing Case ID",IF(COUNTIF(Cases!$A$7:$A$206,B302)=0,"Check: Case ID Not Found",IF(C302="","Check: Missing Contact Date",IF(C302&gt;Dashboard!$B$3,"Check: Future Contact Date",IF(AND(K302&lt;&gt;"",C302&lt;&gt;"",K302&lt;C302),"Check: Follow-Up Before Contact",IF(AND(L302&lt;&gt;"",C302&lt;&gt;"",L302&lt;C302),"Check: Completion Before Contact","OK"))))))))</f>
        <v/>
      </c>
    </row>
    <row r="303">
      <c r="A303" s="23" t="n"/>
      <c r="B303" s="23" t="n"/>
      <c r="C303" s="36" t="n"/>
      <c r="D303" s="23" t="n"/>
      <c r="E303" s="23" t="n"/>
      <c r="F303" s="23" t="n"/>
      <c r="G303" s="23" t="n"/>
      <c r="H303" s="23" t="n"/>
      <c r="I303" s="24" t="n"/>
      <c r="J303" s="24" t="n"/>
      <c r="K303" s="36" t="n"/>
      <c r="L303" s="36" t="n"/>
      <c r="M303" s="25">
        <f>IF(A303="","",IF(K303="","",K303-Dashboard!$B$3))</f>
        <v/>
      </c>
      <c r="N303" s="26">
        <f>IF(A303="","",IF(O303&lt;&gt;"OK","Review Data",IF(L303&lt;&gt;"","Completed",IF(K303="","No Follow-Up",IF(K303&lt;Dashboard!$B$3,"Overdue",IF(K303&lt;=Dashboard!$B$3+Settings!$B$6,"Due Soon","Scheduled"))))))</f>
        <v/>
      </c>
      <c r="O303" s="26">
        <f>IF(A303="","",IF(COUNTIF($A$7:$A$506,A303)&gt;1,"Check: Duplicate Interaction ID",IF(B303="","Check: Missing Case ID",IF(COUNTIF(Cases!$A$7:$A$206,B303)=0,"Check: Case ID Not Found",IF(C303="","Check: Missing Contact Date",IF(C303&gt;Dashboard!$B$3,"Check: Future Contact Date",IF(AND(K303&lt;&gt;"",C303&lt;&gt;"",K303&lt;C303),"Check: Follow-Up Before Contact",IF(AND(L303&lt;&gt;"",C303&lt;&gt;"",L303&lt;C303),"Check: Completion Before Contact","OK"))))))))</f>
        <v/>
      </c>
    </row>
    <row r="304">
      <c r="A304" s="23" t="n"/>
      <c r="B304" s="23" t="n"/>
      <c r="C304" s="36" t="n"/>
      <c r="D304" s="23" t="n"/>
      <c r="E304" s="23" t="n"/>
      <c r="F304" s="23" t="n"/>
      <c r="G304" s="23" t="n"/>
      <c r="H304" s="23" t="n"/>
      <c r="I304" s="24" t="n"/>
      <c r="J304" s="24" t="n"/>
      <c r="K304" s="36" t="n"/>
      <c r="L304" s="36" t="n"/>
      <c r="M304" s="25">
        <f>IF(A304="","",IF(K304="","",K304-Dashboard!$B$3))</f>
        <v/>
      </c>
      <c r="N304" s="26">
        <f>IF(A304="","",IF(O304&lt;&gt;"OK","Review Data",IF(L304&lt;&gt;"","Completed",IF(K304="","No Follow-Up",IF(K304&lt;Dashboard!$B$3,"Overdue",IF(K304&lt;=Dashboard!$B$3+Settings!$B$6,"Due Soon","Scheduled"))))))</f>
        <v/>
      </c>
      <c r="O304" s="26">
        <f>IF(A304="","",IF(COUNTIF($A$7:$A$506,A304)&gt;1,"Check: Duplicate Interaction ID",IF(B304="","Check: Missing Case ID",IF(COUNTIF(Cases!$A$7:$A$206,B304)=0,"Check: Case ID Not Found",IF(C304="","Check: Missing Contact Date",IF(C304&gt;Dashboard!$B$3,"Check: Future Contact Date",IF(AND(K304&lt;&gt;"",C304&lt;&gt;"",K304&lt;C304),"Check: Follow-Up Before Contact",IF(AND(L304&lt;&gt;"",C304&lt;&gt;"",L304&lt;C304),"Check: Completion Before Contact","OK"))))))))</f>
        <v/>
      </c>
    </row>
    <row r="305">
      <c r="A305" s="23" t="n"/>
      <c r="B305" s="23" t="n"/>
      <c r="C305" s="36" t="n"/>
      <c r="D305" s="23" t="n"/>
      <c r="E305" s="23" t="n"/>
      <c r="F305" s="23" t="n"/>
      <c r="G305" s="23" t="n"/>
      <c r="H305" s="23" t="n"/>
      <c r="I305" s="24" t="n"/>
      <c r="J305" s="24" t="n"/>
      <c r="K305" s="36" t="n"/>
      <c r="L305" s="36" t="n"/>
      <c r="M305" s="25">
        <f>IF(A305="","",IF(K305="","",K305-Dashboard!$B$3))</f>
        <v/>
      </c>
      <c r="N305" s="26">
        <f>IF(A305="","",IF(O305&lt;&gt;"OK","Review Data",IF(L305&lt;&gt;"","Completed",IF(K305="","No Follow-Up",IF(K305&lt;Dashboard!$B$3,"Overdue",IF(K305&lt;=Dashboard!$B$3+Settings!$B$6,"Due Soon","Scheduled"))))))</f>
        <v/>
      </c>
      <c r="O305" s="26">
        <f>IF(A305="","",IF(COUNTIF($A$7:$A$506,A305)&gt;1,"Check: Duplicate Interaction ID",IF(B305="","Check: Missing Case ID",IF(COUNTIF(Cases!$A$7:$A$206,B305)=0,"Check: Case ID Not Found",IF(C305="","Check: Missing Contact Date",IF(C305&gt;Dashboard!$B$3,"Check: Future Contact Date",IF(AND(K305&lt;&gt;"",C305&lt;&gt;"",K305&lt;C305),"Check: Follow-Up Before Contact",IF(AND(L305&lt;&gt;"",C305&lt;&gt;"",L305&lt;C305),"Check: Completion Before Contact","OK"))))))))</f>
        <v/>
      </c>
    </row>
    <row r="306">
      <c r="A306" s="23" t="n"/>
      <c r="B306" s="23" t="n"/>
      <c r="C306" s="36" t="n"/>
      <c r="D306" s="23" t="n"/>
      <c r="E306" s="23" t="n"/>
      <c r="F306" s="23" t="n"/>
      <c r="G306" s="23" t="n"/>
      <c r="H306" s="23" t="n"/>
      <c r="I306" s="24" t="n"/>
      <c r="J306" s="24" t="n"/>
      <c r="K306" s="36" t="n"/>
      <c r="L306" s="36" t="n"/>
      <c r="M306" s="25">
        <f>IF(A306="","",IF(K306="","",K306-Dashboard!$B$3))</f>
        <v/>
      </c>
      <c r="N306" s="26">
        <f>IF(A306="","",IF(O306&lt;&gt;"OK","Review Data",IF(L306&lt;&gt;"","Completed",IF(K306="","No Follow-Up",IF(K306&lt;Dashboard!$B$3,"Overdue",IF(K306&lt;=Dashboard!$B$3+Settings!$B$6,"Due Soon","Scheduled"))))))</f>
        <v/>
      </c>
      <c r="O306" s="26">
        <f>IF(A306="","",IF(COUNTIF($A$7:$A$506,A306)&gt;1,"Check: Duplicate Interaction ID",IF(B306="","Check: Missing Case ID",IF(COUNTIF(Cases!$A$7:$A$206,B306)=0,"Check: Case ID Not Found",IF(C306="","Check: Missing Contact Date",IF(C306&gt;Dashboard!$B$3,"Check: Future Contact Date",IF(AND(K306&lt;&gt;"",C306&lt;&gt;"",K306&lt;C306),"Check: Follow-Up Before Contact",IF(AND(L306&lt;&gt;"",C306&lt;&gt;"",L306&lt;C306),"Check: Completion Before Contact","OK"))))))))</f>
        <v/>
      </c>
    </row>
    <row r="307">
      <c r="A307" s="23" t="n"/>
      <c r="B307" s="23" t="n"/>
      <c r="C307" s="36" t="n"/>
      <c r="D307" s="23" t="n"/>
      <c r="E307" s="23" t="n"/>
      <c r="F307" s="23" t="n"/>
      <c r="G307" s="23" t="n"/>
      <c r="H307" s="23" t="n"/>
      <c r="I307" s="24" t="n"/>
      <c r="J307" s="24" t="n"/>
      <c r="K307" s="36" t="n"/>
      <c r="L307" s="36" t="n"/>
      <c r="M307" s="25">
        <f>IF(A307="","",IF(K307="","",K307-Dashboard!$B$3))</f>
        <v/>
      </c>
      <c r="N307" s="26">
        <f>IF(A307="","",IF(O307&lt;&gt;"OK","Review Data",IF(L307&lt;&gt;"","Completed",IF(K307="","No Follow-Up",IF(K307&lt;Dashboard!$B$3,"Overdue",IF(K307&lt;=Dashboard!$B$3+Settings!$B$6,"Due Soon","Scheduled"))))))</f>
        <v/>
      </c>
      <c r="O307" s="26">
        <f>IF(A307="","",IF(COUNTIF($A$7:$A$506,A307)&gt;1,"Check: Duplicate Interaction ID",IF(B307="","Check: Missing Case ID",IF(COUNTIF(Cases!$A$7:$A$206,B307)=0,"Check: Case ID Not Found",IF(C307="","Check: Missing Contact Date",IF(C307&gt;Dashboard!$B$3,"Check: Future Contact Date",IF(AND(K307&lt;&gt;"",C307&lt;&gt;"",K307&lt;C307),"Check: Follow-Up Before Contact",IF(AND(L307&lt;&gt;"",C307&lt;&gt;"",L307&lt;C307),"Check: Completion Before Contact","OK"))))))))</f>
        <v/>
      </c>
    </row>
    <row r="308">
      <c r="A308" s="23" t="n"/>
      <c r="B308" s="23" t="n"/>
      <c r="C308" s="36" t="n"/>
      <c r="D308" s="23" t="n"/>
      <c r="E308" s="23" t="n"/>
      <c r="F308" s="23" t="n"/>
      <c r="G308" s="23" t="n"/>
      <c r="H308" s="23" t="n"/>
      <c r="I308" s="24" t="n"/>
      <c r="J308" s="24" t="n"/>
      <c r="K308" s="36" t="n"/>
      <c r="L308" s="36" t="n"/>
      <c r="M308" s="25">
        <f>IF(A308="","",IF(K308="","",K308-Dashboard!$B$3))</f>
        <v/>
      </c>
      <c r="N308" s="26">
        <f>IF(A308="","",IF(O308&lt;&gt;"OK","Review Data",IF(L308&lt;&gt;"","Completed",IF(K308="","No Follow-Up",IF(K308&lt;Dashboard!$B$3,"Overdue",IF(K308&lt;=Dashboard!$B$3+Settings!$B$6,"Due Soon","Scheduled"))))))</f>
        <v/>
      </c>
      <c r="O308" s="26">
        <f>IF(A308="","",IF(COUNTIF($A$7:$A$506,A308)&gt;1,"Check: Duplicate Interaction ID",IF(B308="","Check: Missing Case ID",IF(COUNTIF(Cases!$A$7:$A$206,B308)=0,"Check: Case ID Not Found",IF(C308="","Check: Missing Contact Date",IF(C308&gt;Dashboard!$B$3,"Check: Future Contact Date",IF(AND(K308&lt;&gt;"",C308&lt;&gt;"",K308&lt;C308),"Check: Follow-Up Before Contact",IF(AND(L308&lt;&gt;"",C308&lt;&gt;"",L308&lt;C308),"Check: Completion Before Contact","OK"))))))))</f>
        <v/>
      </c>
    </row>
    <row r="309">
      <c r="A309" s="23" t="n"/>
      <c r="B309" s="23" t="n"/>
      <c r="C309" s="36" t="n"/>
      <c r="D309" s="23" t="n"/>
      <c r="E309" s="23" t="n"/>
      <c r="F309" s="23" t="n"/>
      <c r="G309" s="23" t="n"/>
      <c r="H309" s="23" t="n"/>
      <c r="I309" s="24" t="n"/>
      <c r="J309" s="24" t="n"/>
      <c r="K309" s="36" t="n"/>
      <c r="L309" s="36" t="n"/>
      <c r="M309" s="25">
        <f>IF(A309="","",IF(K309="","",K309-Dashboard!$B$3))</f>
        <v/>
      </c>
      <c r="N309" s="26">
        <f>IF(A309="","",IF(O309&lt;&gt;"OK","Review Data",IF(L309&lt;&gt;"","Completed",IF(K309="","No Follow-Up",IF(K309&lt;Dashboard!$B$3,"Overdue",IF(K309&lt;=Dashboard!$B$3+Settings!$B$6,"Due Soon","Scheduled"))))))</f>
        <v/>
      </c>
      <c r="O309" s="26">
        <f>IF(A309="","",IF(COUNTIF($A$7:$A$506,A309)&gt;1,"Check: Duplicate Interaction ID",IF(B309="","Check: Missing Case ID",IF(COUNTIF(Cases!$A$7:$A$206,B309)=0,"Check: Case ID Not Found",IF(C309="","Check: Missing Contact Date",IF(C309&gt;Dashboard!$B$3,"Check: Future Contact Date",IF(AND(K309&lt;&gt;"",C309&lt;&gt;"",K309&lt;C309),"Check: Follow-Up Before Contact",IF(AND(L309&lt;&gt;"",C309&lt;&gt;"",L309&lt;C309),"Check: Completion Before Contact","OK"))))))))</f>
        <v/>
      </c>
    </row>
    <row r="310">
      <c r="A310" s="23" t="n"/>
      <c r="B310" s="23" t="n"/>
      <c r="C310" s="36" t="n"/>
      <c r="D310" s="23" t="n"/>
      <c r="E310" s="23" t="n"/>
      <c r="F310" s="23" t="n"/>
      <c r="G310" s="23" t="n"/>
      <c r="H310" s="23" t="n"/>
      <c r="I310" s="24" t="n"/>
      <c r="J310" s="24" t="n"/>
      <c r="K310" s="36" t="n"/>
      <c r="L310" s="36" t="n"/>
      <c r="M310" s="25">
        <f>IF(A310="","",IF(K310="","",K310-Dashboard!$B$3))</f>
        <v/>
      </c>
      <c r="N310" s="26">
        <f>IF(A310="","",IF(O310&lt;&gt;"OK","Review Data",IF(L310&lt;&gt;"","Completed",IF(K310="","No Follow-Up",IF(K310&lt;Dashboard!$B$3,"Overdue",IF(K310&lt;=Dashboard!$B$3+Settings!$B$6,"Due Soon","Scheduled"))))))</f>
        <v/>
      </c>
      <c r="O310" s="26">
        <f>IF(A310="","",IF(COUNTIF($A$7:$A$506,A310)&gt;1,"Check: Duplicate Interaction ID",IF(B310="","Check: Missing Case ID",IF(COUNTIF(Cases!$A$7:$A$206,B310)=0,"Check: Case ID Not Found",IF(C310="","Check: Missing Contact Date",IF(C310&gt;Dashboard!$B$3,"Check: Future Contact Date",IF(AND(K310&lt;&gt;"",C310&lt;&gt;"",K310&lt;C310),"Check: Follow-Up Before Contact",IF(AND(L310&lt;&gt;"",C310&lt;&gt;"",L310&lt;C310),"Check: Completion Before Contact","OK"))))))))</f>
        <v/>
      </c>
    </row>
    <row r="311">
      <c r="A311" s="23" t="n"/>
      <c r="B311" s="23" t="n"/>
      <c r="C311" s="36" t="n"/>
      <c r="D311" s="23" t="n"/>
      <c r="E311" s="23" t="n"/>
      <c r="F311" s="23" t="n"/>
      <c r="G311" s="23" t="n"/>
      <c r="H311" s="23" t="n"/>
      <c r="I311" s="24" t="n"/>
      <c r="J311" s="24" t="n"/>
      <c r="K311" s="36" t="n"/>
      <c r="L311" s="36" t="n"/>
      <c r="M311" s="25">
        <f>IF(A311="","",IF(K311="","",K311-Dashboard!$B$3))</f>
        <v/>
      </c>
      <c r="N311" s="26">
        <f>IF(A311="","",IF(O311&lt;&gt;"OK","Review Data",IF(L311&lt;&gt;"","Completed",IF(K311="","No Follow-Up",IF(K311&lt;Dashboard!$B$3,"Overdue",IF(K311&lt;=Dashboard!$B$3+Settings!$B$6,"Due Soon","Scheduled"))))))</f>
        <v/>
      </c>
      <c r="O311" s="26">
        <f>IF(A311="","",IF(COUNTIF($A$7:$A$506,A311)&gt;1,"Check: Duplicate Interaction ID",IF(B311="","Check: Missing Case ID",IF(COUNTIF(Cases!$A$7:$A$206,B311)=0,"Check: Case ID Not Found",IF(C311="","Check: Missing Contact Date",IF(C311&gt;Dashboard!$B$3,"Check: Future Contact Date",IF(AND(K311&lt;&gt;"",C311&lt;&gt;"",K311&lt;C311),"Check: Follow-Up Before Contact",IF(AND(L311&lt;&gt;"",C311&lt;&gt;"",L311&lt;C311),"Check: Completion Before Contact","OK"))))))))</f>
        <v/>
      </c>
    </row>
    <row r="312">
      <c r="A312" s="23" t="n"/>
      <c r="B312" s="23" t="n"/>
      <c r="C312" s="36" t="n"/>
      <c r="D312" s="23" t="n"/>
      <c r="E312" s="23" t="n"/>
      <c r="F312" s="23" t="n"/>
      <c r="G312" s="23" t="n"/>
      <c r="H312" s="23" t="n"/>
      <c r="I312" s="24" t="n"/>
      <c r="J312" s="24" t="n"/>
      <c r="K312" s="36" t="n"/>
      <c r="L312" s="36" t="n"/>
      <c r="M312" s="25">
        <f>IF(A312="","",IF(K312="","",K312-Dashboard!$B$3))</f>
        <v/>
      </c>
      <c r="N312" s="26">
        <f>IF(A312="","",IF(O312&lt;&gt;"OK","Review Data",IF(L312&lt;&gt;"","Completed",IF(K312="","No Follow-Up",IF(K312&lt;Dashboard!$B$3,"Overdue",IF(K312&lt;=Dashboard!$B$3+Settings!$B$6,"Due Soon","Scheduled"))))))</f>
        <v/>
      </c>
      <c r="O312" s="26">
        <f>IF(A312="","",IF(COUNTIF($A$7:$A$506,A312)&gt;1,"Check: Duplicate Interaction ID",IF(B312="","Check: Missing Case ID",IF(COUNTIF(Cases!$A$7:$A$206,B312)=0,"Check: Case ID Not Found",IF(C312="","Check: Missing Contact Date",IF(C312&gt;Dashboard!$B$3,"Check: Future Contact Date",IF(AND(K312&lt;&gt;"",C312&lt;&gt;"",K312&lt;C312),"Check: Follow-Up Before Contact",IF(AND(L312&lt;&gt;"",C312&lt;&gt;"",L312&lt;C312),"Check: Completion Before Contact","OK"))))))))</f>
        <v/>
      </c>
    </row>
    <row r="313">
      <c r="A313" s="23" t="n"/>
      <c r="B313" s="23" t="n"/>
      <c r="C313" s="36" t="n"/>
      <c r="D313" s="23" t="n"/>
      <c r="E313" s="23" t="n"/>
      <c r="F313" s="23" t="n"/>
      <c r="G313" s="23" t="n"/>
      <c r="H313" s="23" t="n"/>
      <c r="I313" s="24" t="n"/>
      <c r="J313" s="24" t="n"/>
      <c r="K313" s="36" t="n"/>
      <c r="L313" s="36" t="n"/>
      <c r="M313" s="25">
        <f>IF(A313="","",IF(K313="","",K313-Dashboard!$B$3))</f>
        <v/>
      </c>
      <c r="N313" s="26">
        <f>IF(A313="","",IF(O313&lt;&gt;"OK","Review Data",IF(L313&lt;&gt;"","Completed",IF(K313="","No Follow-Up",IF(K313&lt;Dashboard!$B$3,"Overdue",IF(K313&lt;=Dashboard!$B$3+Settings!$B$6,"Due Soon","Scheduled"))))))</f>
        <v/>
      </c>
      <c r="O313" s="26">
        <f>IF(A313="","",IF(COUNTIF($A$7:$A$506,A313)&gt;1,"Check: Duplicate Interaction ID",IF(B313="","Check: Missing Case ID",IF(COUNTIF(Cases!$A$7:$A$206,B313)=0,"Check: Case ID Not Found",IF(C313="","Check: Missing Contact Date",IF(C313&gt;Dashboard!$B$3,"Check: Future Contact Date",IF(AND(K313&lt;&gt;"",C313&lt;&gt;"",K313&lt;C313),"Check: Follow-Up Before Contact",IF(AND(L313&lt;&gt;"",C313&lt;&gt;"",L313&lt;C313),"Check: Completion Before Contact","OK"))))))))</f>
        <v/>
      </c>
    </row>
    <row r="314">
      <c r="A314" s="23" t="n"/>
      <c r="B314" s="23" t="n"/>
      <c r="C314" s="36" t="n"/>
      <c r="D314" s="23" t="n"/>
      <c r="E314" s="23" t="n"/>
      <c r="F314" s="23" t="n"/>
      <c r="G314" s="23" t="n"/>
      <c r="H314" s="23" t="n"/>
      <c r="I314" s="24" t="n"/>
      <c r="J314" s="24" t="n"/>
      <c r="K314" s="36" t="n"/>
      <c r="L314" s="36" t="n"/>
      <c r="M314" s="25">
        <f>IF(A314="","",IF(K314="","",K314-Dashboard!$B$3))</f>
        <v/>
      </c>
      <c r="N314" s="26">
        <f>IF(A314="","",IF(O314&lt;&gt;"OK","Review Data",IF(L314&lt;&gt;"","Completed",IF(K314="","No Follow-Up",IF(K314&lt;Dashboard!$B$3,"Overdue",IF(K314&lt;=Dashboard!$B$3+Settings!$B$6,"Due Soon","Scheduled"))))))</f>
        <v/>
      </c>
      <c r="O314" s="26">
        <f>IF(A314="","",IF(COUNTIF($A$7:$A$506,A314)&gt;1,"Check: Duplicate Interaction ID",IF(B314="","Check: Missing Case ID",IF(COUNTIF(Cases!$A$7:$A$206,B314)=0,"Check: Case ID Not Found",IF(C314="","Check: Missing Contact Date",IF(C314&gt;Dashboard!$B$3,"Check: Future Contact Date",IF(AND(K314&lt;&gt;"",C314&lt;&gt;"",K314&lt;C314),"Check: Follow-Up Before Contact",IF(AND(L314&lt;&gt;"",C314&lt;&gt;"",L314&lt;C314),"Check: Completion Before Contact","OK"))))))))</f>
        <v/>
      </c>
    </row>
    <row r="315">
      <c r="A315" s="23" t="n"/>
      <c r="B315" s="23" t="n"/>
      <c r="C315" s="36" t="n"/>
      <c r="D315" s="23" t="n"/>
      <c r="E315" s="23" t="n"/>
      <c r="F315" s="23" t="n"/>
      <c r="G315" s="23" t="n"/>
      <c r="H315" s="23" t="n"/>
      <c r="I315" s="24" t="n"/>
      <c r="J315" s="24" t="n"/>
      <c r="K315" s="36" t="n"/>
      <c r="L315" s="36" t="n"/>
      <c r="M315" s="25">
        <f>IF(A315="","",IF(K315="","",K315-Dashboard!$B$3))</f>
        <v/>
      </c>
      <c r="N315" s="26">
        <f>IF(A315="","",IF(O315&lt;&gt;"OK","Review Data",IF(L315&lt;&gt;"","Completed",IF(K315="","No Follow-Up",IF(K315&lt;Dashboard!$B$3,"Overdue",IF(K315&lt;=Dashboard!$B$3+Settings!$B$6,"Due Soon","Scheduled"))))))</f>
        <v/>
      </c>
      <c r="O315" s="26">
        <f>IF(A315="","",IF(COUNTIF($A$7:$A$506,A315)&gt;1,"Check: Duplicate Interaction ID",IF(B315="","Check: Missing Case ID",IF(COUNTIF(Cases!$A$7:$A$206,B315)=0,"Check: Case ID Not Found",IF(C315="","Check: Missing Contact Date",IF(C315&gt;Dashboard!$B$3,"Check: Future Contact Date",IF(AND(K315&lt;&gt;"",C315&lt;&gt;"",K315&lt;C315),"Check: Follow-Up Before Contact",IF(AND(L315&lt;&gt;"",C315&lt;&gt;"",L315&lt;C315),"Check: Completion Before Contact","OK"))))))))</f>
        <v/>
      </c>
    </row>
    <row r="316">
      <c r="A316" s="23" t="n"/>
      <c r="B316" s="23" t="n"/>
      <c r="C316" s="36" t="n"/>
      <c r="D316" s="23" t="n"/>
      <c r="E316" s="23" t="n"/>
      <c r="F316" s="23" t="n"/>
      <c r="G316" s="23" t="n"/>
      <c r="H316" s="23" t="n"/>
      <c r="I316" s="24" t="n"/>
      <c r="J316" s="24" t="n"/>
      <c r="K316" s="36" t="n"/>
      <c r="L316" s="36" t="n"/>
      <c r="M316" s="25">
        <f>IF(A316="","",IF(K316="","",K316-Dashboard!$B$3))</f>
        <v/>
      </c>
      <c r="N316" s="26">
        <f>IF(A316="","",IF(O316&lt;&gt;"OK","Review Data",IF(L316&lt;&gt;"","Completed",IF(K316="","No Follow-Up",IF(K316&lt;Dashboard!$B$3,"Overdue",IF(K316&lt;=Dashboard!$B$3+Settings!$B$6,"Due Soon","Scheduled"))))))</f>
        <v/>
      </c>
      <c r="O316" s="26">
        <f>IF(A316="","",IF(COUNTIF($A$7:$A$506,A316)&gt;1,"Check: Duplicate Interaction ID",IF(B316="","Check: Missing Case ID",IF(COUNTIF(Cases!$A$7:$A$206,B316)=0,"Check: Case ID Not Found",IF(C316="","Check: Missing Contact Date",IF(C316&gt;Dashboard!$B$3,"Check: Future Contact Date",IF(AND(K316&lt;&gt;"",C316&lt;&gt;"",K316&lt;C316),"Check: Follow-Up Before Contact",IF(AND(L316&lt;&gt;"",C316&lt;&gt;"",L316&lt;C316),"Check: Completion Before Contact","OK"))))))))</f>
        <v/>
      </c>
    </row>
    <row r="317">
      <c r="A317" s="23" t="n"/>
      <c r="B317" s="23" t="n"/>
      <c r="C317" s="36" t="n"/>
      <c r="D317" s="23" t="n"/>
      <c r="E317" s="23" t="n"/>
      <c r="F317" s="23" t="n"/>
      <c r="G317" s="23" t="n"/>
      <c r="H317" s="23" t="n"/>
      <c r="I317" s="24" t="n"/>
      <c r="J317" s="24" t="n"/>
      <c r="K317" s="36" t="n"/>
      <c r="L317" s="36" t="n"/>
      <c r="M317" s="25">
        <f>IF(A317="","",IF(K317="","",K317-Dashboard!$B$3))</f>
        <v/>
      </c>
      <c r="N317" s="26">
        <f>IF(A317="","",IF(O317&lt;&gt;"OK","Review Data",IF(L317&lt;&gt;"","Completed",IF(K317="","No Follow-Up",IF(K317&lt;Dashboard!$B$3,"Overdue",IF(K317&lt;=Dashboard!$B$3+Settings!$B$6,"Due Soon","Scheduled"))))))</f>
        <v/>
      </c>
      <c r="O317" s="26">
        <f>IF(A317="","",IF(COUNTIF($A$7:$A$506,A317)&gt;1,"Check: Duplicate Interaction ID",IF(B317="","Check: Missing Case ID",IF(COUNTIF(Cases!$A$7:$A$206,B317)=0,"Check: Case ID Not Found",IF(C317="","Check: Missing Contact Date",IF(C317&gt;Dashboard!$B$3,"Check: Future Contact Date",IF(AND(K317&lt;&gt;"",C317&lt;&gt;"",K317&lt;C317),"Check: Follow-Up Before Contact",IF(AND(L317&lt;&gt;"",C317&lt;&gt;"",L317&lt;C317),"Check: Completion Before Contact","OK"))))))))</f>
        <v/>
      </c>
    </row>
    <row r="318">
      <c r="A318" s="23" t="n"/>
      <c r="B318" s="23" t="n"/>
      <c r="C318" s="36" t="n"/>
      <c r="D318" s="23" t="n"/>
      <c r="E318" s="23" t="n"/>
      <c r="F318" s="23" t="n"/>
      <c r="G318" s="23" t="n"/>
      <c r="H318" s="23" t="n"/>
      <c r="I318" s="24" t="n"/>
      <c r="J318" s="24" t="n"/>
      <c r="K318" s="36" t="n"/>
      <c r="L318" s="36" t="n"/>
      <c r="M318" s="25">
        <f>IF(A318="","",IF(K318="","",K318-Dashboard!$B$3))</f>
        <v/>
      </c>
      <c r="N318" s="26">
        <f>IF(A318="","",IF(O318&lt;&gt;"OK","Review Data",IF(L318&lt;&gt;"","Completed",IF(K318="","No Follow-Up",IF(K318&lt;Dashboard!$B$3,"Overdue",IF(K318&lt;=Dashboard!$B$3+Settings!$B$6,"Due Soon","Scheduled"))))))</f>
        <v/>
      </c>
      <c r="O318" s="26">
        <f>IF(A318="","",IF(COUNTIF($A$7:$A$506,A318)&gt;1,"Check: Duplicate Interaction ID",IF(B318="","Check: Missing Case ID",IF(COUNTIF(Cases!$A$7:$A$206,B318)=0,"Check: Case ID Not Found",IF(C318="","Check: Missing Contact Date",IF(C318&gt;Dashboard!$B$3,"Check: Future Contact Date",IF(AND(K318&lt;&gt;"",C318&lt;&gt;"",K318&lt;C318),"Check: Follow-Up Before Contact",IF(AND(L318&lt;&gt;"",C318&lt;&gt;"",L318&lt;C318),"Check: Completion Before Contact","OK"))))))))</f>
        <v/>
      </c>
    </row>
    <row r="319">
      <c r="A319" s="23" t="n"/>
      <c r="B319" s="23" t="n"/>
      <c r="C319" s="36" t="n"/>
      <c r="D319" s="23" t="n"/>
      <c r="E319" s="23" t="n"/>
      <c r="F319" s="23" t="n"/>
      <c r="G319" s="23" t="n"/>
      <c r="H319" s="23" t="n"/>
      <c r="I319" s="24" t="n"/>
      <c r="J319" s="24" t="n"/>
      <c r="K319" s="36" t="n"/>
      <c r="L319" s="36" t="n"/>
      <c r="M319" s="25">
        <f>IF(A319="","",IF(K319="","",K319-Dashboard!$B$3))</f>
        <v/>
      </c>
      <c r="N319" s="26">
        <f>IF(A319="","",IF(O319&lt;&gt;"OK","Review Data",IF(L319&lt;&gt;"","Completed",IF(K319="","No Follow-Up",IF(K319&lt;Dashboard!$B$3,"Overdue",IF(K319&lt;=Dashboard!$B$3+Settings!$B$6,"Due Soon","Scheduled"))))))</f>
        <v/>
      </c>
      <c r="O319" s="26">
        <f>IF(A319="","",IF(COUNTIF($A$7:$A$506,A319)&gt;1,"Check: Duplicate Interaction ID",IF(B319="","Check: Missing Case ID",IF(COUNTIF(Cases!$A$7:$A$206,B319)=0,"Check: Case ID Not Found",IF(C319="","Check: Missing Contact Date",IF(C319&gt;Dashboard!$B$3,"Check: Future Contact Date",IF(AND(K319&lt;&gt;"",C319&lt;&gt;"",K319&lt;C319),"Check: Follow-Up Before Contact",IF(AND(L319&lt;&gt;"",C319&lt;&gt;"",L319&lt;C319),"Check: Completion Before Contact","OK"))))))))</f>
        <v/>
      </c>
    </row>
    <row r="320">
      <c r="A320" s="23" t="n"/>
      <c r="B320" s="23" t="n"/>
      <c r="C320" s="36" t="n"/>
      <c r="D320" s="23" t="n"/>
      <c r="E320" s="23" t="n"/>
      <c r="F320" s="23" t="n"/>
      <c r="G320" s="23" t="n"/>
      <c r="H320" s="23" t="n"/>
      <c r="I320" s="24" t="n"/>
      <c r="J320" s="24" t="n"/>
      <c r="K320" s="36" t="n"/>
      <c r="L320" s="36" t="n"/>
      <c r="M320" s="25">
        <f>IF(A320="","",IF(K320="","",K320-Dashboard!$B$3))</f>
        <v/>
      </c>
      <c r="N320" s="26">
        <f>IF(A320="","",IF(O320&lt;&gt;"OK","Review Data",IF(L320&lt;&gt;"","Completed",IF(K320="","No Follow-Up",IF(K320&lt;Dashboard!$B$3,"Overdue",IF(K320&lt;=Dashboard!$B$3+Settings!$B$6,"Due Soon","Scheduled"))))))</f>
        <v/>
      </c>
      <c r="O320" s="26">
        <f>IF(A320="","",IF(COUNTIF($A$7:$A$506,A320)&gt;1,"Check: Duplicate Interaction ID",IF(B320="","Check: Missing Case ID",IF(COUNTIF(Cases!$A$7:$A$206,B320)=0,"Check: Case ID Not Found",IF(C320="","Check: Missing Contact Date",IF(C320&gt;Dashboard!$B$3,"Check: Future Contact Date",IF(AND(K320&lt;&gt;"",C320&lt;&gt;"",K320&lt;C320),"Check: Follow-Up Before Contact",IF(AND(L320&lt;&gt;"",C320&lt;&gt;"",L320&lt;C320),"Check: Completion Before Contact","OK"))))))))</f>
        <v/>
      </c>
    </row>
    <row r="321">
      <c r="A321" s="23" t="n"/>
      <c r="B321" s="23" t="n"/>
      <c r="C321" s="36" t="n"/>
      <c r="D321" s="23" t="n"/>
      <c r="E321" s="23" t="n"/>
      <c r="F321" s="23" t="n"/>
      <c r="G321" s="23" t="n"/>
      <c r="H321" s="23" t="n"/>
      <c r="I321" s="24" t="n"/>
      <c r="J321" s="24" t="n"/>
      <c r="K321" s="36" t="n"/>
      <c r="L321" s="36" t="n"/>
      <c r="M321" s="25">
        <f>IF(A321="","",IF(K321="","",K321-Dashboard!$B$3))</f>
        <v/>
      </c>
      <c r="N321" s="26">
        <f>IF(A321="","",IF(O321&lt;&gt;"OK","Review Data",IF(L321&lt;&gt;"","Completed",IF(K321="","No Follow-Up",IF(K321&lt;Dashboard!$B$3,"Overdue",IF(K321&lt;=Dashboard!$B$3+Settings!$B$6,"Due Soon","Scheduled"))))))</f>
        <v/>
      </c>
      <c r="O321" s="26">
        <f>IF(A321="","",IF(COUNTIF($A$7:$A$506,A321)&gt;1,"Check: Duplicate Interaction ID",IF(B321="","Check: Missing Case ID",IF(COUNTIF(Cases!$A$7:$A$206,B321)=0,"Check: Case ID Not Found",IF(C321="","Check: Missing Contact Date",IF(C321&gt;Dashboard!$B$3,"Check: Future Contact Date",IF(AND(K321&lt;&gt;"",C321&lt;&gt;"",K321&lt;C321),"Check: Follow-Up Before Contact",IF(AND(L321&lt;&gt;"",C321&lt;&gt;"",L321&lt;C321),"Check: Completion Before Contact","OK"))))))))</f>
        <v/>
      </c>
    </row>
    <row r="322">
      <c r="A322" s="23" t="n"/>
      <c r="B322" s="23" t="n"/>
      <c r="C322" s="36" t="n"/>
      <c r="D322" s="23" t="n"/>
      <c r="E322" s="23" t="n"/>
      <c r="F322" s="23" t="n"/>
      <c r="G322" s="23" t="n"/>
      <c r="H322" s="23" t="n"/>
      <c r="I322" s="24" t="n"/>
      <c r="J322" s="24" t="n"/>
      <c r="K322" s="36" t="n"/>
      <c r="L322" s="36" t="n"/>
      <c r="M322" s="25">
        <f>IF(A322="","",IF(K322="","",K322-Dashboard!$B$3))</f>
        <v/>
      </c>
      <c r="N322" s="26">
        <f>IF(A322="","",IF(O322&lt;&gt;"OK","Review Data",IF(L322&lt;&gt;"","Completed",IF(K322="","No Follow-Up",IF(K322&lt;Dashboard!$B$3,"Overdue",IF(K322&lt;=Dashboard!$B$3+Settings!$B$6,"Due Soon","Scheduled"))))))</f>
        <v/>
      </c>
      <c r="O322" s="26">
        <f>IF(A322="","",IF(COUNTIF($A$7:$A$506,A322)&gt;1,"Check: Duplicate Interaction ID",IF(B322="","Check: Missing Case ID",IF(COUNTIF(Cases!$A$7:$A$206,B322)=0,"Check: Case ID Not Found",IF(C322="","Check: Missing Contact Date",IF(C322&gt;Dashboard!$B$3,"Check: Future Contact Date",IF(AND(K322&lt;&gt;"",C322&lt;&gt;"",K322&lt;C322),"Check: Follow-Up Before Contact",IF(AND(L322&lt;&gt;"",C322&lt;&gt;"",L322&lt;C322),"Check: Completion Before Contact","OK"))))))))</f>
        <v/>
      </c>
    </row>
    <row r="323">
      <c r="A323" s="23" t="n"/>
      <c r="B323" s="23" t="n"/>
      <c r="C323" s="36" t="n"/>
      <c r="D323" s="23" t="n"/>
      <c r="E323" s="23" t="n"/>
      <c r="F323" s="23" t="n"/>
      <c r="G323" s="23" t="n"/>
      <c r="H323" s="23" t="n"/>
      <c r="I323" s="24" t="n"/>
      <c r="J323" s="24" t="n"/>
      <c r="K323" s="36" t="n"/>
      <c r="L323" s="36" t="n"/>
      <c r="M323" s="25">
        <f>IF(A323="","",IF(K323="","",K323-Dashboard!$B$3))</f>
        <v/>
      </c>
      <c r="N323" s="26">
        <f>IF(A323="","",IF(O323&lt;&gt;"OK","Review Data",IF(L323&lt;&gt;"","Completed",IF(K323="","No Follow-Up",IF(K323&lt;Dashboard!$B$3,"Overdue",IF(K323&lt;=Dashboard!$B$3+Settings!$B$6,"Due Soon","Scheduled"))))))</f>
        <v/>
      </c>
      <c r="O323" s="26">
        <f>IF(A323="","",IF(COUNTIF($A$7:$A$506,A323)&gt;1,"Check: Duplicate Interaction ID",IF(B323="","Check: Missing Case ID",IF(COUNTIF(Cases!$A$7:$A$206,B323)=0,"Check: Case ID Not Found",IF(C323="","Check: Missing Contact Date",IF(C323&gt;Dashboard!$B$3,"Check: Future Contact Date",IF(AND(K323&lt;&gt;"",C323&lt;&gt;"",K323&lt;C323),"Check: Follow-Up Before Contact",IF(AND(L323&lt;&gt;"",C323&lt;&gt;"",L323&lt;C323),"Check: Completion Before Contact","OK"))))))))</f>
        <v/>
      </c>
    </row>
    <row r="324">
      <c r="A324" s="23" t="n"/>
      <c r="B324" s="23" t="n"/>
      <c r="C324" s="36" t="n"/>
      <c r="D324" s="23" t="n"/>
      <c r="E324" s="23" t="n"/>
      <c r="F324" s="23" t="n"/>
      <c r="G324" s="23" t="n"/>
      <c r="H324" s="23" t="n"/>
      <c r="I324" s="24" t="n"/>
      <c r="J324" s="24" t="n"/>
      <c r="K324" s="36" t="n"/>
      <c r="L324" s="36" t="n"/>
      <c r="M324" s="25">
        <f>IF(A324="","",IF(K324="","",K324-Dashboard!$B$3))</f>
        <v/>
      </c>
      <c r="N324" s="26">
        <f>IF(A324="","",IF(O324&lt;&gt;"OK","Review Data",IF(L324&lt;&gt;"","Completed",IF(K324="","No Follow-Up",IF(K324&lt;Dashboard!$B$3,"Overdue",IF(K324&lt;=Dashboard!$B$3+Settings!$B$6,"Due Soon","Scheduled"))))))</f>
        <v/>
      </c>
      <c r="O324" s="26">
        <f>IF(A324="","",IF(COUNTIF($A$7:$A$506,A324)&gt;1,"Check: Duplicate Interaction ID",IF(B324="","Check: Missing Case ID",IF(COUNTIF(Cases!$A$7:$A$206,B324)=0,"Check: Case ID Not Found",IF(C324="","Check: Missing Contact Date",IF(C324&gt;Dashboard!$B$3,"Check: Future Contact Date",IF(AND(K324&lt;&gt;"",C324&lt;&gt;"",K324&lt;C324),"Check: Follow-Up Before Contact",IF(AND(L324&lt;&gt;"",C324&lt;&gt;"",L324&lt;C324),"Check: Completion Before Contact","OK"))))))))</f>
        <v/>
      </c>
    </row>
    <row r="325">
      <c r="A325" s="23" t="n"/>
      <c r="B325" s="23" t="n"/>
      <c r="C325" s="36" t="n"/>
      <c r="D325" s="23" t="n"/>
      <c r="E325" s="23" t="n"/>
      <c r="F325" s="23" t="n"/>
      <c r="G325" s="23" t="n"/>
      <c r="H325" s="23" t="n"/>
      <c r="I325" s="24" t="n"/>
      <c r="J325" s="24" t="n"/>
      <c r="K325" s="36" t="n"/>
      <c r="L325" s="36" t="n"/>
      <c r="M325" s="25">
        <f>IF(A325="","",IF(K325="","",K325-Dashboard!$B$3))</f>
        <v/>
      </c>
      <c r="N325" s="26">
        <f>IF(A325="","",IF(O325&lt;&gt;"OK","Review Data",IF(L325&lt;&gt;"","Completed",IF(K325="","No Follow-Up",IF(K325&lt;Dashboard!$B$3,"Overdue",IF(K325&lt;=Dashboard!$B$3+Settings!$B$6,"Due Soon","Scheduled"))))))</f>
        <v/>
      </c>
      <c r="O325" s="26">
        <f>IF(A325="","",IF(COUNTIF($A$7:$A$506,A325)&gt;1,"Check: Duplicate Interaction ID",IF(B325="","Check: Missing Case ID",IF(COUNTIF(Cases!$A$7:$A$206,B325)=0,"Check: Case ID Not Found",IF(C325="","Check: Missing Contact Date",IF(C325&gt;Dashboard!$B$3,"Check: Future Contact Date",IF(AND(K325&lt;&gt;"",C325&lt;&gt;"",K325&lt;C325),"Check: Follow-Up Before Contact",IF(AND(L325&lt;&gt;"",C325&lt;&gt;"",L325&lt;C325),"Check: Completion Before Contact","OK"))))))))</f>
        <v/>
      </c>
    </row>
    <row r="326">
      <c r="A326" s="23" t="n"/>
      <c r="B326" s="23" t="n"/>
      <c r="C326" s="36" t="n"/>
      <c r="D326" s="23" t="n"/>
      <c r="E326" s="23" t="n"/>
      <c r="F326" s="23" t="n"/>
      <c r="G326" s="23" t="n"/>
      <c r="H326" s="23" t="n"/>
      <c r="I326" s="24" t="n"/>
      <c r="J326" s="24" t="n"/>
      <c r="K326" s="36" t="n"/>
      <c r="L326" s="36" t="n"/>
      <c r="M326" s="25">
        <f>IF(A326="","",IF(K326="","",K326-Dashboard!$B$3))</f>
        <v/>
      </c>
      <c r="N326" s="26">
        <f>IF(A326="","",IF(O326&lt;&gt;"OK","Review Data",IF(L326&lt;&gt;"","Completed",IF(K326="","No Follow-Up",IF(K326&lt;Dashboard!$B$3,"Overdue",IF(K326&lt;=Dashboard!$B$3+Settings!$B$6,"Due Soon","Scheduled"))))))</f>
        <v/>
      </c>
      <c r="O326" s="26">
        <f>IF(A326="","",IF(COUNTIF($A$7:$A$506,A326)&gt;1,"Check: Duplicate Interaction ID",IF(B326="","Check: Missing Case ID",IF(COUNTIF(Cases!$A$7:$A$206,B326)=0,"Check: Case ID Not Found",IF(C326="","Check: Missing Contact Date",IF(C326&gt;Dashboard!$B$3,"Check: Future Contact Date",IF(AND(K326&lt;&gt;"",C326&lt;&gt;"",K326&lt;C326),"Check: Follow-Up Before Contact",IF(AND(L326&lt;&gt;"",C326&lt;&gt;"",L326&lt;C326),"Check: Completion Before Contact","OK"))))))))</f>
        <v/>
      </c>
    </row>
    <row r="327">
      <c r="A327" s="23" t="n"/>
      <c r="B327" s="23" t="n"/>
      <c r="C327" s="36" t="n"/>
      <c r="D327" s="23" t="n"/>
      <c r="E327" s="23" t="n"/>
      <c r="F327" s="23" t="n"/>
      <c r="G327" s="23" t="n"/>
      <c r="H327" s="23" t="n"/>
      <c r="I327" s="24" t="n"/>
      <c r="J327" s="24" t="n"/>
      <c r="K327" s="36" t="n"/>
      <c r="L327" s="36" t="n"/>
      <c r="M327" s="25">
        <f>IF(A327="","",IF(K327="","",K327-Dashboard!$B$3))</f>
        <v/>
      </c>
      <c r="N327" s="26">
        <f>IF(A327="","",IF(O327&lt;&gt;"OK","Review Data",IF(L327&lt;&gt;"","Completed",IF(K327="","No Follow-Up",IF(K327&lt;Dashboard!$B$3,"Overdue",IF(K327&lt;=Dashboard!$B$3+Settings!$B$6,"Due Soon","Scheduled"))))))</f>
        <v/>
      </c>
      <c r="O327" s="26">
        <f>IF(A327="","",IF(COUNTIF($A$7:$A$506,A327)&gt;1,"Check: Duplicate Interaction ID",IF(B327="","Check: Missing Case ID",IF(COUNTIF(Cases!$A$7:$A$206,B327)=0,"Check: Case ID Not Found",IF(C327="","Check: Missing Contact Date",IF(C327&gt;Dashboard!$B$3,"Check: Future Contact Date",IF(AND(K327&lt;&gt;"",C327&lt;&gt;"",K327&lt;C327),"Check: Follow-Up Before Contact",IF(AND(L327&lt;&gt;"",C327&lt;&gt;"",L327&lt;C327),"Check: Completion Before Contact","OK"))))))))</f>
        <v/>
      </c>
    </row>
    <row r="328">
      <c r="A328" s="23" t="n"/>
      <c r="B328" s="23" t="n"/>
      <c r="C328" s="36" t="n"/>
      <c r="D328" s="23" t="n"/>
      <c r="E328" s="23" t="n"/>
      <c r="F328" s="23" t="n"/>
      <c r="G328" s="23" t="n"/>
      <c r="H328" s="23" t="n"/>
      <c r="I328" s="24" t="n"/>
      <c r="J328" s="24" t="n"/>
      <c r="K328" s="36" t="n"/>
      <c r="L328" s="36" t="n"/>
      <c r="M328" s="25">
        <f>IF(A328="","",IF(K328="","",K328-Dashboard!$B$3))</f>
        <v/>
      </c>
      <c r="N328" s="26">
        <f>IF(A328="","",IF(O328&lt;&gt;"OK","Review Data",IF(L328&lt;&gt;"","Completed",IF(K328="","No Follow-Up",IF(K328&lt;Dashboard!$B$3,"Overdue",IF(K328&lt;=Dashboard!$B$3+Settings!$B$6,"Due Soon","Scheduled"))))))</f>
        <v/>
      </c>
      <c r="O328" s="26">
        <f>IF(A328="","",IF(COUNTIF($A$7:$A$506,A328)&gt;1,"Check: Duplicate Interaction ID",IF(B328="","Check: Missing Case ID",IF(COUNTIF(Cases!$A$7:$A$206,B328)=0,"Check: Case ID Not Found",IF(C328="","Check: Missing Contact Date",IF(C328&gt;Dashboard!$B$3,"Check: Future Contact Date",IF(AND(K328&lt;&gt;"",C328&lt;&gt;"",K328&lt;C328),"Check: Follow-Up Before Contact",IF(AND(L328&lt;&gt;"",C328&lt;&gt;"",L328&lt;C328),"Check: Completion Before Contact","OK"))))))))</f>
        <v/>
      </c>
    </row>
    <row r="329">
      <c r="A329" s="23" t="n"/>
      <c r="B329" s="23" t="n"/>
      <c r="C329" s="36" t="n"/>
      <c r="D329" s="23" t="n"/>
      <c r="E329" s="23" t="n"/>
      <c r="F329" s="23" t="n"/>
      <c r="G329" s="23" t="n"/>
      <c r="H329" s="23" t="n"/>
      <c r="I329" s="24" t="n"/>
      <c r="J329" s="24" t="n"/>
      <c r="K329" s="36" t="n"/>
      <c r="L329" s="36" t="n"/>
      <c r="M329" s="25">
        <f>IF(A329="","",IF(K329="","",K329-Dashboard!$B$3))</f>
        <v/>
      </c>
      <c r="N329" s="26">
        <f>IF(A329="","",IF(O329&lt;&gt;"OK","Review Data",IF(L329&lt;&gt;"","Completed",IF(K329="","No Follow-Up",IF(K329&lt;Dashboard!$B$3,"Overdue",IF(K329&lt;=Dashboard!$B$3+Settings!$B$6,"Due Soon","Scheduled"))))))</f>
        <v/>
      </c>
      <c r="O329" s="26">
        <f>IF(A329="","",IF(COUNTIF($A$7:$A$506,A329)&gt;1,"Check: Duplicate Interaction ID",IF(B329="","Check: Missing Case ID",IF(COUNTIF(Cases!$A$7:$A$206,B329)=0,"Check: Case ID Not Found",IF(C329="","Check: Missing Contact Date",IF(C329&gt;Dashboard!$B$3,"Check: Future Contact Date",IF(AND(K329&lt;&gt;"",C329&lt;&gt;"",K329&lt;C329),"Check: Follow-Up Before Contact",IF(AND(L329&lt;&gt;"",C329&lt;&gt;"",L329&lt;C329),"Check: Completion Before Contact","OK"))))))))</f>
        <v/>
      </c>
    </row>
    <row r="330">
      <c r="A330" s="23" t="n"/>
      <c r="B330" s="23" t="n"/>
      <c r="C330" s="36" t="n"/>
      <c r="D330" s="23" t="n"/>
      <c r="E330" s="23" t="n"/>
      <c r="F330" s="23" t="n"/>
      <c r="G330" s="23" t="n"/>
      <c r="H330" s="23" t="n"/>
      <c r="I330" s="24" t="n"/>
      <c r="J330" s="24" t="n"/>
      <c r="K330" s="36" t="n"/>
      <c r="L330" s="36" t="n"/>
      <c r="M330" s="25">
        <f>IF(A330="","",IF(K330="","",K330-Dashboard!$B$3))</f>
        <v/>
      </c>
      <c r="N330" s="26">
        <f>IF(A330="","",IF(O330&lt;&gt;"OK","Review Data",IF(L330&lt;&gt;"","Completed",IF(K330="","No Follow-Up",IF(K330&lt;Dashboard!$B$3,"Overdue",IF(K330&lt;=Dashboard!$B$3+Settings!$B$6,"Due Soon","Scheduled"))))))</f>
        <v/>
      </c>
      <c r="O330" s="26">
        <f>IF(A330="","",IF(COUNTIF($A$7:$A$506,A330)&gt;1,"Check: Duplicate Interaction ID",IF(B330="","Check: Missing Case ID",IF(COUNTIF(Cases!$A$7:$A$206,B330)=0,"Check: Case ID Not Found",IF(C330="","Check: Missing Contact Date",IF(C330&gt;Dashboard!$B$3,"Check: Future Contact Date",IF(AND(K330&lt;&gt;"",C330&lt;&gt;"",K330&lt;C330),"Check: Follow-Up Before Contact",IF(AND(L330&lt;&gt;"",C330&lt;&gt;"",L330&lt;C330),"Check: Completion Before Contact","OK"))))))))</f>
        <v/>
      </c>
    </row>
    <row r="331">
      <c r="A331" s="23" t="n"/>
      <c r="B331" s="23" t="n"/>
      <c r="C331" s="36" t="n"/>
      <c r="D331" s="23" t="n"/>
      <c r="E331" s="23" t="n"/>
      <c r="F331" s="23" t="n"/>
      <c r="G331" s="23" t="n"/>
      <c r="H331" s="23" t="n"/>
      <c r="I331" s="24" t="n"/>
      <c r="J331" s="24" t="n"/>
      <c r="K331" s="36" t="n"/>
      <c r="L331" s="36" t="n"/>
      <c r="M331" s="25">
        <f>IF(A331="","",IF(K331="","",K331-Dashboard!$B$3))</f>
        <v/>
      </c>
      <c r="N331" s="26">
        <f>IF(A331="","",IF(O331&lt;&gt;"OK","Review Data",IF(L331&lt;&gt;"","Completed",IF(K331="","No Follow-Up",IF(K331&lt;Dashboard!$B$3,"Overdue",IF(K331&lt;=Dashboard!$B$3+Settings!$B$6,"Due Soon","Scheduled"))))))</f>
        <v/>
      </c>
      <c r="O331" s="26">
        <f>IF(A331="","",IF(COUNTIF($A$7:$A$506,A331)&gt;1,"Check: Duplicate Interaction ID",IF(B331="","Check: Missing Case ID",IF(COUNTIF(Cases!$A$7:$A$206,B331)=0,"Check: Case ID Not Found",IF(C331="","Check: Missing Contact Date",IF(C331&gt;Dashboard!$B$3,"Check: Future Contact Date",IF(AND(K331&lt;&gt;"",C331&lt;&gt;"",K331&lt;C331),"Check: Follow-Up Before Contact",IF(AND(L331&lt;&gt;"",C331&lt;&gt;"",L331&lt;C331),"Check: Completion Before Contact","OK"))))))))</f>
        <v/>
      </c>
    </row>
    <row r="332">
      <c r="A332" s="23" t="n"/>
      <c r="B332" s="23" t="n"/>
      <c r="C332" s="36" t="n"/>
      <c r="D332" s="23" t="n"/>
      <c r="E332" s="23" t="n"/>
      <c r="F332" s="23" t="n"/>
      <c r="G332" s="23" t="n"/>
      <c r="H332" s="23" t="n"/>
      <c r="I332" s="24" t="n"/>
      <c r="J332" s="24" t="n"/>
      <c r="K332" s="36" t="n"/>
      <c r="L332" s="36" t="n"/>
      <c r="M332" s="25">
        <f>IF(A332="","",IF(K332="","",K332-Dashboard!$B$3))</f>
        <v/>
      </c>
      <c r="N332" s="26">
        <f>IF(A332="","",IF(O332&lt;&gt;"OK","Review Data",IF(L332&lt;&gt;"","Completed",IF(K332="","No Follow-Up",IF(K332&lt;Dashboard!$B$3,"Overdue",IF(K332&lt;=Dashboard!$B$3+Settings!$B$6,"Due Soon","Scheduled"))))))</f>
        <v/>
      </c>
      <c r="O332" s="26">
        <f>IF(A332="","",IF(COUNTIF($A$7:$A$506,A332)&gt;1,"Check: Duplicate Interaction ID",IF(B332="","Check: Missing Case ID",IF(COUNTIF(Cases!$A$7:$A$206,B332)=0,"Check: Case ID Not Found",IF(C332="","Check: Missing Contact Date",IF(C332&gt;Dashboard!$B$3,"Check: Future Contact Date",IF(AND(K332&lt;&gt;"",C332&lt;&gt;"",K332&lt;C332),"Check: Follow-Up Before Contact",IF(AND(L332&lt;&gt;"",C332&lt;&gt;"",L332&lt;C332),"Check: Completion Before Contact","OK"))))))))</f>
        <v/>
      </c>
    </row>
    <row r="333">
      <c r="A333" s="23" t="n"/>
      <c r="B333" s="23" t="n"/>
      <c r="C333" s="36" t="n"/>
      <c r="D333" s="23" t="n"/>
      <c r="E333" s="23" t="n"/>
      <c r="F333" s="23" t="n"/>
      <c r="G333" s="23" t="n"/>
      <c r="H333" s="23" t="n"/>
      <c r="I333" s="24" t="n"/>
      <c r="J333" s="24" t="n"/>
      <c r="K333" s="36" t="n"/>
      <c r="L333" s="36" t="n"/>
      <c r="M333" s="25">
        <f>IF(A333="","",IF(K333="","",K333-Dashboard!$B$3))</f>
        <v/>
      </c>
      <c r="N333" s="26">
        <f>IF(A333="","",IF(O333&lt;&gt;"OK","Review Data",IF(L333&lt;&gt;"","Completed",IF(K333="","No Follow-Up",IF(K333&lt;Dashboard!$B$3,"Overdue",IF(K333&lt;=Dashboard!$B$3+Settings!$B$6,"Due Soon","Scheduled"))))))</f>
        <v/>
      </c>
      <c r="O333" s="26">
        <f>IF(A333="","",IF(COUNTIF($A$7:$A$506,A333)&gt;1,"Check: Duplicate Interaction ID",IF(B333="","Check: Missing Case ID",IF(COUNTIF(Cases!$A$7:$A$206,B333)=0,"Check: Case ID Not Found",IF(C333="","Check: Missing Contact Date",IF(C333&gt;Dashboard!$B$3,"Check: Future Contact Date",IF(AND(K333&lt;&gt;"",C333&lt;&gt;"",K333&lt;C333),"Check: Follow-Up Before Contact",IF(AND(L333&lt;&gt;"",C333&lt;&gt;"",L333&lt;C333),"Check: Completion Before Contact","OK"))))))))</f>
        <v/>
      </c>
    </row>
    <row r="334">
      <c r="A334" s="23" t="n"/>
      <c r="B334" s="23" t="n"/>
      <c r="C334" s="36" t="n"/>
      <c r="D334" s="23" t="n"/>
      <c r="E334" s="23" t="n"/>
      <c r="F334" s="23" t="n"/>
      <c r="G334" s="23" t="n"/>
      <c r="H334" s="23" t="n"/>
      <c r="I334" s="24" t="n"/>
      <c r="J334" s="24" t="n"/>
      <c r="K334" s="36" t="n"/>
      <c r="L334" s="36" t="n"/>
      <c r="M334" s="25">
        <f>IF(A334="","",IF(K334="","",K334-Dashboard!$B$3))</f>
        <v/>
      </c>
      <c r="N334" s="26">
        <f>IF(A334="","",IF(O334&lt;&gt;"OK","Review Data",IF(L334&lt;&gt;"","Completed",IF(K334="","No Follow-Up",IF(K334&lt;Dashboard!$B$3,"Overdue",IF(K334&lt;=Dashboard!$B$3+Settings!$B$6,"Due Soon","Scheduled"))))))</f>
        <v/>
      </c>
      <c r="O334" s="26">
        <f>IF(A334="","",IF(COUNTIF($A$7:$A$506,A334)&gt;1,"Check: Duplicate Interaction ID",IF(B334="","Check: Missing Case ID",IF(COUNTIF(Cases!$A$7:$A$206,B334)=0,"Check: Case ID Not Found",IF(C334="","Check: Missing Contact Date",IF(C334&gt;Dashboard!$B$3,"Check: Future Contact Date",IF(AND(K334&lt;&gt;"",C334&lt;&gt;"",K334&lt;C334),"Check: Follow-Up Before Contact",IF(AND(L334&lt;&gt;"",C334&lt;&gt;"",L334&lt;C334),"Check: Completion Before Contact","OK"))))))))</f>
        <v/>
      </c>
    </row>
    <row r="335">
      <c r="A335" s="23" t="n"/>
      <c r="B335" s="23" t="n"/>
      <c r="C335" s="36" t="n"/>
      <c r="D335" s="23" t="n"/>
      <c r="E335" s="23" t="n"/>
      <c r="F335" s="23" t="n"/>
      <c r="G335" s="23" t="n"/>
      <c r="H335" s="23" t="n"/>
      <c r="I335" s="24" t="n"/>
      <c r="J335" s="24" t="n"/>
      <c r="K335" s="36" t="n"/>
      <c r="L335" s="36" t="n"/>
      <c r="M335" s="25">
        <f>IF(A335="","",IF(K335="","",K335-Dashboard!$B$3))</f>
        <v/>
      </c>
      <c r="N335" s="26">
        <f>IF(A335="","",IF(O335&lt;&gt;"OK","Review Data",IF(L335&lt;&gt;"","Completed",IF(K335="","No Follow-Up",IF(K335&lt;Dashboard!$B$3,"Overdue",IF(K335&lt;=Dashboard!$B$3+Settings!$B$6,"Due Soon","Scheduled"))))))</f>
        <v/>
      </c>
      <c r="O335" s="26">
        <f>IF(A335="","",IF(COUNTIF($A$7:$A$506,A335)&gt;1,"Check: Duplicate Interaction ID",IF(B335="","Check: Missing Case ID",IF(COUNTIF(Cases!$A$7:$A$206,B335)=0,"Check: Case ID Not Found",IF(C335="","Check: Missing Contact Date",IF(C335&gt;Dashboard!$B$3,"Check: Future Contact Date",IF(AND(K335&lt;&gt;"",C335&lt;&gt;"",K335&lt;C335),"Check: Follow-Up Before Contact",IF(AND(L335&lt;&gt;"",C335&lt;&gt;"",L335&lt;C335),"Check: Completion Before Contact","OK"))))))))</f>
        <v/>
      </c>
    </row>
    <row r="336">
      <c r="A336" s="23" t="n"/>
      <c r="B336" s="23" t="n"/>
      <c r="C336" s="36" t="n"/>
      <c r="D336" s="23" t="n"/>
      <c r="E336" s="23" t="n"/>
      <c r="F336" s="23" t="n"/>
      <c r="G336" s="23" t="n"/>
      <c r="H336" s="23" t="n"/>
      <c r="I336" s="24" t="n"/>
      <c r="J336" s="24" t="n"/>
      <c r="K336" s="36" t="n"/>
      <c r="L336" s="36" t="n"/>
      <c r="M336" s="25">
        <f>IF(A336="","",IF(K336="","",K336-Dashboard!$B$3))</f>
        <v/>
      </c>
      <c r="N336" s="26">
        <f>IF(A336="","",IF(O336&lt;&gt;"OK","Review Data",IF(L336&lt;&gt;"","Completed",IF(K336="","No Follow-Up",IF(K336&lt;Dashboard!$B$3,"Overdue",IF(K336&lt;=Dashboard!$B$3+Settings!$B$6,"Due Soon","Scheduled"))))))</f>
        <v/>
      </c>
      <c r="O336" s="26">
        <f>IF(A336="","",IF(COUNTIF($A$7:$A$506,A336)&gt;1,"Check: Duplicate Interaction ID",IF(B336="","Check: Missing Case ID",IF(COUNTIF(Cases!$A$7:$A$206,B336)=0,"Check: Case ID Not Found",IF(C336="","Check: Missing Contact Date",IF(C336&gt;Dashboard!$B$3,"Check: Future Contact Date",IF(AND(K336&lt;&gt;"",C336&lt;&gt;"",K336&lt;C336),"Check: Follow-Up Before Contact",IF(AND(L336&lt;&gt;"",C336&lt;&gt;"",L336&lt;C336),"Check: Completion Before Contact","OK"))))))))</f>
        <v/>
      </c>
    </row>
    <row r="337">
      <c r="A337" s="23" t="n"/>
      <c r="B337" s="23" t="n"/>
      <c r="C337" s="36" t="n"/>
      <c r="D337" s="23" t="n"/>
      <c r="E337" s="23" t="n"/>
      <c r="F337" s="23" t="n"/>
      <c r="G337" s="23" t="n"/>
      <c r="H337" s="23" t="n"/>
      <c r="I337" s="24" t="n"/>
      <c r="J337" s="24" t="n"/>
      <c r="K337" s="36" t="n"/>
      <c r="L337" s="36" t="n"/>
      <c r="M337" s="25">
        <f>IF(A337="","",IF(K337="","",K337-Dashboard!$B$3))</f>
        <v/>
      </c>
      <c r="N337" s="26">
        <f>IF(A337="","",IF(O337&lt;&gt;"OK","Review Data",IF(L337&lt;&gt;"","Completed",IF(K337="","No Follow-Up",IF(K337&lt;Dashboard!$B$3,"Overdue",IF(K337&lt;=Dashboard!$B$3+Settings!$B$6,"Due Soon","Scheduled"))))))</f>
        <v/>
      </c>
      <c r="O337" s="26">
        <f>IF(A337="","",IF(COUNTIF($A$7:$A$506,A337)&gt;1,"Check: Duplicate Interaction ID",IF(B337="","Check: Missing Case ID",IF(COUNTIF(Cases!$A$7:$A$206,B337)=0,"Check: Case ID Not Found",IF(C337="","Check: Missing Contact Date",IF(C337&gt;Dashboard!$B$3,"Check: Future Contact Date",IF(AND(K337&lt;&gt;"",C337&lt;&gt;"",K337&lt;C337),"Check: Follow-Up Before Contact",IF(AND(L337&lt;&gt;"",C337&lt;&gt;"",L337&lt;C337),"Check: Completion Before Contact","OK"))))))))</f>
        <v/>
      </c>
    </row>
    <row r="338">
      <c r="A338" s="23" t="n"/>
      <c r="B338" s="23" t="n"/>
      <c r="C338" s="36" t="n"/>
      <c r="D338" s="23" t="n"/>
      <c r="E338" s="23" t="n"/>
      <c r="F338" s="23" t="n"/>
      <c r="G338" s="23" t="n"/>
      <c r="H338" s="23" t="n"/>
      <c r="I338" s="24" t="n"/>
      <c r="J338" s="24" t="n"/>
      <c r="K338" s="36" t="n"/>
      <c r="L338" s="36" t="n"/>
      <c r="M338" s="25">
        <f>IF(A338="","",IF(K338="","",K338-Dashboard!$B$3))</f>
        <v/>
      </c>
      <c r="N338" s="26">
        <f>IF(A338="","",IF(O338&lt;&gt;"OK","Review Data",IF(L338&lt;&gt;"","Completed",IF(K338="","No Follow-Up",IF(K338&lt;Dashboard!$B$3,"Overdue",IF(K338&lt;=Dashboard!$B$3+Settings!$B$6,"Due Soon","Scheduled"))))))</f>
        <v/>
      </c>
      <c r="O338" s="26">
        <f>IF(A338="","",IF(COUNTIF($A$7:$A$506,A338)&gt;1,"Check: Duplicate Interaction ID",IF(B338="","Check: Missing Case ID",IF(COUNTIF(Cases!$A$7:$A$206,B338)=0,"Check: Case ID Not Found",IF(C338="","Check: Missing Contact Date",IF(C338&gt;Dashboard!$B$3,"Check: Future Contact Date",IF(AND(K338&lt;&gt;"",C338&lt;&gt;"",K338&lt;C338),"Check: Follow-Up Before Contact",IF(AND(L338&lt;&gt;"",C338&lt;&gt;"",L338&lt;C338),"Check: Completion Before Contact","OK"))))))))</f>
        <v/>
      </c>
    </row>
    <row r="339">
      <c r="A339" s="23" t="n"/>
      <c r="B339" s="23" t="n"/>
      <c r="C339" s="36" t="n"/>
      <c r="D339" s="23" t="n"/>
      <c r="E339" s="23" t="n"/>
      <c r="F339" s="23" t="n"/>
      <c r="G339" s="23" t="n"/>
      <c r="H339" s="23" t="n"/>
      <c r="I339" s="24" t="n"/>
      <c r="J339" s="24" t="n"/>
      <c r="K339" s="36" t="n"/>
      <c r="L339" s="36" t="n"/>
      <c r="M339" s="25">
        <f>IF(A339="","",IF(K339="","",K339-Dashboard!$B$3))</f>
        <v/>
      </c>
      <c r="N339" s="26">
        <f>IF(A339="","",IF(O339&lt;&gt;"OK","Review Data",IF(L339&lt;&gt;"","Completed",IF(K339="","No Follow-Up",IF(K339&lt;Dashboard!$B$3,"Overdue",IF(K339&lt;=Dashboard!$B$3+Settings!$B$6,"Due Soon","Scheduled"))))))</f>
        <v/>
      </c>
      <c r="O339" s="26">
        <f>IF(A339="","",IF(COUNTIF($A$7:$A$506,A339)&gt;1,"Check: Duplicate Interaction ID",IF(B339="","Check: Missing Case ID",IF(COUNTIF(Cases!$A$7:$A$206,B339)=0,"Check: Case ID Not Found",IF(C339="","Check: Missing Contact Date",IF(C339&gt;Dashboard!$B$3,"Check: Future Contact Date",IF(AND(K339&lt;&gt;"",C339&lt;&gt;"",K339&lt;C339),"Check: Follow-Up Before Contact",IF(AND(L339&lt;&gt;"",C339&lt;&gt;"",L339&lt;C339),"Check: Completion Before Contact","OK"))))))))</f>
        <v/>
      </c>
    </row>
    <row r="340">
      <c r="A340" s="23" t="n"/>
      <c r="B340" s="23" t="n"/>
      <c r="C340" s="36" t="n"/>
      <c r="D340" s="23" t="n"/>
      <c r="E340" s="23" t="n"/>
      <c r="F340" s="23" t="n"/>
      <c r="G340" s="23" t="n"/>
      <c r="H340" s="23" t="n"/>
      <c r="I340" s="24" t="n"/>
      <c r="J340" s="24" t="n"/>
      <c r="K340" s="36" t="n"/>
      <c r="L340" s="36" t="n"/>
      <c r="M340" s="25">
        <f>IF(A340="","",IF(K340="","",K340-Dashboard!$B$3))</f>
        <v/>
      </c>
      <c r="N340" s="26">
        <f>IF(A340="","",IF(O340&lt;&gt;"OK","Review Data",IF(L340&lt;&gt;"","Completed",IF(K340="","No Follow-Up",IF(K340&lt;Dashboard!$B$3,"Overdue",IF(K340&lt;=Dashboard!$B$3+Settings!$B$6,"Due Soon","Scheduled"))))))</f>
        <v/>
      </c>
      <c r="O340" s="26">
        <f>IF(A340="","",IF(COUNTIF($A$7:$A$506,A340)&gt;1,"Check: Duplicate Interaction ID",IF(B340="","Check: Missing Case ID",IF(COUNTIF(Cases!$A$7:$A$206,B340)=0,"Check: Case ID Not Found",IF(C340="","Check: Missing Contact Date",IF(C340&gt;Dashboard!$B$3,"Check: Future Contact Date",IF(AND(K340&lt;&gt;"",C340&lt;&gt;"",K340&lt;C340),"Check: Follow-Up Before Contact",IF(AND(L340&lt;&gt;"",C340&lt;&gt;"",L340&lt;C340),"Check: Completion Before Contact","OK"))))))))</f>
        <v/>
      </c>
    </row>
    <row r="341">
      <c r="A341" s="23" t="n"/>
      <c r="B341" s="23" t="n"/>
      <c r="C341" s="36" t="n"/>
      <c r="D341" s="23" t="n"/>
      <c r="E341" s="23" t="n"/>
      <c r="F341" s="23" t="n"/>
      <c r="G341" s="23" t="n"/>
      <c r="H341" s="23" t="n"/>
      <c r="I341" s="24" t="n"/>
      <c r="J341" s="24" t="n"/>
      <c r="K341" s="36" t="n"/>
      <c r="L341" s="36" t="n"/>
      <c r="M341" s="25">
        <f>IF(A341="","",IF(K341="","",K341-Dashboard!$B$3))</f>
        <v/>
      </c>
      <c r="N341" s="26">
        <f>IF(A341="","",IF(O341&lt;&gt;"OK","Review Data",IF(L341&lt;&gt;"","Completed",IF(K341="","No Follow-Up",IF(K341&lt;Dashboard!$B$3,"Overdue",IF(K341&lt;=Dashboard!$B$3+Settings!$B$6,"Due Soon","Scheduled"))))))</f>
        <v/>
      </c>
      <c r="O341" s="26">
        <f>IF(A341="","",IF(COUNTIF($A$7:$A$506,A341)&gt;1,"Check: Duplicate Interaction ID",IF(B341="","Check: Missing Case ID",IF(COUNTIF(Cases!$A$7:$A$206,B341)=0,"Check: Case ID Not Found",IF(C341="","Check: Missing Contact Date",IF(C341&gt;Dashboard!$B$3,"Check: Future Contact Date",IF(AND(K341&lt;&gt;"",C341&lt;&gt;"",K341&lt;C341),"Check: Follow-Up Before Contact",IF(AND(L341&lt;&gt;"",C341&lt;&gt;"",L341&lt;C341),"Check: Completion Before Contact","OK"))))))))</f>
        <v/>
      </c>
    </row>
    <row r="342">
      <c r="A342" s="23" t="n"/>
      <c r="B342" s="23" t="n"/>
      <c r="C342" s="36" t="n"/>
      <c r="D342" s="23" t="n"/>
      <c r="E342" s="23" t="n"/>
      <c r="F342" s="23" t="n"/>
      <c r="G342" s="23" t="n"/>
      <c r="H342" s="23" t="n"/>
      <c r="I342" s="24" t="n"/>
      <c r="J342" s="24" t="n"/>
      <c r="K342" s="36" t="n"/>
      <c r="L342" s="36" t="n"/>
      <c r="M342" s="25">
        <f>IF(A342="","",IF(K342="","",K342-Dashboard!$B$3))</f>
        <v/>
      </c>
      <c r="N342" s="26">
        <f>IF(A342="","",IF(O342&lt;&gt;"OK","Review Data",IF(L342&lt;&gt;"","Completed",IF(K342="","No Follow-Up",IF(K342&lt;Dashboard!$B$3,"Overdue",IF(K342&lt;=Dashboard!$B$3+Settings!$B$6,"Due Soon","Scheduled"))))))</f>
        <v/>
      </c>
      <c r="O342" s="26">
        <f>IF(A342="","",IF(COUNTIF($A$7:$A$506,A342)&gt;1,"Check: Duplicate Interaction ID",IF(B342="","Check: Missing Case ID",IF(COUNTIF(Cases!$A$7:$A$206,B342)=0,"Check: Case ID Not Found",IF(C342="","Check: Missing Contact Date",IF(C342&gt;Dashboard!$B$3,"Check: Future Contact Date",IF(AND(K342&lt;&gt;"",C342&lt;&gt;"",K342&lt;C342),"Check: Follow-Up Before Contact",IF(AND(L342&lt;&gt;"",C342&lt;&gt;"",L342&lt;C342),"Check: Completion Before Contact","OK"))))))))</f>
        <v/>
      </c>
    </row>
    <row r="343">
      <c r="A343" s="23" t="n"/>
      <c r="B343" s="23" t="n"/>
      <c r="C343" s="36" t="n"/>
      <c r="D343" s="23" t="n"/>
      <c r="E343" s="23" t="n"/>
      <c r="F343" s="23" t="n"/>
      <c r="G343" s="23" t="n"/>
      <c r="H343" s="23" t="n"/>
      <c r="I343" s="24" t="n"/>
      <c r="J343" s="24" t="n"/>
      <c r="K343" s="36" t="n"/>
      <c r="L343" s="36" t="n"/>
      <c r="M343" s="25">
        <f>IF(A343="","",IF(K343="","",K343-Dashboard!$B$3))</f>
        <v/>
      </c>
      <c r="N343" s="26">
        <f>IF(A343="","",IF(O343&lt;&gt;"OK","Review Data",IF(L343&lt;&gt;"","Completed",IF(K343="","No Follow-Up",IF(K343&lt;Dashboard!$B$3,"Overdue",IF(K343&lt;=Dashboard!$B$3+Settings!$B$6,"Due Soon","Scheduled"))))))</f>
        <v/>
      </c>
      <c r="O343" s="26">
        <f>IF(A343="","",IF(COUNTIF($A$7:$A$506,A343)&gt;1,"Check: Duplicate Interaction ID",IF(B343="","Check: Missing Case ID",IF(COUNTIF(Cases!$A$7:$A$206,B343)=0,"Check: Case ID Not Found",IF(C343="","Check: Missing Contact Date",IF(C343&gt;Dashboard!$B$3,"Check: Future Contact Date",IF(AND(K343&lt;&gt;"",C343&lt;&gt;"",K343&lt;C343),"Check: Follow-Up Before Contact",IF(AND(L343&lt;&gt;"",C343&lt;&gt;"",L343&lt;C343),"Check: Completion Before Contact","OK"))))))))</f>
        <v/>
      </c>
    </row>
    <row r="344">
      <c r="A344" s="23" t="n"/>
      <c r="B344" s="23" t="n"/>
      <c r="C344" s="36" t="n"/>
      <c r="D344" s="23" t="n"/>
      <c r="E344" s="23" t="n"/>
      <c r="F344" s="23" t="n"/>
      <c r="G344" s="23" t="n"/>
      <c r="H344" s="23" t="n"/>
      <c r="I344" s="24" t="n"/>
      <c r="J344" s="24" t="n"/>
      <c r="K344" s="36" t="n"/>
      <c r="L344" s="36" t="n"/>
      <c r="M344" s="25">
        <f>IF(A344="","",IF(K344="","",K344-Dashboard!$B$3))</f>
        <v/>
      </c>
      <c r="N344" s="26">
        <f>IF(A344="","",IF(O344&lt;&gt;"OK","Review Data",IF(L344&lt;&gt;"","Completed",IF(K344="","No Follow-Up",IF(K344&lt;Dashboard!$B$3,"Overdue",IF(K344&lt;=Dashboard!$B$3+Settings!$B$6,"Due Soon","Scheduled"))))))</f>
        <v/>
      </c>
      <c r="O344" s="26">
        <f>IF(A344="","",IF(COUNTIF($A$7:$A$506,A344)&gt;1,"Check: Duplicate Interaction ID",IF(B344="","Check: Missing Case ID",IF(COUNTIF(Cases!$A$7:$A$206,B344)=0,"Check: Case ID Not Found",IF(C344="","Check: Missing Contact Date",IF(C344&gt;Dashboard!$B$3,"Check: Future Contact Date",IF(AND(K344&lt;&gt;"",C344&lt;&gt;"",K344&lt;C344),"Check: Follow-Up Before Contact",IF(AND(L344&lt;&gt;"",C344&lt;&gt;"",L344&lt;C344),"Check: Completion Before Contact","OK"))))))))</f>
        <v/>
      </c>
    </row>
    <row r="345">
      <c r="A345" s="23" t="n"/>
      <c r="B345" s="23" t="n"/>
      <c r="C345" s="36" t="n"/>
      <c r="D345" s="23" t="n"/>
      <c r="E345" s="23" t="n"/>
      <c r="F345" s="23" t="n"/>
      <c r="G345" s="23" t="n"/>
      <c r="H345" s="23" t="n"/>
      <c r="I345" s="24" t="n"/>
      <c r="J345" s="24" t="n"/>
      <c r="K345" s="36" t="n"/>
      <c r="L345" s="36" t="n"/>
      <c r="M345" s="25">
        <f>IF(A345="","",IF(K345="","",K345-Dashboard!$B$3))</f>
        <v/>
      </c>
      <c r="N345" s="26">
        <f>IF(A345="","",IF(O345&lt;&gt;"OK","Review Data",IF(L345&lt;&gt;"","Completed",IF(K345="","No Follow-Up",IF(K345&lt;Dashboard!$B$3,"Overdue",IF(K345&lt;=Dashboard!$B$3+Settings!$B$6,"Due Soon","Scheduled"))))))</f>
        <v/>
      </c>
      <c r="O345" s="26">
        <f>IF(A345="","",IF(COUNTIF($A$7:$A$506,A345)&gt;1,"Check: Duplicate Interaction ID",IF(B345="","Check: Missing Case ID",IF(COUNTIF(Cases!$A$7:$A$206,B345)=0,"Check: Case ID Not Found",IF(C345="","Check: Missing Contact Date",IF(C345&gt;Dashboard!$B$3,"Check: Future Contact Date",IF(AND(K345&lt;&gt;"",C345&lt;&gt;"",K345&lt;C345),"Check: Follow-Up Before Contact",IF(AND(L345&lt;&gt;"",C345&lt;&gt;"",L345&lt;C345),"Check: Completion Before Contact","OK"))))))))</f>
        <v/>
      </c>
    </row>
    <row r="346">
      <c r="A346" s="23" t="n"/>
      <c r="B346" s="23" t="n"/>
      <c r="C346" s="36" t="n"/>
      <c r="D346" s="23" t="n"/>
      <c r="E346" s="23" t="n"/>
      <c r="F346" s="23" t="n"/>
      <c r="G346" s="23" t="n"/>
      <c r="H346" s="23" t="n"/>
      <c r="I346" s="24" t="n"/>
      <c r="J346" s="24" t="n"/>
      <c r="K346" s="36" t="n"/>
      <c r="L346" s="36" t="n"/>
      <c r="M346" s="25">
        <f>IF(A346="","",IF(K346="","",K346-Dashboard!$B$3))</f>
        <v/>
      </c>
      <c r="N346" s="26">
        <f>IF(A346="","",IF(O346&lt;&gt;"OK","Review Data",IF(L346&lt;&gt;"","Completed",IF(K346="","No Follow-Up",IF(K346&lt;Dashboard!$B$3,"Overdue",IF(K346&lt;=Dashboard!$B$3+Settings!$B$6,"Due Soon","Scheduled"))))))</f>
        <v/>
      </c>
      <c r="O346" s="26">
        <f>IF(A346="","",IF(COUNTIF($A$7:$A$506,A346)&gt;1,"Check: Duplicate Interaction ID",IF(B346="","Check: Missing Case ID",IF(COUNTIF(Cases!$A$7:$A$206,B346)=0,"Check: Case ID Not Found",IF(C346="","Check: Missing Contact Date",IF(C346&gt;Dashboard!$B$3,"Check: Future Contact Date",IF(AND(K346&lt;&gt;"",C346&lt;&gt;"",K346&lt;C346),"Check: Follow-Up Before Contact",IF(AND(L346&lt;&gt;"",C346&lt;&gt;"",L346&lt;C346),"Check: Completion Before Contact","OK"))))))))</f>
        <v/>
      </c>
    </row>
    <row r="347">
      <c r="A347" s="23" t="n"/>
      <c r="B347" s="23" t="n"/>
      <c r="C347" s="36" t="n"/>
      <c r="D347" s="23" t="n"/>
      <c r="E347" s="23" t="n"/>
      <c r="F347" s="23" t="n"/>
      <c r="G347" s="23" t="n"/>
      <c r="H347" s="23" t="n"/>
      <c r="I347" s="24" t="n"/>
      <c r="J347" s="24" t="n"/>
      <c r="K347" s="36" t="n"/>
      <c r="L347" s="36" t="n"/>
      <c r="M347" s="25">
        <f>IF(A347="","",IF(K347="","",K347-Dashboard!$B$3))</f>
        <v/>
      </c>
      <c r="N347" s="26">
        <f>IF(A347="","",IF(O347&lt;&gt;"OK","Review Data",IF(L347&lt;&gt;"","Completed",IF(K347="","No Follow-Up",IF(K347&lt;Dashboard!$B$3,"Overdue",IF(K347&lt;=Dashboard!$B$3+Settings!$B$6,"Due Soon","Scheduled"))))))</f>
        <v/>
      </c>
      <c r="O347" s="26">
        <f>IF(A347="","",IF(COUNTIF($A$7:$A$506,A347)&gt;1,"Check: Duplicate Interaction ID",IF(B347="","Check: Missing Case ID",IF(COUNTIF(Cases!$A$7:$A$206,B347)=0,"Check: Case ID Not Found",IF(C347="","Check: Missing Contact Date",IF(C347&gt;Dashboard!$B$3,"Check: Future Contact Date",IF(AND(K347&lt;&gt;"",C347&lt;&gt;"",K347&lt;C347),"Check: Follow-Up Before Contact",IF(AND(L347&lt;&gt;"",C347&lt;&gt;"",L347&lt;C347),"Check: Completion Before Contact","OK"))))))))</f>
        <v/>
      </c>
    </row>
    <row r="348">
      <c r="A348" s="23" t="n"/>
      <c r="B348" s="23" t="n"/>
      <c r="C348" s="36" t="n"/>
      <c r="D348" s="23" t="n"/>
      <c r="E348" s="23" t="n"/>
      <c r="F348" s="23" t="n"/>
      <c r="G348" s="23" t="n"/>
      <c r="H348" s="23" t="n"/>
      <c r="I348" s="24" t="n"/>
      <c r="J348" s="24" t="n"/>
      <c r="K348" s="36" t="n"/>
      <c r="L348" s="36" t="n"/>
      <c r="M348" s="25">
        <f>IF(A348="","",IF(K348="","",K348-Dashboard!$B$3))</f>
        <v/>
      </c>
      <c r="N348" s="26">
        <f>IF(A348="","",IF(O348&lt;&gt;"OK","Review Data",IF(L348&lt;&gt;"","Completed",IF(K348="","No Follow-Up",IF(K348&lt;Dashboard!$B$3,"Overdue",IF(K348&lt;=Dashboard!$B$3+Settings!$B$6,"Due Soon","Scheduled"))))))</f>
        <v/>
      </c>
      <c r="O348" s="26">
        <f>IF(A348="","",IF(COUNTIF($A$7:$A$506,A348)&gt;1,"Check: Duplicate Interaction ID",IF(B348="","Check: Missing Case ID",IF(COUNTIF(Cases!$A$7:$A$206,B348)=0,"Check: Case ID Not Found",IF(C348="","Check: Missing Contact Date",IF(C348&gt;Dashboard!$B$3,"Check: Future Contact Date",IF(AND(K348&lt;&gt;"",C348&lt;&gt;"",K348&lt;C348),"Check: Follow-Up Before Contact",IF(AND(L348&lt;&gt;"",C348&lt;&gt;"",L348&lt;C348),"Check: Completion Before Contact","OK"))))))))</f>
        <v/>
      </c>
    </row>
    <row r="349">
      <c r="A349" s="23" t="n"/>
      <c r="B349" s="23" t="n"/>
      <c r="C349" s="36" t="n"/>
      <c r="D349" s="23" t="n"/>
      <c r="E349" s="23" t="n"/>
      <c r="F349" s="23" t="n"/>
      <c r="G349" s="23" t="n"/>
      <c r="H349" s="23" t="n"/>
      <c r="I349" s="24" t="n"/>
      <c r="J349" s="24" t="n"/>
      <c r="K349" s="36" t="n"/>
      <c r="L349" s="36" t="n"/>
      <c r="M349" s="25">
        <f>IF(A349="","",IF(K349="","",K349-Dashboard!$B$3))</f>
        <v/>
      </c>
      <c r="N349" s="26">
        <f>IF(A349="","",IF(O349&lt;&gt;"OK","Review Data",IF(L349&lt;&gt;"","Completed",IF(K349="","No Follow-Up",IF(K349&lt;Dashboard!$B$3,"Overdue",IF(K349&lt;=Dashboard!$B$3+Settings!$B$6,"Due Soon","Scheduled"))))))</f>
        <v/>
      </c>
      <c r="O349" s="26">
        <f>IF(A349="","",IF(COUNTIF($A$7:$A$506,A349)&gt;1,"Check: Duplicate Interaction ID",IF(B349="","Check: Missing Case ID",IF(COUNTIF(Cases!$A$7:$A$206,B349)=0,"Check: Case ID Not Found",IF(C349="","Check: Missing Contact Date",IF(C349&gt;Dashboard!$B$3,"Check: Future Contact Date",IF(AND(K349&lt;&gt;"",C349&lt;&gt;"",K349&lt;C349),"Check: Follow-Up Before Contact",IF(AND(L349&lt;&gt;"",C349&lt;&gt;"",L349&lt;C349),"Check: Completion Before Contact","OK"))))))))</f>
        <v/>
      </c>
    </row>
    <row r="350">
      <c r="A350" s="23" t="n"/>
      <c r="B350" s="23" t="n"/>
      <c r="C350" s="36" t="n"/>
      <c r="D350" s="23" t="n"/>
      <c r="E350" s="23" t="n"/>
      <c r="F350" s="23" t="n"/>
      <c r="G350" s="23" t="n"/>
      <c r="H350" s="23" t="n"/>
      <c r="I350" s="24" t="n"/>
      <c r="J350" s="24" t="n"/>
      <c r="K350" s="36" t="n"/>
      <c r="L350" s="36" t="n"/>
      <c r="M350" s="25">
        <f>IF(A350="","",IF(K350="","",K350-Dashboard!$B$3))</f>
        <v/>
      </c>
      <c r="N350" s="26">
        <f>IF(A350="","",IF(O350&lt;&gt;"OK","Review Data",IF(L350&lt;&gt;"","Completed",IF(K350="","No Follow-Up",IF(K350&lt;Dashboard!$B$3,"Overdue",IF(K350&lt;=Dashboard!$B$3+Settings!$B$6,"Due Soon","Scheduled"))))))</f>
        <v/>
      </c>
      <c r="O350" s="26">
        <f>IF(A350="","",IF(COUNTIF($A$7:$A$506,A350)&gt;1,"Check: Duplicate Interaction ID",IF(B350="","Check: Missing Case ID",IF(COUNTIF(Cases!$A$7:$A$206,B350)=0,"Check: Case ID Not Found",IF(C350="","Check: Missing Contact Date",IF(C350&gt;Dashboard!$B$3,"Check: Future Contact Date",IF(AND(K350&lt;&gt;"",C350&lt;&gt;"",K350&lt;C350),"Check: Follow-Up Before Contact",IF(AND(L350&lt;&gt;"",C350&lt;&gt;"",L350&lt;C350),"Check: Completion Before Contact","OK"))))))))</f>
        <v/>
      </c>
    </row>
    <row r="351">
      <c r="A351" s="23" t="n"/>
      <c r="B351" s="23" t="n"/>
      <c r="C351" s="36" t="n"/>
      <c r="D351" s="23" t="n"/>
      <c r="E351" s="23" t="n"/>
      <c r="F351" s="23" t="n"/>
      <c r="G351" s="23" t="n"/>
      <c r="H351" s="23" t="n"/>
      <c r="I351" s="24" t="n"/>
      <c r="J351" s="24" t="n"/>
      <c r="K351" s="36" t="n"/>
      <c r="L351" s="36" t="n"/>
      <c r="M351" s="25">
        <f>IF(A351="","",IF(K351="","",K351-Dashboard!$B$3))</f>
        <v/>
      </c>
      <c r="N351" s="26">
        <f>IF(A351="","",IF(O351&lt;&gt;"OK","Review Data",IF(L351&lt;&gt;"","Completed",IF(K351="","No Follow-Up",IF(K351&lt;Dashboard!$B$3,"Overdue",IF(K351&lt;=Dashboard!$B$3+Settings!$B$6,"Due Soon","Scheduled"))))))</f>
        <v/>
      </c>
      <c r="O351" s="26">
        <f>IF(A351="","",IF(COUNTIF($A$7:$A$506,A351)&gt;1,"Check: Duplicate Interaction ID",IF(B351="","Check: Missing Case ID",IF(COUNTIF(Cases!$A$7:$A$206,B351)=0,"Check: Case ID Not Found",IF(C351="","Check: Missing Contact Date",IF(C351&gt;Dashboard!$B$3,"Check: Future Contact Date",IF(AND(K351&lt;&gt;"",C351&lt;&gt;"",K351&lt;C351),"Check: Follow-Up Before Contact",IF(AND(L351&lt;&gt;"",C351&lt;&gt;"",L351&lt;C351),"Check: Completion Before Contact","OK"))))))))</f>
        <v/>
      </c>
    </row>
    <row r="352">
      <c r="A352" s="23" t="n"/>
      <c r="B352" s="23" t="n"/>
      <c r="C352" s="36" t="n"/>
      <c r="D352" s="23" t="n"/>
      <c r="E352" s="23" t="n"/>
      <c r="F352" s="23" t="n"/>
      <c r="G352" s="23" t="n"/>
      <c r="H352" s="23" t="n"/>
      <c r="I352" s="24" t="n"/>
      <c r="J352" s="24" t="n"/>
      <c r="K352" s="36" t="n"/>
      <c r="L352" s="36" t="n"/>
      <c r="M352" s="25">
        <f>IF(A352="","",IF(K352="","",K352-Dashboard!$B$3))</f>
        <v/>
      </c>
      <c r="N352" s="26">
        <f>IF(A352="","",IF(O352&lt;&gt;"OK","Review Data",IF(L352&lt;&gt;"","Completed",IF(K352="","No Follow-Up",IF(K352&lt;Dashboard!$B$3,"Overdue",IF(K352&lt;=Dashboard!$B$3+Settings!$B$6,"Due Soon","Scheduled"))))))</f>
        <v/>
      </c>
      <c r="O352" s="26">
        <f>IF(A352="","",IF(COUNTIF($A$7:$A$506,A352)&gt;1,"Check: Duplicate Interaction ID",IF(B352="","Check: Missing Case ID",IF(COUNTIF(Cases!$A$7:$A$206,B352)=0,"Check: Case ID Not Found",IF(C352="","Check: Missing Contact Date",IF(C352&gt;Dashboard!$B$3,"Check: Future Contact Date",IF(AND(K352&lt;&gt;"",C352&lt;&gt;"",K352&lt;C352),"Check: Follow-Up Before Contact",IF(AND(L352&lt;&gt;"",C352&lt;&gt;"",L352&lt;C352),"Check: Completion Before Contact","OK"))))))))</f>
        <v/>
      </c>
    </row>
    <row r="353">
      <c r="A353" s="23" t="n"/>
      <c r="B353" s="23" t="n"/>
      <c r="C353" s="36" t="n"/>
      <c r="D353" s="23" t="n"/>
      <c r="E353" s="23" t="n"/>
      <c r="F353" s="23" t="n"/>
      <c r="G353" s="23" t="n"/>
      <c r="H353" s="23" t="n"/>
      <c r="I353" s="24" t="n"/>
      <c r="J353" s="24" t="n"/>
      <c r="K353" s="36" t="n"/>
      <c r="L353" s="36" t="n"/>
      <c r="M353" s="25">
        <f>IF(A353="","",IF(K353="","",K353-Dashboard!$B$3))</f>
        <v/>
      </c>
      <c r="N353" s="26">
        <f>IF(A353="","",IF(O353&lt;&gt;"OK","Review Data",IF(L353&lt;&gt;"","Completed",IF(K353="","No Follow-Up",IF(K353&lt;Dashboard!$B$3,"Overdue",IF(K353&lt;=Dashboard!$B$3+Settings!$B$6,"Due Soon","Scheduled"))))))</f>
        <v/>
      </c>
      <c r="O353" s="26">
        <f>IF(A353="","",IF(COUNTIF($A$7:$A$506,A353)&gt;1,"Check: Duplicate Interaction ID",IF(B353="","Check: Missing Case ID",IF(COUNTIF(Cases!$A$7:$A$206,B353)=0,"Check: Case ID Not Found",IF(C353="","Check: Missing Contact Date",IF(C353&gt;Dashboard!$B$3,"Check: Future Contact Date",IF(AND(K353&lt;&gt;"",C353&lt;&gt;"",K353&lt;C353),"Check: Follow-Up Before Contact",IF(AND(L353&lt;&gt;"",C353&lt;&gt;"",L353&lt;C353),"Check: Completion Before Contact","OK"))))))))</f>
        <v/>
      </c>
    </row>
    <row r="354">
      <c r="A354" s="23" t="n"/>
      <c r="B354" s="23" t="n"/>
      <c r="C354" s="36" t="n"/>
      <c r="D354" s="23" t="n"/>
      <c r="E354" s="23" t="n"/>
      <c r="F354" s="23" t="n"/>
      <c r="G354" s="23" t="n"/>
      <c r="H354" s="23" t="n"/>
      <c r="I354" s="24" t="n"/>
      <c r="J354" s="24" t="n"/>
      <c r="K354" s="36" t="n"/>
      <c r="L354" s="36" t="n"/>
      <c r="M354" s="25">
        <f>IF(A354="","",IF(K354="","",K354-Dashboard!$B$3))</f>
        <v/>
      </c>
      <c r="N354" s="26">
        <f>IF(A354="","",IF(O354&lt;&gt;"OK","Review Data",IF(L354&lt;&gt;"","Completed",IF(K354="","No Follow-Up",IF(K354&lt;Dashboard!$B$3,"Overdue",IF(K354&lt;=Dashboard!$B$3+Settings!$B$6,"Due Soon","Scheduled"))))))</f>
        <v/>
      </c>
      <c r="O354" s="26">
        <f>IF(A354="","",IF(COUNTIF($A$7:$A$506,A354)&gt;1,"Check: Duplicate Interaction ID",IF(B354="","Check: Missing Case ID",IF(COUNTIF(Cases!$A$7:$A$206,B354)=0,"Check: Case ID Not Found",IF(C354="","Check: Missing Contact Date",IF(C354&gt;Dashboard!$B$3,"Check: Future Contact Date",IF(AND(K354&lt;&gt;"",C354&lt;&gt;"",K354&lt;C354),"Check: Follow-Up Before Contact",IF(AND(L354&lt;&gt;"",C354&lt;&gt;"",L354&lt;C354),"Check: Completion Before Contact","OK"))))))))</f>
        <v/>
      </c>
    </row>
    <row r="355">
      <c r="A355" s="23" t="n"/>
      <c r="B355" s="23" t="n"/>
      <c r="C355" s="36" t="n"/>
      <c r="D355" s="23" t="n"/>
      <c r="E355" s="23" t="n"/>
      <c r="F355" s="23" t="n"/>
      <c r="G355" s="23" t="n"/>
      <c r="H355" s="23" t="n"/>
      <c r="I355" s="24" t="n"/>
      <c r="J355" s="24" t="n"/>
      <c r="K355" s="36" t="n"/>
      <c r="L355" s="36" t="n"/>
      <c r="M355" s="25">
        <f>IF(A355="","",IF(K355="","",K355-Dashboard!$B$3))</f>
        <v/>
      </c>
      <c r="N355" s="26">
        <f>IF(A355="","",IF(O355&lt;&gt;"OK","Review Data",IF(L355&lt;&gt;"","Completed",IF(K355="","No Follow-Up",IF(K355&lt;Dashboard!$B$3,"Overdue",IF(K355&lt;=Dashboard!$B$3+Settings!$B$6,"Due Soon","Scheduled"))))))</f>
        <v/>
      </c>
      <c r="O355" s="26">
        <f>IF(A355="","",IF(COUNTIF($A$7:$A$506,A355)&gt;1,"Check: Duplicate Interaction ID",IF(B355="","Check: Missing Case ID",IF(COUNTIF(Cases!$A$7:$A$206,B355)=0,"Check: Case ID Not Found",IF(C355="","Check: Missing Contact Date",IF(C355&gt;Dashboard!$B$3,"Check: Future Contact Date",IF(AND(K355&lt;&gt;"",C355&lt;&gt;"",K355&lt;C355),"Check: Follow-Up Before Contact",IF(AND(L355&lt;&gt;"",C355&lt;&gt;"",L355&lt;C355),"Check: Completion Before Contact","OK"))))))))</f>
        <v/>
      </c>
    </row>
    <row r="356">
      <c r="A356" s="23" t="n"/>
      <c r="B356" s="23" t="n"/>
      <c r="C356" s="36" t="n"/>
      <c r="D356" s="23" t="n"/>
      <c r="E356" s="23" t="n"/>
      <c r="F356" s="23" t="n"/>
      <c r="G356" s="23" t="n"/>
      <c r="H356" s="23" t="n"/>
      <c r="I356" s="24" t="n"/>
      <c r="J356" s="24" t="n"/>
      <c r="K356" s="36" t="n"/>
      <c r="L356" s="36" t="n"/>
      <c r="M356" s="25">
        <f>IF(A356="","",IF(K356="","",K356-Dashboard!$B$3))</f>
        <v/>
      </c>
      <c r="N356" s="26">
        <f>IF(A356="","",IF(O356&lt;&gt;"OK","Review Data",IF(L356&lt;&gt;"","Completed",IF(K356="","No Follow-Up",IF(K356&lt;Dashboard!$B$3,"Overdue",IF(K356&lt;=Dashboard!$B$3+Settings!$B$6,"Due Soon","Scheduled"))))))</f>
        <v/>
      </c>
      <c r="O356" s="26">
        <f>IF(A356="","",IF(COUNTIF($A$7:$A$506,A356)&gt;1,"Check: Duplicate Interaction ID",IF(B356="","Check: Missing Case ID",IF(COUNTIF(Cases!$A$7:$A$206,B356)=0,"Check: Case ID Not Found",IF(C356="","Check: Missing Contact Date",IF(C356&gt;Dashboard!$B$3,"Check: Future Contact Date",IF(AND(K356&lt;&gt;"",C356&lt;&gt;"",K356&lt;C356),"Check: Follow-Up Before Contact",IF(AND(L356&lt;&gt;"",C356&lt;&gt;"",L356&lt;C356),"Check: Completion Before Contact","OK"))))))))</f>
        <v/>
      </c>
    </row>
    <row r="357">
      <c r="A357" s="23" t="n"/>
      <c r="B357" s="23" t="n"/>
      <c r="C357" s="36" t="n"/>
      <c r="D357" s="23" t="n"/>
      <c r="E357" s="23" t="n"/>
      <c r="F357" s="23" t="n"/>
      <c r="G357" s="23" t="n"/>
      <c r="H357" s="23" t="n"/>
      <c r="I357" s="24" t="n"/>
      <c r="J357" s="24" t="n"/>
      <c r="K357" s="36" t="n"/>
      <c r="L357" s="36" t="n"/>
      <c r="M357" s="25">
        <f>IF(A357="","",IF(K357="","",K357-Dashboard!$B$3))</f>
        <v/>
      </c>
      <c r="N357" s="26">
        <f>IF(A357="","",IF(O357&lt;&gt;"OK","Review Data",IF(L357&lt;&gt;"","Completed",IF(K357="","No Follow-Up",IF(K357&lt;Dashboard!$B$3,"Overdue",IF(K357&lt;=Dashboard!$B$3+Settings!$B$6,"Due Soon","Scheduled"))))))</f>
        <v/>
      </c>
      <c r="O357" s="26">
        <f>IF(A357="","",IF(COUNTIF($A$7:$A$506,A357)&gt;1,"Check: Duplicate Interaction ID",IF(B357="","Check: Missing Case ID",IF(COUNTIF(Cases!$A$7:$A$206,B357)=0,"Check: Case ID Not Found",IF(C357="","Check: Missing Contact Date",IF(C357&gt;Dashboard!$B$3,"Check: Future Contact Date",IF(AND(K357&lt;&gt;"",C357&lt;&gt;"",K357&lt;C357),"Check: Follow-Up Before Contact",IF(AND(L357&lt;&gt;"",C357&lt;&gt;"",L357&lt;C357),"Check: Completion Before Contact","OK"))))))))</f>
        <v/>
      </c>
    </row>
    <row r="358">
      <c r="A358" s="23" t="n"/>
      <c r="B358" s="23" t="n"/>
      <c r="C358" s="36" t="n"/>
      <c r="D358" s="23" t="n"/>
      <c r="E358" s="23" t="n"/>
      <c r="F358" s="23" t="n"/>
      <c r="G358" s="23" t="n"/>
      <c r="H358" s="23" t="n"/>
      <c r="I358" s="24" t="n"/>
      <c r="J358" s="24" t="n"/>
      <c r="K358" s="36" t="n"/>
      <c r="L358" s="36" t="n"/>
      <c r="M358" s="25">
        <f>IF(A358="","",IF(K358="","",K358-Dashboard!$B$3))</f>
        <v/>
      </c>
      <c r="N358" s="26">
        <f>IF(A358="","",IF(O358&lt;&gt;"OK","Review Data",IF(L358&lt;&gt;"","Completed",IF(K358="","No Follow-Up",IF(K358&lt;Dashboard!$B$3,"Overdue",IF(K358&lt;=Dashboard!$B$3+Settings!$B$6,"Due Soon","Scheduled"))))))</f>
        <v/>
      </c>
      <c r="O358" s="26">
        <f>IF(A358="","",IF(COUNTIF($A$7:$A$506,A358)&gt;1,"Check: Duplicate Interaction ID",IF(B358="","Check: Missing Case ID",IF(COUNTIF(Cases!$A$7:$A$206,B358)=0,"Check: Case ID Not Found",IF(C358="","Check: Missing Contact Date",IF(C358&gt;Dashboard!$B$3,"Check: Future Contact Date",IF(AND(K358&lt;&gt;"",C358&lt;&gt;"",K358&lt;C358),"Check: Follow-Up Before Contact",IF(AND(L358&lt;&gt;"",C358&lt;&gt;"",L358&lt;C358),"Check: Completion Before Contact","OK"))))))))</f>
        <v/>
      </c>
    </row>
    <row r="359">
      <c r="A359" s="23" t="n"/>
      <c r="B359" s="23" t="n"/>
      <c r="C359" s="36" t="n"/>
      <c r="D359" s="23" t="n"/>
      <c r="E359" s="23" t="n"/>
      <c r="F359" s="23" t="n"/>
      <c r="G359" s="23" t="n"/>
      <c r="H359" s="23" t="n"/>
      <c r="I359" s="24" t="n"/>
      <c r="J359" s="24" t="n"/>
      <c r="K359" s="36" t="n"/>
      <c r="L359" s="36" t="n"/>
      <c r="M359" s="25">
        <f>IF(A359="","",IF(K359="","",K359-Dashboard!$B$3))</f>
        <v/>
      </c>
      <c r="N359" s="26">
        <f>IF(A359="","",IF(O359&lt;&gt;"OK","Review Data",IF(L359&lt;&gt;"","Completed",IF(K359="","No Follow-Up",IF(K359&lt;Dashboard!$B$3,"Overdue",IF(K359&lt;=Dashboard!$B$3+Settings!$B$6,"Due Soon","Scheduled"))))))</f>
        <v/>
      </c>
      <c r="O359" s="26">
        <f>IF(A359="","",IF(COUNTIF($A$7:$A$506,A359)&gt;1,"Check: Duplicate Interaction ID",IF(B359="","Check: Missing Case ID",IF(COUNTIF(Cases!$A$7:$A$206,B359)=0,"Check: Case ID Not Found",IF(C359="","Check: Missing Contact Date",IF(C359&gt;Dashboard!$B$3,"Check: Future Contact Date",IF(AND(K359&lt;&gt;"",C359&lt;&gt;"",K359&lt;C359),"Check: Follow-Up Before Contact",IF(AND(L359&lt;&gt;"",C359&lt;&gt;"",L359&lt;C359),"Check: Completion Before Contact","OK"))))))))</f>
        <v/>
      </c>
    </row>
    <row r="360">
      <c r="A360" s="23" t="n"/>
      <c r="B360" s="23" t="n"/>
      <c r="C360" s="36" t="n"/>
      <c r="D360" s="23" t="n"/>
      <c r="E360" s="23" t="n"/>
      <c r="F360" s="23" t="n"/>
      <c r="G360" s="23" t="n"/>
      <c r="H360" s="23" t="n"/>
      <c r="I360" s="24" t="n"/>
      <c r="J360" s="24" t="n"/>
      <c r="K360" s="36" t="n"/>
      <c r="L360" s="36" t="n"/>
      <c r="M360" s="25">
        <f>IF(A360="","",IF(K360="","",K360-Dashboard!$B$3))</f>
        <v/>
      </c>
      <c r="N360" s="26">
        <f>IF(A360="","",IF(O360&lt;&gt;"OK","Review Data",IF(L360&lt;&gt;"","Completed",IF(K360="","No Follow-Up",IF(K360&lt;Dashboard!$B$3,"Overdue",IF(K360&lt;=Dashboard!$B$3+Settings!$B$6,"Due Soon","Scheduled"))))))</f>
        <v/>
      </c>
      <c r="O360" s="26">
        <f>IF(A360="","",IF(COUNTIF($A$7:$A$506,A360)&gt;1,"Check: Duplicate Interaction ID",IF(B360="","Check: Missing Case ID",IF(COUNTIF(Cases!$A$7:$A$206,B360)=0,"Check: Case ID Not Found",IF(C360="","Check: Missing Contact Date",IF(C360&gt;Dashboard!$B$3,"Check: Future Contact Date",IF(AND(K360&lt;&gt;"",C360&lt;&gt;"",K360&lt;C360),"Check: Follow-Up Before Contact",IF(AND(L360&lt;&gt;"",C360&lt;&gt;"",L360&lt;C360),"Check: Completion Before Contact","OK"))))))))</f>
        <v/>
      </c>
    </row>
    <row r="361">
      <c r="A361" s="23" t="n"/>
      <c r="B361" s="23" t="n"/>
      <c r="C361" s="36" t="n"/>
      <c r="D361" s="23" t="n"/>
      <c r="E361" s="23" t="n"/>
      <c r="F361" s="23" t="n"/>
      <c r="G361" s="23" t="n"/>
      <c r="H361" s="23" t="n"/>
      <c r="I361" s="24" t="n"/>
      <c r="J361" s="24" t="n"/>
      <c r="K361" s="36" t="n"/>
      <c r="L361" s="36" t="n"/>
      <c r="M361" s="25">
        <f>IF(A361="","",IF(K361="","",K361-Dashboard!$B$3))</f>
        <v/>
      </c>
      <c r="N361" s="26">
        <f>IF(A361="","",IF(O361&lt;&gt;"OK","Review Data",IF(L361&lt;&gt;"","Completed",IF(K361="","No Follow-Up",IF(K361&lt;Dashboard!$B$3,"Overdue",IF(K361&lt;=Dashboard!$B$3+Settings!$B$6,"Due Soon","Scheduled"))))))</f>
        <v/>
      </c>
      <c r="O361" s="26">
        <f>IF(A361="","",IF(COUNTIF($A$7:$A$506,A361)&gt;1,"Check: Duplicate Interaction ID",IF(B361="","Check: Missing Case ID",IF(COUNTIF(Cases!$A$7:$A$206,B361)=0,"Check: Case ID Not Found",IF(C361="","Check: Missing Contact Date",IF(C361&gt;Dashboard!$B$3,"Check: Future Contact Date",IF(AND(K361&lt;&gt;"",C361&lt;&gt;"",K361&lt;C361),"Check: Follow-Up Before Contact",IF(AND(L361&lt;&gt;"",C361&lt;&gt;"",L361&lt;C361),"Check: Completion Before Contact","OK"))))))))</f>
        <v/>
      </c>
    </row>
    <row r="362">
      <c r="A362" s="23" t="n"/>
      <c r="B362" s="23" t="n"/>
      <c r="C362" s="36" t="n"/>
      <c r="D362" s="23" t="n"/>
      <c r="E362" s="23" t="n"/>
      <c r="F362" s="23" t="n"/>
      <c r="G362" s="23" t="n"/>
      <c r="H362" s="23" t="n"/>
      <c r="I362" s="24" t="n"/>
      <c r="J362" s="24" t="n"/>
      <c r="K362" s="36" t="n"/>
      <c r="L362" s="36" t="n"/>
      <c r="M362" s="25">
        <f>IF(A362="","",IF(K362="","",K362-Dashboard!$B$3))</f>
        <v/>
      </c>
      <c r="N362" s="26">
        <f>IF(A362="","",IF(O362&lt;&gt;"OK","Review Data",IF(L362&lt;&gt;"","Completed",IF(K362="","No Follow-Up",IF(K362&lt;Dashboard!$B$3,"Overdue",IF(K362&lt;=Dashboard!$B$3+Settings!$B$6,"Due Soon","Scheduled"))))))</f>
        <v/>
      </c>
      <c r="O362" s="26">
        <f>IF(A362="","",IF(COUNTIF($A$7:$A$506,A362)&gt;1,"Check: Duplicate Interaction ID",IF(B362="","Check: Missing Case ID",IF(COUNTIF(Cases!$A$7:$A$206,B362)=0,"Check: Case ID Not Found",IF(C362="","Check: Missing Contact Date",IF(C362&gt;Dashboard!$B$3,"Check: Future Contact Date",IF(AND(K362&lt;&gt;"",C362&lt;&gt;"",K362&lt;C362),"Check: Follow-Up Before Contact",IF(AND(L362&lt;&gt;"",C362&lt;&gt;"",L362&lt;C362),"Check: Completion Before Contact","OK"))))))))</f>
        <v/>
      </c>
    </row>
    <row r="363">
      <c r="A363" s="23" t="n"/>
      <c r="B363" s="23" t="n"/>
      <c r="C363" s="36" t="n"/>
      <c r="D363" s="23" t="n"/>
      <c r="E363" s="23" t="n"/>
      <c r="F363" s="23" t="n"/>
      <c r="G363" s="23" t="n"/>
      <c r="H363" s="23" t="n"/>
      <c r="I363" s="24" t="n"/>
      <c r="J363" s="24" t="n"/>
      <c r="K363" s="36" t="n"/>
      <c r="L363" s="36" t="n"/>
      <c r="M363" s="25">
        <f>IF(A363="","",IF(K363="","",K363-Dashboard!$B$3))</f>
        <v/>
      </c>
      <c r="N363" s="26">
        <f>IF(A363="","",IF(O363&lt;&gt;"OK","Review Data",IF(L363&lt;&gt;"","Completed",IF(K363="","No Follow-Up",IF(K363&lt;Dashboard!$B$3,"Overdue",IF(K363&lt;=Dashboard!$B$3+Settings!$B$6,"Due Soon","Scheduled"))))))</f>
        <v/>
      </c>
      <c r="O363" s="26">
        <f>IF(A363="","",IF(COUNTIF($A$7:$A$506,A363)&gt;1,"Check: Duplicate Interaction ID",IF(B363="","Check: Missing Case ID",IF(COUNTIF(Cases!$A$7:$A$206,B363)=0,"Check: Case ID Not Found",IF(C363="","Check: Missing Contact Date",IF(C363&gt;Dashboard!$B$3,"Check: Future Contact Date",IF(AND(K363&lt;&gt;"",C363&lt;&gt;"",K363&lt;C363),"Check: Follow-Up Before Contact",IF(AND(L363&lt;&gt;"",C363&lt;&gt;"",L363&lt;C363),"Check: Completion Before Contact","OK"))))))))</f>
        <v/>
      </c>
    </row>
    <row r="364">
      <c r="A364" s="23" t="n"/>
      <c r="B364" s="23" t="n"/>
      <c r="C364" s="36" t="n"/>
      <c r="D364" s="23" t="n"/>
      <c r="E364" s="23" t="n"/>
      <c r="F364" s="23" t="n"/>
      <c r="G364" s="23" t="n"/>
      <c r="H364" s="23" t="n"/>
      <c r="I364" s="24" t="n"/>
      <c r="J364" s="24" t="n"/>
      <c r="K364" s="36" t="n"/>
      <c r="L364" s="36" t="n"/>
      <c r="M364" s="25">
        <f>IF(A364="","",IF(K364="","",K364-Dashboard!$B$3))</f>
        <v/>
      </c>
      <c r="N364" s="26">
        <f>IF(A364="","",IF(O364&lt;&gt;"OK","Review Data",IF(L364&lt;&gt;"","Completed",IF(K364="","No Follow-Up",IF(K364&lt;Dashboard!$B$3,"Overdue",IF(K364&lt;=Dashboard!$B$3+Settings!$B$6,"Due Soon","Scheduled"))))))</f>
        <v/>
      </c>
      <c r="O364" s="26">
        <f>IF(A364="","",IF(COUNTIF($A$7:$A$506,A364)&gt;1,"Check: Duplicate Interaction ID",IF(B364="","Check: Missing Case ID",IF(COUNTIF(Cases!$A$7:$A$206,B364)=0,"Check: Case ID Not Found",IF(C364="","Check: Missing Contact Date",IF(C364&gt;Dashboard!$B$3,"Check: Future Contact Date",IF(AND(K364&lt;&gt;"",C364&lt;&gt;"",K364&lt;C364),"Check: Follow-Up Before Contact",IF(AND(L364&lt;&gt;"",C364&lt;&gt;"",L364&lt;C364),"Check: Completion Before Contact","OK"))))))))</f>
        <v/>
      </c>
    </row>
    <row r="365">
      <c r="A365" s="23" t="n"/>
      <c r="B365" s="23" t="n"/>
      <c r="C365" s="36" t="n"/>
      <c r="D365" s="23" t="n"/>
      <c r="E365" s="23" t="n"/>
      <c r="F365" s="23" t="n"/>
      <c r="G365" s="23" t="n"/>
      <c r="H365" s="23" t="n"/>
      <c r="I365" s="24" t="n"/>
      <c r="J365" s="24" t="n"/>
      <c r="K365" s="36" t="n"/>
      <c r="L365" s="36" t="n"/>
      <c r="M365" s="25">
        <f>IF(A365="","",IF(K365="","",K365-Dashboard!$B$3))</f>
        <v/>
      </c>
      <c r="N365" s="26">
        <f>IF(A365="","",IF(O365&lt;&gt;"OK","Review Data",IF(L365&lt;&gt;"","Completed",IF(K365="","No Follow-Up",IF(K365&lt;Dashboard!$B$3,"Overdue",IF(K365&lt;=Dashboard!$B$3+Settings!$B$6,"Due Soon","Scheduled"))))))</f>
        <v/>
      </c>
      <c r="O365" s="26">
        <f>IF(A365="","",IF(COUNTIF($A$7:$A$506,A365)&gt;1,"Check: Duplicate Interaction ID",IF(B365="","Check: Missing Case ID",IF(COUNTIF(Cases!$A$7:$A$206,B365)=0,"Check: Case ID Not Found",IF(C365="","Check: Missing Contact Date",IF(C365&gt;Dashboard!$B$3,"Check: Future Contact Date",IF(AND(K365&lt;&gt;"",C365&lt;&gt;"",K365&lt;C365),"Check: Follow-Up Before Contact",IF(AND(L365&lt;&gt;"",C365&lt;&gt;"",L365&lt;C365),"Check: Completion Before Contact","OK"))))))))</f>
        <v/>
      </c>
    </row>
    <row r="366">
      <c r="A366" s="23" t="n"/>
      <c r="B366" s="23" t="n"/>
      <c r="C366" s="36" t="n"/>
      <c r="D366" s="23" t="n"/>
      <c r="E366" s="23" t="n"/>
      <c r="F366" s="23" t="n"/>
      <c r="G366" s="23" t="n"/>
      <c r="H366" s="23" t="n"/>
      <c r="I366" s="24" t="n"/>
      <c r="J366" s="24" t="n"/>
      <c r="K366" s="36" t="n"/>
      <c r="L366" s="36" t="n"/>
      <c r="M366" s="25">
        <f>IF(A366="","",IF(K366="","",K366-Dashboard!$B$3))</f>
        <v/>
      </c>
      <c r="N366" s="26">
        <f>IF(A366="","",IF(O366&lt;&gt;"OK","Review Data",IF(L366&lt;&gt;"","Completed",IF(K366="","No Follow-Up",IF(K366&lt;Dashboard!$B$3,"Overdue",IF(K366&lt;=Dashboard!$B$3+Settings!$B$6,"Due Soon","Scheduled"))))))</f>
        <v/>
      </c>
      <c r="O366" s="26">
        <f>IF(A366="","",IF(COUNTIF($A$7:$A$506,A366)&gt;1,"Check: Duplicate Interaction ID",IF(B366="","Check: Missing Case ID",IF(COUNTIF(Cases!$A$7:$A$206,B366)=0,"Check: Case ID Not Found",IF(C366="","Check: Missing Contact Date",IF(C366&gt;Dashboard!$B$3,"Check: Future Contact Date",IF(AND(K366&lt;&gt;"",C366&lt;&gt;"",K366&lt;C366),"Check: Follow-Up Before Contact",IF(AND(L366&lt;&gt;"",C366&lt;&gt;"",L366&lt;C366),"Check: Completion Before Contact","OK"))))))))</f>
        <v/>
      </c>
    </row>
    <row r="367">
      <c r="A367" s="23" t="n"/>
      <c r="B367" s="23" t="n"/>
      <c r="C367" s="36" t="n"/>
      <c r="D367" s="23" t="n"/>
      <c r="E367" s="23" t="n"/>
      <c r="F367" s="23" t="n"/>
      <c r="G367" s="23" t="n"/>
      <c r="H367" s="23" t="n"/>
      <c r="I367" s="24" t="n"/>
      <c r="J367" s="24" t="n"/>
      <c r="K367" s="36" t="n"/>
      <c r="L367" s="36" t="n"/>
      <c r="M367" s="25">
        <f>IF(A367="","",IF(K367="","",K367-Dashboard!$B$3))</f>
        <v/>
      </c>
      <c r="N367" s="26">
        <f>IF(A367="","",IF(O367&lt;&gt;"OK","Review Data",IF(L367&lt;&gt;"","Completed",IF(K367="","No Follow-Up",IF(K367&lt;Dashboard!$B$3,"Overdue",IF(K367&lt;=Dashboard!$B$3+Settings!$B$6,"Due Soon","Scheduled"))))))</f>
        <v/>
      </c>
      <c r="O367" s="26">
        <f>IF(A367="","",IF(COUNTIF($A$7:$A$506,A367)&gt;1,"Check: Duplicate Interaction ID",IF(B367="","Check: Missing Case ID",IF(COUNTIF(Cases!$A$7:$A$206,B367)=0,"Check: Case ID Not Found",IF(C367="","Check: Missing Contact Date",IF(C367&gt;Dashboard!$B$3,"Check: Future Contact Date",IF(AND(K367&lt;&gt;"",C367&lt;&gt;"",K367&lt;C367),"Check: Follow-Up Before Contact",IF(AND(L367&lt;&gt;"",C367&lt;&gt;"",L367&lt;C367),"Check: Completion Before Contact","OK"))))))))</f>
        <v/>
      </c>
    </row>
    <row r="368">
      <c r="A368" s="23" t="n"/>
      <c r="B368" s="23" t="n"/>
      <c r="C368" s="36" t="n"/>
      <c r="D368" s="23" t="n"/>
      <c r="E368" s="23" t="n"/>
      <c r="F368" s="23" t="n"/>
      <c r="G368" s="23" t="n"/>
      <c r="H368" s="23" t="n"/>
      <c r="I368" s="24" t="n"/>
      <c r="J368" s="24" t="n"/>
      <c r="K368" s="36" t="n"/>
      <c r="L368" s="36" t="n"/>
      <c r="M368" s="25">
        <f>IF(A368="","",IF(K368="","",K368-Dashboard!$B$3))</f>
        <v/>
      </c>
      <c r="N368" s="26">
        <f>IF(A368="","",IF(O368&lt;&gt;"OK","Review Data",IF(L368&lt;&gt;"","Completed",IF(K368="","No Follow-Up",IF(K368&lt;Dashboard!$B$3,"Overdue",IF(K368&lt;=Dashboard!$B$3+Settings!$B$6,"Due Soon","Scheduled"))))))</f>
        <v/>
      </c>
      <c r="O368" s="26">
        <f>IF(A368="","",IF(COUNTIF($A$7:$A$506,A368)&gt;1,"Check: Duplicate Interaction ID",IF(B368="","Check: Missing Case ID",IF(COUNTIF(Cases!$A$7:$A$206,B368)=0,"Check: Case ID Not Found",IF(C368="","Check: Missing Contact Date",IF(C368&gt;Dashboard!$B$3,"Check: Future Contact Date",IF(AND(K368&lt;&gt;"",C368&lt;&gt;"",K368&lt;C368),"Check: Follow-Up Before Contact",IF(AND(L368&lt;&gt;"",C368&lt;&gt;"",L368&lt;C368),"Check: Completion Before Contact","OK"))))))))</f>
        <v/>
      </c>
    </row>
    <row r="369">
      <c r="A369" s="23" t="n"/>
      <c r="B369" s="23" t="n"/>
      <c r="C369" s="36" t="n"/>
      <c r="D369" s="23" t="n"/>
      <c r="E369" s="23" t="n"/>
      <c r="F369" s="23" t="n"/>
      <c r="G369" s="23" t="n"/>
      <c r="H369" s="23" t="n"/>
      <c r="I369" s="24" t="n"/>
      <c r="J369" s="24" t="n"/>
      <c r="K369" s="36" t="n"/>
      <c r="L369" s="36" t="n"/>
      <c r="M369" s="25">
        <f>IF(A369="","",IF(K369="","",K369-Dashboard!$B$3))</f>
        <v/>
      </c>
      <c r="N369" s="26">
        <f>IF(A369="","",IF(O369&lt;&gt;"OK","Review Data",IF(L369&lt;&gt;"","Completed",IF(K369="","No Follow-Up",IF(K369&lt;Dashboard!$B$3,"Overdue",IF(K369&lt;=Dashboard!$B$3+Settings!$B$6,"Due Soon","Scheduled"))))))</f>
        <v/>
      </c>
      <c r="O369" s="26">
        <f>IF(A369="","",IF(COUNTIF($A$7:$A$506,A369)&gt;1,"Check: Duplicate Interaction ID",IF(B369="","Check: Missing Case ID",IF(COUNTIF(Cases!$A$7:$A$206,B369)=0,"Check: Case ID Not Found",IF(C369="","Check: Missing Contact Date",IF(C369&gt;Dashboard!$B$3,"Check: Future Contact Date",IF(AND(K369&lt;&gt;"",C369&lt;&gt;"",K369&lt;C369),"Check: Follow-Up Before Contact",IF(AND(L369&lt;&gt;"",C369&lt;&gt;"",L369&lt;C369),"Check: Completion Before Contact","OK"))))))))</f>
        <v/>
      </c>
    </row>
    <row r="370">
      <c r="A370" s="23" t="n"/>
      <c r="B370" s="23" t="n"/>
      <c r="C370" s="36" t="n"/>
      <c r="D370" s="23" t="n"/>
      <c r="E370" s="23" t="n"/>
      <c r="F370" s="23" t="n"/>
      <c r="G370" s="23" t="n"/>
      <c r="H370" s="23" t="n"/>
      <c r="I370" s="24" t="n"/>
      <c r="J370" s="24" t="n"/>
      <c r="K370" s="36" t="n"/>
      <c r="L370" s="36" t="n"/>
      <c r="M370" s="25">
        <f>IF(A370="","",IF(K370="","",K370-Dashboard!$B$3))</f>
        <v/>
      </c>
      <c r="N370" s="26">
        <f>IF(A370="","",IF(O370&lt;&gt;"OK","Review Data",IF(L370&lt;&gt;"","Completed",IF(K370="","No Follow-Up",IF(K370&lt;Dashboard!$B$3,"Overdue",IF(K370&lt;=Dashboard!$B$3+Settings!$B$6,"Due Soon","Scheduled"))))))</f>
        <v/>
      </c>
      <c r="O370" s="26">
        <f>IF(A370="","",IF(COUNTIF($A$7:$A$506,A370)&gt;1,"Check: Duplicate Interaction ID",IF(B370="","Check: Missing Case ID",IF(COUNTIF(Cases!$A$7:$A$206,B370)=0,"Check: Case ID Not Found",IF(C370="","Check: Missing Contact Date",IF(C370&gt;Dashboard!$B$3,"Check: Future Contact Date",IF(AND(K370&lt;&gt;"",C370&lt;&gt;"",K370&lt;C370),"Check: Follow-Up Before Contact",IF(AND(L370&lt;&gt;"",C370&lt;&gt;"",L370&lt;C370),"Check: Completion Before Contact","OK"))))))))</f>
        <v/>
      </c>
    </row>
    <row r="371">
      <c r="A371" s="23" t="n"/>
      <c r="B371" s="23" t="n"/>
      <c r="C371" s="36" t="n"/>
      <c r="D371" s="23" t="n"/>
      <c r="E371" s="23" t="n"/>
      <c r="F371" s="23" t="n"/>
      <c r="G371" s="23" t="n"/>
      <c r="H371" s="23" t="n"/>
      <c r="I371" s="24" t="n"/>
      <c r="J371" s="24" t="n"/>
      <c r="K371" s="36" t="n"/>
      <c r="L371" s="36" t="n"/>
      <c r="M371" s="25">
        <f>IF(A371="","",IF(K371="","",K371-Dashboard!$B$3))</f>
        <v/>
      </c>
      <c r="N371" s="26">
        <f>IF(A371="","",IF(O371&lt;&gt;"OK","Review Data",IF(L371&lt;&gt;"","Completed",IF(K371="","No Follow-Up",IF(K371&lt;Dashboard!$B$3,"Overdue",IF(K371&lt;=Dashboard!$B$3+Settings!$B$6,"Due Soon","Scheduled"))))))</f>
        <v/>
      </c>
      <c r="O371" s="26">
        <f>IF(A371="","",IF(COUNTIF($A$7:$A$506,A371)&gt;1,"Check: Duplicate Interaction ID",IF(B371="","Check: Missing Case ID",IF(COUNTIF(Cases!$A$7:$A$206,B371)=0,"Check: Case ID Not Found",IF(C371="","Check: Missing Contact Date",IF(C371&gt;Dashboard!$B$3,"Check: Future Contact Date",IF(AND(K371&lt;&gt;"",C371&lt;&gt;"",K371&lt;C371),"Check: Follow-Up Before Contact",IF(AND(L371&lt;&gt;"",C371&lt;&gt;"",L371&lt;C371),"Check: Completion Before Contact","OK"))))))))</f>
        <v/>
      </c>
    </row>
    <row r="372">
      <c r="A372" s="23" t="n"/>
      <c r="B372" s="23" t="n"/>
      <c r="C372" s="36" t="n"/>
      <c r="D372" s="23" t="n"/>
      <c r="E372" s="23" t="n"/>
      <c r="F372" s="23" t="n"/>
      <c r="G372" s="23" t="n"/>
      <c r="H372" s="23" t="n"/>
      <c r="I372" s="24" t="n"/>
      <c r="J372" s="24" t="n"/>
      <c r="K372" s="36" t="n"/>
      <c r="L372" s="36" t="n"/>
      <c r="M372" s="25">
        <f>IF(A372="","",IF(K372="","",K372-Dashboard!$B$3))</f>
        <v/>
      </c>
      <c r="N372" s="26">
        <f>IF(A372="","",IF(O372&lt;&gt;"OK","Review Data",IF(L372&lt;&gt;"","Completed",IF(K372="","No Follow-Up",IF(K372&lt;Dashboard!$B$3,"Overdue",IF(K372&lt;=Dashboard!$B$3+Settings!$B$6,"Due Soon","Scheduled"))))))</f>
        <v/>
      </c>
      <c r="O372" s="26">
        <f>IF(A372="","",IF(COUNTIF($A$7:$A$506,A372)&gt;1,"Check: Duplicate Interaction ID",IF(B372="","Check: Missing Case ID",IF(COUNTIF(Cases!$A$7:$A$206,B372)=0,"Check: Case ID Not Found",IF(C372="","Check: Missing Contact Date",IF(C372&gt;Dashboard!$B$3,"Check: Future Contact Date",IF(AND(K372&lt;&gt;"",C372&lt;&gt;"",K372&lt;C372),"Check: Follow-Up Before Contact",IF(AND(L372&lt;&gt;"",C372&lt;&gt;"",L372&lt;C372),"Check: Completion Before Contact","OK"))))))))</f>
        <v/>
      </c>
    </row>
    <row r="373">
      <c r="A373" s="23" t="n"/>
      <c r="B373" s="23" t="n"/>
      <c r="C373" s="36" t="n"/>
      <c r="D373" s="23" t="n"/>
      <c r="E373" s="23" t="n"/>
      <c r="F373" s="23" t="n"/>
      <c r="G373" s="23" t="n"/>
      <c r="H373" s="23" t="n"/>
      <c r="I373" s="24" t="n"/>
      <c r="J373" s="24" t="n"/>
      <c r="K373" s="36" t="n"/>
      <c r="L373" s="36" t="n"/>
      <c r="M373" s="25">
        <f>IF(A373="","",IF(K373="","",K373-Dashboard!$B$3))</f>
        <v/>
      </c>
      <c r="N373" s="26">
        <f>IF(A373="","",IF(O373&lt;&gt;"OK","Review Data",IF(L373&lt;&gt;"","Completed",IF(K373="","No Follow-Up",IF(K373&lt;Dashboard!$B$3,"Overdue",IF(K373&lt;=Dashboard!$B$3+Settings!$B$6,"Due Soon","Scheduled"))))))</f>
        <v/>
      </c>
      <c r="O373" s="26">
        <f>IF(A373="","",IF(COUNTIF($A$7:$A$506,A373)&gt;1,"Check: Duplicate Interaction ID",IF(B373="","Check: Missing Case ID",IF(COUNTIF(Cases!$A$7:$A$206,B373)=0,"Check: Case ID Not Found",IF(C373="","Check: Missing Contact Date",IF(C373&gt;Dashboard!$B$3,"Check: Future Contact Date",IF(AND(K373&lt;&gt;"",C373&lt;&gt;"",K373&lt;C373),"Check: Follow-Up Before Contact",IF(AND(L373&lt;&gt;"",C373&lt;&gt;"",L373&lt;C373),"Check: Completion Before Contact","OK"))))))))</f>
        <v/>
      </c>
    </row>
    <row r="374">
      <c r="A374" s="23" t="n"/>
      <c r="B374" s="23" t="n"/>
      <c r="C374" s="36" t="n"/>
      <c r="D374" s="23" t="n"/>
      <c r="E374" s="23" t="n"/>
      <c r="F374" s="23" t="n"/>
      <c r="G374" s="23" t="n"/>
      <c r="H374" s="23" t="n"/>
      <c r="I374" s="24" t="n"/>
      <c r="J374" s="24" t="n"/>
      <c r="K374" s="36" t="n"/>
      <c r="L374" s="36" t="n"/>
      <c r="M374" s="25">
        <f>IF(A374="","",IF(K374="","",K374-Dashboard!$B$3))</f>
        <v/>
      </c>
      <c r="N374" s="26">
        <f>IF(A374="","",IF(O374&lt;&gt;"OK","Review Data",IF(L374&lt;&gt;"","Completed",IF(K374="","No Follow-Up",IF(K374&lt;Dashboard!$B$3,"Overdue",IF(K374&lt;=Dashboard!$B$3+Settings!$B$6,"Due Soon","Scheduled"))))))</f>
        <v/>
      </c>
      <c r="O374" s="26">
        <f>IF(A374="","",IF(COUNTIF($A$7:$A$506,A374)&gt;1,"Check: Duplicate Interaction ID",IF(B374="","Check: Missing Case ID",IF(COUNTIF(Cases!$A$7:$A$206,B374)=0,"Check: Case ID Not Found",IF(C374="","Check: Missing Contact Date",IF(C374&gt;Dashboard!$B$3,"Check: Future Contact Date",IF(AND(K374&lt;&gt;"",C374&lt;&gt;"",K374&lt;C374),"Check: Follow-Up Before Contact",IF(AND(L374&lt;&gt;"",C374&lt;&gt;"",L374&lt;C374),"Check: Completion Before Contact","OK"))))))))</f>
        <v/>
      </c>
    </row>
    <row r="375">
      <c r="A375" s="23" t="n"/>
      <c r="B375" s="23" t="n"/>
      <c r="C375" s="36" t="n"/>
      <c r="D375" s="23" t="n"/>
      <c r="E375" s="23" t="n"/>
      <c r="F375" s="23" t="n"/>
      <c r="G375" s="23" t="n"/>
      <c r="H375" s="23" t="n"/>
      <c r="I375" s="24" t="n"/>
      <c r="J375" s="24" t="n"/>
      <c r="K375" s="36" t="n"/>
      <c r="L375" s="36" t="n"/>
      <c r="M375" s="25">
        <f>IF(A375="","",IF(K375="","",K375-Dashboard!$B$3))</f>
        <v/>
      </c>
      <c r="N375" s="26">
        <f>IF(A375="","",IF(O375&lt;&gt;"OK","Review Data",IF(L375&lt;&gt;"","Completed",IF(K375="","No Follow-Up",IF(K375&lt;Dashboard!$B$3,"Overdue",IF(K375&lt;=Dashboard!$B$3+Settings!$B$6,"Due Soon","Scheduled"))))))</f>
        <v/>
      </c>
      <c r="O375" s="26">
        <f>IF(A375="","",IF(COUNTIF($A$7:$A$506,A375)&gt;1,"Check: Duplicate Interaction ID",IF(B375="","Check: Missing Case ID",IF(COUNTIF(Cases!$A$7:$A$206,B375)=0,"Check: Case ID Not Found",IF(C375="","Check: Missing Contact Date",IF(C375&gt;Dashboard!$B$3,"Check: Future Contact Date",IF(AND(K375&lt;&gt;"",C375&lt;&gt;"",K375&lt;C375),"Check: Follow-Up Before Contact",IF(AND(L375&lt;&gt;"",C375&lt;&gt;"",L375&lt;C375),"Check: Completion Before Contact","OK"))))))))</f>
        <v/>
      </c>
    </row>
    <row r="376">
      <c r="A376" s="23" t="n"/>
      <c r="B376" s="23" t="n"/>
      <c r="C376" s="36" t="n"/>
      <c r="D376" s="23" t="n"/>
      <c r="E376" s="23" t="n"/>
      <c r="F376" s="23" t="n"/>
      <c r="G376" s="23" t="n"/>
      <c r="H376" s="23" t="n"/>
      <c r="I376" s="24" t="n"/>
      <c r="J376" s="24" t="n"/>
      <c r="K376" s="36" t="n"/>
      <c r="L376" s="36" t="n"/>
      <c r="M376" s="25">
        <f>IF(A376="","",IF(K376="","",K376-Dashboard!$B$3))</f>
        <v/>
      </c>
      <c r="N376" s="26">
        <f>IF(A376="","",IF(O376&lt;&gt;"OK","Review Data",IF(L376&lt;&gt;"","Completed",IF(K376="","No Follow-Up",IF(K376&lt;Dashboard!$B$3,"Overdue",IF(K376&lt;=Dashboard!$B$3+Settings!$B$6,"Due Soon","Scheduled"))))))</f>
        <v/>
      </c>
      <c r="O376" s="26">
        <f>IF(A376="","",IF(COUNTIF($A$7:$A$506,A376)&gt;1,"Check: Duplicate Interaction ID",IF(B376="","Check: Missing Case ID",IF(COUNTIF(Cases!$A$7:$A$206,B376)=0,"Check: Case ID Not Found",IF(C376="","Check: Missing Contact Date",IF(C376&gt;Dashboard!$B$3,"Check: Future Contact Date",IF(AND(K376&lt;&gt;"",C376&lt;&gt;"",K376&lt;C376),"Check: Follow-Up Before Contact",IF(AND(L376&lt;&gt;"",C376&lt;&gt;"",L376&lt;C376),"Check: Completion Before Contact","OK"))))))))</f>
        <v/>
      </c>
    </row>
    <row r="377">
      <c r="A377" s="23" t="n"/>
      <c r="B377" s="23" t="n"/>
      <c r="C377" s="36" t="n"/>
      <c r="D377" s="23" t="n"/>
      <c r="E377" s="23" t="n"/>
      <c r="F377" s="23" t="n"/>
      <c r="G377" s="23" t="n"/>
      <c r="H377" s="23" t="n"/>
      <c r="I377" s="24" t="n"/>
      <c r="J377" s="24" t="n"/>
      <c r="K377" s="36" t="n"/>
      <c r="L377" s="36" t="n"/>
      <c r="M377" s="25">
        <f>IF(A377="","",IF(K377="","",K377-Dashboard!$B$3))</f>
        <v/>
      </c>
      <c r="N377" s="26">
        <f>IF(A377="","",IF(O377&lt;&gt;"OK","Review Data",IF(L377&lt;&gt;"","Completed",IF(K377="","No Follow-Up",IF(K377&lt;Dashboard!$B$3,"Overdue",IF(K377&lt;=Dashboard!$B$3+Settings!$B$6,"Due Soon","Scheduled"))))))</f>
        <v/>
      </c>
      <c r="O377" s="26">
        <f>IF(A377="","",IF(COUNTIF($A$7:$A$506,A377)&gt;1,"Check: Duplicate Interaction ID",IF(B377="","Check: Missing Case ID",IF(COUNTIF(Cases!$A$7:$A$206,B377)=0,"Check: Case ID Not Found",IF(C377="","Check: Missing Contact Date",IF(C377&gt;Dashboard!$B$3,"Check: Future Contact Date",IF(AND(K377&lt;&gt;"",C377&lt;&gt;"",K377&lt;C377),"Check: Follow-Up Before Contact",IF(AND(L377&lt;&gt;"",C377&lt;&gt;"",L377&lt;C377),"Check: Completion Before Contact","OK"))))))))</f>
        <v/>
      </c>
    </row>
    <row r="378">
      <c r="A378" s="23" t="n"/>
      <c r="B378" s="23" t="n"/>
      <c r="C378" s="36" t="n"/>
      <c r="D378" s="23" t="n"/>
      <c r="E378" s="23" t="n"/>
      <c r="F378" s="23" t="n"/>
      <c r="G378" s="23" t="n"/>
      <c r="H378" s="23" t="n"/>
      <c r="I378" s="24" t="n"/>
      <c r="J378" s="24" t="n"/>
      <c r="K378" s="36" t="n"/>
      <c r="L378" s="36" t="n"/>
      <c r="M378" s="25">
        <f>IF(A378="","",IF(K378="","",K378-Dashboard!$B$3))</f>
        <v/>
      </c>
      <c r="N378" s="26">
        <f>IF(A378="","",IF(O378&lt;&gt;"OK","Review Data",IF(L378&lt;&gt;"","Completed",IF(K378="","No Follow-Up",IF(K378&lt;Dashboard!$B$3,"Overdue",IF(K378&lt;=Dashboard!$B$3+Settings!$B$6,"Due Soon","Scheduled"))))))</f>
        <v/>
      </c>
      <c r="O378" s="26">
        <f>IF(A378="","",IF(COUNTIF($A$7:$A$506,A378)&gt;1,"Check: Duplicate Interaction ID",IF(B378="","Check: Missing Case ID",IF(COUNTIF(Cases!$A$7:$A$206,B378)=0,"Check: Case ID Not Found",IF(C378="","Check: Missing Contact Date",IF(C378&gt;Dashboard!$B$3,"Check: Future Contact Date",IF(AND(K378&lt;&gt;"",C378&lt;&gt;"",K378&lt;C378),"Check: Follow-Up Before Contact",IF(AND(L378&lt;&gt;"",C378&lt;&gt;"",L378&lt;C378),"Check: Completion Before Contact","OK"))))))))</f>
        <v/>
      </c>
    </row>
    <row r="379">
      <c r="A379" s="23" t="n"/>
      <c r="B379" s="23" t="n"/>
      <c r="C379" s="36" t="n"/>
      <c r="D379" s="23" t="n"/>
      <c r="E379" s="23" t="n"/>
      <c r="F379" s="23" t="n"/>
      <c r="G379" s="23" t="n"/>
      <c r="H379" s="23" t="n"/>
      <c r="I379" s="24" t="n"/>
      <c r="J379" s="24" t="n"/>
      <c r="K379" s="36" t="n"/>
      <c r="L379" s="36" t="n"/>
      <c r="M379" s="25">
        <f>IF(A379="","",IF(K379="","",K379-Dashboard!$B$3))</f>
        <v/>
      </c>
      <c r="N379" s="26">
        <f>IF(A379="","",IF(O379&lt;&gt;"OK","Review Data",IF(L379&lt;&gt;"","Completed",IF(K379="","No Follow-Up",IF(K379&lt;Dashboard!$B$3,"Overdue",IF(K379&lt;=Dashboard!$B$3+Settings!$B$6,"Due Soon","Scheduled"))))))</f>
        <v/>
      </c>
      <c r="O379" s="26">
        <f>IF(A379="","",IF(COUNTIF($A$7:$A$506,A379)&gt;1,"Check: Duplicate Interaction ID",IF(B379="","Check: Missing Case ID",IF(COUNTIF(Cases!$A$7:$A$206,B379)=0,"Check: Case ID Not Found",IF(C379="","Check: Missing Contact Date",IF(C379&gt;Dashboard!$B$3,"Check: Future Contact Date",IF(AND(K379&lt;&gt;"",C379&lt;&gt;"",K379&lt;C379),"Check: Follow-Up Before Contact",IF(AND(L379&lt;&gt;"",C379&lt;&gt;"",L379&lt;C379),"Check: Completion Before Contact","OK"))))))))</f>
        <v/>
      </c>
    </row>
    <row r="380">
      <c r="A380" s="23" t="n"/>
      <c r="B380" s="23" t="n"/>
      <c r="C380" s="36" t="n"/>
      <c r="D380" s="23" t="n"/>
      <c r="E380" s="23" t="n"/>
      <c r="F380" s="23" t="n"/>
      <c r="G380" s="23" t="n"/>
      <c r="H380" s="23" t="n"/>
      <c r="I380" s="24" t="n"/>
      <c r="J380" s="24" t="n"/>
      <c r="K380" s="36" t="n"/>
      <c r="L380" s="36" t="n"/>
      <c r="M380" s="25">
        <f>IF(A380="","",IF(K380="","",K380-Dashboard!$B$3))</f>
        <v/>
      </c>
      <c r="N380" s="26">
        <f>IF(A380="","",IF(O380&lt;&gt;"OK","Review Data",IF(L380&lt;&gt;"","Completed",IF(K380="","No Follow-Up",IF(K380&lt;Dashboard!$B$3,"Overdue",IF(K380&lt;=Dashboard!$B$3+Settings!$B$6,"Due Soon","Scheduled"))))))</f>
        <v/>
      </c>
      <c r="O380" s="26">
        <f>IF(A380="","",IF(COUNTIF($A$7:$A$506,A380)&gt;1,"Check: Duplicate Interaction ID",IF(B380="","Check: Missing Case ID",IF(COUNTIF(Cases!$A$7:$A$206,B380)=0,"Check: Case ID Not Found",IF(C380="","Check: Missing Contact Date",IF(C380&gt;Dashboard!$B$3,"Check: Future Contact Date",IF(AND(K380&lt;&gt;"",C380&lt;&gt;"",K380&lt;C380),"Check: Follow-Up Before Contact",IF(AND(L380&lt;&gt;"",C380&lt;&gt;"",L380&lt;C380),"Check: Completion Before Contact","OK"))))))))</f>
        <v/>
      </c>
    </row>
    <row r="381">
      <c r="A381" s="23" t="n"/>
      <c r="B381" s="23" t="n"/>
      <c r="C381" s="36" t="n"/>
      <c r="D381" s="23" t="n"/>
      <c r="E381" s="23" t="n"/>
      <c r="F381" s="23" t="n"/>
      <c r="G381" s="23" t="n"/>
      <c r="H381" s="23" t="n"/>
      <c r="I381" s="24" t="n"/>
      <c r="J381" s="24" t="n"/>
      <c r="K381" s="36" t="n"/>
      <c r="L381" s="36" t="n"/>
      <c r="M381" s="25">
        <f>IF(A381="","",IF(K381="","",K381-Dashboard!$B$3))</f>
        <v/>
      </c>
      <c r="N381" s="26">
        <f>IF(A381="","",IF(O381&lt;&gt;"OK","Review Data",IF(L381&lt;&gt;"","Completed",IF(K381="","No Follow-Up",IF(K381&lt;Dashboard!$B$3,"Overdue",IF(K381&lt;=Dashboard!$B$3+Settings!$B$6,"Due Soon","Scheduled"))))))</f>
        <v/>
      </c>
      <c r="O381" s="26">
        <f>IF(A381="","",IF(COUNTIF($A$7:$A$506,A381)&gt;1,"Check: Duplicate Interaction ID",IF(B381="","Check: Missing Case ID",IF(COUNTIF(Cases!$A$7:$A$206,B381)=0,"Check: Case ID Not Found",IF(C381="","Check: Missing Contact Date",IF(C381&gt;Dashboard!$B$3,"Check: Future Contact Date",IF(AND(K381&lt;&gt;"",C381&lt;&gt;"",K381&lt;C381),"Check: Follow-Up Before Contact",IF(AND(L381&lt;&gt;"",C381&lt;&gt;"",L381&lt;C381),"Check: Completion Before Contact","OK"))))))))</f>
        <v/>
      </c>
    </row>
    <row r="382">
      <c r="A382" s="23" t="n"/>
      <c r="B382" s="23" t="n"/>
      <c r="C382" s="36" t="n"/>
      <c r="D382" s="23" t="n"/>
      <c r="E382" s="23" t="n"/>
      <c r="F382" s="23" t="n"/>
      <c r="G382" s="23" t="n"/>
      <c r="H382" s="23" t="n"/>
      <c r="I382" s="24" t="n"/>
      <c r="J382" s="24" t="n"/>
      <c r="K382" s="36" t="n"/>
      <c r="L382" s="36" t="n"/>
      <c r="M382" s="25">
        <f>IF(A382="","",IF(K382="","",K382-Dashboard!$B$3))</f>
        <v/>
      </c>
      <c r="N382" s="26">
        <f>IF(A382="","",IF(O382&lt;&gt;"OK","Review Data",IF(L382&lt;&gt;"","Completed",IF(K382="","No Follow-Up",IF(K382&lt;Dashboard!$B$3,"Overdue",IF(K382&lt;=Dashboard!$B$3+Settings!$B$6,"Due Soon","Scheduled"))))))</f>
        <v/>
      </c>
      <c r="O382" s="26">
        <f>IF(A382="","",IF(COUNTIF($A$7:$A$506,A382)&gt;1,"Check: Duplicate Interaction ID",IF(B382="","Check: Missing Case ID",IF(COUNTIF(Cases!$A$7:$A$206,B382)=0,"Check: Case ID Not Found",IF(C382="","Check: Missing Contact Date",IF(C382&gt;Dashboard!$B$3,"Check: Future Contact Date",IF(AND(K382&lt;&gt;"",C382&lt;&gt;"",K382&lt;C382),"Check: Follow-Up Before Contact",IF(AND(L382&lt;&gt;"",C382&lt;&gt;"",L382&lt;C382),"Check: Completion Before Contact","OK"))))))))</f>
        <v/>
      </c>
    </row>
    <row r="383">
      <c r="A383" s="23" t="n"/>
      <c r="B383" s="23" t="n"/>
      <c r="C383" s="36" t="n"/>
      <c r="D383" s="23" t="n"/>
      <c r="E383" s="23" t="n"/>
      <c r="F383" s="23" t="n"/>
      <c r="G383" s="23" t="n"/>
      <c r="H383" s="23" t="n"/>
      <c r="I383" s="24" t="n"/>
      <c r="J383" s="24" t="n"/>
      <c r="K383" s="36" t="n"/>
      <c r="L383" s="36" t="n"/>
      <c r="M383" s="25">
        <f>IF(A383="","",IF(K383="","",K383-Dashboard!$B$3))</f>
        <v/>
      </c>
      <c r="N383" s="26">
        <f>IF(A383="","",IF(O383&lt;&gt;"OK","Review Data",IF(L383&lt;&gt;"","Completed",IF(K383="","No Follow-Up",IF(K383&lt;Dashboard!$B$3,"Overdue",IF(K383&lt;=Dashboard!$B$3+Settings!$B$6,"Due Soon","Scheduled"))))))</f>
        <v/>
      </c>
      <c r="O383" s="26">
        <f>IF(A383="","",IF(COUNTIF($A$7:$A$506,A383)&gt;1,"Check: Duplicate Interaction ID",IF(B383="","Check: Missing Case ID",IF(COUNTIF(Cases!$A$7:$A$206,B383)=0,"Check: Case ID Not Found",IF(C383="","Check: Missing Contact Date",IF(C383&gt;Dashboard!$B$3,"Check: Future Contact Date",IF(AND(K383&lt;&gt;"",C383&lt;&gt;"",K383&lt;C383),"Check: Follow-Up Before Contact",IF(AND(L383&lt;&gt;"",C383&lt;&gt;"",L383&lt;C383),"Check: Completion Before Contact","OK"))))))))</f>
        <v/>
      </c>
    </row>
    <row r="384">
      <c r="A384" s="23" t="n"/>
      <c r="B384" s="23" t="n"/>
      <c r="C384" s="36" t="n"/>
      <c r="D384" s="23" t="n"/>
      <c r="E384" s="23" t="n"/>
      <c r="F384" s="23" t="n"/>
      <c r="G384" s="23" t="n"/>
      <c r="H384" s="23" t="n"/>
      <c r="I384" s="24" t="n"/>
      <c r="J384" s="24" t="n"/>
      <c r="K384" s="36" t="n"/>
      <c r="L384" s="36" t="n"/>
      <c r="M384" s="25">
        <f>IF(A384="","",IF(K384="","",K384-Dashboard!$B$3))</f>
        <v/>
      </c>
      <c r="N384" s="26">
        <f>IF(A384="","",IF(O384&lt;&gt;"OK","Review Data",IF(L384&lt;&gt;"","Completed",IF(K384="","No Follow-Up",IF(K384&lt;Dashboard!$B$3,"Overdue",IF(K384&lt;=Dashboard!$B$3+Settings!$B$6,"Due Soon","Scheduled"))))))</f>
        <v/>
      </c>
      <c r="O384" s="26">
        <f>IF(A384="","",IF(COUNTIF($A$7:$A$506,A384)&gt;1,"Check: Duplicate Interaction ID",IF(B384="","Check: Missing Case ID",IF(COUNTIF(Cases!$A$7:$A$206,B384)=0,"Check: Case ID Not Found",IF(C384="","Check: Missing Contact Date",IF(C384&gt;Dashboard!$B$3,"Check: Future Contact Date",IF(AND(K384&lt;&gt;"",C384&lt;&gt;"",K384&lt;C384),"Check: Follow-Up Before Contact",IF(AND(L384&lt;&gt;"",C384&lt;&gt;"",L384&lt;C384),"Check: Completion Before Contact","OK"))))))))</f>
        <v/>
      </c>
    </row>
    <row r="385">
      <c r="A385" s="23" t="n"/>
      <c r="B385" s="23" t="n"/>
      <c r="C385" s="36" t="n"/>
      <c r="D385" s="23" t="n"/>
      <c r="E385" s="23" t="n"/>
      <c r="F385" s="23" t="n"/>
      <c r="G385" s="23" t="n"/>
      <c r="H385" s="23" t="n"/>
      <c r="I385" s="24" t="n"/>
      <c r="J385" s="24" t="n"/>
      <c r="K385" s="36" t="n"/>
      <c r="L385" s="36" t="n"/>
      <c r="M385" s="25">
        <f>IF(A385="","",IF(K385="","",K385-Dashboard!$B$3))</f>
        <v/>
      </c>
      <c r="N385" s="26">
        <f>IF(A385="","",IF(O385&lt;&gt;"OK","Review Data",IF(L385&lt;&gt;"","Completed",IF(K385="","No Follow-Up",IF(K385&lt;Dashboard!$B$3,"Overdue",IF(K385&lt;=Dashboard!$B$3+Settings!$B$6,"Due Soon","Scheduled"))))))</f>
        <v/>
      </c>
      <c r="O385" s="26">
        <f>IF(A385="","",IF(COUNTIF($A$7:$A$506,A385)&gt;1,"Check: Duplicate Interaction ID",IF(B385="","Check: Missing Case ID",IF(COUNTIF(Cases!$A$7:$A$206,B385)=0,"Check: Case ID Not Found",IF(C385="","Check: Missing Contact Date",IF(C385&gt;Dashboard!$B$3,"Check: Future Contact Date",IF(AND(K385&lt;&gt;"",C385&lt;&gt;"",K385&lt;C385),"Check: Follow-Up Before Contact",IF(AND(L385&lt;&gt;"",C385&lt;&gt;"",L385&lt;C385),"Check: Completion Before Contact","OK"))))))))</f>
        <v/>
      </c>
    </row>
    <row r="386">
      <c r="A386" s="23" t="n"/>
      <c r="B386" s="23" t="n"/>
      <c r="C386" s="36" t="n"/>
      <c r="D386" s="23" t="n"/>
      <c r="E386" s="23" t="n"/>
      <c r="F386" s="23" t="n"/>
      <c r="G386" s="23" t="n"/>
      <c r="H386" s="23" t="n"/>
      <c r="I386" s="24" t="n"/>
      <c r="J386" s="24" t="n"/>
      <c r="K386" s="36" t="n"/>
      <c r="L386" s="36" t="n"/>
      <c r="M386" s="25">
        <f>IF(A386="","",IF(K386="","",K386-Dashboard!$B$3))</f>
        <v/>
      </c>
      <c r="N386" s="26">
        <f>IF(A386="","",IF(O386&lt;&gt;"OK","Review Data",IF(L386&lt;&gt;"","Completed",IF(K386="","No Follow-Up",IF(K386&lt;Dashboard!$B$3,"Overdue",IF(K386&lt;=Dashboard!$B$3+Settings!$B$6,"Due Soon","Scheduled"))))))</f>
        <v/>
      </c>
      <c r="O386" s="26">
        <f>IF(A386="","",IF(COUNTIF($A$7:$A$506,A386)&gt;1,"Check: Duplicate Interaction ID",IF(B386="","Check: Missing Case ID",IF(COUNTIF(Cases!$A$7:$A$206,B386)=0,"Check: Case ID Not Found",IF(C386="","Check: Missing Contact Date",IF(C386&gt;Dashboard!$B$3,"Check: Future Contact Date",IF(AND(K386&lt;&gt;"",C386&lt;&gt;"",K386&lt;C386),"Check: Follow-Up Before Contact",IF(AND(L386&lt;&gt;"",C386&lt;&gt;"",L386&lt;C386),"Check: Completion Before Contact","OK"))))))))</f>
        <v/>
      </c>
    </row>
    <row r="387">
      <c r="A387" s="23" t="n"/>
      <c r="B387" s="23" t="n"/>
      <c r="C387" s="36" t="n"/>
      <c r="D387" s="23" t="n"/>
      <c r="E387" s="23" t="n"/>
      <c r="F387" s="23" t="n"/>
      <c r="G387" s="23" t="n"/>
      <c r="H387" s="23" t="n"/>
      <c r="I387" s="24" t="n"/>
      <c r="J387" s="24" t="n"/>
      <c r="K387" s="36" t="n"/>
      <c r="L387" s="36" t="n"/>
      <c r="M387" s="25">
        <f>IF(A387="","",IF(K387="","",K387-Dashboard!$B$3))</f>
        <v/>
      </c>
      <c r="N387" s="26">
        <f>IF(A387="","",IF(O387&lt;&gt;"OK","Review Data",IF(L387&lt;&gt;"","Completed",IF(K387="","No Follow-Up",IF(K387&lt;Dashboard!$B$3,"Overdue",IF(K387&lt;=Dashboard!$B$3+Settings!$B$6,"Due Soon","Scheduled"))))))</f>
        <v/>
      </c>
      <c r="O387" s="26">
        <f>IF(A387="","",IF(COUNTIF($A$7:$A$506,A387)&gt;1,"Check: Duplicate Interaction ID",IF(B387="","Check: Missing Case ID",IF(COUNTIF(Cases!$A$7:$A$206,B387)=0,"Check: Case ID Not Found",IF(C387="","Check: Missing Contact Date",IF(C387&gt;Dashboard!$B$3,"Check: Future Contact Date",IF(AND(K387&lt;&gt;"",C387&lt;&gt;"",K387&lt;C387),"Check: Follow-Up Before Contact",IF(AND(L387&lt;&gt;"",C387&lt;&gt;"",L387&lt;C387),"Check: Completion Before Contact","OK"))))))))</f>
        <v/>
      </c>
    </row>
    <row r="388">
      <c r="A388" s="23" t="n"/>
      <c r="B388" s="23" t="n"/>
      <c r="C388" s="36" t="n"/>
      <c r="D388" s="23" t="n"/>
      <c r="E388" s="23" t="n"/>
      <c r="F388" s="23" t="n"/>
      <c r="G388" s="23" t="n"/>
      <c r="H388" s="23" t="n"/>
      <c r="I388" s="24" t="n"/>
      <c r="J388" s="24" t="n"/>
      <c r="K388" s="36" t="n"/>
      <c r="L388" s="36" t="n"/>
      <c r="M388" s="25">
        <f>IF(A388="","",IF(K388="","",K388-Dashboard!$B$3))</f>
        <v/>
      </c>
      <c r="N388" s="26">
        <f>IF(A388="","",IF(O388&lt;&gt;"OK","Review Data",IF(L388&lt;&gt;"","Completed",IF(K388="","No Follow-Up",IF(K388&lt;Dashboard!$B$3,"Overdue",IF(K388&lt;=Dashboard!$B$3+Settings!$B$6,"Due Soon","Scheduled"))))))</f>
        <v/>
      </c>
      <c r="O388" s="26">
        <f>IF(A388="","",IF(COUNTIF($A$7:$A$506,A388)&gt;1,"Check: Duplicate Interaction ID",IF(B388="","Check: Missing Case ID",IF(COUNTIF(Cases!$A$7:$A$206,B388)=0,"Check: Case ID Not Found",IF(C388="","Check: Missing Contact Date",IF(C388&gt;Dashboard!$B$3,"Check: Future Contact Date",IF(AND(K388&lt;&gt;"",C388&lt;&gt;"",K388&lt;C388),"Check: Follow-Up Before Contact",IF(AND(L388&lt;&gt;"",C388&lt;&gt;"",L388&lt;C388),"Check: Completion Before Contact","OK"))))))))</f>
        <v/>
      </c>
    </row>
    <row r="389">
      <c r="A389" s="23" t="n"/>
      <c r="B389" s="23" t="n"/>
      <c r="C389" s="36" t="n"/>
      <c r="D389" s="23" t="n"/>
      <c r="E389" s="23" t="n"/>
      <c r="F389" s="23" t="n"/>
      <c r="G389" s="23" t="n"/>
      <c r="H389" s="23" t="n"/>
      <c r="I389" s="24" t="n"/>
      <c r="J389" s="24" t="n"/>
      <c r="K389" s="36" t="n"/>
      <c r="L389" s="36" t="n"/>
      <c r="M389" s="25">
        <f>IF(A389="","",IF(K389="","",K389-Dashboard!$B$3))</f>
        <v/>
      </c>
      <c r="N389" s="26">
        <f>IF(A389="","",IF(O389&lt;&gt;"OK","Review Data",IF(L389&lt;&gt;"","Completed",IF(K389="","No Follow-Up",IF(K389&lt;Dashboard!$B$3,"Overdue",IF(K389&lt;=Dashboard!$B$3+Settings!$B$6,"Due Soon","Scheduled"))))))</f>
        <v/>
      </c>
      <c r="O389" s="26">
        <f>IF(A389="","",IF(COUNTIF($A$7:$A$506,A389)&gt;1,"Check: Duplicate Interaction ID",IF(B389="","Check: Missing Case ID",IF(COUNTIF(Cases!$A$7:$A$206,B389)=0,"Check: Case ID Not Found",IF(C389="","Check: Missing Contact Date",IF(C389&gt;Dashboard!$B$3,"Check: Future Contact Date",IF(AND(K389&lt;&gt;"",C389&lt;&gt;"",K389&lt;C389),"Check: Follow-Up Before Contact",IF(AND(L389&lt;&gt;"",C389&lt;&gt;"",L389&lt;C389),"Check: Completion Before Contact","OK"))))))))</f>
        <v/>
      </c>
    </row>
    <row r="390">
      <c r="A390" s="23" t="n"/>
      <c r="B390" s="23" t="n"/>
      <c r="C390" s="36" t="n"/>
      <c r="D390" s="23" t="n"/>
      <c r="E390" s="23" t="n"/>
      <c r="F390" s="23" t="n"/>
      <c r="G390" s="23" t="n"/>
      <c r="H390" s="23" t="n"/>
      <c r="I390" s="24" t="n"/>
      <c r="J390" s="24" t="n"/>
      <c r="K390" s="36" t="n"/>
      <c r="L390" s="36" t="n"/>
      <c r="M390" s="25">
        <f>IF(A390="","",IF(K390="","",K390-Dashboard!$B$3))</f>
        <v/>
      </c>
      <c r="N390" s="26">
        <f>IF(A390="","",IF(O390&lt;&gt;"OK","Review Data",IF(L390&lt;&gt;"","Completed",IF(K390="","No Follow-Up",IF(K390&lt;Dashboard!$B$3,"Overdue",IF(K390&lt;=Dashboard!$B$3+Settings!$B$6,"Due Soon","Scheduled"))))))</f>
        <v/>
      </c>
      <c r="O390" s="26">
        <f>IF(A390="","",IF(COUNTIF($A$7:$A$506,A390)&gt;1,"Check: Duplicate Interaction ID",IF(B390="","Check: Missing Case ID",IF(COUNTIF(Cases!$A$7:$A$206,B390)=0,"Check: Case ID Not Found",IF(C390="","Check: Missing Contact Date",IF(C390&gt;Dashboard!$B$3,"Check: Future Contact Date",IF(AND(K390&lt;&gt;"",C390&lt;&gt;"",K390&lt;C390),"Check: Follow-Up Before Contact",IF(AND(L390&lt;&gt;"",C390&lt;&gt;"",L390&lt;C390),"Check: Completion Before Contact","OK"))))))))</f>
        <v/>
      </c>
    </row>
    <row r="391">
      <c r="A391" s="23" t="n"/>
      <c r="B391" s="23" t="n"/>
      <c r="C391" s="36" t="n"/>
      <c r="D391" s="23" t="n"/>
      <c r="E391" s="23" t="n"/>
      <c r="F391" s="23" t="n"/>
      <c r="G391" s="23" t="n"/>
      <c r="H391" s="23" t="n"/>
      <c r="I391" s="24" t="n"/>
      <c r="J391" s="24" t="n"/>
      <c r="K391" s="36" t="n"/>
      <c r="L391" s="36" t="n"/>
      <c r="M391" s="25">
        <f>IF(A391="","",IF(K391="","",K391-Dashboard!$B$3))</f>
        <v/>
      </c>
      <c r="N391" s="26">
        <f>IF(A391="","",IF(O391&lt;&gt;"OK","Review Data",IF(L391&lt;&gt;"","Completed",IF(K391="","No Follow-Up",IF(K391&lt;Dashboard!$B$3,"Overdue",IF(K391&lt;=Dashboard!$B$3+Settings!$B$6,"Due Soon","Scheduled"))))))</f>
        <v/>
      </c>
      <c r="O391" s="26">
        <f>IF(A391="","",IF(COUNTIF($A$7:$A$506,A391)&gt;1,"Check: Duplicate Interaction ID",IF(B391="","Check: Missing Case ID",IF(COUNTIF(Cases!$A$7:$A$206,B391)=0,"Check: Case ID Not Found",IF(C391="","Check: Missing Contact Date",IF(C391&gt;Dashboard!$B$3,"Check: Future Contact Date",IF(AND(K391&lt;&gt;"",C391&lt;&gt;"",K391&lt;C391),"Check: Follow-Up Before Contact",IF(AND(L391&lt;&gt;"",C391&lt;&gt;"",L391&lt;C391),"Check: Completion Before Contact","OK"))))))))</f>
        <v/>
      </c>
    </row>
    <row r="392">
      <c r="A392" s="23" t="n"/>
      <c r="B392" s="23" t="n"/>
      <c r="C392" s="36" t="n"/>
      <c r="D392" s="23" t="n"/>
      <c r="E392" s="23" t="n"/>
      <c r="F392" s="23" t="n"/>
      <c r="G392" s="23" t="n"/>
      <c r="H392" s="23" t="n"/>
      <c r="I392" s="24" t="n"/>
      <c r="J392" s="24" t="n"/>
      <c r="K392" s="36" t="n"/>
      <c r="L392" s="36" t="n"/>
      <c r="M392" s="25">
        <f>IF(A392="","",IF(K392="","",K392-Dashboard!$B$3))</f>
        <v/>
      </c>
      <c r="N392" s="26">
        <f>IF(A392="","",IF(O392&lt;&gt;"OK","Review Data",IF(L392&lt;&gt;"","Completed",IF(K392="","No Follow-Up",IF(K392&lt;Dashboard!$B$3,"Overdue",IF(K392&lt;=Dashboard!$B$3+Settings!$B$6,"Due Soon","Scheduled"))))))</f>
        <v/>
      </c>
      <c r="O392" s="26">
        <f>IF(A392="","",IF(COUNTIF($A$7:$A$506,A392)&gt;1,"Check: Duplicate Interaction ID",IF(B392="","Check: Missing Case ID",IF(COUNTIF(Cases!$A$7:$A$206,B392)=0,"Check: Case ID Not Found",IF(C392="","Check: Missing Contact Date",IF(C392&gt;Dashboard!$B$3,"Check: Future Contact Date",IF(AND(K392&lt;&gt;"",C392&lt;&gt;"",K392&lt;C392),"Check: Follow-Up Before Contact",IF(AND(L392&lt;&gt;"",C392&lt;&gt;"",L392&lt;C392),"Check: Completion Before Contact","OK"))))))))</f>
        <v/>
      </c>
    </row>
    <row r="393">
      <c r="A393" s="23" t="n"/>
      <c r="B393" s="23" t="n"/>
      <c r="C393" s="36" t="n"/>
      <c r="D393" s="23" t="n"/>
      <c r="E393" s="23" t="n"/>
      <c r="F393" s="23" t="n"/>
      <c r="G393" s="23" t="n"/>
      <c r="H393" s="23" t="n"/>
      <c r="I393" s="24" t="n"/>
      <c r="J393" s="24" t="n"/>
      <c r="K393" s="36" t="n"/>
      <c r="L393" s="36" t="n"/>
      <c r="M393" s="25">
        <f>IF(A393="","",IF(K393="","",K393-Dashboard!$B$3))</f>
        <v/>
      </c>
      <c r="N393" s="26">
        <f>IF(A393="","",IF(O393&lt;&gt;"OK","Review Data",IF(L393&lt;&gt;"","Completed",IF(K393="","No Follow-Up",IF(K393&lt;Dashboard!$B$3,"Overdue",IF(K393&lt;=Dashboard!$B$3+Settings!$B$6,"Due Soon","Scheduled"))))))</f>
        <v/>
      </c>
      <c r="O393" s="26">
        <f>IF(A393="","",IF(COUNTIF($A$7:$A$506,A393)&gt;1,"Check: Duplicate Interaction ID",IF(B393="","Check: Missing Case ID",IF(COUNTIF(Cases!$A$7:$A$206,B393)=0,"Check: Case ID Not Found",IF(C393="","Check: Missing Contact Date",IF(C393&gt;Dashboard!$B$3,"Check: Future Contact Date",IF(AND(K393&lt;&gt;"",C393&lt;&gt;"",K393&lt;C393),"Check: Follow-Up Before Contact",IF(AND(L393&lt;&gt;"",C393&lt;&gt;"",L393&lt;C393),"Check: Completion Before Contact","OK"))))))))</f>
        <v/>
      </c>
    </row>
    <row r="394">
      <c r="A394" s="23" t="n"/>
      <c r="B394" s="23" t="n"/>
      <c r="C394" s="36" t="n"/>
      <c r="D394" s="23" t="n"/>
      <c r="E394" s="23" t="n"/>
      <c r="F394" s="23" t="n"/>
      <c r="G394" s="23" t="n"/>
      <c r="H394" s="23" t="n"/>
      <c r="I394" s="24" t="n"/>
      <c r="J394" s="24" t="n"/>
      <c r="K394" s="36" t="n"/>
      <c r="L394" s="36" t="n"/>
      <c r="M394" s="25">
        <f>IF(A394="","",IF(K394="","",K394-Dashboard!$B$3))</f>
        <v/>
      </c>
      <c r="N394" s="26">
        <f>IF(A394="","",IF(O394&lt;&gt;"OK","Review Data",IF(L394&lt;&gt;"","Completed",IF(K394="","No Follow-Up",IF(K394&lt;Dashboard!$B$3,"Overdue",IF(K394&lt;=Dashboard!$B$3+Settings!$B$6,"Due Soon","Scheduled"))))))</f>
        <v/>
      </c>
      <c r="O394" s="26">
        <f>IF(A394="","",IF(COUNTIF($A$7:$A$506,A394)&gt;1,"Check: Duplicate Interaction ID",IF(B394="","Check: Missing Case ID",IF(COUNTIF(Cases!$A$7:$A$206,B394)=0,"Check: Case ID Not Found",IF(C394="","Check: Missing Contact Date",IF(C394&gt;Dashboard!$B$3,"Check: Future Contact Date",IF(AND(K394&lt;&gt;"",C394&lt;&gt;"",K394&lt;C394),"Check: Follow-Up Before Contact",IF(AND(L394&lt;&gt;"",C394&lt;&gt;"",L394&lt;C394),"Check: Completion Before Contact","OK"))))))))</f>
        <v/>
      </c>
    </row>
    <row r="395">
      <c r="A395" s="23" t="n"/>
      <c r="B395" s="23" t="n"/>
      <c r="C395" s="36" t="n"/>
      <c r="D395" s="23" t="n"/>
      <c r="E395" s="23" t="n"/>
      <c r="F395" s="23" t="n"/>
      <c r="G395" s="23" t="n"/>
      <c r="H395" s="23" t="n"/>
      <c r="I395" s="24" t="n"/>
      <c r="J395" s="24" t="n"/>
      <c r="K395" s="36" t="n"/>
      <c r="L395" s="36" t="n"/>
      <c r="M395" s="25">
        <f>IF(A395="","",IF(K395="","",K395-Dashboard!$B$3))</f>
        <v/>
      </c>
      <c r="N395" s="26">
        <f>IF(A395="","",IF(O395&lt;&gt;"OK","Review Data",IF(L395&lt;&gt;"","Completed",IF(K395="","No Follow-Up",IF(K395&lt;Dashboard!$B$3,"Overdue",IF(K395&lt;=Dashboard!$B$3+Settings!$B$6,"Due Soon","Scheduled"))))))</f>
        <v/>
      </c>
      <c r="O395" s="26">
        <f>IF(A395="","",IF(COUNTIF($A$7:$A$506,A395)&gt;1,"Check: Duplicate Interaction ID",IF(B395="","Check: Missing Case ID",IF(COUNTIF(Cases!$A$7:$A$206,B395)=0,"Check: Case ID Not Found",IF(C395="","Check: Missing Contact Date",IF(C395&gt;Dashboard!$B$3,"Check: Future Contact Date",IF(AND(K395&lt;&gt;"",C395&lt;&gt;"",K395&lt;C395),"Check: Follow-Up Before Contact",IF(AND(L395&lt;&gt;"",C395&lt;&gt;"",L395&lt;C395),"Check: Completion Before Contact","OK"))))))))</f>
        <v/>
      </c>
    </row>
    <row r="396">
      <c r="A396" s="23" t="n"/>
      <c r="B396" s="23" t="n"/>
      <c r="C396" s="36" t="n"/>
      <c r="D396" s="23" t="n"/>
      <c r="E396" s="23" t="n"/>
      <c r="F396" s="23" t="n"/>
      <c r="G396" s="23" t="n"/>
      <c r="H396" s="23" t="n"/>
      <c r="I396" s="24" t="n"/>
      <c r="J396" s="24" t="n"/>
      <c r="K396" s="36" t="n"/>
      <c r="L396" s="36" t="n"/>
      <c r="M396" s="25">
        <f>IF(A396="","",IF(K396="","",K396-Dashboard!$B$3))</f>
        <v/>
      </c>
      <c r="N396" s="26">
        <f>IF(A396="","",IF(O396&lt;&gt;"OK","Review Data",IF(L396&lt;&gt;"","Completed",IF(K396="","No Follow-Up",IF(K396&lt;Dashboard!$B$3,"Overdue",IF(K396&lt;=Dashboard!$B$3+Settings!$B$6,"Due Soon","Scheduled"))))))</f>
        <v/>
      </c>
      <c r="O396" s="26">
        <f>IF(A396="","",IF(COUNTIF($A$7:$A$506,A396)&gt;1,"Check: Duplicate Interaction ID",IF(B396="","Check: Missing Case ID",IF(COUNTIF(Cases!$A$7:$A$206,B396)=0,"Check: Case ID Not Found",IF(C396="","Check: Missing Contact Date",IF(C396&gt;Dashboard!$B$3,"Check: Future Contact Date",IF(AND(K396&lt;&gt;"",C396&lt;&gt;"",K396&lt;C396),"Check: Follow-Up Before Contact",IF(AND(L396&lt;&gt;"",C396&lt;&gt;"",L396&lt;C396),"Check: Completion Before Contact","OK"))))))))</f>
        <v/>
      </c>
    </row>
    <row r="397">
      <c r="A397" s="23" t="n"/>
      <c r="B397" s="23" t="n"/>
      <c r="C397" s="36" t="n"/>
      <c r="D397" s="23" t="n"/>
      <c r="E397" s="23" t="n"/>
      <c r="F397" s="23" t="n"/>
      <c r="G397" s="23" t="n"/>
      <c r="H397" s="23" t="n"/>
      <c r="I397" s="24" t="n"/>
      <c r="J397" s="24" t="n"/>
      <c r="K397" s="36" t="n"/>
      <c r="L397" s="36" t="n"/>
      <c r="M397" s="25">
        <f>IF(A397="","",IF(K397="","",K397-Dashboard!$B$3))</f>
        <v/>
      </c>
      <c r="N397" s="26">
        <f>IF(A397="","",IF(O397&lt;&gt;"OK","Review Data",IF(L397&lt;&gt;"","Completed",IF(K397="","No Follow-Up",IF(K397&lt;Dashboard!$B$3,"Overdue",IF(K397&lt;=Dashboard!$B$3+Settings!$B$6,"Due Soon","Scheduled"))))))</f>
        <v/>
      </c>
      <c r="O397" s="26">
        <f>IF(A397="","",IF(COUNTIF($A$7:$A$506,A397)&gt;1,"Check: Duplicate Interaction ID",IF(B397="","Check: Missing Case ID",IF(COUNTIF(Cases!$A$7:$A$206,B397)=0,"Check: Case ID Not Found",IF(C397="","Check: Missing Contact Date",IF(C397&gt;Dashboard!$B$3,"Check: Future Contact Date",IF(AND(K397&lt;&gt;"",C397&lt;&gt;"",K397&lt;C397),"Check: Follow-Up Before Contact",IF(AND(L397&lt;&gt;"",C397&lt;&gt;"",L397&lt;C397),"Check: Completion Before Contact","OK"))))))))</f>
        <v/>
      </c>
    </row>
    <row r="398">
      <c r="A398" s="23" t="n"/>
      <c r="B398" s="23" t="n"/>
      <c r="C398" s="36" t="n"/>
      <c r="D398" s="23" t="n"/>
      <c r="E398" s="23" t="n"/>
      <c r="F398" s="23" t="n"/>
      <c r="G398" s="23" t="n"/>
      <c r="H398" s="23" t="n"/>
      <c r="I398" s="24" t="n"/>
      <c r="J398" s="24" t="n"/>
      <c r="K398" s="36" t="n"/>
      <c r="L398" s="36" t="n"/>
      <c r="M398" s="25">
        <f>IF(A398="","",IF(K398="","",K398-Dashboard!$B$3))</f>
        <v/>
      </c>
      <c r="N398" s="26">
        <f>IF(A398="","",IF(O398&lt;&gt;"OK","Review Data",IF(L398&lt;&gt;"","Completed",IF(K398="","No Follow-Up",IF(K398&lt;Dashboard!$B$3,"Overdue",IF(K398&lt;=Dashboard!$B$3+Settings!$B$6,"Due Soon","Scheduled"))))))</f>
        <v/>
      </c>
      <c r="O398" s="26">
        <f>IF(A398="","",IF(COUNTIF($A$7:$A$506,A398)&gt;1,"Check: Duplicate Interaction ID",IF(B398="","Check: Missing Case ID",IF(COUNTIF(Cases!$A$7:$A$206,B398)=0,"Check: Case ID Not Found",IF(C398="","Check: Missing Contact Date",IF(C398&gt;Dashboard!$B$3,"Check: Future Contact Date",IF(AND(K398&lt;&gt;"",C398&lt;&gt;"",K398&lt;C398),"Check: Follow-Up Before Contact",IF(AND(L398&lt;&gt;"",C398&lt;&gt;"",L398&lt;C398),"Check: Completion Before Contact","OK"))))))))</f>
        <v/>
      </c>
    </row>
    <row r="399">
      <c r="A399" s="23" t="n"/>
      <c r="B399" s="23" t="n"/>
      <c r="C399" s="36" t="n"/>
      <c r="D399" s="23" t="n"/>
      <c r="E399" s="23" t="n"/>
      <c r="F399" s="23" t="n"/>
      <c r="G399" s="23" t="n"/>
      <c r="H399" s="23" t="n"/>
      <c r="I399" s="24" t="n"/>
      <c r="J399" s="24" t="n"/>
      <c r="K399" s="36" t="n"/>
      <c r="L399" s="36" t="n"/>
      <c r="M399" s="25">
        <f>IF(A399="","",IF(K399="","",K399-Dashboard!$B$3))</f>
        <v/>
      </c>
      <c r="N399" s="26">
        <f>IF(A399="","",IF(O399&lt;&gt;"OK","Review Data",IF(L399&lt;&gt;"","Completed",IF(K399="","No Follow-Up",IF(K399&lt;Dashboard!$B$3,"Overdue",IF(K399&lt;=Dashboard!$B$3+Settings!$B$6,"Due Soon","Scheduled"))))))</f>
        <v/>
      </c>
      <c r="O399" s="26">
        <f>IF(A399="","",IF(COUNTIF($A$7:$A$506,A399)&gt;1,"Check: Duplicate Interaction ID",IF(B399="","Check: Missing Case ID",IF(COUNTIF(Cases!$A$7:$A$206,B399)=0,"Check: Case ID Not Found",IF(C399="","Check: Missing Contact Date",IF(C399&gt;Dashboard!$B$3,"Check: Future Contact Date",IF(AND(K399&lt;&gt;"",C399&lt;&gt;"",K399&lt;C399),"Check: Follow-Up Before Contact",IF(AND(L399&lt;&gt;"",C399&lt;&gt;"",L399&lt;C399),"Check: Completion Before Contact","OK"))))))))</f>
        <v/>
      </c>
    </row>
    <row r="400">
      <c r="A400" s="23" t="n"/>
      <c r="B400" s="23" t="n"/>
      <c r="C400" s="36" t="n"/>
      <c r="D400" s="23" t="n"/>
      <c r="E400" s="23" t="n"/>
      <c r="F400" s="23" t="n"/>
      <c r="G400" s="23" t="n"/>
      <c r="H400" s="23" t="n"/>
      <c r="I400" s="24" t="n"/>
      <c r="J400" s="24" t="n"/>
      <c r="K400" s="36" t="n"/>
      <c r="L400" s="36" t="n"/>
      <c r="M400" s="25">
        <f>IF(A400="","",IF(K400="","",K400-Dashboard!$B$3))</f>
        <v/>
      </c>
      <c r="N400" s="26">
        <f>IF(A400="","",IF(O400&lt;&gt;"OK","Review Data",IF(L400&lt;&gt;"","Completed",IF(K400="","No Follow-Up",IF(K400&lt;Dashboard!$B$3,"Overdue",IF(K400&lt;=Dashboard!$B$3+Settings!$B$6,"Due Soon","Scheduled"))))))</f>
        <v/>
      </c>
      <c r="O400" s="26">
        <f>IF(A400="","",IF(COUNTIF($A$7:$A$506,A400)&gt;1,"Check: Duplicate Interaction ID",IF(B400="","Check: Missing Case ID",IF(COUNTIF(Cases!$A$7:$A$206,B400)=0,"Check: Case ID Not Found",IF(C400="","Check: Missing Contact Date",IF(C400&gt;Dashboard!$B$3,"Check: Future Contact Date",IF(AND(K400&lt;&gt;"",C400&lt;&gt;"",K400&lt;C400),"Check: Follow-Up Before Contact",IF(AND(L400&lt;&gt;"",C400&lt;&gt;"",L400&lt;C400),"Check: Completion Before Contact","OK"))))))))</f>
        <v/>
      </c>
    </row>
    <row r="401">
      <c r="A401" s="23" t="n"/>
      <c r="B401" s="23" t="n"/>
      <c r="C401" s="36" t="n"/>
      <c r="D401" s="23" t="n"/>
      <c r="E401" s="23" t="n"/>
      <c r="F401" s="23" t="n"/>
      <c r="G401" s="23" t="n"/>
      <c r="H401" s="23" t="n"/>
      <c r="I401" s="24" t="n"/>
      <c r="J401" s="24" t="n"/>
      <c r="K401" s="36" t="n"/>
      <c r="L401" s="36" t="n"/>
      <c r="M401" s="25">
        <f>IF(A401="","",IF(K401="","",K401-Dashboard!$B$3))</f>
        <v/>
      </c>
      <c r="N401" s="26">
        <f>IF(A401="","",IF(O401&lt;&gt;"OK","Review Data",IF(L401&lt;&gt;"","Completed",IF(K401="","No Follow-Up",IF(K401&lt;Dashboard!$B$3,"Overdue",IF(K401&lt;=Dashboard!$B$3+Settings!$B$6,"Due Soon","Scheduled"))))))</f>
        <v/>
      </c>
      <c r="O401" s="26">
        <f>IF(A401="","",IF(COUNTIF($A$7:$A$506,A401)&gt;1,"Check: Duplicate Interaction ID",IF(B401="","Check: Missing Case ID",IF(COUNTIF(Cases!$A$7:$A$206,B401)=0,"Check: Case ID Not Found",IF(C401="","Check: Missing Contact Date",IF(C401&gt;Dashboard!$B$3,"Check: Future Contact Date",IF(AND(K401&lt;&gt;"",C401&lt;&gt;"",K401&lt;C401),"Check: Follow-Up Before Contact",IF(AND(L401&lt;&gt;"",C401&lt;&gt;"",L401&lt;C401),"Check: Completion Before Contact","OK"))))))))</f>
        <v/>
      </c>
    </row>
    <row r="402">
      <c r="A402" s="23" t="n"/>
      <c r="B402" s="23" t="n"/>
      <c r="C402" s="36" t="n"/>
      <c r="D402" s="23" t="n"/>
      <c r="E402" s="23" t="n"/>
      <c r="F402" s="23" t="n"/>
      <c r="G402" s="23" t="n"/>
      <c r="H402" s="23" t="n"/>
      <c r="I402" s="24" t="n"/>
      <c r="J402" s="24" t="n"/>
      <c r="K402" s="36" t="n"/>
      <c r="L402" s="36" t="n"/>
      <c r="M402" s="25">
        <f>IF(A402="","",IF(K402="","",K402-Dashboard!$B$3))</f>
        <v/>
      </c>
      <c r="N402" s="26">
        <f>IF(A402="","",IF(O402&lt;&gt;"OK","Review Data",IF(L402&lt;&gt;"","Completed",IF(K402="","No Follow-Up",IF(K402&lt;Dashboard!$B$3,"Overdue",IF(K402&lt;=Dashboard!$B$3+Settings!$B$6,"Due Soon","Scheduled"))))))</f>
        <v/>
      </c>
      <c r="O402" s="26">
        <f>IF(A402="","",IF(COUNTIF($A$7:$A$506,A402)&gt;1,"Check: Duplicate Interaction ID",IF(B402="","Check: Missing Case ID",IF(COUNTIF(Cases!$A$7:$A$206,B402)=0,"Check: Case ID Not Found",IF(C402="","Check: Missing Contact Date",IF(C402&gt;Dashboard!$B$3,"Check: Future Contact Date",IF(AND(K402&lt;&gt;"",C402&lt;&gt;"",K402&lt;C402),"Check: Follow-Up Before Contact",IF(AND(L402&lt;&gt;"",C402&lt;&gt;"",L402&lt;C402),"Check: Completion Before Contact","OK"))))))))</f>
        <v/>
      </c>
    </row>
    <row r="403">
      <c r="A403" s="23" t="n"/>
      <c r="B403" s="23" t="n"/>
      <c r="C403" s="36" t="n"/>
      <c r="D403" s="23" t="n"/>
      <c r="E403" s="23" t="n"/>
      <c r="F403" s="23" t="n"/>
      <c r="G403" s="23" t="n"/>
      <c r="H403" s="23" t="n"/>
      <c r="I403" s="24" t="n"/>
      <c r="J403" s="24" t="n"/>
      <c r="K403" s="36" t="n"/>
      <c r="L403" s="36" t="n"/>
      <c r="M403" s="25">
        <f>IF(A403="","",IF(K403="","",K403-Dashboard!$B$3))</f>
        <v/>
      </c>
      <c r="N403" s="26">
        <f>IF(A403="","",IF(O403&lt;&gt;"OK","Review Data",IF(L403&lt;&gt;"","Completed",IF(K403="","No Follow-Up",IF(K403&lt;Dashboard!$B$3,"Overdue",IF(K403&lt;=Dashboard!$B$3+Settings!$B$6,"Due Soon","Scheduled"))))))</f>
        <v/>
      </c>
      <c r="O403" s="26">
        <f>IF(A403="","",IF(COUNTIF($A$7:$A$506,A403)&gt;1,"Check: Duplicate Interaction ID",IF(B403="","Check: Missing Case ID",IF(COUNTIF(Cases!$A$7:$A$206,B403)=0,"Check: Case ID Not Found",IF(C403="","Check: Missing Contact Date",IF(C403&gt;Dashboard!$B$3,"Check: Future Contact Date",IF(AND(K403&lt;&gt;"",C403&lt;&gt;"",K403&lt;C403),"Check: Follow-Up Before Contact",IF(AND(L403&lt;&gt;"",C403&lt;&gt;"",L403&lt;C403),"Check: Completion Before Contact","OK"))))))))</f>
        <v/>
      </c>
    </row>
    <row r="404">
      <c r="A404" s="23" t="n"/>
      <c r="B404" s="23" t="n"/>
      <c r="C404" s="36" t="n"/>
      <c r="D404" s="23" t="n"/>
      <c r="E404" s="23" t="n"/>
      <c r="F404" s="23" t="n"/>
      <c r="G404" s="23" t="n"/>
      <c r="H404" s="23" t="n"/>
      <c r="I404" s="24" t="n"/>
      <c r="J404" s="24" t="n"/>
      <c r="K404" s="36" t="n"/>
      <c r="L404" s="36" t="n"/>
      <c r="M404" s="25">
        <f>IF(A404="","",IF(K404="","",K404-Dashboard!$B$3))</f>
        <v/>
      </c>
      <c r="N404" s="26">
        <f>IF(A404="","",IF(O404&lt;&gt;"OK","Review Data",IF(L404&lt;&gt;"","Completed",IF(K404="","No Follow-Up",IF(K404&lt;Dashboard!$B$3,"Overdue",IF(K404&lt;=Dashboard!$B$3+Settings!$B$6,"Due Soon","Scheduled"))))))</f>
        <v/>
      </c>
      <c r="O404" s="26">
        <f>IF(A404="","",IF(COUNTIF($A$7:$A$506,A404)&gt;1,"Check: Duplicate Interaction ID",IF(B404="","Check: Missing Case ID",IF(COUNTIF(Cases!$A$7:$A$206,B404)=0,"Check: Case ID Not Found",IF(C404="","Check: Missing Contact Date",IF(C404&gt;Dashboard!$B$3,"Check: Future Contact Date",IF(AND(K404&lt;&gt;"",C404&lt;&gt;"",K404&lt;C404),"Check: Follow-Up Before Contact",IF(AND(L404&lt;&gt;"",C404&lt;&gt;"",L404&lt;C404),"Check: Completion Before Contact","OK"))))))))</f>
        <v/>
      </c>
    </row>
    <row r="405">
      <c r="A405" s="23" t="n"/>
      <c r="B405" s="23" t="n"/>
      <c r="C405" s="36" t="n"/>
      <c r="D405" s="23" t="n"/>
      <c r="E405" s="23" t="n"/>
      <c r="F405" s="23" t="n"/>
      <c r="G405" s="23" t="n"/>
      <c r="H405" s="23" t="n"/>
      <c r="I405" s="24" t="n"/>
      <c r="J405" s="24" t="n"/>
      <c r="K405" s="36" t="n"/>
      <c r="L405" s="36" t="n"/>
      <c r="M405" s="25">
        <f>IF(A405="","",IF(K405="","",K405-Dashboard!$B$3))</f>
        <v/>
      </c>
      <c r="N405" s="26">
        <f>IF(A405="","",IF(O405&lt;&gt;"OK","Review Data",IF(L405&lt;&gt;"","Completed",IF(K405="","No Follow-Up",IF(K405&lt;Dashboard!$B$3,"Overdue",IF(K405&lt;=Dashboard!$B$3+Settings!$B$6,"Due Soon","Scheduled"))))))</f>
        <v/>
      </c>
      <c r="O405" s="26">
        <f>IF(A405="","",IF(COUNTIF($A$7:$A$506,A405)&gt;1,"Check: Duplicate Interaction ID",IF(B405="","Check: Missing Case ID",IF(COUNTIF(Cases!$A$7:$A$206,B405)=0,"Check: Case ID Not Found",IF(C405="","Check: Missing Contact Date",IF(C405&gt;Dashboard!$B$3,"Check: Future Contact Date",IF(AND(K405&lt;&gt;"",C405&lt;&gt;"",K405&lt;C405),"Check: Follow-Up Before Contact",IF(AND(L405&lt;&gt;"",C405&lt;&gt;"",L405&lt;C405),"Check: Completion Before Contact","OK"))))))))</f>
        <v/>
      </c>
    </row>
    <row r="406">
      <c r="A406" s="23" t="n"/>
      <c r="B406" s="23" t="n"/>
      <c r="C406" s="36" t="n"/>
      <c r="D406" s="23" t="n"/>
      <c r="E406" s="23" t="n"/>
      <c r="F406" s="23" t="n"/>
      <c r="G406" s="23" t="n"/>
      <c r="H406" s="23" t="n"/>
      <c r="I406" s="24" t="n"/>
      <c r="J406" s="24" t="n"/>
      <c r="K406" s="36" t="n"/>
      <c r="L406" s="36" t="n"/>
      <c r="M406" s="25">
        <f>IF(A406="","",IF(K406="","",K406-Dashboard!$B$3))</f>
        <v/>
      </c>
      <c r="N406" s="26">
        <f>IF(A406="","",IF(O406&lt;&gt;"OK","Review Data",IF(L406&lt;&gt;"","Completed",IF(K406="","No Follow-Up",IF(K406&lt;Dashboard!$B$3,"Overdue",IF(K406&lt;=Dashboard!$B$3+Settings!$B$6,"Due Soon","Scheduled"))))))</f>
        <v/>
      </c>
      <c r="O406" s="26">
        <f>IF(A406="","",IF(COUNTIF($A$7:$A$506,A406)&gt;1,"Check: Duplicate Interaction ID",IF(B406="","Check: Missing Case ID",IF(COUNTIF(Cases!$A$7:$A$206,B406)=0,"Check: Case ID Not Found",IF(C406="","Check: Missing Contact Date",IF(C406&gt;Dashboard!$B$3,"Check: Future Contact Date",IF(AND(K406&lt;&gt;"",C406&lt;&gt;"",K406&lt;C406),"Check: Follow-Up Before Contact",IF(AND(L406&lt;&gt;"",C406&lt;&gt;"",L406&lt;C406),"Check: Completion Before Contact","OK"))))))))</f>
        <v/>
      </c>
    </row>
    <row r="407">
      <c r="A407" s="23" t="n"/>
      <c r="B407" s="23" t="n"/>
      <c r="C407" s="36" t="n"/>
      <c r="D407" s="23" t="n"/>
      <c r="E407" s="23" t="n"/>
      <c r="F407" s="23" t="n"/>
      <c r="G407" s="23" t="n"/>
      <c r="H407" s="23" t="n"/>
      <c r="I407" s="24" t="n"/>
      <c r="J407" s="24" t="n"/>
      <c r="K407" s="36" t="n"/>
      <c r="L407" s="36" t="n"/>
      <c r="M407" s="25">
        <f>IF(A407="","",IF(K407="","",K407-Dashboard!$B$3))</f>
        <v/>
      </c>
      <c r="N407" s="26">
        <f>IF(A407="","",IF(O407&lt;&gt;"OK","Review Data",IF(L407&lt;&gt;"","Completed",IF(K407="","No Follow-Up",IF(K407&lt;Dashboard!$B$3,"Overdue",IF(K407&lt;=Dashboard!$B$3+Settings!$B$6,"Due Soon","Scheduled"))))))</f>
        <v/>
      </c>
      <c r="O407" s="26">
        <f>IF(A407="","",IF(COUNTIF($A$7:$A$506,A407)&gt;1,"Check: Duplicate Interaction ID",IF(B407="","Check: Missing Case ID",IF(COUNTIF(Cases!$A$7:$A$206,B407)=0,"Check: Case ID Not Found",IF(C407="","Check: Missing Contact Date",IF(C407&gt;Dashboard!$B$3,"Check: Future Contact Date",IF(AND(K407&lt;&gt;"",C407&lt;&gt;"",K407&lt;C407),"Check: Follow-Up Before Contact",IF(AND(L407&lt;&gt;"",C407&lt;&gt;"",L407&lt;C407),"Check: Completion Before Contact","OK"))))))))</f>
        <v/>
      </c>
    </row>
    <row r="408">
      <c r="A408" s="23" t="n"/>
      <c r="B408" s="23" t="n"/>
      <c r="C408" s="36" t="n"/>
      <c r="D408" s="23" t="n"/>
      <c r="E408" s="23" t="n"/>
      <c r="F408" s="23" t="n"/>
      <c r="G408" s="23" t="n"/>
      <c r="H408" s="23" t="n"/>
      <c r="I408" s="24" t="n"/>
      <c r="J408" s="24" t="n"/>
      <c r="K408" s="36" t="n"/>
      <c r="L408" s="36" t="n"/>
      <c r="M408" s="25">
        <f>IF(A408="","",IF(K408="","",K408-Dashboard!$B$3))</f>
        <v/>
      </c>
      <c r="N408" s="26">
        <f>IF(A408="","",IF(O408&lt;&gt;"OK","Review Data",IF(L408&lt;&gt;"","Completed",IF(K408="","No Follow-Up",IF(K408&lt;Dashboard!$B$3,"Overdue",IF(K408&lt;=Dashboard!$B$3+Settings!$B$6,"Due Soon","Scheduled"))))))</f>
        <v/>
      </c>
      <c r="O408" s="26">
        <f>IF(A408="","",IF(COUNTIF($A$7:$A$506,A408)&gt;1,"Check: Duplicate Interaction ID",IF(B408="","Check: Missing Case ID",IF(COUNTIF(Cases!$A$7:$A$206,B408)=0,"Check: Case ID Not Found",IF(C408="","Check: Missing Contact Date",IF(C408&gt;Dashboard!$B$3,"Check: Future Contact Date",IF(AND(K408&lt;&gt;"",C408&lt;&gt;"",K408&lt;C408),"Check: Follow-Up Before Contact",IF(AND(L408&lt;&gt;"",C408&lt;&gt;"",L408&lt;C408),"Check: Completion Before Contact","OK"))))))))</f>
        <v/>
      </c>
    </row>
    <row r="409">
      <c r="A409" s="23" t="n"/>
      <c r="B409" s="23" t="n"/>
      <c r="C409" s="36" t="n"/>
      <c r="D409" s="23" t="n"/>
      <c r="E409" s="23" t="n"/>
      <c r="F409" s="23" t="n"/>
      <c r="G409" s="23" t="n"/>
      <c r="H409" s="23" t="n"/>
      <c r="I409" s="24" t="n"/>
      <c r="J409" s="24" t="n"/>
      <c r="K409" s="36" t="n"/>
      <c r="L409" s="36" t="n"/>
      <c r="M409" s="25">
        <f>IF(A409="","",IF(K409="","",K409-Dashboard!$B$3))</f>
        <v/>
      </c>
      <c r="N409" s="26">
        <f>IF(A409="","",IF(O409&lt;&gt;"OK","Review Data",IF(L409&lt;&gt;"","Completed",IF(K409="","No Follow-Up",IF(K409&lt;Dashboard!$B$3,"Overdue",IF(K409&lt;=Dashboard!$B$3+Settings!$B$6,"Due Soon","Scheduled"))))))</f>
        <v/>
      </c>
      <c r="O409" s="26">
        <f>IF(A409="","",IF(COUNTIF($A$7:$A$506,A409)&gt;1,"Check: Duplicate Interaction ID",IF(B409="","Check: Missing Case ID",IF(COUNTIF(Cases!$A$7:$A$206,B409)=0,"Check: Case ID Not Found",IF(C409="","Check: Missing Contact Date",IF(C409&gt;Dashboard!$B$3,"Check: Future Contact Date",IF(AND(K409&lt;&gt;"",C409&lt;&gt;"",K409&lt;C409),"Check: Follow-Up Before Contact",IF(AND(L409&lt;&gt;"",C409&lt;&gt;"",L409&lt;C409),"Check: Completion Before Contact","OK"))))))))</f>
        <v/>
      </c>
    </row>
    <row r="410">
      <c r="A410" s="23" t="n"/>
      <c r="B410" s="23" t="n"/>
      <c r="C410" s="36" t="n"/>
      <c r="D410" s="23" t="n"/>
      <c r="E410" s="23" t="n"/>
      <c r="F410" s="23" t="n"/>
      <c r="G410" s="23" t="n"/>
      <c r="H410" s="23" t="n"/>
      <c r="I410" s="24" t="n"/>
      <c r="J410" s="24" t="n"/>
      <c r="K410" s="36" t="n"/>
      <c r="L410" s="36" t="n"/>
      <c r="M410" s="25">
        <f>IF(A410="","",IF(K410="","",K410-Dashboard!$B$3))</f>
        <v/>
      </c>
      <c r="N410" s="26">
        <f>IF(A410="","",IF(O410&lt;&gt;"OK","Review Data",IF(L410&lt;&gt;"","Completed",IF(K410="","No Follow-Up",IF(K410&lt;Dashboard!$B$3,"Overdue",IF(K410&lt;=Dashboard!$B$3+Settings!$B$6,"Due Soon","Scheduled"))))))</f>
        <v/>
      </c>
      <c r="O410" s="26">
        <f>IF(A410="","",IF(COUNTIF($A$7:$A$506,A410)&gt;1,"Check: Duplicate Interaction ID",IF(B410="","Check: Missing Case ID",IF(COUNTIF(Cases!$A$7:$A$206,B410)=0,"Check: Case ID Not Found",IF(C410="","Check: Missing Contact Date",IF(C410&gt;Dashboard!$B$3,"Check: Future Contact Date",IF(AND(K410&lt;&gt;"",C410&lt;&gt;"",K410&lt;C410),"Check: Follow-Up Before Contact",IF(AND(L410&lt;&gt;"",C410&lt;&gt;"",L410&lt;C410),"Check: Completion Before Contact","OK"))))))))</f>
        <v/>
      </c>
    </row>
    <row r="411">
      <c r="A411" s="23" t="n"/>
      <c r="B411" s="23" t="n"/>
      <c r="C411" s="36" t="n"/>
      <c r="D411" s="23" t="n"/>
      <c r="E411" s="23" t="n"/>
      <c r="F411" s="23" t="n"/>
      <c r="G411" s="23" t="n"/>
      <c r="H411" s="23" t="n"/>
      <c r="I411" s="24" t="n"/>
      <c r="J411" s="24" t="n"/>
      <c r="K411" s="36" t="n"/>
      <c r="L411" s="36" t="n"/>
      <c r="M411" s="25">
        <f>IF(A411="","",IF(K411="","",K411-Dashboard!$B$3))</f>
        <v/>
      </c>
      <c r="N411" s="26">
        <f>IF(A411="","",IF(O411&lt;&gt;"OK","Review Data",IF(L411&lt;&gt;"","Completed",IF(K411="","No Follow-Up",IF(K411&lt;Dashboard!$B$3,"Overdue",IF(K411&lt;=Dashboard!$B$3+Settings!$B$6,"Due Soon","Scheduled"))))))</f>
        <v/>
      </c>
      <c r="O411" s="26">
        <f>IF(A411="","",IF(COUNTIF($A$7:$A$506,A411)&gt;1,"Check: Duplicate Interaction ID",IF(B411="","Check: Missing Case ID",IF(COUNTIF(Cases!$A$7:$A$206,B411)=0,"Check: Case ID Not Found",IF(C411="","Check: Missing Contact Date",IF(C411&gt;Dashboard!$B$3,"Check: Future Contact Date",IF(AND(K411&lt;&gt;"",C411&lt;&gt;"",K411&lt;C411),"Check: Follow-Up Before Contact",IF(AND(L411&lt;&gt;"",C411&lt;&gt;"",L411&lt;C411),"Check: Completion Before Contact","OK"))))))))</f>
        <v/>
      </c>
    </row>
    <row r="412">
      <c r="A412" s="23" t="n"/>
      <c r="B412" s="23" t="n"/>
      <c r="C412" s="36" t="n"/>
      <c r="D412" s="23" t="n"/>
      <c r="E412" s="23" t="n"/>
      <c r="F412" s="23" t="n"/>
      <c r="G412" s="23" t="n"/>
      <c r="H412" s="23" t="n"/>
      <c r="I412" s="24" t="n"/>
      <c r="J412" s="24" t="n"/>
      <c r="K412" s="36" t="n"/>
      <c r="L412" s="36" t="n"/>
      <c r="M412" s="25">
        <f>IF(A412="","",IF(K412="","",K412-Dashboard!$B$3))</f>
        <v/>
      </c>
      <c r="N412" s="26">
        <f>IF(A412="","",IF(O412&lt;&gt;"OK","Review Data",IF(L412&lt;&gt;"","Completed",IF(K412="","No Follow-Up",IF(K412&lt;Dashboard!$B$3,"Overdue",IF(K412&lt;=Dashboard!$B$3+Settings!$B$6,"Due Soon","Scheduled"))))))</f>
        <v/>
      </c>
      <c r="O412" s="26">
        <f>IF(A412="","",IF(COUNTIF($A$7:$A$506,A412)&gt;1,"Check: Duplicate Interaction ID",IF(B412="","Check: Missing Case ID",IF(COUNTIF(Cases!$A$7:$A$206,B412)=0,"Check: Case ID Not Found",IF(C412="","Check: Missing Contact Date",IF(C412&gt;Dashboard!$B$3,"Check: Future Contact Date",IF(AND(K412&lt;&gt;"",C412&lt;&gt;"",K412&lt;C412),"Check: Follow-Up Before Contact",IF(AND(L412&lt;&gt;"",C412&lt;&gt;"",L412&lt;C412),"Check: Completion Before Contact","OK"))))))))</f>
        <v/>
      </c>
    </row>
    <row r="413">
      <c r="A413" s="23" t="n"/>
      <c r="B413" s="23" t="n"/>
      <c r="C413" s="36" t="n"/>
      <c r="D413" s="23" t="n"/>
      <c r="E413" s="23" t="n"/>
      <c r="F413" s="23" t="n"/>
      <c r="G413" s="23" t="n"/>
      <c r="H413" s="23" t="n"/>
      <c r="I413" s="24" t="n"/>
      <c r="J413" s="24" t="n"/>
      <c r="K413" s="36" t="n"/>
      <c r="L413" s="36" t="n"/>
      <c r="M413" s="25">
        <f>IF(A413="","",IF(K413="","",K413-Dashboard!$B$3))</f>
        <v/>
      </c>
      <c r="N413" s="26">
        <f>IF(A413="","",IF(O413&lt;&gt;"OK","Review Data",IF(L413&lt;&gt;"","Completed",IF(K413="","No Follow-Up",IF(K413&lt;Dashboard!$B$3,"Overdue",IF(K413&lt;=Dashboard!$B$3+Settings!$B$6,"Due Soon","Scheduled"))))))</f>
        <v/>
      </c>
      <c r="O413" s="26">
        <f>IF(A413="","",IF(COUNTIF($A$7:$A$506,A413)&gt;1,"Check: Duplicate Interaction ID",IF(B413="","Check: Missing Case ID",IF(COUNTIF(Cases!$A$7:$A$206,B413)=0,"Check: Case ID Not Found",IF(C413="","Check: Missing Contact Date",IF(C413&gt;Dashboard!$B$3,"Check: Future Contact Date",IF(AND(K413&lt;&gt;"",C413&lt;&gt;"",K413&lt;C413),"Check: Follow-Up Before Contact",IF(AND(L413&lt;&gt;"",C413&lt;&gt;"",L413&lt;C413),"Check: Completion Before Contact","OK"))))))))</f>
        <v/>
      </c>
    </row>
    <row r="414">
      <c r="A414" s="23" t="n"/>
      <c r="B414" s="23" t="n"/>
      <c r="C414" s="36" t="n"/>
      <c r="D414" s="23" t="n"/>
      <c r="E414" s="23" t="n"/>
      <c r="F414" s="23" t="n"/>
      <c r="G414" s="23" t="n"/>
      <c r="H414" s="23" t="n"/>
      <c r="I414" s="24" t="n"/>
      <c r="J414" s="24" t="n"/>
      <c r="K414" s="36" t="n"/>
      <c r="L414" s="36" t="n"/>
      <c r="M414" s="25">
        <f>IF(A414="","",IF(K414="","",K414-Dashboard!$B$3))</f>
        <v/>
      </c>
      <c r="N414" s="26">
        <f>IF(A414="","",IF(O414&lt;&gt;"OK","Review Data",IF(L414&lt;&gt;"","Completed",IF(K414="","No Follow-Up",IF(K414&lt;Dashboard!$B$3,"Overdue",IF(K414&lt;=Dashboard!$B$3+Settings!$B$6,"Due Soon","Scheduled"))))))</f>
        <v/>
      </c>
      <c r="O414" s="26">
        <f>IF(A414="","",IF(COUNTIF($A$7:$A$506,A414)&gt;1,"Check: Duplicate Interaction ID",IF(B414="","Check: Missing Case ID",IF(COUNTIF(Cases!$A$7:$A$206,B414)=0,"Check: Case ID Not Found",IF(C414="","Check: Missing Contact Date",IF(C414&gt;Dashboard!$B$3,"Check: Future Contact Date",IF(AND(K414&lt;&gt;"",C414&lt;&gt;"",K414&lt;C414),"Check: Follow-Up Before Contact",IF(AND(L414&lt;&gt;"",C414&lt;&gt;"",L414&lt;C414),"Check: Completion Before Contact","OK"))))))))</f>
        <v/>
      </c>
    </row>
    <row r="415">
      <c r="A415" s="23" t="n"/>
      <c r="B415" s="23" t="n"/>
      <c r="C415" s="36" t="n"/>
      <c r="D415" s="23" t="n"/>
      <c r="E415" s="23" t="n"/>
      <c r="F415" s="23" t="n"/>
      <c r="G415" s="23" t="n"/>
      <c r="H415" s="23" t="n"/>
      <c r="I415" s="24" t="n"/>
      <c r="J415" s="24" t="n"/>
      <c r="K415" s="36" t="n"/>
      <c r="L415" s="36" t="n"/>
      <c r="M415" s="25">
        <f>IF(A415="","",IF(K415="","",K415-Dashboard!$B$3))</f>
        <v/>
      </c>
      <c r="N415" s="26">
        <f>IF(A415="","",IF(O415&lt;&gt;"OK","Review Data",IF(L415&lt;&gt;"","Completed",IF(K415="","No Follow-Up",IF(K415&lt;Dashboard!$B$3,"Overdue",IF(K415&lt;=Dashboard!$B$3+Settings!$B$6,"Due Soon","Scheduled"))))))</f>
        <v/>
      </c>
      <c r="O415" s="26">
        <f>IF(A415="","",IF(COUNTIF($A$7:$A$506,A415)&gt;1,"Check: Duplicate Interaction ID",IF(B415="","Check: Missing Case ID",IF(COUNTIF(Cases!$A$7:$A$206,B415)=0,"Check: Case ID Not Found",IF(C415="","Check: Missing Contact Date",IF(C415&gt;Dashboard!$B$3,"Check: Future Contact Date",IF(AND(K415&lt;&gt;"",C415&lt;&gt;"",K415&lt;C415),"Check: Follow-Up Before Contact",IF(AND(L415&lt;&gt;"",C415&lt;&gt;"",L415&lt;C415),"Check: Completion Before Contact","OK"))))))))</f>
        <v/>
      </c>
    </row>
    <row r="416">
      <c r="A416" s="23" t="n"/>
      <c r="B416" s="23" t="n"/>
      <c r="C416" s="36" t="n"/>
      <c r="D416" s="23" t="n"/>
      <c r="E416" s="23" t="n"/>
      <c r="F416" s="23" t="n"/>
      <c r="G416" s="23" t="n"/>
      <c r="H416" s="23" t="n"/>
      <c r="I416" s="24" t="n"/>
      <c r="J416" s="24" t="n"/>
      <c r="K416" s="36" t="n"/>
      <c r="L416" s="36" t="n"/>
      <c r="M416" s="25">
        <f>IF(A416="","",IF(K416="","",K416-Dashboard!$B$3))</f>
        <v/>
      </c>
      <c r="N416" s="26">
        <f>IF(A416="","",IF(O416&lt;&gt;"OK","Review Data",IF(L416&lt;&gt;"","Completed",IF(K416="","No Follow-Up",IF(K416&lt;Dashboard!$B$3,"Overdue",IF(K416&lt;=Dashboard!$B$3+Settings!$B$6,"Due Soon","Scheduled"))))))</f>
        <v/>
      </c>
      <c r="O416" s="26">
        <f>IF(A416="","",IF(COUNTIF($A$7:$A$506,A416)&gt;1,"Check: Duplicate Interaction ID",IF(B416="","Check: Missing Case ID",IF(COUNTIF(Cases!$A$7:$A$206,B416)=0,"Check: Case ID Not Found",IF(C416="","Check: Missing Contact Date",IF(C416&gt;Dashboard!$B$3,"Check: Future Contact Date",IF(AND(K416&lt;&gt;"",C416&lt;&gt;"",K416&lt;C416),"Check: Follow-Up Before Contact",IF(AND(L416&lt;&gt;"",C416&lt;&gt;"",L416&lt;C416),"Check: Completion Before Contact","OK"))))))))</f>
        <v/>
      </c>
    </row>
    <row r="417">
      <c r="A417" s="23" t="n"/>
      <c r="B417" s="23" t="n"/>
      <c r="C417" s="36" t="n"/>
      <c r="D417" s="23" t="n"/>
      <c r="E417" s="23" t="n"/>
      <c r="F417" s="23" t="n"/>
      <c r="G417" s="23" t="n"/>
      <c r="H417" s="23" t="n"/>
      <c r="I417" s="24" t="n"/>
      <c r="J417" s="24" t="n"/>
      <c r="K417" s="36" t="n"/>
      <c r="L417" s="36" t="n"/>
      <c r="M417" s="25">
        <f>IF(A417="","",IF(K417="","",K417-Dashboard!$B$3))</f>
        <v/>
      </c>
      <c r="N417" s="26">
        <f>IF(A417="","",IF(O417&lt;&gt;"OK","Review Data",IF(L417&lt;&gt;"","Completed",IF(K417="","No Follow-Up",IF(K417&lt;Dashboard!$B$3,"Overdue",IF(K417&lt;=Dashboard!$B$3+Settings!$B$6,"Due Soon","Scheduled"))))))</f>
        <v/>
      </c>
      <c r="O417" s="26">
        <f>IF(A417="","",IF(COUNTIF($A$7:$A$506,A417)&gt;1,"Check: Duplicate Interaction ID",IF(B417="","Check: Missing Case ID",IF(COUNTIF(Cases!$A$7:$A$206,B417)=0,"Check: Case ID Not Found",IF(C417="","Check: Missing Contact Date",IF(C417&gt;Dashboard!$B$3,"Check: Future Contact Date",IF(AND(K417&lt;&gt;"",C417&lt;&gt;"",K417&lt;C417),"Check: Follow-Up Before Contact",IF(AND(L417&lt;&gt;"",C417&lt;&gt;"",L417&lt;C417),"Check: Completion Before Contact","OK"))))))))</f>
        <v/>
      </c>
    </row>
    <row r="418">
      <c r="A418" s="23" t="n"/>
      <c r="B418" s="23" t="n"/>
      <c r="C418" s="36" t="n"/>
      <c r="D418" s="23" t="n"/>
      <c r="E418" s="23" t="n"/>
      <c r="F418" s="23" t="n"/>
      <c r="G418" s="23" t="n"/>
      <c r="H418" s="23" t="n"/>
      <c r="I418" s="24" t="n"/>
      <c r="J418" s="24" t="n"/>
      <c r="K418" s="36" t="n"/>
      <c r="L418" s="36" t="n"/>
      <c r="M418" s="25">
        <f>IF(A418="","",IF(K418="","",K418-Dashboard!$B$3))</f>
        <v/>
      </c>
      <c r="N418" s="26">
        <f>IF(A418="","",IF(O418&lt;&gt;"OK","Review Data",IF(L418&lt;&gt;"","Completed",IF(K418="","No Follow-Up",IF(K418&lt;Dashboard!$B$3,"Overdue",IF(K418&lt;=Dashboard!$B$3+Settings!$B$6,"Due Soon","Scheduled"))))))</f>
        <v/>
      </c>
      <c r="O418" s="26">
        <f>IF(A418="","",IF(COUNTIF($A$7:$A$506,A418)&gt;1,"Check: Duplicate Interaction ID",IF(B418="","Check: Missing Case ID",IF(COUNTIF(Cases!$A$7:$A$206,B418)=0,"Check: Case ID Not Found",IF(C418="","Check: Missing Contact Date",IF(C418&gt;Dashboard!$B$3,"Check: Future Contact Date",IF(AND(K418&lt;&gt;"",C418&lt;&gt;"",K418&lt;C418),"Check: Follow-Up Before Contact",IF(AND(L418&lt;&gt;"",C418&lt;&gt;"",L418&lt;C418),"Check: Completion Before Contact","OK"))))))))</f>
        <v/>
      </c>
    </row>
    <row r="419">
      <c r="A419" s="23" t="n"/>
      <c r="B419" s="23" t="n"/>
      <c r="C419" s="36" t="n"/>
      <c r="D419" s="23" t="n"/>
      <c r="E419" s="23" t="n"/>
      <c r="F419" s="23" t="n"/>
      <c r="G419" s="23" t="n"/>
      <c r="H419" s="23" t="n"/>
      <c r="I419" s="24" t="n"/>
      <c r="J419" s="24" t="n"/>
      <c r="K419" s="36" t="n"/>
      <c r="L419" s="36" t="n"/>
      <c r="M419" s="25">
        <f>IF(A419="","",IF(K419="","",K419-Dashboard!$B$3))</f>
        <v/>
      </c>
      <c r="N419" s="26">
        <f>IF(A419="","",IF(O419&lt;&gt;"OK","Review Data",IF(L419&lt;&gt;"","Completed",IF(K419="","No Follow-Up",IF(K419&lt;Dashboard!$B$3,"Overdue",IF(K419&lt;=Dashboard!$B$3+Settings!$B$6,"Due Soon","Scheduled"))))))</f>
        <v/>
      </c>
      <c r="O419" s="26">
        <f>IF(A419="","",IF(COUNTIF($A$7:$A$506,A419)&gt;1,"Check: Duplicate Interaction ID",IF(B419="","Check: Missing Case ID",IF(COUNTIF(Cases!$A$7:$A$206,B419)=0,"Check: Case ID Not Found",IF(C419="","Check: Missing Contact Date",IF(C419&gt;Dashboard!$B$3,"Check: Future Contact Date",IF(AND(K419&lt;&gt;"",C419&lt;&gt;"",K419&lt;C419),"Check: Follow-Up Before Contact",IF(AND(L419&lt;&gt;"",C419&lt;&gt;"",L419&lt;C419),"Check: Completion Before Contact","OK"))))))))</f>
        <v/>
      </c>
    </row>
    <row r="420">
      <c r="A420" s="23" t="n"/>
      <c r="B420" s="23" t="n"/>
      <c r="C420" s="36" t="n"/>
      <c r="D420" s="23" t="n"/>
      <c r="E420" s="23" t="n"/>
      <c r="F420" s="23" t="n"/>
      <c r="G420" s="23" t="n"/>
      <c r="H420" s="23" t="n"/>
      <c r="I420" s="24" t="n"/>
      <c r="J420" s="24" t="n"/>
      <c r="K420" s="36" t="n"/>
      <c r="L420" s="36" t="n"/>
      <c r="M420" s="25">
        <f>IF(A420="","",IF(K420="","",K420-Dashboard!$B$3))</f>
        <v/>
      </c>
      <c r="N420" s="26">
        <f>IF(A420="","",IF(O420&lt;&gt;"OK","Review Data",IF(L420&lt;&gt;"","Completed",IF(K420="","No Follow-Up",IF(K420&lt;Dashboard!$B$3,"Overdue",IF(K420&lt;=Dashboard!$B$3+Settings!$B$6,"Due Soon","Scheduled"))))))</f>
        <v/>
      </c>
      <c r="O420" s="26">
        <f>IF(A420="","",IF(COUNTIF($A$7:$A$506,A420)&gt;1,"Check: Duplicate Interaction ID",IF(B420="","Check: Missing Case ID",IF(COUNTIF(Cases!$A$7:$A$206,B420)=0,"Check: Case ID Not Found",IF(C420="","Check: Missing Contact Date",IF(C420&gt;Dashboard!$B$3,"Check: Future Contact Date",IF(AND(K420&lt;&gt;"",C420&lt;&gt;"",K420&lt;C420),"Check: Follow-Up Before Contact",IF(AND(L420&lt;&gt;"",C420&lt;&gt;"",L420&lt;C420),"Check: Completion Before Contact","OK"))))))))</f>
        <v/>
      </c>
    </row>
    <row r="421">
      <c r="A421" s="23" t="n"/>
      <c r="B421" s="23" t="n"/>
      <c r="C421" s="36" t="n"/>
      <c r="D421" s="23" t="n"/>
      <c r="E421" s="23" t="n"/>
      <c r="F421" s="23" t="n"/>
      <c r="G421" s="23" t="n"/>
      <c r="H421" s="23" t="n"/>
      <c r="I421" s="24" t="n"/>
      <c r="J421" s="24" t="n"/>
      <c r="K421" s="36" t="n"/>
      <c r="L421" s="36" t="n"/>
      <c r="M421" s="25">
        <f>IF(A421="","",IF(K421="","",K421-Dashboard!$B$3))</f>
        <v/>
      </c>
      <c r="N421" s="26">
        <f>IF(A421="","",IF(O421&lt;&gt;"OK","Review Data",IF(L421&lt;&gt;"","Completed",IF(K421="","No Follow-Up",IF(K421&lt;Dashboard!$B$3,"Overdue",IF(K421&lt;=Dashboard!$B$3+Settings!$B$6,"Due Soon","Scheduled"))))))</f>
        <v/>
      </c>
      <c r="O421" s="26">
        <f>IF(A421="","",IF(COUNTIF($A$7:$A$506,A421)&gt;1,"Check: Duplicate Interaction ID",IF(B421="","Check: Missing Case ID",IF(COUNTIF(Cases!$A$7:$A$206,B421)=0,"Check: Case ID Not Found",IF(C421="","Check: Missing Contact Date",IF(C421&gt;Dashboard!$B$3,"Check: Future Contact Date",IF(AND(K421&lt;&gt;"",C421&lt;&gt;"",K421&lt;C421),"Check: Follow-Up Before Contact",IF(AND(L421&lt;&gt;"",C421&lt;&gt;"",L421&lt;C421),"Check: Completion Before Contact","OK"))))))))</f>
        <v/>
      </c>
    </row>
    <row r="422">
      <c r="A422" s="23" t="n"/>
      <c r="B422" s="23" t="n"/>
      <c r="C422" s="36" t="n"/>
      <c r="D422" s="23" t="n"/>
      <c r="E422" s="23" t="n"/>
      <c r="F422" s="23" t="n"/>
      <c r="G422" s="23" t="n"/>
      <c r="H422" s="23" t="n"/>
      <c r="I422" s="24" t="n"/>
      <c r="J422" s="24" t="n"/>
      <c r="K422" s="36" t="n"/>
      <c r="L422" s="36" t="n"/>
      <c r="M422" s="25">
        <f>IF(A422="","",IF(K422="","",K422-Dashboard!$B$3))</f>
        <v/>
      </c>
      <c r="N422" s="26">
        <f>IF(A422="","",IF(O422&lt;&gt;"OK","Review Data",IF(L422&lt;&gt;"","Completed",IF(K422="","No Follow-Up",IF(K422&lt;Dashboard!$B$3,"Overdue",IF(K422&lt;=Dashboard!$B$3+Settings!$B$6,"Due Soon","Scheduled"))))))</f>
        <v/>
      </c>
      <c r="O422" s="26">
        <f>IF(A422="","",IF(COUNTIF($A$7:$A$506,A422)&gt;1,"Check: Duplicate Interaction ID",IF(B422="","Check: Missing Case ID",IF(COUNTIF(Cases!$A$7:$A$206,B422)=0,"Check: Case ID Not Found",IF(C422="","Check: Missing Contact Date",IF(C422&gt;Dashboard!$B$3,"Check: Future Contact Date",IF(AND(K422&lt;&gt;"",C422&lt;&gt;"",K422&lt;C422),"Check: Follow-Up Before Contact",IF(AND(L422&lt;&gt;"",C422&lt;&gt;"",L422&lt;C422),"Check: Completion Before Contact","OK"))))))))</f>
        <v/>
      </c>
    </row>
    <row r="423">
      <c r="A423" s="23" t="n"/>
      <c r="B423" s="23" t="n"/>
      <c r="C423" s="36" t="n"/>
      <c r="D423" s="23" t="n"/>
      <c r="E423" s="23" t="n"/>
      <c r="F423" s="23" t="n"/>
      <c r="G423" s="23" t="n"/>
      <c r="H423" s="23" t="n"/>
      <c r="I423" s="24" t="n"/>
      <c r="J423" s="24" t="n"/>
      <c r="K423" s="36" t="n"/>
      <c r="L423" s="36" t="n"/>
      <c r="M423" s="25">
        <f>IF(A423="","",IF(K423="","",K423-Dashboard!$B$3))</f>
        <v/>
      </c>
      <c r="N423" s="26">
        <f>IF(A423="","",IF(O423&lt;&gt;"OK","Review Data",IF(L423&lt;&gt;"","Completed",IF(K423="","No Follow-Up",IF(K423&lt;Dashboard!$B$3,"Overdue",IF(K423&lt;=Dashboard!$B$3+Settings!$B$6,"Due Soon","Scheduled"))))))</f>
        <v/>
      </c>
      <c r="O423" s="26">
        <f>IF(A423="","",IF(COUNTIF($A$7:$A$506,A423)&gt;1,"Check: Duplicate Interaction ID",IF(B423="","Check: Missing Case ID",IF(COUNTIF(Cases!$A$7:$A$206,B423)=0,"Check: Case ID Not Found",IF(C423="","Check: Missing Contact Date",IF(C423&gt;Dashboard!$B$3,"Check: Future Contact Date",IF(AND(K423&lt;&gt;"",C423&lt;&gt;"",K423&lt;C423),"Check: Follow-Up Before Contact",IF(AND(L423&lt;&gt;"",C423&lt;&gt;"",L423&lt;C423),"Check: Completion Before Contact","OK"))))))))</f>
        <v/>
      </c>
    </row>
    <row r="424">
      <c r="A424" s="23" t="n"/>
      <c r="B424" s="23" t="n"/>
      <c r="C424" s="36" t="n"/>
      <c r="D424" s="23" t="n"/>
      <c r="E424" s="23" t="n"/>
      <c r="F424" s="23" t="n"/>
      <c r="G424" s="23" t="n"/>
      <c r="H424" s="23" t="n"/>
      <c r="I424" s="24" t="n"/>
      <c r="J424" s="24" t="n"/>
      <c r="K424" s="36" t="n"/>
      <c r="L424" s="36" t="n"/>
      <c r="M424" s="25">
        <f>IF(A424="","",IF(K424="","",K424-Dashboard!$B$3))</f>
        <v/>
      </c>
      <c r="N424" s="26">
        <f>IF(A424="","",IF(O424&lt;&gt;"OK","Review Data",IF(L424&lt;&gt;"","Completed",IF(K424="","No Follow-Up",IF(K424&lt;Dashboard!$B$3,"Overdue",IF(K424&lt;=Dashboard!$B$3+Settings!$B$6,"Due Soon","Scheduled"))))))</f>
        <v/>
      </c>
      <c r="O424" s="26">
        <f>IF(A424="","",IF(COUNTIF($A$7:$A$506,A424)&gt;1,"Check: Duplicate Interaction ID",IF(B424="","Check: Missing Case ID",IF(COUNTIF(Cases!$A$7:$A$206,B424)=0,"Check: Case ID Not Found",IF(C424="","Check: Missing Contact Date",IF(C424&gt;Dashboard!$B$3,"Check: Future Contact Date",IF(AND(K424&lt;&gt;"",C424&lt;&gt;"",K424&lt;C424),"Check: Follow-Up Before Contact",IF(AND(L424&lt;&gt;"",C424&lt;&gt;"",L424&lt;C424),"Check: Completion Before Contact","OK"))))))))</f>
        <v/>
      </c>
    </row>
    <row r="425">
      <c r="A425" s="23" t="n"/>
      <c r="B425" s="23" t="n"/>
      <c r="C425" s="36" t="n"/>
      <c r="D425" s="23" t="n"/>
      <c r="E425" s="23" t="n"/>
      <c r="F425" s="23" t="n"/>
      <c r="G425" s="23" t="n"/>
      <c r="H425" s="23" t="n"/>
      <c r="I425" s="24" t="n"/>
      <c r="J425" s="24" t="n"/>
      <c r="K425" s="36" t="n"/>
      <c r="L425" s="36" t="n"/>
      <c r="M425" s="25">
        <f>IF(A425="","",IF(K425="","",K425-Dashboard!$B$3))</f>
        <v/>
      </c>
      <c r="N425" s="26">
        <f>IF(A425="","",IF(O425&lt;&gt;"OK","Review Data",IF(L425&lt;&gt;"","Completed",IF(K425="","No Follow-Up",IF(K425&lt;Dashboard!$B$3,"Overdue",IF(K425&lt;=Dashboard!$B$3+Settings!$B$6,"Due Soon","Scheduled"))))))</f>
        <v/>
      </c>
      <c r="O425" s="26">
        <f>IF(A425="","",IF(COUNTIF($A$7:$A$506,A425)&gt;1,"Check: Duplicate Interaction ID",IF(B425="","Check: Missing Case ID",IF(COUNTIF(Cases!$A$7:$A$206,B425)=0,"Check: Case ID Not Found",IF(C425="","Check: Missing Contact Date",IF(C425&gt;Dashboard!$B$3,"Check: Future Contact Date",IF(AND(K425&lt;&gt;"",C425&lt;&gt;"",K425&lt;C425),"Check: Follow-Up Before Contact",IF(AND(L425&lt;&gt;"",C425&lt;&gt;"",L425&lt;C425),"Check: Completion Before Contact","OK"))))))))</f>
        <v/>
      </c>
    </row>
    <row r="426">
      <c r="A426" s="23" t="n"/>
      <c r="B426" s="23" t="n"/>
      <c r="C426" s="36" t="n"/>
      <c r="D426" s="23" t="n"/>
      <c r="E426" s="23" t="n"/>
      <c r="F426" s="23" t="n"/>
      <c r="G426" s="23" t="n"/>
      <c r="H426" s="23" t="n"/>
      <c r="I426" s="24" t="n"/>
      <c r="J426" s="24" t="n"/>
      <c r="K426" s="36" t="n"/>
      <c r="L426" s="36" t="n"/>
      <c r="M426" s="25">
        <f>IF(A426="","",IF(K426="","",K426-Dashboard!$B$3))</f>
        <v/>
      </c>
      <c r="N426" s="26">
        <f>IF(A426="","",IF(O426&lt;&gt;"OK","Review Data",IF(L426&lt;&gt;"","Completed",IF(K426="","No Follow-Up",IF(K426&lt;Dashboard!$B$3,"Overdue",IF(K426&lt;=Dashboard!$B$3+Settings!$B$6,"Due Soon","Scheduled"))))))</f>
        <v/>
      </c>
      <c r="O426" s="26">
        <f>IF(A426="","",IF(COUNTIF($A$7:$A$506,A426)&gt;1,"Check: Duplicate Interaction ID",IF(B426="","Check: Missing Case ID",IF(COUNTIF(Cases!$A$7:$A$206,B426)=0,"Check: Case ID Not Found",IF(C426="","Check: Missing Contact Date",IF(C426&gt;Dashboard!$B$3,"Check: Future Contact Date",IF(AND(K426&lt;&gt;"",C426&lt;&gt;"",K426&lt;C426),"Check: Follow-Up Before Contact",IF(AND(L426&lt;&gt;"",C426&lt;&gt;"",L426&lt;C426),"Check: Completion Before Contact","OK"))))))))</f>
        <v/>
      </c>
    </row>
    <row r="427">
      <c r="A427" s="23" t="n"/>
      <c r="B427" s="23" t="n"/>
      <c r="C427" s="36" t="n"/>
      <c r="D427" s="23" t="n"/>
      <c r="E427" s="23" t="n"/>
      <c r="F427" s="23" t="n"/>
      <c r="G427" s="23" t="n"/>
      <c r="H427" s="23" t="n"/>
      <c r="I427" s="24" t="n"/>
      <c r="J427" s="24" t="n"/>
      <c r="K427" s="36" t="n"/>
      <c r="L427" s="36" t="n"/>
      <c r="M427" s="25">
        <f>IF(A427="","",IF(K427="","",K427-Dashboard!$B$3))</f>
        <v/>
      </c>
      <c r="N427" s="26">
        <f>IF(A427="","",IF(O427&lt;&gt;"OK","Review Data",IF(L427&lt;&gt;"","Completed",IF(K427="","No Follow-Up",IF(K427&lt;Dashboard!$B$3,"Overdue",IF(K427&lt;=Dashboard!$B$3+Settings!$B$6,"Due Soon","Scheduled"))))))</f>
        <v/>
      </c>
      <c r="O427" s="26">
        <f>IF(A427="","",IF(COUNTIF($A$7:$A$506,A427)&gt;1,"Check: Duplicate Interaction ID",IF(B427="","Check: Missing Case ID",IF(COUNTIF(Cases!$A$7:$A$206,B427)=0,"Check: Case ID Not Found",IF(C427="","Check: Missing Contact Date",IF(C427&gt;Dashboard!$B$3,"Check: Future Contact Date",IF(AND(K427&lt;&gt;"",C427&lt;&gt;"",K427&lt;C427),"Check: Follow-Up Before Contact",IF(AND(L427&lt;&gt;"",C427&lt;&gt;"",L427&lt;C427),"Check: Completion Before Contact","OK"))))))))</f>
        <v/>
      </c>
    </row>
    <row r="428">
      <c r="A428" s="23" t="n"/>
      <c r="B428" s="23" t="n"/>
      <c r="C428" s="36" t="n"/>
      <c r="D428" s="23" t="n"/>
      <c r="E428" s="23" t="n"/>
      <c r="F428" s="23" t="n"/>
      <c r="G428" s="23" t="n"/>
      <c r="H428" s="23" t="n"/>
      <c r="I428" s="24" t="n"/>
      <c r="J428" s="24" t="n"/>
      <c r="K428" s="36" t="n"/>
      <c r="L428" s="36" t="n"/>
      <c r="M428" s="25">
        <f>IF(A428="","",IF(K428="","",K428-Dashboard!$B$3))</f>
        <v/>
      </c>
      <c r="N428" s="26">
        <f>IF(A428="","",IF(O428&lt;&gt;"OK","Review Data",IF(L428&lt;&gt;"","Completed",IF(K428="","No Follow-Up",IF(K428&lt;Dashboard!$B$3,"Overdue",IF(K428&lt;=Dashboard!$B$3+Settings!$B$6,"Due Soon","Scheduled"))))))</f>
        <v/>
      </c>
      <c r="O428" s="26">
        <f>IF(A428="","",IF(COUNTIF($A$7:$A$506,A428)&gt;1,"Check: Duplicate Interaction ID",IF(B428="","Check: Missing Case ID",IF(COUNTIF(Cases!$A$7:$A$206,B428)=0,"Check: Case ID Not Found",IF(C428="","Check: Missing Contact Date",IF(C428&gt;Dashboard!$B$3,"Check: Future Contact Date",IF(AND(K428&lt;&gt;"",C428&lt;&gt;"",K428&lt;C428),"Check: Follow-Up Before Contact",IF(AND(L428&lt;&gt;"",C428&lt;&gt;"",L428&lt;C428),"Check: Completion Before Contact","OK"))))))))</f>
        <v/>
      </c>
    </row>
    <row r="429">
      <c r="A429" s="23" t="n"/>
      <c r="B429" s="23" t="n"/>
      <c r="C429" s="36" t="n"/>
      <c r="D429" s="23" t="n"/>
      <c r="E429" s="23" t="n"/>
      <c r="F429" s="23" t="n"/>
      <c r="G429" s="23" t="n"/>
      <c r="H429" s="23" t="n"/>
      <c r="I429" s="24" t="n"/>
      <c r="J429" s="24" t="n"/>
      <c r="K429" s="36" t="n"/>
      <c r="L429" s="36" t="n"/>
      <c r="M429" s="25">
        <f>IF(A429="","",IF(K429="","",K429-Dashboard!$B$3))</f>
        <v/>
      </c>
      <c r="N429" s="26">
        <f>IF(A429="","",IF(O429&lt;&gt;"OK","Review Data",IF(L429&lt;&gt;"","Completed",IF(K429="","No Follow-Up",IF(K429&lt;Dashboard!$B$3,"Overdue",IF(K429&lt;=Dashboard!$B$3+Settings!$B$6,"Due Soon","Scheduled"))))))</f>
        <v/>
      </c>
      <c r="O429" s="26">
        <f>IF(A429="","",IF(COUNTIF($A$7:$A$506,A429)&gt;1,"Check: Duplicate Interaction ID",IF(B429="","Check: Missing Case ID",IF(COUNTIF(Cases!$A$7:$A$206,B429)=0,"Check: Case ID Not Found",IF(C429="","Check: Missing Contact Date",IF(C429&gt;Dashboard!$B$3,"Check: Future Contact Date",IF(AND(K429&lt;&gt;"",C429&lt;&gt;"",K429&lt;C429),"Check: Follow-Up Before Contact",IF(AND(L429&lt;&gt;"",C429&lt;&gt;"",L429&lt;C429),"Check: Completion Before Contact","OK"))))))))</f>
        <v/>
      </c>
    </row>
    <row r="430">
      <c r="A430" s="23" t="n"/>
      <c r="B430" s="23" t="n"/>
      <c r="C430" s="36" t="n"/>
      <c r="D430" s="23" t="n"/>
      <c r="E430" s="23" t="n"/>
      <c r="F430" s="23" t="n"/>
      <c r="G430" s="23" t="n"/>
      <c r="H430" s="23" t="n"/>
      <c r="I430" s="24" t="n"/>
      <c r="J430" s="24" t="n"/>
      <c r="K430" s="36" t="n"/>
      <c r="L430" s="36" t="n"/>
      <c r="M430" s="25">
        <f>IF(A430="","",IF(K430="","",K430-Dashboard!$B$3))</f>
        <v/>
      </c>
      <c r="N430" s="26">
        <f>IF(A430="","",IF(O430&lt;&gt;"OK","Review Data",IF(L430&lt;&gt;"","Completed",IF(K430="","No Follow-Up",IF(K430&lt;Dashboard!$B$3,"Overdue",IF(K430&lt;=Dashboard!$B$3+Settings!$B$6,"Due Soon","Scheduled"))))))</f>
        <v/>
      </c>
      <c r="O430" s="26">
        <f>IF(A430="","",IF(COUNTIF($A$7:$A$506,A430)&gt;1,"Check: Duplicate Interaction ID",IF(B430="","Check: Missing Case ID",IF(COUNTIF(Cases!$A$7:$A$206,B430)=0,"Check: Case ID Not Found",IF(C430="","Check: Missing Contact Date",IF(C430&gt;Dashboard!$B$3,"Check: Future Contact Date",IF(AND(K430&lt;&gt;"",C430&lt;&gt;"",K430&lt;C430),"Check: Follow-Up Before Contact",IF(AND(L430&lt;&gt;"",C430&lt;&gt;"",L430&lt;C430),"Check: Completion Before Contact","OK"))))))))</f>
        <v/>
      </c>
    </row>
    <row r="431">
      <c r="A431" s="23" t="n"/>
      <c r="B431" s="23" t="n"/>
      <c r="C431" s="36" t="n"/>
      <c r="D431" s="23" t="n"/>
      <c r="E431" s="23" t="n"/>
      <c r="F431" s="23" t="n"/>
      <c r="G431" s="23" t="n"/>
      <c r="H431" s="23" t="n"/>
      <c r="I431" s="24" t="n"/>
      <c r="J431" s="24" t="n"/>
      <c r="K431" s="36" t="n"/>
      <c r="L431" s="36" t="n"/>
      <c r="M431" s="25">
        <f>IF(A431="","",IF(K431="","",K431-Dashboard!$B$3))</f>
        <v/>
      </c>
      <c r="N431" s="26">
        <f>IF(A431="","",IF(O431&lt;&gt;"OK","Review Data",IF(L431&lt;&gt;"","Completed",IF(K431="","No Follow-Up",IF(K431&lt;Dashboard!$B$3,"Overdue",IF(K431&lt;=Dashboard!$B$3+Settings!$B$6,"Due Soon","Scheduled"))))))</f>
        <v/>
      </c>
      <c r="O431" s="26">
        <f>IF(A431="","",IF(COUNTIF($A$7:$A$506,A431)&gt;1,"Check: Duplicate Interaction ID",IF(B431="","Check: Missing Case ID",IF(COUNTIF(Cases!$A$7:$A$206,B431)=0,"Check: Case ID Not Found",IF(C431="","Check: Missing Contact Date",IF(C431&gt;Dashboard!$B$3,"Check: Future Contact Date",IF(AND(K431&lt;&gt;"",C431&lt;&gt;"",K431&lt;C431),"Check: Follow-Up Before Contact",IF(AND(L431&lt;&gt;"",C431&lt;&gt;"",L431&lt;C431),"Check: Completion Before Contact","OK"))))))))</f>
        <v/>
      </c>
    </row>
    <row r="432">
      <c r="A432" s="23" t="n"/>
      <c r="B432" s="23" t="n"/>
      <c r="C432" s="36" t="n"/>
      <c r="D432" s="23" t="n"/>
      <c r="E432" s="23" t="n"/>
      <c r="F432" s="23" t="n"/>
      <c r="G432" s="23" t="n"/>
      <c r="H432" s="23" t="n"/>
      <c r="I432" s="24" t="n"/>
      <c r="J432" s="24" t="n"/>
      <c r="K432" s="36" t="n"/>
      <c r="L432" s="36" t="n"/>
      <c r="M432" s="25">
        <f>IF(A432="","",IF(K432="","",K432-Dashboard!$B$3))</f>
        <v/>
      </c>
      <c r="N432" s="26">
        <f>IF(A432="","",IF(O432&lt;&gt;"OK","Review Data",IF(L432&lt;&gt;"","Completed",IF(K432="","No Follow-Up",IF(K432&lt;Dashboard!$B$3,"Overdue",IF(K432&lt;=Dashboard!$B$3+Settings!$B$6,"Due Soon","Scheduled"))))))</f>
        <v/>
      </c>
      <c r="O432" s="26">
        <f>IF(A432="","",IF(COUNTIF($A$7:$A$506,A432)&gt;1,"Check: Duplicate Interaction ID",IF(B432="","Check: Missing Case ID",IF(COUNTIF(Cases!$A$7:$A$206,B432)=0,"Check: Case ID Not Found",IF(C432="","Check: Missing Contact Date",IF(C432&gt;Dashboard!$B$3,"Check: Future Contact Date",IF(AND(K432&lt;&gt;"",C432&lt;&gt;"",K432&lt;C432),"Check: Follow-Up Before Contact",IF(AND(L432&lt;&gt;"",C432&lt;&gt;"",L432&lt;C432),"Check: Completion Before Contact","OK"))))))))</f>
        <v/>
      </c>
    </row>
    <row r="433">
      <c r="A433" s="23" t="n"/>
      <c r="B433" s="23" t="n"/>
      <c r="C433" s="36" t="n"/>
      <c r="D433" s="23" t="n"/>
      <c r="E433" s="23" t="n"/>
      <c r="F433" s="23" t="n"/>
      <c r="G433" s="23" t="n"/>
      <c r="H433" s="23" t="n"/>
      <c r="I433" s="24" t="n"/>
      <c r="J433" s="24" t="n"/>
      <c r="K433" s="36" t="n"/>
      <c r="L433" s="36" t="n"/>
      <c r="M433" s="25">
        <f>IF(A433="","",IF(K433="","",K433-Dashboard!$B$3))</f>
        <v/>
      </c>
      <c r="N433" s="26">
        <f>IF(A433="","",IF(O433&lt;&gt;"OK","Review Data",IF(L433&lt;&gt;"","Completed",IF(K433="","No Follow-Up",IF(K433&lt;Dashboard!$B$3,"Overdue",IF(K433&lt;=Dashboard!$B$3+Settings!$B$6,"Due Soon","Scheduled"))))))</f>
        <v/>
      </c>
      <c r="O433" s="26">
        <f>IF(A433="","",IF(COUNTIF($A$7:$A$506,A433)&gt;1,"Check: Duplicate Interaction ID",IF(B433="","Check: Missing Case ID",IF(COUNTIF(Cases!$A$7:$A$206,B433)=0,"Check: Case ID Not Found",IF(C433="","Check: Missing Contact Date",IF(C433&gt;Dashboard!$B$3,"Check: Future Contact Date",IF(AND(K433&lt;&gt;"",C433&lt;&gt;"",K433&lt;C433),"Check: Follow-Up Before Contact",IF(AND(L433&lt;&gt;"",C433&lt;&gt;"",L433&lt;C433),"Check: Completion Before Contact","OK"))))))))</f>
        <v/>
      </c>
    </row>
    <row r="434">
      <c r="A434" s="23" t="n"/>
      <c r="B434" s="23" t="n"/>
      <c r="C434" s="36" t="n"/>
      <c r="D434" s="23" t="n"/>
      <c r="E434" s="23" t="n"/>
      <c r="F434" s="23" t="n"/>
      <c r="G434" s="23" t="n"/>
      <c r="H434" s="23" t="n"/>
      <c r="I434" s="24" t="n"/>
      <c r="J434" s="24" t="n"/>
      <c r="K434" s="36" t="n"/>
      <c r="L434" s="36" t="n"/>
      <c r="M434" s="25">
        <f>IF(A434="","",IF(K434="","",K434-Dashboard!$B$3))</f>
        <v/>
      </c>
      <c r="N434" s="26">
        <f>IF(A434="","",IF(O434&lt;&gt;"OK","Review Data",IF(L434&lt;&gt;"","Completed",IF(K434="","No Follow-Up",IF(K434&lt;Dashboard!$B$3,"Overdue",IF(K434&lt;=Dashboard!$B$3+Settings!$B$6,"Due Soon","Scheduled"))))))</f>
        <v/>
      </c>
      <c r="O434" s="26">
        <f>IF(A434="","",IF(COUNTIF($A$7:$A$506,A434)&gt;1,"Check: Duplicate Interaction ID",IF(B434="","Check: Missing Case ID",IF(COUNTIF(Cases!$A$7:$A$206,B434)=0,"Check: Case ID Not Found",IF(C434="","Check: Missing Contact Date",IF(C434&gt;Dashboard!$B$3,"Check: Future Contact Date",IF(AND(K434&lt;&gt;"",C434&lt;&gt;"",K434&lt;C434),"Check: Follow-Up Before Contact",IF(AND(L434&lt;&gt;"",C434&lt;&gt;"",L434&lt;C434),"Check: Completion Before Contact","OK"))))))))</f>
        <v/>
      </c>
    </row>
    <row r="435">
      <c r="A435" s="23" t="n"/>
      <c r="B435" s="23" t="n"/>
      <c r="C435" s="36" t="n"/>
      <c r="D435" s="23" t="n"/>
      <c r="E435" s="23" t="n"/>
      <c r="F435" s="23" t="n"/>
      <c r="G435" s="23" t="n"/>
      <c r="H435" s="23" t="n"/>
      <c r="I435" s="24" t="n"/>
      <c r="J435" s="24" t="n"/>
      <c r="K435" s="36" t="n"/>
      <c r="L435" s="36" t="n"/>
      <c r="M435" s="25">
        <f>IF(A435="","",IF(K435="","",K435-Dashboard!$B$3))</f>
        <v/>
      </c>
      <c r="N435" s="26">
        <f>IF(A435="","",IF(O435&lt;&gt;"OK","Review Data",IF(L435&lt;&gt;"","Completed",IF(K435="","No Follow-Up",IF(K435&lt;Dashboard!$B$3,"Overdue",IF(K435&lt;=Dashboard!$B$3+Settings!$B$6,"Due Soon","Scheduled"))))))</f>
        <v/>
      </c>
      <c r="O435" s="26">
        <f>IF(A435="","",IF(COUNTIF($A$7:$A$506,A435)&gt;1,"Check: Duplicate Interaction ID",IF(B435="","Check: Missing Case ID",IF(COUNTIF(Cases!$A$7:$A$206,B435)=0,"Check: Case ID Not Found",IF(C435="","Check: Missing Contact Date",IF(C435&gt;Dashboard!$B$3,"Check: Future Contact Date",IF(AND(K435&lt;&gt;"",C435&lt;&gt;"",K435&lt;C435),"Check: Follow-Up Before Contact",IF(AND(L435&lt;&gt;"",C435&lt;&gt;"",L435&lt;C435),"Check: Completion Before Contact","OK"))))))))</f>
        <v/>
      </c>
    </row>
    <row r="436">
      <c r="A436" s="23" t="n"/>
      <c r="B436" s="23" t="n"/>
      <c r="C436" s="36" t="n"/>
      <c r="D436" s="23" t="n"/>
      <c r="E436" s="23" t="n"/>
      <c r="F436" s="23" t="n"/>
      <c r="G436" s="23" t="n"/>
      <c r="H436" s="23" t="n"/>
      <c r="I436" s="24" t="n"/>
      <c r="J436" s="24" t="n"/>
      <c r="K436" s="36" t="n"/>
      <c r="L436" s="36" t="n"/>
      <c r="M436" s="25">
        <f>IF(A436="","",IF(K436="","",K436-Dashboard!$B$3))</f>
        <v/>
      </c>
      <c r="N436" s="26">
        <f>IF(A436="","",IF(O436&lt;&gt;"OK","Review Data",IF(L436&lt;&gt;"","Completed",IF(K436="","No Follow-Up",IF(K436&lt;Dashboard!$B$3,"Overdue",IF(K436&lt;=Dashboard!$B$3+Settings!$B$6,"Due Soon","Scheduled"))))))</f>
        <v/>
      </c>
      <c r="O436" s="26">
        <f>IF(A436="","",IF(COUNTIF($A$7:$A$506,A436)&gt;1,"Check: Duplicate Interaction ID",IF(B436="","Check: Missing Case ID",IF(COUNTIF(Cases!$A$7:$A$206,B436)=0,"Check: Case ID Not Found",IF(C436="","Check: Missing Contact Date",IF(C436&gt;Dashboard!$B$3,"Check: Future Contact Date",IF(AND(K436&lt;&gt;"",C436&lt;&gt;"",K436&lt;C436),"Check: Follow-Up Before Contact",IF(AND(L436&lt;&gt;"",C436&lt;&gt;"",L436&lt;C436),"Check: Completion Before Contact","OK"))))))))</f>
        <v/>
      </c>
    </row>
    <row r="437">
      <c r="A437" s="23" t="n"/>
      <c r="B437" s="23" t="n"/>
      <c r="C437" s="36" t="n"/>
      <c r="D437" s="23" t="n"/>
      <c r="E437" s="23" t="n"/>
      <c r="F437" s="23" t="n"/>
      <c r="G437" s="23" t="n"/>
      <c r="H437" s="23" t="n"/>
      <c r="I437" s="24" t="n"/>
      <c r="J437" s="24" t="n"/>
      <c r="K437" s="36" t="n"/>
      <c r="L437" s="36" t="n"/>
      <c r="M437" s="25">
        <f>IF(A437="","",IF(K437="","",K437-Dashboard!$B$3))</f>
        <v/>
      </c>
      <c r="N437" s="26">
        <f>IF(A437="","",IF(O437&lt;&gt;"OK","Review Data",IF(L437&lt;&gt;"","Completed",IF(K437="","No Follow-Up",IF(K437&lt;Dashboard!$B$3,"Overdue",IF(K437&lt;=Dashboard!$B$3+Settings!$B$6,"Due Soon","Scheduled"))))))</f>
        <v/>
      </c>
      <c r="O437" s="26">
        <f>IF(A437="","",IF(COUNTIF($A$7:$A$506,A437)&gt;1,"Check: Duplicate Interaction ID",IF(B437="","Check: Missing Case ID",IF(COUNTIF(Cases!$A$7:$A$206,B437)=0,"Check: Case ID Not Found",IF(C437="","Check: Missing Contact Date",IF(C437&gt;Dashboard!$B$3,"Check: Future Contact Date",IF(AND(K437&lt;&gt;"",C437&lt;&gt;"",K437&lt;C437),"Check: Follow-Up Before Contact",IF(AND(L437&lt;&gt;"",C437&lt;&gt;"",L437&lt;C437),"Check: Completion Before Contact","OK"))))))))</f>
        <v/>
      </c>
    </row>
    <row r="438">
      <c r="A438" s="23" t="n"/>
      <c r="B438" s="23" t="n"/>
      <c r="C438" s="36" t="n"/>
      <c r="D438" s="23" t="n"/>
      <c r="E438" s="23" t="n"/>
      <c r="F438" s="23" t="n"/>
      <c r="G438" s="23" t="n"/>
      <c r="H438" s="23" t="n"/>
      <c r="I438" s="24" t="n"/>
      <c r="J438" s="24" t="n"/>
      <c r="K438" s="36" t="n"/>
      <c r="L438" s="36" t="n"/>
      <c r="M438" s="25">
        <f>IF(A438="","",IF(K438="","",K438-Dashboard!$B$3))</f>
        <v/>
      </c>
      <c r="N438" s="26">
        <f>IF(A438="","",IF(O438&lt;&gt;"OK","Review Data",IF(L438&lt;&gt;"","Completed",IF(K438="","No Follow-Up",IF(K438&lt;Dashboard!$B$3,"Overdue",IF(K438&lt;=Dashboard!$B$3+Settings!$B$6,"Due Soon","Scheduled"))))))</f>
        <v/>
      </c>
      <c r="O438" s="26">
        <f>IF(A438="","",IF(COUNTIF($A$7:$A$506,A438)&gt;1,"Check: Duplicate Interaction ID",IF(B438="","Check: Missing Case ID",IF(COUNTIF(Cases!$A$7:$A$206,B438)=0,"Check: Case ID Not Found",IF(C438="","Check: Missing Contact Date",IF(C438&gt;Dashboard!$B$3,"Check: Future Contact Date",IF(AND(K438&lt;&gt;"",C438&lt;&gt;"",K438&lt;C438),"Check: Follow-Up Before Contact",IF(AND(L438&lt;&gt;"",C438&lt;&gt;"",L438&lt;C438),"Check: Completion Before Contact","OK"))))))))</f>
        <v/>
      </c>
    </row>
    <row r="439">
      <c r="A439" s="23" t="n"/>
      <c r="B439" s="23" t="n"/>
      <c r="C439" s="36" t="n"/>
      <c r="D439" s="23" t="n"/>
      <c r="E439" s="23" t="n"/>
      <c r="F439" s="23" t="n"/>
      <c r="G439" s="23" t="n"/>
      <c r="H439" s="23" t="n"/>
      <c r="I439" s="24" t="n"/>
      <c r="J439" s="24" t="n"/>
      <c r="K439" s="36" t="n"/>
      <c r="L439" s="36" t="n"/>
      <c r="M439" s="25">
        <f>IF(A439="","",IF(K439="","",K439-Dashboard!$B$3))</f>
        <v/>
      </c>
      <c r="N439" s="26">
        <f>IF(A439="","",IF(O439&lt;&gt;"OK","Review Data",IF(L439&lt;&gt;"","Completed",IF(K439="","No Follow-Up",IF(K439&lt;Dashboard!$B$3,"Overdue",IF(K439&lt;=Dashboard!$B$3+Settings!$B$6,"Due Soon","Scheduled"))))))</f>
        <v/>
      </c>
      <c r="O439" s="26">
        <f>IF(A439="","",IF(COUNTIF($A$7:$A$506,A439)&gt;1,"Check: Duplicate Interaction ID",IF(B439="","Check: Missing Case ID",IF(COUNTIF(Cases!$A$7:$A$206,B439)=0,"Check: Case ID Not Found",IF(C439="","Check: Missing Contact Date",IF(C439&gt;Dashboard!$B$3,"Check: Future Contact Date",IF(AND(K439&lt;&gt;"",C439&lt;&gt;"",K439&lt;C439),"Check: Follow-Up Before Contact",IF(AND(L439&lt;&gt;"",C439&lt;&gt;"",L439&lt;C439),"Check: Completion Before Contact","OK"))))))))</f>
        <v/>
      </c>
    </row>
    <row r="440">
      <c r="A440" s="23" t="n"/>
      <c r="B440" s="23" t="n"/>
      <c r="C440" s="36" t="n"/>
      <c r="D440" s="23" t="n"/>
      <c r="E440" s="23" t="n"/>
      <c r="F440" s="23" t="n"/>
      <c r="G440" s="23" t="n"/>
      <c r="H440" s="23" t="n"/>
      <c r="I440" s="24" t="n"/>
      <c r="J440" s="24" t="n"/>
      <c r="K440" s="36" t="n"/>
      <c r="L440" s="36" t="n"/>
      <c r="M440" s="25">
        <f>IF(A440="","",IF(K440="","",K440-Dashboard!$B$3))</f>
        <v/>
      </c>
      <c r="N440" s="26">
        <f>IF(A440="","",IF(O440&lt;&gt;"OK","Review Data",IF(L440&lt;&gt;"","Completed",IF(K440="","No Follow-Up",IF(K440&lt;Dashboard!$B$3,"Overdue",IF(K440&lt;=Dashboard!$B$3+Settings!$B$6,"Due Soon","Scheduled"))))))</f>
        <v/>
      </c>
      <c r="O440" s="26">
        <f>IF(A440="","",IF(COUNTIF($A$7:$A$506,A440)&gt;1,"Check: Duplicate Interaction ID",IF(B440="","Check: Missing Case ID",IF(COUNTIF(Cases!$A$7:$A$206,B440)=0,"Check: Case ID Not Found",IF(C440="","Check: Missing Contact Date",IF(C440&gt;Dashboard!$B$3,"Check: Future Contact Date",IF(AND(K440&lt;&gt;"",C440&lt;&gt;"",K440&lt;C440),"Check: Follow-Up Before Contact",IF(AND(L440&lt;&gt;"",C440&lt;&gt;"",L440&lt;C440),"Check: Completion Before Contact","OK"))))))))</f>
        <v/>
      </c>
    </row>
    <row r="441">
      <c r="A441" s="23" t="n"/>
      <c r="B441" s="23" t="n"/>
      <c r="C441" s="36" t="n"/>
      <c r="D441" s="23" t="n"/>
      <c r="E441" s="23" t="n"/>
      <c r="F441" s="23" t="n"/>
      <c r="G441" s="23" t="n"/>
      <c r="H441" s="23" t="n"/>
      <c r="I441" s="24" t="n"/>
      <c r="J441" s="24" t="n"/>
      <c r="K441" s="36" t="n"/>
      <c r="L441" s="36" t="n"/>
      <c r="M441" s="25">
        <f>IF(A441="","",IF(K441="","",K441-Dashboard!$B$3))</f>
        <v/>
      </c>
      <c r="N441" s="26">
        <f>IF(A441="","",IF(O441&lt;&gt;"OK","Review Data",IF(L441&lt;&gt;"","Completed",IF(K441="","No Follow-Up",IF(K441&lt;Dashboard!$B$3,"Overdue",IF(K441&lt;=Dashboard!$B$3+Settings!$B$6,"Due Soon","Scheduled"))))))</f>
        <v/>
      </c>
      <c r="O441" s="26">
        <f>IF(A441="","",IF(COUNTIF($A$7:$A$506,A441)&gt;1,"Check: Duplicate Interaction ID",IF(B441="","Check: Missing Case ID",IF(COUNTIF(Cases!$A$7:$A$206,B441)=0,"Check: Case ID Not Found",IF(C441="","Check: Missing Contact Date",IF(C441&gt;Dashboard!$B$3,"Check: Future Contact Date",IF(AND(K441&lt;&gt;"",C441&lt;&gt;"",K441&lt;C441),"Check: Follow-Up Before Contact",IF(AND(L441&lt;&gt;"",C441&lt;&gt;"",L441&lt;C441),"Check: Completion Before Contact","OK"))))))))</f>
        <v/>
      </c>
    </row>
    <row r="442">
      <c r="A442" s="23" t="n"/>
      <c r="B442" s="23" t="n"/>
      <c r="C442" s="36" t="n"/>
      <c r="D442" s="23" t="n"/>
      <c r="E442" s="23" t="n"/>
      <c r="F442" s="23" t="n"/>
      <c r="G442" s="23" t="n"/>
      <c r="H442" s="23" t="n"/>
      <c r="I442" s="24" t="n"/>
      <c r="J442" s="24" t="n"/>
      <c r="K442" s="36" t="n"/>
      <c r="L442" s="36" t="n"/>
      <c r="M442" s="25">
        <f>IF(A442="","",IF(K442="","",K442-Dashboard!$B$3))</f>
        <v/>
      </c>
      <c r="N442" s="26">
        <f>IF(A442="","",IF(O442&lt;&gt;"OK","Review Data",IF(L442&lt;&gt;"","Completed",IF(K442="","No Follow-Up",IF(K442&lt;Dashboard!$B$3,"Overdue",IF(K442&lt;=Dashboard!$B$3+Settings!$B$6,"Due Soon","Scheduled"))))))</f>
        <v/>
      </c>
      <c r="O442" s="26">
        <f>IF(A442="","",IF(COUNTIF($A$7:$A$506,A442)&gt;1,"Check: Duplicate Interaction ID",IF(B442="","Check: Missing Case ID",IF(COUNTIF(Cases!$A$7:$A$206,B442)=0,"Check: Case ID Not Found",IF(C442="","Check: Missing Contact Date",IF(C442&gt;Dashboard!$B$3,"Check: Future Contact Date",IF(AND(K442&lt;&gt;"",C442&lt;&gt;"",K442&lt;C442),"Check: Follow-Up Before Contact",IF(AND(L442&lt;&gt;"",C442&lt;&gt;"",L442&lt;C442),"Check: Completion Before Contact","OK"))))))))</f>
        <v/>
      </c>
    </row>
    <row r="443">
      <c r="A443" s="23" t="n"/>
      <c r="B443" s="23" t="n"/>
      <c r="C443" s="36" t="n"/>
      <c r="D443" s="23" t="n"/>
      <c r="E443" s="23" t="n"/>
      <c r="F443" s="23" t="n"/>
      <c r="G443" s="23" t="n"/>
      <c r="H443" s="23" t="n"/>
      <c r="I443" s="24" t="n"/>
      <c r="J443" s="24" t="n"/>
      <c r="K443" s="36" t="n"/>
      <c r="L443" s="36" t="n"/>
      <c r="M443" s="25">
        <f>IF(A443="","",IF(K443="","",K443-Dashboard!$B$3))</f>
        <v/>
      </c>
      <c r="N443" s="26">
        <f>IF(A443="","",IF(O443&lt;&gt;"OK","Review Data",IF(L443&lt;&gt;"","Completed",IF(K443="","No Follow-Up",IF(K443&lt;Dashboard!$B$3,"Overdue",IF(K443&lt;=Dashboard!$B$3+Settings!$B$6,"Due Soon","Scheduled"))))))</f>
        <v/>
      </c>
      <c r="O443" s="26">
        <f>IF(A443="","",IF(COUNTIF($A$7:$A$506,A443)&gt;1,"Check: Duplicate Interaction ID",IF(B443="","Check: Missing Case ID",IF(COUNTIF(Cases!$A$7:$A$206,B443)=0,"Check: Case ID Not Found",IF(C443="","Check: Missing Contact Date",IF(C443&gt;Dashboard!$B$3,"Check: Future Contact Date",IF(AND(K443&lt;&gt;"",C443&lt;&gt;"",K443&lt;C443),"Check: Follow-Up Before Contact",IF(AND(L443&lt;&gt;"",C443&lt;&gt;"",L443&lt;C443),"Check: Completion Before Contact","OK"))))))))</f>
        <v/>
      </c>
    </row>
    <row r="444">
      <c r="A444" s="23" t="n"/>
      <c r="B444" s="23" t="n"/>
      <c r="C444" s="36" t="n"/>
      <c r="D444" s="23" t="n"/>
      <c r="E444" s="23" t="n"/>
      <c r="F444" s="23" t="n"/>
      <c r="G444" s="23" t="n"/>
      <c r="H444" s="23" t="n"/>
      <c r="I444" s="24" t="n"/>
      <c r="J444" s="24" t="n"/>
      <c r="K444" s="36" t="n"/>
      <c r="L444" s="36" t="n"/>
      <c r="M444" s="25">
        <f>IF(A444="","",IF(K444="","",K444-Dashboard!$B$3))</f>
        <v/>
      </c>
      <c r="N444" s="26">
        <f>IF(A444="","",IF(O444&lt;&gt;"OK","Review Data",IF(L444&lt;&gt;"","Completed",IF(K444="","No Follow-Up",IF(K444&lt;Dashboard!$B$3,"Overdue",IF(K444&lt;=Dashboard!$B$3+Settings!$B$6,"Due Soon","Scheduled"))))))</f>
        <v/>
      </c>
      <c r="O444" s="26">
        <f>IF(A444="","",IF(COUNTIF($A$7:$A$506,A444)&gt;1,"Check: Duplicate Interaction ID",IF(B444="","Check: Missing Case ID",IF(COUNTIF(Cases!$A$7:$A$206,B444)=0,"Check: Case ID Not Found",IF(C444="","Check: Missing Contact Date",IF(C444&gt;Dashboard!$B$3,"Check: Future Contact Date",IF(AND(K444&lt;&gt;"",C444&lt;&gt;"",K444&lt;C444),"Check: Follow-Up Before Contact",IF(AND(L444&lt;&gt;"",C444&lt;&gt;"",L444&lt;C444),"Check: Completion Before Contact","OK"))))))))</f>
        <v/>
      </c>
    </row>
    <row r="445">
      <c r="A445" s="23" t="n"/>
      <c r="B445" s="23" t="n"/>
      <c r="C445" s="36" t="n"/>
      <c r="D445" s="23" t="n"/>
      <c r="E445" s="23" t="n"/>
      <c r="F445" s="23" t="n"/>
      <c r="G445" s="23" t="n"/>
      <c r="H445" s="23" t="n"/>
      <c r="I445" s="24" t="n"/>
      <c r="J445" s="24" t="n"/>
      <c r="K445" s="36" t="n"/>
      <c r="L445" s="36" t="n"/>
      <c r="M445" s="25">
        <f>IF(A445="","",IF(K445="","",K445-Dashboard!$B$3))</f>
        <v/>
      </c>
      <c r="N445" s="26">
        <f>IF(A445="","",IF(O445&lt;&gt;"OK","Review Data",IF(L445&lt;&gt;"","Completed",IF(K445="","No Follow-Up",IF(K445&lt;Dashboard!$B$3,"Overdue",IF(K445&lt;=Dashboard!$B$3+Settings!$B$6,"Due Soon","Scheduled"))))))</f>
        <v/>
      </c>
      <c r="O445" s="26">
        <f>IF(A445="","",IF(COUNTIF($A$7:$A$506,A445)&gt;1,"Check: Duplicate Interaction ID",IF(B445="","Check: Missing Case ID",IF(COUNTIF(Cases!$A$7:$A$206,B445)=0,"Check: Case ID Not Found",IF(C445="","Check: Missing Contact Date",IF(C445&gt;Dashboard!$B$3,"Check: Future Contact Date",IF(AND(K445&lt;&gt;"",C445&lt;&gt;"",K445&lt;C445),"Check: Follow-Up Before Contact",IF(AND(L445&lt;&gt;"",C445&lt;&gt;"",L445&lt;C445),"Check: Completion Before Contact","OK"))))))))</f>
        <v/>
      </c>
    </row>
    <row r="446">
      <c r="A446" s="23" t="n"/>
      <c r="B446" s="23" t="n"/>
      <c r="C446" s="36" t="n"/>
      <c r="D446" s="23" t="n"/>
      <c r="E446" s="23" t="n"/>
      <c r="F446" s="23" t="n"/>
      <c r="G446" s="23" t="n"/>
      <c r="H446" s="23" t="n"/>
      <c r="I446" s="24" t="n"/>
      <c r="J446" s="24" t="n"/>
      <c r="K446" s="36" t="n"/>
      <c r="L446" s="36" t="n"/>
      <c r="M446" s="25">
        <f>IF(A446="","",IF(K446="","",K446-Dashboard!$B$3))</f>
        <v/>
      </c>
      <c r="N446" s="26">
        <f>IF(A446="","",IF(O446&lt;&gt;"OK","Review Data",IF(L446&lt;&gt;"","Completed",IF(K446="","No Follow-Up",IF(K446&lt;Dashboard!$B$3,"Overdue",IF(K446&lt;=Dashboard!$B$3+Settings!$B$6,"Due Soon","Scheduled"))))))</f>
        <v/>
      </c>
      <c r="O446" s="26">
        <f>IF(A446="","",IF(COUNTIF($A$7:$A$506,A446)&gt;1,"Check: Duplicate Interaction ID",IF(B446="","Check: Missing Case ID",IF(COUNTIF(Cases!$A$7:$A$206,B446)=0,"Check: Case ID Not Found",IF(C446="","Check: Missing Contact Date",IF(C446&gt;Dashboard!$B$3,"Check: Future Contact Date",IF(AND(K446&lt;&gt;"",C446&lt;&gt;"",K446&lt;C446),"Check: Follow-Up Before Contact",IF(AND(L446&lt;&gt;"",C446&lt;&gt;"",L446&lt;C446),"Check: Completion Before Contact","OK"))))))))</f>
        <v/>
      </c>
    </row>
    <row r="447">
      <c r="A447" s="23" t="n"/>
      <c r="B447" s="23" t="n"/>
      <c r="C447" s="36" t="n"/>
      <c r="D447" s="23" t="n"/>
      <c r="E447" s="23" t="n"/>
      <c r="F447" s="23" t="n"/>
      <c r="G447" s="23" t="n"/>
      <c r="H447" s="23" t="n"/>
      <c r="I447" s="24" t="n"/>
      <c r="J447" s="24" t="n"/>
      <c r="K447" s="36" t="n"/>
      <c r="L447" s="36" t="n"/>
      <c r="M447" s="25">
        <f>IF(A447="","",IF(K447="","",K447-Dashboard!$B$3))</f>
        <v/>
      </c>
      <c r="N447" s="26">
        <f>IF(A447="","",IF(O447&lt;&gt;"OK","Review Data",IF(L447&lt;&gt;"","Completed",IF(K447="","No Follow-Up",IF(K447&lt;Dashboard!$B$3,"Overdue",IF(K447&lt;=Dashboard!$B$3+Settings!$B$6,"Due Soon","Scheduled"))))))</f>
        <v/>
      </c>
      <c r="O447" s="26">
        <f>IF(A447="","",IF(COUNTIF($A$7:$A$506,A447)&gt;1,"Check: Duplicate Interaction ID",IF(B447="","Check: Missing Case ID",IF(COUNTIF(Cases!$A$7:$A$206,B447)=0,"Check: Case ID Not Found",IF(C447="","Check: Missing Contact Date",IF(C447&gt;Dashboard!$B$3,"Check: Future Contact Date",IF(AND(K447&lt;&gt;"",C447&lt;&gt;"",K447&lt;C447),"Check: Follow-Up Before Contact",IF(AND(L447&lt;&gt;"",C447&lt;&gt;"",L447&lt;C447),"Check: Completion Before Contact","OK"))))))))</f>
        <v/>
      </c>
    </row>
    <row r="448">
      <c r="A448" s="23" t="n"/>
      <c r="B448" s="23" t="n"/>
      <c r="C448" s="36" t="n"/>
      <c r="D448" s="23" t="n"/>
      <c r="E448" s="23" t="n"/>
      <c r="F448" s="23" t="n"/>
      <c r="G448" s="23" t="n"/>
      <c r="H448" s="23" t="n"/>
      <c r="I448" s="24" t="n"/>
      <c r="J448" s="24" t="n"/>
      <c r="K448" s="36" t="n"/>
      <c r="L448" s="36" t="n"/>
      <c r="M448" s="25">
        <f>IF(A448="","",IF(K448="","",K448-Dashboard!$B$3))</f>
        <v/>
      </c>
      <c r="N448" s="26">
        <f>IF(A448="","",IF(O448&lt;&gt;"OK","Review Data",IF(L448&lt;&gt;"","Completed",IF(K448="","No Follow-Up",IF(K448&lt;Dashboard!$B$3,"Overdue",IF(K448&lt;=Dashboard!$B$3+Settings!$B$6,"Due Soon","Scheduled"))))))</f>
        <v/>
      </c>
      <c r="O448" s="26">
        <f>IF(A448="","",IF(COUNTIF($A$7:$A$506,A448)&gt;1,"Check: Duplicate Interaction ID",IF(B448="","Check: Missing Case ID",IF(COUNTIF(Cases!$A$7:$A$206,B448)=0,"Check: Case ID Not Found",IF(C448="","Check: Missing Contact Date",IF(C448&gt;Dashboard!$B$3,"Check: Future Contact Date",IF(AND(K448&lt;&gt;"",C448&lt;&gt;"",K448&lt;C448),"Check: Follow-Up Before Contact",IF(AND(L448&lt;&gt;"",C448&lt;&gt;"",L448&lt;C448),"Check: Completion Before Contact","OK"))))))))</f>
        <v/>
      </c>
    </row>
    <row r="449">
      <c r="A449" s="23" t="n"/>
      <c r="B449" s="23" t="n"/>
      <c r="C449" s="36" t="n"/>
      <c r="D449" s="23" t="n"/>
      <c r="E449" s="23" t="n"/>
      <c r="F449" s="23" t="n"/>
      <c r="G449" s="23" t="n"/>
      <c r="H449" s="23" t="n"/>
      <c r="I449" s="24" t="n"/>
      <c r="J449" s="24" t="n"/>
      <c r="K449" s="36" t="n"/>
      <c r="L449" s="36" t="n"/>
      <c r="M449" s="25">
        <f>IF(A449="","",IF(K449="","",K449-Dashboard!$B$3))</f>
        <v/>
      </c>
      <c r="N449" s="26">
        <f>IF(A449="","",IF(O449&lt;&gt;"OK","Review Data",IF(L449&lt;&gt;"","Completed",IF(K449="","No Follow-Up",IF(K449&lt;Dashboard!$B$3,"Overdue",IF(K449&lt;=Dashboard!$B$3+Settings!$B$6,"Due Soon","Scheduled"))))))</f>
        <v/>
      </c>
      <c r="O449" s="26">
        <f>IF(A449="","",IF(COUNTIF($A$7:$A$506,A449)&gt;1,"Check: Duplicate Interaction ID",IF(B449="","Check: Missing Case ID",IF(COUNTIF(Cases!$A$7:$A$206,B449)=0,"Check: Case ID Not Found",IF(C449="","Check: Missing Contact Date",IF(C449&gt;Dashboard!$B$3,"Check: Future Contact Date",IF(AND(K449&lt;&gt;"",C449&lt;&gt;"",K449&lt;C449),"Check: Follow-Up Before Contact",IF(AND(L449&lt;&gt;"",C449&lt;&gt;"",L449&lt;C449),"Check: Completion Before Contact","OK"))))))))</f>
        <v/>
      </c>
    </row>
    <row r="450">
      <c r="A450" s="23" t="n"/>
      <c r="B450" s="23" t="n"/>
      <c r="C450" s="36" t="n"/>
      <c r="D450" s="23" t="n"/>
      <c r="E450" s="23" t="n"/>
      <c r="F450" s="23" t="n"/>
      <c r="G450" s="23" t="n"/>
      <c r="H450" s="23" t="n"/>
      <c r="I450" s="24" t="n"/>
      <c r="J450" s="24" t="n"/>
      <c r="K450" s="36" t="n"/>
      <c r="L450" s="36" t="n"/>
      <c r="M450" s="25">
        <f>IF(A450="","",IF(K450="","",K450-Dashboard!$B$3))</f>
        <v/>
      </c>
      <c r="N450" s="26">
        <f>IF(A450="","",IF(O450&lt;&gt;"OK","Review Data",IF(L450&lt;&gt;"","Completed",IF(K450="","No Follow-Up",IF(K450&lt;Dashboard!$B$3,"Overdue",IF(K450&lt;=Dashboard!$B$3+Settings!$B$6,"Due Soon","Scheduled"))))))</f>
        <v/>
      </c>
      <c r="O450" s="26">
        <f>IF(A450="","",IF(COUNTIF($A$7:$A$506,A450)&gt;1,"Check: Duplicate Interaction ID",IF(B450="","Check: Missing Case ID",IF(COUNTIF(Cases!$A$7:$A$206,B450)=0,"Check: Case ID Not Found",IF(C450="","Check: Missing Contact Date",IF(C450&gt;Dashboard!$B$3,"Check: Future Contact Date",IF(AND(K450&lt;&gt;"",C450&lt;&gt;"",K450&lt;C450),"Check: Follow-Up Before Contact",IF(AND(L450&lt;&gt;"",C450&lt;&gt;"",L450&lt;C450),"Check: Completion Before Contact","OK"))))))))</f>
        <v/>
      </c>
    </row>
    <row r="451">
      <c r="A451" s="23" t="n"/>
      <c r="B451" s="23" t="n"/>
      <c r="C451" s="36" t="n"/>
      <c r="D451" s="23" t="n"/>
      <c r="E451" s="23" t="n"/>
      <c r="F451" s="23" t="n"/>
      <c r="G451" s="23" t="n"/>
      <c r="H451" s="23" t="n"/>
      <c r="I451" s="24" t="n"/>
      <c r="J451" s="24" t="n"/>
      <c r="K451" s="36" t="n"/>
      <c r="L451" s="36" t="n"/>
      <c r="M451" s="25">
        <f>IF(A451="","",IF(K451="","",K451-Dashboard!$B$3))</f>
        <v/>
      </c>
      <c r="N451" s="26">
        <f>IF(A451="","",IF(O451&lt;&gt;"OK","Review Data",IF(L451&lt;&gt;"","Completed",IF(K451="","No Follow-Up",IF(K451&lt;Dashboard!$B$3,"Overdue",IF(K451&lt;=Dashboard!$B$3+Settings!$B$6,"Due Soon","Scheduled"))))))</f>
        <v/>
      </c>
      <c r="O451" s="26">
        <f>IF(A451="","",IF(COUNTIF($A$7:$A$506,A451)&gt;1,"Check: Duplicate Interaction ID",IF(B451="","Check: Missing Case ID",IF(COUNTIF(Cases!$A$7:$A$206,B451)=0,"Check: Case ID Not Found",IF(C451="","Check: Missing Contact Date",IF(C451&gt;Dashboard!$B$3,"Check: Future Contact Date",IF(AND(K451&lt;&gt;"",C451&lt;&gt;"",K451&lt;C451),"Check: Follow-Up Before Contact",IF(AND(L451&lt;&gt;"",C451&lt;&gt;"",L451&lt;C451),"Check: Completion Before Contact","OK"))))))))</f>
        <v/>
      </c>
    </row>
    <row r="452">
      <c r="A452" s="23" t="n"/>
      <c r="B452" s="23" t="n"/>
      <c r="C452" s="36" t="n"/>
      <c r="D452" s="23" t="n"/>
      <c r="E452" s="23" t="n"/>
      <c r="F452" s="23" t="n"/>
      <c r="G452" s="23" t="n"/>
      <c r="H452" s="23" t="n"/>
      <c r="I452" s="24" t="n"/>
      <c r="J452" s="24" t="n"/>
      <c r="K452" s="36" t="n"/>
      <c r="L452" s="36" t="n"/>
      <c r="M452" s="25">
        <f>IF(A452="","",IF(K452="","",K452-Dashboard!$B$3))</f>
        <v/>
      </c>
      <c r="N452" s="26">
        <f>IF(A452="","",IF(O452&lt;&gt;"OK","Review Data",IF(L452&lt;&gt;"","Completed",IF(K452="","No Follow-Up",IF(K452&lt;Dashboard!$B$3,"Overdue",IF(K452&lt;=Dashboard!$B$3+Settings!$B$6,"Due Soon","Scheduled"))))))</f>
        <v/>
      </c>
      <c r="O452" s="26">
        <f>IF(A452="","",IF(COUNTIF($A$7:$A$506,A452)&gt;1,"Check: Duplicate Interaction ID",IF(B452="","Check: Missing Case ID",IF(COUNTIF(Cases!$A$7:$A$206,B452)=0,"Check: Case ID Not Found",IF(C452="","Check: Missing Contact Date",IF(C452&gt;Dashboard!$B$3,"Check: Future Contact Date",IF(AND(K452&lt;&gt;"",C452&lt;&gt;"",K452&lt;C452),"Check: Follow-Up Before Contact",IF(AND(L452&lt;&gt;"",C452&lt;&gt;"",L452&lt;C452),"Check: Completion Before Contact","OK"))))))))</f>
        <v/>
      </c>
    </row>
    <row r="453">
      <c r="A453" s="23" t="n"/>
      <c r="B453" s="23" t="n"/>
      <c r="C453" s="36" t="n"/>
      <c r="D453" s="23" t="n"/>
      <c r="E453" s="23" t="n"/>
      <c r="F453" s="23" t="n"/>
      <c r="G453" s="23" t="n"/>
      <c r="H453" s="23" t="n"/>
      <c r="I453" s="24" t="n"/>
      <c r="J453" s="24" t="n"/>
      <c r="K453" s="36" t="n"/>
      <c r="L453" s="36" t="n"/>
      <c r="M453" s="25">
        <f>IF(A453="","",IF(K453="","",K453-Dashboard!$B$3))</f>
        <v/>
      </c>
      <c r="N453" s="26">
        <f>IF(A453="","",IF(O453&lt;&gt;"OK","Review Data",IF(L453&lt;&gt;"","Completed",IF(K453="","No Follow-Up",IF(K453&lt;Dashboard!$B$3,"Overdue",IF(K453&lt;=Dashboard!$B$3+Settings!$B$6,"Due Soon","Scheduled"))))))</f>
        <v/>
      </c>
      <c r="O453" s="26">
        <f>IF(A453="","",IF(COUNTIF($A$7:$A$506,A453)&gt;1,"Check: Duplicate Interaction ID",IF(B453="","Check: Missing Case ID",IF(COUNTIF(Cases!$A$7:$A$206,B453)=0,"Check: Case ID Not Found",IF(C453="","Check: Missing Contact Date",IF(C453&gt;Dashboard!$B$3,"Check: Future Contact Date",IF(AND(K453&lt;&gt;"",C453&lt;&gt;"",K453&lt;C453),"Check: Follow-Up Before Contact",IF(AND(L453&lt;&gt;"",C453&lt;&gt;"",L453&lt;C453),"Check: Completion Before Contact","OK"))))))))</f>
        <v/>
      </c>
    </row>
    <row r="454">
      <c r="A454" s="23" t="n"/>
      <c r="B454" s="23" t="n"/>
      <c r="C454" s="36" t="n"/>
      <c r="D454" s="23" t="n"/>
      <c r="E454" s="23" t="n"/>
      <c r="F454" s="23" t="n"/>
      <c r="G454" s="23" t="n"/>
      <c r="H454" s="23" t="n"/>
      <c r="I454" s="24" t="n"/>
      <c r="J454" s="24" t="n"/>
      <c r="K454" s="36" t="n"/>
      <c r="L454" s="36" t="n"/>
      <c r="M454" s="25">
        <f>IF(A454="","",IF(K454="","",K454-Dashboard!$B$3))</f>
        <v/>
      </c>
      <c r="N454" s="26">
        <f>IF(A454="","",IF(O454&lt;&gt;"OK","Review Data",IF(L454&lt;&gt;"","Completed",IF(K454="","No Follow-Up",IF(K454&lt;Dashboard!$B$3,"Overdue",IF(K454&lt;=Dashboard!$B$3+Settings!$B$6,"Due Soon","Scheduled"))))))</f>
        <v/>
      </c>
      <c r="O454" s="26">
        <f>IF(A454="","",IF(COUNTIF($A$7:$A$506,A454)&gt;1,"Check: Duplicate Interaction ID",IF(B454="","Check: Missing Case ID",IF(COUNTIF(Cases!$A$7:$A$206,B454)=0,"Check: Case ID Not Found",IF(C454="","Check: Missing Contact Date",IF(C454&gt;Dashboard!$B$3,"Check: Future Contact Date",IF(AND(K454&lt;&gt;"",C454&lt;&gt;"",K454&lt;C454),"Check: Follow-Up Before Contact",IF(AND(L454&lt;&gt;"",C454&lt;&gt;"",L454&lt;C454),"Check: Completion Before Contact","OK"))))))))</f>
        <v/>
      </c>
    </row>
    <row r="455">
      <c r="A455" s="23" t="n"/>
      <c r="B455" s="23" t="n"/>
      <c r="C455" s="36" t="n"/>
      <c r="D455" s="23" t="n"/>
      <c r="E455" s="23" t="n"/>
      <c r="F455" s="23" t="n"/>
      <c r="G455" s="23" t="n"/>
      <c r="H455" s="23" t="n"/>
      <c r="I455" s="24" t="n"/>
      <c r="J455" s="24" t="n"/>
      <c r="K455" s="36" t="n"/>
      <c r="L455" s="36" t="n"/>
      <c r="M455" s="25">
        <f>IF(A455="","",IF(K455="","",K455-Dashboard!$B$3))</f>
        <v/>
      </c>
      <c r="N455" s="26">
        <f>IF(A455="","",IF(O455&lt;&gt;"OK","Review Data",IF(L455&lt;&gt;"","Completed",IF(K455="","No Follow-Up",IF(K455&lt;Dashboard!$B$3,"Overdue",IF(K455&lt;=Dashboard!$B$3+Settings!$B$6,"Due Soon","Scheduled"))))))</f>
        <v/>
      </c>
      <c r="O455" s="26">
        <f>IF(A455="","",IF(COUNTIF($A$7:$A$506,A455)&gt;1,"Check: Duplicate Interaction ID",IF(B455="","Check: Missing Case ID",IF(COUNTIF(Cases!$A$7:$A$206,B455)=0,"Check: Case ID Not Found",IF(C455="","Check: Missing Contact Date",IF(C455&gt;Dashboard!$B$3,"Check: Future Contact Date",IF(AND(K455&lt;&gt;"",C455&lt;&gt;"",K455&lt;C455),"Check: Follow-Up Before Contact",IF(AND(L455&lt;&gt;"",C455&lt;&gt;"",L455&lt;C455),"Check: Completion Before Contact","OK"))))))))</f>
        <v/>
      </c>
    </row>
    <row r="456">
      <c r="A456" s="23" t="n"/>
      <c r="B456" s="23" t="n"/>
      <c r="C456" s="36" t="n"/>
      <c r="D456" s="23" t="n"/>
      <c r="E456" s="23" t="n"/>
      <c r="F456" s="23" t="n"/>
      <c r="G456" s="23" t="n"/>
      <c r="H456" s="23" t="n"/>
      <c r="I456" s="24" t="n"/>
      <c r="J456" s="24" t="n"/>
      <c r="K456" s="36" t="n"/>
      <c r="L456" s="36" t="n"/>
      <c r="M456" s="25">
        <f>IF(A456="","",IF(K456="","",K456-Dashboard!$B$3))</f>
        <v/>
      </c>
      <c r="N456" s="26">
        <f>IF(A456="","",IF(O456&lt;&gt;"OK","Review Data",IF(L456&lt;&gt;"","Completed",IF(K456="","No Follow-Up",IF(K456&lt;Dashboard!$B$3,"Overdue",IF(K456&lt;=Dashboard!$B$3+Settings!$B$6,"Due Soon","Scheduled"))))))</f>
        <v/>
      </c>
      <c r="O456" s="26">
        <f>IF(A456="","",IF(COUNTIF($A$7:$A$506,A456)&gt;1,"Check: Duplicate Interaction ID",IF(B456="","Check: Missing Case ID",IF(COUNTIF(Cases!$A$7:$A$206,B456)=0,"Check: Case ID Not Found",IF(C456="","Check: Missing Contact Date",IF(C456&gt;Dashboard!$B$3,"Check: Future Contact Date",IF(AND(K456&lt;&gt;"",C456&lt;&gt;"",K456&lt;C456),"Check: Follow-Up Before Contact",IF(AND(L456&lt;&gt;"",C456&lt;&gt;"",L456&lt;C456),"Check: Completion Before Contact","OK"))))))))</f>
        <v/>
      </c>
    </row>
    <row r="457">
      <c r="A457" s="23" t="n"/>
      <c r="B457" s="23" t="n"/>
      <c r="C457" s="36" t="n"/>
      <c r="D457" s="23" t="n"/>
      <c r="E457" s="23" t="n"/>
      <c r="F457" s="23" t="n"/>
      <c r="G457" s="23" t="n"/>
      <c r="H457" s="23" t="n"/>
      <c r="I457" s="24" t="n"/>
      <c r="J457" s="24" t="n"/>
      <c r="K457" s="36" t="n"/>
      <c r="L457" s="36" t="n"/>
      <c r="M457" s="25">
        <f>IF(A457="","",IF(K457="","",K457-Dashboard!$B$3))</f>
        <v/>
      </c>
      <c r="N457" s="26">
        <f>IF(A457="","",IF(O457&lt;&gt;"OK","Review Data",IF(L457&lt;&gt;"","Completed",IF(K457="","No Follow-Up",IF(K457&lt;Dashboard!$B$3,"Overdue",IF(K457&lt;=Dashboard!$B$3+Settings!$B$6,"Due Soon","Scheduled"))))))</f>
        <v/>
      </c>
      <c r="O457" s="26">
        <f>IF(A457="","",IF(COUNTIF($A$7:$A$506,A457)&gt;1,"Check: Duplicate Interaction ID",IF(B457="","Check: Missing Case ID",IF(COUNTIF(Cases!$A$7:$A$206,B457)=0,"Check: Case ID Not Found",IF(C457="","Check: Missing Contact Date",IF(C457&gt;Dashboard!$B$3,"Check: Future Contact Date",IF(AND(K457&lt;&gt;"",C457&lt;&gt;"",K457&lt;C457),"Check: Follow-Up Before Contact",IF(AND(L457&lt;&gt;"",C457&lt;&gt;"",L457&lt;C457),"Check: Completion Before Contact","OK"))))))))</f>
        <v/>
      </c>
    </row>
    <row r="458">
      <c r="A458" s="23" t="n"/>
      <c r="B458" s="23" t="n"/>
      <c r="C458" s="36" t="n"/>
      <c r="D458" s="23" t="n"/>
      <c r="E458" s="23" t="n"/>
      <c r="F458" s="23" t="n"/>
      <c r="G458" s="23" t="n"/>
      <c r="H458" s="23" t="n"/>
      <c r="I458" s="24" t="n"/>
      <c r="J458" s="24" t="n"/>
      <c r="K458" s="36" t="n"/>
      <c r="L458" s="36" t="n"/>
      <c r="M458" s="25">
        <f>IF(A458="","",IF(K458="","",K458-Dashboard!$B$3))</f>
        <v/>
      </c>
      <c r="N458" s="26">
        <f>IF(A458="","",IF(O458&lt;&gt;"OK","Review Data",IF(L458&lt;&gt;"","Completed",IF(K458="","No Follow-Up",IF(K458&lt;Dashboard!$B$3,"Overdue",IF(K458&lt;=Dashboard!$B$3+Settings!$B$6,"Due Soon","Scheduled"))))))</f>
        <v/>
      </c>
      <c r="O458" s="26">
        <f>IF(A458="","",IF(COUNTIF($A$7:$A$506,A458)&gt;1,"Check: Duplicate Interaction ID",IF(B458="","Check: Missing Case ID",IF(COUNTIF(Cases!$A$7:$A$206,B458)=0,"Check: Case ID Not Found",IF(C458="","Check: Missing Contact Date",IF(C458&gt;Dashboard!$B$3,"Check: Future Contact Date",IF(AND(K458&lt;&gt;"",C458&lt;&gt;"",K458&lt;C458),"Check: Follow-Up Before Contact",IF(AND(L458&lt;&gt;"",C458&lt;&gt;"",L458&lt;C458),"Check: Completion Before Contact","OK"))))))))</f>
        <v/>
      </c>
    </row>
    <row r="459">
      <c r="A459" s="23" t="n"/>
      <c r="B459" s="23" t="n"/>
      <c r="C459" s="36" t="n"/>
      <c r="D459" s="23" t="n"/>
      <c r="E459" s="23" t="n"/>
      <c r="F459" s="23" t="n"/>
      <c r="G459" s="23" t="n"/>
      <c r="H459" s="23" t="n"/>
      <c r="I459" s="24" t="n"/>
      <c r="J459" s="24" t="n"/>
      <c r="K459" s="36" t="n"/>
      <c r="L459" s="36" t="n"/>
      <c r="M459" s="25">
        <f>IF(A459="","",IF(K459="","",K459-Dashboard!$B$3))</f>
        <v/>
      </c>
      <c r="N459" s="26">
        <f>IF(A459="","",IF(O459&lt;&gt;"OK","Review Data",IF(L459&lt;&gt;"","Completed",IF(K459="","No Follow-Up",IF(K459&lt;Dashboard!$B$3,"Overdue",IF(K459&lt;=Dashboard!$B$3+Settings!$B$6,"Due Soon","Scheduled"))))))</f>
        <v/>
      </c>
      <c r="O459" s="26">
        <f>IF(A459="","",IF(COUNTIF($A$7:$A$506,A459)&gt;1,"Check: Duplicate Interaction ID",IF(B459="","Check: Missing Case ID",IF(COUNTIF(Cases!$A$7:$A$206,B459)=0,"Check: Case ID Not Found",IF(C459="","Check: Missing Contact Date",IF(C459&gt;Dashboard!$B$3,"Check: Future Contact Date",IF(AND(K459&lt;&gt;"",C459&lt;&gt;"",K459&lt;C459),"Check: Follow-Up Before Contact",IF(AND(L459&lt;&gt;"",C459&lt;&gt;"",L459&lt;C459),"Check: Completion Before Contact","OK"))))))))</f>
        <v/>
      </c>
    </row>
    <row r="460">
      <c r="A460" s="23" t="n"/>
      <c r="B460" s="23" t="n"/>
      <c r="C460" s="36" t="n"/>
      <c r="D460" s="23" t="n"/>
      <c r="E460" s="23" t="n"/>
      <c r="F460" s="23" t="n"/>
      <c r="G460" s="23" t="n"/>
      <c r="H460" s="23" t="n"/>
      <c r="I460" s="24" t="n"/>
      <c r="J460" s="24" t="n"/>
      <c r="K460" s="36" t="n"/>
      <c r="L460" s="36" t="n"/>
      <c r="M460" s="25">
        <f>IF(A460="","",IF(K460="","",K460-Dashboard!$B$3))</f>
        <v/>
      </c>
      <c r="N460" s="26">
        <f>IF(A460="","",IF(O460&lt;&gt;"OK","Review Data",IF(L460&lt;&gt;"","Completed",IF(K460="","No Follow-Up",IF(K460&lt;Dashboard!$B$3,"Overdue",IF(K460&lt;=Dashboard!$B$3+Settings!$B$6,"Due Soon","Scheduled"))))))</f>
        <v/>
      </c>
      <c r="O460" s="26">
        <f>IF(A460="","",IF(COUNTIF($A$7:$A$506,A460)&gt;1,"Check: Duplicate Interaction ID",IF(B460="","Check: Missing Case ID",IF(COUNTIF(Cases!$A$7:$A$206,B460)=0,"Check: Case ID Not Found",IF(C460="","Check: Missing Contact Date",IF(C460&gt;Dashboard!$B$3,"Check: Future Contact Date",IF(AND(K460&lt;&gt;"",C460&lt;&gt;"",K460&lt;C460),"Check: Follow-Up Before Contact",IF(AND(L460&lt;&gt;"",C460&lt;&gt;"",L460&lt;C460),"Check: Completion Before Contact","OK"))))))))</f>
        <v/>
      </c>
    </row>
    <row r="461">
      <c r="A461" s="23" t="n"/>
      <c r="B461" s="23" t="n"/>
      <c r="C461" s="36" t="n"/>
      <c r="D461" s="23" t="n"/>
      <c r="E461" s="23" t="n"/>
      <c r="F461" s="23" t="n"/>
      <c r="G461" s="23" t="n"/>
      <c r="H461" s="23" t="n"/>
      <c r="I461" s="24" t="n"/>
      <c r="J461" s="24" t="n"/>
      <c r="K461" s="36" t="n"/>
      <c r="L461" s="36" t="n"/>
      <c r="M461" s="25">
        <f>IF(A461="","",IF(K461="","",K461-Dashboard!$B$3))</f>
        <v/>
      </c>
      <c r="N461" s="26">
        <f>IF(A461="","",IF(O461&lt;&gt;"OK","Review Data",IF(L461&lt;&gt;"","Completed",IF(K461="","No Follow-Up",IF(K461&lt;Dashboard!$B$3,"Overdue",IF(K461&lt;=Dashboard!$B$3+Settings!$B$6,"Due Soon","Scheduled"))))))</f>
        <v/>
      </c>
      <c r="O461" s="26">
        <f>IF(A461="","",IF(COUNTIF($A$7:$A$506,A461)&gt;1,"Check: Duplicate Interaction ID",IF(B461="","Check: Missing Case ID",IF(COUNTIF(Cases!$A$7:$A$206,B461)=0,"Check: Case ID Not Found",IF(C461="","Check: Missing Contact Date",IF(C461&gt;Dashboard!$B$3,"Check: Future Contact Date",IF(AND(K461&lt;&gt;"",C461&lt;&gt;"",K461&lt;C461),"Check: Follow-Up Before Contact",IF(AND(L461&lt;&gt;"",C461&lt;&gt;"",L461&lt;C461),"Check: Completion Before Contact","OK"))))))))</f>
        <v/>
      </c>
    </row>
    <row r="462">
      <c r="A462" s="23" t="n"/>
      <c r="B462" s="23" t="n"/>
      <c r="C462" s="36" t="n"/>
      <c r="D462" s="23" t="n"/>
      <c r="E462" s="23" t="n"/>
      <c r="F462" s="23" t="n"/>
      <c r="G462" s="23" t="n"/>
      <c r="H462" s="23" t="n"/>
      <c r="I462" s="24" t="n"/>
      <c r="J462" s="24" t="n"/>
      <c r="K462" s="36" t="n"/>
      <c r="L462" s="36" t="n"/>
      <c r="M462" s="25">
        <f>IF(A462="","",IF(K462="","",K462-Dashboard!$B$3))</f>
        <v/>
      </c>
      <c r="N462" s="26">
        <f>IF(A462="","",IF(O462&lt;&gt;"OK","Review Data",IF(L462&lt;&gt;"","Completed",IF(K462="","No Follow-Up",IF(K462&lt;Dashboard!$B$3,"Overdue",IF(K462&lt;=Dashboard!$B$3+Settings!$B$6,"Due Soon","Scheduled"))))))</f>
        <v/>
      </c>
      <c r="O462" s="26">
        <f>IF(A462="","",IF(COUNTIF($A$7:$A$506,A462)&gt;1,"Check: Duplicate Interaction ID",IF(B462="","Check: Missing Case ID",IF(COUNTIF(Cases!$A$7:$A$206,B462)=0,"Check: Case ID Not Found",IF(C462="","Check: Missing Contact Date",IF(C462&gt;Dashboard!$B$3,"Check: Future Contact Date",IF(AND(K462&lt;&gt;"",C462&lt;&gt;"",K462&lt;C462),"Check: Follow-Up Before Contact",IF(AND(L462&lt;&gt;"",C462&lt;&gt;"",L462&lt;C462),"Check: Completion Before Contact","OK"))))))))</f>
        <v/>
      </c>
    </row>
    <row r="463">
      <c r="A463" s="23" t="n"/>
      <c r="B463" s="23" t="n"/>
      <c r="C463" s="36" t="n"/>
      <c r="D463" s="23" t="n"/>
      <c r="E463" s="23" t="n"/>
      <c r="F463" s="23" t="n"/>
      <c r="G463" s="23" t="n"/>
      <c r="H463" s="23" t="n"/>
      <c r="I463" s="24" t="n"/>
      <c r="J463" s="24" t="n"/>
      <c r="K463" s="36" t="n"/>
      <c r="L463" s="36" t="n"/>
      <c r="M463" s="25">
        <f>IF(A463="","",IF(K463="","",K463-Dashboard!$B$3))</f>
        <v/>
      </c>
      <c r="N463" s="26">
        <f>IF(A463="","",IF(O463&lt;&gt;"OK","Review Data",IF(L463&lt;&gt;"","Completed",IF(K463="","No Follow-Up",IF(K463&lt;Dashboard!$B$3,"Overdue",IF(K463&lt;=Dashboard!$B$3+Settings!$B$6,"Due Soon","Scheduled"))))))</f>
        <v/>
      </c>
      <c r="O463" s="26">
        <f>IF(A463="","",IF(COUNTIF($A$7:$A$506,A463)&gt;1,"Check: Duplicate Interaction ID",IF(B463="","Check: Missing Case ID",IF(COUNTIF(Cases!$A$7:$A$206,B463)=0,"Check: Case ID Not Found",IF(C463="","Check: Missing Contact Date",IF(C463&gt;Dashboard!$B$3,"Check: Future Contact Date",IF(AND(K463&lt;&gt;"",C463&lt;&gt;"",K463&lt;C463),"Check: Follow-Up Before Contact",IF(AND(L463&lt;&gt;"",C463&lt;&gt;"",L463&lt;C463),"Check: Completion Before Contact","OK"))))))))</f>
        <v/>
      </c>
    </row>
    <row r="464">
      <c r="A464" s="23" t="n"/>
      <c r="B464" s="23" t="n"/>
      <c r="C464" s="36" t="n"/>
      <c r="D464" s="23" t="n"/>
      <c r="E464" s="23" t="n"/>
      <c r="F464" s="23" t="n"/>
      <c r="G464" s="23" t="n"/>
      <c r="H464" s="23" t="n"/>
      <c r="I464" s="24" t="n"/>
      <c r="J464" s="24" t="n"/>
      <c r="K464" s="36" t="n"/>
      <c r="L464" s="36" t="n"/>
      <c r="M464" s="25">
        <f>IF(A464="","",IF(K464="","",K464-Dashboard!$B$3))</f>
        <v/>
      </c>
      <c r="N464" s="26">
        <f>IF(A464="","",IF(O464&lt;&gt;"OK","Review Data",IF(L464&lt;&gt;"","Completed",IF(K464="","No Follow-Up",IF(K464&lt;Dashboard!$B$3,"Overdue",IF(K464&lt;=Dashboard!$B$3+Settings!$B$6,"Due Soon","Scheduled"))))))</f>
        <v/>
      </c>
      <c r="O464" s="26">
        <f>IF(A464="","",IF(COUNTIF($A$7:$A$506,A464)&gt;1,"Check: Duplicate Interaction ID",IF(B464="","Check: Missing Case ID",IF(COUNTIF(Cases!$A$7:$A$206,B464)=0,"Check: Case ID Not Found",IF(C464="","Check: Missing Contact Date",IF(C464&gt;Dashboard!$B$3,"Check: Future Contact Date",IF(AND(K464&lt;&gt;"",C464&lt;&gt;"",K464&lt;C464),"Check: Follow-Up Before Contact",IF(AND(L464&lt;&gt;"",C464&lt;&gt;"",L464&lt;C464),"Check: Completion Before Contact","OK"))))))))</f>
        <v/>
      </c>
    </row>
    <row r="465">
      <c r="A465" s="23" t="n"/>
      <c r="B465" s="23" t="n"/>
      <c r="C465" s="36" t="n"/>
      <c r="D465" s="23" t="n"/>
      <c r="E465" s="23" t="n"/>
      <c r="F465" s="23" t="n"/>
      <c r="G465" s="23" t="n"/>
      <c r="H465" s="23" t="n"/>
      <c r="I465" s="24" t="n"/>
      <c r="J465" s="24" t="n"/>
      <c r="K465" s="36" t="n"/>
      <c r="L465" s="36" t="n"/>
      <c r="M465" s="25">
        <f>IF(A465="","",IF(K465="","",K465-Dashboard!$B$3))</f>
        <v/>
      </c>
      <c r="N465" s="26">
        <f>IF(A465="","",IF(O465&lt;&gt;"OK","Review Data",IF(L465&lt;&gt;"","Completed",IF(K465="","No Follow-Up",IF(K465&lt;Dashboard!$B$3,"Overdue",IF(K465&lt;=Dashboard!$B$3+Settings!$B$6,"Due Soon","Scheduled"))))))</f>
        <v/>
      </c>
      <c r="O465" s="26">
        <f>IF(A465="","",IF(COUNTIF($A$7:$A$506,A465)&gt;1,"Check: Duplicate Interaction ID",IF(B465="","Check: Missing Case ID",IF(COUNTIF(Cases!$A$7:$A$206,B465)=0,"Check: Case ID Not Found",IF(C465="","Check: Missing Contact Date",IF(C465&gt;Dashboard!$B$3,"Check: Future Contact Date",IF(AND(K465&lt;&gt;"",C465&lt;&gt;"",K465&lt;C465),"Check: Follow-Up Before Contact",IF(AND(L465&lt;&gt;"",C465&lt;&gt;"",L465&lt;C465),"Check: Completion Before Contact","OK"))))))))</f>
        <v/>
      </c>
    </row>
    <row r="466">
      <c r="A466" s="23" t="n"/>
      <c r="B466" s="23" t="n"/>
      <c r="C466" s="36" t="n"/>
      <c r="D466" s="23" t="n"/>
      <c r="E466" s="23" t="n"/>
      <c r="F466" s="23" t="n"/>
      <c r="G466" s="23" t="n"/>
      <c r="H466" s="23" t="n"/>
      <c r="I466" s="24" t="n"/>
      <c r="J466" s="24" t="n"/>
      <c r="K466" s="36" t="n"/>
      <c r="L466" s="36" t="n"/>
      <c r="M466" s="25">
        <f>IF(A466="","",IF(K466="","",K466-Dashboard!$B$3))</f>
        <v/>
      </c>
      <c r="N466" s="26">
        <f>IF(A466="","",IF(O466&lt;&gt;"OK","Review Data",IF(L466&lt;&gt;"","Completed",IF(K466="","No Follow-Up",IF(K466&lt;Dashboard!$B$3,"Overdue",IF(K466&lt;=Dashboard!$B$3+Settings!$B$6,"Due Soon","Scheduled"))))))</f>
        <v/>
      </c>
      <c r="O466" s="26">
        <f>IF(A466="","",IF(COUNTIF($A$7:$A$506,A466)&gt;1,"Check: Duplicate Interaction ID",IF(B466="","Check: Missing Case ID",IF(COUNTIF(Cases!$A$7:$A$206,B466)=0,"Check: Case ID Not Found",IF(C466="","Check: Missing Contact Date",IF(C466&gt;Dashboard!$B$3,"Check: Future Contact Date",IF(AND(K466&lt;&gt;"",C466&lt;&gt;"",K466&lt;C466),"Check: Follow-Up Before Contact",IF(AND(L466&lt;&gt;"",C466&lt;&gt;"",L466&lt;C466),"Check: Completion Before Contact","OK"))))))))</f>
        <v/>
      </c>
    </row>
    <row r="467">
      <c r="A467" s="23" t="n"/>
      <c r="B467" s="23" t="n"/>
      <c r="C467" s="36" t="n"/>
      <c r="D467" s="23" t="n"/>
      <c r="E467" s="23" t="n"/>
      <c r="F467" s="23" t="n"/>
      <c r="G467" s="23" t="n"/>
      <c r="H467" s="23" t="n"/>
      <c r="I467" s="24" t="n"/>
      <c r="J467" s="24" t="n"/>
      <c r="K467" s="36" t="n"/>
      <c r="L467" s="36" t="n"/>
      <c r="M467" s="25">
        <f>IF(A467="","",IF(K467="","",K467-Dashboard!$B$3))</f>
        <v/>
      </c>
      <c r="N467" s="26">
        <f>IF(A467="","",IF(O467&lt;&gt;"OK","Review Data",IF(L467&lt;&gt;"","Completed",IF(K467="","No Follow-Up",IF(K467&lt;Dashboard!$B$3,"Overdue",IF(K467&lt;=Dashboard!$B$3+Settings!$B$6,"Due Soon","Scheduled"))))))</f>
        <v/>
      </c>
      <c r="O467" s="26">
        <f>IF(A467="","",IF(COUNTIF($A$7:$A$506,A467)&gt;1,"Check: Duplicate Interaction ID",IF(B467="","Check: Missing Case ID",IF(COUNTIF(Cases!$A$7:$A$206,B467)=0,"Check: Case ID Not Found",IF(C467="","Check: Missing Contact Date",IF(C467&gt;Dashboard!$B$3,"Check: Future Contact Date",IF(AND(K467&lt;&gt;"",C467&lt;&gt;"",K467&lt;C467),"Check: Follow-Up Before Contact",IF(AND(L467&lt;&gt;"",C467&lt;&gt;"",L467&lt;C467),"Check: Completion Before Contact","OK"))))))))</f>
        <v/>
      </c>
    </row>
    <row r="468">
      <c r="A468" s="23" t="n"/>
      <c r="B468" s="23" t="n"/>
      <c r="C468" s="36" t="n"/>
      <c r="D468" s="23" t="n"/>
      <c r="E468" s="23" t="n"/>
      <c r="F468" s="23" t="n"/>
      <c r="G468" s="23" t="n"/>
      <c r="H468" s="23" t="n"/>
      <c r="I468" s="24" t="n"/>
      <c r="J468" s="24" t="n"/>
      <c r="K468" s="36" t="n"/>
      <c r="L468" s="36" t="n"/>
      <c r="M468" s="25">
        <f>IF(A468="","",IF(K468="","",K468-Dashboard!$B$3))</f>
        <v/>
      </c>
      <c r="N468" s="26">
        <f>IF(A468="","",IF(O468&lt;&gt;"OK","Review Data",IF(L468&lt;&gt;"","Completed",IF(K468="","No Follow-Up",IF(K468&lt;Dashboard!$B$3,"Overdue",IF(K468&lt;=Dashboard!$B$3+Settings!$B$6,"Due Soon","Scheduled"))))))</f>
        <v/>
      </c>
      <c r="O468" s="26">
        <f>IF(A468="","",IF(COUNTIF($A$7:$A$506,A468)&gt;1,"Check: Duplicate Interaction ID",IF(B468="","Check: Missing Case ID",IF(COUNTIF(Cases!$A$7:$A$206,B468)=0,"Check: Case ID Not Found",IF(C468="","Check: Missing Contact Date",IF(C468&gt;Dashboard!$B$3,"Check: Future Contact Date",IF(AND(K468&lt;&gt;"",C468&lt;&gt;"",K468&lt;C468),"Check: Follow-Up Before Contact",IF(AND(L468&lt;&gt;"",C468&lt;&gt;"",L468&lt;C468),"Check: Completion Before Contact","OK"))))))))</f>
        <v/>
      </c>
    </row>
    <row r="469">
      <c r="A469" s="23" t="n"/>
      <c r="B469" s="23" t="n"/>
      <c r="C469" s="36" t="n"/>
      <c r="D469" s="23" t="n"/>
      <c r="E469" s="23" t="n"/>
      <c r="F469" s="23" t="n"/>
      <c r="G469" s="23" t="n"/>
      <c r="H469" s="23" t="n"/>
      <c r="I469" s="24" t="n"/>
      <c r="J469" s="24" t="n"/>
      <c r="K469" s="36" t="n"/>
      <c r="L469" s="36" t="n"/>
      <c r="M469" s="25">
        <f>IF(A469="","",IF(K469="","",K469-Dashboard!$B$3))</f>
        <v/>
      </c>
      <c r="N469" s="26">
        <f>IF(A469="","",IF(O469&lt;&gt;"OK","Review Data",IF(L469&lt;&gt;"","Completed",IF(K469="","No Follow-Up",IF(K469&lt;Dashboard!$B$3,"Overdue",IF(K469&lt;=Dashboard!$B$3+Settings!$B$6,"Due Soon","Scheduled"))))))</f>
        <v/>
      </c>
      <c r="O469" s="26">
        <f>IF(A469="","",IF(COUNTIF($A$7:$A$506,A469)&gt;1,"Check: Duplicate Interaction ID",IF(B469="","Check: Missing Case ID",IF(COUNTIF(Cases!$A$7:$A$206,B469)=0,"Check: Case ID Not Found",IF(C469="","Check: Missing Contact Date",IF(C469&gt;Dashboard!$B$3,"Check: Future Contact Date",IF(AND(K469&lt;&gt;"",C469&lt;&gt;"",K469&lt;C469),"Check: Follow-Up Before Contact",IF(AND(L469&lt;&gt;"",C469&lt;&gt;"",L469&lt;C469),"Check: Completion Before Contact","OK"))))))))</f>
        <v/>
      </c>
    </row>
    <row r="470">
      <c r="A470" s="23" t="n"/>
      <c r="B470" s="23" t="n"/>
      <c r="C470" s="36" t="n"/>
      <c r="D470" s="23" t="n"/>
      <c r="E470" s="23" t="n"/>
      <c r="F470" s="23" t="n"/>
      <c r="G470" s="23" t="n"/>
      <c r="H470" s="23" t="n"/>
      <c r="I470" s="24" t="n"/>
      <c r="J470" s="24" t="n"/>
      <c r="K470" s="36" t="n"/>
      <c r="L470" s="36" t="n"/>
      <c r="M470" s="25">
        <f>IF(A470="","",IF(K470="","",K470-Dashboard!$B$3))</f>
        <v/>
      </c>
      <c r="N470" s="26">
        <f>IF(A470="","",IF(O470&lt;&gt;"OK","Review Data",IF(L470&lt;&gt;"","Completed",IF(K470="","No Follow-Up",IF(K470&lt;Dashboard!$B$3,"Overdue",IF(K470&lt;=Dashboard!$B$3+Settings!$B$6,"Due Soon","Scheduled"))))))</f>
        <v/>
      </c>
      <c r="O470" s="26">
        <f>IF(A470="","",IF(COUNTIF($A$7:$A$506,A470)&gt;1,"Check: Duplicate Interaction ID",IF(B470="","Check: Missing Case ID",IF(COUNTIF(Cases!$A$7:$A$206,B470)=0,"Check: Case ID Not Found",IF(C470="","Check: Missing Contact Date",IF(C470&gt;Dashboard!$B$3,"Check: Future Contact Date",IF(AND(K470&lt;&gt;"",C470&lt;&gt;"",K470&lt;C470),"Check: Follow-Up Before Contact",IF(AND(L470&lt;&gt;"",C470&lt;&gt;"",L470&lt;C470),"Check: Completion Before Contact","OK"))))))))</f>
        <v/>
      </c>
    </row>
    <row r="471">
      <c r="A471" s="23" t="n"/>
      <c r="B471" s="23" t="n"/>
      <c r="C471" s="36" t="n"/>
      <c r="D471" s="23" t="n"/>
      <c r="E471" s="23" t="n"/>
      <c r="F471" s="23" t="n"/>
      <c r="G471" s="23" t="n"/>
      <c r="H471" s="23" t="n"/>
      <c r="I471" s="24" t="n"/>
      <c r="J471" s="24" t="n"/>
      <c r="K471" s="36" t="n"/>
      <c r="L471" s="36" t="n"/>
      <c r="M471" s="25">
        <f>IF(A471="","",IF(K471="","",K471-Dashboard!$B$3))</f>
        <v/>
      </c>
      <c r="N471" s="26">
        <f>IF(A471="","",IF(O471&lt;&gt;"OK","Review Data",IF(L471&lt;&gt;"","Completed",IF(K471="","No Follow-Up",IF(K471&lt;Dashboard!$B$3,"Overdue",IF(K471&lt;=Dashboard!$B$3+Settings!$B$6,"Due Soon","Scheduled"))))))</f>
        <v/>
      </c>
      <c r="O471" s="26">
        <f>IF(A471="","",IF(COUNTIF($A$7:$A$506,A471)&gt;1,"Check: Duplicate Interaction ID",IF(B471="","Check: Missing Case ID",IF(COUNTIF(Cases!$A$7:$A$206,B471)=0,"Check: Case ID Not Found",IF(C471="","Check: Missing Contact Date",IF(C471&gt;Dashboard!$B$3,"Check: Future Contact Date",IF(AND(K471&lt;&gt;"",C471&lt;&gt;"",K471&lt;C471),"Check: Follow-Up Before Contact",IF(AND(L471&lt;&gt;"",C471&lt;&gt;"",L471&lt;C471),"Check: Completion Before Contact","OK"))))))))</f>
        <v/>
      </c>
    </row>
    <row r="472">
      <c r="A472" s="23" t="n"/>
      <c r="B472" s="23" t="n"/>
      <c r="C472" s="36" t="n"/>
      <c r="D472" s="23" t="n"/>
      <c r="E472" s="23" t="n"/>
      <c r="F472" s="23" t="n"/>
      <c r="G472" s="23" t="n"/>
      <c r="H472" s="23" t="n"/>
      <c r="I472" s="24" t="n"/>
      <c r="J472" s="24" t="n"/>
      <c r="K472" s="36" t="n"/>
      <c r="L472" s="36" t="n"/>
      <c r="M472" s="25">
        <f>IF(A472="","",IF(K472="","",K472-Dashboard!$B$3))</f>
        <v/>
      </c>
      <c r="N472" s="26">
        <f>IF(A472="","",IF(O472&lt;&gt;"OK","Review Data",IF(L472&lt;&gt;"","Completed",IF(K472="","No Follow-Up",IF(K472&lt;Dashboard!$B$3,"Overdue",IF(K472&lt;=Dashboard!$B$3+Settings!$B$6,"Due Soon","Scheduled"))))))</f>
        <v/>
      </c>
      <c r="O472" s="26">
        <f>IF(A472="","",IF(COUNTIF($A$7:$A$506,A472)&gt;1,"Check: Duplicate Interaction ID",IF(B472="","Check: Missing Case ID",IF(COUNTIF(Cases!$A$7:$A$206,B472)=0,"Check: Case ID Not Found",IF(C472="","Check: Missing Contact Date",IF(C472&gt;Dashboard!$B$3,"Check: Future Contact Date",IF(AND(K472&lt;&gt;"",C472&lt;&gt;"",K472&lt;C472),"Check: Follow-Up Before Contact",IF(AND(L472&lt;&gt;"",C472&lt;&gt;"",L472&lt;C472),"Check: Completion Before Contact","OK"))))))))</f>
        <v/>
      </c>
    </row>
    <row r="473">
      <c r="A473" s="23" t="n"/>
      <c r="B473" s="23" t="n"/>
      <c r="C473" s="36" t="n"/>
      <c r="D473" s="23" t="n"/>
      <c r="E473" s="23" t="n"/>
      <c r="F473" s="23" t="n"/>
      <c r="G473" s="23" t="n"/>
      <c r="H473" s="23" t="n"/>
      <c r="I473" s="24" t="n"/>
      <c r="J473" s="24" t="n"/>
      <c r="K473" s="36" t="n"/>
      <c r="L473" s="36" t="n"/>
      <c r="M473" s="25">
        <f>IF(A473="","",IF(K473="","",K473-Dashboard!$B$3))</f>
        <v/>
      </c>
      <c r="N473" s="26">
        <f>IF(A473="","",IF(O473&lt;&gt;"OK","Review Data",IF(L473&lt;&gt;"","Completed",IF(K473="","No Follow-Up",IF(K473&lt;Dashboard!$B$3,"Overdue",IF(K473&lt;=Dashboard!$B$3+Settings!$B$6,"Due Soon","Scheduled"))))))</f>
        <v/>
      </c>
      <c r="O473" s="26">
        <f>IF(A473="","",IF(COUNTIF($A$7:$A$506,A473)&gt;1,"Check: Duplicate Interaction ID",IF(B473="","Check: Missing Case ID",IF(COUNTIF(Cases!$A$7:$A$206,B473)=0,"Check: Case ID Not Found",IF(C473="","Check: Missing Contact Date",IF(C473&gt;Dashboard!$B$3,"Check: Future Contact Date",IF(AND(K473&lt;&gt;"",C473&lt;&gt;"",K473&lt;C473),"Check: Follow-Up Before Contact",IF(AND(L473&lt;&gt;"",C473&lt;&gt;"",L473&lt;C473),"Check: Completion Before Contact","OK"))))))))</f>
        <v/>
      </c>
    </row>
    <row r="474">
      <c r="A474" s="23" t="n"/>
      <c r="B474" s="23" t="n"/>
      <c r="C474" s="36" t="n"/>
      <c r="D474" s="23" t="n"/>
      <c r="E474" s="23" t="n"/>
      <c r="F474" s="23" t="n"/>
      <c r="G474" s="23" t="n"/>
      <c r="H474" s="23" t="n"/>
      <c r="I474" s="24" t="n"/>
      <c r="J474" s="24" t="n"/>
      <c r="K474" s="36" t="n"/>
      <c r="L474" s="36" t="n"/>
      <c r="M474" s="25">
        <f>IF(A474="","",IF(K474="","",K474-Dashboard!$B$3))</f>
        <v/>
      </c>
      <c r="N474" s="26">
        <f>IF(A474="","",IF(O474&lt;&gt;"OK","Review Data",IF(L474&lt;&gt;"","Completed",IF(K474="","No Follow-Up",IF(K474&lt;Dashboard!$B$3,"Overdue",IF(K474&lt;=Dashboard!$B$3+Settings!$B$6,"Due Soon","Scheduled"))))))</f>
        <v/>
      </c>
      <c r="O474" s="26">
        <f>IF(A474="","",IF(COUNTIF($A$7:$A$506,A474)&gt;1,"Check: Duplicate Interaction ID",IF(B474="","Check: Missing Case ID",IF(COUNTIF(Cases!$A$7:$A$206,B474)=0,"Check: Case ID Not Found",IF(C474="","Check: Missing Contact Date",IF(C474&gt;Dashboard!$B$3,"Check: Future Contact Date",IF(AND(K474&lt;&gt;"",C474&lt;&gt;"",K474&lt;C474),"Check: Follow-Up Before Contact",IF(AND(L474&lt;&gt;"",C474&lt;&gt;"",L474&lt;C474),"Check: Completion Before Contact","OK"))))))))</f>
        <v/>
      </c>
    </row>
    <row r="475">
      <c r="A475" s="23" t="n"/>
      <c r="B475" s="23" t="n"/>
      <c r="C475" s="36" t="n"/>
      <c r="D475" s="23" t="n"/>
      <c r="E475" s="23" t="n"/>
      <c r="F475" s="23" t="n"/>
      <c r="G475" s="23" t="n"/>
      <c r="H475" s="23" t="n"/>
      <c r="I475" s="24" t="n"/>
      <c r="J475" s="24" t="n"/>
      <c r="K475" s="36" t="n"/>
      <c r="L475" s="36" t="n"/>
      <c r="M475" s="25">
        <f>IF(A475="","",IF(K475="","",K475-Dashboard!$B$3))</f>
        <v/>
      </c>
      <c r="N475" s="26">
        <f>IF(A475="","",IF(O475&lt;&gt;"OK","Review Data",IF(L475&lt;&gt;"","Completed",IF(K475="","No Follow-Up",IF(K475&lt;Dashboard!$B$3,"Overdue",IF(K475&lt;=Dashboard!$B$3+Settings!$B$6,"Due Soon","Scheduled"))))))</f>
        <v/>
      </c>
      <c r="O475" s="26">
        <f>IF(A475="","",IF(COUNTIF($A$7:$A$506,A475)&gt;1,"Check: Duplicate Interaction ID",IF(B475="","Check: Missing Case ID",IF(COUNTIF(Cases!$A$7:$A$206,B475)=0,"Check: Case ID Not Found",IF(C475="","Check: Missing Contact Date",IF(C475&gt;Dashboard!$B$3,"Check: Future Contact Date",IF(AND(K475&lt;&gt;"",C475&lt;&gt;"",K475&lt;C475),"Check: Follow-Up Before Contact",IF(AND(L475&lt;&gt;"",C475&lt;&gt;"",L475&lt;C475),"Check: Completion Before Contact","OK"))))))))</f>
        <v/>
      </c>
    </row>
    <row r="476">
      <c r="A476" s="23" t="n"/>
      <c r="B476" s="23" t="n"/>
      <c r="C476" s="36" t="n"/>
      <c r="D476" s="23" t="n"/>
      <c r="E476" s="23" t="n"/>
      <c r="F476" s="23" t="n"/>
      <c r="G476" s="23" t="n"/>
      <c r="H476" s="23" t="n"/>
      <c r="I476" s="24" t="n"/>
      <c r="J476" s="24" t="n"/>
      <c r="K476" s="36" t="n"/>
      <c r="L476" s="36" t="n"/>
      <c r="M476" s="25">
        <f>IF(A476="","",IF(K476="","",K476-Dashboard!$B$3))</f>
        <v/>
      </c>
      <c r="N476" s="26">
        <f>IF(A476="","",IF(O476&lt;&gt;"OK","Review Data",IF(L476&lt;&gt;"","Completed",IF(K476="","No Follow-Up",IF(K476&lt;Dashboard!$B$3,"Overdue",IF(K476&lt;=Dashboard!$B$3+Settings!$B$6,"Due Soon","Scheduled"))))))</f>
        <v/>
      </c>
      <c r="O476" s="26">
        <f>IF(A476="","",IF(COUNTIF($A$7:$A$506,A476)&gt;1,"Check: Duplicate Interaction ID",IF(B476="","Check: Missing Case ID",IF(COUNTIF(Cases!$A$7:$A$206,B476)=0,"Check: Case ID Not Found",IF(C476="","Check: Missing Contact Date",IF(C476&gt;Dashboard!$B$3,"Check: Future Contact Date",IF(AND(K476&lt;&gt;"",C476&lt;&gt;"",K476&lt;C476),"Check: Follow-Up Before Contact",IF(AND(L476&lt;&gt;"",C476&lt;&gt;"",L476&lt;C476),"Check: Completion Before Contact","OK"))))))))</f>
        <v/>
      </c>
    </row>
    <row r="477">
      <c r="A477" s="23" t="n"/>
      <c r="B477" s="23" t="n"/>
      <c r="C477" s="36" t="n"/>
      <c r="D477" s="23" t="n"/>
      <c r="E477" s="23" t="n"/>
      <c r="F477" s="23" t="n"/>
      <c r="G477" s="23" t="n"/>
      <c r="H477" s="23" t="n"/>
      <c r="I477" s="24" t="n"/>
      <c r="J477" s="24" t="n"/>
      <c r="K477" s="36" t="n"/>
      <c r="L477" s="36" t="n"/>
      <c r="M477" s="25">
        <f>IF(A477="","",IF(K477="","",K477-Dashboard!$B$3))</f>
        <v/>
      </c>
      <c r="N477" s="26">
        <f>IF(A477="","",IF(O477&lt;&gt;"OK","Review Data",IF(L477&lt;&gt;"","Completed",IF(K477="","No Follow-Up",IF(K477&lt;Dashboard!$B$3,"Overdue",IF(K477&lt;=Dashboard!$B$3+Settings!$B$6,"Due Soon","Scheduled"))))))</f>
        <v/>
      </c>
      <c r="O477" s="26">
        <f>IF(A477="","",IF(COUNTIF($A$7:$A$506,A477)&gt;1,"Check: Duplicate Interaction ID",IF(B477="","Check: Missing Case ID",IF(COUNTIF(Cases!$A$7:$A$206,B477)=0,"Check: Case ID Not Found",IF(C477="","Check: Missing Contact Date",IF(C477&gt;Dashboard!$B$3,"Check: Future Contact Date",IF(AND(K477&lt;&gt;"",C477&lt;&gt;"",K477&lt;C477),"Check: Follow-Up Before Contact",IF(AND(L477&lt;&gt;"",C477&lt;&gt;"",L477&lt;C477),"Check: Completion Before Contact","OK"))))))))</f>
        <v/>
      </c>
    </row>
    <row r="478">
      <c r="A478" s="23" t="n"/>
      <c r="B478" s="23" t="n"/>
      <c r="C478" s="36" t="n"/>
      <c r="D478" s="23" t="n"/>
      <c r="E478" s="23" t="n"/>
      <c r="F478" s="23" t="n"/>
      <c r="G478" s="23" t="n"/>
      <c r="H478" s="23" t="n"/>
      <c r="I478" s="24" t="n"/>
      <c r="J478" s="24" t="n"/>
      <c r="K478" s="36" t="n"/>
      <c r="L478" s="36" t="n"/>
      <c r="M478" s="25">
        <f>IF(A478="","",IF(K478="","",K478-Dashboard!$B$3))</f>
        <v/>
      </c>
      <c r="N478" s="26">
        <f>IF(A478="","",IF(O478&lt;&gt;"OK","Review Data",IF(L478&lt;&gt;"","Completed",IF(K478="","No Follow-Up",IF(K478&lt;Dashboard!$B$3,"Overdue",IF(K478&lt;=Dashboard!$B$3+Settings!$B$6,"Due Soon","Scheduled"))))))</f>
        <v/>
      </c>
      <c r="O478" s="26">
        <f>IF(A478="","",IF(COUNTIF($A$7:$A$506,A478)&gt;1,"Check: Duplicate Interaction ID",IF(B478="","Check: Missing Case ID",IF(COUNTIF(Cases!$A$7:$A$206,B478)=0,"Check: Case ID Not Found",IF(C478="","Check: Missing Contact Date",IF(C478&gt;Dashboard!$B$3,"Check: Future Contact Date",IF(AND(K478&lt;&gt;"",C478&lt;&gt;"",K478&lt;C478),"Check: Follow-Up Before Contact",IF(AND(L478&lt;&gt;"",C478&lt;&gt;"",L478&lt;C478),"Check: Completion Before Contact","OK"))))))))</f>
        <v/>
      </c>
    </row>
    <row r="479">
      <c r="A479" s="23" t="n"/>
      <c r="B479" s="23" t="n"/>
      <c r="C479" s="36" t="n"/>
      <c r="D479" s="23" t="n"/>
      <c r="E479" s="23" t="n"/>
      <c r="F479" s="23" t="n"/>
      <c r="G479" s="23" t="n"/>
      <c r="H479" s="23" t="n"/>
      <c r="I479" s="24" t="n"/>
      <c r="J479" s="24" t="n"/>
      <c r="K479" s="36" t="n"/>
      <c r="L479" s="36" t="n"/>
      <c r="M479" s="25">
        <f>IF(A479="","",IF(K479="","",K479-Dashboard!$B$3))</f>
        <v/>
      </c>
      <c r="N479" s="26">
        <f>IF(A479="","",IF(O479&lt;&gt;"OK","Review Data",IF(L479&lt;&gt;"","Completed",IF(K479="","No Follow-Up",IF(K479&lt;Dashboard!$B$3,"Overdue",IF(K479&lt;=Dashboard!$B$3+Settings!$B$6,"Due Soon","Scheduled"))))))</f>
        <v/>
      </c>
      <c r="O479" s="26">
        <f>IF(A479="","",IF(COUNTIF($A$7:$A$506,A479)&gt;1,"Check: Duplicate Interaction ID",IF(B479="","Check: Missing Case ID",IF(COUNTIF(Cases!$A$7:$A$206,B479)=0,"Check: Case ID Not Found",IF(C479="","Check: Missing Contact Date",IF(C479&gt;Dashboard!$B$3,"Check: Future Contact Date",IF(AND(K479&lt;&gt;"",C479&lt;&gt;"",K479&lt;C479),"Check: Follow-Up Before Contact",IF(AND(L479&lt;&gt;"",C479&lt;&gt;"",L479&lt;C479),"Check: Completion Before Contact","OK"))))))))</f>
        <v/>
      </c>
    </row>
    <row r="480">
      <c r="A480" s="23" t="n"/>
      <c r="B480" s="23" t="n"/>
      <c r="C480" s="36" t="n"/>
      <c r="D480" s="23" t="n"/>
      <c r="E480" s="23" t="n"/>
      <c r="F480" s="23" t="n"/>
      <c r="G480" s="23" t="n"/>
      <c r="H480" s="23" t="n"/>
      <c r="I480" s="24" t="n"/>
      <c r="J480" s="24" t="n"/>
      <c r="K480" s="36" t="n"/>
      <c r="L480" s="36" t="n"/>
      <c r="M480" s="25">
        <f>IF(A480="","",IF(K480="","",K480-Dashboard!$B$3))</f>
        <v/>
      </c>
      <c r="N480" s="26">
        <f>IF(A480="","",IF(O480&lt;&gt;"OK","Review Data",IF(L480&lt;&gt;"","Completed",IF(K480="","No Follow-Up",IF(K480&lt;Dashboard!$B$3,"Overdue",IF(K480&lt;=Dashboard!$B$3+Settings!$B$6,"Due Soon","Scheduled"))))))</f>
        <v/>
      </c>
      <c r="O480" s="26">
        <f>IF(A480="","",IF(COUNTIF($A$7:$A$506,A480)&gt;1,"Check: Duplicate Interaction ID",IF(B480="","Check: Missing Case ID",IF(COUNTIF(Cases!$A$7:$A$206,B480)=0,"Check: Case ID Not Found",IF(C480="","Check: Missing Contact Date",IF(C480&gt;Dashboard!$B$3,"Check: Future Contact Date",IF(AND(K480&lt;&gt;"",C480&lt;&gt;"",K480&lt;C480),"Check: Follow-Up Before Contact",IF(AND(L480&lt;&gt;"",C480&lt;&gt;"",L480&lt;C480),"Check: Completion Before Contact","OK"))))))))</f>
        <v/>
      </c>
    </row>
    <row r="481">
      <c r="A481" s="23" t="n"/>
      <c r="B481" s="23" t="n"/>
      <c r="C481" s="36" t="n"/>
      <c r="D481" s="23" t="n"/>
      <c r="E481" s="23" t="n"/>
      <c r="F481" s="23" t="n"/>
      <c r="G481" s="23" t="n"/>
      <c r="H481" s="23" t="n"/>
      <c r="I481" s="24" t="n"/>
      <c r="J481" s="24" t="n"/>
      <c r="K481" s="36" t="n"/>
      <c r="L481" s="36" t="n"/>
      <c r="M481" s="25">
        <f>IF(A481="","",IF(K481="","",K481-Dashboard!$B$3))</f>
        <v/>
      </c>
      <c r="N481" s="26">
        <f>IF(A481="","",IF(O481&lt;&gt;"OK","Review Data",IF(L481&lt;&gt;"","Completed",IF(K481="","No Follow-Up",IF(K481&lt;Dashboard!$B$3,"Overdue",IF(K481&lt;=Dashboard!$B$3+Settings!$B$6,"Due Soon","Scheduled"))))))</f>
        <v/>
      </c>
      <c r="O481" s="26">
        <f>IF(A481="","",IF(COUNTIF($A$7:$A$506,A481)&gt;1,"Check: Duplicate Interaction ID",IF(B481="","Check: Missing Case ID",IF(COUNTIF(Cases!$A$7:$A$206,B481)=0,"Check: Case ID Not Found",IF(C481="","Check: Missing Contact Date",IF(C481&gt;Dashboard!$B$3,"Check: Future Contact Date",IF(AND(K481&lt;&gt;"",C481&lt;&gt;"",K481&lt;C481),"Check: Follow-Up Before Contact",IF(AND(L481&lt;&gt;"",C481&lt;&gt;"",L481&lt;C481),"Check: Completion Before Contact","OK"))))))))</f>
        <v/>
      </c>
    </row>
    <row r="482">
      <c r="A482" s="23" t="n"/>
      <c r="B482" s="23" t="n"/>
      <c r="C482" s="36" t="n"/>
      <c r="D482" s="23" t="n"/>
      <c r="E482" s="23" t="n"/>
      <c r="F482" s="23" t="n"/>
      <c r="G482" s="23" t="n"/>
      <c r="H482" s="23" t="n"/>
      <c r="I482" s="24" t="n"/>
      <c r="J482" s="24" t="n"/>
      <c r="K482" s="36" t="n"/>
      <c r="L482" s="36" t="n"/>
      <c r="M482" s="25">
        <f>IF(A482="","",IF(K482="","",K482-Dashboard!$B$3))</f>
        <v/>
      </c>
      <c r="N482" s="26">
        <f>IF(A482="","",IF(O482&lt;&gt;"OK","Review Data",IF(L482&lt;&gt;"","Completed",IF(K482="","No Follow-Up",IF(K482&lt;Dashboard!$B$3,"Overdue",IF(K482&lt;=Dashboard!$B$3+Settings!$B$6,"Due Soon","Scheduled"))))))</f>
        <v/>
      </c>
      <c r="O482" s="26">
        <f>IF(A482="","",IF(COUNTIF($A$7:$A$506,A482)&gt;1,"Check: Duplicate Interaction ID",IF(B482="","Check: Missing Case ID",IF(COUNTIF(Cases!$A$7:$A$206,B482)=0,"Check: Case ID Not Found",IF(C482="","Check: Missing Contact Date",IF(C482&gt;Dashboard!$B$3,"Check: Future Contact Date",IF(AND(K482&lt;&gt;"",C482&lt;&gt;"",K482&lt;C482),"Check: Follow-Up Before Contact",IF(AND(L482&lt;&gt;"",C482&lt;&gt;"",L482&lt;C482),"Check: Completion Before Contact","OK"))))))))</f>
        <v/>
      </c>
    </row>
    <row r="483">
      <c r="A483" s="23" t="n"/>
      <c r="B483" s="23" t="n"/>
      <c r="C483" s="36" t="n"/>
      <c r="D483" s="23" t="n"/>
      <c r="E483" s="23" t="n"/>
      <c r="F483" s="23" t="n"/>
      <c r="G483" s="23" t="n"/>
      <c r="H483" s="23" t="n"/>
      <c r="I483" s="24" t="n"/>
      <c r="J483" s="24" t="n"/>
      <c r="K483" s="36" t="n"/>
      <c r="L483" s="36" t="n"/>
      <c r="M483" s="25">
        <f>IF(A483="","",IF(K483="","",K483-Dashboard!$B$3))</f>
        <v/>
      </c>
      <c r="N483" s="26">
        <f>IF(A483="","",IF(O483&lt;&gt;"OK","Review Data",IF(L483&lt;&gt;"","Completed",IF(K483="","No Follow-Up",IF(K483&lt;Dashboard!$B$3,"Overdue",IF(K483&lt;=Dashboard!$B$3+Settings!$B$6,"Due Soon","Scheduled"))))))</f>
        <v/>
      </c>
      <c r="O483" s="26">
        <f>IF(A483="","",IF(COUNTIF($A$7:$A$506,A483)&gt;1,"Check: Duplicate Interaction ID",IF(B483="","Check: Missing Case ID",IF(COUNTIF(Cases!$A$7:$A$206,B483)=0,"Check: Case ID Not Found",IF(C483="","Check: Missing Contact Date",IF(C483&gt;Dashboard!$B$3,"Check: Future Contact Date",IF(AND(K483&lt;&gt;"",C483&lt;&gt;"",K483&lt;C483),"Check: Follow-Up Before Contact",IF(AND(L483&lt;&gt;"",C483&lt;&gt;"",L483&lt;C483),"Check: Completion Before Contact","OK"))))))))</f>
        <v/>
      </c>
    </row>
    <row r="484">
      <c r="A484" s="23" t="n"/>
      <c r="B484" s="23" t="n"/>
      <c r="C484" s="36" t="n"/>
      <c r="D484" s="23" t="n"/>
      <c r="E484" s="23" t="n"/>
      <c r="F484" s="23" t="n"/>
      <c r="G484" s="23" t="n"/>
      <c r="H484" s="23" t="n"/>
      <c r="I484" s="24" t="n"/>
      <c r="J484" s="24" t="n"/>
      <c r="K484" s="36" t="n"/>
      <c r="L484" s="36" t="n"/>
      <c r="M484" s="25">
        <f>IF(A484="","",IF(K484="","",K484-Dashboard!$B$3))</f>
        <v/>
      </c>
      <c r="N484" s="26">
        <f>IF(A484="","",IF(O484&lt;&gt;"OK","Review Data",IF(L484&lt;&gt;"","Completed",IF(K484="","No Follow-Up",IF(K484&lt;Dashboard!$B$3,"Overdue",IF(K484&lt;=Dashboard!$B$3+Settings!$B$6,"Due Soon","Scheduled"))))))</f>
        <v/>
      </c>
      <c r="O484" s="26">
        <f>IF(A484="","",IF(COUNTIF($A$7:$A$506,A484)&gt;1,"Check: Duplicate Interaction ID",IF(B484="","Check: Missing Case ID",IF(COUNTIF(Cases!$A$7:$A$206,B484)=0,"Check: Case ID Not Found",IF(C484="","Check: Missing Contact Date",IF(C484&gt;Dashboard!$B$3,"Check: Future Contact Date",IF(AND(K484&lt;&gt;"",C484&lt;&gt;"",K484&lt;C484),"Check: Follow-Up Before Contact",IF(AND(L484&lt;&gt;"",C484&lt;&gt;"",L484&lt;C484),"Check: Completion Before Contact","OK"))))))))</f>
        <v/>
      </c>
    </row>
    <row r="485">
      <c r="A485" s="23" t="n"/>
      <c r="B485" s="23" t="n"/>
      <c r="C485" s="36" t="n"/>
      <c r="D485" s="23" t="n"/>
      <c r="E485" s="23" t="n"/>
      <c r="F485" s="23" t="n"/>
      <c r="G485" s="23" t="n"/>
      <c r="H485" s="23" t="n"/>
      <c r="I485" s="24" t="n"/>
      <c r="J485" s="24" t="n"/>
      <c r="K485" s="36" t="n"/>
      <c r="L485" s="36" t="n"/>
      <c r="M485" s="25">
        <f>IF(A485="","",IF(K485="","",K485-Dashboard!$B$3))</f>
        <v/>
      </c>
      <c r="N485" s="26">
        <f>IF(A485="","",IF(O485&lt;&gt;"OK","Review Data",IF(L485&lt;&gt;"","Completed",IF(K485="","No Follow-Up",IF(K485&lt;Dashboard!$B$3,"Overdue",IF(K485&lt;=Dashboard!$B$3+Settings!$B$6,"Due Soon","Scheduled"))))))</f>
        <v/>
      </c>
      <c r="O485" s="26">
        <f>IF(A485="","",IF(COUNTIF($A$7:$A$506,A485)&gt;1,"Check: Duplicate Interaction ID",IF(B485="","Check: Missing Case ID",IF(COUNTIF(Cases!$A$7:$A$206,B485)=0,"Check: Case ID Not Found",IF(C485="","Check: Missing Contact Date",IF(C485&gt;Dashboard!$B$3,"Check: Future Contact Date",IF(AND(K485&lt;&gt;"",C485&lt;&gt;"",K485&lt;C485),"Check: Follow-Up Before Contact",IF(AND(L485&lt;&gt;"",C485&lt;&gt;"",L485&lt;C485),"Check: Completion Before Contact","OK"))))))))</f>
        <v/>
      </c>
    </row>
    <row r="486">
      <c r="A486" s="23" t="n"/>
      <c r="B486" s="23" t="n"/>
      <c r="C486" s="36" t="n"/>
      <c r="D486" s="23" t="n"/>
      <c r="E486" s="23" t="n"/>
      <c r="F486" s="23" t="n"/>
      <c r="G486" s="23" t="n"/>
      <c r="H486" s="23" t="n"/>
      <c r="I486" s="24" t="n"/>
      <c r="J486" s="24" t="n"/>
      <c r="K486" s="36" t="n"/>
      <c r="L486" s="36" t="n"/>
      <c r="M486" s="25">
        <f>IF(A486="","",IF(K486="","",K486-Dashboard!$B$3))</f>
        <v/>
      </c>
      <c r="N486" s="26">
        <f>IF(A486="","",IF(O486&lt;&gt;"OK","Review Data",IF(L486&lt;&gt;"","Completed",IF(K486="","No Follow-Up",IF(K486&lt;Dashboard!$B$3,"Overdue",IF(K486&lt;=Dashboard!$B$3+Settings!$B$6,"Due Soon","Scheduled"))))))</f>
        <v/>
      </c>
      <c r="O486" s="26">
        <f>IF(A486="","",IF(COUNTIF($A$7:$A$506,A486)&gt;1,"Check: Duplicate Interaction ID",IF(B486="","Check: Missing Case ID",IF(COUNTIF(Cases!$A$7:$A$206,B486)=0,"Check: Case ID Not Found",IF(C486="","Check: Missing Contact Date",IF(C486&gt;Dashboard!$B$3,"Check: Future Contact Date",IF(AND(K486&lt;&gt;"",C486&lt;&gt;"",K486&lt;C486),"Check: Follow-Up Before Contact",IF(AND(L486&lt;&gt;"",C486&lt;&gt;"",L486&lt;C486),"Check: Completion Before Contact","OK"))))))))</f>
        <v/>
      </c>
    </row>
    <row r="487">
      <c r="A487" s="23" t="n"/>
      <c r="B487" s="23" t="n"/>
      <c r="C487" s="36" t="n"/>
      <c r="D487" s="23" t="n"/>
      <c r="E487" s="23" t="n"/>
      <c r="F487" s="23" t="n"/>
      <c r="G487" s="23" t="n"/>
      <c r="H487" s="23" t="n"/>
      <c r="I487" s="24" t="n"/>
      <c r="J487" s="24" t="n"/>
      <c r="K487" s="36" t="n"/>
      <c r="L487" s="36" t="n"/>
      <c r="M487" s="25">
        <f>IF(A487="","",IF(K487="","",K487-Dashboard!$B$3))</f>
        <v/>
      </c>
      <c r="N487" s="26">
        <f>IF(A487="","",IF(O487&lt;&gt;"OK","Review Data",IF(L487&lt;&gt;"","Completed",IF(K487="","No Follow-Up",IF(K487&lt;Dashboard!$B$3,"Overdue",IF(K487&lt;=Dashboard!$B$3+Settings!$B$6,"Due Soon","Scheduled"))))))</f>
        <v/>
      </c>
      <c r="O487" s="26">
        <f>IF(A487="","",IF(COUNTIF($A$7:$A$506,A487)&gt;1,"Check: Duplicate Interaction ID",IF(B487="","Check: Missing Case ID",IF(COUNTIF(Cases!$A$7:$A$206,B487)=0,"Check: Case ID Not Found",IF(C487="","Check: Missing Contact Date",IF(C487&gt;Dashboard!$B$3,"Check: Future Contact Date",IF(AND(K487&lt;&gt;"",C487&lt;&gt;"",K487&lt;C487),"Check: Follow-Up Before Contact",IF(AND(L487&lt;&gt;"",C487&lt;&gt;"",L487&lt;C487),"Check: Completion Before Contact","OK"))))))))</f>
        <v/>
      </c>
    </row>
    <row r="488">
      <c r="A488" s="23" t="n"/>
      <c r="B488" s="23" t="n"/>
      <c r="C488" s="36" t="n"/>
      <c r="D488" s="23" t="n"/>
      <c r="E488" s="23" t="n"/>
      <c r="F488" s="23" t="n"/>
      <c r="G488" s="23" t="n"/>
      <c r="H488" s="23" t="n"/>
      <c r="I488" s="24" t="n"/>
      <c r="J488" s="24" t="n"/>
      <c r="K488" s="36" t="n"/>
      <c r="L488" s="36" t="n"/>
      <c r="M488" s="25">
        <f>IF(A488="","",IF(K488="","",K488-Dashboard!$B$3))</f>
        <v/>
      </c>
      <c r="N488" s="26">
        <f>IF(A488="","",IF(O488&lt;&gt;"OK","Review Data",IF(L488&lt;&gt;"","Completed",IF(K488="","No Follow-Up",IF(K488&lt;Dashboard!$B$3,"Overdue",IF(K488&lt;=Dashboard!$B$3+Settings!$B$6,"Due Soon","Scheduled"))))))</f>
        <v/>
      </c>
      <c r="O488" s="26">
        <f>IF(A488="","",IF(COUNTIF($A$7:$A$506,A488)&gt;1,"Check: Duplicate Interaction ID",IF(B488="","Check: Missing Case ID",IF(COUNTIF(Cases!$A$7:$A$206,B488)=0,"Check: Case ID Not Found",IF(C488="","Check: Missing Contact Date",IF(C488&gt;Dashboard!$B$3,"Check: Future Contact Date",IF(AND(K488&lt;&gt;"",C488&lt;&gt;"",K488&lt;C488),"Check: Follow-Up Before Contact",IF(AND(L488&lt;&gt;"",C488&lt;&gt;"",L488&lt;C488),"Check: Completion Before Contact","OK"))))))))</f>
        <v/>
      </c>
    </row>
    <row r="489">
      <c r="A489" s="23" t="n"/>
      <c r="B489" s="23" t="n"/>
      <c r="C489" s="36" t="n"/>
      <c r="D489" s="23" t="n"/>
      <c r="E489" s="23" t="n"/>
      <c r="F489" s="23" t="n"/>
      <c r="G489" s="23" t="n"/>
      <c r="H489" s="23" t="n"/>
      <c r="I489" s="24" t="n"/>
      <c r="J489" s="24" t="n"/>
      <c r="K489" s="36" t="n"/>
      <c r="L489" s="36" t="n"/>
      <c r="M489" s="25">
        <f>IF(A489="","",IF(K489="","",K489-Dashboard!$B$3))</f>
        <v/>
      </c>
      <c r="N489" s="26">
        <f>IF(A489="","",IF(O489&lt;&gt;"OK","Review Data",IF(L489&lt;&gt;"","Completed",IF(K489="","No Follow-Up",IF(K489&lt;Dashboard!$B$3,"Overdue",IF(K489&lt;=Dashboard!$B$3+Settings!$B$6,"Due Soon","Scheduled"))))))</f>
        <v/>
      </c>
      <c r="O489" s="26">
        <f>IF(A489="","",IF(COUNTIF($A$7:$A$506,A489)&gt;1,"Check: Duplicate Interaction ID",IF(B489="","Check: Missing Case ID",IF(COUNTIF(Cases!$A$7:$A$206,B489)=0,"Check: Case ID Not Found",IF(C489="","Check: Missing Contact Date",IF(C489&gt;Dashboard!$B$3,"Check: Future Contact Date",IF(AND(K489&lt;&gt;"",C489&lt;&gt;"",K489&lt;C489),"Check: Follow-Up Before Contact",IF(AND(L489&lt;&gt;"",C489&lt;&gt;"",L489&lt;C489),"Check: Completion Before Contact","OK"))))))))</f>
        <v/>
      </c>
    </row>
    <row r="490">
      <c r="A490" s="23" t="n"/>
      <c r="B490" s="23" t="n"/>
      <c r="C490" s="36" t="n"/>
      <c r="D490" s="23" t="n"/>
      <c r="E490" s="23" t="n"/>
      <c r="F490" s="23" t="n"/>
      <c r="G490" s="23" t="n"/>
      <c r="H490" s="23" t="n"/>
      <c r="I490" s="24" t="n"/>
      <c r="J490" s="24" t="n"/>
      <c r="K490" s="36" t="n"/>
      <c r="L490" s="36" t="n"/>
      <c r="M490" s="25">
        <f>IF(A490="","",IF(K490="","",K490-Dashboard!$B$3))</f>
        <v/>
      </c>
      <c r="N490" s="26">
        <f>IF(A490="","",IF(O490&lt;&gt;"OK","Review Data",IF(L490&lt;&gt;"","Completed",IF(K490="","No Follow-Up",IF(K490&lt;Dashboard!$B$3,"Overdue",IF(K490&lt;=Dashboard!$B$3+Settings!$B$6,"Due Soon","Scheduled"))))))</f>
        <v/>
      </c>
      <c r="O490" s="26">
        <f>IF(A490="","",IF(COUNTIF($A$7:$A$506,A490)&gt;1,"Check: Duplicate Interaction ID",IF(B490="","Check: Missing Case ID",IF(COUNTIF(Cases!$A$7:$A$206,B490)=0,"Check: Case ID Not Found",IF(C490="","Check: Missing Contact Date",IF(C490&gt;Dashboard!$B$3,"Check: Future Contact Date",IF(AND(K490&lt;&gt;"",C490&lt;&gt;"",K490&lt;C490),"Check: Follow-Up Before Contact",IF(AND(L490&lt;&gt;"",C490&lt;&gt;"",L490&lt;C490),"Check: Completion Before Contact","OK"))))))))</f>
        <v/>
      </c>
    </row>
    <row r="491">
      <c r="A491" s="23" t="n"/>
      <c r="B491" s="23" t="n"/>
      <c r="C491" s="36" t="n"/>
      <c r="D491" s="23" t="n"/>
      <c r="E491" s="23" t="n"/>
      <c r="F491" s="23" t="n"/>
      <c r="G491" s="23" t="n"/>
      <c r="H491" s="23" t="n"/>
      <c r="I491" s="24" t="n"/>
      <c r="J491" s="24" t="n"/>
      <c r="K491" s="36" t="n"/>
      <c r="L491" s="36" t="n"/>
      <c r="M491" s="25">
        <f>IF(A491="","",IF(K491="","",K491-Dashboard!$B$3))</f>
        <v/>
      </c>
      <c r="N491" s="26">
        <f>IF(A491="","",IF(O491&lt;&gt;"OK","Review Data",IF(L491&lt;&gt;"","Completed",IF(K491="","No Follow-Up",IF(K491&lt;Dashboard!$B$3,"Overdue",IF(K491&lt;=Dashboard!$B$3+Settings!$B$6,"Due Soon","Scheduled"))))))</f>
        <v/>
      </c>
      <c r="O491" s="26">
        <f>IF(A491="","",IF(COUNTIF($A$7:$A$506,A491)&gt;1,"Check: Duplicate Interaction ID",IF(B491="","Check: Missing Case ID",IF(COUNTIF(Cases!$A$7:$A$206,B491)=0,"Check: Case ID Not Found",IF(C491="","Check: Missing Contact Date",IF(C491&gt;Dashboard!$B$3,"Check: Future Contact Date",IF(AND(K491&lt;&gt;"",C491&lt;&gt;"",K491&lt;C491),"Check: Follow-Up Before Contact",IF(AND(L491&lt;&gt;"",C491&lt;&gt;"",L491&lt;C491),"Check: Completion Before Contact","OK"))))))))</f>
        <v/>
      </c>
    </row>
    <row r="492">
      <c r="A492" s="23" t="n"/>
      <c r="B492" s="23" t="n"/>
      <c r="C492" s="36" t="n"/>
      <c r="D492" s="23" t="n"/>
      <c r="E492" s="23" t="n"/>
      <c r="F492" s="23" t="n"/>
      <c r="G492" s="23" t="n"/>
      <c r="H492" s="23" t="n"/>
      <c r="I492" s="24" t="n"/>
      <c r="J492" s="24" t="n"/>
      <c r="K492" s="36" t="n"/>
      <c r="L492" s="36" t="n"/>
      <c r="M492" s="25">
        <f>IF(A492="","",IF(K492="","",K492-Dashboard!$B$3))</f>
        <v/>
      </c>
      <c r="N492" s="26">
        <f>IF(A492="","",IF(O492&lt;&gt;"OK","Review Data",IF(L492&lt;&gt;"","Completed",IF(K492="","No Follow-Up",IF(K492&lt;Dashboard!$B$3,"Overdue",IF(K492&lt;=Dashboard!$B$3+Settings!$B$6,"Due Soon","Scheduled"))))))</f>
        <v/>
      </c>
      <c r="O492" s="26">
        <f>IF(A492="","",IF(COUNTIF($A$7:$A$506,A492)&gt;1,"Check: Duplicate Interaction ID",IF(B492="","Check: Missing Case ID",IF(COUNTIF(Cases!$A$7:$A$206,B492)=0,"Check: Case ID Not Found",IF(C492="","Check: Missing Contact Date",IF(C492&gt;Dashboard!$B$3,"Check: Future Contact Date",IF(AND(K492&lt;&gt;"",C492&lt;&gt;"",K492&lt;C492),"Check: Follow-Up Before Contact",IF(AND(L492&lt;&gt;"",C492&lt;&gt;"",L492&lt;C492),"Check: Completion Before Contact","OK"))))))))</f>
        <v/>
      </c>
    </row>
    <row r="493">
      <c r="A493" s="23" t="n"/>
      <c r="B493" s="23" t="n"/>
      <c r="C493" s="36" t="n"/>
      <c r="D493" s="23" t="n"/>
      <c r="E493" s="23" t="n"/>
      <c r="F493" s="23" t="n"/>
      <c r="G493" s="23" t="n"/>
      <c r="H493" s="23" t="n"/>
      <c r="I493" s="24" t="n"/>
      <c r="J493" s="24" t="n"/>
      <c r="K493" s="36" t="n"/>
      <c r="L493" s="36" t="n"/>
      <c r="M493" s="25">
        <f>IF(A493="","",IF(K493="","",K493-Dashboard!$B$3))</f>
        <v/>
      </c>
      <c r="N493" s="26">
        <f>IF(A493="","",IF(O493&lt;&gt;"OK","Review Data",IF(L493&lt;&gt;"","Completed",IF(K493="","No Follow-Up",IF(K493&lt;Dashboard!$B$3,"Overdue",IF(K493&lt;=Dashboard!$B$3+Settings!$B$6,"Due Soon","Scheduled"))))))</f>
        <v/>
      </c>
      <c r="O493" s="26">
        <f>IF(A493="","",IF(COUNTIF($A$7:$A$506,A493)&gt;1,"Check: Duplicate Interaction ID",IF(B493="","Check: Missing Case ID",IF(COUNTIF(Cases!$A$7:$A$206,B493)=0,"Check: Case ID Not Found",IF(C493="","Check: Missing Contact Date",IF(C493&gt;Dashboard!$B$3,"Check: Future Contact Date",IF(AND(K493&lt;&gt;"",C493&lt;&gt;"",K493&lt;C493),"Check: Follow-Up Before Contact",IF(AND(L493&lt;&gt;"",C493&lt;&gt;"",L493&lt;C493),"Check: Completion Before Contact","OK"))))))))</f>
        <v/>
      </c>
    </row>
    <row r="494">
      <c r="A494" s="23" t="n"/>
      <c r="B494" s="23" t="n"/>
      <c r="C494" s="36" t="n"/>
      <c r="D494" s="23" t="n"/>
      <c r="E494" s="23" t="n"/>
      <c r="F494" s="23" t="n"/>
      <c r="G494" s="23" t="n"/>
      <c r="H494" s="23" t="n"/>
      <c r="I494" s="24" t="n"/>
      <c r="J494" s="24" t="n"/>
      <c r="K494" s="36" t="n"/>
      <c r="L494" s="36" t="n"/>
      <c r="M494" s="25">
        <f>IF(A494="","",IF(K494="","",K494-Dashboard!$B$3))</f>
        <v/>
      </c>
      <c r="N494" s="26">
        <f>IF(A494="","",IF(O494&lt;&gt;"OK","Review Data",IF(L494&lt;&gt;"","Completed",IF(K494="","No Follow-Up",IF(K494&lt;Dashboard!$B$3,"Overdue",IF(K494&lt;=Dashboard!$B$3+Settings!$B$6,"Due Soon","Scheduled"))))))</f>
        <v/>
      </c>
      <c r="O494" s="26">
        <f>IF(A494="","",IF(COUNTIF($A$7:$A$506,A494)&gt;1,"Check: Duplicate Interaction ID",IF(B494="","Check: Missing Case ID",IF(COUNTIF(Cases!$A$7:$A$206,B494)=0,"Check: Case ID Not Found",IF(C494="","Check: Missing Contact Date",IF(C494&gt;Dashboard!$B$3,"Check: Future Contact Date",IF(AND(K494&lt;&gt;"",C494&lt;&gt;"",K494&lt;C494),"Check: Follow-Up Before Contact",IF(AND(L494&lt;&gt;"",C494&lt;&gt;"",L494&lt;C494),"Check: Completion Before Contact","OK"))))))))</f>
        <v/>
      </c>
    </row>
    <row r="495">
      <c r="A495" s="23" t="n"/>
      <c r="B495" s="23" t="n"/>
      <c r="C495" s="36" t="n"/>
      <c r="D495" s="23" t="n"/>
      <c r="E495" s="23" t="n"/>
      <c r="F495" s="23" t="n"/>
      <c r="G495" s="23" t="n"/>
      <c r="H495" s="23" t="n"/>
      <c r="I495" s="24" t="n"/>
      <c r="J495" s="24" t="n"/>
      <c r="K495" s="36" t="n"/>
      <c r="L495" s="36" t="n"/>
      <c r="M495" s="25">
        <f>IF(A495="","",IF(K495="","",K495-Dashboard!$B$3))</f>
        <v/>
      </c>
      <c r="N495" s="26">
        <f>IF(A495="","",IF(O495&lt;&gt;"OK","Review Data",IF(L495&lt;&gt;"","Completed",IF(K495="","No Follow-Up",IF(K495&lt;Dashboard!$B$3,"Overdue",IF(K495&lt;=Dashboard!$B$3+Settings!$B$6,"Due Soon","Scheduled"))))))</f>
        <v/>
      </c>
      <c r="O495" s="26">
        <f>IF(A495="","",IF(COUNTIF($A$7:$A$506,A495)&gt;1,"Check: Duplicate Interaction ID",IF(B495="","Check: Missing Case ID",IF(COUNTIF(Cases!$A$7:$A$206,B495)=0,"Check: Case ID Not Found",IF(C495="","Check: Missing Contact Date",IF(C495&gt;Dashboard!$B$3,"Check: Future Contact Date",IF(AND(K495&lt;&gt;"",C495&lt;&gt;"",K495&lt;C495),"Check: Follow-Up Before Contact",IF(AND(L495&lt;&gt;"",C495&lt;&gt;"",L495&lt;C495),"Check: Completion Before Contact","OK"))))))))</f>
        <v/>
      </c>
    </row>
    <row r="496">
      <c r="A496" s="23" t="n"/>
      <c r="B496" s="23" t="n"/>
      <c r="C496" s="36" t="n"/>
      <c r="D496" s="23" t="n"/>
      <c r="E496" s="23" t="n"/>
      <c r="F496" s="23" t="n"/>
      <c r="G496" s="23" t="n"/>
      <c r="H496" s="23" t="n"/>
      <c r="I496" s="24" t="n"/>
      <c r="J496" s="24" t="n"/>
      <c r="K496" s="36" t="n"/>
      <c r="L496" s="36" t="n"/>
      <c r="M496" s="25">
        <f>IF(A496="","",IF(K496="","",K496-Dashboard!$B$3))</f>
        <v/>
      </c>
      <c r="N496" s="26">
        <f>IF(A496="","",IF(O496&lt;&gt;"OK","Review Data",IF(L496&lt;&gt;"","Completed",IF(K496="","No Follow-Up",IF(K496&lt;Dashboard!$B$3,"Overdue",IF(K496&lt;=Dashboard!$B$3+Settings!$B$6,"Due Soon","Scheduled"))))))</f>
        <v/>
      </c>
      <c r="O496" s="26">
        <f>IF(A496="","",IF(COUNTIF($A$7:$A$506,A496)&gt;1,"Check: Duplicate Interaction ID",IF(B496="","Check: Missing Case ID",IF(COUNTIF(Cases!$A$7:$A$206,B496)=0,"Check: Case ID Not Found",IF(C496="","Check: Missing Contact Date",IF(C496&gt;Dashboard!$B$3,"Check: Future Contact Date",IF(AND(K496&lt;&gt;"",C496&lt;&gt;"",K496&lt;C496),"Check: Follow-Up Before Contact",IF(AND(L496&lt;&gt;"",C496&lt;&gt;"",L496&lt;C496),"Check: Completion Before Contact","OK"))))))))</f>
        <v/>
      </c>
    </row>
    <row r="497">
      <c r="A497" s="23" t="n"/>
      <c r="B497" s="23" t="n"/>
      <c r="C497" s="36" t="n"/>
      <c r="D497" s="23" t="n"/>
      <c r="E497" s="23" t="n"/>
      <c r="F497" s="23" t="n"/>
      <c r="G497" s="23" t="n"/>
      <c r="H497" s="23" t="n"/>
      <c r="I497" s="24" t="n"/>
      <c r="J497" s="24" t="n"/>
      <c r="K497" s="36" t="n"/>
      <c r="L497" s="36" t="n"/>
      <c r="M497" s="25">
        <f>IF(A497="","",IF(K497="","",K497-Dashboard!$B$3))</f>
        <v/>
      </c>
      <c r="N497" s="26">
        <f>IF(A497="","",IF(O497&lt;&gt;"OK","Review Data",IF(L497&lt;&gt;"","Completed",IF(K497="","No Follow-Up",IF(K497&lt;Dashboard!$B$3,"Overdue",IF(K497&lt;=Dashboard!$B$3+Settings!$B$6,"Due Soon","Scheduled"))))))</f>
        <v/>
      </c>
      <c r="O497" s="26">
        <f>IF(A497="","",IF(COUNTIF($A$7:$A$506,A497)&gt;1,"Check: Duplicate Interaction ID",IF(B497="","Check: Missing Case ID",IF(COUNTIF(Cases!$A$7:$A$206,B497)=0,"Check: Case ID Not Found",IF(C497="","Check: Missing Contact Date",IF(C497&gt;Dashboard!$B$3,"Check: Future Contact Date",IF(AND(K497&lt;&gt;"",C497&lt;&gt;"",K497&lt;C497),"Check: Follow-Up Before Contact",IF(AND(L497&lt;&gt;"",C497&lt;&gt;"",L497&lt;C497),"Check: Completion Before Contact","OK"))))))))</f>
        <v/>
      </c>
    </row>
    <row r="498">
      <c r="A498" s="23" t="n"/>
      <c r="B498" s="23" t="n"/>
      <c r="C498" s="36" t="n"/>
      <c r="D498" s="23" t="n"/>
      <c r="E498" s="23" t="n"/>
      <c r="F498" s="23" t="n"/>
      <c r="G498" s="23" t="n"/>
      <c r="H498" s="23" t="n"/>
      <c r="I498" s="24" t="n"/>
      <c r="J498" s="24" t="n"/>
      <c r="K498" s="36" t="n"/>
      <c r="L498" s="36" t="n"/>
      <c r="M498" s="25">
        <f>IF(A498="","",IF(K498="","",K498-Dashboard!$B$3))</f>
        <v/>
      </c>
      <c r="N498" s="26">
        <f>IF(A498="","",IF(O498&lt;&gt;"OK","Review Data",IF(L498&lt;&gt;"","Completed",IF(K498="","No Follow-Up",IF(K498&lt;Dashboard!$B$3,"Overdue",IF(K498&lt;=Dashboard!$B$3+Settings!$B$6,"Due Soon","Scheduled"))))))</f>
        <v/>
      </c>
      <c r="O498" s="26">
        <f>IF(A498="","",IF(COUNTIF($A$7:$A$506,A498)&gt;1,"Check: Duplicate Interaction ID",IF(B498="","Check: Missing Case ID",IF(COUNTIF(Cases!$A$7:$A$206,B498)=0,"Check: Case ID Not Found",IF(C498="","Check: Missing Contact Date",IF(C498&gt;Dashboard!$B$3,"Check: Future Contact Date",IF(AND(K498&lt;&gt;"",C498&lt;&gt;"",K498&lt;C498),"Check: Follow-Up Before Contact",IF(AND(L498&lt;&gt;"",C498&lt;&gt;"",L498&lt;C498),"Check: Completion Before Contact","OK"))))))))</f>
        <v/>
      </c>
    </row>
    <row r="499">
      <c r="A499" s="23" t="n"/>
      <c r="B499" s="23" t="n"/>
      <c r="C499" s="36" t="n"/>
      <c r="D499" s="23" t="n"/>
      <c r="E499" s="23" t="n"/>
      <c r="F499" s="23" t="n"/>
      <c r="G499" s="23" t="n"/>
      <c r="H499" s="23" t="n"/>
      <c r="I499" s="24" t="n"/>
      <c r="J499" s="24" t="n"/>
      <c r="K499" s="36" t="n"/>
      <c r="L499" s="36" t="n"/>
      <c r="M499" s="25">
        <f>IF(A499="","",IF(K499="","",K499-Dashboard!$B$3))</f>
        <v/>
      </c>
      <c r="N499" s="26">
        <f>IF(A499="","",IF(O499&lt;&gt;"OK","Review Data",IF(L499&lt;&gt;"","Completed",IF(K499="","No Follow-Up",IF(K499&lt;Dashboard!$B$3,"Overdue",IF(K499&lt;=Dashboard!$B$3+Settings!$B$6,"Due Soon","Scheduled"))))))</f>
        <v/>
      </c>
      <c r="O499" s="26">
        <f>IF(A499="","",IF(COUNTIF($A$7:$A$506,A499)&gt;1,"Check: Duplicate Interaction ID",IF(B499="","Check: Missing Case ID",IF(COUNTIF(Cases!$A$7:$A$206,B499)=0,"Check: Case ID Not Found",IF(C499="","Check: Missing Contact Date",IF(C499&gt;Dashboard!$B$3,"Check: Future Contact Date",IF(AND(K499&lt;&gt;"",C499&lt;&gt;"",K499&lt;C499),"Check: Follow-Up Before Contact",IF(AND(L499&lt;&gt;"",C499&lt;&gt;"",L499&lt;C499),"Check: Completion Before Contact","OK"))))))))</f>
        <v/>
      </c>
    </row>
    <row r="500">
      <c r="A500" s="23" t="n"/>
      <c r="B500" s="23" t="n"/>
      <c r="C500" s="36" t="n"/>
      <c r="D500" s="23" t="n"/>
      <c r="E500" s="23" t="n"/>
      <c r="F500" s="23" t="n"/>
      <c r="G500" s="23" t="n"/>
      <c r="H500" s="23" t="n"/>
      <c r="I500" s="24" t="n"/>
      <c r="J500" s="24" t="n"/>
      <c r="K500" s="36" t="n"/>
      <c r="L500" s="36" t="n"/>
      <c r="M500" s="25">
        <f>IF(A500="","",IF(K500="","",K500-Dashboard!$B$3))</f>
        <v/>
      </c>
      <c r="N500" s="26">
        <f>IF(A500="","",IF(O500&lt;&gt;"OK","Review Data",IF(L500&lt;&gt;"","Completed",IF(K500="","No Follow-Up",IF(K500&lt;Dashboard!$B$3,"Overdue",IF(K500&lt;=Dashboard!$B$3+Settings!$B$6,"Due Soon","Scheduled"))))))</f>
        <v/>
      </c>
      <c r="O500" s="26">
        <f>IF(A500="","",IF(COUNTIF($A$7:$A$506,A500)&gt;1,"Check: Duplicate Interaction ID",IF(B500="","Check: Missing Case ID",IF(COUNTIF(Cases!$A$7:$A$206,B500)=0,"Check: Case ID Not Found",IF(C500="","Check: Missing Contact Date",IF(C500&gt;Dashboard!$B$3,"Check: Future Contact Date",IF(AND(K500&lt;&gt;"",C500&lt;&gt;"",K500&lt;C500),"Check: Follow-Up Before Contact",IF(AND(L500&lt;&gt;"",C500&lt;&gt;"",L500&lt;C500),"Check: Completion Before Contact","OK"))))))))</f>
        <v/>
      </c>
    </row>
    <row r="501">
      <c r="A501" s="23" t="n"/>
      <c r="B501" s="23" t="n"/>
      <c r="C501" s="36" t="n"/>
      <c r="D501" s="23" t="n"/>
      <c r="E501" s="23" t="n"/>
      <c r="F501" s="23" t="n"/>
      <c r="G501" s="23" t="n"/>
      <c r="H501" s="23" t="n"/>
      <c r="I501" s="24" t="n"/>
      <c r="J501" s="24" t="n"/>
      <c r="K501" s="36" t="n"/>
      <c r="L501" s="36" t="n"/>
      <c r="M501" s="25">
        <f>IF(A501="","",IF(K501="","",K501-Dashboard!$B$3))</f>
        <v/>
      </c>
      <c r="N501" s="26">
        <f>IF(A501="","",IF(O501&lt;&gt;"OK","Review Data",IF(L501&lt;&gt;"","Completed",IF(K501="","No Follow-Up",IF(K501&lt;Dashboard!$B$3,"Overdue",IF(K501&lt;=Dashboard!$B$3+Settings!$B$6,"Due Soon","Scheduled"))))))</f>
        <v/>
      </c>
      <c r="O501" s="26">
        <f>IF(A501="","",IF(COUNTIF($A$7:$A$506,A501)&gt;1,"Check: Duplicate Interaction ID",IF(B501="","Check: Missing Case ID",IF(COUNTIF(Cases!$A$7:$A$206,B501)=0,"Check: Case ID Not Found",IF(C501="","Check: Missing Contact Date",IF(C501&gt;Dashboard!$B$3,"Check: Future Contact Date",IF(AND(K501&lt;&gt;"",C501&lt;&gt;"",K501&lt;C501),"Check: Follow-Up Before Contact",IF(AND(L501&lt;&gt;"",C501&lt;&gt;"",L501&lt;C501),"Check: Completion Before Contact","OK"))))))))</f>
        <v/>
      </c>
    </row>
    <row r="502">
      <c r="A502" s="23" t="n"/>
      <c r="B502" s="23" t="n"/>
      <c r="C502" s="36" t="n"/>
      <c r="D502" s="23" t="n"/>
      <c r="E502" s="23" t="n"/>
      <c r="F502" s="23" t="n"/>
      <c r="G502" s="23" t="n"/>
      <c r="H502" s="23" t="n"/>
      <c r="I502" s="24" t="n"/>
      <c r="J502" s="24" t="n"/>
      <c r="K502" s="36" t="n"/>
      <c r="L502" s="36" t="n"/>
      <c r="M502" s="25">
        <f>IF(A502="","",IF(K502="","",K502-Dashboard!$B$3))</f>
        <v/>
      </c>
      <c r="N502" s="26">
        <f>IF(A502="","",IF(O502&lt;&gt;"OK","Review Data",IF(L502&lt;&gt;"","Completed",IF(K502="","No Follow-Up",IF(K502&lt;Dashboard!$B$3,"Overdue",IF(K502&lt;=Dashboard!$B$3+Settings!$B$6,"Due Soon","Scheduled"))))))</f>
        <v/>
      </c>
      <c r="O502" s="26">
        <f>IF(A502="","",IF(COUNTIF($A$7:$A$506,A502)&gt;1,"Check: Duplicate Interaction ID",IF(B502="","Check: Missing Case ID",IF(COUNTIF(Cases!$A$7:$A$206,B502)=0,"Check: Case ID Not Found",IF(C502="","Check: Missing Contact Date",IF(C502&gt;Dashboard!$B$3,"Check: Future Contact Date",IF(AND(K502&lt;&gt;"",C502&lt;&gt;"",K502&lt;C502),"Check: Follow-Up Before Contact",IF(AND(L502&lt;&gt;"",C502&lt;&gt;"",L502&lt;C502),"Check: Completion Before Contact","OK"))))))))</f>
        <v/>
      </c>
    </row>
    <row r="503">
      <c r="A503" s="23" t="n"/>
      <c r="B503" s="23" t="n"/>
      <c r="C503" s="36" t="n"/>
      <c r="D503" s="23" t="n"/>
      <c r="E503" s="23" t="n"/>
      <c r="F503" s="23" t="n"/>
      <c r="G503" s="23" t="n"/>
      <c r="H503" s="23" t="n"/>
      <c r="I503" s="24" t="n"/>
      <c r="J503" s="24" t="n"/>
      <c r="K503" s="36" t="n"/>
      <c r="L503" s="36" t="n"/>
      <c r="M503" s="25">
        <f>IF(A503="","",IF(K503="","",K503-Dashboard!$B$3))</f>
        <v/>
      </c>
      <c r="N503" s="26">
        <f>IF(A503="","",IF(O503&lt;&gt;"OK","Review Data",IF(L503&lt;&gt;"","Completed",IF(K503="","No Follow-Up",IF(K503&lt;Dashboard!$B$3,"Overdue",IF(K503&lt;=Dashboard!$B$3+Settings!$B$6,"Due Soon","Scheduled"))))))</f>
        <v/>
      </c>
      <c r="O503" s="26">
        <f>IF(A503="","",IF(COUNTIF($A$7:$A$506,A503)&gt;1,"Check: Duplicate Interaction ID",IF(B503="","Check: Missing Case ID",IF(COUNTIF(Cases!$A$7:$A$206,B503)=0,"Check: Case ID Not Found",IF(C503="","Check: Missing Contact Date",IF(C503&gt;Dashboard!$B$3,"Check: Future Contact Date",IF(AND(K503&lt;&gt;"",C503&lt;&gt;"",K503&lt;C503),"Check: Follow-Up Before Contact",IF(AND(L503&lt;&gt;"",C503&lt;&gt;"",L503&lt;C503),"Check: Completion Before Contact","OK"))))))))</f>
        <v/>
      </c>
    </row>
    <row r="504">
      <c r="A504" s="23" t="n"/>
      <c r="B504" s="23" t="n"/>
      <c r="C504" s="36" t="n"/>
      <c r="D504" s="23" t="n"/>
      <c r="E504" s="23" t="n"/>
      <c r="F504" s="23" t="n"/>
      <c r="G504" s="23" t="n"/>
      <c r="H504" s="23" t="n"/>
      <c r="I504" s="24" t="n"/>
      <c r="J504" s="24" t="n"/>
      <c r="K504" s="36" t="n"/>
      <c r="L504" s="36" t="n"/>
      <c r="M504" s="25">
        <f>IF(A504="","",IF(K504="","",K504-Dashboard!$B$3))</f>
        <v/>
      </c>
      <c r="N504" s="26">
        <f>IF(A504="","",IF(O504&lt;&gt;"OK","Review Data",IF(L504&lt;&gt;"","Completed",IF(K504="","No Follow-Up",IF(K504&lt;Dashboard!$B$3,"Overdue",IF(K504&lt;=Dashboard!$B$3+Settings!$B$6,"Due Soon","Scheduled"))))))</f>
        <v/>
      </c>
      <c r="O504" s="26">
        <f>IF(A504="","",IF(COUNTIF($A$7:$A$506,A504)&gt;1,"Check: Duplicate Interaction ID",IF(B504="","Check: Missing Case ID",IF(COUNTIF(Cases!$A$7:$A$206,B504)=0,"Check: Case ID Not Found",IF(C504="","Check: Missing Contact Date",IF(C504&gt;Dashboard!$B$3,"Check: Future Contact Date",IF(AND(K504&lt;&gt;"",C504&lt;&gt;"",K504&lt;C504),"Check: Follow-Up Before Contact",IF(AND(L504&lt;&gt;"",C504&lt;&gt;"",L504&lt;C504),"Check: Completion Before Contact","OK"))))))))</f>
        <v/>
      </c>
    </row>
    <row r="505">
      <c r="A505" s="23" t="n"/>
      <c r="B505" s="23" t="n"/>
      <c r="C505" s="36" t="n"/>
      <c r="D505" s="23" t="n"/>
      <c r="E505" s="23" t="n"/>
      <c r="F505" s="23" t="n"/>
      <c r="G505" s="23" t="n"/>
      <c r="H505" s="23" t="n"/>
      <c r="I505" s="24" t="n"/>
      <c r="J505" s="24" t="n"/>
      <c r="K505" s="36" t="n"/>
      <c r="L505" s="36" t="n"/>
      <c r="M505" s="25">
        <f>IF(A505="","",IF(K505="","",K505-Dashboard!$B$3))</f>
        <v/>
      </c>
      <c r="N505" s="26">
        <f>IF(A505="","",IF(O505&lt;&gt;"OK","Review Data",IF(L505&lt;&gt;"","Completed",IF(K505="","No Follow-Up",IF(K505&lt;Dashboard!$B$3,"Overdue",IF(K505&lt;=Dashboard!$B$3+Settings!$B$6,"Due Soon","Scheduled"))))))</f>
        <v/>
      </c>
      <c r="O505" s="26">
        <f>IF(A505="","",IF(COUNTIF($A$7:$A$506,A505)&gt;1,"Check: Duplicate Interaction ID",IF(B505="","Check: Missing Case ID",IF(COUNTIF(Cases!$A$7:$A$206,B505)=0,"Check: Case ID Not Found",IF(C505="","Check: Missing Contact Date",IF(C505&gt;Dashboard!$B$3,"Check: Future Contact Date",IF(AND(K505&lt;&gt;"",C505&lt;&gt;"",K505&lt;C505),"Check: Follow-Up Before Contact",IF(AND(L505&lt;&gt;"",C505&lt;&gt;"",L505&lt;C505),"Check: Completion Before Contact","OK"))))))))</f>
        <v/>
      </c>
    </row>
    <row r="506">
      <c r="A506" s="23" t="n"/>
      <c r="B506" s="23" t="n"/>
      <c r="C506" s="36" t="n"/>
      <c r="D506" s="23" t="n"/>
      <c r="E506" s="23" t="n"/>
      <c r="F506" s="23" t="n"/>
      <c r="G506" s="23" t="n"/>
      <c r="H506" s="23" t="n"/>
      <c r="I506" s="24" t="n"/>
      <c r="J506" s="24" t="n"/>
      <c r="K506" s="36" t="n"/>
      <c r="L506" s="36" t="n"/>
      <c r="M506" s="25">
        <f>IF(A506="","",IF(K506="","",K506-Dashboard!$B$3))</f>
        <v/>
      </c>
      <c r="N506" s="26">
        <f>IF(A506="","",IF(O506&lt;&gt;"OK","Review Data",IF(L506&lt;&gt;"","Completed",IF(K506="","No Follow-Up",IF(K506&lt;Dashboard!$B$3,"Overdue",IF(K506&lt;=Dashboard!$B$3+Settings!$B$6,"Due Soon","Scheduled"))))))</f>
        <v/>
      </c>
      <c r="O506" s="26">
        <f>IF(A506="","",IF(COUNTIF($A$7:$A$506,A506)&gt;1,"Check: Duplicate Interaction ID",IF(B506="","Check: Missing Case ID",IF(COUNTIF(Cases!$A$7:$A$206,B506)=0,"Check: Case ID Not Found",IF(C506="","Check: Missing Contact Date",IF(C506&gt;Dashboard!$B$3,"Check: Future Contact Date",IF(AND(K506&lt;&gt;"",C506&lt;&gt;"",K506&lt;C506),"Check: Follow-Up Before Contact",IF(AND(L506&lt;&gt;"",C506&lt;&gt;"",L506&lt;C506),"Check: Completion Before Contact","OK"))))))))</f>
        <v/>
      </c>
    </row>
  </sheetData>
  <autoFilter ref="A6:O506"/>
  <mergeCells count="1">
    <mergeCell ref="A1:O1"/>
  </mergeCells>
  <conditionalFormatting sqref="A7:O506">
    <cfRule type="expression" priority="1" dxfId="4">
      <formula>AND($A7&lt;&gt;"",$N7="Overdue")</formula>
    </cfRule>
    <cfRule type="expression" priority="2" dxfId="5">
      <formula>AND($A7&lt;&gt;"",$N7="Due Soon")</formula>
    </cfRule>
    <cfRule type="expression" priority="3" dxfId="6">
      <formula>AND($A7&lt;&gt;"",$N7="Completed")</formula>
    </cfRule>
  </conditionalFormatting>
  <conditionalFormatting sqref="O7:O506">
    <cfRule type="expression" priority="4" dxfId="0">
      <formula>AND($A7&lt;&gt;"",$O7&lt;&gt;"OK")</formula>
    </cfRule>
  </conditionalFormatting>
  <conditionalFormatting sqref="K7:K506">
    <cfRule type="expression" priority="5" dxfId="9">
      <formula>AND($A7&lt;&gt;"",$K7&lt;Dashboard!$B$3,$L7="")</formula>
    </cfRule>
  </conditionalFormatting>
  <conditionalFormatting sqref="B7:B506">
    <cfRule type="expression" priority="6" dxfId="0">
      <formula>$O7="Check: Case ID Not Found"</formula>
    </cfRule>
  </conditionalFormatting>
  <dataValidations count="10">
    <dataValidation sqref="B7:B506" showDropDown="0" showInputMessage="0" showErrorMessage="1" allowBlank="0" errorTitle="Invalid selection" error="Select a value from the list." type="list">
      <formula1>=INDIRECT("'Cases'!$A$7:$A$206")</formula1>
    </dataValidation>
    <dataValidation sqref="D7:D506" showDropDown="0" showInputMessage="0" showErrorMessage="1" allowBlank="0" errorTitle="Invalid selection" error="Select a value from the list." type="list">
      <formula1>=INDIRECT("'Settings'!$I$11:$I$18")</formula1>
    </dataValidation>
    <dataValidation sqref="E7:E506" showDropDown="0" showInputMessage="0" showErrorMessage="1" allowBlank="0" errorTitle="Invalid selection" error="Select a value from the list." type="list">
      <formula1>=INDIRECT("'Settings'!$J$11:$J$17")</formula1>
    </dataValidation>
    <dataValidation sqref="F7:F506" showDropDown="0" showInputMessage="0" showErrorMessage="1" allowBlank="0" errorTitle="Invalid selection" error="Select a value from the list." type="list">
      <formula1>=INDIRECT("'Settings'!$H$11:$H$15")</formula1>
    </dataValidation>
    <dataValidation sqref="G7:G506" showDropDown="0" showInputMessage="0" showErrorMessage="1" allowBlank="0" errorTitle="Invalid selection" error="Select a value from the list." type="list">
      <formula1>=INDIRECT("'Settings'!$K$11:$K$18")</formula1>
    </dataValidation>
    <dataValidation sqref="H7:H506" showDropDown="0" showInputMessage="0" showErrorMessage="1" allowBlank="0" errorTitle="Invalid selection" error="Select a value from the list." type="list">
      <formula1>=INDIRECT("'Settings'!$L$11:$L$18")</formula1>
    </dataValidation>
    <dataValidation sqref="A7:A506" showDropDown="0" showInputMessage="0" showErrorMessage="0" allowBlank="0" type="textLength" operator="lessThanOrEqual">
      <formula1>20</formula1>
    </dataValidation>
    <dataValidation sqref="I7:I506" showDropDown="0" showInputMessage="0" showErrorMessage="0" allowBlank="0" type="textLength" operator="lessThanOrEqual">
      <formula1>300</formula1>
    </dataValidation>
    <dataValidation sqref="J7:J506" showDropDown="0" showInputMessage="0" showErrorMessage="0" allowBlank="0" type="textLength" operator="lessThanOrEqual">
      <formula1>250</formula1>
    </dataValidation>
    <dataValidation sqref="C7:C506 K7:L506" showDropDown="0" showInputMessage="0" showErrorMessage="1" allowBlank="0" error="Enter a valid date from 01/01/2020 through 12/31/2035." type="date" operator="between">
      <formula1>DATE(2020,1,1)</formula1>
      <formula2>DATE(2035,12,31)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52" customWidth="1" min="3" max="3"/>
    <col width="20" customWidth="1" min="4" max="4"/>
    <col width="27" customWidth="1" min="5" max="5"/>
    <col width="28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28" customHeight="1">
      <c r="A1" s="1" t="inlineStr">
        <is>
          <t>Attendance Risk Thresholds and Alert Settings</t>
        </is>
      </c>
    </row>
    <row r="3">
      <c r="A3" t="inlineStr">
        <is>
          <t>Critical Below</t>
        </is>
      </c>
      <c r="B3" s="41" t="n">
        <v>0.8</v>
      </c>
      <c r="C3" s="28" t="inlineStr">
        <is>
          <t>Attendance rates below this value are Critical.</t>
        </is>
      </c>
      <c r="E3" s="4" t="inlineStr">
        <is>
          <t>Threshold Order Check</t>
        </is>
      </c>
      <c r="F3" s="26">
        <f>IF(AND(B3&lt;B4,B4&lt;B5),"OK","Review Threshold Order")</f>
        <v/>
      </c>
    </row>
    <row r="4">
      <c r="A4" t="inlineStr">
        <is>
          <t>High Below</t>
        </is>
      </c>
      <c r="B4" s="41" t="n">
        <v>0.9</v>
      </c>
      <c r="C4" s="28" t="inlineStr">
        <is>
          <t>Rates at or above Critical Below and below this value are High.</t>
        </is>
      </c>
      <c r="E4" s="4" t="inlineStr">
        <is>
          <t>Due Soon Setting Check</t>
        </is>
      </c>
      <c r="F4" s="26">
        <f>IF(AND(B6&gt;=1,B6&lt;=30),"OK","Review Due Soon Days")</f>
        <v/>
      </c>
    </row>
    <row r="5">
      <c r="A5" t="inlineStr">
        <is>
          <t>Moderate Below</t>
        </is>
      </c>
      <c r="B5" s="41" t="n">
        <v>0.95</v>
      </c>
      <c r="C5" s="28" t="inlineStr">
        <is>
          <t>Rates at or above High Below and below this value are Moderate.</t>
        </is>
      </c>
      <c r="E5" s="4" t="inlineStr">
        <is>
          <t>Stale Contact Setting Check</t>
        </is>
      </c>
      <c r="F5" s="26">
        <f>IF(AND(B7&gt;=1,B7&lt;=90),"OK","Review Stale Contact Days")</f>
        <v/>
      </c>
    </row>
    <row r="6">
      <c r="A6" t="inlineStr">
        <is>
          <t>Due Soon Days</t>
        </is>
      </c>
      <c r="B6" s="23" t="n">
        <v>7</v>
      </c>
      <c r="C6" s="28" t="inlineStr">
        <is>
          <t>Number of calendar days included in due-soon alerts.</t>
        </is>
      </c>
    </row>
    <row r="7">
      <c r="A7" t="inlineStr">
        <is>
          <t>Stale Contact Days</t>
        </is>
      </c>
      <c r="B7" s="23" t="n">
        <v>14</v>
      </c>
      <c r="C7" s="28" t="inlineStr">
        <is>
          <t>Open cases with older contact activity are flagged for review.</t>
        </is>
      </c>
    </row>
    <row r="10">
      <c r="A10" s="29" t="inlineStr">
        <is>
          <t>Grade or Cohort</t>
        </is>
      </c>
      <c r="B10" s="29" t="inlineStr">
        <is>
          <t>Case Status</t>
        </is>
      </c>
      <c r="C10" s="29" t="inlineStr">
        <is>
          <t>Primary Concern</t>
        </is>
      </c>
      <c r="D10" s="29" t="inlineStr">
        <is>
          <t>Intervention Tier</t>
        </is>
      </c>
      <c r="E10" s="29" t="inlineStr">
        <is>
          <t>Outcome Status</t>
        </is>
      </c>
      <c r="F10" s="29" t="inlineStr">
        <is>
          <t>Closure Reason</t>
        </is>
      </c>
      <c r="G10" s="29" t="inlineStr">
        <is>
          <t>Campus</t>
        </is>
      </c>
      <c r="H10" s="29" t="inlineStr">
        <is>
          <t>Case Owner and Staff Member</t>
        </is>
      </c>
      <c r="I10" s="29" t="inlineStr">
        <is>
          <t>Contact Type</t>
        </is>
      </c>
      <c r="J10" s="29" t="inlineStr">
        <is>
          <t>Contact With</t>
        </is>
      </c>
      <c r="K10" s="29" t="inlineStr">
        <is>
          <t>Purpose</t>
        </is>
      </c>
      <c r="L10" s="29" t="inlineStr">
        <is>
          <t>Result</t>
        </is>
      </c>
    </row>
    <row r="11">
      <c r="A11" s="11" t="inlineStr">
        <is>
          <t>K</t>
        </is>
      </c>
      <c r="B11" s="11" t="inlineStr">
        <is>
          <t>Active</t>
        </is>
      </c>
      <c r="C11" s="11" t="inlineStr">
        <is>
          <t>Frequent Absences</t>
        </is>
      </c>
      <c r="D11" s="11" t="inlineStr">
        <is>
          <t>Tier 1</t>
        </is>
      </c>
      <c r="E11" s="11" t="inlineStr">
        <is>
          <t>Not Yet Assessed</t>
        </is>
      </c>
      <c r="F11" s="11" t="inlineStr">
        <is>
          <t>Attendance Improved</t>
        </is>
      </c>
      <c r="G11" s="11" t="inlineStr">
        <is>
          <t>Cedar Valley Campus</t>
        </is>
      </c>
      <c r="H11" s="11" t="inlineStr">
        <is>
          <t>Avery Brooks</t>
        </is>
      </c>
      <c r="I11" s="11" t="inlineStr">
        <is>
          <t>Phone Call</t>
        </is>
      </c>
      <c r="J11" s="11" t="inlineStr">
        <is>
          <t>Student</t>
        </is>
      </c>
      <c r="K11" s="11" t="inlineStr">
        <is>
          <t>Initial Outreach</t>
        </is>
      </c>
      <c r="L11" s="11" t="inlineStr">
        <is>
          <t>Reached</t>
        </is>
      </c>
    </row>
    <row r="12">
      <c r="A12" s="11" t="inlineStr">
        <is>
          <t>1</t>
        </is>
      </c>
      <c r="B12" s="11" t="inlineStr">
        <is>
          <t>Monitoring</t>
        </is>
      </c>
      <c r="C12" s="11" t="inlineStr">
        <is>
          <t>Consecutive Absences</t>
        </is>
      </c>
      <c r="D12" s="11" t="inlineStr">
        <is>
          <t>Tier 2</t>
        </is>
      </c>
      <c r="E12" s="11" t="inlineStr">
        <is>
          <t>Improving</t>
        </is>
      </c>
      <c r="F12" s="11" t="inlineStr">
        <is>
          <t>Transferred</t>
        </is>
      </c>
      <c r="G12" s="11" t="inlineStr">
        <is>
          <t>Harbor Point Campus</t>
        </is>
      </c>
      <c r="H12" s="11" t="inlineStr">
        <is>
          <t>Jordan Ellis</t>
        </is>
      </c>
      <c r="I12" s="11" t="inlineStr">
        <is>
          <t>Text Message</t>
        </is>
      </c>
      <c r="J12" s="11" t="inlineStr">
        <is>
          <t>Caregiver</t>
        </is>
      </c>
      <c r="K12" s="11" t="inlineStr">
        <is>
          <t>Attendance Review</t>
        </is>
      </c>
      <c r="L12" s="11" t="inlineStr">
        <is>
          <t>Message Left</t>
        </is>
      </c>
    </row>
    <row r="13">
      <c r="A13" s="11" t="inlineStr">
        <is>
          <t>2</t>
        </is>
      </c>
      <c r="B13" s="11" t="inlineStr">
        <is>
          <t>Paused</t>
        </is>
      </c>
      <c r="C13" s="11" t="inlineStr">
        <is>
          <t>Transportation Barrier</t>
        </is>
      </c>
      <c r="D13" s="11" t="inlineStr">
        <is>
          <t>Tier 3</t>
        </is>
      </c>
      <c r="E13" s="11" t="inlineStr">
        <is>
          <t>No Change</t>
        </is>
      </c>
      <c r="F13" s="11" t="inlineStr">
        <is>
          <t>Program Ended</t>
        </is>
      </c>
      <c r="G13" s="11" t="inlineStr">
        <is>
          <t>Mesa Ridge Campus</t>
        </is>
      </c>
      <c r="H13" s="11" t="inlineStr">
        <is>
          <t>Morgan Reed</t>
        </is>
      </c>
      <c r="I13" s="11" t="inlineStr">
        <is>
          <t>Email</t>
        </is>
      </c>
      <c r="J13" s="11" t="inlineStr">
        <is>
          <t>Instructor</t>
        </is>
      </c>
      <c r="K13" s="11" t="inlineStr">
        <is>
          <t>Barrier Assessment</t>
        </is>
      </c>
      <c r="L13" s="11" t="inlineStr">
        <is>
          <t>No Response</t>
        </is>
      </c>
    </row>
    <row r="14">
      <c r="A14" s="11" t="inlineStr">
        <is>
          <t>3</t>
        </is>
      </c>
      <c r="B14" s="11" t="inlineStr">
        <is>
          <t>Closed</t>
        </is>
      </c>
      <c r="C14" s="11" t="inlineStr">
        <is>
          <t>Schedule Conflict</t>
        </is>
      </c>
      <c r="E14" s="11" t="inlineStr">
        <is>
          <t>Worsening</t>
        </is>
      </c>
      <c r="F14" s="11" t="inlineStr">
        <is>
          <t>Unable to Reach</t>
        </is>
      </c>
      <c r="H14" s="11" t="inlineStr">
        <is>
          <t>Riley Chen</t>
        </is>
      </c>
      <c r="I14" s="11" t="inlineStr">
        <is>
          <t>In-Person Meeting</t>
        </is>
      </c>
      <c r="J14" s="11" t="inlineStr">
        <is>
          <t>Counselor</t>
        </is>
      </c>
      <c r="K14" s="11" t="inlineStr">
        <is>
          <t>Plan Development</t>
        </is>
      </c>
      <c r="L14" s="11" t="inlineStr">
        <is>
          <t>Meeting Completed</t>
        </is>
      </c>
    </row>
    <row r="15">
      <c r="A15" s="11" t="inlineStr">
        <is>
          <t>4</t>
        </is>
      </c>
      <c r="C15" s="11" t="inlineStr">
        <is>
          <t>Engagement Concern</t>
        </is>
      </c>
      <c r="F15" s="11" t="inlineStr">
        <is>
          <t>Referred to Other Support</t>
        </is>
      </c>
      <c r="H15" s="11" t="inlineStr">
        <is>
          <t>Taylor Quinn</t>
        </is>
      </c>
      <c r="I15" s="11" t="inlineStr">
        <is>
          <t>Virtual Meeting</t>
        </is>
      </c>
      <c r="J15" s="11" t="inlineStr">
        <is>
          <t>Support Team</t>
        </is>
      </c>
      <c r="K15" s="11" t="inlineStr">
        <is>
          <t>Progress Check</t>
        </is>
      </c>
      <c r="L15" s="11" t="inlineStr">
        <is>
          <t>Plan Updated</t>
        </is>
      </c>
    </row>
    <row r="16">
      <c r="A16" s="11" t="inlineStr">
        <is>
          <t>5</t>
        </is>
      </c>
      <c r="C16" s="11" t="inlineStr">
        <is>
          <t>Health-Related Barrier</t>
        </is>
      </c>
      <c r="F16" s="11" t="inlineStr">
        <is>
          <t>Other</t>
        </is>
      </c>
      <c r="I16" s="11" t="inlineStr">
        <is>
          <t>Classroom Check-In</t>
        </is>
      </c>
      <c r="J16" s="11" t="inlineStr">
        <is>
          <t>Transportation Staff</t>
        </is>
      </c>
      <c r="K16" s="11" t="inlineStr">
        <is>
          <t>Follow-Up</t>
        </is>
      </c>
      <c r="L16" s="11" t="inlineStr">
        <is>
          <t>Referral Made</t>
        </is>
      </c>
    </row>
    <row r="17">
      <c r="A17" s="11" t="inlineStr">
        <is>
          <t>6</t>
        </is>
      </c>
      <c r="C17" s="11" t="inlineStr">
        <is>
          <t>Family Support Need</t>
        </is>
      </c>
      <c r="I17" s="11" t="inlineStr">
        <is>
          <t>Letter</t>
        </is>
      </c>
      <c r="J17" s="11" t="inlineStr">
        <is>
          <t>Other</t>
        </is>
      </c>
      <c r="K17" s="11" t="inlineStr">
        <is>
          <t>Referral Coordination</t>
        </is>
      </c>
      <c r="L17" s="11" t="inlineStr">
        <is>
          <t>Rescheduled</t>
        </is>
      </c>
    </row>
    <row r="18">
      <c r="A18" s="11" t="inlineStr">
        <is>
          <t>7</t>
        </is>
      </c>
      <c r="C18" s="11" t="inlineStr">
        <is>
          <t>Other</t>
        </is>
      </c>
      <c r="I18" s="11" t="inlineStr">
        <is>
          <t>Internal Coordination</t>
        </is>
      </c>
      <c r="K18" s="11" t="inlineStr">
        <is>
          <t>Closure Review</t>
        </is>
      </c>
      <c r="L18" s="11" t="inlineStr">
        <is>
          <t>Not Applicable</t>
        </is>
      </c>
    </row>
    <row r="19">
      <c r="A19" s="11" t="inlineStr">
        <is>
          <t>8</t>
        </is>
      </c>
    </row>
    <row r="20">
      <c r="A20" s="11" t="inlineStr">
        <is>
          <t>9</t>
        </is>
      </c>
    </row>
    <row r="21">
      <c r="A21" s="11" t="inlineStr">
        <is>
          <t>10</t>
        </is>
      </c>
    </row>
    <row r="22">
      <c r="A22" s="11" t="inlineStr">
        <is>
          <t>11</t>
        </is>
      </c>
    </row>
    <row r="23">
      <c r="A23" s="11" t="inlineStr">
        <is>
          <t>12</t>
        </is>
      </c>
    </row>
    <row r="24">
      <c r="A24" s="11" t="inlineStr">
        <is>
          <t>Adult Learner</t>
        </is>
      </c>
    </row>
  </sheetData>
  <mergeCells count="1">
    <mergeCell ref="A1:F1"/>
  </mergeCells>
  <conditionalFormatting sqref="F3:F5">
    <cfRule type="expression" priority="1" dxfId="0">
      <formula>F3&lt;&gt;"OK"</formula>
    </cfRule>
  </conditionalFormatting>
  <dataValidations count="3">
    <dataValidation sqref="B3:B5" showDropDown="0" showInputMessage="0" showErrorMessage="1" allowBlank="0" errorTitle="Invalid percentage" error="Enter a percentage from 0% through 100%." type="decimal" operator="between">
      <formula1>0</formula1>
      <formula2>1</formula2>
    </dataValidation>
    <dataValidation sqref="B6" showDropDown="0" showInputMessage="0" showErrorMessage="1" allowBlank="0" error="Enter a whole number from 1 through 30." type="whole" operator="between">
      <formula1>1</formula1>
      <formula2>30</formula2>
    </dataValidation>
    <dataValidation sqref="B7" showDropDown="0" showInputMessage="0" showErrorMessage="1" allowBlank="0" error="Enter a whole number from 1 through 90." type="whole" operator="between">
      <formula1>1</formula1>
      <formula2>90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8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1" t="inlineStr">
        <is>
          <t>Attendance Intervention Case Tracker Instructions</t>
        </is>
      </c>
    </row>
    <row r="3">
      <c r="A3" s="30" t="inlineStr">
        <is>
          <t>Workbook Overview</t>
        </is>
      </c>
      <c r="B3" s="31" t="inlineStr">
        <is>
          <t>Use this workbook to prioritize attendance intervention cases, document outreach and support activities, and monitor follow-up. All included examples are fictional.</t>
        </is>
      </c>
    </row>
    <row r="6">
      <c r="A6" s="30" t="inlineStr">
        <is>
          <t>Recommended Workflow</t>
        </is>
      </c>
      <c r="B6" s="31" t="inlineStr"/>
    </row>
    <row r="7">
      <c r="A7" s="11" t="inlineStr">
        <is>
          <t>1.</t>
        </is>
      </c>
      <c r="B7" s="32" t="inlineStr">
        <is>
          <t>Set the Dashboard As of Date.</t>
        </is>
      </c>
    </row>
    <row r="8">
      <c r="A8" s="11" t="inlineStr">
        <is>
          <t>2.</t>
        </is>
      </c>
      <c r="B8" s="32" t="inlineStr">
        <is>
          <t>Add or update one row per case on the Cases sheet.</t>
        </is>
      </c>
    </row>
    <row r="9">
      <c r="A9" s="11" t="inlineStr">
        <is>
          <t>3.</t>
        </is>
      </c>
      <c r="B9" s="32" t="inlineStr">
        <is>
          <t>Enter attendance totals for a clearly defined attendance window.</t>
        </is>
      </c>
    </row>
    <row r="10">
      <c r="A10" s="11" t="inlineStr">
        <is>
          <t>4.</t>
        </is>
      </c>
      <c r="B10" s="32" t="inlineStr">
        <is>
          <t>Record every outreach or intervention activity on the Contact Log sheet.</t>
        </is>
      </c>
    </row>
    <row r="11">
      <c r="A11" s="11" t="inlineStr">
        <is>
          <t>5.</t>
        </is>
      </c>
      <c r="B11" s="32" t="inlineStr">
        <is>
          <t>Review overdue and due-soon alerts on the Dashboard.</t>
        </is>
      </c>
    </row>
    <row r="12">
      <c r="A12" s="11" t="inlineStr">
        <is>
          <t>6.</t>
        </is>
      </c>
      <c r="B12" s="32" t="inlineStr">
        <is>
          <t>Correct any Data Check result that is not OK.</t>
        </is>
      </c>
    </row>
    <row r="13">
      <c r="A13" s="11" t="inlineStr">
        <is>
          <t>7.</t>
        </is>
      </c>
      <c r="B13" s="32" t="inlineStr">
        <is>
          <t>Close a case only after entering a Close Date and Closure Reason.</t>
        </is>
      </c>
    </row>
    <row r="16">
      <c r="A16" s="30" t="inlineStr">
        <is>
          <t>Key Definitions</t>
        </is>
      </c>
      <c r="B16" s="31" t="inlineStr"/>
    </row>
    <row r="17">
      <c r="A17" s="4" t="inlineStr">
        <is>
          <t>Term</t>
        </is>
      </c>
      <c r="B17" s="29" t="inlineStr">
        <is>
          <t>Definition</t>
        </is>
      </c>
    </row>
    <row r="18">
      <c r="A18" s="11" t="inlineStr">
        <is>
          <t>Attendance Rate</t>
        </is>
      </c>
      <c r="B18" s="32" t="inlineStr">
        <is>
          <t>(Days Enrolled - Days Absent) / Days Enrolled for the entered attendance window.</t>
        </is>
      </c>
    </row>
    <row r="19">
      <c r="A19" s="11" t="inlineStr">
        <is>
          <t>Open Case</t>
        </is>
      </c>
      <c r="B19" s="32" t="inlineStr">
        <is>
          <t>A case with a status of Active, Monitoring, or Paused.</t>
        </is>
      </c>
    </row>
    <row r="20">
      <c r="A20" s="11" t="inlineStr">
        <is>
          <t>Critical Risk</t>
        </is>
      </c>
      <c r="B20" s="32" t="inlineStr">
        <is>
          <t>Attendance rate below the Critical Below threshold on Settings.</t>
        </is>
      </c>
    </row>
    <row r="21">
      <c r="A21" s="11" t="inlineStr">
        <is>
          <t>Due Soon</t>
        </is>
      </c>
      <c r="B21" s="32" t="inlineStr">
        <is>
          <t>A review or follow-up due between the As of Date and the configured Due Soon Days.</t>
        </is>
      </c>
    </row>
    <row r="22">
      <c r="A22" s="11" t="inlineStr">
        <is>
          <t>Overdue</t>
        </is>
      </c>
      <c r="B22" s="32" t="inlineStr">
        <is>
          <t>A review or incomplete follow-up with a due date before the As of Date.</t>
        </is>
      </c>
    </row>
    <row r="23">
      <c r="A23" s="11" t="inlineStr">
        <is>
          <t>Stale Contact</t>
        </is>
      </c>
      <c r="B23" s="32" t="inlineStr">
        <is>
          <t>An open case whose latest logged contact exceeds the configured Stale Contact Days, or that has no logged contact.</t>
        </is>
      </c>
    </row>
    <row r="24">
      <c r="A24" s="11" t="inlineStr">
        <is>
          <t>Data Check</t>
        </is>
      </c>
      <c r="B24" s="32" t="inlineStr">
        <is>
          <t>A formula-based operational review of missing, duplicate, or inconsistent fields.</t>
        </is>
      </c>
    </row>
    <row r="27">
      <c r="A27" s="30" t="inlineStr">
        <is>
          <t>Data Entry Guidance</t>
        </is>
      </c>
      <c r="B27" s="31" t="inlineStr"/>
    </row>
    <row r="28">
      <c r="A28" s="11" t="inlineStr">
        <is>
          <t>•</t>
        </is>
      </c>
      <c r="B28" s="32" t="inlineStr">
        <is>
          <t>Use fictional or approved internal aliases in the Student Alias field.</t>
        </is>
      </c>
    </row>
    <row r="29">
      <c r="A29" s="11" t="inlineStr">
        <is>
          <t>•</t>
        </is>
      </c>
      <c r="B29" s="32" t="inlineStr">
        <is>
          <t>Do not enter unnecessary personal or sensitive information.</t>
        </is>
      </c>
    </row>
    <row r="30">
      <c r="A30" s="11" t="inlineStr">
        <is>
          <t>•</t>
        </is>
      </c>
      <c r="B30" s="32" t="inlineStr">
        <is>
          <t>Use one Case ID consistently across the Cases and Contact Log sheets.</t>
        </is>
      </c>
    </row>
    <row r="31">
      <c r="A31" s="11" t="inlineStr">
        <is>
          <t>•</t>
        </is>
      </c>
      <c r="B31" s="32" t="inlineStr">
        <is>
          <t>Enter actual attendance-day totals only for the stated review window.</t>
        </is>
      </c>
    </row>
    <row r="32">
      <c r="A32" s="11" t="inlineStr">
        <is>
          <t>•</t>
        </is>
      </c>
      <c r="B32" s="32" t="inlineStr">
        <is>
          <t>Do not overwrite gray formula cells.</t>
        </is>
      </c>
    </row>
    <row r="33">
      <c r="A33" s="11" t="inlineStr">
        <is>
          <t>•</t>
        </is>
      </c>
      <c r="B33" s="32" t="inlineStr">
        <is>
          <t>Add new list values through the Settings sheet only if the workbook owner authorizes the change.</t>
        </is>
      </c>
    </row>
    <row r="34">
      <c r="A34" s="11" t="inlineStr">
        <is>
          <t>•</t>
        </is>
      </c>
      <c r="B34" s="32" t="inlineStr">
        <is>
          <t>This workbook is an operational tool and does not provide legal or regulatory advice.</t>
        </is>
      </c>
    </row>
    <row r="37">
      <c r="A37" s="30" t="inlineStr">
        <is>
          <t>Color Legend</t>
        </is>
      </c>
      <c r="B37" s="31" t="inlineStr"/>
    </row>
    <row r="38">
      <c r="A38" s="23" t="inlineStr">
        <is>
          <t>Pale yellow</t>
        </is>
      </c>
      <c r="B38" s="32" t="inlineStr">
        <is>
          <t>Editable input.</t>
        </is>
      </c>
    </row>
    <row r="39">
      <c r="A39" s="26" t="inlineStr">
        <is>
          <t>Light gray</t>
        </is>
      </c>
      <c r="B39" s="32" t="inlineStr">
        <is>
          <t>Calculated field.</t>
        </is>
      </c>
    </row>
    <row r="40">
      <c r="A40" s="33" t="inlineStr">
        <is>
          <t>Red</t>
        </is>
      </c>
      <c r="B40" s="32" t="inlineStr">
        <is>
          <t>Overdue, critical, or invalid.</t>
        </is>
      </c>
    </row>
    <row r="41">
      <c r="A41" s="34" t="inlineStr">
        <is>
          <t>Yellow</t>
        </is>
      </c>
      <c r="B41" s="32" t="inlineStr">
        <is>
          <t>Due soon or needs attention.</t>
        </is>
      </c>
    </row>
    <row r="42">
      <c r="A42" s="35" t="inlineStr">
        <is>
          <t>Green</t>
        </is>
      </c>
      <c r="B42" s="32" t="inlineStr">
        <is>
          <t>Completed, closed, or on track.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2026-09-07T20:15:57Z</dcterms:created>
  <dcterms:modified xmlns:dcterms="http://purl.org/dc/terms/" xmlns:xsi="http://www.w3.org/2001/XMLSchema-instance" xsi:type="dcterms:W3CDTF">2026-09-07T20:15:59+00:00Z</dcterms:modified>
</cp:coreProperties>
</file>