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Attendance Log" sheetId="2" state="visible" r:id="rId2"/>
    <sheet xmlns:r="http://schemas.openxmlformats.org/officeDocument/2006/relationships" name="Roster &amp; Setting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'Dashboard'!$A$1:$Q$32</definedName>
    <definedName name="_xlnm.Print_Area" localSheetId="1">'Attendance Log'!$A$1:$N$504</definedName>
    <definedName name="_xlnm.Print_Area" localSheetId="2">'Roster &amp; Settings'!$A$1:$R$104</definedName>
    <definedName name="_xlnm.Print_Area" localSheetId="3">'Instructions'!$A$1:$H$49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 h:mm AM/PM"/>
    <numFmt numFmtId="165" formatCode="mm/dd/yyyy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20323A"/>
      <sz val="11"/>
    </font>
    <font>
      <name val="Calibri"/>
      <b val="1"/>
      <color rgb="00183B4E"/>
      <sz val="10"/>
    </font>
    <font>
      <name val="Calibri"/>
      <color rgb="0020323A"/>
      <sz val="11"/>
    </font>
    <font>
      <name val="Calibri"/>
      <b val="1"/>
      <color rgb="00FFFFFF"/>
      <sz val="11"/>
    </font>
    <font>
      <name val="Calibri"/>
      <b val="1"/>
      <color rgb="00183B4E"/>
      <sz val="18"/>
    </font>
  </fonts>
  <fills count="9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2F6F73"/>
      </patternFill>
    </fill>
    <fill>
      <patternFill patternType="solid">
        <fgColor rgb="00FFF1C9"/>
      </patternFill>
    </fill>
    <fill>
      <patternFill patternType="solid">
        <fgColor rgb="00D9EAF7"/>
      </patternFill>
    </fill>
    <fill>
      <patternFill patternType="solid">
        <fgColor rgb="00FFFFFF"/>
      </patternFill>
    </fill>
    <fill>
      <patternFill patternType="solid">
        <fgColor rgb="00F3F7F6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0" fontId="5" fillId="3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166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1" fontId="6" fillId="5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166" fontId="4" fillId="7" borderId="1" applyAlignment="1" pivotButton="0" quotePrefix="0" xfId="0">
      <alignment horizontal="left" vertical="center"/>
    </xf>
    <xf numFmtId="0" fontId="4" fillId="4" borderId="1" applyAlignment="1" applyProtection="1" pivotButton="0" quotePrefix="0" xfId="0">
      <alignment horizontal="left" vertical="center"/>
      <protection locked="0" hidden="0"/>
    </xf>
    <xf numFmtId="165" fontId="4" fillId="4" borderId="1" applyAlignment="1" applyProtection="1" pivotButton="0" quotePrefix="0" xfId="0">
      <alignment horizontal="left" vertical="center"/>
      <protection locked="0" hidden="0"/>
    </xf>
    <xf numFmtId="0" fontId="4" fillId="8" borderId="1" applyAlignment="1" pivotButton="0" quotePrefix="0" xfId="0">
      <alignment horizontal="left" vertical="center"/>
    </xf>
    <xf numFmtId="1" fontId="4" fillId="4" borderId="1" applyAlignment="1" applyProtection="1" pivotButton="0" quotePrefix="0" xfId="0">
      <alignment horizontal="left" vertical="center"/>
      <protection locked="0" hidden="0"/>
    </xf>
    <xf numFmtId="1" fontId="4" fillId="8" borderId="1" applyAlignment="1" pivotButton="0" quotePrefix="0" xfId="0">
      <alignment horizontal="left" vertical="center"/>
    </xf>
    <xf numFmtId="166" fontId="4" fillId="8" borderId="1" applyAlignment="1" pivotButton="0" quotePrefix="0" xfId="0">
      <alignment horizontal="left" vertical="center"/>
    </xf>
    <xf numFmtId="0" fontId="5" fillId="2" borderId="1" pivotButton="0" quotePrefix="0" xfId="0"/>
    <xf numFmtId="0" fontId="5" fillId="3" borderId="1" pivotButton="0" quotePrefix="0" xfId="0"/>
    <xf numFmtId="166" fontId="0" fillId="4" borderId="1" pivotButton="0" quotePrefix="0" xfId="0"/>
    <xf numFmtId="166" fontId="4" fillId="4" borderId="1" applyAlignment="1" applyProtection="1" pivotButton="0" quotePrefix="0" xfId="0">
      <alignment horizontal="left" vertical="center"/>
      <protection locked="0" hidden="0"/>
    </xf>
    <xf numFmtId="0" fontId="0" fillId="4" borderId="1" pivotButton="0" quotePrefix="0" xfId="0"/>
    <xf numFmtId="0" fontId="5" fillId="2" borderId="1" applyAlignment="1" pivotButton="0" quotePrefix="0" xfId="0">
      <alignment horizontal="left" vertical="top" wrapText="1"/>
    </xf>
    <xf numFmtId="0" fontId="4" fillId="7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7">
    <dxf>
      <font>
        <name val="Calibri"/>
        <b val="1"/>
        <color rgb="008B0000"/>
        <sz val="11"/>
      </font>
      <fill>
        <patternFill patternType="solid">
          <fgColor rgb="00F4CCCC"/>
        </patternFill>
      </fill>
    </dxf>
    <dxf>
      <fill>
        <patternFill patternType="solid">
          <fgColor rgb="00D9EAD3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4CCCC"/>
        </patternFill>
      </fill>
    </dxf>
    <dxf>
      <font>
        <name val="Calibri"/>
        <b val="1"/>
        <color rgb="002F7D5B"/>
        <sz val="11"/>
      </font>
      <fill>
        <patternFill patternType="solid">
          <fgColor rgb="00D9EAD3"/>
        </patternFill>
      </fill>
    </dxf>
    <dxf>
      <fill>
        <patternFill patternType="solid">
          <fgColor rgb="00D9EAF7"/>
        </patternFill>
      </fill>
    </dxf>
    <dxf>
      <font>
        <name val="Calibri"/>
        <color rgb="007F7F7F"/>
        <sz val="1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Attendance Status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'Dashboard'!B14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F7D5B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6B94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B7473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6FA8DC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'Dashboard'!$A$15:$A$18</f>
            </numRef>
          </cat>
          <val>
            <numRef>
              <f>'Dashboard'!$B$15:$B$18</f>
            </numRef>
          </val>
        </ser>
        <dLbls>
          <showCatName val="1"/>
          <showPercent val="1"/>
          <showLeaderLines val="1"/>
        </dLbls>
        <firstSliceAng val="0"/>
        <holeSize val="55"/>
      </doughnutChart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Attendance Rate by Group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'Dashboard'!H14</f>
            </strRef>
          </tx>
          <spPr>
            <a:solidFill xmlns:a="http://schemas.openxmlformats.org/drawingml/2006/main">
              <a:srgbClr val="2F6F73"/>
            </a:solidFill>
            <a:ln xmlns:a="http://schemas.openxmlformats.org/drawingml/2006/main">
              <a:solidFill>
                <a:srgbClr val="2F6F73"/>
              </a:solidFill>
              <a:prstDash val="solid"/>
            </a:ln>
          </spPr>
          <cat>
            <numRef>
              <f>'Dashboard'!$E$15:$E$18</f>
            </numRef>
          </cat>
          <val>
            <numRef>
              <f>'Dashboard'!$H$15:$H$18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Group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Attendance Rate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4752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16</row>
      <rowOff>0</rowOff>
    </from>
    <ext cx="4752000" cy="266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Attendance" displayName="tblAttendance" ref="A4:N504" headerRowCount="1">
  <autoFilter ref="A4:N504"/>
  <tableColumns count="14">
    <tableColumn id="1" name="Record ID"/>
    <tableColumn id="2" name="Session Date"/>
    <tableColumn id="3" name="Session Title"/>
    <tableColumn id="4" name="Learner ID"/>
    <tableColumn id="5" name="Learner Name"/>
    <tableColumn id="6" name="Group"/>
    <tableColumn id="7" name="Attendance Status"/>
    <tableColumn id="8" name="Scheduled Minutes"/>
    <tableColumn id="9" name="Attended Minutes"/>
    <tableColumn id="10" name="Note"/>
    <tableColumn id="11" name="Counted Session"/>
    <tableColumn id="12" name="Attended Session"/>
    <tableColumn id="13" name="Attendance Rate"/>
    <tableColumn id="14" name="Review Flag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Roster" displayName="tblRoster" ref="A4:I104" headerRowCount="1">
  <autoFilter ref="A4:I104"/>
  <tableColumns count="9">
    <tableColumn id="1" name="Learner ID"/>
    <tableColumn id="2" name="Learner Name"/>
    <tableColumn id="3" name="Group"/>
    <tableColumn id="4" name="Active"/>
    <tableColumn id="5" name="Target Attendance Rate"/>
    <tableColumn id="6" name="Counted Sessions"/>
    <tableColumn id="7" name="Attended Sessions"/>
    <tableColumn id="8" name="Overall Attendance Rate"/>
    <tableColumn id="9" name="Roster Revie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20" customWidth="1" min="3" max="3"/>
    <col width="18" customWidth="1" min="4" max="4"/>
    <col width="20" customWidth="1" min="5" max="5"/>
    <col width="17" customWidth="1" min="6" max="6"/>
    <col width="20" customWidth="1" min="7" max="7"/>
    <col width="22" customWidth="1" min="8" max="8"/>
    <col width="2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</cols>
  <sheetData>
    <row r="1" ht="28" customHeight="1">
      <c r="A1" s="1" t="inlineStr">
        <is>
          <t>Attendance Dashboard</t>
        </is>
      </c>
      <c r="J1" s="2" t="inlineStr">
        <is>
          <t>Last Calculated</t>
        </is>
      </c>
      <c r="K1" s="3">
        <f>NOW()</f>
        <v/>
      </c>
    </row>
    <row r="2">
      <c r="A2" s="4" t="inlineStr">
        <is>
          <t>Review attendance results and follow-up items for the selected reporting period.</t>
        </is>
      </c>
    </row>
    <row r="3"/>
    <row r="4">
      <c r="A4" s="5" t="inlineStr">
        <is>
          <t>Start Date</t>
        </is>
      </c>
      <c r="B4" s="6" t="n"/>
      <c r="C4" s="5" t="inlineStr">
        <is>
          <t>End Date</t>
        </is>
      </c>
      <c r="D4" s="6" t="n"/>
      <c r="E4" s="5" t="inlineStr">
        <is>
          <t>Group</t>
        </is>
      </c>
      <c r="F4" s="7" t="inlineStr">
        <is>
          <t>All Groups</t>
        </is>
      </c>
    </row>
    <row r="5"/>
    <row r="6">
      <c r="A6" s="8">
        <f>IF(AND($B$4&lt;&gt;"",$D$4&lt;&gt;"",$B$4&gt;$D$4),"Start Date must be on or before End Date.","")</f>
        <v/>
      </c>
      <c r="B6" s="8" t="n"/>
      <c r="C6" s="8" t="n"/>
      <c r="D6" s="8" t="n"/>
      <c r="E6" s="8" t="n"/>
      <c r="F6" s="8" t="n"/>
      <c r="G6" s="8" t="n"/>
      <c r="H6" s="8" t="n"/>
    </row>
    <row r="7"/>
    <row r="8">
      <c r="A8" s="5" t="inlineStr">
        <is>
          <t>Attendance Rate</t>
        </is>
      </c>
      <c r="B8" s="5" t="n"/>
      <c r="D8" s="5" t="inlineStr">
        <is>
          <t>Counted Sessions</t>
        </is>
      </c>
      <c r="E8" s="5" t="n"/>
      <c r="G8" s="5" t="inlineStr">
        <is>
          <t>Attended Sessions</t>
        </is>
      </c>
      <c r="H8" s="5" t="n"/>
    </row>
    <row r="9">
      <c r="A9" s="9">
        <f>IF(NOT(NOT(AND($B$4&lt;&gt;"",$D$4&lt;&gt;"",$B$4&gt;$D$4))),"",IFERROR(SUMPRODUCT(('Attendance Log'!$A$5:$A$504&lt;&gt;"")*('Attendance Log'!$B$5:$B$504&gt;=IF($B$4="",0,$B$4))*('Attendance Log'!$B$5:$B$504&lt;=IF($D$4="",DATE(9999,12,31),$D$4))*(--((('Attendance Log'!$F$5:$F$504=$F$4)+($F$4="All Groups"))&gt;0))*'Attendance Log'!$L$5:$L$504)/SUMPRODUCT(('Attendance Log'!$A$5:$A$504&lt;&gt;"")*('Attendance Log'!$B$5:$B$504&gt;=IF($B$4="",0,$B$4))*('Attendance Log'!$B$5:$B$504&lt;=IF($D$4="",DATE(9999,12,31),$D$4))*(--((('Attendance Log'!$F$5:$F$504=$F$4)+($F$4="All Groups"))&gt;0))*'Attendance Log'!$K$5:$K$504),""))</f>
        <v/>
      </c>
      <c r="B9" s="10" t="n"/>
      <c r="D9" s="11">
        <f>IF(NOT(NOT(AND($B$4&lt;&gt;"",$D$4&lt;&gt;"",$B$4&gt;$D$4))),"",SUMPRODUCT(('Attendance Log'!$A$5:$A$504&lt;&gt;"")*('Attendance Log'!$B$5:$B$504&gt;=IF($B$4="",0,$B$4))*('Attendance Log'!$B$5:$B$504&lt;=IF($D$4="",DATE(9999,12,31),$D$4))*(--((('Attendance Log'!$F$5:$F$504=$F$4)+($F$4="All Groups"))&gt;0))*'Attendance Log'!$K$5:$K$504))</f>
        <v/>
      </c>
      <c r="E9" s="10" t="n"/>
      <c r="G9" s="11">
        <f>IF(NOT(NOT(AND($B$4&lt;&gt;"",$D$4&lt;&gt;"",$B$4&gt;$D$4))),"",SUMPRODUCT(('Attendance Log'!$A$5:$A$504&lt;&gt;"")*('Attendance Log'!$B$5:$B$504&gt;=IF($B$4="",0,$B$4))*('Attendance Log'!$B$5:$B$504&lt;=IF($D$4="",DATE(9999,12,31),$D$4))*(--((('Attendance Log'!$F$5:$F$504=$F$4)+($F$4="All Groups"))&gt;0))*'Attendance Log'!$L$5:$L$504))</f>
        <v/>
      </c>
      <c r="H9" s="10" t="n"/>
    </row>
    <row r="10"/>
    <row r="11">
      <c r="A11" s="5" t="inlineStr">
        <is>
          <t>Absences</t>
        </is>
      </c>
      <c r="B11" s="5" t="n"/>
      <c r="D11" s="5" t="inlineStr">
        <is>
          <t>Learners Below Target</t>
        </is>
      </c>
      <c r="E11" s="5" t="n"/>
      <c r="G11" s="5" t="inlineStr">
        <is>
          <t>Records Needing Review</t>
        </is>
      </c>
      <c r="H11" s="5" t="n"/>
    </row>
    <row r="12">
      <c r="A12" s="11">
        <f>IF(NOT(NOT(AND($B$4&lt;&gt;"",$D$4&lt;&gt;"",$B$4&gt;$D$4))),"",SUMPRODUCT(('Attendance Log'!$A$5:$A$504&lt;&gt;"")*('Attendance Log'!$B$5:$B$504&gt;=IF($B$4="",0,$B$4))*('Attendance Log'!$B$5:$B$504&lt;=IF($D$4="",DATE(9999,12,31),$D$4))*(--((('Attendance Log'!$F$5:$F$504=$F$4)+($F$4="All Groups"))&gt;0))*('Attendance Log'!$G$5:$G$504="Absent")*('Attendance Log'!$K$5:$K$504=1)))</f>
        <v/>
      </c>
      <c r="B12" s="10" t="n"/>
      <c r="D12" s="11">
        <f>IF(NOT(AND($B$4&lt;&gt;"",$D$4&lt;&gt;"",$B$4&gt;$D$4)),COUNTIF($H$23:$H$32,"Below target"),"")</f>
        <v/>
      </c>
      <c r="E12" s="10" t="n"/>
      <c r="G12" s="11">
        <f>IF(NOT(NOT(AND($B$4&lt;&gt;"",$D$4&lt;&gt;"",$B$4&gt;$D$4))),"",SUMPRODUCT(('Attendance Log'!$A$5:$A$504&lt;&gt;"")*('Attendance Log'!$B$5:$B$504&gt;=IF($B$4="",0,$B$4))*('Attendance Log'!$B$5:$B$504&lt;=IF($D$4="",DATE(9999,12,31),$D$4))*(--((('Attendance Log'!$F$5:$F$504=$F$4)+($F$4="All Groups"))&gt;0))*('Attendance Log'!$N$5:$N$504&lt;&gt;"")))</f>
        <v/>
      </c>
      <c r="H12" s="10" t="n"/>
    </row>
    <row r="13"/>
    <row r="14">
      <c r="A14" s="12" t="inlineStr">
        <is>
          <t>Attendance Status</t>
        </is>
      </c>
      <c r="B14" s="12" t="inlineStr">
        <is>
          <t>Record Count</t>
        </is>
      </c>
      <c r="C14" s="12" t="inlineStr">
        <is>
          <t>Percent of Completed Records</t>
        </is>
      </c>
      <c r="E14" s="12" t="inlineStr">
        <is>
          <t>Group</t>
        </is>
      </c>
      <c r="F14" s="12" t="inlineStr">
        <is>
          <t>Counted Sessions</t>
        </is>
      </c>
      <c r="G14" s="12" t="inlineStr">
        <is>
          <t>Attended Sessions</t>
        </is>
      </c>
      <c r="H14" s="12" t="inlineStr">
        <is>
          <t>Attendance Rate</t>
        </is>
      </c>
    </row>
    <row r="15">
      <c r="A15" s="13" t="inlineStr">
        <is>
          <t>Present</t>
        </is>
      </c>
      <c r="B15" s="13">
        <f>IF(NOT(NOT(AND($B$4&lt;&gt;"",$D$4&lt;&gt;"",$B$4&gt;$D$4))),"",SUMPRODUCT(('Attendance Log'!$A$5:$A$504&lt;&gt;"")*('Attendance Log'!$B$5:$B$504&gt;=IF($B$4="",0,$B$4))*('Attendance Log'!$B$5:$B$504&lt;=IF($D$4="",DATE(9999,12,31),$D$4))*(--((('Attendance Log'!$F$5:$F$504=$F$4)+($F$4="All Groups"))&gt;0))*('Attendance Log'!$C$5:$C$504&lt;&gt;"")*('Attendance Log'!$D$5:$D$504&lt;&gt;"")*('Attendance Log'!$G$5:$G$504="Present")*('Attendance Log'!$H$5:$H$504&lt;&gt;"")))</f>
        <v/>
      </c>
      <c r="C15" s="14">
        <f>IFERROR(B15/SUM($B$15:$B$18),"")</f>
        <v/>
      </c>
      <c r="E15" s="13" t="inlineStr">
        <is>
          <t>North Cohort</t>
        </is>
      </c>
      <c r="F15" s="13">
        <f>IF(OR(NOT(NOT(AND($B$4&lt;&gt;"",$D$4&lt;&gt;"",$B$4&gt;$D$4))),NOT(OR($F$4="All Groups",$F$4=$E15))),"",SUMPRODUCT(('Attendance Log'!$A$5:$A$504&lt;&gt;"")*('Attendance Log'!$B$5:$B$504&gt;=IF($B$4="",0,$B$4))*('Attendance Log'!$B$5:$B$504&lt;=IF($D$4="",DATE(9999,12,31),$D$4))*('Attendance Log'!$F$5:$F$504=$E15)*'Attendance Log'!$K$5:$K$504))</f>
        <v/>
      </c>
      <c r="G15" s="13">
        <f>IF(OR(NOT(NOT(AND($B$4&lt;&gt;"",$D$4&lt;&gt;"",$B$4&gt;$D$4))),NOT(OR($F$4="All Groups",$F$4=$E15))),"",SUMPRODUCT(('Attendance Log'!$A$5:$A$504&lt;&gt;"")*('Attendance Log'!$B$5:$B$504&gt;=IF($B$4="",0,$B$4))*('Attendance Log'!$B$5:$B$504&lt;=IF($D$4="",DATE(9999,12,31),$D$4))*('Attendance Log'!$F$5:$F$504=$E15)*'Attendance Log'!$L$5:$L$504))</f>
        <v/>
      </c>
      <c r="H15" s="14">
        <f>IFERROR(G15/F15,"")</f>
        <v/>
      </c>
    </row>
    <row r="16">
      <c r="A16" s="15" t="inlineStr">
        <is>
          <t>Late</t>
        </is>
      </c>
      <c r="B16" s="15">
        <f>IF(NOT(NOT(AND($B$4&lt;&gt;"",$D$4&lt;&gt;"",$B$4&gt;$D$4))),"",SUMPRODUCT(('Attendance Log'!$A$5:$A$504&lt;&gt;"")*('Attendance Log'!$B$5:$B$504&gt;=IF($B$4="",0,$B$4))*('Attendance Log'!$B$5:$B$504&lt;=IF($D$4="",DATE(9999,12,31),$D$4))*(--((('Attendance Log'!$F$5:$F$504=$F$4)+($F$4="All Groups"))&gt;0))*('Attendance Log'!$C$5:$C$504&lt;&gt;"")*('Attendance Log'!$D$5:$D$504&lt;&gt;"")*('Attendance Log'!$G$5:$G$504="Late")*('Attendance Log'!$H$5:$H$504&lt;&gt;"")))</f>
        <v/>
      </c>
      <c r="C16" s="16">
        <f>IFERROR(B16/SUM($B$15:$B$18),"")</f>
        <v/>
      </c>
      <c r="E16" s="15" t="inlineStr">
        <is>
          <t>South Cohort</t>
        </is>
      </c>
      <c r="F16" s="15">
        <f>IF(OR(NOT(NOT(AND($B$4&lt;&gt;"",$D$4&lt;&gt;"",$B$4&gt;$D$4))),NOT(OR($F$4="All Groups",$F$4=$E16))),"",SUMPRODUCT(('Attendance Log'!$A$5:$A$504&lt;&gt;"")*('Attendance Log'!$B$5:$B$504&gt;=IF($B$4="",0,$B$4))*('Attendance Log'!$B$5:$B$504&lt;=IF($D$4="",DATE(9999,12,31),$D$4))*('Attendance Log'!$F$5:$F$504=$E16)*'Attendance Log'!$K$5:$K$504))</f>
        <v/>
      </c>
      <c r="G16" s="15">
        <f>IF(OR(NOT(NOT(AND($B$4&lt;&gt;"",$D$4&lt;&gt;"",$B$4&gt;$D$4))),NOT(OR($F$4="All Groups",$F$4=$E16))),"",SUMPRODUCT(('Attendance Log'!$A$5:$A$504&lt;&gt;"")*('Attendance Log'!$B$5:$B$504&gt;=IF($B$4="",0,$B$4))*('Attendance Log'!$B$5:$B$504&lt;=IF($D$4="",DATE(9999,12,31),$D$4))*('Attendance Log'!$F$5:$F$504=$E16)*'Attendance Log'!$L$5:$L$504))</f>
        <v/>
      </c>
      <c r="H16" s="16">
        <f>IFERROR(G16/F16,"")</f>
        <v/>
      </c>
    </row>
    <row r="17">
      <c r="A17" s="13" t="inlineStr">
        <is>
          <t>Absent</t>
        </is>
      </c>
      <c r="B17" s="13">
        <f>IF(NOT(NOT(AND($B$4&lt;&gt;"",$D$4&lt;&gt;"",$B$4&gt;$D$4))),"",SUMPRODUCT(('Attendance Log'!$A$5:$A$504&lt;&gt;"")*('Attendance Log'!$B$5:$B$504&gt;=IF($B$4="",0,$B$4))*('Attendance Log'!$B$5:$B$504&lt;=IF($D$4="",DATE(9999,12,31),$D$4))*(--((('Attendance Log'!$F$5:$F$504=$F$4)+($F$4="All Groups"))&gt;0))*('Attendance Log'!$C$5:$C$504&lt;&gt;"")*('Attendance Log'!$D$5:$D$504&lt;&gt;"")*('Attendance Log'!$G$5:$G$504="Absent")*('Attendance Log'!$H$5:$H$504&lt;&gt;"")))</f>
        <v/>
      </c>
      <c r="C17" s="14">
        <f>IFERROR(B17/SUM($B$15:$B$18),"")</f>
        <v/>
      </c>
      <c r="E17" s="13" t="inlineStr">
        <is>
          <t>Evening Cohort</t>
        </is>
      </c>
      <c r="F17" s="13">
        <f>IF(OR(NOT(NOT(AND($B$4&lt;&gt;"",$D$4&lt;&gt;"",$B$4&gt;$D$4))),NOT(OR($F$4="All Groups",$F$4=$E17))),"",SUMPRODUCT(('Attendance Log'!$A$5:$A$504&lt;&gt;"")*('Attendance Log'!$B$5:$B$504&gt;=IF($B$4="",0,$B$4))*('Attendance Log'!$B$5:$B$504&lt;=IF($D$4="",DATE(9999,12,31),$D$4))*('Attendance Log'!$F$5:$F$504=$E17)*'Attendance Log'!$K$5:$K$504))</f>
        <v/>
      </c>
      <c r="G17" s="13">
        <f>IF(OR(NOT(NOT(AND($B$4&lt;&gt;"",$D$4&lt;&gt;"",$B$4&gt;$D$4))),NOT(OR($F$4="All Groups",$F$4=$E17))),"",SUMPRODUCT(('Attendance Log'!$A$5:$A$504&lt;&gt;"")*('Attendance Log'!$B$5:$B$504&gt;=IF($B$4="",0,$B$4))*('Attendance Log'!$B$5:$B$504&lt;=IF($D$4="",DATE(9999,12,31),$D$4))*('Attendance Log'!$F$5:$F$504=$E17)*'Attendance Log'!$L$5:$L$504))</f>
        <v/>
      </c>
      <c r="H17" s="14">
        <f>IFERROR(G17/F17,"")</f>
        <v/>
      </c>
    </row>
    <row r="18">
      <c r="A18" s="15" t="inlineStr">
        <is>
          <t>Excused</t>
        </is>
      </c>
      <c r="B18" s="15">
        <f>IF(NOT(NOT(AND($B$4&lt;&gt;"",$D$4&lt;&gt;"",$B$4&gt;$D$4))),"",SUMPRODUCT(('Attendance Log'!$A$5:$A$504&lt;&gt;"")*('Attendance Log'!$B$5:$B$504&gt;=IF($B$4="",0,$B$4))*('Attendance Log'!$B$5:$B$504&lt;=IF($D$4="",DATE(9999,12,31),$D$4))*(--((('Attendance Log'!$F$5:$F$504=$F$4)+($F$4="All Groups"))&gt;0))*('Attendance Log'!$C$5:$C$504&lt;&gt;"")*('Attendance Log'!$D$5:$D$504&lt;&gt;"")*('Attendance Log'!$G$5:$G$504="Excused")*('Attendance Log'!$H$5:$H$504&lt;&gt;"")))</f>
        <v/>
      </c>
      <c r="C18" s="16">
        <f>IFERROR(B18/SUM($B$15:$B$18),"")</f>
        <v/>
      </c>
      <c r="E18" s="15" t="inlineStr">
        <is>
          <t>Virtual Cohort</t>
        </is>
      </c>
      <c r="F18" s="15">
        <f>IF(OR(NOT(NOT(AND($B$4&lt;&gt;"",$D$4&lt;&gt;"",$B$4&gt;$D$4))),NOT(OR($F$4="All Groups",$F$4=$E18))),"",SUMPRODUCT(('Attendance Log'!$A$5:$A$504&lt;&gt;"")*('Attendance Log'!$B$5:$B$504&gt;=IF($B$4="",0,$B$4))*('Attendance Log'!$B$5:$B$504&lt;=IF($D$4="",DATE(9999,12,31),$D$4))*('Attendance Log'!$F$5:$F$504=$E18)*'Attendance Log'!$K$5:$K$504))</f>
        <v/>
      </c>
      <c r="G18" s="15">
        <f>IF(OR(NOT(NOT(AND($B$4&lt;&gt;"",$D$4&lt;&gt;"",$B$4&gt;$D$4))),NOT(OR($F$4="All Groups",$F$4=$E18))),"",SUMPRODUCT(('Attendance Log'!$A$5:$A$504&lt;&gt;"")*('Attendance Log'!$B$5:$B$504&gt;=IF($B$4="",0,$B$4))*('Attendance Log'!$B$5:$B$504&lt;=IF($D$4="",DATE(9999,12,31),$D$4))*('Attendance Log'!$F$5:$F$504=$E18)*'Attendance Log'!$L$5:$L$504))</f>
        <v/>
      </c>
      <c r="H18" s="16">
        <f>IFERROR(G18/F18,"")</f>
        <v/>
      </c>
    </row>
    <row r="19"/>
    <row r="20"/>
    <row r="21"/>
    <row r="22">
      <c r="A22" s="12" t="inlineStr">
        <is>
          <t>Learner ID</t>
        </is>
      </c>
      <c r="B22" s="12" t="inlineStr">
        <is>
          <t>Learner Name</t>
        </is>
      </c>
      <c r="C22" s="12" t="inlineStr">
        <is>
          <t>Group</t>
        </is>
      </c>
      <c r="D22" s="12" t="inlineStr">
        <is>
          <t>Counted Sessions</t>
        </is>
      </c>
      <c r="E22" s="12" t="inlineStr">
        <is>
          <t>Attended Sessions</t>
        </is>
      </c>
      <c r="F22" s="12" t="inlineStr">
        <is>
          <t>Attendance Rate</t>
        </is>
      </c>
      <c r="G22" s="12" t="inlineStr">
        <is>
          <t>Target Rate</t>
        </is>
      </c>
      <c r="H22" s="12" t="inlineStr">
        <is>
          <t>Follow-Up Status</t>
        </is>
      </c>
    </row>
    <row r="23">
      <c r="A23" s="13">
        <f>'Roster &amp; Settings'!A5</f>
        <v/>
      </c>
      <c r="B23" s="13">
        <f>'Roster &amp; Settings'!B5</f>
        <v/>
      </c>
      <c r="C23" s="13">
        <f>'Roster &amp; Settings'!C5</f>
        <v/>
      </c>
      <c r="D23" s="13">
        <f>IF(OR($A23="",NOT(NOT(AND($B$4&lt;&gt;"",$D$4&lt;&gt;"",$B$4&gt;$D$4))),'Roster &amp; Settings'!$D$5&lt;&gt;"Yes",AND($F$4&lt;&gt;"All Groups",$C23&lt;&gt;$F$4)),"",SUMPRODUCT(('Attendance Log'!$A$5:$A$504&lt;&gt;"")*('Attendance Log'!$B$5:$B$504&gt;=IF($B$4="",0,$B$4))*('Attendance Log'!$B$5:$B$504&lt;=IF($D$4="",DATE(9999,12,31),$D$4))*('Attendance Log'!$D$5:$D$504=$A23)*'Attendance Log'!$K$5:$K$504))</f>
        <v/>
      </c>
      <c r="E23" s="13">
        <f>IF($D23="","",SUMPRODUCT(('Attendance Log'!$A$5:$A$504&lt;&gt;"")*('Attendance Log'!$B$5:$B$504&gt;=IF($B$4="",0,$B$4))*('Attendance Log'!$B$5:$B$504&lt;=IF($D$4="",DATE(9999,12,31),$D$4))*('Attendance Log'!$D$5:$D$504=$A23)*'Attendance Log'!$L$5:$L$504))</f>
        <v/>
      </c>
      <c r="F23" s="14">
        <f>IFERROR(E23/D23,"")</f>
        <v/>
      </c>
      <c r="G23" s="14">
        <f>'Roster &amp; Settings'!E5</f>
        <v/>
      </c>
      <c r="H23" s="13">
        <f>IF(OR($A23="",'Roster &amp; Settings'!$D$5&lt;&gt;"Yes",AND($F$4&lt;&gt;"All Groups",$C23&lt;&gt;$F$4),NOT(NOT(AND($B$4&lt;&gt;"",$D$4&lt;&gt;"",$B$4&gt;$D$4)))),"",IF($D23=0,"No counted sessions",IF($F23&lt;$G23,"Below target","On target")))</f>
        <v/>
      </c>
    </row>
    <row r="24">
      <c r="A24" s="15">
        <f>'Roster &amp; Settings'!A6</f>
        <v/>
      </c>
      <c r="B24" s="15">
        <f>'Roster &amp; Settings'!B6</f>
        <v/>
      </c>
      <c r="C24" s="15">
        <f>'Roster &amp; Settings'!C6</f>
        <v/>
      </c>
      <c r="D24" s="15">
        <f>IF(OR($A24="",NOT(NOT(AND($B$4&lt;&gt;"",$D$4&lt;&gt;"",$B$4&gt;$D$4))),'Roster &amp; Settings'!$D$6&lt;&gt;"Yes",AND($F$4&lt;&gt;"All Groups",$C24&lt;&gt;$F$4)),"",SUMPRODUCT(('Attendance Log'!$A$5:$A$504&lt;&gt;"")*('Attendance Log'!$B$5:$B$504&gt;=IF($B$4="",0,$B$4))*('Attendance Log'!$B$5:$B$504&lt;=IF($D$4="",DATE(9999,12,31),$D$4))*('Attendance Log'!$D$5:$D$504=$A24)*'Attendance Log'!$K$5:$K$504))</f>
        <v/>
      </c>
      <c r="E24" s="15">
        <f>IF($D24="","",SUMPRODUCT(('Attendance Log'!$A$5:$A$504&lt;&gt;"")*('Attendance Log'!$B$5:$B$504&gt;=IF($B$4="",0,$B$4))*('Attendance Log'!$B$5:$B$504&lt;=IF($D$4="",DATE(9999,12,31),$D$4))*('Attendance Log'!$D$5:$D$504=$A24)*'Attendance Log'!$L$5:$L$504))</f>
        <v/>
      </c>
      <c r="F24" s="16">
        <f>IFERROR(E24/D24,"")</f>
        <v/>
      </c>
      <c r="G24" s="16">
        <f>'Roster &amp; Settings'!E6</f>
        <v/>
      </c>
      <c r="H24" s="15">
        <f>IF(OR($A24="",'Roster &amp; Settings'!$D$6&lt;&gt;"Yes",AND($F$4&lt;&gt;"All Groups",$C24&lt;&gt;$F$4),NOT(NOT(AND($B$4&lt;&gt;"",$D$4&lt;&gt;"",$B$4&gt;$D$4)))),"",IF($D24=0,"No counted sessions",IF($F24&lt;$G24,"Below target","On target")))</f>
        <v/>
      </c>
    </row>
    <row r="25">
      <c r="A25" s="13">
        <f>'Roster &amp; Settings'!A7</f>
        <v/>
      </c>
      <c r="B25" s="13">
        <f>'Roster &amp; Settings'!B7</f>
        <v/>
      </c>
      <c r="C25" s="13">
        <f>'Roster &amp; Settings'!C7</f>
        <v/>
      </c>
      <c r="D25" s="13">
        <f>IF(OR($A25="",NOT(NOT(AND($B$4&lt;&gt;"",$D$4&lt;&gt;"",$B$4&gt;$D$4))),'Roster &amp; Settings'!$D$7&lt;&gt;"Yes",AND($F$4&lt;&gt;"All Groups",$C25&lt;&gt;$F$4)),"",SUMPRODUCT(('Attendance Log'!$A$5:$A$504&lt;&gt;"")*('Attendance Log'!$B$5:$B$504&gt;=IF($B$4="",0,$B$4))*('Attendance Log'!$B$5:$B$504&lt;=IF($D$4="",DATE(9999,12,31),$D$4))*('Attendance Log'!$D$5:$D$504=$A25)*'Attendance Log'!$K$5:$K$504))</f>
        <v/>
      </c>
      <c r="E25" s="13">
        <f>IF($D25="","",SUMPRODUCT(('Attendance Log'!$A$5:$A$504&lt;&gt;"")*('Attendance Log'!$B$5:$B$504&gt;=IF($B$4="",0,$B$4))*('Attendance Log'!$B$5:$B$504&lt;=IF($D$4="",DATE(9999,12,31),$D$4))*('Attendance Log'!$D$5:$D$504=$A25)*'Attendance Log'!$L$5:$L$504))</f>
        <v/>
      </c>
      <c r="F25" s="14">
        <f>IFERROR(E25/D25,"")</f>
        <v/>
      </c>
      <c r="G25" s="14">
        <f>'Roster &amp; Settings'!E7</f>
        <v/>
      </c>
      <c r="H25" s="13">
        <f>IF(OR($A25="",'Roster &amp; Settings'!$D$7&lt;&gt;"Yes",AND($F$4&lt;&gt;"All Groups",$C25&lt;&gt;$F$4),NOT(NOT(AND($B$4&lt;&gt;"",$D$4&lt;&gt;"",$B$4&gt;$D$4)))),"",IF($D25=0,"No counted sessions",IF($F25&lt;$G25,"Below target","On target")))</f>
        <v/>
      </c>
    </row>
    <row r="26">
      <c r="A26" s="15">
        <f>'Roster &amp; Settings'!A8</f>
        <v/>
      </c>
      <c r="B26" s="15">
        <f>'Roster &amp; Settings'!B8</f>
        <v/>
      </c>
      <c r="C26" s="15">
        <f>'Roster &amp; Settings'!C8</f>
        <v/>
      </c>
      <c r="D26" s="15">
        <f>IF(OR($A26="",NOT(NOT(AND($B$4&lt;&gt;"",$D$4&lt;&gt;"",$B$4&gt;$D$4))),'Roster &amp; Settings'!$D$8&lt;&gt;"Yes",AND($F$4&lt;&gt;"All Groups",$C26&lt;&gt;$F$4)),"",SUMPRODUCT(('Attendance Log'!$A$5:$A$504&lt;&gt;"")*('Attendance Log'!$B$5:$B$504&gt;=IF($B$4="",0,$B$4))*('Attendance Log'!$B$5:$B$504&lt;=IF($D$4="",DATE(9999,12,31),$D$4))*('Attendance Log'!$D$5:$D$504=$A26)*'Attendance Log'!$K$5:$K$504))</f>
        <v/>
      </c>
      <c r="E26" s="15">
        <f>IF($D26="","",SUMPRODUCT(('Attendance Log'!$A$5:$A$504&lt;&gt;"")*('Attendance Log'!$B$5:$B$504&gt;=IF($B$4="",0,$B$4))*('Attendance Log'!$B$5:$B$504&lt;=IF($D$4="",DATE(9999,12,31),$D$4))*('Attendance Log'!$D$5:$D$504=$A26)*'Attendance Log'!$L$5:$L$504))</f>
        <v/>
      </c>
      <c r="F26" s="16">
        <f>IFERROR(E26/D26,"")</f>
        <v/>
      </c>
      <c r="G26" s="16">
        <f>'Roster &amp; Settings'!E8</f>
        <v/>
      </c>
      <c r="H26" s="15">
        <f>IF(OR($A26="",'Roster &amp; Settings'!$D$8&lt;&gt;"Yes",AND($F$4&lt;&gt;"All Groups",$C26&lt;&gt;$F$4),NOT(NOT(AND($B$4&lt;&gt;"",$D$4&lt;&gt;"",$B$4&gt;$D$4)))),"",IF($D26=0,"No counted sessions",IF($F26&lt;$G26,"Below target","On target")))</f>
        <v/>
      </c>
    </row>
    <row r="27">
      <c r="A27" s="13">
        <f>'Roster &amp; Settings'!A9</f>
        <v/>
      </c>
      <c r="B27" s="13">
        <f>'Roster &amp; Settings'!B9</f>
        <v/>
      </c>
      <c r="C27" s="13">
        <f>'Roster &amp; Settings'!C9</f>
        <v/>
      </c>
      <c r="D27" s="13">
        <f>IF(OR($A27="",NOT(NOT(AND($B$4&lt;&gt;"",$D$4&lt;&gt;"",$B$4&gt;$D$4))),'Roster &amp; Settings'!$D$9&lt;&gt;"Yes",AND($F$4&lt;&gt;"All Groups",$C27&lt;&gt;$F$4)),"",SUMPRODUCT(('Attendance Log'!$A$5:$A$504&lt;&gt;"")*('Attendance Log'!$B$5:$B$504&gt;=IF($B$4="",0,$B$4))*('Attendance Log'!$B$5:$B$504&lt;=IF($D$4="",DATE(9999,12,31),$D$4))*('Attendance Log'!$D$5:$D$504=$A27)*'Attendance Log'!$K$5:$K$504))</f>
        <v/>
      </c>
      <c r="E27" s="13">
        <f>IF($D27="","",SUMPRODUCT(('Attendance Log'!$A$5:$A$504&lt;&gt;"")*('Attendance Log'!$B$5:$B$504&gt;=IF($B$4="",0,$B$4))*('Attendance Log'!$B$5:$B$504&lt;=IF($D$4="",DATE(9999,12,31),$D$4))*('Attendance Log'!$D$5:$D$504=$A27)*'Attendance Log'!$L$5:$L$504))</f>
        <v/>
      </c>
      <c r="F27" s="14">
        <f>IFERROR(E27/D27,"")</f>
        <v/>
      </c>
      <c r="G27" s="14">
        <f>'Roster &amp; Settings'!E9</f>
        <v/>
      </c>
      <c r="H27" s="13">
        <f>IF(OR($A27="",'Roster &amp; Settings'!$D$9&lt;&gt;"Yes",AND($F$4&lt;&gt;"All Groups",$C27&lt;&gt;$F$4),NOT(NOT(AND($B$4&lt;&gt;"",$D$4&lt;&gt;"",$B$4&gt;$D$4)))),"",IF($D27=0,"No counted sessions",IF($F27&lt;$G27,"Below target","On target")))</f>
        <v/>
      </c>
    </row>
    <row r="28">
      <c r="A28" s="15">
        <f>'Roster &amp; Settings'!A10</f>
        <v/>
      </c>
      <c r="B28" s="15">
        <f>'Roster &amp; Settings'!B10</f>
        <v/>
      </c>
      <c r="C28" s="15">
        <f>'Roster &amp; Settings'!C10</f>
        <v/>
      </c>
      <c r="D28" s="15">
        <f>IF(OR($A28="",NOT(NOT(AND($B$4&lt;&gt;"",$D$4&lt;&gt;"",$B$4&gt;$D$4))),'Roster &amp; Settings'!$D$10&lt;&gt;"Yes",AND($F$4&lt;&gt;"All Groups",$C28&lt;&gt;$F$4)),"",SUMPRODUCT(('Attendance Log'!$A$5:$A$504&lt;&gt;"")*('Attendance Log'!$B$5:$B$504&gt;=IF($B$4="",0,$B$4))*('Attendance Log'!$B$5:$B$504&lt;=IF($D$4="",DATE(9999,12,31),$D$4))*('Attendance Log'!$D$5:$D$504=$A28)*'Attendance Log'!$K$5:$K$504))</f>
        <v/>
      </c>
      <c r="E28" s="15">
        <f>IF($D28="","",SUMPRODUCT(('Attendance Log'!$A$5:$A$504&lt;&gt;"")*('Attendance Log'!$B$5:$B$504&gt;=IF($B$4="",0,$B$4))*('Attendance Log'!$B$5:$B$504&lt;=IF($D$4="",DATE(9999,12,31),$D$4))*('Attendance Log'!$D$5:$D$504=$A28)*'Attendance Log'!$L$5:$L$504))</f>
        <v/>
      </c>
      <c r="F28" s="16">
        <f>IFERROR(E28/D28,"")</f>
        <v/>
      </c>
      <c r="G28" s="16">
        <f>'Roster &amp; Settings'!E10</f>
        <v/>
      </c>
      <c r="H28" s="15">
        <f>IF(OR($A28="",'Roster &amp; Settings'!$D$10&lt;&gt;"Yes",AND($F$4&lt;&gt;"All Groups",$C28&lt;&gt;$F$4),NOT(NOT(AND($B$4&lt;&gt;"",$D$4&lt;&gt;"",$B$4&gt;$D$4)))),"",IF($D28=0,"No counted sessions",IF($F28&lt;$G28,"Below target","On target")))</f>
        <v/>
      </c>
    </row>
    <row r="29">
      <c r="A29" s="13">
        <f>'Roster &amp; Settings'!A11</f>
        <v/>
      </c>
      <c r="B29" s="13">
        <f>'Roster &amp; Settings'!B11</f>
        <v/>
      </c>
      <c r="C29" s="13">
        <f>'Roster &amp; Settings'!C11</f>
        <v/>
      </c>
      <c r="D29" s="13">
        <f>IF(OR($A29="",NOT(NOT(AND($B$4&lt;&gt;"",$D$4&lt;&gt;"",$B$4&gt;$D$4))),'Roster &amp; Settings'!$D$11&lt;&gt;"Yes",AND($F$4&lt;&gt;"All Groups",$C29&lt;&gt;$F$4)),"",SUMPRODUCT(('Attendance Log'!$A$5:$A$504&lt;&gt;"")*('Attendance Log'!$B$5:$B$504&gt;=IF($B$4="",0,$B$4))*('Attendance Log'!$B$5:$B$504&lt;=IF($D$4="",DATE(9999,12,31),$D$4))*('Attendance Log'!$D$5:$D$504=$A29)*'Attendance Log'!$K$5:$K$504))</f>
        <v/>
      </c>
      <c r="E29" s="13">
        <f>IF($D29="","",SUMPRODUCT(('Attendance Log'!$A$5:$A$504&lt;&gt;"")*('Attendance Log'!$B$5:$B$504&gt;=IF($B$4="",0,$B$4))*('Attendance Log'!$B$5:$B$504&lt;=IF($D$4="",DATE(9999,12,31),$D$4))*('Attendance Log'!$D$5:$D$504=$A29)*'Attendance Log'!$L$5:$L$504))</f>
        <v/>
      </c>
      <c r="F29" s="14">
        <f>IFERROR(E29/D29,"")</f>
        <v/>
      </c>
      <c r="G29" s="14">
        <f>'Roster &amp; Settings'!E11</f>
        <v/>
      </c>
      <c r="H29" s="13">
        <f>IF(OR($A29="",'Roster &amp; Settings'!$D$11&lt;&gt;"Yes",AND($F$4&lt;&gt;"All Groups",$C29&lt;&gt;$F$4),NOT(NOT(AND($B$4&lt;&gt;"",$D$4&lt;&gt;"",$B$4&gt;$D$4)))),"",IF($D29=0,"No counted sessions",IF($F29&lt;$G29,"Below target","On target")))</f>
        <v/>
      </c>
    </row>
    <row r="30">
      <c r="A30" s="15">
        <f>'Roster &amp; Settings'!A12</f>
        <v/>
      </c>
      <c r="B30" s="15">
        <f>'Roster &amp; Settings'!B12</f>
        <v/>
      </c>
      <c r="C30" s="15">
        <f>'Roster &amp; Settings'!C12</f>
        <v/>
      </c>
      <c r="D30" s="15">
        <f>IF(OR($A30="",NOT(NOT(AND($B$4&lt;&gt;"",$D$4&lt;&gt;"",$B$4&gt;$D$4))),'Roster &amp; Settings'!$D$12&lt;&gt;"Yes",AND($F$4&lt;&gt;"All Groups",$C30&lt;&gt;$F$4)),"",SUMPRODUCT(('Attendance Log'!$A$5:$A$504&lt;&gt;"")*('Attendance Log'!$B$5:$B$504&gt;=IF($B$4="",0,$B$4))*('Attendance Log'!$B$5:$B$504&lt;=IF($D$4="",DATE(9999,12,31),$D$4))*('Attendance Log'!$D$5:$D$504=$A30)*'Attendance Log'!$K$5:$K$504))</f>
        <v/>
      </c>
      <c r="E30" s="15">
        <f>IF($D30="","",SUMPRODUCT(('Attendance Log'!$A$5:$A$504&lt;&gt;"")*('Attendance Log'!$B$5:$B$504&gt;=IF($B$4="",0,$B$4))*('Attendance Log'!$B$5:$B$504&lt;=IF($D$4="",DATE(9999,12,31),$D$4))*('Attendance Log'!$D$5:$D$504=$A30)*'Attendance Log'!$L$5:$L$504))</f>
        <v/>
      </c>
      <c r="F30" s="16">
        <f>IFERROR(E30/D30,"")</f>
        <v/>
      </c>
      <c r="G30" s="16">
        <f>'Roster &amp; Settings'!E12</f>
        <v/>
      </c>
      <c r="H30" s="15">
        <f>IF(OR($A30="",'Roster &amp; Settings'!$D$12&lt;&gt;"Yes",AND($F$4&lt;&gt;"All Groups",$C30&lt;&gt;$F$4),NOT(NOT(AND($B$4&lt;&gt;"",$D$4&lt;&gt;"",$B$4&gt;$D$4)))),"",IF($D30=0,"No counted sessions",IF($F30&lt;$G30,"Below target","On target")))</f>
        <v/>
      </c>
    </row>
    <row r="31">
      <c r="A31" s="13">
        <f>'Roster &amp; Settings'!A13</f>
        <v/>
      </c>
      <c r="B31" s="13">
        <f>'Roster &amp; Settings'!B13</f>
        <v/>
      </c>
      <c r="C31" s="13">
        <f>'Roster &amp; Settings'!C13</f>
        <v/>
      </c>
      <c r="D31" s="13">
        <f>IF(OR($A31="",NOT(NOT(AND($B$4&lt;&gt;"",$D$4&lt;&gt;"",$B$4&gt;$D$4))),'Roster &amp; Settings'!$D$13&lt;&gt;"Yes",AND($F$4&lt;&gt;"All Groups",$C31&lt;&gt;$F$4)),"",SUMPRODUCT(('Attendance Log'!$A$5:$A$504&lt;&gt;"")*('Attendance Log'!$B$5:$B$504&gt;=IF($B$4="",0,$B$4))*('Attendance Log'!$B$5:$B$504&lt;=IF($D$4="",DATE(9999,12,31),$D$4))*('Attendance Log'!$D$5:$D$504=$A31)*'Attendance Log'!$K$5:$K$504))</f>
        <v/>
      </c>
      <c r="E31" s="13">
        <f>IF($D31="","",SUMPRODUCT(('Attendance Log'!$A$5:$A$504&lt;&gt;"")*('Attendance Log'!$B$5:$B$504&gt;=IF($B$4="",0,$B$4))*('Attendance Log'!$B$5:$B$504&lt;=IF($D$4="",DATE(9999,12,31),$D$4))*('Attendance Log'!$D$5:$D$504=$A31)*'Attendance Log'!$L$5:$L$504))</f>
        <v/>
      </c>
      <c r="F31" s="14">
        <f>IFERROR(E31/D31,"")</f>
        <v/>
      </c>
      <c r="G31" s="14">
        <f>'Roster &amp; Settings'!E13</f>
        <v/>
      </c>
      <c r="H31" s="13">
        <f>IF(OR($A31="",'Roster &amp; Settings'!$D$13&lt;&gt;"Yes",AND($F$4&lt;&gt;"All Groups",$C31&lt;&gt;$F$4),NOT(NOT(AND($B$4&lt;&gt;"",$D$4&lt;&gt;"",$B$4&gt;$D$4)))),"",IF($D31=0,"No counted sessions",IF($F31&lt;$G31,"Below target","On target")))</f>
        <v/>
      </c>
    </row>
    <row r="32">
      <c r="A32" s="15">
        <f>'Roster &amp; Settings'!A14</f>
        <v/>
      </c>
      <c r="B32" s="15">
        <f>'Roster &amp; Settings'!B14</f>
        <v/>
      </c>
      <c r="C32" s="15">
        <f>'Roster &amp; Settings'!C14</f>
        <v/>
      </c>
      <c r="D32" s="15">
        <f>IF(OR($A32="",NOT(NOT(AND($B$4&lt;&gt;"",$D$4&lt;&gt;"",$B$4&gt;$D$4))),'Roster &amp; Settings'!$D$14&lt;&gt;"Yes",AND($F$4&lt;&gt;"All Groups",$C32&lt;&gt;$F$4)),"",SUMPRODUCT(('Attendance Log'!$A$5:$A$504&lt;&gt;"")*('Attendance Log'!$B$5:$B$504&gt;=IF($B$4="",0,$B$4))*('Attendance Log'!$B$5:$B$504&lt;=IF($D$4="",DATE(9999,12,31),$D$4))*('Attendance Log'!$D$5:$D$504=$A32)*'Attendance Log'!$K$5:$K$504))</f>
        <v/>
      </c>
      <c r="E32" s="15">
        <f>IF($D32="","",SUMPRODUCT(('Attendance Log'!$A$5:$A$504&lt;&gt;"")*('Attendance Log'!$B$5:$B$504&gt;=IF($B$4="",0,$B$4))*('Attendance Log'!$B$5:$B$504&lt;=IF($D$4="",DATE(9999,12,31),$D$4))*('Attendance Log'!$D$5:$D$504=$A32)*'Attendance Log'!$L$5:$L$504))</f>
        <v/>
      </c>
      <c r="F32" s="16">
        <f>IFERROR(E32/D32,"")</f>
        <v/>
      </c>
      <c r="G32" s="16">
        <f>'Roster &amp; Settings'!E14</f>
        <v/>
      </c>
      <c r="H32" s="15">
        <f>IF(OR($A32="",'Roster &amp; Settings'!$D$14&lt;&gt;"Yes",AND($F$4&lt;&gt;"All Groups",$C32&lt;&gt;$F$4),NOT(NOT(AND($B$4&lt;&gt;"",$D$4&lt;&gt;"",$B$4&gt;$D$4)))),"",IF($D32=0,"No counted sessions",IF($F32&lt;$G32,"Below target","On target")))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H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</row>
  </sheetData>
  <mergeCells count="1">
    <mergeCell ref="A1:H1"/>
  </mergeCells>
  <conditionalFormatting sqref="A6:H6">
    <cfRule type="expression" priority="1" dxfId="0">
      <formula>$A6&lt;&gt;""</formula>
    </cfRule>
  </conditionalFormatting>
  <conditionalFormatting sqref="A9:B9">
    <cfRule type="expression" priority="2" dxfId="1">
      <formula>AND(ISNUMBER($A$9),$A$9&gt;=0.9)</formula>
    </cfRule>
    <cfRule type="expression" priority="3" dxfId="2">
      <formula>AND(ISNUMBER($A$9),$A$9&gt;=0.8,$A$9&lt;0.9)</formula>
    </cfRule>
    <cfRule type="expression" priority="4" dxfId="3">
      <formula>AND(ISNUMBER($A$9),$A$9&lt;0.8)</formula>
    </cfRule>
  </conditionalFormatting>
  <conditionalFormatting sqref="D12:E12">
    <cfRule type="expression" priority="5" dxfId="3">
      <formula>AND(ISNUMBER($D$12),$D$12&gt;0)</formula>
    </cfRule>
  </conditionalFormatting>
  <conditionalFormatting sqref="G12:H12">
    <cfRule type="expression" priority="6" dxfId="3">
      <formula>AND(ISNUMBER($G$12),$G$12&gt;0)</formula>
    </cfRule>
    <cfRule type="expression" priority="7" dxfId="1">
      <formula>AND(ISNUMBER($G$12),$G$12=0,$D$9&gt;0)</formula>
    </cfRule>
  </conditionalFormatting>
  <conditionalFormatting sqref="H23:H32">
    <cfRule type="expression" priority="8" dxfId="0">
      <formula>$H23="Below target"</formula>
    </cfRule>
    <cfRule type="expression" priority="9" dxfId="4">
      <formula>$H23="On target"</formula>
    </cfRule>
    <cfRule type="expression" priority="10" dxfId="2">
      <formula>$H23="No counted sessions"</formula>
    </cfRule>
  </conditionalFormatting>
  <conditionalFormatting sqref="F23:F32">
    <cfRule type="expression" priority="11" dxfId="0">
      <formula>AND(ISNUMBER($F23),ISNUMBER($G23),$F23&lt;$G23)</formula>
    </cfRule>
  </conditionalFormatting>
  <dataValidations count="2">
    <dataValidation sqref="B4 D4" showDropDown="0" showInputMessage="0" showErrorMessage="1" allowBlank="0" errorTitle="Invalid Date" error="Enter a valid date between 01/01/2020 and 12/31/2035." type="date" errorStyle="stop" operator="between">
      <formula1>DATE(2020,1,1)</formula1>
      <formula2>DATE(2035,12,31)</formula2>
    </dataValidation>
    <dataValidation sqref="F4" showDropDown="0" showInputMessage="0" showErrorMessage="1" allowBlank="0" errorTitle="Invalid Group" error="Select a group from the list." type="list" errorStyle="stop">
      <formula1>'Roster &amp; Settings'!$P$5:$P$9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6" customWidth="1" min="3" max="3"/>
    <col width="14" customWidth="1" min="4" max="4"/>
    <col width="22" customWidth="1" min="5" max="5"/>
    <col width="18" customWidth="1" min="6" max="6"/>
    <col width="19" customWidth="1" min="7" max="7"/>
    <col width="18" customWidth="1" min="8" max="8"/>
    <col width="18" customWidth="1" min="9" max="9"/>
    <col width="34" customWidth="1" min="10" max="10"/>
    <col width="17" customWidth="1" min="11" max="11"/>
    <col width="17" customWidth="1" min="12" max="12"/>
    <col width="16" customWidth="1" min="13" max="13"/>
    <col width="34" customWidth="1" min="14" max="14"/>
  </cols>
  <sheetData>
    <row r="1" ht="28" customHeight="1">
      <c r="A1" s="1" t="inlineStr">
        <is>
          <t>Attendance Log</t>
        </is>
      </c>
    </row>
    <row r="2">
      <c r="A2" s="4" t="inlineStr">
        <is>
          <t>Enter one row for each learner scheduled for a session. Yellow cells are editable; gray cells calculate automatically.</t>
        </is>
      </c>
    </row>
    <row r="4">
      <c r="A4" s="12" t="inlineStr">
        <is>
          <t>Record ID</t>
        </is>
      </c>
      <c r="B4" s="12" t="inlineStr">
        <is>
          <t>Session Date</t>
        </is>
      </c>
      <c r="C4" s="12" t="inlineStr">
        <is>
          <t>Session Title</t>
        </is>
      </c>
      <c r="D4" s="12" t="inlineStr">
        <is>
          <t>Learner ID</t>
        </is>
      </c>
      <c r="E4" s="12" t="inlineStr">
        <is>
          <t>Learner Name</t>
        </is>
      </c>
      <c r="F4" s="12" t="inlineStr">
        <is>
          <t>Group</t>
        </is>
      </c>
      <c r="G4" s="12" t="inlineStr">
        <is>
          <t>Attendance Status</t>
        </is>
      </c>
      <c r="H4" s="12" t="inlineStr">
        <is>
          <t>Scheduled Minutes</t>
        </is>
      </c>
      <c r="I4" s="12" t="inlineStr">
        <is>
          <t>Attended Minutes</t>
        </is>
      </c>
      <c r="J4" s="12" t="inlineStr">
        <is>
          <t>Note</t>
        </is>
      </c>
      <c r="K4" s="12" t="inlineStr">
        <is>
          <t>Counted Session</t>
        </is>
      </c>
      <c r="L4" s="12" t="inlineStr">
        <is>
          <t>Attended Session</t>
        </is>
      </c>
      <c r="M4" s="12" t="inlineStr">
        <is>
          <t>Attendance Rate</t>
        </is>
      </c>
      <c r="N4" s="12" t="inlineStr">
        <is>
          <t>Review Flag</t>
        </is>
      </c>
    </row>
    <row r="5">
      <c r="A5" s="17" t="inlineStr">
        <is>
          <t>ATT-0001</t>
        </is>
      </c>
      <c r="B5" s="18" t="n">
        <v>46259</v>
      </c>
      <c r="C5" s="17" t="inlineStr">
        <is>
          <t>Orientation Workshop</t>
        </is>
      </c>
      <c r="D5" s="17" t="inlineStr">
        <is>
          <t>LRN-1001</t>
        </is>
      </c>
      <c r="E5" s="19">
        <f>IF($D5="","",IFERROR(INDEX('Roster &amp; Settings'!$B$5:$B$104,MATCH($D5,'Roster &amp; Settings'!$A$5:$A$104,0)),"Unknown learner"))</f>
        <v/>
      </c>
      <c r="F5" s="19">
        <f>IF($D5="","",IFERROR(INDEX('Roster &amp; Settings'!$C$5:$C$104,MATCH($D5,'Roster &amp; Settings'!$A$5:$A$104,0)),"Unknown group"))</f>
        <v/>
      </c>
      <c r="G5" s="17" t="inlineStr">
        <is>
          <t>Present</t>
        </is>
      </c>
      <c r="H5" s="20" t="n">
        <v>90</v>
      </c>
      <c r="I5" s="20" t="n">
        <v>90</v>
      </c>
      <c r="J5" s="17" t="n"/>
      <c r="K5" s="21">
        <f>IF(COUNTA($A5:$I5)=0,"",IF(OR($A5="",$B5="",$C5="",$D5="",$G5="",$H5=""),0,IF($G5="Excused",0,1)))</f>
        <v/>
      </c>
      <c r="L5" s="21">
        <f>IF(COUNTA($A5:$I5)=0,"",IF(OR($A5="",$B5="",$C5="",$D5="",$G5="",$H5=""),0,IF(OR($G5="Present",$G5="Late"),1,0)))</f>
        <v/>
      </c>
      <c r="M5" s="22">
        <f>IF(OR($K5="",$K5=0),"",IFERROR($L5/$K5,""))</f>
        <v/>
      </c>
      <c r="N5" s="19">
        <f>IF(COUNTA($A5:$J5)=0,"",IF(OR($A5="",$B5="",$C5="",$D5="",$G5="",$H5=""),"Missing required field",IF(COUNTIF($A$5:$A$504,$A5)&gt;1,"Duplicate Record ID",IF(OR($E5="Unknown learner",$F5="Unknown group"),"Unknown learner",IF($B5&gt;TODAY(),"Future session date",IF(OR(NOT(ISNUMBER($H5)),$H5&lt;=0,$H5&gt;1440),"Invalid scheduled minutes",IF(AND(ISNUMBER($I5),$I5&gt;$H5),"Attended minutes exceed scheduled minutes",IF(AND($G5="Present",ISNUMBER($I5),$I5&lt;$H5),"Present with reduced minutes",IF(AND($G5="Late",OR($I5="",$I5&gt;=$H5)),"Review late minutes",IF(AND($G5="Absent",ISNUMBER($I5),$I5&gt;0),"Absent with attended minutes",IF(AND($G5="Excused",ISNUMBER($I5),$I5&gt;0),"Excused with attended minutes",""))))))))))</f>
        <v/>
      </c>
    </row>
    <row r="6">
      <c r="A6" s="17" t="inlineStr">
        <is>
          <t>ATT-0002</t>
        </is>
      </c>
      <c r="B6" s="18" t="n">
        <v>46259</v>
      </c>
      <c r="C6" s="17" t="inlineStr">
        <is>
          <t>Orientation Workshop</t>
        </is>
      </c>
      <c r="D6" s="17" t="inlineStr">
        <is>
          <t>LRN-1002</t>
        </is>
      </c>
      <c r="E6" s="19">
        <f>IF($D6="","",IFERROR(INDEX('Roster &amp; Settings'!$B$5:$B$104,MATCH($D6,'Roster &amp; Settings'!$A$5:$A$104,0)),"Unknown learner"))</f>
        <v/>
      </c>
      <c r="F6" s="19">
        <f>IF($D6="","",IFERROR(INDEX('Roster &amp; Settings'!$C$5:$C$104,MATCH($D6,'Roster &amp; Settings'!$A$5:$A$104,0)),"Unknown group"))</f>
        <v/>
      </c>
      <c r="G6" s="17" t="inlineStr">
        <is>
          <t>Late</t>
        </is>
      </c>
      <c r="H6" s="20" t="n">
        <v>90</v>
      </c>
      <c r="I6" s="20" t="n">
        <v>75</v>
      </c>
      <c r="J6" s="17" t="inlineStr">
        <is>
          <t>Arrived after opening activity</t>
        </is>
      </c>
      <c r="K6" s="21">
        <f>IF(COUNTA($A6:$I6)=0,"",IF(OR($A6="",$B6="",$C6="",$D6="",$G6="",$H6=""),0,IF($G6="Excused",0,1)))</f>
        <v/>
      </c>
      <c r="L6" s="21">
        <f>IF(COUNTA($A6:$I6)=0,"",IF(OR($A6="",$B6="",$C6="",$D6="",$G6="",$H6=""),0,IF(OR($G6="Present",$G6="Late"),1,0)))</f>
        <v/>
      </c>
      <c r="M6" s="22">
        <f>IF(OR($K6="",$K6=0),"",IFERROR($L6/$K6,""))</f>
        <v/>
      </c>
      <c r="N6" s="19">
        <f>IF(COUNTA($A6:$J6)=0,"",IF(OR($A6="",$B6="",$C6="",$D6="",$G6="",$H6=""),"Missing required field",IF(COUNTIF($A$5:$A$504,$A6)&gt;1,"Duplicate Record ID",IF(OR($E6="Unknown learner",$F6="Unknown group"),"Unknown learner",IF($B6&gt;TODAY(),"Future session date",IF(OR(NOT(ISNUMBER($H6)),$H6&lt;=0,$H6&gt;1440),"Invalid scheduled minutes",IF(AND(ISNUMBER($I6),$I6&gt;$H6),"Attended minutes exceed scheduled minutes",IF(AND($G6="Present",ISNUMBER($I6),$I6&lt;$H6),"Present with reduced minutes",IF(AND($G6="Late",OR($I6="",$I6&gt;=$H6)),"Review late minutes",IF(AND($G6="Absent",ISNUMBER($I6),$I6&gt;0),"Absent with attended minutes",IF(AND($G6="Excused",ISNUMBER($I6),$I6&gt;0),"Excused with attended minutes",""))))))))))</f>
        <v/>
      </c>
    </row>
    <row r="7">
      <c r="A7" s="17" t="inlineStr">
        <is>
          <t>ATT-0003</t>
        </is>
      </c>
      <c r="B7" s="18" t="n">
        <v>46259</v>
      </c>
      <c r="C7" s="17" t="inlineStr">
        <is>
          <t>Orientation Workshop</t>
        </is>
      </c>
      <c r="D7" s="17" t="inlineStr">
        <is>
          <t>LRN-1003</t>
        </is>
      </c>
      <c r="E7" s="19">
        <f>IF($D7="","",IFERROR(INDEX('Roster &amp; Settings'!$B$5:$B$104,MATCH($D7,'Roster &amp; Settings'!$A$5:$A$104,0)),"Unknown learner"))</f>
        <v/>
      </c>
      <c r="F7" s="19">
        <f>IF($D7="","",IFERROR(INDEX('Roster &amp; Settings'!$C$5:$C$104,MATCH($D7,'Roster &amp; Settings'!$A$5:$A$104,0)),"Unknown group"))</f>
        <v/>
      </c>
      <c r="G7" s="17" t="inlineStr">
        <is>
          <t>Absent</t>
        </is>
      </c>
      <c r="H7" s="20" t="n">
        <v>90</v>
      </c>
      <c r="I7" s="20" t="n"/>
      <c r="J7" s="17" t="n"/>
      <c r="K7" s="21">
        <f>IF(COUNTA($A7:$I7)=0,"",IF(OR($A7="",$B7="",$C7="",$D7="",$G7="",$H7=""),0,IF($G7="Excused",0,1)))</f>
        <v/>
      </c>
      <c r="L7" s="21">
        <f>IF(COUNTA($A7:$I7)=0,"",IF(OR($A7="",$B7="",$C7="",$D7="",$G7="",$H7=""),0,IF(OR($G7="Present",$G7="Late"),1,0)))</f>
        <v/>
      </c>
      <c r="M7" s="22">
        <f>IF(OR($K7="",$K7=0),"",IFERROR($L7/$K7,""))</f>
        <v/>
      </c>
      <c r="N7" s="19">
        <f>IF(COUNTA($A7:$J7)=0,"",IF(OR($A7="",$B7="",$C7="",$D7="",$G7="",$H7=""),"Missing required field",IF(COUNTIF($A$5:$A$504,$A7)&gt;1,"Duplicate Record ID",IF(OR($E7="Unknown learner",$F7="Unknown group"),"Unknown learner",IF($B7&gt;TODAY(),"Future session date",IF(OR(NOT(ISNUMBER($H7)),$H7&lt;=0,$H7&gt;1440),"Invalid scheduled minutes",IF(AND(ISNUMBER($I7),$I7&gt;$H7),"Attended minutes exceed scheduled minutes",IF(AND($G7="Present",ISNUMBER($I7),$I7&lt;$H7),"Present with reduced minutes",IF(AND($G7="Late",OR($I7="",$I7&gt;=$H7)),"Review late minutes",IF(AND($G7="Absent",ISNUMBER($I7),$I7&gt;0),"Absent with attended minutes",IF(AND($G7="Excused",ISNUMBER($I7),$I7&gt;0),"Excused with attended minutes",""))))))))))</f>
        <v/>
      </c>
    </row>
    <row r="8">
      <c r="A8" s="17" t="inlineStr">
        <is>
          <t>ATT-0004</t>
        </is>
      </c>
      <c r="B8" s="18" t="n">
        <v>46259</v>
      </c>
      <c r="C8" s="17" t="inlineStr">
        <is>
          <t>Orientation Workshop</t>
        </is>
      </c>
      <c r="D8" s="17" t="inlineStr">
        <is>
          <t>LRN-1004</t>
        </is>
      </c>
      <c r="E8" s="19">
        <f>IF($D8="","",IFERROR(INDEX('Roster &amp; Settings'!$B$5:$B$104,MATCH($D8,'Roster &amp; Settings'!$A$5:$A$104,0)),"Unknown learner"))</f>
        <v/>
      </c>
      <c r="F8" s="19">
        <f>IF($D8="","",IFERROR(INDEX('Roster &amp; Settings'!$C$5:$C$104,MATCH($D8,'Roster &amp; Settings'!$A$5:$A$104,0)),"Unknown group"))</f>
        <v/>
      </c>
      <c r="G8" s="17" t="inlineStr">
        <is>
          <t>Excused</t>
        </is>
      </c>
      <c r="H8" s="20" t="n">
        <v>90</v>
      </c>
      <c r="I8" s="20" t="n"/>
      <c r="J8" s="17" t="inlineStr">
        <is>
          <t>Advance notice received</t>
        </is>
      </c>
      <c r="K8" s="21">
        <f>IF(COUNTA($A8:$I8)=0,"",IF(OR($A8="",$B8="",$C8="",$D8="",$G8="",$H8=""),0,IF($G8="Excused",0,1)))</f>
        <v/>
      </c>
      <c r="L8" s="21">
        <f>IF(COUNTA($A8:$I8)=0,"",IF(OR($A8="",$B8="",$C8="",$D8="",$G8="",$H8=""),0,IF(OR($G8="Present",$G8="Late"),1,0)))</f>
        <v/>
      </c>
      <c r="M8" s="22">
        <f>IF(OR($K8="",$K8=0),"",IFERROR($L8/$K8,""))</f>
        <v/>
      </c>
      <c r="N8" s="19">
        <f>IF(COUNTA($A8:$J8)=0,"",IF(OR($A8="",$B8="",$C8="",$D8="",$G8="",$H8=""),"Missing required field",IF(COUNTIF($A$5:$A$504,$A8)&gt;1,"Duplicate Record ID",IF(OR($E8="Unknown learner",$F8="Unknown group"),"Unknown learner",IF($B8&gt;TODAY(),"Future session date",IF(OR(NOT(ISNUMBER($H8)),$H8&lt;=0,$H8&gt;1440),"Invalid scheduled minutes",IF(AND(ISNUMBER($I8),$I8&gt;$H8),"Attended minutes exceed scheduled minutes",IF(AND($G8="Present",ISNUMBER($I8),$I8&lt;$H8),"Present with reduced minutes",IF(AND($G8="Late",OR($I8="",$I8&gt;=$H8)),"Review late minutes",IF(AND($G8="Absent",ISNUMBER($I8),$I8&gt;0),"Absent with attended minutes",IF(AND($G8="Excused",ISNUMBER($I8),$I8&gt;0),"Excused with attended minutes",""))))))))))</f>
        <v/>
      </c>
    </row>
    <row r="9">
      <c r="A9" s="17" t="inlineStr">
        <is>
          <t>ATT-0005</t>
        </is>
      </c>
      <c r="B9" s="18" t="n">
        <v>46259</v>
      </c>
      <c r="C9" s="17" t="inlineStr">
        <is>
          <t>Orientation Workshop</t>
        </is>
      </c>
      <c r="D9" s="17" t="inlineStr">
        <is>
          <t>LRN-1005</t>
        </is>
      </c>
      <c r="E9" s="19">
        <f>IF($D9="","",IFERROR(INDEX('Roster &amp; Settings'!$B$5:$B$104,MATCH($D9,'Roster &amp; Settings'!$A$5:$A$104,0)),"Unknown learner"))</f>
        <v/>
      </c>
      <c r="F9" s="19">
        <f>IF($D9="","",IFERROR(INDEX('Roster &amp; Settings'!$C$5:$C$104,MATCH($D9,'Roster &amp; Settings'!$A$5:$A$104,0)),"Unknown group"))</f>
        <v/>
      </c>
      <c r="G9" s="17" t="inlineStr">
        <is>
          <t>Present</t>
        </is>
      </c>
      <c r="H9" s="20" t="n">
        <v>90</v>
      </c>
      <c r="I9" s="20" t="n">
        <v>90</v>
      </c>
      <c r="J9" s="17" t="n"/>
      <c r="K9" s="21">
        <f>IF(COUNTA($A9:$I9)=0,"",IF(OR($A9="",$B9="",$C9="",$D9="",$G9="",$H9=""),0,IF($G9="Excused",0,1)))</f>
        <v/>
      </c>
      <c r="L9" s="21">
        <f>IF(COUNTA($A9:$I9)=0,"",IF(OR($A9="",$B9="",$C9="",$D9="",$G9="",$H9=""),0,IF(OR($G9="Present",$G9="Late"),1,0)))</f>
        <v/>
      </c>
      <c r="M9" s="22">
        <f>IF(OR($K9="",$K9=0),"",IFERROR($L9/$K9,""))</f>
        <v/>
      </c>
      <c r="N9" s="19">
        <f>IF(COUNTA($A9:$J9)=0,"",IF(OR($A9="",$B9="",$C9="",$D9="",$G9="",$H9=""),"Missing required field",IF(COUNTIF($A$5:$A$504,$A9)&gt;1,"Duplicate Record ID",IF(OR($E9="Unknown learner",$F9="Unknown group"),"Unknown learner",IF($B9&gt;TODAY(),"Future session date",IF(OR(NOT(ISNUMBER($H9)),$H9&lt;=0,$H9&gt;1440),"Invalid scheduled minutes",IF(AND(ISNUMBER($I9),$I9&gt;$H9),"Attended minutes exceed scheduled minutes",IF(AND($G9="Present",ISNUMBER($I9),$I9&lt;$H9),"Present with reduced minutes",IF(AND($G9="Late",OR($I9="",$I9&gt;=$H9)),"Review late minutes",IF(AND($G9="Absent",ISNUMBER($I9),$I9&gt;0),"Absent with attended minutes",IF(AND($G9="Excused",ISNUMBER($I9),$I9&gt;0),"Excused with attended minutes",""))))))))))</f>
        <v/>
      </c>
    </row>
    <row r="10">
      <c r="A10" s="17" t="inlineStr">
        <is>
          <t>ATT-0006</t>
        </is>
      </c>
      <c r="B10" s="18" t="n">
        <v>46266</v>
      </c>
      <c r="C10" s="17" t="inlineStr">
        <is>
          <t>Study Skills Lab</t>
        </is>
      </c>
      <c r="D10" s="17" t="inlineStr">
        <is>
          <t>LRN-1001</t>
        </is>
      </c>
      <c r="E10" s="19">
        <f>IF($D10="","",IFERROR(INDEX('Roster &amp; Settings'!$B$5:$B$104,MATCH($D10,'Roster &amp; Settings'!$A$5:$A$104,0)),"Unknown learner"))</f>
        <v/>
      </c>
      <c r="F10" s="19">
        <f>IF($D10="","",IFERROR(INDEX('Roster &amp; Settings'!$C$5:$C$104,MATCH($D10,'Roster &amp; Settings'!$A$5:$A$104,0)),"Unknown group"))</f>
        <v/>
      </c>
      <c r="G10" s="17" t="inlineStr">
        <is>
          <t>Present</t>
        </is>
      </c>
      <c r="H10" s="20" t="n">
        <v>60</v>
      </c>
      <c r="I10" s="20" t="n">
        <v>60</v>
      </c>
      <c r="J10" s="17" t="n"/>
      <c r="K10" s="21">
        <f>IF(COUNTA($A10:$I10)=0,"",IF(OR($A10="",$B10="",$C10="",$D10="",$G10="",$H10=""),0,IF($G10="Excused",0,1)))</f>
        <v/>
      </c>
      <c r="L10" s="21">
        <f>IF(COUNTA($A10:$I10)=0,"",IF(OR($A10="",$B10="",$C10="",$D10="",$G10="",$H10=""),0,IF(OR($G10="Present",$G10="Late"),1,0)))</f>
        <v/>
      </c>
      <c r="M10" s="22">
        <f>IF(OR($K10="",$K10=0),"",IFERROR($L10/$K10,""))</f>
        <v/>
      </c>
      <c r="N10" s="19">
        <f>IF(COUNTA($A10:$J10)=0,"",IF(OR($A10="",$B10="",$C10="",$D10="",$G10="",$H10=""),"Missing required field",IF(COUNTIF($A$5:$A$504,$A10)&gt;1,"Duplicate Record ID",IF(OR($E10="Unknown learner",$F10="Unknown group"),"Unknown learner",IF($B10&gt;TODAY(),"Future session date",IF(OR(NOT(ISNUMBER($H10)),$H10&lt;=0,$H10&gt;1440),"Invalid scheduled minutes",IF(AND(ISNUMBER($I10),$I10&gt;$H10),"Attended minutes exceed scheduled minutes",IF(AND($G10="Present",ISNUMBER($I10),$I10&lt;$H10),"Present with reduced minutes",IF(AND($G10="Late",OR($I10="",$I10&gt;=$H10)),"Review late minutes",IF(AND($G10="Absent",ISNUMBER($I10),$I10&gt;0),"Absent with attended minutes",IF(AND($G10="Excused",ISNUMBER($I10),$I10&gt;0),"Excused with attended minutes",""))))))))))</f>
        <v/>
      </c>
    </row>
    <row r="11">
      <c r="A11" s="17" t="inlineStr">
        <is>
          <t>ATT-0007</t>
        </is>
      </c>
      <c r="B11" s="18" t="n">
        <v>46266</v>
      </c>
      <c r="C11" s="17" t="inlineStr">
        <is>
          <t>Study Skills Lab</t>
        </is>
      </c>
      <c r="D11" s="17" t="inlineStr">
        <is>
          <t>LRN-1002</t>
        </is>
      </c>
      <c r="E11" s="19">
        <f>IF($D11="","",IFERROR(INDEX('Roster &amp; Settings'!$B$5:$B$104,MATCH($D11,'Roster &amp; Settings'!$A$5:$A$104,0)),"Unknown learner"))</f>
        <v/>
      </c>
      <c r="F11" s="19">
        <f>IF($D11="","",IFERROR(INDEX('Roster &amp; Settings'!$C$5:$C$104,MATCH($D11,'Roster &amp; Settings'!$A$5:$A$104,0)),"Unknown group"))</f>
        <v/>
      </c>
      <c r="G11" s="17" t="inlineStr">
        <is>
          <t>Present</t>
        </is>
      </c>
      <c r="H11" s="20" t="n">
        <v>60</v>
      </c>
      <c r="I11" s="20" t="n">
        <v>60</v>
      </c>
      <c r="J11" s="17" t="n"/>
      <c r="K11" s="21">
        <f>IF(COUNTA($A11:$I11)=0,"",IF(OR($A11="",$B11="",$C11="",$D11="",$G11="",$H11=""),0,IF($G11="Excused",0,1)))</f>
        <v/>
      </c>
      <c r="L11" s="21">
        <f>IF(COUNTA($A11:$I11)=0,"",IF(OR($A11="",$B11="",$C11="",$D11="",$G11="",$H11=""),0,IF(OR($G11="Present",$G11="Late"),1,0)))</f>
        <v/>
      </c>
      <c r="M11" s="22">
        <f>IF(OR($K11="",$K11=0),"",IFERROR($L11/$K11,""))</f>
        <v/>
      </c>
      <c r="N11" s="19">
        <f>IF(COUNTA($A11:$J11)=0,"",IF(OR($A11="",$B11="",$C11="",$D11="",$G11="",$H11=""),"Missing required field",IF(COUNTIF($A$5:$A$504,$A11)&gt;1,"Duplicate Record ID",IF(OR($E11="Unknown learner",$F11="Unknown group"),"Unknown learner",IF($B11&gt;TODAY(),"Future session date",IF(OR(NOT(ISNUMBER($H11)),$H11&lt;=0,$H11&gt;1440),"Invalid scheduled minutes",IF(AND(ISNUMBER($I11),$I11&gt;$H11),"Attended minutes exceed scheduled minutes",IF(AND($G11="Present",ISNUMBER($I11),$I11&lt;$H11),"Present with reduced minutes",IF(AND($G11="Late",OR($I11="",$I11&gt;=$H11)),"Review late minutes",IF(AND($G11="Absent",ISNUMBER($I11),$I11&gt;0),"Absent with attended minutes",IF(AND($G11="Excused",ISNUMBER($I11),$I11&gt;0),"Excused with attended minutes",""))))))))))</f>
        <v/>
      </c>
    </row>
    <row r="12">
      <c r="A12" s="17" t="inlineStr">
        <is>
          <t>ATT-0008</t>
        </is>
      </c>
      <c r="B12" s="18" t="n">
        <v>46266</v>
      </c>
      <c r="C12" s="17" t="inlineStr">
        <is>
          <t>Study Skills Lab</t>
        </is>
      </c>
      <c r="D12" s="17" t="inlineStr">
        <is>
          <t>LRN-1003</t>
        </is>
      </c>
      <c r="E12" s="19">
        <f>IF($D12="","",IFERROR(INDEX('Roster &amp; Settings'!$B$5:$B$104,MATCH($D12,'Roster &amp; Settings'!$A$5:$A$104,0)),"Unknown learner"))</f>
        <v/>
      </c>
      <c r="F12" s="19">
        <f>IF($D12="","",IFERROR(INDEX('Roster &amp; Settings'!$C$5:$C$104,MATCH($D12,'Roster &amp; Settings'!$A$5:$A$104,0)),"Unknown group"))</f>
        <v/>
      </c>
      <c r="G12" s="17" t="inlineStr">
        <is>
          <t>Late</t>
        </is>
      </c>
      <c r="H12" s="20" t="n">
        <v>60</v>
      </c>
      <c r="I12" s="20" t="n">
        <v>45</v>
      </c>
      <c r="J12" s="17" t="inlineStr">
        <is>
          <t>Joined after start</t>
        </is>
      </c>
      <c r="K12" s="21">
        <f>IF(COUNTA($A12:$I12)=0,"",IF(OR($A12="",$B12="",$C12="",$D12="",$G12="",$H12=""),0,IF($G12="Excused",0,1)))</f>
        <v/>
      </c>
      <c r="L12" s="21">
        <f>IF(COUNTA($A12:$I12)=0,"",IF(OR($A12="",$B12="",$C12="",$D12="",$G12="",$H12=""),0,IF(OR($G12="Present",$G12="Late"),1,0)))</f>
        <v/>
      </c>
      <c r="M12" s="22">
        <f>IF(OR($K12="",$K12=0),"",IFERROR($L12/$K12,""))</f>
        <v/>
      </c>
      <c r="N12" s="19">
        <f>IF(COUNTA($A12:$J12)=0,"",IF(OR($A12="",$B12="",$C12="",$D12="",$G12="",$H12=""),"Missing required field",IF(COUNTIF($A$5:$A$504,$A12)&gt;1,"Duplicate Record ID",IF(OR($E12="Unknown learner",$F12="Unknown group"),"Unknown learner",IF($B12&gt;TODAY(),"Future session date",IF(OR(NOT(ISNUMBER($H12)),$H12&lt;=0,$H12&gt;1440),"Invalid scheduled minutes",IF(AND(ISNUMBER($I12),$I12&gt;$H12),"Attended minutes exceed scheduled minutes",IF(AND($G12="Present",ISNUMBER($I12),$I12&lt;$H12),"Present with reduced minutes",IF(AND($G12="Late",OR($I12="",$I12&gt;=$H12)),"Review late minutes",IF(AND($G12="Absent",ISNUMBER($I12),$I12&gt;0),"Absent with attended minutes",IF(AND($G12="Excused",ISNUMBER($I12),$I12&gt;0),"Excused with attended minutes",""))))))))))</f>
        <v/>
      </c>
    </row>
    <row r="13">
      <c r="A13" s="17" t="inlineStr">
        <is>
          <t>ATT-0009</t>
        </is>
      </c>
      <c r="B13" s="18" t="n">
        <v>46266</v>
      </c>
      <c r="C13" s="17" t="inlineStr">
        <is>
          <t>Study Skills Lab</t>
        </is>
      </c>
      <c r="D13" s="17" t="inlineStr">
        <is>
          <t>LRN-1004</t>
        </is>
      </c>
      <c r="E13" s="19">
        <f>IF($D13="","",IFERROR(INDEX('Roster &amp; Settings'!$B$5:$B$104,MATCH($D13,'Roster &amp; Settings'!$A$5:$A$104,0)),"Unknown learner"))</f>
        <v/>
      </c>
      <c r="F13" s="19">
        <f>IF($D13="","",IFERROR(INDEX('Roster &amp; Settings'!$C$5:$C$104,MATCH($D13,'Roster &amp; Settings'!$A$5:$A$104,0)),"Unknown group"))</f>
        <v/>
      </c>
      <c r="G13" s="17" t="inlineStr">
        <is>
          <t>Present</t>
        </is>
      </c>
      <c r="H13" s="20" t="n">
        <v>60</v>
      </c>
      <c r="I13" s="20" t="n">
        <v>60</v>
      </c>
      <c r="J13" s="17" t="n"/>
      <c r="K13" s="21">
        <f>IF(COUNTA($A13:$I13)=0,"",IF(OR($A13="",$B13="",$C13="",$D13="",$G13="",$H13=""),0,IF($G13="Excused",0,1)))</f>
        <v/>
      </c>
      <c r="L13" s="21">
        <f>IF(COUNTA($A13:$I13)=0,"",IF(OR($A13="",$B13="",$C13="",$D13="",$G13="",$H13=""),0,IF(OR($G13="Present",$G13="Late"),1,0)))</f>
        <v/>
      </c>
      <c r="M13" s="22">
        <f>IF(OR($K13="",$K13=0),"",IFERROR($L13/$K13,""))</f>
        <v/>
      </c>
      <c r="N13" s="19">
        <f>IF(COUNTA($A13:$J13)=0,"",IF(OR($A13="",$B13="",$C13="",$D13="",$G13="",$H13=""),"Missing required field",IF(COUNTIF($A$5:$A$504,$A13)&gt;1,"Duplicate Record ID",IF(OR($E13="Unknown learner",$F13="Unknown group"),"Unknown learner",IF($B13&gt;TODAY(),"Future session date",IF(OR(NOT(ISNUMBER($H13)),$H13&lt;=0,$H13&gt;1440),"Invalid scheduled minutes",IF(AND(ISNUMBER($I13),$I13&gt;$H13),"Attended minutes exceed scheduled minutes",IF(AND($G13="Present",ISNUMBER($I13),$I13&lt;$H13),"Present with reduced minutes",IF(AND($G13="Late",OR($I13="",$I13&gt;=$H13)),"Review late minutes",IF(AND($G13="Absent",ISNUMBER($I13),$I13&gt;0),"Absent with attended minutes",IF(AND($G13="Excused",ISNUMBER($I13),$I13&gt;0),"Excused with attended minutes",""))))))))))</f>
        <v/>
      </c>
    </row>
    <row r="14">
      <c r="A14" s="17" t="inlineStr">
        <is>
          <t>ATT-0010</t>
        </is>
      </c>
      <c r="B14" s="18" t="n">
        <v>46266</v>
      </c>
      <c r="C14" s="17" t="inlineStr">
        <is>
          <t>Study Skills Lab</t>
        </is>
      </c>
      <c r="D14" s="17" t="inlineStr">
        <is>
          <t>LRN-1005</t>
        </is>
      </c>
      <c r="E14" s="19">
        <f>IF($D14="","",IFERROR(INDEX('Roster &amp; Settings'!$B$5:$B$104,MATCH($D14,'Roster &amp; Settings'!$A$5:$A$104,0)),"Unknown learner"))</f>
        <v/>
      </c>
      <c r="F14" s="19">
        <f>IF($D14="","",IFERROR(INDEX('Roster &amp; Settings'!$C$5:$C$104,MATCH($D14,'Roster &amp; Settings'!$A$5:$A$104,0)),"Unknown group"))</f>
        <v/>
      </c>
      <c r="G14" s="17" t="inlineStr">
        <is>
          <t>Absent</t>
        </is>
      </c>
      <c r="H14" s="20" t="n">
        <v>60</v>
      </c>
      <c r="I14" s="20" t="n"/>
      <c r="J14" s="17" t="n"/>
      <c r="K14" s="21">
        <f>IF(COUNTA($A14:$I14)=0,"",IF(OR($A14="",$B14="",$C14="",$D14="",$G14="",$H14=""),0,IF($G14="Excused",0,1)))</f>
        <v/>
      </c>
      <c r="L14" s="21">
        <f>IF(COUNTA($A14:$I14)=0,"",IF(OR($A14="",$B14="",$C14="",$D14="",$G14="",$H14=""),0,IF(OR($G14="Present",$G14="Late"),1,0)))</f>
        <v/>
      </c>
      <c r="M14" s="22">
        <f>IF(OR($K14="",$K14=0),"",IFERROR($L14/$K14,""))</f>
        <v/>
      </c>
      <c r="N14" s="19">
        <f>IF(COUNTA($A14:$J14)=0,"",IF(OR($A14="",$B14="",$C14="",$D14="",$G14="",$H14=""),"Missing required field",IF(COUNTIF($A$5:$A$504,$A14)&gt;1,"Duplicate Record ID",IF(OR($E14="Unknown learner",$F14="Unknown group"),"Unknown learner",IF($B14&gt;TODAY(),"Future session date",IF(OR(NOT(ISNUMBER($H14)),$H14&lt;=0,$H14&gt;1440),"Invalid scheduled minutes",IF(AND(ISNUMBER($I14),$I14&gt;$H14),"Attended minutes exceed scheduled minutes",IF(AND($G14="Present",ISNUMBER($I14),$I14&lt;$H14),"Present with reduced minutes",IF(AND($G14="Late",OR($I14="",$I14&gt;=$H14)),"Review late minutes",IF(AND($G14="Absent",ISNUMBER($I14),$I14&gt;0),"Absent with attended minutes",IF(AND($G14="Excused",ISNUMBER($I14),$I14&gt;0),"Excused with attended minutes",""))))))))))</f>
        <v/>
      </c>
    </row>
    <row r="15">
      <c r="A15" s="17" t="n"/>
      <c r="B15" s="18" t="n"/>
      <c r="C15" s="17" t="n"/>
      <c r="D15" s="17" t="n"/>
      <c r="E15" s="19">
        <f>IF($D15="","",IFERROR(INDEX('Roster &amp; Settings'!$B$5:$B$104,MATCH($D15,'Roster &amp; Settings'!$A$5:$A$104,0)),"Unknown learner"))</f>
        <v/>
      </c>
      <c r="F15" s="19">
        <f>IF($D15="","",IFERROR(INDEX('Roster &amp; Settings'!$C$5:$C$104,MATCH($D15,'Roster &amp; Settings'!$A$5:$A$104,0)),"Unknown group"))</f>
        <v/>
      </c>
      <c r="G15" s="17" t="n"/>
      <c r="H15" s="20" t="n"/>
      <c r="I15" s="20" t="n"/>
      <c r="J15" s="17" t="n"/>
      <c r="K15" s="21">
        <f>IF(COUNTA($A15:$I15)=0,"",IF(OR($A15="",$B15="",$C15="",$D15="",$G15="",$H15=""),0,IF($G15="Excused",0,1)))</f>
        <v/>
      </c>
      <c r="L15" s="21">
        <f>IF(COUNTA($A15:$I15)=0,"",IF(OR($A15="",$B15="",$C15="",$D15="",$G15="",$H15=""),0,IF(OR($G15="Present",$G15="Late"),1,0)))</f>
        <v/>
      </c>
      <c r="M15" s="22">
        <f>IF(OR($K15="",$K15=0),"",IFERROR($L15/$K15,""))</f>
        <v/>
      </c>
      <c r="N15" s="19">
        <f>IF(COUNTA($A15:$J15)=0,"",IF(OR($A15="",$B15="",$C15="",$D15="",$G15="",$H15=""),"Missing required field",IF(COUNTIF($A$5:$A$504,$A15)&gt;1,"Duplicate Record ID",IF(OR($E15="Unknown learner",$F15="Unknown group"),"Unknown learner",IF($B15&gt;TODAY(),"Future session date",IF(OR(NOT(ISNUMBER($H15)),$H15&lt;=0,$H15&gt;1440),"Invalid scheduled minutes",IF(AND(ISNUMBER($I15),$I15&gt;$H15),"Attended minutes exceed scheduled minutes",IF(AND($G15="Present",ISNUMBER($I15),$I15&lt;$H15),"Present with reduced minutes",IF(AND($G15="Late",OR($I15="",$I15&gt;=$H15)),"Review late minutes",IF(AND($G15="Absent",ISNUMBER($I15),$I15&gt;0),"Absent with attended minutes",IF(AND($G15="Excused",ISNUMBER($I15),$I15&gt;0),"Excused with attended minutes",""))))))))))</f>
        <v/>
      </c>
    </row>
    <row r="16">
      <c r="A16" s="17" t="n"/>
      <c r="B16" s="18" t="n"/>
      <c r="C16" s="17" t="n"/>
      <c r="D16" s="17" t="n"/>
      <c r="E16" s="19">
        <f>IF($D16="","",IFERROR(INDEX('Roster &amp; Settings'!$B$5:$B$104,MATCH($D16,'Roster &amp; Settings'!$A$5:$A$104,0)),"Unknown learner"))</f>
        <v/>
      </c>
      <c r="F16" s="19">
        <f>IF($D16="","",IFERROR(INDEX('Roster &amp; Settings'!$C$5:$C$104,MATCH($D16,'Roster &amp; Settings'!$A$5:$A$104,0)),"Unknown group"))</f>
        <v/>
      </c>
      <c r="G16" s="17" t="n"/>
      <c r="H16" s="20" t="n"/>
      <c r="I16" s="20" t="n"/>
      <c r="J16" s="17" t="n"/>
      <c r="K16" s="21">
        <f>IF(COUNTA($A16:$I16)=0,"",IF(OR($A16="",$B16="",$C16="",$D16="",$G16="",$H16=""),0,IF($G16="Excused",0,1)))</f>
        <v/>
      </c>
      <c r="L16" s="21">
        <f>IF(COUNTA($A16:$I16)=0,"",IF(OR($A16="",$B16="",$C16="",$D16="",$G16="",$H16=""),0,IF(OR($G16="Present",$G16="Late"),1,0)))</f>
        <v/>
      </c>
      <c r="M16" s="22">
        <f>IF(OR($K16="",$K16=0),"",IFERROR($L16/$K16,""))</f>
        <v/>
      </c>
      <c r="N16" s="19">
        <f>IF(COUNTA($A16:$J16)=0,"",IF(OR($A16="",$B16="",$C16="",$D16="",$G16="",$H16=""),"Missing required field",IF(COUNTIF($A$5:$A$504,$A16)&gt;1,"Duplicate Record ID",IF(OR($E16="Unknown learner",$F16="Unknown group"),"Unknown learner",IF($B16&gt;TODAY(),"Future session date",IF(OR(NOT(ISNUMBER($H16)),$H16&lt;=0,$H16&gt;1440),"Invalid scheduled minutes",IF(AND(ISNUMBER($I16),$I16&gt;$H16),"Attended minutes exceed scheduled minutes",IF(AND($G16="Present",ISNUMBER($I16),$I16&lt;$H16),"Present with reduced minutes",IF(AND($G16="Late",OR($I16="",$I16&gt;=$H16)),"Review late minutes",IF(AND($G16="Absent",ISNUMBER($I16),$I16&gt;0),"Absent with attended minutes",IF(AND($G16="Excused",ISNUMBER($I16),$I16&gt;0),"Excused with attended minutes",""))))))))))</f>
        <v/>
      </c>
    </row>
    <row r="17">
      <c r="A17" s="17" t="n"/>
      <c r="B17" s="18" t="n"/>
      <c r="C17" s="17" t="n"/>
      <c r="D17" s="17" t="n"/>
      <c r="E17" s="19">
        <f>IF($D17="","",IFERROR(INDEX('Roster &amp; Settings'!$B$5:$B$104,MATCH($D17,'Roster &amp; Settings'!$A$5:$A$104,0)),"Unknown learner"))</f>
        <v/>
      </c>
      <c r="F17" s="19">
        <f>IF($D17="","",IFERROR(INDEX('Roster &amp; Settings'!$C$5:$C$104,MATCH($D17,'Roster &amp; Settings'!$A$5:$A$104,0)),"Unknown group"))</f>
        <v/>
      </c>
      <c r="G17" s="17" t="n"/>
      <c r="H17" s="20" t="n"/>
      <c r="I17" s="20" t="n"/>
      <c r="J17" s="17" t="n"/>
      <c r="K17" s="21">
        <f>IF(COUNTA($A17:$I17)=0,"",IF(OR($A17="",$B17="",$C17="",$D17="",$G17="",$H17=""),0,IF($G17="Excused",0,1)))</f>
        <v/>
      </c>
      <c r="L17" s="21">
        <f>IF(COUNTA($A17:$I17)=0,"",IF(OR($A17="",$B17="",$C17="",$D17="",$G17="",$H17=""),0,IF(OR($G17="Present",$G17="Late"),1,0)))</f>
        <v/>
      </c>
      <c r="M17" s="22">
        <f>IF(OR($K17="",$K17=0),"",IFERROR($L17/$K17,""))</f>
        <v/>
      </c>
      <c r="N17" s="19">
        <f>IF(COUNTA($A17:$J17)=0,"",IF(OR($A17="",$B17="",$C17="",$D17="",$G17="",$H17=""),"Missing required field",IF(COUNTIF($A$5:$A$504,$A17)&gt;1,"Duplicate Record ID",IF(OR($E17="Unknown learner",$F17="Unknown group"),"Unknown learner",IF($B17&gt;TODAY(),"Future session date",IF(OR(NOT(ISNUMBER($H17)),$H17&lt;=0,$H17&gt;1440),"Invalid scheduled minutes",IF(AND(ISNUMBER($I17),$I17&gt;$H17),"Attended minutes exceed scheduled minutes",IF(AND($G17="Present",ISNUMBER($I17),$I17&lt;$H17),"Present with reduced minutes",IF(AND($G17="Late",OR($I17="",$I17&gt;=$H17)),"Review late minutes",IF(AND($G17="Absent",ISNUMBER($I17),$I17&gt;0),"Absent with attended minutes",IF(AND($G17="Excused",ISNUMBER($I17),$I17&gt;0),"Excused with attended minutes",""))))))))))</f>
        <v/>
      </c>
    </row>
    <row r="18">
      <c r="A18" s="17" t="n"/>
      <c r="B18" s="18" t="n"/>
      <c r="C18" s="17" t="n"/>
      <c r="D18" s="17" t="n"/>
      <c r="E18" s="19">
        <f>IF($D18="","",IFERROR(INDEX('Roster &amp; Settings'!$B$5:$B$104,MATCH($D18,'Roster &amp; Settings'!$A$5:$A$104,0)),"Unknown learner"))</f>
        <v/>
      </c>
      <c r="F18" s="19">
        <f>IF($D18="","",IFERROR(INDEX('Roster &amp; Settings'!$C$5:$C$104,MATCH($D18,'Roster &amp; Settings'!$A$5:$A$104,0)),"Unknown group"))</f>
        <v/>
      </c>
      <c r="G18" s="17" t="n"/>
      <c r="H18" s="20" t="n"/>
      <c r="I18" s="20" t="n"/>
      <c r="J18" s="17" t="n"/>
      <c r="K18" s="21">
        <f>IF(COUNTA($A18:$I18)=0,"",IF(OR($A18="",$B18="",$C18="",$D18="",$G18="",$H18=""),0,IF($G18="Excused",0,1)))</f>
        <v/>
      </c>
      <c r="L18" s="21">
        <f>IF(COUNTA($A18:$I18)=0,"",IF(OR($A18="",$B18="",$C18="",$D18="",$G18="",$H18=""),0,IF(OR($G18="Present",$G18="Late"),1,0)))</f>
        <v/>
      </c>
      <c r="M18" s="22">
        <f>IF(OR($K18="",$K18=0),"",IFERROR($L18/$K18,""))</f>
        <v/>
      </c>
      <c r="N18" s="19">
        <f>IF(COUNTA($A18:$J18)=0,"",IF(OR($A18="",$B18="",$C18="",$D18="",$G18="",$H18=""),"Missing required field",IF(COUNTIF($A$5:$A$504,$A18)&gt;1,"Duplicate Record ID",IF(OR($E18="Unknown learner",$F18="Unknown group"),"Unknown learner",IF($B18&gt;TODAY(),"Future session date",IF(OR(NOT(ISNUMBER($H18)),$H18&lt;=0,$H18&gt;1440),"Invalid scheduled minutes",IF(AND(ISNUMBER($I18),$I18&gt;$H18),"Attended minutes exceed scheduled minutes",IF(AND($G18="Present",ISNUMBER($I18),$I18&lt;$H18),"Present with reduced minutes",IF(AND($G18="Late",OR($I18="",$I18&gt;=$H18)),"Review late minutes",IF(AND($G18="Absent",ISNUMBER($I18),$I18&gt;0),"Absent with attended minutes",IF(AND($G18="Excused",ISNUMBER($I18),$I18&gt;0),"Excused with attended minutes",""))))))))))</f>
        <v/>
      </c>
    </row>
    <row r="19">
      <c r="A19" s="17" t="n"/>
      <c r="B19" s="18" t="n"/>
      <c r="C19" s="17" t="n"/>
      <c r="D19" s="17" t="n"/>
      <c r="E19" s="19">
        <f>IF($D19="","",IFERROR(INDEX('Roster &amp; Settings'!$B$5:$B$104,MATCH($D19,'Roster &amp; Settings'!$A$5:$A$104,0)),"Unknown learner"))</f>
        <v/>
      </c>
      <c r="F19" s="19">
        <f>IF($D19="","",IFERROR(INDEX('Roster &amp; Settings'!$C$5:$C$104,MATCH($D19,'Roster &amp; Settings'!$A$5:$A$104,0)),"Unknown group"))</f>
        <v/>
      </c>
      <c r="G19" s="17" t="n"/>
      <c r="H19" s="20" t="n"/>
      <c r="I19" s="20" t="n"/>
      <c r="J19" s="17" t="n"/>
      <c r="K19" s="21">
        <f>IF(COUNTA($A19:$I19)=0,"",IF(OR($A19="",$B19="",$C19="",$D19="",$G19="",$H19=""),0,IF($G19="Excused",0,1)))</f>
        <v/>
      </c>
      <c r="L19" s="21">
        <f>IF(COUNTA($A19:$I19)=0,"",IF(OR($A19="",$B19="",$C19="",$D19="",$G19="",$H19=""),0,IF(OR($G19="Present",$G19="Late"),1,0)))</f>
        <v/>
      </c>
      <c r="M19" s="22">
        <f>IF(OR($K19="",$K19=0),"",IFERROR($L19/$K19,""))</f>
        <v/>
      </c>
      <c r="N19" s="19">
        <f>IF(COUNTA($A19:$J19)=0,"",IF(OR($A19="",$B19="",$C19="",$D19="",$G19="",$H19=""),"Missing required field",IF(COUNTIF($A$5:$A$504,$A19)&gt;1,"Duplicate Record ID",IF(OR($E19="Unknown learner",$F19="Unknown group"),"Unknown learner",IF($B19&gt;TODAY(),"Future session date",IF(OR(NOT(ISNUMBER($H19)),$H19&lt;=0,$H19&gt;1440),"Invalid scheduled minutes",IF(AND(ISNUMBER($I19),$I19&gt;$H19),"Attended minutes exceed scheduled minutes",IF(AND($G19="Present",ISNUMBER($I19),$I19&lt;$H19),"Present with reduced minutes",IF(AND($G19="Late",OR($I19="",$I19&gt;=$H19)),"Review late minutes",IF(AND($G19="Absent",ISNUMBER($I19),$I19&gt;0),"Absent with attended minutes",IF(AND($G19="Excused",ISNUMBER($I19),$I19&gt;0),"Excused with attended minutes",""))))))))))</f>
        <v/>
      </c>
    </row>
    <row r="20">
      <c r="A20" s="17" t="n"/>
      <c r="B20" s="18" t="n"/>
      <c r="C20" s="17" t="n"/>
      <c r="D20" s="17" t="n"/>
      <c r="E20" s="19">
        <f>IF($D20="","",IFERROR(INDEX('Roster &amp; Settings'!$B$5:$B$104,MATCH($D20,'Roster &amp; Settings'!$A$5:$A$104,0)),"Unknown learner"))</f>
        <v/>
      </c>
      <c r="F20" s="19">
        <f>IF($D20="","",IFERROR(INDEX('Roster &amp; Settings'!$C$5:$C$104,MATCH($D20,'Roster &amp; Settings'!$A$5:$A$104,0)),"Unknown group"))</f>
        <v/>
      </c>
      <c r="G20" s="17" t="n"/>
      <c r="H20" s="20" t="n"/>
      <c r="I20" s="20" t="n"/>
      <c r="J20" s="17" t="n"/>
      <c r="K20" s="21">
        <f>IF(COUNTA($A20:$I20)=0,"",IF(OR($A20="",$B20="",$C20="",$D20="",$G20="",$H20=""),0,IF($G20="Excused",0,1)))</f>
        <v/>
      </c>
      <c r="L20" s="21">
        <f>IF(COUNTA($A20:$I20)=0,"",IF(OR($A20="",$B20="",$C20="",$D20="",$G20="",$H20=""),0,IF(OR($G20="Present",$G20="Late"),1,0)))</f>
        <v/>
      </c>
      <c r="M20" s="22">
        <f>IF(OR($K20="",$K20=0),"",IFERROR($L20/$K20,""))</f>
        <v/>
      </c>
      <c r="N20" s="19">
        <f>IF(COUNTA($A20:$J20)=0,"",IF(OR($A20="",$B20="",$C20="",$D20="",$G20="",$H20=""),"Missing required field",IF(COUNTIF($A$5:$A$504,$A20)&gt;1,"Duplicate Record ID",IF(OR($E20="Unknown learner",$F20="Unknown group"),"Unknown learner",IF($B20&gt;TODAY(),"Future session date",IF(OR(NOT(ISNUMBER($H20)),$H20&lt;=0,$H20&gt;1440),"Invalid scheduled minutes",IF(AND(ISNUMBER($I20),$I20&gt;$H20),"Attended minutes exceed scheduled minutes",IF(AND($G20="Present",ISNUMBER($I20),$I20&lt;$H20),"Present with reduced minutes",IF(AND($G20="Late",OR($I20="",$I20&gt;=$H20)),"Review late minutes",IF(AND($G20="Absent",ISNUMBER($I20),$I20&gt;0),"Absent with attended minutes",IF(AND($G20="Excused",ISNUMBER($I20),$I20&gt;0),"Excused with attended minutes",""))))))))))</f>
        <v/>
      </c>
    </row>
    <row r="21">
      <c r="A21" s="17" t="n"/>
      <c r="B21" s="18" t="n"/>
      <c r="C21" s="17" t="n"/>
      <c r="D21" s="17" t="n"/>
      <c r="E21" s="19">
        <f>IF($D21="","",IFERROR(INDEX('Roster &amp; Settings'!$B$5:$B$104,MATCH($D21,'Roster &amp; Settings'!$A$5:$A$104,0)),"Unknown learner"))</f>
        <v/>
      </c>
      <c r="F21" s="19">
        <f>IF($D21="","",IFERROR(INDEX('Roster &amp; Settings'!$C$5:$C$104,MATCH($D21,'Roster &amp; Settings'!$A$5:$A$104,0)),"Unknown group"))</f>
        <v/>
      </c>
      <c r="G21" s="17" t="n"/>
      <c r="H21" s="20" t="n"/>
      <c r="I21" s="20" t="n"/>
      <c r="J21" s="17" t="n"/>
      <c r="K21" s="21">
        <f>IF(COUNTA($A21:$I21)=0,"",IF(OR($A21="",$B21="",$C21="",$D21="",$G21="",$H21=""),0,IF($G21="Excused",0,1)))</f>
        <v/>
      </c>
      <c r="L21" s="21">
        <f>IF(COUNTA($A21:$I21)=0,"",IF(OR($A21="",$B21="",$C21="",$D21="",$G21="",$H21=""),0,IF(OR($G21="Present",$G21="Late"),1,0)))</f>
        <v/>
      </c>
      <c r="M21" s="22">
        <f>IF(OR($K21="",$K21=0),"",IFERROR($L21/$K21,""))</f>
        <v/>
      </c>
      <c r="N21" s="19">
        <f>IF(COUNTA($A21:$J21)=0,"",IF(OR($A21="",$B21="",$C21="",$D21="",$G21="",$H21=""),"Missing required field",IF(COUNTIF($A$5:$A$504,$A21)&gt;1,"Duplicate Record ID",IF(OR($E21="Unknown learner",$F21="Unknown group"),"Unknown learner",IF($B21&gt;TODAY(),"Future session date",IF(OR(NOT(ISNUMBER($H21)),$H21&lt;=0,$H21&gt;1440),"Invalid scheduled minutes",IF(AND(ISNUMBER($I21),$I21&gt;$H21),"Attended minutes exceed scheduled minutes",IF(AND($G21="Present",ISNUMBER($I21),$I21&lt;$H21),"Present with reduced minutes",IF(AND($G21="Late",OR($I21="",$I21&gt;=$H21)),"Review late minutes",IF(AND($G21="Absent",ISNUMBER($I21),$I21&gt;0),"Absent with attended minutes",IF(AND($G21="Excused",ISNUMBER($I21),$I21&gt;0),"Excused with attended minutes",""))))))))))</f>
        <v/>
      </c>
    </row>
    <row r="22">
      <c r="A22" s="17" t="n"/>
      <c r="B22" s="18" t="n"/>
      <c r="C22" s="17" t="n"/>
      <c r="D22" s="17" t="n"/>
      <c r="E22" s="19">
        <f>IF($D22="","",IFERROR(INDEX('Roster &amp; Settings'!$B$5:$B$104,MATCH($D22,'Roster &amp; Settings'!$A$5:$A$104,0)),"Unknown learner"))</f>
        <v/>
      </c>
      <c r="F22" s="19">
        <f>IF($D22="","",IFERROR(INDEX('Roster &amp; Settings'!$C$5:$C$104,MATCH($D22,'Roster &amp; Settings'!$A$5:$A$104,0)),"Unknown group"))</f>
        <v/>
      </c>
      <c r="G22" s="17" t="n"/>
      <c r="H22" s="20" t="n"/>
      <c r="I22" s="20" t="n"/>
      <c r="J22" s="17" t="n"/>
      <c r="K22" s="21">
        <f>IF(COUNTA($A22:$I22)=0,"",IF(OR($A22="",$B22="",$C22="",$D22="",$G22="",$H22=""),0,IF($G22="Excused",0,1)))</f>
        <v/>
      </c>
      <c r="L22" s="21">
        <f>IF(COUNTA($A22:$I22)=0,"",IF(OR($A22="",$B22="",$C22="",$D22="",$G22="",$H22=""),0,IF(OR($G22="Present",$G22="Late"),1,0)))</f>
        <v/>
      </c>
      <c r="M22" s="22">
        <f>IF(OR($K22="",$K22=0),"",IFERROR($L22/$K22,""))</f>
        <v/>
      </c>
      <c r="N22" s="19">
        <f>IF(COUNTA($A22:$J22)=0,"",IF(OR($A22="",$B22="",$C22="",$D22="",$G22="",$H22=""),"Missing required field",IF(COUNTIF($A$5:$A$504,$A22)&gt;1,"Duplicate Record ID",IF(OR($E22="Unknown learner",$F22="Unknown group"),"Unknown learner",IF($B22&gt;TODAY(),"Future session date",IF(OR(NOT(ISNUMBER($H22)),$H22&lt;=0,$H22&gt;1440),"Invalid scheduled minutes",IF(AND(ISNUMBER($I22),$I22&gt;$H22),"Attended minutes exceed scheduled minutes",IF(AND($G22="Present",ISNUMBER($I22),$I22&lt;$H22),"Present with reduced minutes",IF(AND($G22="Late",OR($I22="",$I22&gt;=$H22)),"Review late minutes",IF(AND($G22="Absent",ISNUMBER($I22),$I22&gt;0),"Absent with attended minutes",IF(AND($G22="Excused",ISNUMBER($I22),$I22&gt;0),"Excused with attended minutes",""))))))))))</f>
        <v/>
      </c>
    </row>
    <row r="23">
      <c r="A23" s="17" t="n"/>
      <c r="B23" s="18" t="n"/>
      <c r="C23" s="17" t="n"/>
      <c r="D23" s="17" t="n"/>
      <c r="E23" s="19">
        <f>IF($D23="","",IFERROR(INDEX('Roster &amp; Settings'!$B$5:$B$104,MATCH($D23,'Roster &amp; Settings'!$A$5:$A$104,0)),"Unknown learner"))</f>
        <v/>
      </c>
      <c r="F23" s="19">
        <f>IF($D23="","",IFERROR(INDEX('Roster &amp; Settings'!$C$5:$C$104,MATCH($D23,'Roster &amp; Settings'!$A$5:$A$104,0)),"Unknown group"))</f>
        <v/>
      </c>
      <c r="G23" s="17" t="n"/>
      <c r="H23" s="20" t="n"/>
      <c r="I23" s="20" t="n"/>
      <c r="J23" s="17" t="n"/>
      <c r="K23" s="21">
        <f>IF(COUNTA($A23:$I23)=0,"",IF(OR($A23="",$B23="",$C23="",$D23="",$G23="",$H23=""),0,IF($G23="Excused",0,1)))</f>
        <v/>
      </c>
      <c r="L23" s="21">
        <f>IF(COUNTA($A23:$I23)=0,"",IF(OR($A23="",$B23="",$C23="",$D23="",$G23="",$H23=""),0,IF(OR($G23="Present",$G23="Late"),1,0)))</f>
        <v/>
      </c>
      <c r="M23" s="22">
        <f>IF(OR($K23="",$K23=0),"",IFERROR($L23/$K23,""))</f>
        <v/>
      </c>
      <c r="N23" s="19">
        <f>IF(COUNTA($A23:$J23)=0,"",IF(OR($A23="",$B23="",$C23="",$D23="",$G23="",$H23=""),"Missing required field",IF(COUNTIF($A$5:$A$504,$A23)&gt;1,"Duplicate Record ID",IF(OR($E23="Unknown learner",$F23="Unknown group"),"Unknown learner",IF($B23&gt;TODAY(),"Future session date",IF(OR(NOT(ISNUMBER($H23)),$H23&lt;=0,$H23&gt;1440),"Invalid scheduled minutes",IF(AND(ISNUMBER($I23),$I23&gt;$H23),"Attended minutes exceed scheduled minutes",IF(AND($G23="Present",ISNUMBER($I23),$I23&lt;$H23),"Present with reduced minutes",IF(AND($G23="Late",OR($I23="",$I23&gt;=$H23)),"Review late minutes",IF(AND($G23="Absent",ISNUMBER($I23),$I23&gt;0),"Absent with attended minutes",IF(AND($G23="Excused",ISNUMBER($I23),$I23&gt;0),"Excused with attended minutes",""))))))))))</f>
        <v/>
      </c>
    </row>
    <row r="24">
      <c r="A24" s="17" t="n"/>
      <c r="B24" s="18" t="n"/>
      <c r="C24" s="17" t="n"/>
      <c r="D24" s="17" t="n"/>
      <c r="E24" s="19">
        <f>IF($D24="","",IFERROR(INDEX('Roster &amp; Settings'!$B$5:$B$104,MATCH($D24,'Roster &amp; Settings'!$A$5:$A$104,0)),"Unknown learner"))</f>
        <v/>
      </c>
      <c r="F24" s="19">
        <f>IF($D24="","",IFERROR(INDEX('Roster &amp; Settings'!$C$5:$C$104,MATCH($D24,'Roster &amp; Settings'!$A$5:$A$104,0)),"Unknown group"))</f>
        <v/>
      </c>
      <c r="G24" s="17" t="n"/>
      <c r="H24" s="20" t="n"/>
      <c r="I24" s="20" t="n"/>
      <c r="J24" s="17" t="n"/>
      <c r="K24" s="21">
        <f>IF(COUNTA($A24:$I24)=0,"",IF(OR($A24="",$B24="",$C24="",$D24="",$G24="",$H24=""),0,IF($G24="Excused",0,1)))</f>
        <v/>
      </c>
      <c r="L24" s="21">
        <f>IF(COUNTA($A24:$I24)=0,"",IF(OR($A24="",$B24="",$C24="",$D24="",$G24="",$H24=""),0,IF(OR($G24="Present",$G24="Late"),1,0)))</f>
        <v/>
      </c>
      <c r="M24" s="22">
        <f>IF(OR($K24="",$K24=0),"",IFERROR($L24/$K24,""))</f>
        <v/>
      </c>
      <c r="N24" s="19">
        <f>IF(COUNTA($A24:$J24)=0,"",IF(OR($A24="",$B24="",$C24="",$D24="",$G24="",$H24=""),"Missing required field",IF(COUNTIF($A$5:$A$504,$A24)&gt;1,"Duplicate Record ID",IF(OR($E24="Unknown learner",$F24="Unknown group"),"Unknown learner",IF($B24&gt;TODAY(),"Future session date",IF(OR(NOT(ISNUMBER($H24)),$H24&lt;=0,$H24&gt;1440),"Invalid scheduled minutes",IF(AND(ISNUMBER($I24),$I24&gt;$H24),"Attended minutes exceed scheduled minutes",IF(AND($G24="Present",ISNUMBER($I24),$I24&lt;$H24),"Present with reduced minutes",IF(AND($G24="Late",OR($I24="",$I24&gt;=$H24)),"Review late minutes",IF(AND($G24="Absent",ISNUMBER($I24),$I24&gt;0),"Absent with attended minutes",IF(AND($G24="Excused",ISNUMBER($I24),$I24&gt;0),"Excused with attended minutes",""))))))))))</f>
        <v/>
      </c>
    </row>
    <row r="25">
      <c r="A25" s="17" t="n"/>
      <c r="B25" s="18" t="n"/>
      <c r="C25" s="17" t="n"/>
      <c r="D25" s="17" t="n"/>
      <c r="E25" s="19">
        <f>IF($D25="","",IFERROR(INDEX('Roster &amp; Settings'!$B$5:$B$104,MATCH($D25,'Roster &amp; Settings'!$A$5:$A$104,0)),"Unknown learner"))</f>
        <v/>
      </c>
      <c r="F25" s="19">
        <f>IF($D25="","",IFERROR(INDEX('Roster &amp; Settings'!$C$5:$C$104,MATCH($D25,'Roster &amp; Settings'!$A$5:$A$104,0)),"Unknown group"))</f>
        <v/>
      </c>
      <c r="G25" s="17" t="n"/>
      <c r="H25" s="20" t="n"/>
      <c r="I25" s="20" t="n"/>
      <c r="J25" s="17" t="n"/>
      <c r="K25" s="21">
        <f>IF(COUNTA($A25:$I25)=0,"",IF(OR($A25="",$B25="",$C25="",$D25="",$G25="",$H25=""),0,IF($G25="Excused",0,1)))</f>
        <v/>
      </c>
      <c r="L25" s="21">
        <f>IF(COUNTA($A25:$I25)=0,"",IF(OR($A25="",$B25="",$C25="",$D25="",$G25="",$H25=""),0,IF(OR($G25="Present",$G25="Late"),1,0)))</f>
        <v/>
      </c>
      <c r="M25" s="22">
        <f>IF(OR($K25="",$K25=0),"",IFERROR($L25/$K25,""))</f>
        <v/>
      </c>
      <c r="N25" s="19">
        <f>IF(COUNTA($A25:$J25)=0,"",IF(OR($A25="",$B25="",$C25="",$D25="",$G25="",$H25=""),"Missing required field",IF(COUNTIF($A$5:$A$504,$A25)&gt;1,"Duplicate Record ID",IF(OR($E25="Unknown learner",$F25="Unknown group"),"Unknown learner",IF($B25&gt;TODAY(),"Future session date",IF(OR(NOT(ISNUMBER($H25)),$H25&lt;=0,$H25&gt;1440),"Invalid scheduled minutes",IF(AND(ISNUMBER($I25),$I25&gt;$H25),"Attended minutes exceed scheduled minutes",IF(AND($G25="Present",ISNUMBER($I25),$I25&lt;$H25),"Present with reduced minutes",IF(AND($G25="Late",OR($I25="",$I25&gt;=$H25)),"Review late minutes",IF(AND($G25="Absent",ISNUMBER($I25),$I25&gt;0),"Absent with attended minutes",IF(AND($G25="Excused",ISNUMBER($I25),$I25&gt;0),"Excused with attended minutes",""))))))))))</f>
        <v/>
      </c>
    </row>
    <row r="26">
      <c r="A26" s="17" t="n"/>
      <c r="B26" s="18" t="n"/>
      <c r="C26" s="17" t="n"/>
      <c r="D26" s="17" t="n"/>
      <c r="E26" s="19">
        <f>IF($D26="","",IFERROR(INDEX('Roster &amp; Settings'!$B$5:$B$104,MATCH($D26,'Roster &amp; Settings'!$A$5:$A$104,0)),"Unknown learner"))</f>
        <v/>
      </c>
      <c r="F26" s="19">
        <f>IF($D26="","",IFERROR(INDEX('Roster &amp; Settings'!$C$5:$C$104,MATCH($D26,'Roster &amp; Settings'!$A$5:$A$104,0)),"Unknown group"))</f>
        <v/>
      </c>
      <c r="G26" s="17" t="n"/>
      <c r="H26" s="20" t="n"/>
      <c r="I26" s="20" t="n"/>
      <c r="J26" s="17" t="n"/>
      <c r="K26" s="21">
        <f>IF(COUNTA($A26:$I26)=0,"",IF(OR($A26="",$B26="",$C26="",$D26="",$G26="",$H26=""),0,IF($G26="Excused",0,1)))</f>
        <v/>
      </c>
      <c r="L26" s="21">
        <f>IF(COUNTA($A26:$I26)=0,"",IF(OR($A26="",$B26="",$C26="",$D26="",$G26="",$H26=""),0,IF(OR($G26="Present",$G26="Late"),1,0)))</f>
        <v/>
      </c>
      <c r="M26" s="22">
        <f>IF(OR($K26="",$K26=0),"",IFERROR($L26/$K26,""))</f>
        <v/>
      </c>
      <c r="N26" s="19">
        <f>IF(COUNTA($A26:$J26)=0,"",IF(OR($A26="",$B26="",$C26="",$D26="",$G26="",$H26=""),"Missing required field",IF(COUNTIF($A$5:$A$504,$A26)&gt;1,"Duplicate Record ID",IF(OR($E26="Unknown learner",$F26="Unknown group"),"Unknown learner",IF($B26&gt;TODAY(),"Future session date",IF(OR(NOT(ISNUMBER($H26)),$H26&lt;=0,$H26&gt;1440),"Invalid scheduled minutes",IF(AND(ISNUMBER($I26),$I26&gt;$H26),"Attended minutes exceed scheduled minutes",IF(AND($G26="Present",ISNUMBER($I26),$I26&lt;$H26),"Present with reduced minutes",IF(AND($G26="Late",OR($I26="",$I26&gt;=$H26)),"Review late minutes",IF(AND($G26="Absent",ISNUMBER($I26),$I26&gt;0),"Absent with attended minutes",IF(AND($G26="Excused",ISNUMBER($I26),$I26&gt;0),"Excused with attended minutes",""))))))))))</f>
        <v/>
      </c>
    </row>
    <row r="27">
      <c r="A27" s="17" t="n"/>
      <c r="B27" s="18" t="n"/>
      <c r="C27" s="17" t="n"/>
      <c r="D27" s="17" t="n"/>
      <c r="E27" s="19">
        <f>IF($D27="","",IFERROR(INDEX('Roster &amp; Settings'!$B$5:$B$104,MATCH($D27,'Roster &amp; Settings'!$A$5:$A$104,0)),"Unknown learner"))</f>
        <v/>
      </c>
      <c r="F27" s="19">
        <f>IF($D27="","",IFERROR(INDEX('Roster &amp; Settings'!$C$5:$C$104,MATCH($D27,'Roster &amp; Settings'!$A$5:$A$104,0)),"Unknown group"))</f>
        <v/>
      </c>
      <c r="G27" s="17" t="n"/>
      <c r="H27" s="20" t="n"/>
      <c r="I27" s="20" t="n"/>
      <c r="J27" s="17" t="n"/>
      <c r="K27" s="21">
        <f>IF(COUNTA($A27:$I27)=0,"",IF(OR($A27="",$B27="",$C27="",$D27="",$G27="",$H27=""),0,IF($G27="Excused",0,1)))</f>
        <v/>
      </c>
      <c r="L27" s="21">
        <f>IF(COUNTA($A27:$I27)=0,"",IF(OR($A27="",$B27="",$C27="",$D27="",$G27="",$H27=""),0,IF(OR($G27="Present",$G27="Late"),1,0)))</f>
        <v/>
      </c>
      <c r="M27" s="22">
        <f>IF(OR($K27="",$K27=0),"",IFERROR($L27/$K27,""))</f>
        <v/>
      </c>
      <c r="N27" s="19">
        <f>IF(COUNTA($A27:$J27)=0,"",IF(OR($A27="",$B27="",$C27="",$D27="",$G27="",$H27=""),"Missing required field",IF(COUNTIF($A$5:$A$504,$A27)&gt;1,"Duplicate Record ID",IF(OR($E27="Unknown learner",$F27="Unknown group"),"Unknown learner",IF($B27&gt;TODAY(),"Future session date",IF(OR(NOT(ISNUMBER($H27)),$H27&lt;=0,$H27&gt;1440),"Invalid scheduled minutes",IF(AND(ISNUMBER($I27),$I27&gt;$H27),"Attended minutes exceed scheduled minutes",IF(AND($G27="Present",ISNUMBER($I27),$I27&lt;$H27),"Present with reduced minutes",IF(AND($G27="Late",OR($I27="",$I27&gt;=$H27)),"Review late minutes",IF(AND($G27="Absent",ISNUMBER($I27),$I27&gt;0),"Absent with attended minutes",IF(AND($G27="Excused",ISNUMBER($I27),$I27&gt;0),"Excused with attended minutes",""))))))))))</f>
        <v/>
      </c>
    </row>
    <row r="28">
      <c r="A28" s="17" t="n"/>
      <c r="B28" s="18" t="n"/>
      <c r="C28" s="17" t="n"/>
      <c r="D28" s="17" t="n"/>
      <c r="E28" s="19">
        <f>IF($D28="","",IFERROR(INDEX('Roster &amp; Settings'!$B$5:$B$104,MATCH($D28,'Roster &amp; Settings'!$A$5:$A$104,0)),"Unknown learner"))</f>
        <v/>
      </c>
      <c r="F28" s="19">
        <f>IF($D28="","",IFERROR(INDEX('Roster &amp; Settings'!$C$5:$C$104,MATCH($D28,'Roster &amp; Settings'!$A$5:$A$104,0)),"Unknown group"))</f>
        <v/>
      </c>
      <c r="G28" s="17" t="n"/>
      <c r="H28" s="20" t="n"/>
      <c r="I28" s="20" t="n"/>
      <c r="J28" s="17" t="n"/>
      <c r="K28" s="21">
        <f>IF(COUNTA($A28:$I28)=0,"",IF(OR($A28="",$B28="",$C28="",$D28="",$G28="",$H28=""),0,IF($G28="Excused",0,1)))</f>
        <v/>
      </c>
      <c r="L28" s="21">
        <f>IF(COUNTA($A28:$I28)=0,"",IF(OR($A28="",$B28="",$C28="",$D28="",$G28="",$H28=""),0,IF(OR($G28="Present",$G28="Late"),1,0)))</f>
        <v/>
      </c>
      <c r="M28" s="22">
        <f>IF(OR($K28="",$K28=0),"",IFERROR($L28/$K28,""))</f>
        <v/>
      </c>
      <c r="N28" s="19">
        <f>IF(COUNTA($A28:$J28)=0,"",IF(OR($A28="",$B28="",$C28="",$D28="",$G28="",$H28=""),"Missing required field",IF(COUNTIF($A$5:$A$504,$A28)&gt;1,"Duplicate Record ID",IF(OR($E28="Unknown learner",$F28="Unknown group"),"Unknown learner",IF($B28&gt;TODAY(),"Future session date",IF(OR(NOT(ISNUMBER($H28)),$H28&lt;=0,$H28&gt;1440),"Invalid scheduled minutes",IF(AND(ISNUMBER($I28),$I28&gt;$H28),"Attended minutes exceed scheduled minutes",IF(AND($G28="Present",ISNUMBER($I28),$I28&lt;$H28),"Present with reduced minutes",IF(AND($G28="Late",OR($I28="",$I28&gt;=$H28)),"Review late minutes",IF(AND($G28="Absent",ISNUMBER($I28),$I28&gt;0),"Absent with attended minutes",IF(AND($G28="Excused",ISNUMBER($I28),$I28&gt;0),"Excused with attended minutes",""))))))))))</f>
        <v/>
      </c>
    </row>
    <row r="29">
      <c r="A29" s="17" t="n"/>
      <c r="B29" s="18" t="n"/>
      <c r="C29" s="17" t="n"/>
      <c r="D29" s="17" t="n"/>
      <c r="E29" s="19">
        <f>IF($D29="","",IFERROR(INDEX('Roster &amp; Settings'!$B$5:$B$104,MATCH($D29,'Roster &amp; Settings'!$A$5:$A$104,0)),"Unknown learner"))</f>
        <v/>
      </c>
      <c r="F29" s="19">
        <f>IF($D29="","",IFERROR(INDEX('Roster &amp; Settings'!$C$5:$C$104,MATCH($D29,'Roster &amp; Settings'!$A$5:$A$104,0)),"Unknown group"))</f>
        <v/>
      </c>
      <c r="G29" s="17" t="n"/>
      <c r="H29" s="20" t="n"/>
      <c r="I29" s="20" t="n"/>
      <c r="J29" s="17" t="n"/>
      <c r="K29" s="21">
        <f>IF(COUNTA($A29:$I29)=0,"",IF(OR($A29="",$B29="",$C29="",$D29="",$G29="",$H29=""),0,IF($G29="Excused",0,1)))</f>
        <v/>
      </c>
      <c r="L29" s="21">
        <f>IF(COUNTA($A29:$I29)=0,"",IF(OR($A29="",$B29="",$C29="",$D29="",$G29="",$H29=""),0,IF(OR($G29="Present",$G29="Late"),1,0)))</f>
        <v/>
      </c>
      <c r="M29" s="22">
        <f>IF(OR($K29="",$K29=0),"",IFERROR($L29/$K29,""))</f>
        <v/>
      </c>
      <c r="N29" s="19">
        <f>IF(COUNTA($A29:$J29)=0,"",IF(OR($A29="",$B29="",$C29="",$D29="",$G29="",$H29=""),"Missing required field",IF(COUNTIF($A$5:$A$504,$A29)&gt;1,"Duplicate Record ID",IF(OR($E29="Unknown learner",$F29="Unknown group"),"Unknown learner",IF($B29&gt;TODAY(),"Future session date",IF(OR(NOT(ISNUMBER($H29)),$H29&lt;=0,$H29&gt;1440),"Invalid scheduled minutes",IF(AND(ISNUMBER($I29),$I29&gt;$H29),"Attended minutes exceed scheduled minutes",IF(AND($G29="Present",ISNUMBER($I29),$I29&lt;$H29),"Present with reduced minutes",IF(AND($G29="Late",OR($I29="",$I29&gt;=$H29)),"Review late minutes",IF(AND($G29="Absent",ISNUMBER($I29),$I29&gt;0),"Absent with attended minutes",IF(AND($G29="Excused",ISNUMBER($I29),$I29&gt;0),"Excused with attended minutes",""))))))))))</f>
        <v/>
      </c>
    </row>
    <row r="30">
      <c r="A30" s="17" t="n"/>
      <c r="B30" s="18" t="n"/>
      <c r="C30" s="17" t="n"/>
      <c r="D30" s="17" t="n"/>
      <c r="E30" s="19">
        <f>IF($D30="","",IFERROR(INDEX('Roster &amp; Settings'!$B$5:$B$104,MATCH($D30,'Roster &amp; Settings'!$A$5:$A$104,0)),"Unknown learner"))</f>
        <v/>
      </c>
      <c r="F30" s="19">
        <f>IF($D30="","",IFERROR(INDEX('Roster &amp; Settings'!$C$5:$C$104,MATCH($D30,'Roster &amp; Settings'!$A$5:$A$104,0)),"Unknown group"))</f>
        <v/>
      </c>
      <c r="G30" s="17" t="n"/>
      <c r="H30" s="20" t="n"/>
      <c r="I30" s="20" t="n"/>
      <c r="J30" s="17" t="n"/>
      <c r="K30" s="21">
        <f>IF(COUNTA($A30:$I30)=0,"",IF(OR($A30="",$B30="",$C30="",$D30="",$G30="",$H30=""),0,IF($G30="Excused",0,1)))</f>
        <v/>
      </c>
      <c r="L30" s="21">
        <f>IF(COUNTA($A30:$I30)=0,"",IF(OR($A30="",$B30="",$C30="",$D30="",$G30="",$H30=""),0,IF(OR($G30="Present",$G30="Late"),1,0)))</f>
        <v/>
      </c>
      <c r="M30" s="22">
        <f>IF(OR($K30="",$K30=0),"",IFERROR($L30/$K30,""))</f>
        <v/>
      </c>
      <c r="N30" s="19">
        <f>IF(COUNTA($A30:$J30)=0,"",IF(OR($A30="",$B30="",$C30="",$D30="",$G30="",$H30=""),"Missing required field",IF(COUNTIF($A$5:$A$504,$A30)&gt;1,"Duplicate Record ID",IF(OR($E30="Unknown learner",$F30="Unknown group"),"Unknown learner",IF($B30&gt;TODAY(),"Future session date",IF(OR(NOT(ISNUMBER($H30)),$H30&lt;=0,$H30&gt;1440),"Invalid scheduled minutes",IF(AND(ISNUMBER($I30),$I30&gt;$H30),"Attended minutes exceed scheduled minutes",IF(AND($G30="Present",ISNUMBER($I30),$I30&lt;$H30),"Present with reduced minutes",IF(AND($G30="Late",OR($I30="",$I30&gt;=$H30)),"Review late minutes",IF(AND($G30="Absent",ISNUMBER($I30),$I30&gt;0),"Absent with attended minutes",IF(AND($G30="Excused",ISNUMBER($I30),$I30&gt;0),"Excused with attended minutes",""))))))))))</f>
        <v/>
      </c>
    </row>
    <row r="31">
      <c r="A31" s="17" t="n"/>
      <c r="B31" s="18" t="n"/>
      <c r="C31" s="17" t="n"/>
      <c r="D31" s="17" t="n"/>
      <c r="E31" s="19">
        <f>IF($D31="","",IFERROR(INDEX('Roster &amp; Settings'!$B$5:$B$104,MATCH($D31,'Roster &amp; Settings'!$A$5:$A$104,0)),"Unknown learner"))</f>
        <v/>
      </c>
      <c r="F31" s="19">
        <f>IF($D31="","",IFERROR(INDEX('Roster &amp; Settings'!$C$5:$C$104,MATCH($D31,'Roster &amp; Settings'!$A$5:$A$104,0)),"Unknown group"))</f>
        <v/>
      </c>
      <c r="G31" s="17" t="n"/>
      <c r="H31" s="20" t="n"/>
      <c r="I31" s="20" t="n"/>
      <c r="J31" s="17" t="n"/>
      <c r="K31" s="21">
        <f>IF(COUNTA($A31:$I31)=0,"",IF(OR($A31="",$B31="",$C31="",$D31="",$G31="",$H31=""),0,IF($G31="Excused",0,1)))</f>
        <v/>
      </c>
      <c r="L31" s="21">
        <f>IF(COUNTA($A31:$I31)=0,"",IF(OR($A31="",$B31="",$C31="",$D31="",$G31="",$H31=""),0,IF(OR($G31="Present",$G31="Late"),1,0)))</f>
        <v/>
      </c>
      <c r="M31" s="22">
        <f>IF(OR($K31="",$K31=0),"",IFERROR($L31/$K31,""))</f>
        <v/>
      </c>
      <c r="N31" s="19">
        <f>IF(COUNTA($A31:$J31)=0,"",IF(OR($A31="",$B31="",$C31="",$D31="",$G31="",$H31=""),"Missing required field",IF(COUNTIF($A$5:$A$504,$A31)&gt;1,"Duplicate Record ID",IF(OR($E31="Unknown learner",$F31="Unknown group"),"Unknown learner",IF($B31&gt;TODAY(),"Future session date",IF(OR(NOT(ISNUMBER($H31)),$H31&lt;=0,$H31&gt;1440),"Invalid scheduled minutes",IF(AND(ISNUMBER($I31),$I31&gt;$H31),"Attended minutes exceed scheduled minutes",IF(AND($G31="Present",ISNUMBER($I31),$I31&lt;$H31),"Present with reduced minutes",IF(AND($G31="Late",OR($I31="",$I31&gt;=$H31)),"Review late minutes",IF(AND($G31="Absent",ISNUMBER($I31),$I31&gt;0),"Absent with attended minutes",IF(AND($G31="Excused",ISNUMBER($I31),$I31&gt;0),"Excused with attended minutes",""))))))))))</f>
        <v/>
      </c>
    </row>
    <row r="32">
      <c r="A32" s="17" t="n"/>
      <c r="B32" s="18" t="n"/>
      <c r="C32" s="17" t="n"/>
      <c r="D32" s="17" t="n"/>
      <c r="E32" s="19">
        <f>IF($D32="","",IFERROR(INDEX('Roster &amp; Settings'!$B$5:$B$104,MATCH($D32,'Roster &amp; Settings'!$A$5:$A$104,0)),"Unknown learner"))</f>
        <v/>
      </c>
      <c r="F32" s="19">
        <f>IF($D32="","",IFERROR(INDEX('Roster &amp; Settings'!$C$5:$C$104,MATCH($D32,'Roster &amp; Settings'!$A$5:$A$104,0)),"Unknown group"))</f>
        <v/>
      </c>
      <c r="G32" s="17" t="n"/>
      <c r="H32" s="20" t="n"/>
      <c r="I32" s="20" t="n"/>
      <c r="J32" s="17" t="n"/>
      <c r="K32" s="21">
        <f>IF(COUNTA($A32:$I32)=0,"",IF(OR($A32="",$B32="",$C32="",$D32="",$G32="",$H32=""),0,IF($G32="Excused",0,1)))</f>
        <v/>
      </c>
      <c r="L32" s="21">
        <f>IF(COUNTA($A32:$I32)=0,"",IF(OR($A32="",$B32="",$C32="",$D32="",$G32="",$H32=""),0,IF(OR($G32="Present",$G32="Late"),1,0)))</f>
        <v/>
      </c>
      <c r="M32" s="22">
        <f>IF(OR($K32="",$K32=0),"",IFERROR($L32/$K32,""))</f>
        <v/>
      </c>
      <c r="N32" s="19">
        <f>IF(COUNTA($A32:$J32)=0,"",IF(OR($A32="",$B32="",$C32="",$D32="",$G32="",$H32=""),"Missing required field",IF(COUNTIF($A$5:$A$504,$A32)&gt;1,"Duplicate Record ID",IF(OR($E32="Unknown learner",$F32="Unknown group"),"Unknown learner",IF($B32&gt;TODAY(),"Future session date",IF(OR(NOT(ISNUMBER($H32)),$H32&lt;=0,$H32&gt;1440),"Invalid scheduled minutes",IF(AND(ISNUMBER($I32),$I32&gt;$H32),"Attended minutes exceed scheduled minutes",IF(AND($G32="Present",ISNUMBER($I32),$I32&lt;$H32),"Present with reduced minutes",IF(AND($G32="Late",OR($I32="",$I32&gt;=$H32)),"Review late minutes",IF(AND($G32="Absent",ISNUMBER($I32),$I32&gt;0),"Absent with attended minutes",IF(AND($G32="Excused",ISNUMBER($I32),$I32&gt;0),"Excused with attended minutes",""))))))))))</f>
        <v/>
      </c>
    </row>
    <row r="33">
      <c r="A33" s="17" t="n"/>
      <c r="B33" s="18" t="n"/>
      <c r="C33" s="17" t="n"/>
      <c r="D33" s="17" t="n"/>
      <c r="E33" s="19">
        <f>IF($D33="","",IFERROR(INDEX('Roster &amp; Settings'!$B$5:$B$104,MATCH($D33,'Roster &amp; Settings'!$A$5:$A$104,0)),"Unknown learner"))</f>
        <v/>
      </c>
      <c r="F33" s="19">
        <f>IF($D33="","",IFERROR(INDEX('Roster &amp; Settings'!$C$5:$C$104,MATCH($D33,'Roster &amp; Settings'!$A$5:$A$104,0)),"Unknown group"))</f>
        <v/>
      </c>
      <c r="G33" s="17" t="n"/>
      <c r="H33" s="20" t="n"/>
      <c r="I33" s="20" t="n"/>
      <c r="J33" s="17" t="n"/>
      <c r="K33" s="21">
        <f>IF(COUNTA($A33:$I33)=0,"",IF(OR($A33="",$B33="",$C33="",$D33="",$G33="",$H33=""),0,IF($G33="Excused",0,1)))</f>
        <v/>
      </c>
      <c r="L33" s="21">
        <f>IF(COUNTA($A33:$I33)=0,"",IF(OR($A33="",$B33="",$C33="",$D33="",$G33="",$H33=""),0,IF(OR($G33="Present",$G33="Late"),1,0)))</f>
        <v/>
      </c>
      <c r="M33" s="22">
        <f>IF(OR($K33="",$K33=0),"",IFERROR($L33/$K33,""))</f>
        <v/>
      </c>
      <c r="N33" s="19">
        <f>IF(COUNTA($A33:$J33)=0,"",IF(OR($A33="",$B33="",$C33="",$D33="",$G33="",$H33=""),"Missing required field",IF(COUNTIF($A$5:$A$504,$A33)&gt;1,"Duplicate Record ID",IF(OR($E33="Unknown learner",$F33="Unknown group"),"Unknown learner",IF($B33&gt;TODAY(),"Future session date",IF(OR(NOT(ISNUMBER($H33)),$H33&lt;=0,$H33&gt;1440),"Invalid scheduled minutes",IF(AND(ISNUMBER($I33),$I33&gt;$H33),"Attended minutes exceed scheduled minutes",IF(AND($G33="Present",ISNUMBER($I33),$I33&lt;$H33),"Present with reduced minutes",IF(AND($G33="Late",OR($I33="",$I33&gt;=$H33)),"Review late minutes",IF(AND($G33="Absent",ISNUMBER($I33),$I33&gt;0),"Absent with attended minutes",IF(AND($G33="Excused",ISNUMBER($I33),$I33&gt;0),"Excused with attended minutes",""))))))))))</f>
        <v/>
      </c>
    </row>
    <row r="34">
      <c r="A34" s="17" t="n"/>
      <c r="B34" s="18" t="n"/>
      <c r="C34" s="17" t="n"/>
      <c r="D34" s="17" t="n"/>
      <c r="E34" s="19">
        <f>IF($D34="","",IFERROR(INDEX('Roster &amp; Settings'!$B$5:$B$104,MATCH($D34,'Roster &amp; Settings'!$A$5:$A$104,0)),"Unknown learner"))</f>
        <v/>
      </c>
      <c r="F34" s="19">
        <f>IF($D34="","",IFERROR(INDEX('Roster &amp; Settings'!$C$5:$C$104,MATCH($D34,'Roster &amp; Settings'!$A$5:$A$104,0)),"Unknown group"))</f>
        <v/>
      </c>
      <c r="G34" s="17" t="n"/>
      <c r="H34" s="20" t="n"/>
      <c r="I34" s="20" t="n"/>
      <c r="J34" s="17" t="n"/>
      <c r="K34" s="21">
        <f>IF(COUNTA($A34:$I34)=0,"",IF(OR($A34="",$B34="",$C34="",$D34="",$G34="",$H34=""),0,IF($G34="Excused",0,1)))</f>
        <v/>
      </c>
      <c r="L34" s="21">
        <f>IF(COUNTA($A34:$I34)=0,"",IF(OR($A34="",$B34="",$C34="",$D34="",$G34="",$H34=""),0,IF(OR($G34="Present",$G34="Late"),1,0)))</f>
        <v/>
      </c>
      <c r="M34" s="22">
        <f>IF(OR($K34="",$K34=0),"",IFERROR($L34/$K34,""))</f>
        <v/>
      </c>
      <c r="N34" s="19">
        <f>IF(COUNTA($A34:$J34)=0,"",IF(OR($A34="",$B34="",$C34="",$D34="",$G34="",$H34=""),"Missing required field",IF(COUNTIF($A$5:$A$504,$A34)&gt;1,"Duplicate Record ID",IF(OR($E34="Unknown learner",$F34="Unknown group"),"Unknown learner",IF($B34&gt;TODAY(),"Future session date",IF(OR(NOT(ISNUMBER($H34)),$H34&lt;=0,$H34&gt;1440),"Invalid scheduled minutes",IF(AND(ISNUMBER($I34),$I34&gt;$H34),"Attended minutes exceed scheduled minutes",IF(AND($G34="Present",ISNUMBER($I34),$I34&lt;$H34),"Present with reduced minutes",IF(AND($G34="Late",OR($I34="",$I34&gt;=$H34)),"Review late minutes",IF(AND($G34="Absent",ISNUMBER($I34),$I34&gt;0),"Absent with attended minutes",IF(AND($G34="Excused",ISNUMBER($I34),$I34&gt;0),"Excused with attended minutes",""))))))))))</f>
        <v/>
      </c>
    </row>
    <row r="35">
      <c r="A35" s="17" t="n"/>
      <c r="B35" s="18" t="n"/>
      <c r="C35" s="17" t="n"/>
      <c r="D35" s="17" t="n"/>
      <c r="E35" s="19">
        <f>IF($D35="","",IFERROR(INDEX('Roster &amp; Settings'!$B$5:$B$104,MATCH($D35,'Roster &amp; Settings'!$A$5:$A$104,0)),"Unknown learner"))</f>
        <v/>
      </c>
      <c r="F35" s="19">
        <f>IF($D35="","",IFERROR(INDEX('Roster &amp; Settings'!$C$5:$C$104,MATCH($D35,'Roster &amp; Settings'!$A$5:$A$104,0)),"Unknown group"))</f>
        <v/>
      </c>
      <c r="G35" s="17" t="n"/>
      <c r="H35" s="20" t="n"/>
      <c r="I35" s="20" t="n"/>
      <c r="J35" s="17" t="n"/>
      <c r="K35" s="21">
        <f>IF(COUNTA($A35:$I35)=0,"",IF(OR($A35="",$B35="",$C35="",$D35="",$G35="",$H35=""),0,IF($G35="Excused",0,1)))</f>
        <v/>
      </c>
      <c r="L35" s="21">
        <f>IF(COUNTA($A35:$I35)=0,"",IF(OR($A35="",$B35="",$C35="",$D35="",$G35="",$H35=""),0,IF(OR($G35="Present",$G35="Late"),1,0)))</f>
        <v/>
      </c>
      <c r="M35" s="22">
        <f>IF(OR($K35="",$K35=0),"",IFERROR($L35/$K35,""))</f>
        <v/>
      </c>
      <c r="N35" s="19">
        <f>IF(COUNTA($A35:$J35)=0,"",IF(OR($A35="",$B35="",$C35="",$D35="",$G35="",$H35=""),"Missing required field",IF(COUNTIF($A$5:$A$504,$A35)&gt;1,"Duplicate Record ID",IF(OR($E35="Unknown learner",$F35="Unknown group"),"Unknown learner",IF($B35&gt;TODAY(),"Future session date",IF(OR(NOT(ISNUMBER($H35)),$H35&lt;=0,$H35&gt;1440),"Invalid scheduled minutes",IF(AND(ISNUMBER($I35),$I35&gt;$H35),"Attended minutes exceed scheduled minutes",IF(AND($G35="Present",ISNUMBER($I35),$I35&lt;$H35),"Present with reduced minutes",IF(AND($G35="Late",OR($I35="",$I35&gt;=$H35)),"Review late minutes",IF(AND($G35="Absent",ISNUMBER($I35),$I35&gt;0),"Absent with attended minutes",IF(AND($G35="Excused",ISNUMBER($I35),$I35&gt;0),"Excused with attended minutes",""))))))))))</f>
        <v/>
      </c>
    </row>
    <row r="36">
      <c r="A36" s="17" t="n"/>
      <c r="B36" s="18" t="n"/>
      <c r="C36" s="17" t="n"/>
      <c r="D36" s="17" t="n"/>
      <c r="E36" s="19">
        <f>IF($D36="","",IFERROR(INDEX('Roster &amp; Settings'!$B$5:$B$104,MATCH($D36,'Roster &amp; Settings'!$A$5:$A$104,0)),"Unknown learner"))</f>
        <v/>
      </c>
      <c r="F36" s="19">
        <f>IF($D36="","",IFERROR(INDEX('Roster &amp; Settings'!$C$5:$C$104,MATCH($D36,'Roster &amp; Settings'!$A$5:$A$104,0)),"Unknown group"))</f>
        <v/>
      </c>
      <c r="G36" s="17" t="n"/>
      <c r="H36" s="20" t="n"/>
      <c r="I36" s="20" t="n"/>
      <c r="J36" s="17" t="n"/>
      <c r="K36" s="21">
        <f>IF(COUNTA($A36:$I36)=0,"",IF(OR($A36="",$B36="",$C36="",$D36="",$G36="",$H36=""),0,IF($G36="Excused",0,1)))</f>
        <v/>
      </c>
      <c r="L36" s="21">
        <f>IF(COUNTA($A36:$I36)=0,"",IF(OR($A36="",$B36="",$C36="",$D36="",$G36="",$H36=""),0,IF(OR($G36="Present",$G36="Late"),1,0)))</f>
        <v/>
      </c>
      <c r="M36" s="22">
        <f>IF(OR($K36="",$K36=0),"",IFERROR($L36/$K36,""))</f>
        <v/>
      </c>
      <c r="N36" s="19">
        <f>IF(COUNTA($A36:$J36)=0,"",IF(OR($A36="",$B36="",$C36="",$D36="",$G36="",$H36=""),"Missing required field",IF(COUNTIF($A$5:$A$504,$A36)&gt;1,"Duplicate Record ID",IF(OR($E36="Unknown learner",$F36="Unknown group"),"Unknown learner",IF($B36&gt;TODAY(),"Future session date",IF(OR(NOT(ISNUMBER($H36)),$H36&lt;=0,$H36&gt;1440),"Invalid scheduled minutes",IF(AND(ISNUMBER($I36),$I36&gt;$H36),"Attended minutes exceed scheduled minutes",IF(AND($G36="Present",ISNUMBER($I36),$I36&lt;$H36),"Present with reduced minutes",IF(AND($G36="Late",OR($I36="",$I36&gt;=$H36)),"Review late minutes",IF(AND($G36="Absent",ISNUMBER($I36),$I36&gt;0),"Absent with attended minutes",IF(AND($G36="Excused",ISNUMBER($I36),$I36&gt;0),"Excused with attended minutes",""))))))))))</f>
        <v/>
      </c>
    </row>
    <row r="37">
      <c r="A37" s="17" t="n"/>
      <c r="B37" s="18" t="n"/>
      <c r="C37" s="17" t="n"/>
      <c r="D37" s="17" t="n"/>
      <c r="E37" s="19">
        <f>IF($D37="","",IFERROR(INDEX('Roster &amp; Settings'!$B$5:$B$104,MATCH($D37,'Roster &amp; Settings'!$A$5:$A$104,0)),"Unknown learner"))</f>
        <v/>
      </c>
      <c r="F37" s="19">
        <f>IF($D37="","",IFERROR(INDEX('Roster &amp; Settings'!$C$5:$C$104,MATCH($D37,'Roster &amp; Settings'!$A$5:$A$104,0)),"Unknown group"))</f>
        <v/>
      </c>
      <c r="G37" s="17" t="n"/>
      <c r="H37" s="20" t="n"/>
      <c r="I37" s="20" t="n"/>
      <c r="J37" s="17" t="n"/>
      <c r="K37" s="21">
        <f>IF(COUNTA($A37:$I37)=0,"",IF(OR($A37="",$B37="",$C37="",$D37="",$G37="",$H37=""),0,IF($G37="Excused",0,1)))</f>
        <v/>
      </c>
      <c r="L37" s="21">
        <f>IF(COUNTA($A37:$I37)=0,"",IF(OR($A37="",$B37="",$C37="",$D37="",$G37="",$H37=""),0,IF(OR($G37="Present",$G37="Late"),1,0)))</f>
        <v/>
      </c>
      <c r="M37" s="22">
        <f>IF(OR($K37="",$K37=0),"",IFERROR($L37/$K37,""))</f>
        <v/>
      </c>
      <c r="N37" s="19">
        <f>IF(COUNTA($A37:$J37)=0,"",IF(OR($A37="",$B37="",$C37="",$D37="",$G37="",$H37=""),"Missing required field",IF(COUNTIF($A$5:$A$504,$A37)&gt;1,"Duplicate Record ID",IF(OR($E37="Unknown learner",$F37="Unknown group"),"Unknown learner",IF($B37&gt;TODAY(),"Future session date",IF(OR(NOT(ISNUMBER($H37)),$H37&lt;=0,$H37&gt;1440),"Invalid scheduled minutes",IF(AND(ISNUMBER($I37),$I37&gt;$H37),"Attended minutes exceed scheduled minutes",IF(AND($G37="Present",ISNUMBER($I37),$I37&lt;$H37),"Present with reduced minutes",IF(AND($G37="Late",OR($I37="",$I37&gt;=$H37)),"Review late minutes",IF(AND($G37="Absent",ISNUMBER($I37),$I37&gt;0),"Absent with attended minutes",IF(AND($G37="Excused",ISNUMBER($I37),$I37&gt;0),"Excused with attended minutes",""))))))))))</f>
        <v/>
      </c>
    </row>
    <row r="38">
      <c r="A38" s="17" t="n"/>
      <c r="B38" s="18" t="n"/>
      <c r="C38" s="17" t="n"/>
      <c r="D38" s="17" t="n"/>
      <c r="E38" s="19">
        <f>IF($D38="","",IFERROR(INDEX('Roster &amp; Settings'!$B$5:$B$104,MATCH($D38,'Roster &amp; Settings'!$A$5:$A$104,0)),"Unknown learner"))</f>
        <v/>
      </c>
      <c r="F38" s="19">
        <f>IF($D38="","",IFERROR(INDEX('Roster &amp; Settings'!$C$5:$C$104,MATCH($D38,'Roster &amp; Settings'!$A$5:$A$104,0)),"Unknown group"))</f>
        <v/>
      </c>
      <c r="G38" s="17" t="n"/>
      <c r="H38" s="20" t="n"/>
      <c r="I38" s="20" t="n"/>
      <c r="J38" s="17" t="n"/>
      <c r="K38" s="21">
        <f>IF(COUNTA($A38:$I38)=0,"",IF(OR($A38="",$B38="",$C38="",$D38="",$G38="",$H38=""),0,IF($G38="Excused",0,1)))</f>
        <v/>
      </c>
      <c r="L38" s="21">
        <f>IF(COUNTA($A38:$I38)=0,"",IF(OR($A38="",$B38="",$C38="",$D38="",$G38="",$H38=""),0,IF(OR($G38="Present",$G38="Late"),1,0)))</f>
        <v/>
      </c>
      <c r="M38" s="22">
        <f>IF(OR($K38="",$K38=0),"",IFERROR($L38/$K38,""))</f>
        <v/>
      </c>
      <c r="N38" s="19">
        <f>IF(COUNTA($A38:$J38)=0,"",IF(OR($A38="",$B38="",$C38="",$D38="",$G38="",$H38=""),"Missing required field",IF(COUNTIF($A$5:$A$504,$A38)&gt;1,"Duplicate Record ID",IF(OR($E38="Unknown learner",$F38="Unknown group"),"Unknown learner",IF($B38&gt;TODAY(),"Future session date",IF(OR(NOT(ISNUMBER($H38)),$H38&lt;=0,$H38&gt;1440),"Invalid scheduled minutes",IF(AND(ISNUMBER($I38),$I38&gt;$H38),"Attended minutes exceed scheduled minutes",IF(AND($G38="Present",ISNUMBER($I38),$I38&lt;$H38),"Present with reduced minutes",IF(AND($G38="Late",OR($I38="",$I38&gt;=$H38)),"Review late minutes",IF(AND($G38="Absent",ISNUMBER($I38),$I38&gt;0),"Absent with attended minutes",IF(AND($G38="Excused",ISNUMBER($I38),$I38&gt;0),"Excused with attended minutes",""))))))))))</f>
        <v/>
      </c>
    </row>
    <row r="39">
      <c r="A39" s="17" t="n"/>
      <c r="B39" s="18" t="n"/>
      <c r="C39" s="17" t="n"/>
      <c r="D39" s="17" t="n"/>
      <c r="E39" s="19">
        <f>IF($D39="","",IFERROR(INDEX('Roster &amp; Settings'!$B$5:$B$104,MATCH($D39,'Roster &amp; Settings'!$A$5:$A$104,0)),"Unknown learner"))</f>
        <v/>
      </c>
      <c r="F39" s="19">
        <f>IF($D39="","",IFERROR(INDEX('Roster &amp; Settings'!$C$5:$C$104,MATCH($D39,'Roster &amp; Settings'!$A$5:$A$104,0)),"Unknown group"))</f>
        <v/>
      </c>
      <c r="G39" s="17" t="n"/>
      <c r="H39" s="20" t="n"/>
      <c r="I39" s="20" t="n"/>
      <c r="J39" s="17" t="n"/>
      <c r="K39" s="21">
        <f>IF(COUNTA($A39:$I39)=0,"",IF(OR($A39="",$B39="",$C39="",$D39="",$G39="",$H39=""),0,IF($G39="Excused",0,1)))</f>
        <v/>
      </c>
      <c r="L39" s="21">
        <f>IF(COUNTA($A39:$I39)=0,"",IF(OR($A39="",$B39="",$C39="",$D39="",$G39="",$H39=""),0,IF(OR($G39="Present",$G39="Late"),1,0)))</f>
        <v/>
      </c>
      <c r="M39" s="22">
        <f>IF(OR($K39="",$K39=0),"",IFERROR($L39/$K39,""))</f>
        <v/>
      </c>
      <c r="N39" s="19">
        <f>IF(COUNTA($A39:$J39)=0,"",IF(OR($A39="",$B39="",$C39="",$D39="",$G39="",$H39=""),"Missing required field",IF(COUNTIF($A$5:$A$504,$A39)&gt;1,"Duplicate Record ID",IF(OR($E39="Unknown learner",$F39="Unknown group"),"Unknown learner",IF($B39&gt;TODAY(),"Future session date",IF(OR(NOT(ISNUMBER($H39)),$H39&lt;=0,$H39&gt;1440),"Invalid scheduled minutes",IF(AND(ISNUMBER($I39),$I39&gt;$H39),"Attended minutes exceed scheduled minutes",IF(AND($G39="Present",ISNUMBER($I39),$I39&lt;$H39),"Present with reduced minutes",IF(AND($G39="Late",OR($I39="",$I39&gt;=$H39)),"Review late minutes",IF(AND($G39="Absent",ISNUMBER($I39),$I39&gt;0),"Absent with attended minutes",IF(AND($G39="Excused",ISNUMBER($I39),$I39&gt;0),"Excused with attended minutes",""))))))))))</f>
        <v/>
      </c>
    </row>
    <row r="40">
      <c r="A40" s="17" t="n"/>
      <c r="B40" s="18" t="n"/>
      <c r="C40" s="17" t="n"/>
      <c r="D40" s="17" t="n"/>
      <c r="E40" s="19">
        <f>IF($D40="","",IFERROR(INDEX('Roster &amp; Settings'!$B$5:$B$104,MATCH($D40,'Roster &amp; Settings'!$A$5:$A$104,0)),"Unknown learner"))</f>
        <v/>
      </c>
      <c r="F40" s="19">
        <f>IF($D40="","",IFERROR(INDEX('Roster &amp; Settings'!$C$5:$C$104,MATCH($D40,'Roster &amp; Settings'!$A$5:$A$104,0)),"Unknown group"))</f>
        <v/>
      </c>
      <c r="G40" s="17" t="n"/>
      <c r="H40" s="20" t="n"/>
      <c r="I40" s="20" t="n"/>
      <c r="J40" s="17" t="n"/>
      <c r="K40" s="21">
        <f>IF(COUNTA($A40:$I40)=0,"",IF(OR($A40="",$B40="",$C40="",$D40="",$G40="",$H40=""),0,IF($G40="Excused",0,1)))</f>
        <v/>
      </c>
      <c r="L40" s="21">
        <f>IF(COUNTA($A40:$I40)=0,"",IF(OR($A40="",$B40="",$C40="",$D40="",$G40="",$H40=""),0,IF(OR($G40="Present",$G40="Late"),1,0)))</f>
        <v/>
      </c>
      <c r="M40" s="22">
        <f>IF(OR($K40="",$K40=0),"",IFERROR($L40/$K40,""))</f>
        <v/>
      </c>
      <c r="N40" s="19">
        <f>IF(COUNTA($A40:$J40)=0,"",IF(OR($A40="",$B40="",$C40="",$D40="",$G40="",$H40=""),"Missing required field",IF(COUNTIF($A$5:$A$504,$A40)&gt;1,"Duplicate Record ID",IF(OR($E40="Unknown learner",$F40="Unknown group"),"Unknown learner",IF($B40&gt;TODAY(),"Future session date",IF(OR(NOT(ISNUMBER($H40)),$H40&lt;=0,$H40&gt;1440),"Invalid scheduled minutes",IF(AND(ISNUMBER($I40),$I40&gt;$H40),"Attended minutes exceed scheduled minutes",IF(AND($G40="Present",ISNUMBER($I40),$I40&lt;$H40),"Present with reduced minutes",IF(AND($G40="Late",OR($I40="",$I40&gt;=$H40)),"Review late minutes",IF(AND($G40="Absent",ISNUMBER($I40),$I40&gt;0),"Absent with attended minutes",IF(AND($G40="Excused",ISNUMBER($I40),$I40&gt;0),"Excused with attended minutes",""))))))))))</f>
        <v/>
      </c>
    </row>
    <row r="41">
      <c r="A41" s="17" t="n"/>
      <c r="B41" s="18" t="n"/>
      <c r="C41" s="17" t="n"/>
      <c r="D41" s="17" t="n"/>
      <c r="E41" s="19">
        <f>IF($D41="","",IFERROR(INDEX('Roster &amp; Settings'!$B$5:$B$104,MATCH($D41,'Roster &amp; Settings'!$A$5:$A$104,0)),"Unknown learner"))</f>
        <v/>
      </c>
      <c r="F41" s="19">
        <f>IF($D41="","",IFERROR(INDEX('Roster &amp; Settings'!$C$5:$C$104,MATCH($D41,'Roster &amp; Settings'!$A$5:$A$104,0)),"Unknown group"))</f>
        <v/>
      </c>
      <c r="G41" s="17" t="n"/>
      <c r="H41" s="20" t="n"/>
      <c r="I41" s="20" t="n"/>
      <c r="J41" s="17" t="n"/>
      <c r="K41" s="21">
        <f>IF(COUNTA($A41:$I41)=0,"",IF(OR($A41="",$B41="",$C41="",$D41="",$G41="",$H41=""),0,IF($G41="Excused",0,1)))</f>
        <v/>
      </c>
      <c r="L41" s="21">
        <f>IF(COUNTA($A41:$I41)=0,"",IF(OR($A41="",$B41="",$C41="",$D41="",$G41="",$H41=""),0,IF(OR($G41="Present",$G41="Late"),1,0)))</f>
        <v/>
      </c>
      <c r="M41" s="22">
        <f>IF(OR($K41="",$K41=0),"",IFERROR($L41/$K41,""))</f>
        <v/>
      </c>
      <c r="N41" s="19">
        <f>IF(COUNTA($A41:$J41)=0,"",IF(OR($A41="",$B41="",$C41="",$D41="",$G41="",$H41=""),"Missing required field",IF(COUNTIF($A$5:$A$504,$A41)&gt;1,"Duplicate Record ID",IF(OR($E41="Unknown learner",$F41="Unknown group"),"Unknown learner",IF($B41&gt;TODAY(),"Future session date",IF(OR(NOT(ISNUMBER($H41)),$H41&lt;=0,$H41&gt;1440),"Invalid scheduled minutes",IF(AND(ISNUMBER($I41),$I41&gt;$H41),"Attended minutes exceed scheduled minutes",IF(AND($G41="Present",ISNUMBER($I41),$I41&lt;$H41),"Present with reduced minutes",IF(AND($G41="Late",OR($I41="",$I41&gt;=$H41)),"Review late minutes",IF(AND($G41="Absent",ISNUMBER($I41),$I41&gt;0),"Absent with attended minutes",IF(AND($G41="Excused",ISNUMBER($I41),$I41&gt;0),"Excused with attended minutes",""))))))))))</f>
        <v/>
      </c>
    </row>
    <row r="42">
      <c r="A42" s="17" t="n"/>
      <c r="B42" s="18" t="n"/>
      <c r="C42" s="17" t="n"/>
      <c r="D42" s="17" t="n"/>
      <c r="E42" s="19">
        <f>IF($D42="","",IFERROR(INDEX('Roster &amp; Settings'!$B$5:$B$104,MATCH($D42,'Roster &amp; Settings'!$A$5:$A$104,0)),"Unknown learner"))</f>
        <v/>
      </c>
      <c r="F42" s="19">
        <f>IF($D42="","",IFERROR(INDEX('Roster &amp; Settings'!$C$5:$C$104,MATCH($D42,'Roster &amp; Settings'!$A$5:$A$104,0)),"Unknown group"))</f>
        <v/>
      </c>
      <c r="G42" s="17" t="n"/>
      <c r="H42" s="20" t="n"/>
      <c r="I42" s="20" t="n"/>
      <c r="J42" s="17" t="n"/>
      <c r="K42" s="21">
        <f>IF(COUNTA($A42:$I42)=0,"",IF(OR($A42="",$B42="",$C42="",$D42="",$G42="",$H42=""),0,IF($G42="Excused",0,1)))</f>
        <v/>
      </c>
      <c r="L42" s="21">
        <f>IF(COUNTA($A42:$I42)=0,"",IF(OR($A42="",$B42="",$C42="",$D42="",$G42="",$H42=""),0,IF(OR($G42="Present",$G42="Late"),1,0)))</f>
        <v/>
      </c>
      <c r="M42" s="22">
        <f>IF(OR($K42="",$K42=0),"",IFERROR($L42/$K42,""))</f>
        <v/>
      </c>
      <c r="N42" s="19">
        <f>IF(COUNTA($A42:$J42)=0,"",IF(OR($A42="",$B42="",$C42="",$D42="",$G42="",$H42=""),"Missing required field",IF(COUNTIF($A$5:$A$504,$A42)&gt;1,"Duplicate Record ID",IF(OR($E42="Unknown learner",$F42="Unknown group"),"Unknown learner",IF($B42&gt;TODAY(),"Future session date",IF(OR(NOT(ISNUMBER($H42)),$H42&lt;=0,$H42&gt;1440),"Invalid scheduled minutes",IF(AND(ISNUMBER($I42),$I42&gt;$H42),"Attended minutes exceed scheduled minutes",IF(AND($G42="Present",ISNUMBER($I42),$I42&lt;$H42),"Present with reduced minutes",IF(AND($G42="Late",OR($I42="",$I42&gt;=$H42)),"Review late minutes",IF(AND($G42="Absent",ISNUMBER($I42),$I42&gt;0),"Absent with attended minutes",IF(AND($G42="Excused",ISNUMBER($I42),$I42&gt;0),"Excused with attended minutes",""))))))))))</f>
        <v/>
      </c>
    </row>
    <row r="43">
      <c r="A43" s="17" t="n"/>
      <c r="B43" s="18" t="n"/>
      <c r="C43" s="17" t="n"/>
      <c r="D43" s="17" t="n"/>
      <c r="E43" s="19">
        <f>IF($D43="","",IFERROR(INDEX('Roster &amp; Settings'!$B$5:$B$104,MATCH($D43,'Roster &amp; Settings'!$A$5:$A$104,0)),"Unknown learner"))</f>
        <v/>
      </c>
      <c r="F43" s="19">
        <f>IF($D43="","",IFERROR(INDEX('Roster &amp; Settings'!$C$5:$C$104,MATCH($D43,'Roster &amp; Settings'!$A$5:$A$104,0)),"Unknown group"))</f>
        <v/>
      </c>
      <c r="G43" s="17" t="n"/>
      <c r="H43" s="20" t="n"/>
      <c r="I43" s="20" t="n"/>
      <c r="J43" s="17" t="n"/>
      <c r="K43" s="21">
        <f>IF(COUNTA($A43:$I43)=0,"",IF(OR($A43="",$B43="",$C43="",$D43="",$G43="",$H43=""),0,IF($G43="Excused",0,1)))</f>
        <v/>
      </c>
      <c r="L43" s="21">
        <f>IF(COUNTA($A43:$I43)=0,"",IF(OR($A43="",$B43="",$C43="",$D43="",$G43="",$H43=""),0,IF(OR($G43="Present",$G43="Late"),1,0)))</f>
        <v/>
      </c>
      <c r="M43" s="22">
        <f>IF(OR($K43="",$K43=0),"",IFERROR($L43/$K43,""))</f>
        <v/>
      </c>
      <c r="N43" s="19">
        <f>IF(COUNTA($A43:$J43)=0,"",IF(OR($A43="",$B43="",$C43="",$D43="",$G43="",$H43=""),"Missing required field",IF(COUNTIF($A$5:$A$504,$A43)&gt;1,"Duplicate Record ID",IF(OR($E43="Unknown learner",$F43="Unknown group"),"Unknown learner",IF($B43&gt;TODAY(),"Future session date",IF(OR(NOT(ISNUMBER($H43)),$H43&lt;=0,$H43&gt;1440),"Invalid scheduled minutes",IF(AND(ISNUMBER($I43),$I43&gt;$H43),"Attended minutes exceed scheduled minutes",IF(AND($G43="Present",ISNUMBER($I43),$I43&lt;$H43),"Present with reduced minutes",IF(AND($G43="Late",OR($I43="",$I43&gt;=$H43)),"Review late minutes",IF(AND($G43="Absent",ISNUMBER($I43),$I43&gt;0),"Absent with attended minutes",IF(AND($G43="Excused",ISNUMBER($I43),$I43&gt;0),"Excused with attended minutes",""))))))))))</f>
        <v/>
      </c>
    </row>
    <row r="44">
      <c r="A44" s="17" t="n"/>
      <c r="B44" s="18" t="n"/>
      <c r="C44" s="17" t="n"/>
      <c r="D44" s="17" t="n"/>
      <c r="E44" s="19">
        <f>IF($D44="","",IFERROR(INDEX('Roster &amp; Settings'!$B$5:$B$104,MATCH($D44,'Roster &amp; Settings'!$A$5:$A$104,0)),"Unknown learner"))</f>
        <v/>
      </c>
      <c r="F44" s="19">
        <f>IF($D44="","",IFERROR(INDEX('Roster &amp; Settings'!$C$5:$C$104,MATCH($D44,'Roster &amp; Settings'!$A$5:$A$104,0)),"Unknown group"))</f>
        <v/>
      </c>
      <c r="G44" s="17" t="n"/>
      <c r="H44" s="20" t="n"/>
      <c r="I44" s="20" t="n"/>
      <c r="J44" s="17" t="n"/>
      <c r="K44" s="21">
        <f>IF(COUNTA($A44:$I44)=0,"",IF(OR($A44="",$B44="",$C44="",$D44="",$G44="",$H44=""),0,IF($G44="Excused",0,1)))</f>
        <v/>
      </c>
      <c r="L44" s="21">
        <f>IF(COUNTA($A44:$I44)=0,"",IF(OR($A44="",$B44="",$C44="",$D44="",$G44="",$H44=""),0,IF(OR($G44="Present",$G44="Late"),1,0)))</f>
        <v/>
      </c>
      <c r="M44" s="22">
        <f>IF(OR($K44="",$K44=0),"",IFERROR($L44/$K44,""))</f>
        <v/>
      </c>
      <c r="N44" s="19">
        <f>IF(COUNTA($A44:$J44)=0,"",IF(OR($A44="",$B44="",$C44="",$D44="",$G44="",$H44=""),"Missing required field",IF(COUNTIF($A$5:$A$504,$A44)&gt;1,"Duplicate Record ID",IF(OR($E44="Unknown learner",$F44="Unknown group"),"Unknown learner",IF($B44&gt;TODAY(),"Future session date",IF(OR(NOT(ISNUMBER($H44)),$H44&lt;=0,$H44&gt;1440),"Invalid scheduled minutes",IF(AND(ISNUMBER($I44),$I44&gt;$H44),"Attended minutes exceed scheduled minutes",IF(AND($G44="Present",ISNUMBER($I44),$I44&lt;$H44),"Present with reduced minutes",IF(AND($G44="Late",OR($I44="",$I44&gt;=$H44)),"Review late minutes",IF(AND($G44="Absent",ISNUMBER($I44),$I44&gt;0),"Absent with attended minutes",IF(AND($G44="Excused",ISNUMBER($I44),$I44&gt;0),"Excused with attended minutes",""))))))))))</f>
        <v/>
      </c>
    </row>
    <row r="45">
      <c r="A45" s="17" t="n"/>
      <c r="B45" s="18" t="n"/>
      <c r="C45" s="17" t="n"/>
      <c r="D45" s="17" t="n"/>
      <c r="E45" s="19">
        <f>IF($D45="","",IFERROR(INDEX('Roster &amp; Settings'!$B$5:$B$104,MATCH($D45,'Roster &amp; Settings'!$A$5:$A$104,0)),"Unknown learner"))</f>
        <v/>
      </c>
      <c r="F45" s="19">
        <f>IF($D45="","",IFERROR(INDEX('Roster &amp; Settings'!$C$5:$C$104,MATCH($D45,'Roster &amp; Settings'!$A$5:$A$104,0)),"Unknown group"))</f>
        <v/>
      </c>
      <c r="G45" s="17" t="n"/>
      <c r="H45" s="20" t="n"/>
      <c r="I45" s="20" t="n"/>
      <c r="J45" s="17" t="n"/>
      <c r="K45" s="21">
        <f>IF(COUNTA($A45:$I45)=0,"",IF(OR($A45="",$B45="",$C45="",$D45="",$G45="",$H45=""),0,IF($G45="Excused",0,1)))</f>
        <v/>
      </c>
      <c r="L45" s="21">
        <f>IF(COUNTA($A45:$I45)=0,"",IF(OR($A45="",$B45="",$C45="",$D45="",$G45="",$H45=""),0,IF(OR($G45="Present",$G45="Late"),1,0)))</f>
        <v/>
      </c>
      <c r="M45" s="22">
        <f>IF(OR($K45="",$K45=0),"",IFERROR($L45/$K45,""))</f>
        <v/>
      </c>
      <c r="N45" s="19">
        <f>IF(COUNTA($A45:$J45)=0,"",IF(OR($A45="",$B45="",$C45="",$D45="",$G45="",$H45=""),"Missing required field",IF(COUNTIF($A$5:$A$504,$A45)&gt;1,"Duplicate Record ID",IF(OR($E45="Unknown learner",$F45="Unknown group"),"Unknown learner",IF($B45&gt;TODAY(),"Future session date",IF(OR(NOT(ISNUMBER($H45)),$H45&lt;=0,$H45&gt;1440),"Invalid scheduled minutes",IF(AND(ISNUMBER($I45),$I45&gt;$H45),"Attended minutes exceed scheduled minutes",IF(AND($G45="Present",ISNUMBER($I45),$I45&lt;$H45),"Present with reduced minutes",IF(AND($G45="Late",OR($I45="",$I45&gt;=$H45)),"Review late minutes",IF(AND($G45="Absent",ISNUMBER($I45),$I45&gt;0),"Absent with attended minutes",IF(AND($G45="Excused",ISNUMBER($I45),$I45&gt;0),"Excused with attended minutes",""))))))))))</f>
        <v/>
      </c>
    </row>
    <row r="46">
      <c r="A46" s="17" t="n"/>
      <c r="B46" s="18" t="n"/>
      <c r="C46" s="17" t="n"/>
      <c r="D46" s="17" t="n"/>
      <c r="E46" s="19">
        <f>IF($D46="","",IFERROR(INDEX('Roster &amp; Settings'!$B$5:$B$104,MATCH($D46,'Roster &amp; Settings'!$A$5:$A$104,0)),"Unknown learner"))</f>
        <v/>
      </c>
      <c r="F46" s="19">
        <f>IF($D46="","",IFERROR(INDEX('Roster &amp; Settings'!$C$5:$C$104,MATCH($D46,'Roster &amp; Settings'!$A$5:$A$104,0)),"Unknown group"))</f>
        <v/>
      </c>
      <c r="G46" s="17" t="n"/>
      <c r="H46" s="20" t="n"/>
      <c r="I46" s="20" t="n"/>
      <c r="J46" s="17" t="n"/>
      <c r="K46" s="21">
        <f>IF(COUNTA($A46:$I46)=0,"",IF(OR($A46="",$B46="",$C46="",$D46="",$G46="",$H46=""),0,IF($G46="Excused",0,1)))</f>
        <v/>
      </c>
      <c r="L46" s="21">
        <f>IF(COUNTA($A46:$I46)=0,"",IF(OR($A46="",$B46="",$C46="",$D46="",$G46="",$H46=""),0,IF(OR($G46="Present",$G46="Late"),1,0)))</f>
        <v/>
      </c>
      <c r="M46" s="22">
        <f>IF(OR($K46="",$K46=0),"",IFERROR($L46/$K46,""))</f>
        <v/>
      </c>
      <c r="N46" s="19">
        <f>IF(COUNTA($A46:$J46)=0,"",IF(OR($A46="",$B46="",$C46="",$D46="",$G46="",$H46=""),"Missing required field",IF(COUNTIF($A$5:$A$504,$A46)&gt;1,"Duplicate Record ID",IF(OR($E46="Unknown learner",$F46="Unknown group"),"Unknown learner",IF($B46&gt;TODAY(),"Future session date",IF(OR(NOT(ISNUMBER($H46)),$H46&lt;=0,$H46&gt;1440),"Invalid scheduled minutes",IF(AND(ISNUMBER($I46),$I46&gt;$H46),"Attended minutes exceed scheduled minutes",IF(AND($G46="Present",ISNUMBER($I46),$I46&lt;$H46),"Present with reduced minutes",IF(AND($G46="Late",OR($I46="",$I46&gt;=$H46)),"Review late minutes",IF(AND($G46="Absent",ISNUMBER($I46),$I46&gt;0),"Absent with attended minutes",IF(AND($G46="Excused",ISNUMBER($I46),$I46&gt;0),"Excused with attended minutes",""))))))))))</f>
        <v/>
      </c>
    </row>
    <row r="47">
      <c r="A47" s="17" t="n"/>
      <c r="B47" s="18" t="n"/>
      <c r="C47" s="17" t="n"/>
      <c r="D47" s="17" t="n"/>
      <c r="E47" s="19">
        <f>IF($D47="","",IFERROR(INDEX('Roster &amp; Settings'!$B$5:$B$104,MATCH($D47,'Roster &amp; Settings'!$A$5:$A$104,0)),"Unknown learner"))</f>
        <v/>
      </c>
      <c r="F47" s="19">
        <f>IF($D47="","",IFERROR(INDEX('Roster &amp; Settings'!$C$5:$C$104,MATCH($D47,'Roster &amp; Settings'!$A$5:$A$104,0)),"Unknown group"))</f>
        <v/>
      </c>
      <c r="G47" s="17" t="n"/>
      <c r="H47" s="20" t="n"/>
      <c r="I47" s="20" t="n"/>
      <c r="J47" s="17" t="n"/>
      <c r="K47" s="21">
        <f>IF(COUNTA($A47:$I47)=0,"",IF(OR($A47="",$B47="",$C47="",$D47="",$G47="",$H47=""),0,IF($G47="Excused",0,1)))</f>
        <v/>
      </c>
      <c r="L47" s="21">
        <f>IF(COUNTA($A47:$I47)=0,"",IF(OR($A47="",$B47="",$C47="",$D47="",$G47="",$H47=""),0,IF(OR($G47="Present",$G47="Late"),1,0)))</f>
        <v/>
      </c>
      <c r="M47" s="22">
        <f>IF(OR($K47="",$K47=0),"",IFERROR($L47/$K47,""))</f>
        <v/>
      </c>
      <c r="N47" s="19">
        <f>IF(COUNTA($A47:$J47)=0,"",IF(OR($A47="",$B47="",$C47="",$D47="",$G47="",$H47=""),"Missing required field",IF(COUNTIF($A$5:$A$504,$A47)&gt;1,"Duplicate Record ID",IF(OR($E47="Unknown learner",$F47="Unknown group"),"Unknown learner",IF($B47&gt;TODAY(),"Future session date",IF(OR(NOT(ISNUMBER($H47)),$H47&lt;=0,$H47&gt;1440),"Invalid scheduled minutes",IF(AND(ISNUMBER($I47),$I47&gt;$H47),"Attended minutes exceed scheduled minutes",IF(AND($G47="Present",ISNUMBER($I47),$I47&lt;$H47),"Present with reduced minutes",IF(AND($G47="Late",OR($I47="",$I47&gt;=$H47)),"Review late minutes",IF(AND($G47="Absent",ISNUMBER($I47),$I47&gt;0),"Absent with attended minutes",IF(AND($G47="Excused",ISNUMBER($I47),$I47&gt;0),"Excused with attended minutes",""))))))))))</f>
        <v/>
      </c>
    </row>
    <row r="48">
      <c r="A48" s="17" t="n"/>
      <c r="B48" s="18" t="n"/>
      <c r="C48" s="17" t="n"/>
      <c r="D48" s="17" t="n"/>
      <c r="E48" s="19">
        <f>IF($D48="","",IFERROR(INDEX('Roster &amp; Settings'!$B$5:$B$104,MATCH($D48,'Roster &amp; Settings'!$A$5:$A$104,0)),"Unknown learner"))</f>
        <v/>
      </c>
      <c r="F48" s="19">
        <f>IF($D48="","",IFERROR(INDEX('Roster &amp; Settings'!$C$5:$C$104,MATCH($D48,'Roster &amp; Settings'!$A$5:$A$104,0)),"Unknown group"))</f>
        <v/>
      </c>
      <c r="G48" s="17" t="n"/>
      <c r="H48" s="20" t="n"/>
      <c r="I48" s="20" t="n"/>
      <c r="J48" s="17" t="n"/>
      <c r="K48" s="21">
        <f>IF(COUNTA($A48:$I48)=0,"",IF(OR($A48="",$B48="",$C48="",$D48="",$G48="",$H48=""),0,IF($G48="Excused",0,1)))</f>
        <v/>
      </c>
      <c r="L48" s="21">
        <f>IF(COUNTA($A48:$I48)=0,"",IF(OR($A48="",$B48="",$C48="",$D48="",$G48="",$H48=""),0,IF(OR($G48="Present",$G48="Late"),1,0)))</f>
        <v/>
      </c>
      <c r="M48" s="22">
        <f>IF(OR($K48="",$K48=0),"",IFERROR($L48/$K48,""))</f>
        <v/>
      </c>
      <c r="N48" s="19">
        <f>IF(COUNTA($A48:$J48)=0,"",IF(OR($A48="",$B48="",$C48="",$D48="",$G48="",$H48=""),"Missing required field",IF(COUNTIF($A$5:$A$504,$A48)&gt;1,"Duplicate Record ID",IF(OR($E48="Unknown learner",$F48="Unknown group"),"Unknown learner",IF($B48&gt;TODAY(),"Future session date",IF(OR(NOT(ISNUMBER($H48)),$H48&lt;=0,$H48&gt;1440),"Invalid scheduled minutes",IF(AND(ISNUMBER($I48),$I48&gt;$H48),"Attended minutes exceed scheduled minutes",IF(AND($G48="Present",ISNUMBER($I48),$I48&lt;$H48),"Present with reduced minutes",IF(AND($G48="Late",OR($I48="",$I48&gt;=$H48)),"Review late minutes",IF(AND($G48="Absent",ISNUMBER($I48),$I48&gt;0),"Absent with attended minutes",IF(AND($G48="Excused",ISNUMBER($I48),$I48&gt;0),"Excused with attended minutes",""))))))))))</f>
        <v/>
      </c>
    </row>
    <row r="49">
      <c r="A49" s="17" t="n"/>
      <c r="B49" s="18" t="n"/>
      <c r="C49" s="17" t="n"/>
      <c r="D49" s="17" t="n"/>
      <c r="E49" s="19">
        <f>IF($D49="","",IFERROR(INDEX('Roster &amp; Settings'!$B$5:$B$104,MATCH($D49,'Roster &amp; Settings'!$A$5:$A$104,0)),"Unknown learner"))</f>
        <v/>
      </c>
      <c r="F49" s="19">
        <f>IF($D49="","",IFERROR(INDEX('Roster &amp; Settings'!$C$5:$C$104,MATCH($D49,'Roster &amp; Settings'!$A$5:$A$104,0)),"Unknown group"))</f>
        <v/>
      </c>
      <c r="G49" s="17" t="n"/>
      <c r="H49" s="20" t="n"/>
      <c r="I49" s="20" t="n"/>
      <c r="J49" s="17" t="n"/>
      <c r="K49" s="21">
        <f>IF(COUNTA($A49:$I49)=0,"",IF(OR($A49="",$B49="",$C49="",$D49="",$G49="",$H49=""),0,IF($G49="Excused",0,1)))</f>
        <v/>
      </c>
      <c r="L49" s="21">
        <f>IF(COUNTA($A49:$I49)=0,"",IF(OR($A49="",$B49="",$C49="",$D49="",$G49="",$H49=""),0,IF(OR($G49="Present",$G49="Late"),1,0)))</f>
        <v/>
      </c>
      <c r="M49" s="22">
        <f>IF(OR($K49="",$K49=0),"",IFERROR($L49/$K49,""))</f>
        <v/>
      </c>
      <c r="N49" s="19">
        <f>IF(COUNTA($A49:$J49)=0,"",IF(OR($A49="",$B49="",$C49="",$D49="",$G49="",$H49=""),"Missing required field",IF(COUNTIF($A$5:$A$504,$A49)&gt;1,"Duplicate Record ID",IF(OR($E49="Unknown learner",$F49="Unknown group"),"Unknown learner",IF($B49&gt;TODAY(),"Future session date",IF(OR(NOT(ISNUMBER($H49)),$H49&lt;=0,$H49&gt;1440),"Invalid scheduled minutes",IF(AND(ISNUMBER($I49),$I49&gt;$H49),"Attended minutes exceed scheduled minutes",IF(AND($G49="Present",ISNUMBER($I49),$I49&lt;$H49),"Present with reduced minutes",IF(AND($G49="Late",OR($I49="",$I49&gt;=$H49)),"Review late minutes",IF(AND($G49="Absent",ISNUMBER($I49),$I49&gt;0),"Absent with attended minutes",IF(AND($G49="Excused",ISNUMBER($I49),$I49&gt;0),"Excused with attended minutes",""))))))))))</f>
        <v/>
      </c>
    </row>
    <row r="50">
      <c r="A50" s="17" t="n"/>
      <c r="B50" s="18" t="n"/>
      <c r="C50" s="17" t="n"/>
      <c r="D50" s="17" t="n"/>
      <c r="E50" s="19">
        <f>IF($D50="","",IFERROR(INDEX('Roster &amp; Settings'!$B$5:$B$104,MATCH($D50,'Roster &amp; Settings'!$A$5:$A$104,0)),"Unknown learner"))</f>
        <v/>
      </c>
      <c r="F50" s="19">
        <f>IF($D50="","",IFERROR(INDEX('Roster &amp; Settings'!$C$5:$C$104,MATCH($D50,'Roster &amp; Settings'!$A$5:$A$104,0)),"Unknown group"))</f>
        <v/>
      </c>
      <c r="G50" s="17" t="n"/>
      <c r="H50" s="20" t="n"/>
      <c r="I50" s="20" t="n"/>
      <c r="J50" s="17" t="n"/>
      <c r="K50" s="21">
        <f>IF(COUNTA($A50:$I50)=0,"",IF(OR($A50="",$B50="",$C50="",$D50="",$G50="",$H50=""),0,IF($G50="Excused",0,1)))</f>
        <v/>
      </c>
      <c r="L50" s="21">
        <f>IF(COUNTA($A50:$I50)=0,"",IF(OR($A50="",$B50="",$C50="",$D50="",$G50="",$H50=""),0,IF(OR($G50="Present",$G50="Late"),1,0)))</f>
        <v/>
      </c>
      <c r="M50" s="22">
        <f>IF(OR($K50="",$K50=0),"",IFERROR($L50/$K50,""))</f>
        <v/>
      </c>
      <c r="N50" s="19">
        <f>IF(COUNTA($A50:$J50)=0,"",IF(OR($A50="",$B50="",$C50="",$D50="",$G50="",$H50=""),"Missing required field",IF(COUNTIF($A$5:$A$504,$A50)&gt;1,"Duplicate Record ID",IF(OR($E50="Unknown learner",$F50="Unknown group"),"Unknown learner",IF($B50&gt;TODAY(),"Future session date",IF(OR(NOT(ISNUMBER($H50)),$H50&lt;=0,$H50&gt;1440),"Invalid scheduled minutes",IF(AND(ISNUMBER($I50),$I50&gt;$H50),"Attended minutes exceed scheduled minutes",IF(AND($G50="Present",ISNUMBER($I50),$I50&lt;$H50),"Present with reduced minutes",IF(AND($G50="Late",OR($I50="",$I50&gt;=$H50)),"Review late minutes",IF(AND($G50="Absent",ISNUMBER($I50),$I50&gt;0),"Absent with attended minutes",IF(AND($G50="Excused",ISNUMBER($I50),$I50&gt;0),"Excused with attended minutes",""))))))))))</f>
        <v/>
      </c>
    </row>
    <row r="51">
      <c r="A51" s="17" t="n"/>
      <c r="B51" s="18" t="n"/>
      <c r="C51" s="17" t="n"/>
      <c r="D51" s="17" t="n"/>
      <c r="E51" s="19">
        <f>IF($D51="","",IFERROR(INDEX('Roster &amp; Settings'!$B$5:$B$104,MATCH($D51,'Roster &amp; Settings'!$A$5:$A$104,0)),"Unknown learner"))</f>
        <v/>
      </c>
      <c r="F51" s="19">
        <f>IF($D51="","",IFERROR(INDEX('Roster &amp; Settings'!$C$5:$C$104,MATCH($D51,'Roster &amp; Settings'!$A$5:$A$104,0)),"Unknown group"))</f>
        <v/>
      </c>
      <c r="G51" s="17" t="n"/>
      <c r="H51" s="20" t="n"/>
      <c r="I51" s="20" t="n"/>
      <c r="J51" s="17" t="n"/>
      <c r="K51" s="21">
        <f>IF(COUNTA($A51:$I51)=0,"",IF(OR($A51="",$B51="",$C51="",$D51="",$G51="",$H51=""),0,IF($G51="Excused",0,1)))</f>
        <v/>
      </c>
      <c r="L51" s="21">
        <f>IF(COUNTA($A51:$I51)=0,"",IF(OR($A51="",$B51="",$C51="",$D51="",$G51="",$H51=""),0,IF(OR($G51="Present",$G51="Late"),1,0)))</f>
        <v/>
      </c>
      <c r="M51" s="22">
        <f>IF(OR($K51="",$K51=0),"",IFERROR($L51/$K51,""))</f>
        <v/>
      </c>
      <c r="N51" s="19">
        <f>IF(COUNTA($A51:$J51)=0,"",IF(OR($A51="",$B51="",$C51="",$D51="",$G51="",$H51=""),"Missing required field",IF(COUNTIF($A$5:$A$504,$A51)&gt;1,"Duplicate Record ID",IF(OR($E51="Unknown learner",$F51="Unknown group"),"Unknown learner",IF($B51&gt;TODAY(),"Future session date",IF(OR(NOT(ISNUMBER($H51)),$H51&lt;=0,$H51&gt;1440),"Invalid scheduled minutes",IF(AND(ISNUMBER($I51),$I51&gt;$H51),"Attended minutes exceed scheduled minutes",IF(AND($G51="Present",ISNUMBER($I51),$I51&lt;$H51),"Present with reduced minutes",IF(AND($G51="Late",OR($I51="",$I51&gt;=$H51)),"Review late minutes",IF(AND($G51="Absent",ISNUMBER($I51),$I51&gt;0),"Absent with attended minutes",IF(AND($G51="Excused",ISNUMBER($I51),$I51&gt;0),"Excused with attended minutes",""))))))))))</f>
        <v/>
      </c>
    </row>
    <row r="52">
      <c r="A52" s="17" t="n"/>
      <c r="B52" s="18" t="n"/>
      <c r="C52" s="17" t="n"/>
      <c r="D52" s="17" t="n"/>
      <c r="E52" s="19">
        <f>IF($D52="","",IFERROR(INDEX('Roster &amp; Settings'!$B$5:$B$104,MATCH($D52,'Roster &amp; Settings'!$A$5:$A$104,0)),"Unknown learner"))</f>
        <v/>
      </c>
      <c r="F52" s="19">
        <f>IF($D52="","",IFERROR(INDEX('Roster &amp; Settings'!$C$5:$C$104,MATCH($D52,'Roster &amp; Settings'!$A$5:$A$104,0)),"Unknown group"))</f>
        <v/>
      </c>
      <c r="G52" s="17" t="n"/>
      <c r="H52" s="20" t="n"/>
      <c r="I52" s="20" t="n"/>
      <c r="J52" s="17" t="n"/>
      <c r="K52" s="21">
        <f>IF(COUNTA($A52:$I52)=0,"",IF(OR($A52="",$B52="",$C52="",$D52="",$G52="",$H52=""),0,IF($G52="Excused",0,1)))</f>
        <v/>
      </c>
      <c r="L52" s="21">
        <f>IF(COUNTA($A52:$I52)=0,"",IF(OR($A52="",$B52="",$C52="",$D52="",$G52="",$H52=""),0,IF(OR($G52="Present",$G52="Late"),1,0)))</f>
        <v/>
      </c>
      <c r="M52" s="22">
        <f>IF(OR($K52="",$K52=0),"",IFERROR($L52/$K52,""))</f>
        <v/>
      </c>
      <c r="N52" s="19">
        <f>IF(COUNTA($A52:$J52)=0,"",IF(OR($A52="",$B52="",$C52="",$D52="",$G52="",$H52=""),"Missing required field",IF(COUNTIF($A$5:$A$504,$A52)&gt;1,"Duplicate Record ID",IF(OR($E52="Unknown learner",$F52="Unknown group"),"Unknown learner",IF($B52&gt;TODAY(),"Future session date",IF(OR(NOT(ISNUMBER($H52)),$H52&lt;=0,$H52&gt;1440),"Invalid scheduled minutes",IF(AND(ISNUMBER($I52),$I52&gt;$H52),"Attended minutes exceed scheduled minutes",IF(AND($G52="Present",ISNUMBER($I52),$I52&lt;$H52),"Present with reduced minutes",IF(AND($G52="Late",OR($I52="",$I52&gt;=$H52)),"Review late minutes",IF(AND($G52="Absent",ISNUMBER($I52),$I52&gt;0),"Absent with attended minutes",IF(AND($G52="Excused",ISNUMBER($I52),$I52&gt;0),"Excused with attended minutes",""))))))))))</f>
        <v/>
      </c>
    </row>
    <row r="53">
      <c r="A53" s="17" t="n"/>
      <c r="B53" s="18" t="n"/>
      <c r="C53" s="17" t="n"/>
      <c r="D53" s="17" t="n"/>
      <c r="E53" s="19">
        <f>IF($D53="","",IFERROR(INDEX('Roster &amp; Settings'!$B$5:$B$104,MATCH($D53,'Roster &amp; Settings'!$A$5:$A$104,0)),"Unknown learner"))</f>
        <v/>
      </c>
      <c r="F53" s="19">
        <f>IF($D53="","",IFERROR(INDEX('Roster &amp; Settings'!$C$5:$C$104,MATCH($D53,'Roster &amp; Settings'!$A$5:$A$104,0)),"Unknown group"))</f>
        <v/>
      </c>
      <c r="G53" s="17" t="n"/>
      <c r="H53" s="20" t="n"/>
      <c r="I53" s="20" t="n"/>
      <c r="J53" s="17" t="n"/>
      <c r="K53" s="21">
        <f>IF(COUNTA($A53:$I53)=0,"",IF(OR($A53="",$B53="",$C53="",$D53="",$G53="",$H53=""),0,IF($G53="Excused",0,1)))</f>
        <v/>
      </c>
      <c r="L53" s="21">
        <f>IF(COUNTA($A53:$I53)=0,"",IF(OR($A53="",$B53="",$C53="",$D53="",$G53="",$H53=""),0,IF(OR($G53="Present",$G53="Late"),1,0)))</f>
        <v/>
      </c>
      <c r="M53" s="22">
        <f>IF(OR($K53="",$K53=0),"",IFERROR($L53/$K53,""))</f>
        <v/>
      </c>
      <c r="N53" s="19">
        <f>IF(COUNTA($A53:$J53)=0,"",IF(OR($A53="",$B53="",$C53="",$D53="",$G53="",$H53=""),"Missing required field",IF(COUNTIF($A$5:$A$504,$A53)&gt;1,"Duplicate Record ID",IF(OR($E53="Unknown learner",$F53="Unknown group"),"Unknown learner",IF($B53&gt;TODAY(),"Future session date",IF(OR(NOT(ISNUMBER($H53)),$H53&lt;=0,$H53&gt;1440),"Invalid scheduled minutes",IF(AND(ISNUMBER($I53),$I53&gt;$H53),"Attended minutes exceed scheduled minutes",IF(AND($G53="Present",ISNUMBER($I53),$I53&lt;$H53),"Present with reduced minutes",IF(AND($G53="Late",OR($I53="",$I53&gt;=$H53)),"Review late minutes",IF(AND($G53="Absent",ISNUMBER($I53),$I53&gt;0),"Absent with attended minutes",IF(AND($G53="Excused",ISNUMBER($I53),$I53&gt;0),"Excused with attended minutes",""))))))))))</f>
        <v/>
      </c>
    </row>
    <row r="54">
      <c r="A54" s="17" t="n"/>
      <c r="B54" s="18" t="n"/>
      <c r="C54" s="17" t="n"/>
      <c r="D54" s="17" t="n"/>
      <c r="E54" s="19">
        <f>IF($D54="","",IFERROR(INDEX('Roster &amp; Settings'!$B$5:$B$104,MATCH($D54,'Roster &amp; Settings'!$A$5:$A$104,0)),"Unknown learner"))</f>
        <v/>
      </c>
      <c r="F54" s="19">
        <f>IF($D54="","",IFERROR(INDEX('Roster &amp; Settings'!$C$5:$C$104,MATCH($D54,'Roster &amp; Settings'!$A$5:$A$104,0)),"Unknown group"))</f>
        <v/>
      </c>
      <c r="G54" s="17" t="n"/>
      <c r="H54" s="20" t="n"/>
      <c r="I54" s="20" t="n"/>
      <c r="J54" s="17" t="n"/>
      <c r="K54" s="21">
        <f>IF(COUNTA($A54:$I54)=0,"",IF(OR($A54="",$B54="",$C54="",$D54="",$G54="",$H54=""),0,IF($G54="Excused",0,1)))</f>
        <v/>
      </c>
      <c r="L54" s="21">
        <f>IF(COUNTA($A54:$I54)=0,"",IF(OR($A54="",$B54="",$C54="",$D54="",$G54="",$H54=""),0,IF(OR($G54="Present",$G54="Late"),1,0)))</f>
        <v/>
      </c>
      <c r="M54" s="22">
        <f>IF(OR($K54="",$K54=0),"",IFERROR($L54/$K54,""))</f>
        <v/>
      </c>
      <c r="N54" s="19">
        <f>IF(COUNTA($A54:$J54)=0,"",IF(OR($A54="",$B54="",$C54="",$D54="",$G54="",$H54=""),"Missing required field",IF(COUNTIF($A$5:$A$504,$A54)&gt;1,"Duplicate Record ID",IF(OR($E54="Unknown learner",$F54="Unknown group"),"Unknown learner",IF($B54&gt;TODAY(),"Future session date",IF(OR(NOT(ISNUMBER($H54)),$H54&lt;=0,$H54&gt;1440),"Invalid scheduled minutes",IF(AND(ISNUMBER($I54),$I54&gt;$H54),"Attended minutes exceed scheduled minutes",IF(AND($G54="Present",ISNUMBER($I54),$I54&lt;$H54),"Present with reduced minutes",IF(AND($G54="Late",OR($I54="",$I54&gt;=$H54)),"Review late minutes",IF(AND($G54="Absent",ISNUMBER($I54),$I54&gt;0),"Absent with attended minutes",IF(AND($G54="Excused",ISNUMBER($I54),$I54&gt;0),"Excused with attended minutes",""))))))))))</f>
        <v/>
      </c>
    </row>
    <row r="55">
      <c r="A55" s="17" t="n"/>
      <c r="B55" s="18" t="n"/>
      <c r="C55" s="17" t="n"/>
      <c r="D55" s="17" t="n"/>
      <c r="E55" s="19">
        <f>IF($D55="","",IFERROR(INDEX('Roster &amp; Settings'!$B$5:$B$104,MATCH($D55,'Roster &amp; Settings'!$A$5:$A$104,0)),"Unknown learner"))</f>
        <v/>
      </c>
      <c r="F55" s="19">
        <f>IF($D55="","",IFERROR(INDEX('Roster &amp; Settings'!$C$5:$C$104,MATCH($D55,'Roster &amp; Settings'!$A$5:$A$104,0)),"Unknown group"))</f>
        <v/>
      </c>
      <c r="G55" s="17" t="n"/>
      <c r="H55" s="20" t="n"/>
      <c r="I55" s="20" t="n"/>
      <c r="J55" s="17" t="n"/>
      <c r="K55" s="21">
        <f>IF(COUNTA($A55:$I55)=0,"",IF(OR($A55="",$B55="",$C55="",$D55="",$G55="",$H55=""),0,IF($G55="Excused",0,1)))</f>
        <v/>
      </c>
      <c r="L55" s="21">
        <f>IF(COUNTA($A55:$I55)=0,"",IF(OR($A55="",$B55="",$C55="",$D55="",$G55="",$H55=""),0,IF(OR($G55="Present",$G55="Late"),1,0)))</f>
        <v/>
      </c>
      <c r="M55" s="22">
        <f>IF(OR($K55="",$K55=0),"",IFERROR($L55/$K55,""))</f>
        <v/>
      </c>
      <c r="N55" s="19">
        <f>IF(COUNTA($A55:$J55)=0,"",IF(OR($A55="",$B55="",$C55="",$D55="",$G55="",$H55=""),"Missing required field",IF(COUNTIF($A$5:$A$504,$A55)&gt;1,"Duplicate Record ID",IF(OR($E55="Unknown learner",$F55="Unknown group"),"Unknown learner",IF($B55&gt;TODAY(),"Future session date",IF(OR(NOT(ISNUMBER($H55)),$H55&lt;=0,$H55&gt;1440),"Invalid scheduled minutes",IF(AND(ISNUMBER($I55),$I55&gt;$H55),"Attended minutes exceed scheduled minutes",IF(AND($G55="Present",ISNUMBER($I55),$I55&lt;$H55),"Present with reduced minutes",IF(AND($G55="Late",OR($I55="",$I55&gt;=$H55)),"Review late minutes",IF(AND($G55="Absent",ISNUMBER($I55),$I55&gt;0),"Absent with attended minutes",IF(AND($G55="Excused",ISNUMBER($I55),$I55&gt;0),"Excused with attended minutes",""))))))))))</f>
        <v/>
      </c>
    </row>
    <row r="56">
      <c r="A56" s="17" t="n"/>
      <c r="B56" s="18" t="n"/>
      <c r="C56" s="17" t="n"/>
      <c r="D56" s="17" t="n"/>
      <c r="E56" s="19">
        <f>IF($D56="","",IFERROR(INDEX('Roster &amp; Settings'!$B$5:$B$104,MATCH($D56,'Roster &amp; Settings'!$A$5:$A$104,0)),"Unknown learner"))</f>
        <v/>
      </c>
      <c r="F56" s="19">
        <f>IF($D56="","",IFERROR(INDEX('Roster &amp; Settings'!$C$5:$C$104,MATCH($D56,'Roster &amp; Settings'!$A$5:$A$104,0)),"Unknown group"))</f>
        <v/>
      </c>
      <c r="G56" s="17" t="n"/>
      <c r="H56" s="20" t="n"/>
      <c r="I56" s="20" t="n"/>
      <c r="J56" s="17" t="n"/>
      <c r="K56" s="21">
        <f>IF(COUNTA($A56:$I56)=0,"",IF(OR($A56="",$B56="",$C56="",$D56="",$G56="",$H56=""),0,IF($G56="Excused",0,1)))</f>
        <v/>
      </c>
      <c r="L56" s="21">
        <f>IF(COUNTA($A56:$I56)=0,"",IF(OR($A56="",$B56="",$C56="",$D56="",$G56="",$H56=""),0,IF(OR($G56="Present",$G56="Late"),1,0)))</f>
        <v/>
      </c>
      <c r="M56" s="22">
        <f>IF(OR($K56="",$K56=0),"",IFERROR($L56/$K56,""))</f>
        <v/>
      </c>
      <c r="N56" s="19">
        <f>IF(COUNTA($A56:$J56)=0,"",IF(OR($A56="",$B56="",$C56="",$D56="",$G56="",$H56=""),"Missing required field",IF(COUNTIF($A$5:$A$504,$A56)&gt;1,"Duplicate Record ID",IF(OR($E56="Unknown learner",$F56="Unknown group"),"Unknown learner",IF($B56&gt;TODAY(),"Future session date",IF(OR(NOT(ISNUMBER($H56)),$H56&lt;=0,$H56&gt;1440),"Invalid scheduled minutes",IF(AND(ISNUMBER($I56),$I56&gt;$H56),"Attended minutes exceed scheduled minutes",IF(AND($G56="Present",ISNUMBER($I56),$I56&lt;$H56),"Present with reduced minutes",IF(AND($G56="Late",OR($I56="",$I56&gt;=$H56)),"Review late minutes",IF(AND($G56="Absent",ISNUMBER($I56),$I56&gt;0),"Absent with attended minutes",IF(AND($G56="Excused",ISNUMBER($I56),$I56&gt;0),"Excused with attended minutes",""))))))))))</f>
        <v/>
      </c>
    </row>
    <row r="57">
      <c r="A57" s="17" t="n"/>
      <c r="B57" s="18" t="n"/>
      <c r="C57" s="17" t="n"/>
      <c r="D57" s="17" t="n"/>
      <c r="E57" s="19">
        <f>IF($D57="","",IFERROR(INDEX('Roster &amp; Settings'!$B$5:$B$104,MATCH($D57,'Roster &amp; Settings'!$A$5:$A$104,0)),"Unknown learner"))</f>
        <v/>
      </c>
      <c r="F57" s="19">
        <f>IF($D57="","",IFERROR(INDEX('Roster &amp; Settings'!$C$5:$C$104,MATCH($D57,'Roster &amp; Settings'!$A$5:$A$104,0)),"Unknown group"))</f>
        <v/>
      </c>
      <c r="G57" s="17" t="n"/>
      <c r="H57" s="20" t="n"/>
      <c r="I57" s="20" t="n"/>
      <c r="J57" s="17" t="n"/>
      <c r="K57" s="21">
        <f>IF(COUNTA($A57:$I57)=0,"",IF(OR($A57="",$B57="",$C57="",$D57="",$G57="",$H57=""),0,IF($G57="Excused",0,1)))</f>
        <v/>
      </c>
      <c r="L57" s="21">
        <f>IF(COUNTA($A57:$I57)=0,"",IF(OR($A57="",$B57="",$C57="",$D57="",$G57="",$H57=""),0,IF(OR($G57="Present",$G57="Late"),1,0)))</f>
        <v/>
      </c>
      <c r="M57" s="22">
        <f>IF(OR($K57="",$K57=0),"",IFERROR($L57/$K57,""))</f>
        <v/>
      </c>
      <c r="N57" s="19">
        <f>IF(COUNTA($A57:$J57)=0,"",IF(OR($A57="",$B57="",$C57="",$D57="",$G57="",$H57=""),"Missing required field",IF(COUNTIF($A$5:$A$504,$A57)&gt;1,"Duplicate Record ID",IF(OR($E57="Unknown learner",$F57="Unknown group"),"Unknown learner",IF($B57&gt;TODAY(),"Future session date",IF(OR(NOT(ISNUMBER($H57)),$H57&lt;=0,$H57&gt;1440),"Invalid scheduled minutes",IF(AND(ISNUMBER($I57),$I57&gt;$H57),"Attended minutes exceed scheduled minutes",IF(AND($G57="Present",ISNUMBER($I57),$I57&lt;$H57),"Present with reduced minutes",IF(AND($G57="Late",OR($I57="",$I57&gt;=$H57)),"Review late minutes",IF(AND($G57="Absent",ISNUMBER($I57),$I57&gt;0),"Absent with attended minutes",IF(AND($G57="Excused",ISNUMBER($I57),$I57&gt;0),"Excused with attended minutes",""))))))))))</f>
        <v/>
      </c>
    </row>
    <row r="58">
      <c r="A58" s="17" t="n"/>
      <c r="B58" s="18" t="n"/>
      <c r="C58" s="17" t="n"/>
      <c r="D58" s="17" t="n"/>
      <c r="E58" s="19">
        <f>IF($D58="","",IFERROR(INDEX('Roster &amp; Settings'!$B$5:$B$104,MATCH($D58,'Roster &amp; Settings'!$A$5:$A$104,0)),"Unknown learner"))</f>
        <v/>
      </c>
      <c r="F58" s="19">
        <f>IF($D58="","",IFERROR(INDEX('Roster &amp; Settings'!$C$5:$C$104,MATCH($D58,'Roster &amp; Settings'!$A$5:$A$104,0)),"Unknown group"))</f>
        <v/>
      </c>
      <c r="G58" s="17" t="n"/>
      <c r="H58" s="20" t="n"/>
      <c r="I58" s="20" t="n"/>
      <c r="J58" s="17" t="n"/>
      <c r="K58" s="21">
        <f>IF(COUNTA($A58:$I58)=0,"",IF(OR($A58="",$B58="",$C58="",$D58="",$G58="",$H58=""),0,IF($G58="Excused",0,1)))</f>
        <v/>
      </c>
      <c r="L58" s="21">
        <f>IF(COUNTA($A58:$I58)=0,"",IF(OR($A58="",$B58="",$C58="",$D58="",$G58="",$H58=""),0,IF(OR($G58="Present",$G58="Late"),1,0)))</f>
        <v/>
      </c>
      <c r="M58" s="22">
        <f>IF(OR($K58="",$K58=0),"",IFERROR($L58/$K58,""))</f>
        <v/>
      </c>
      <c r="N58" s="19">
        <f>IF(COUNTA($A58:$J58)=0,"",IF(OR($A58="",$B58="",$C58="",$D58="",$G58="",$H58=""),"Missing required field",IF(COUNTIF($A$5:$A$504,$A58)&gt;1,"Duplicate Record ID",IF(OR($E58="Unknown learner",$F58="Unknown group"),"Unknown learner",IF($B58&gt;TODAY(),"Future session date",IF(OR(NOT(ISNUMBER($H58)),$H58&lt;=0,$H58&gt;1440),"Invalid scheduled minutes",IF(AND(ISNUMBER($I58),$I58&gt;$H58),"Attended minutes exceed scheduled minutes",IF(AND($G58="Present",ISNUMBER($I58),$I58&lt;$H58),"Present with reduced minutes",IF(AND($G58="Late",OR($I58="",$I58&gt;=$H58)),"Review late minutes",IF(AND($G58="Absent",ISNUMBER($I58),$I58&gt;0),"Absent with attended minutes",IF(AND($G58="Excused",ISNUMBER($I58),$I58&gt;0),"Excused with attended minutes",""))))))))))</f>
        <v/>
      </c>
    </row>
    <row r="59">
      <c r="A59" s="17" t="n"/>
      <c r="B59" s="18" t="n"/>
      <c r="C59" s="17" t="n"/>
      <c r="D59" s="17" t="n"/>
      <c r="E59" s="19">
        <f>IF($D59="","",IFERROR(INDEX('Roster &amp; Settings'!$B$5:$B$104,MATCH($D59,'Roster &amp; Settings'!$A$5:$A$104,0)),"Unknown learner"))</f>
        <v/>
      </c>
      <c r="F59" s="19">
        <f>IF($D59="","",IFERROR(INDEX('Roster &amp; Settings'!$C$5:$C$104,MATCH($D59,'Roster &amp; Settings'!$A$5:$A$104,0)),"Unknown group"))</f>
        <v/>
      </c>
      <c r="G59" s="17" t="n"/>
      <c r="H59" s="20" t="n"/>
      <c r="I59" s="20" t="n"/>
      <c r="J59" s="17" t="n"/>
      <c r="K59" s="21">
        <f>IF(COUNTA($A59:$I59)=0,"",IF(OR($A59="",$B59="",$C59="",$D59="",$G59="",$H59=""),0,IF($G59="Excused",0,1)))</f>
        <v/>
      </c>
      <c r="L59" s="21">
        <f>IF(COUNTA($A59:$I59)=0,"",IF(OR($A59="",$B59="",$C59="",$D59="",$G59="",$H59=""),0,IF(OR($G59="Present",$G59="Late"),1,0)))</f>
        <v/>
      </c>
      <c r="M59" s="22">
        <f>IF(OR($K59="",$K59=0),"",IFERROR($L59/$K59,""))</f>
        <v/>
      </c>
      <c r="N59" s="19">
        <f>IF(COUNTA($A59:$J59)=0,"",IF(OR($A59="",$B59="",$C59="",$D59="",$G59="",$H59=""),"Missing required field",IF(COUNTIF($A$5:$A$504,$A59)&gt;1,"Duplicate Record ID",IF(OR($E59="Unknown learner",$F59="Unknown group"),"Unknown learner",IF($B59&gt;TODAY(),"Future session date",IF(OR(NOT(ISNUMBER($H59)),$H59&lt;=0,$H59&gt;1440),"Invalid scheduled minutes",IF(AND(ISNUMBER($I59),$I59&gt;$H59),"Attended minutes exceed scheduled minutes",IF(AND($G59="Present",ISNUMBER($I59),$I59&lt;$H59),"Present with reduced minutes",IF(AND($G59="Late",OR($I59="",$I59&gt;=$H59)),"Review late minutes",IF(AND($G59="Absent",ISNUMBER($I59),$I59&gt;0),"Absent with attended minutes",IF(AND($G59="Excused",ISNUMBER($I59),$I59&gt;0),"Excused with attended minutes",""))))))))))</f>
        <v/>
      </c>
    </row>
    <row r="60">
      <c r="A60" s="17" t="n"/>
      <c r="B60" s="18" t="n"/>
      <c r="C60" s="17" t="n"/>
      <c r="D60" s="17" t="n"/>
      <c r="E60" s="19">
        <f>IF($D60="","",IFERROR(INDEX('Roster &amp; Settings'!$B$5:$B$104,MATCH($D60,'Roster &amp; Settings'!$A$5:$A$104,0)),"Unknown learner"))</f>
        <v/>
      </c>
      <c r="F60" s="19">
        <f>IF($D60="","",IFERROR(INDEX('Roster &amp; Settings'!$C$5:$C$104,MATCH($D60,'Roster &amp; Settings'!$A$5:$A$104,0)),"Unknown group"))</f>
        <v/>
      </c>
      <c r="G60" s="17" t="n"/>
      <c r="H60" s="20" t="n"/>
      <c r="I60" s="20" t="n"/>
      <c r="J60" s="17" t="n"/>
      <c r="K60" s="21">
        <f>IF(COUNTA($A60:$I60)=0,"",IF(OR($A60="",$B60="",$C60="",$D60="",$G60="",$H60=""),0,IF($G60="Excused",0,1)))</f>
        <v/>
      </c>
      <c r="L60" s="21">
        <f>IF(COUNTA($A60:$I60)=0,"",IF(OR($A60="",$B60="",$C60="",$D60="",$G60="",$H60=""),0,IF(OR($G60="Present",$G60="Late"),1,0)))</f>
        <v/>
      </c>
      <c r="M60" s="22">
        <f>IF(OR($K60="",$K60=0),"",IFERROR($L60/$K60,""))</f>
        <v/>
      </c>
      <c r="N60" s="19">
        <f>IF(COUNTA($A60:$J60)=0,"",IF(OR($A60="",$B60="",$C60="",$D60="",$G60="",$H60=""),"Missing required field",IF(COUNTIF($A$5:$A$504,$A60)&gt;1,"Duplicate Record ID",IF(OR($E60="Unknown learner",$F60="Unknown group"),"Unknown learner",IF($B60&gt;TODAY(),"Future session date",IF(OR(NOT(ISNUMBER($H60)),$H60&lt;=0,$H60&gt;1440),"Invalid scheduled minutes",IF(AND(ISNUMBER($I60),$I60&gt;$H60),"Attended minutes exceed scheduled minutes",IF(AND($G60="Present",ISNUMBER($I60),$I60&lt;$H60),"Present with reduced minutes",IF(AND($G60="Late",OR($I60="",$I60&gt;=$H60)),"Review late minutes",IF(AND($G60="Absent",ISNUMBER($I60),$I60&gt;0),"Absent with attended minutes",IF(AND($G60="Excused",ISNUMBER($I60),$I60&gt;0),"Excused with attended minutes",""))))))))))</f>
        <v/>
      </c>
    </row>
    <row r="61">
      <c r="A61" s="17" t="n"/>
      <c r="B61" s="18" t="n"/>
      <c r="C61" s="17" t="n"/>
      <c r="D61" s="17" t="n"/>
      <c r="E61" s="19">
        <f>IF($D61="","",IFERROR(INDEX('Roster &amp; Settings'!$B$5:$B$104,MATCH($D61,'Roster &amp; Settings'!$A$5:$A$104,0)),"Unknown learner"))</f>
        <v/>
      </c>
      <c r="F61" s="19">
        <f>IF($D61="","",IFERROR(INDEX('Roster &amp; Settings'!$C$5:$C$104,MATCH($D61,'Roster &amp; Settings'!$A$5:$A$104,0)),"Unknown group"))</f>
        <v/>
      </c>
      <c r="G61" s="17" t="n"/>
      <c r="H61" s="20" t="n"/>
      <c r="I61" s="20" t="n"/>
      <c r="J61" s="17" t="n"/>
      <c r="K61" s="21">
        <f>IF(COUNTA($A61:$I61)=0,"",IF(OR($A61="",$B61="",$C61="",$D61="",$G61="",$H61=""),0,IF($G61="Excused",0,1)))</f>
        <v/>
      </c>
      <c r="L61" s="21">
        <f>IF(COUNTA($A61:$I61)=0,"",IF(OR($A61="",$B61="",$C61="",$D61="",$G61="",$H61=""),0,IF(OR($G61="Present",$G61="Late"),1,0)))</f>
        <v/>
      </c>
      <c r="M61" s="22">
        <f>IF(OR($K61="",$K61=0),"",IFERROR($L61/$K61,""))</f>
        <v/>
      </c>
      <c r="N61" s="19">
        <f>IF(COUNTA($A61:$J61)=0,"",IF(OR($A61="",$B61="",$C61="",$D61="",$G61="",$H61=""),"Missing required field",IF(COUNTIF($A$5:$A$504,$A61)&gt;1,"Duplicate Record ID",IF(OR($E61="Unknown learner",$F61="Unknown group"),"Unknown learner",IF($B61&gt;TODAY(),"Future session date",IF(OR(NOT(ISNUMBER($H61)),$H61&lt;=0,$H61&gt;1440),"Invalid scheduled minutes",IF(AND(ISNUMBER($I61),$I61&gt;$H61),"Attended minutes exceed scheduled minutes",IF(AND($G61="Present",ISNUMBER($I61),$I61&lt;$H61),"Present with reduced minutes",IF(AND($G61="Late",OR($I61="",$I61&gt;=$H61)),"Review late minutes",IF(AND($G61="Absent",ISNUMBER($I61),$I61&gt;0),"Absent with attended minutes",IF(AND($G61="Excused",ISNUMBER($I61),$I61&gt;0),"Excused with attended minutes",""))))))))))</f>
        <v/>
      </c>
    </row>
    <row r="62">
      <c r="A62" s="17" t="n"/>
      <c r="B62" s="18" t="n"/>
      <c r="C62" s="17" t="n"/>
      <c r="D62" s="17" t="n"/>
      <c r="E62" s="19">
        <f>IF($D62="","",IFERROR(INDEX('Roster &amp; Settings'!$B$5:$B$104,MATCH($D62,'Roster &amp; Settings'!$A$5:$A$104,0)),"Unknown learner"))</f>
        <v/>
      </c>
      <c r="F62" s="19">
        <f>IF($D62="","",IFERROR(INDEX('Roster &amp; Settings'!$C$5:$C$104,MATCH($D62,'Roster &amp; Settings'!$A$5:$A$104,0)),"Unknown group"))</f>
        <v/>
      </c>
      <c r="G62" s="17" t="n"/>
      <c r="H62" s="20" t="n"/>
      <c r="I62" s="20" t="n"/>
      <c r="J62" s="17" t="n"/>
      <c r="K62" s="21">
        <f>IF(COUNTA($A62:$I62)=0,"",IF(OR($A62="",$B62="",$C62="",$D62="",$G62="",$H62=""),0,IF($G62="Excused",0,1)))</f>
        <v/>
      </c>
      <c r="L62" s="21">
        <f>IF(COUNTA($A62:$I62)=0,"",IF(OR($A62="",$B62="",$C62="",$D62="",$G62="",$H62=""),0,IF(OR($G62="Present",$G62="Late"),1,0)))</f>
        <v/>
      </c>
      <c r="M62" s="22">
        <f>IF(OR($K62="",$K62=0),"",IFERROR($L62/$K62,""))</f>
        <v/>
      </c>
      <c r="N62" s="19">
        <f>IF(COUNTA($A62:$J62)=0,"",IF(OR($A62="",$B62="",$C62="",$D62="",$G62="",$H62=""),"Missing required field",IF(COUNTIF($A$5:$A$504,$A62)&gt;1,"Duplicate Record ID",IF(OR($E62="Unknown learner",$F62="Unknown group"),"Unknown learner",IF($B62&gt;TODAY(),"Future session date",IF(OR(NOT(ISNUMBER($H62)),$H62&lt;=0,$H62&gt;1440),"Invalid scheduled minutes",IF(AND(ISNUMBER($I62),$I62&gt;$H62),"Attended minutes exceed scheduled minutes",IF(AND($G62="Present",ISNUMBER($I62),$I62&lt;$H62),"Present with reduced minutes",IF(AND($G62="Late",OR($I62="",$I62&gt;=$H62)),"Review late minutes",IF(AND($G62="Absent",ISNUMBER($I62),$I62&gt;0),"Absent with attended minutes",IF(AND($G62="Excused",ISNUMBER($I62),$I62&gt;0),"Excused with attended minutes",""))))))))))</f>
        <v/>
      </c>
    </row>
    <row r="63">
      <c r="A63" s="17" t="n"/>
      <c r="B63" s="18" t="n"/>
      <c r="C63" s="17" t="n"/>
      <c r="D63" s="17" t="n"/>
      <c r="E63" s="19">
        <f>IF($D63="","",IFERROR(INDEX('Roster &amp; Settings'!$B$5:$B$104,MATCH($D63,'Roster &amp; Settings'!$A$5:$A$104,0)),"Unknown learner"))</f>
        <v/>
      </c>
      <c r="F63" s="19">
        <f>IF($D63="","",IFERROR(INDEX('Roster &amp; Settings'!$C$5:$C$104,MATCH($D63,'Roster &amp; Settings'!$A$5:$A$104,0)),"Unknown group"))</f>
        <v/>
      </c>
      <c r="G63" s="17" t="n"/>
      <c r="H63" s="20" t="n"/>
      <c r="I63" s="20" t="n"/>
      <c r="J63" s="17" t="n"/>
      <c r="K63" s="21">
        <f>IF(COUNTA($A63:$I63)=0,"",IF(OR($A63="",$B63="",$C63="",$D63="",$G63="",$H63=""),0,IF($G63="Excused",0,1)))</f>
        <v/>
      </c>
      <c r="L63" s="21">
        <f>IF(COUNTA($A63:$I63)=0,"",IF(OR($A63="",$B63="",$C63="",$D63="",$G63="",$H63=""),0,IF(OR($G63="Present",$G63="Late"),1,0)))</f>
        <v/>
      </c>
      <c r="M63" s="22">
        <f>IF(OR($K63="",$K63=0),"",IFERROR($L63/$K63,""))</f>
        <v/>
      </c>
      <c r="N63" s="19">
        <f>IF(COUNTA($A63:$J63)=0,"",IF(OR($A63="",$B63="",$C63="",$D63="",$G63="",$H63=""),"Missing required field",IF(COUNTIF($A$5:$A$504,$A63)&gt;1,"Duplicate Record ID",IF(OR($E63="Unknown learner",$F63="Unknown group"),"Unknown learner",IF($B63&gt;TODAY(),"Future session date",IF(OR(NOT(ISNUMBER($H63)),$H63&lt;=0,$H63&gt;1440),"Invalid scheduled minutes",IF(AND(ISNUMBER($I63),$I63&gt;$H63),"Attended minutes exceed scheduled minutes",IF(AND($G63="Present",ISNUMBER($I63),$I63&lt;$H63),"Present with reduced minutes",IF(AND($G63="Late",OR($I63="",$I63&gt;=$H63)),"Review late minutes",IF(AND($G63="Absent",ISNUMBER($I63),$I63&gt;0),"Absent with attended minutes",IF(AND($G63="Excused",ISNUMBER($I63),$I63&gt;0),"Excused with attended minutes",""))))))))))</f>
        <v/>
      </c>
    </row>
    <row r="64">
      <c r="A64" s="17" t="n"/>
      <c r="B64" s="18" t="n"/>
      <c r="C64" s="17" t="n"/>
      <c r="D64" s="17" t="n"/>
      <c r="E64" s="19">
        <f>IF($D64="","",IFERROR(INDEX('Roster &amp; Settings'!$B$5:$B$104,MATCH($D64,'Roster &amp; Settings'!$A$5:$A$104,0)),"Unknown learner"))</f>
        <v/>
      </c>
      <c r="F64" s="19">
        <f>IF($D64="","",IFERROR(INDEX('Roster &amp; Settings'!$C$5:$C$104,MATCH($D64,'Roster &amp; Settings'!$A$5:$A$104,0)),"Unknown group"))</f>
        <v/>
      </c>
      <c r="G64" s="17" t="n"/>
      <c r="H64" s="20" t="n"/>
      <c r="I64" s="20" t="n"/>
      <c r="J64" s="17" t="n"/>
      <c r="K64" s="21">
        <f>IF(COUNTA($A64:$I64)=0,"",IF(OR($A64="",$B64="",$C64="",$D64="",$G64="",$H64=""),0,IF($G64="Excused",0,1)))</f>
        <v/>
      </c>
      <c r="L64" s="21">
        <f>IF(COUNTA($A64:$I64)=0,"",IF(OR($A64="",$B64="",$C64="",$D64="",$G64="",$H64=""),0,IF(OR($G64="Present",$G64="Late"),1,0)))</f>
        <v/>
      </c>
      <c r="M64" s="22">
        <f>IF(OR($K64="",$K64=0),"",IFERROR($L64/$K64,""))</f>
        <v/>
      </c>
      <c r="N64" s="19">
        <f>IF(COUNTA($A64:$J64)=0,"",IF(OR($A64="",$B64="",$C64="",$D64="",$G64="",$H64=""),"Missing required field",IF(COUNTIF($A$5:$A$504,$A64)&gt;1,"Duplicate Record ID",IF(OR($E64="Unknown learner",$F64="Unknown group"),"Unknown learner",IF($B64&gt;TODAY(),"Future session date",IF(OR(NOT(ISNUMBER($H64)),$H64&lt;=0,$H64&gt;1440),"Invalid scheduled minutes",IF(AND(ISNUMBER($I64),$I64&gt;$H64),"Attended minutes exceed scheduled minutes",IF(AND($G64="Present",ISNUMBER($I64),$I64&lt;$H64),"Present with reduced minutes",IF(AND($G64="Late",OR($I64="",$I64&gt;=$H64)),"Review late minutes",IF(AND($G64="Absent",ISNUMBER($I64),$I64&gt;0),"Absent with attended minutes",IF(AND($G64="Excused",ISNUMBER($I64),$I64&gt;0),"Excused with attended minutes",""))))))))))</f>
        <v/>
      </c>
    </row>
    <row r="65">
      <c r="A65" s="17" t="n"/>
      <c r="B65" s="18" t="n"/>
      <c r="C65" s="17" t="n"/>
      <c r="D65" s="17" t="n"/>
      <c r="E65" s="19">
        <f>IF($D65="","",IFERROR(INDEX('Roster &amp; Settings'!$B$5:$B$104,MATCH($D65,'Roster &amp; Settings'!$A$5:$A$104,0)),"Unknown learner"))</f>
        <v/>
      </c>
      <c r="F65" s="19">
        <f>IF($D65="","",IFERROR(INDEX('Roster &amp; Settings'!$C$5:$C$104,MATCH($D65,'Roster &amp; Settings'!$A$5:$A$104,0)),"Unknown group"))</f>
        <v/>
      </c>
      <c r="G65" s="17" t="n"/>
      <c r="H65" s="20" t="n"/>
      <c r="I65" s="20" t="n"/>
      <c r="J65" s="17" t="n"/>
      <c r="K65" s="21">
        <f>IF(COUNTA($A65:$I65)=0,"",IF(OR($A65="",$B65="",$C65="",$D65="",$G65="",$H65=""),0,IF($G65="Excused",0,1)))</f>
        <v/>
      </c>
      <c r="L65" s="21">
        <f>IF(COUNTA($A65:$I65)=0,"",IF(OR($A65="",$B65="",$C65="",$D65="",$G65="",$H65=""),0,IF(OR($G65="Present",$G65="Late"),1,0)))</f>
        <v/>
      </c>
      <c r="M65" s="22">
        <f>IF(OR($K65="",$K65=0),"",IFERROR($L65/$K65,""))</f>
        <v/>
      </c>
      <c r="N65" s="19">
        <f>IF(COUNTA($A65:$J65)=0,"",IF(OR($A65="",$B65="",$C65="",$D65="",$G65="",$H65=""),"Missing required field",IF(COUNTIF($A$5:$A$504,$A65)&gt;1,"Duplicate Record ID",IF(OR($E65="Unknown learner",$F65="Unknown group"),"Unknown learner",IF($B65&gt;TODAY(),"Future session date",IF(OR(NOT(ISNUMBER($H65)),$H65&lt;=0,$H65&gt;1440),"Invalid scheduled minutes",IF(AND(ISNUMBER($I65),$I65&gt;$H65),"Attended minutes exceed scheduled minutes",IF(AND($G65="Present",ISNUMBER($I65),$I65&lt;$H65),"Present with reduced minutes",IF(AND($G65="Late",OR($I65="",$I65&gt;=$H65)),"Review late minutes",IF(AND($G65="Absent",ISNUMBER($I65),$I65&gt;0),"Absent with attended minutes",IF(AND($G65="Excused",ISNUMBER($I65),$I65&gt;0),"Excused with attended minutes",""))))))))))</f>
        <v/>
      </c>
    </row>
    <row r="66">
      <c r="A66" s="17" t="n"/>
      <c r="B66" s="18" t="n"/>
      <c r="C66" s="17" t="n"/>
      <c r="D66" s="17" t="n"/>
      <c r="E66" s="19">
        <f>IF($D66="","",IFERROR(INDEX('Roster &amp; Settings'!$B$5:$B$104,MATCH($D66,'Roster &amp; Settings'!$A$5:$A$104,0)),"Unknown learner"))</f>
        <v/>
      </c>
      <c r="F66" s="19">
        <f>IF($D66="","",IFERROR(INDEX('Roster &amp; Settings'!$C$5:$C$104,MATCH($D66,'Roster &amp; Settings'!$A$5:$A$104,0)),"Unknown group"))</f>
        <v/>
      </c>
      <c r="G66" s="17" t="n"/>
      <c r="H66" s="20" t="n"/>
      <c r="I66" s="20" t="n"/>
      <c r="J66" s="17" t="n"/>
      <c r="K66" s="21">
        <f>IF(COUNTA($A66:$I66)=0,"",IF(OR($A66="",$B66="",$C66="",$D66="",$G66="",$H66=""),0,IF($G66="Excused",0,1)))</f>
        <v/>
      </c>
      <c r="L66" s="21">
        <f>IF(COUNTA($A66:$I66)=0,"",IF(OR($A66="",$B66="",$C66="",$D66="",$G66="",$H66=""),0,IF(OR($G66="Present",$G66="Late"),1,0)))</f>
        <v/>
      </c>
      <c r="M66" s="22">
        <f>IF(OR($K66="",$K66=0),"",IFERROR($L66/$K66,""))</f>
        <v/>
      </c>
      <c r="N66" s="19">
        <f>IF(COUNTA($A66:$J66)=0,"",IF(OR($A66="",$B66="",$C66="",$D66="",$G66="",$H66=""),"Missing required field",IF(COUNTIF($A$5:$A$504,$A66)&gt;1,"Duplicate Record ID",IF(OR($E66="Unknown learner",$F66="Unknown group"),"Unknown learner",IF($B66&gt;TODAY(),"Future session date",IF(OR(NOT(ISNUMBER($H66)),$H66&lt;=0,$H66&gt;1440),"Invalid scheduled minutes",IF(AND(ISNUMBER($I66),$I66&gt;$H66),"Attended minutes exceed scheduled minutes",IF(AND($G66="Present",ISNUMBER($I66),$I66&lt;$H66),"Present with reduced minutes",IF(AND($G66="Late",OR($I66="",$I66&gt;=$H66)),"Review late minutes",IF(AND($G66="Absent",ISNUMBER($I66),$I66&gt;0),"Absent with attended minutes",IF(AND($G66="Excused",ISNUMBER($I66),$I66&gt;0),"Excused with attended minutes",""))))))))))</f>
        <v/>
      </c>
    </row>
    <row r="67">
      <c r="A67" s="17" t="n"/>
      <c r="B67" s="18" t="n"/>
      <c r="C67" s="17" t="n"/>
      <c r="D67" s="17" t="n"/>
      <c r="E67" s="19">
        <f>IF($D67="","",IFERROR(INDEX('Roster &amp; Settings'!$B$5:$B$104,MATCH($D67,'Roster &amp; Settings'!$A$5:$A$104,0)),"Unknown learner"))</f>
        <v/>
      </c>
      <c r="F67" s="19">
        <f>IF($D67="","",IFERROR(INDEX('Roster &amp; Settings'!$C$5:$C$104,MATCH($D67,'Roster &amp; Settings'!$A$5:$A$104,0)),"Unknown group"))</f>
        <v/>
      </c>
      <c r="G67" s="17" t="n"/>
      <c r="H67" s="20" t="n"/>
      <c r="I67" s="20" t="n"/>
      <c r="J67" s="17" t="n"/>
      <c r="K67" s="21">
        <f>IF(COUNTA($A67:$I67)=0,"",IF(OR($A67="",$B67="",$C67="",$D67="",$G67="",$H67=""),0,IF($G67="Excused",0,1)))</f>
        <v/>
      </c>
      <c r="L67" s="21">
        <f>IF(COUNTA($A67:$I67)=0,"",IF(OR($A67="",$B67="",$C67="",$D67="",$G67="",$H67=""),0,IF(OR($G67="Present",$G67="Late"),1,0)))</f>
        <v/>
      </c>
      <c r="M67" s="22">
        <f>IF(OR($K67="",$K67=0),"",IFERROR($L67/$K67,""))</f>
        <v/>
      </c>
      <c r="N67" s="19">
        <f>IF(COUNTA($A67:$J67)=0,"",IF(OR($A67="",$B67="",$C67="",$D67="",$G67="",$H67=""),"Missing required field",IF(COUNTIF($A$5:$A$504,$A67)&gt;1,"Duplicate Record ID",IF(OR($E67="Unknown learner",$F67="Unknown group"),"Unknown learner",IF($B67&gt;TODAY(),"Future session date",IF(OR(NOT(ISNUMBER($H67)),$H67&lt;=0,$H67&gt;1440),"Invalid scheduled minutes",IF(AND(ISNUMBER($I67),$I67&gt;$H67),"Attended minutes exceed scheduled minutes",IF(AND($G67="Present",ISNUMBER($I67),$I67&lt;$H67),"Present with reduced minutes",IF(AND($G67="Late",OR($I67="",$I67&gt;=$H67)),"Review late minutes",IF(AND($G67="Absent",ISNUMBER($I67),$I67&gt;0),"Absent with attended minutes",IF(AND($G67="Excused",ISNUMBER($I67),$I67&gt;0),"Excused with attended minutes",""))))))))))</f>
        <v/>
      </c>
    </row>
    <row r="68">
      <c r="A68" s="17" t="n"/>
      <c r="B68" s="18" t="n"/>
      <c r="C68" s="17" t="n"/>
      <c r="D68" s="17" t="n"/>
      <c r="E68" s="19">
        <f>IF($D68="","",IFERROR(INDEX('Roster &amp; Settings'!$B$5:$B$104,MATCH($D68,'Roster &amp; Settings'!$A$5:$A$104,0)),"Unknown learner"))</f>
        <v/>
      </c>
      <c r="F68" s="19">
        <f>IF($D68="","",IFERROR(INDEX('Roster &amp; Settings'!$C$5:$C$104,MATCH($D68,'Roster &amp; Settings'!$A$5:$A$104,0)),"Unknown group"))</f>
        <v/>
      </c>
      <c r="G68" s="17" t="n"/>
      <c r="H68" s="20" t="n"/>
      <c r="I68" s="20" t="n"/>
      <c r="J68" s="17" t="n"/>
      <c r="K68" s="21">
        <f>IF(COUNTA($A68:$I68)=0,"",IF(OR($A68="",$B68="",$C68="",$D68="",$G68="",$H68=""),0,IF($G68="Excused",0,1)))</f>
        <v/>
      </c>
      <c r="L68" s="21">
        <f>IF(COUNTA($A68:$I68)=0,"",IF(OR($A68="",$B68="",$C68="",$D68="",$G68="",$H68=""),0,IF(OR($G68="Present",$G68="Late"),1,0)))</f>
        <v/>
      </c>
      <c r="M68" s="22">
        <f>IF(OR($K68="",$K68=0),"",IFERROR($L68/$K68,""))</f>
        <v/>
      </c>
      <c r="N68" s="19">
        <f>IF(COUNTA($A68:$J68)=0,"",IF(OR($A68="",$B68="",$C68="",$D68="",$G68="",$H68=""),"Missing required field",IF(COUNTIF($A$5:$A$504,$A68)&gt;1,"Duplicate Record ID",IF(OR($E68="Unknown learner",$F68="Unknown group"),"Unknown learner",IF($B68&gt;TODAY(),"Future session date",IF(OR(NOT(ISNUMBER($H68)),$H68&lt;=0,$H68&gt;1440),"Invalid scheduled minutes",IF(AND(ISNUMBER($I68),$I68&gt;$H68),"Attended minutes exceed scheduled minutes",IF(AND($G68="Present",ISNUMBER($I68),$I68&lt;$H68),"Present with reduced minutes",IF(AND($G68="Late",OR($I68="",$I68&gt;=$H68)),"Review late minutes",IF(AND($G68="Absent",ISNUMBER($I68),$I68&gt;0),"Absent with attended minutes",IF(AND($G68="Excused",ISNUMBER($I68),$I68&gt;0),"Excused with attended minutes",""))))))))))</f>
        <v/>
      </c>
    </row>
    <row r="69">
      <c r="A69" s="17" t="n"/>
      <c r="B69" s="18" t="n"/>
      <c r="C69" s="17" t="n"/>
      <c r="D69" s="17" t="n"/>
      <c r="E69" s="19">
        <f>IF($D69="","",IFERROR(INDEX('Roster &amp; Settings'!$B$5:$B$104,MATCH($D69,'Roster &amp; Settings'!$A$5:$A$104,0)),"Unknown learner"))</f>
        <v/>
      </c>
      <c r="F69" s="19">
        <f>IF($D69="","",IFERROR(INDEX('Roster &amp; Settings'!$C$5:$C$104,MATCH($D69,'Roster &amp; Settings'!$A$5:$A$104,0)),"Unknown group"))</f>
        <v/>
      </c>
      <c r="G69" s="17" t="n"/>
      <c r="H69" s="20" t="n"/>
      <c r="I69" s="20" t="n"/>
      <c r="J69" s="17" t="n"/>
      <c r="K69" s="21">
        <f>IF(COUNTA($A69:$I69)=0,"",IF(OR($A69="",$B69="",$C69="",$D69="",$G69="",$H69=""),0,IF($G69="Excused",0,1)))</f>
        <v/>
      </c>
      <c r="L69" s="21">
        <f>IF(COUNTA($A69:$I69)=0,"",IF(OR($A69="",$B69="",$C69="",$D69="",$G69="",$H69=""),0,IF(OR($G69="Present",$G69="Late"),1,0)))</f>
        <v/>
      </c>
      <c r="M69" s="22">
        <f>IF(OR($K69="",$K69=0),"",IFERROR($L69/$K69,""))</f>
        <v/>
      </c>
      <c r="N69" s="19">
        <f>IF(COUNTA($A69:$J69)=0,"",IF(OR($A69="",$B69="",$C69="",$D69="",$G69="",$H69=""),"Missing required field",IF(COUNTIF($A$5:$A$504,$A69)&gt;1,"Duplicate Record ID",IF(OR($E69="Unknown learner",$F69="Unknown group"),"Unknown learner",IF($B69&gt;TODAY(),"Future session date",IF(OR(NOT(ISNUMBER($H69)),$H69&lt;=0,$H69&gt;1440),"Invalid scheduled minutes",IF(AND(ISNUMBER($I69),$I69&gt;$H69),"Attended minutes exceed scheduled minutes",IF(AND($G69="Present",ISNUMBER($I69),$I69&lt;$H69),"Present with reduced minutes",IF(AND($G69="Late",OR($I69="",$I69&gt;=$H69)),"Review late minutes",IF(AND($G69="Absent",ISNUMBER($I69),$I69&gt;0),"Absent with attended minutes",IF(AND($G69="Excused",ISNUMBER($I69),$I69&gt;0),"Excused with attended minutes",""))))))))))</f>
        <v/>
      </c>
    </row>
    <row r="70">
      <c r="A70" s="17" t="n"/>
      <c r="B70" s="18" t="n"/>
      <c r="C70" s="17" t="n"/>
      <c r="D70" s="17" t="n"/>
      <c r="E70" s="19">
        <f>IF($D70="","",IFERROR(INDEX('Roster &amp; Settings'!$B$5:$B$104,MATCH($D70,'Roster &amp; Settings'!$A$5:$A$104,0)),"Unknown learner"))</f>
        <v/>
      </c>
      <c r="F70" s="19">
        <f>IF($D70="","",IFERROR(INDEX('Roster &amp; Settings'!$C$5:$C$104,MATCH($D70,'Roster &amp; Settings'!$A$5:$A$104,0)),"Unknown group"))</f>
        <v/>
      </c>
      <c r="G70" s="17" t="n"/>
      <c r="H70" s="20" t="n"/>
      <c r="I70" s="20" t="n"/>
      <c r="J70" s="17" t="n"/>
      <c r="K70" s="21">
        <f>IF(COUNTA($A70:$I70)=0,"",IF(OR($A70="",$B70="",$C70="",$D70="",$G70="",$H70=""),0,IF($G70="Excused",0,1)))</f>
        <v/>
      </c>
      <c r="L70" s="21">
        <f>IF(COUNTA($A70:$I70)=0,"",IF(OR($A70="",$B70="",$C70="",$D70="",$G70="",$H70=""),0,IF(OR($G70="Present",$G70="Late"),1,0)))</f>
        <v/>
      </c>
      <c r="M70" s="22">
        <f>IF(OR($K70="",$K70=0),"",IFERROR($L70/$K70,""))</f>
        <v/>
      </c>
      <c r="N70" s="19">
        <f>IF(COUNTA($A70:$J70)=0,"",IF(OR($A70="",$B70="",$C70="",$D70="",$G70="",$H70=""),"Missing required field",IF(COUNTIF($A$5:$A$504,$A70)&gt;1,"Duplicate Record ID",IF(OR($E70="Unknown learner",$F70="Unknown group"),"Unknown learner",IF($B70&gt;TODAY(),"Future session date",IF(OR(NOT(ISNUMBER($H70)),$H70&lt;=0,$H70&gt;1440),"Invalid scheduled minutes",IF(AND(ISNUMBER($I70),$I70&gt;$H70),"Attended minutes exceed scheduled minutes",IF(AND($G70="Present",ISNUMBER($I70),$I70&lt;$H70),"Present with reduced minutes",IF(AND($G70="Late",OR($I70="",$I70&gt;=$H70)),"Review late minutes",IF(AND($G70="Absent",ISNUMBER($I70),$I70&gt;0),"Absent with attended minutes",IF(AND($G70="Excused",ISNUMBER($I70),$I70&gt;0),"Excused with attended minutes",""))))))))))</f>
        <v/>
      </c>
    </row>
    <row r="71">
      <c r="A71" s="17" t="n"/>
      <c r="B71" s="18" t="n"/>
      <c r="C71" s="17" t="n"/>
      <c r="D71" s="17" t="n"/>
      <c r="E71" s="19">
        <f>IF($D71="","",IFERROR(INDEX('Roster &amp; Settings'!$B$5:$B$104,MATCH($D71,'Roster &amp; Settings'!$A$5:$A$104,0)),"Unknown learner"))</f>
        <v/>
      </c>
      <c r="F71" s="19">
        <f>IF($D71="","",IFERROR(INDEX('Roster &amp; Settings'!$C$5:$C$104,MATCH($D71,'Roster &amp; Settings'!$A$5:$A$104,0)),"Unknown group"))</f>
        <v/>
      </c>
      <c r="G71" s="17" t="n"/>
      <c r="H71" s="20" t="n"/>
      <c r="I71" s="20" t="n"/>
      <c r="J71" s="17" t="n"/>
      <c r="K71" s="21">
        <f>IF(COUNTA($A71:$I71)=0,"",IF(OR($A71="",$B71="",$C71="",$D71="",$G71="",$H71=""),0,IF($G71="Excused",0,1)))</f>
        <v/>
      </c>
      <c r="L71" s="21">
        <f>IF(COUNTA($A71:$I71)=0,"",IF(OR($A71="",$B71="",$C71="",$D71="",$G71="",$H71=""),0,IF(OR($G71="Present",$G71="Late"),1,0)))</f>
        <v/>
      </c>
      <c r="M71" s="22">
        <f>IF(OR($K71="",$K71=0),"",IFERROR($L71/$K71,""))</f>
        <v/>
      </c>
      <c r="N71" s="19">
        <f>IF(COUNTA($A71:$J71)=0,"",IF(OR($A71="",$B71="",$C71="",$D71="",$G71="",$H71=""),"Missing required field",IF(COUNTIF($A$5:$A$504,$A71)&gt;1,"Duplicate Record ID",IF(OR($E71="Unknown learner",$F71="Unknown group"),"Unknown learner",IF($B71&gt;TODAY(),"Future session date",IF(OR(NOT(ISNUMBER($H71)),$H71&lt;=0,$H71&gt;1440),"Invalid scheduled minutes",IF(AND(ISNUMBER($I71),$I71&gt;$H71),"Attended minutes exceed scheduled minutes",IF(AND($G71="Present",ISNUMBER($I71),$I71&lt;$H71),"Present with reduced minutes",IF(AND($G71="Late",OR($I71="",$I71&gt;=$H71)),"Review late minutes",IF(AND($G71="Absent",ISNUMBER($I71),$I71&gt;0),"Absent with attended minutes",IF(AND($G71="Excused",ISNUMBER($I71),$I71&gt;0),"Excused with attended minutes",""))))))))))</f>
        <v/>
      </c>
    </row>
    <row r="72">
      <c r="A72" s="17" t="n"/>
      <c r="B72" s="18" t="n"/>
      <c r="C72" s="17" t="n"/>
      <c r="D72" s="17" t="n"/>
      <c r="E72" s="19">
        <f>IF($D72="","",IFERROR(INDEX('Roster &amp; Settings'!$B$5:$B$104,MATCH($D72,'Roster &amp; Settings'!$A$5:$A$104,0)),"Unknown learner"))</f>
        <v/>
      </c>
      <c r="F72" s="19">
        <f>IF($D72="","",IFERROR(INDEX('Roster &amp; Settings'!$C$5:$C$104,MATCH($D72,'Roster &amp; Settings'!$A$5:$A$104,0)),"Unknown group"))</f>
        <v/>
      </c>
      <c r="G72" s="17" t="n"/>
      <c r="H72" s="20" t="n"/>
      <c r="I72" s="20" t="n"/>
      <c r="J72" s="17" t="n"/>
      <c r="K72" s="21">
        <f>IF(COUNTA($A72:$I72)=0,"",IF(OR($A72="",$B72="",$C72="",$D72="",$G72="",$H72=""),0,IF($G72="Excused",0,1)))</f>
        <v/>
      </c>
      <c r="L72" s="21">
        <f>IF(COUNTA($A72:$I72)=0,"",IF(OR($A72="",$B72="",$C72="",$D72="",$G72="",$H72=""),0,IF(OR($G72="Present",$G72="Late"),1,0)))</f>
        <v/>
      </c>
      <c r="M72" s="22">
        <f>IF(OR($K72="",$K72=0),"",IFERROR($L72/$K72,""))</f>
        <v/>
      </c>
      <c r="N72" s="19">
        <f>IF(COUNTA($A72:$J72)=0,"",IF(OR($A72="",$B72="",$C72="",$D72="",$G72="",$H72=""),"Missing required field",IF(COUNTIF($A$5:$A$504,$A72)&gt;1,"Duplicate Record ID",IF(OR($E72="Unknown learner",$F72="Unknown group"),"Unknown learner",IF($B72&gt;TODAY(),"Future session date",IF(OR(NOT(ISNUMBER($H72)),$H72&lt;=0,$H72&gt;1440),"Invalid scheduled minutes",IF(AND(ISNUMBER($I72),$I72&gt;$H72),"Attended minutes exceed scheduled minutes",IF(AND($G72="Present",ISNUMBER($I72),$I72&lt;$H72),"Present with reduced minutes",IF(AND($G72="Late",OR($I72="",$I72&gt;=$H72)),"Review late minutes",IF(AND($G72="Absent",ISNUMBER($I72),$I72&gt;0),"Absent with attended minutes",IF(AND($G72="Excused",ISNUMBER($I72),$I72&gt;0),"Excused with attended minutes",""))))))))))</f>
        <v/>
      </c>
    </row>
    <row r="73">
      <c r="A73" s="17" t="n"/>
      <c r="B73" s="18" t="n"/>
      <c r="C73" s="17" t="n"/>
      <c r="D73" s="17" t="n"/>
      <c r="E73" s="19">
        <f>IF($D73="","",IFERROR(INDEX('Roster &amp; Settings'!$B$5:$B$104,MATCH($D73,'Roster &amp; Settings'!$A$5:$A$104,0)),"Unknown learner"))</f>
        <v/>
      </c>
      <c r="F73" s="19">
        <f>IF($D73="","",IFERROR(INDEX('Roster &amp; Settings'!$C$5:$C$104,MATCH($D73,'Roster &amp; Settings'!$A$5:$A$104,0)),"Unknown group"))</f>
        <v/>
      </c>
      <c r="G73" s="17" t="n"/>
      <c r="H73" s="20" t="n"/>
      <c r="I73" s="20" t="n"/>
      <c r="J73" s="17" t="n"/>
      <c r="K73" s="21">
        <f>IF(COUNTA($A73:$I73)=0,"",IF(OR($A73="",$B73="",$C73="",$D73="",$G73="",$H73=""),0,IF($G73="Excused",0,1)))</f>
        <v/>
      </c>
      <c r="L73" s="21">
        <f>IF(COUNTA($A73:$I73)=0,"",IF(OR($A73="",$B73="",$C73="",$D73="",$G73="",$H73=""),0,IF(OR($G73="Present",$G73="Late"),1,0)))</f>
        <v/>
      </c>
      <c r="M73" s="22">
        <f>IF(OR($K73="",$K73=0),"",IFERROR($L73/$K73,""))</f>
        <v/>
      </c>
      <c r="N73" s="19">
        <f>IF(COUNTA($A73:$J73)=0,"",IF(OR($A73="",$B73="",$C73="",$D73="",$G73="",$H73=""),"Missing required field",IF(COUNTIF($A$5:$A$504,$A73)&gt;1,"Duplicate Record ID",IF(OR($E73="Unknown learner",$F73="Unknown group"),"Unknown learner",IF($B73&gt;TODAY(),"Future session date",IF(OR(NOT(ISNUMBER($H73)),$H73&lt;=0,$H73&gt;1440),"Invalid scheduled minutes",IF(AND(ISNUMBER($I73),$I73&gt;$H73),"Attended minutes exceed scheduled minutes",IF(AND($G73="Present",ISNUMBER($I73),$I73&lt;$H73),"Present with reduced minutes",IF(AND($G73="Late",OR($I73="",$I73&gt;=$H73)),"Review late minutes",IF(AND($G73="Absent",ISNUMBER($I73),$I73&gt;0),"Absent with attended minutes",IF(AND($G73="Excused",ISNUMBER($I73),$I73&gt;0),"Excused with attended minutes",""))))))))))</f>
        <v/>
      </c>
    </row>
    <row r="74">
      <c r="A74" s="17" t="n"/>
      <c r="B74" s="18" t="n"/>
      <c r="C74" s="17" t="n"/>
      <c r="D74" s="17" t="n"/>
      <c r="E74" s="19">
        <f>IF($D74="","",IFERROR(INDEX('Roster &amp; Settings'!$B$5:$B$104,MATCH($D74,'Roster &amp; Settings'!$A$5:$A$104,0)),"Unknown learner"))</f>
        <v/>
      </c>
      <c r="F74" s="19">
        <f>IF($D74="","",IFERROR(INDEX('Roster &amp; Settings'!$C$5:$C$104,MATCH($D74,'Roster &amp; Settings'!$A$5:$A$104,0)),"Unknown group"))</f>
        <v/>
      </c>
      <c r="G74" s="17" t="n"/>
      <c r="H74" s="20" t="n"/>
      <c r="I74" s="20" t="n"/>
      <c r="J74" s="17" t="n"/>
      <c r="K74" s="21">
        <f>IF(COUNTA($A74:$I74)=0,"",IF(OR($A74="",$B74="",$C74="",$D74="",$G74="",$H74=""),0,IF($G74="Excused",0,1)))</f>
        <v/>
      </c>
      <c r="L74" s="21">
        <f>IF(COUNTA($A74:$I74)=0,"",IF(OR($A74="",$B74="",$C74="",$D74="",$G74="",$H74=""),0,IF(OR($G74="Present",$G74="Late"),1,0)))</f>
        <v/>
      </c>
      <c r="M74" s="22">
        <f>IF(OR($K74="",$K74=0),"",IFERROR($L74/$K74,""))</f>
        <v/>
      </c>
      <c r="N74" s="19">
        <f>IF(COUNTA($A74:$J74)=0,"",IF(OR($A74="",$B74="",$C74="",$D74="",$G74="",$H74=""),"Missing required field",IF(COUNTIF($A$5:$A$504,$A74)&gt;1,"Duplicate Record ID",IF(OR($E74="Unknown learner",$F74="Unknown group"),"Unknown learner",IF($B74&gt;TODAY(),"Future session date",IF(OR(NOT(ISNUMBER($H74)),$H74&lt;=0,$H74&gt;1440),"Invalid scheduled minutes",IF(AND(ISNUMBER($I74),$I74&gt;$H74),"Attended minutes exceed scheduled minutes",IF(AND($G74="Present",ISNUMBER($I74),$I74&lt;$H74),"Present with reduced minutes",IF(AND($G74="Late",OR($I74="",$I74&gt;=$H74)),"Review late minutes",IF(AND($G74="Absent",ISNUMBER($I74),$I74&gt;0),"Absent with attended minutes",IF(AND($G74="Excused",ISNUMBER($I74),$I74&gt;0),"Excused with attended minutes",""))))))))))</f>
        <v/>
      </c>
    </row>
    <row r="75">
      <c r="A75" s="17" t="n"/>
      <c r="B75" s="18" t="n"/>
      <c r="C75" s="17" t="n"/>
      <c r="D75" s="17" t="n"/>
      <c r="E75" s="19">
        <f>IF($D75="","",IFERROR(INDEX('Roster &amp; Settings'!$B$5:$B$104,MATCH($D75,'Roster &amp; Settings'!$A$5:$A$104,0)),"Unknown learner"))</f>
        <v/>
      </c>
      <c r="F75" s="19">
        <f>IF($D75="","",IFERROR(INDEX('Roster &amp; Settings'!$C$5:$C$104,MATCH($D75,'Roster &amp; Settings'!$A$5:$A$104,0)),"Unknown group"))</f>
        <v/>
      </c>
      <c r="G75" s="17" t="n"/>
      <c r="H75" s="20" t="n"/>
      <c r="I75" s="20" t="n"/>
      <c r="J75" s="17" t="n"/>
      <c r="K75" s="21">
        <f>IF(COUNTA($A75:$I75)=0,"",IF(OR($A75="",$B75="",$C75="",$D75="",$G75="",$H75=""),0,IF($G75="Excused",0,1)))</f>
        <v/>
      </c>
      <c r="L75" s="21">
        <f>IF(COUNTA($A75:$I75)=0,"",IF(OR($A75="",$B75="",$C75="",$D75="",$G75="",$H75=""),0,IF(OR($G75="Present",$G75="Late"),1,0)))</f>
        <v/>
      </c>
      <c r="M75" s="22">
        <f>IF(OR($K75="",$K75=0),"",IFERROR($L75/$K75,""))</f>
        <v/>
      </c>
      <c r="N75" s="19">
        <f>IF(COUNTA($A75:$J75)=0,"",IF(OR($A75="",$B75="",$C75="",$D75="",$G75="",$H75=""),"Missing required field",IF(COUNTIF($A$5:$A$504,$A75)&gt;1,"Duplicate Record ID",IF(OR($E75="Unknown learner",$F75="Unknown group"),"Unknown learner",IF($B75&gt;TODAY(),"Future session date",IF(OR(NOT(ISNUMBER($H75)),$H75&lt;=0,$H75&gt;1440),"Invalid scheduled minutes",IF(AND(ISNUMBER($I75),$I75&gt;$H75),"Attended minutes exceed scheduled minutes",IF(AND($G75="Present",ISNUMBER($I75),$I75&lt;$H75),"Present with reduced minutes",IF(AND($G75="Late",OR($I75="",$I75&gt;=$H75)),"Review late minutes",IF(AND($G75="Absent",ISNUMBER($I75),$I75&gt;0),"Absent with attended minutes",IF(AND($G75="Excused",ISNUMBER($I75),$I75&gt;0),"Excused with attended minutes",""))))))))))</f>
        <v/>
      </c>
    </row>
    <row r="76">
      <c r="A76" s="17" t="n"/>
      <c r="B76" s="18" t="n"/>
      <c r="C76" s="17" t="n"/>
      <c r="D76" s="17" t="n"/>
      <c r="E76" s="19">
        <f>IF($D76="","",IFERROR(INDEX('Roster &amp; Settings'!$B$5:$B$104,MATCH($D76,'Roster &amp; Settings'!$A$5:$A$104,0)),"Unknown learner"))</f>
        <v/>
      </c>
      <c r="F76" s="19">
        <f>IF($D76="","",IFERROR(INDEX('Roster &amp; Settings'!$C$5:$C$104,MATCH($D76,'Roster &amp; Settings'!$A$5:$A$104,0)),"Unknown group"))</f>
        <v/>
      </c>
      <c r="G76" s="17" t="n"/>
      <c r="H76" s="20" t="n"/>
      <c r="I76" s="20" t="n"/>
      <c r="J76" s="17" t="n"/>
      <c r="K76" s="21">
        <f>IF(COUNTA($A76:$I76)=0,"",IF(OR($A76="",$B76="",$C76="",$D76="",$G76="",$H76=""),0,IF($G76="Excused",0,1)))</f>
        <v/>
      </c>
      <c r="L76" s="21">
        <f>IF(COUNTA($A76:$I76)=0,"",IF(OR($A76="",$B76="",$C76="",$D76="",$G76="",$H76=""),0,IF(OR($G76="Present",$G76="Late"),1,0)))</f>
        <v/>
      </c>
      <c r="M76" s="22">
        <f>IF(OR($K76="",$K76=0),"",IFERROR($L76/$K76,""))</f>
        <v/>
      </c>
      <c r="N76" s="19">
        <f>IF(COUNTA($A76:$J76)=0,"",IF(OR($A76="",$B76="",$C76="",$D76="",$G76="",$H76=""),"Missing required field",IF(COUNTIF($A$5:$A$504,$A76)&gt;1,"Duplicate Record ID",IF(OR($E76="Unknown learner",$F76="Unknown group"),"Unknown learner",IF($B76&gt;TODAY(),"Future session date",IF(OR(NOT(ISNUMBER($H76)),$H76&lt;=0,$H76&gt;1440),"Invalid scheduled minutes",IF(AND(ISNUMBER($I76),$I76&gt;$H76),"Attended minutes exceed scheduled minutes",IF(AND($G76="Present",ISNUMBER($I76),$I76&lt;$H76),"Present with reduced minutes",IF(AND($G76="Late",OR($I76="",$I76&gt;=$H76)),"Review late minutes",IF(AND($G76="Absent",ISNUMBER($I76),$I76&gt;0),"Absent with attended minutes",IF(AND($G76="Excused",ISNUMBER($I76),$I76&gt;0),"Excused with attended minutes",""))))))))))</f>
        <v/>
      </c>
    </row>
    <row r="77">
      <c r="A77" s="17" t="n"/>
      <c r="B77" s="18" t="n"/>
      <c r="C77" s="17" t="n"/>
      <c r="D77" s="17" t="n"/>
      <c r="E77" s="19">
        <f>IF($D77="","",IFERROR(INDEX('Roster &amp; Settings'!$B$5:$B$104,MATCH($D77,'Roster &amp; Settings'!$A$5:$A$104,0)),"Unknown learner"))</f>
        <v/>
      </c>
      <c r="F77" s="19">
        <f>IF($D77="","",IFERROR(INDEX('Roster &amp; Settings'!$C$5:$C$104,MATCH($D77,'Roster &amp; Settings'!$A$5:$A$104,0)),"Unknown group"))</f>
        <v/>
      </c>
      <c r="G77" s="17" t="n"/>
      <c r="H77" s="20" t="n"/>
      <c r="I77" s="20" t="n"/>
      <c r="J77" s="17" t="n"/>
      <c r="K77" s="21">
        <f>IF(COUNTA($A77:$I77)=0,"",IF(OR($A77="",$B77="",$C77="",$D77="",$G77="",$H77=""),0,IF($G77="Excused",0,1)))</f>
        <v/>
      </c>
      <c r="L77" s="21">
        <f>IF(COUNTA($A77:$I77)=0,"",IF(OR($A77="",$B77="",$C77="",$D77="",$G77="",$H77=""),0,IF(OR($G77="Present",$G77="Late"),1,0)))</f>
        <v/>
      </c>
      <c r="M77" s="22">
        <f>IF(OR($K77="",$K77=0),"",IFERROR($L77/$K77,""))</f>
        <v/>
      </c>
      <c r="N77" s="19">
        <f>IF(COUNTA($A77:$J77)=0,"",IF(OR($A77="",$B77="",$C77="",$D77="",$G77="",$H77=""),"Missing required field",IF(COUNTIF($A$5:$A$504,$A77)&gt;1,"Duplicate Record ID",IF(OR($E77="Unknown learner",$F77="Unknown group"),"Unknown learner",IF($B77&gt;TODAY(),"Future session date",IF(OR(NOT(ISNUMBER($H77)),$H77&lt;=0,$H77&gt;1440),"Invalid scheduled minutes",IF(AND(ISNUMBER($I77),$I77&gt;$H77),"Attended minutes exceed scheduled minutes",IF(AND($G77="Present",ISNUMBER($I77),$I77&lt;$H77),"Present with reduced minutes",IF(AND($G77="Late",OR($I77="",$I77&gt;=$H77)),"Review late minutes",IF(AND($G77="Absent",ISNUMBER($I77),$I77&gt;0),"Absent with attended minutes",IF(AND($G77="Excused",ISNUMBER($I77),$I77&gt;0),"Excused with attended minutes",""))))))))))</f>
        <v/>
      </c>
    </row>
    <row r="78">
      <c r="A78" s="17" t="n"/>
      <c r="B78" s="18" t="n"/>
      <c r="C78" s="17" t="n"/>
      <c r="D78" s="17" t="n"/>
      <c r="E78" s="19">
        <f>IF($D78="","",IFERROR(INDEX('Roster &amp; Settings'!$B$5:$B$104,MATCH($D78,'Roster &amp; Settings'!$A$5:$A$104,0)),"Unknown learner"))</f>
        <v/>
      </c>
      <c r="F78" s="19">
        <f>IF($D78="","",IFERROR(INDEX('Roster &amp; Settings'!$C$5:$C$104,MATCH($D78,'Roster &amp; Settings'!$A$5:$A$104,0)),"Unknown group"))</f>
        <v/>
      </c>
      <c r="G78" s="17" t="n"/>
      <c r="H78" s="20" t="n"/>
      <c r="I78" s="20" t="n"/>
      <c r="J78" s="17" t="n"/>
      <c r="K78" s="21">
        <f>IF(COUNTA($A78:$I78)=0,"",IF(OR($A78="",$B78="",$C78="",$D78="",$G78="",$H78=""),0,IF($G78="Excused",0,1)))</f>
        <v/>
      </c>
      <c r="L78" s="21">
        <f>IF(COUNTA($A78:$I78)=0,"",IF(OR($A78="",$B78="",$C78="",$D78="",$G78="",$H78=""),0,IF(OR($G78="Present",$G78="Late"),1,0)))</f>
        <v/>
      </c>
      <c r="M78" s="22">
        <f>IF(OR($K78="",$K78=0),"",IFERROR($L78/$K78,""))</f>
        <v/>
      </c>
      <c r="N78" s="19">
        <f>IF(COUNTA($A78:$J78)=0,"",IF(OR($A78="",$B78="",$C78="",$D78="",$G78="",$H78=""),"Missing required field",IF(COUNTIF($A$5:$A$504,$A78)&gt;1,"Duplicate Record ID",IF(OR($E78="Unknown learner",$F78="Unknown group"),"Unknown learner",IF($B78&gt;TODAY(),"Future session date",IF(OR(NOT(ISNUMBER($H78)),$H78&lt;=0,$H78&gt;1440),"Invalid scheduled minutes",IF(AND(ISNUMBER($I78),$I78&gt;$H78),"Attended minutes exceed scheduled minutes",IF(AND($G78="Present",ISNUMBER($I78),$I78&lt;$H78),"Present with reduced minutes",IF(AND($G78="Late",OR($I78="",$I78&gt;=$H78)),"Review late minutes",IF(AND($G78="Absent",ISNUMBER($I78),$I78&gt;0),"Absent with attended minutes",IF(AND($G78="Excused",ISNUMBER($I78),$I78&gt;0),"Excused with attended minutes",""))))))))))</f>
        <v/>
      </c>
    </row>
    <row r="79">
      <c r="A79" s="17" t="n"/>
      <c r="B79" s="18" t="n"/>
      <c r="C79" s="17" t="n"/>
      <c r="D79" s="17" t="n"/>
      <c r="E79" s="19">
        <f>IF($D79="","",IFERROR(INDEX('Roster &amp; Settings'!$B$5:$B$104,MATCH($D79,'Roster &amp; Settings'!$A$5:$A$104,0)),"Unknown learner"))</f>
        <v/>
      </c>
      <c r="F79" s="19">
        <f>IF($D79="","",IFERROR(INDEX('Roster &amp; Settings'!$C$5:$C$104,MATCH($D79,'Roster &amp; Settings'!$A$5:$A$104,0)),"Unknown group"))</f>
        <v/>
      </c>
      <c r="G79" s="17" t="n"/>
      <c r="H79" s="20" t="n"/>
      <c r="I79" s="20" t="n"/>
      <c r="J79" s="17" t="n"/>
      <c r="K79" s="21">
        <f>IF(COUNTA($A79:$I79)=0,"",IF(OR($A79="",$B79="",$C79="",$D79="",$G79="",$H79=""),0,IF($G79="Excused",0,1)))</f>
        <v/>
      </c>
      <c r="L79" s="21">
        <f>IF(COUNTA($A79:$I79)=0,"",IF(OR($A79="",$B79="",$C79="",$D79="",$G79="",$H79=""),0,IF(OR($G79="Present",$G79="Late"),1,0)))</f>
        <v/>
      </c>
      <c r="M79" s="22">
        <f>IF(OR($K79="",$K79=0),"",IFERROR($L79/$K79,""))</f>
        <v/>
      </c>
      <c r="N79" s="19">
        <f>IF(COUNTA($A79:$J79)=0,"",IF(OR($A79="",$B79="",$C79="",$D79="",$G79="",$H79=""),"Missing required field",IF(COUNTIF($A$5:$A$504,$A79)&gt;1,"Duplicate Record ID",IF(OR($E79="Unknown learner",$F79="Unknown group"),"Unknown learner",IF($B79&gt;TODAY(),"Future session date",IF(OR(NOT(ISNUMBER($H79)),$H79&lt;=0,$H79&gt;1440),"Invalid scheduled minutes",IF(AND(ISNUMBER($I79),$I79&gt;$H79),"Attended minutes exceed scheduled minutes",IF(AND($G79="Present",ISNUMBER($I79),$I79&lt;$H79),"Present with reduced minutes",IF(AND($G79="Late",OR($I79="",$I79&gt;=$H79)),"Review late minutes",IF(AND($G79="Absent",ISNUMBER($I79),$I79&gt;0),"Absent with attended minutes",IF(AND($G79="Excused",ISNUMBER($I79),$I79&gt;0),"Excused with attended minutes",""))))))))))</f>
        <v/>
      </c>
    </row>
    <row r="80">
      <c r="A80" s="17" t="n"/>
      <c r="B80" s="18" t="n"/>
      <c r="C80" s="17" t="n"/>
      <c r="D80" s="17" t="n"/>
      <c r="E80" s="19">
        <f>IF($D80="","",IFERROR(INDEX('Roster &amp; Settings'!$B$5:$B$104,MATCH($D80,'Roster &amp; Settings'!$A$5:$A$104,0)),"Unknown learner"))</f>
        <v/>
      </c>
      <c r="F80" s="19">
        <f>IF($D80="","",IFERROR(INDEX('Roster &amp; Settings'!$C$5:$C$104,MATCH($D80,'Roster &amp; Settings'!$A$5:$A$104,0)),"Unknown group"))</f>
        <v/>
      </c>
      <c r="G80" s="17" t="n"/>
      <c r="H80" s="20" t="n"/>
      <c r="I80" s="20" t="n"/>
      <c r="J80" s="17" t="n"/>
      <c r="K80" s="21">
        <f>IF(COUNTA($A80:$I80)=0,"",IF(OR($A80="",$B80="",$C80="",$D80="",$G80="",$H80=""),0,IF($G80="Excused",0,1)))</f>
        <v/>
      </c>
      <c r="L80" s="21">
        <f>IF(COUNTA($A80:$I80)=0,"",IF(OR($A80="",$B80="",$C80="",$D80="",$G80="",$H80=""),0,IF(OR($G80="Present",$G80="Late"),1,0)))</f>
        <v/>
      </c>
      <c r="M80" s="22">
        <f>IF(OR($K80="",$K80=0),"",IFERROR($L80/$K80,""))</f>
        <v/>
      </c>
      <c r="N80" s="19">
        <f>IF(COUNTA($A80:$J80)=0,"",IF(OR($A80="",$B80="",$C80="",$D80="",$G80="",$H80=""),"Missing required field",IF(COUNTIF($A$5:$A$504,$A80)&gt;1,"Duplicate Record ID",IF(OR($E80="Unknown learner",$F80="Unknown group"),"Unknown learner",IF($B80&gt;TODAY(),"Future session date",IF(OR(NOT(ISNUMBER($H80)),$H80&lt;=0,$H80&gt;1440),"Invalid scheduled minutes",IF(AND(ISNUMBER($I80),$I80&gt;$H80),"Attended minutes exceed scheduled minutes",IF(AND($G80="Present",ISNUMBER($I80),$I80&lt;$H80),"Present with reduced minutes",IF(AND($G80="Late",OR($I80="",$I80&gt;=$H80)),"Review late minutes",IF(AND($G80="Absent",ISNUMBER($I80),$I80&gt;0),"Absent with attended minutes",IF(AND($G80="Excused",ISNUMBER($I80),$I80&gt;0),"Excused with attended minutes",""))))))))))</f>
        <v/>
      </c>
    </row>
    <row r="81">
      <c r="A81" s="17" t="n"/>
      <c r="B81" s="18" t="n"/>
      <c r="C81" s="17" t="n"/>
      <c r="D81" s="17" t="n"/>
      <c r="E81" s="19">
        <f>IF($D81="","",IFERROR(INDEX('Roster &amp; Settings'!$B$5:$B$104,MATCH($D81,'Roster &amp; Settings'!$A$5:$A$104,0)),"Unknown learner"))</f>
        <v/>
      </c>
      <c r="F81" s="19">
        <f>IF($D81="","",IFERROR(INDEX('Roster &amp; Settings'!$C$5:$C$104,MATCH($D81,'Roster &amp; Settings'!$A$5:$A$104,0)),"Unknown group"))</f>
        <v/>
      </c>
      <c r="G81" s="17" t="n"/>
      <c r="H81" s="20" t="n"/>
      <c r="I81" s="20" t="n"/>
      <c r="J81" s="17" t="n"/>
      <c r="K81" s="21">
        <f>IF(COUNTA($A81:$I81)=0,"",IF(OR($A81="",$B81="",$C81="",$D81="",$G81="",$H81=""),0,IF($G81="Excused",0,1)))</f>
        <v/>
      </c>
      <c r="L81" s="21">
        <f>IF(COUNTA($A81:$I81)=0,"",IF(OR($A81="",$B81="",$C81="",$D81="",$G81="",$H81=""),0,IF(OR($G81="Present",$G81="Late"),1,0)))</f>
        <v/>
      </c>
      <c r="M81" s="22">
        <f>IF(OR($K81="",$K81=0),"",IFERROR($L81/$K81,""))</f>
        <v/>
      </c>
      <c r="N81" s="19">
        <f>IF(COUNTA($A81:$J81)=0,"",IF(OR($A81="",$B81="",$C81="",$D81="",$G81="",$H81=""),"Missing required field",IF(COUNTIF($A$5:$A$504,$A81)&gt;1,"Duplicate Record ID",IF(OR($E81="Unknown learner",$F81="Unknown group"),"Unknown learner",IF($B81&gt;TODAY(),"Future session date",IF(OR(NOT(ISNUMBER($H81)),$H81&lt;=0,$H81&gt;1440),"Invalid scheduled minutes",IF(AND(ISNUMBER($I81),$I81&gt;$H81),"Attended minutes exceed scheduled minutes",IF(AND($G81="Present",ISNUMBER($I81),$I81&lt;$H81),"Present with reduced minutes",IF(AND($G81="Late",OR($I81="",$I81&gt;=$H81)),"Review late minutes",IF(AND($G81="Absent",ISNUMBER($I81),$I81&gt;0),"Absent with attended minutes",IF(AND($G81="Excused",ISNUMBER($I81),$I81&gt;0),"Excused with attended minutes",""))))))))))</f>
        <v/>
      </c>
    </row>
    <row r="82">
      <c r="A82" s="17" t="n"/>
      <c r="B82" s="18" t="n"/>
      <c r="C82" s="17" t="n"/>
      <c r="D82" s="17" t="n"/>
      <c r="E82" s="19">
        <f>IF($D82="","",IFERROR(INDEX('Roster &amp; Settings'!$B$5:$B$104,MATCH($D82,'Roster &amp; Settings'!$A$5:$A$104,0)),"Unknown learner"))</f>
        <v/>
      </c>
      <c r="F82" s="19">
        <f>IF($D82="","",IFERROR(INDEX('Roster &amp; Settings'!$C$5:$C$104,MATCH($D82,'Roster &amp; Settings'!$A$5:$A$104,0)),"Unknown group"))</f>
        <v/>
      </c>
      <c r="G82" s="17" t="n"/>
      <c r="H82" s="20" t="n"/>
      <c r="I82" s="20" t="n"/>
      <c r="J82" s="17" t="n"/>
      <c r="K82" s="21">
        <f>IF(COUNTA($A82:$I82)=0,"",IF(OR($A82="",$B82="",$C82="",$D82="",$G82="",$H82=""),0,IF($G82="Excused",0,1)))</f>
        <v/>
      </c>
      <c r="L82" s="21">
        <f>IF(COUNTA($A82:$I82)=0,"",IF(OR($A82="",$B82="",$C82="",$D82="",$G82="",$H82=""),0,IF(OR($G82="Present",$G82="Late"),1,0)))</f>
        <v/>
      </c>
      <c r="M82" s="22">
        <f>IF(OR($K82="",$K82=0),"",IFERROR($L82/$K82,""))</f>
        <v/>
      </c>
      <c r="N82" s="19">
        <f>IF(COUNTA($A82:$J82)=0,"",IF(OR($A82="",$B82="",$C82="",$D82="",$G82="",$H82=""),"Missing required field",IF(COUNTIF($A$5:$A$504,$A82)&gt;1,"Duplicate Record ID",IF(OR($E82="Unknown learner",$F82="Unknown group"),"Unknown learner",IF($B82&gt;TODAY(),"Future session date",IF(OR(NOT(ISNUMBER($H82)),$H82&lt;=0,$H82&gt;1440),"Invalid scheduled minutes",IF(AND(ISNUMBER($I82),$I82&gt;$H82),"Attended minutes exceed scheduled minutes",IF(AND($G82="Present",ISNUMBER($I82),$I82&lt;$H82),"Present with reduced minutes",IF(AND($G82="Late",OR($I82="",$I82&gt;=$H82)),"Review late minutes",IF(AND($G82="Absent",ISNUMBER($I82),$I82&gt;0),"Absent with attended minutes",IF(AND($G82="Excused",ISNUMBER($I82),$I82&gt;0),"Excused with attended minutes",""))))))))))</f>
        <v/>
      </c>
    </row>
    <row r="83">
      <c r="A83" s="17" t="n"/>
      <c r="B83" s="18" t="n"/>
      <c r="C83" s="17" t="n"/>
      <c r="D83" s="17" t="n"/>
      <c r="E83" s="19">
        <f>IF($D83="","",IFERROR(INDEX('Roster &amp; Settings'!$B$5:$B$104,MATCH($D83,'Roster &amp; Settings'!$A$5:$A$104,0)),"Unknown learner"))</f>
        <v/>
      </c>
      <c r="F83" s="19">
        <f>IF($D83="","",IFERROR(INDEX('Roster &amp; Settings'!$C$5:$C$104,MATCH($D83,'Roster &amp; Settings'!$A$5:$A$104,0)),"Unknown group"))</f>
        <v/>
      </c>
      <c r="G83" s="17" t="n"/>
      <c r="H83" s="20" t="n"/>
      <c r="I83" s="20" t="n"/>
      <c r="J83" s="17" t="n"/>
      <c r="K83" s="21">
        <f>IF(COUNTA($A83:$I83)=0,"",IF(OR($A83="",$B83="",$C83="",$D83="",$G83="",$H83=""),0,IF($G83="Excused",0,1)))</f>
        <v/>
      </c>
      <c r="L83" s="21">
        <f>IF(COUNTA($A83:$I83)=0,"",IF(OR($A83="",$B83="",$C83="",$D83="",$G83="",$H83=""),0,IF(OR($G83="Present",$G83="Late"),1,0)))</f>
        <v/>
      </c>
      <c r="M83" s="22">
        <f>IF(OR($K83="",$K83=0),"",IFERROR($L83/$K83,""))</f>
        <v/>
      </c>
      <c r="N83" s="19">
        <f>IF(COUNTA($A83:$J83)=0,"",IF(OR($A83="",$B83="",$C83="",$D83="",$G83="",$H83=""),"Missing required field",IF(COUNTIF($A$5:$A$504,$A83)&gt;1,"Duplicate Record ID",IF(OR($E83="Unknown learner",$F83="Unknown group"),"Unknown learner",IF($B83&gt;TODAY(),"Future session date",IF(OR(NOT(ISNUMBER($H83)),$H83&lt;=0,$H83&gt;1440),"Invalid scheduled minutes",IF(AND(ISNUMBER($I83),$I83&gt;$H83),"Attended minutes exceed scheduled minutes",IF(AND($G83="Present",ISNUMBER($I83),$I83&lt;$H83),"Present with reduced minutes",IF(AND($G83="Late",OR($I83="",$I83&gt;=$H83)),"Review late minutes",IF(AND($G83="Absent",ISNUMBER($I83),$I83&gt;0),"Absent with attended minutes",IF(AND($G83="Excused",ISNUMBER($I83),$I83&gt;0),"Excused with attended minutes",""))))))))))</f>
        <v/>
      </c>
    </row>
    <row r="84">
      <c r="A84" s="17" t="n"/>
      <c r="B84" s="18" t="n"/>
      <c r="C84" s="17" t="n"/>
      <c r="D84" s="17" t="n"/>
      <c r="E84" s="19">
        <f>IF($D84="","",IFERROR(INDEX('Roster &amp; Settings'!$B$5:$B$104,MATCH($D84,'Roster &amp; Settings'!$A$5:$A$104,0)),"Unknown learner"))</f>
        <v/>
      </c>
      <c r="F84" s="19">
        <f>IF($D84="","",IFERROR(INDEX('Roster &amp; Settings'!$C$5:$C$104,MATCH($D84,'Roster &amp; Settings'!$A$5:$A$104,0)),"Unknown group"))</f>
        <v/>
      </c>
      <c r="G84" s="17" t="n"/>
      <c r="H84" s="20" t="n"/>
      <c r="I84" s="20" t="n"/>
      <c r="J84" s="17" t="n"/>
      <c r="K84" s="21">
        <f>IF(COUNTA($A84:$I84)=0,"",IF(OR($A84="",$B84="",$C84="",$D84="",$G84="",$H84=""),0,IF($G84="Excused",0,1)))</f>
        <v/>
      </c>
      <c r="L84" s="21">
        <f>IF(COUNTA($A84:$I84)=0,"",IF(OR($A84="",$B84="",$C84="",$D84="",$G84="",$H84=""),0,IF(OR($G84="Present",$G84="Late"),1,0)))</f>
        <v/>
      </c>
      <c r="M84" s="22">
        <f>IF(OR($K84="",$K84=0),"",IFERROR($L84/$K84,""))</f>
        <v/>
      </c>
      <c r="N84" s="19">
        <f>IF(COUNTA($A84:$J84)=0,"",IF(OR($A84="",$B84="",$C84="",$D84="",$G84="",$H84=""),"Missing required field",IF(COUNTIF($A$5:$A$504,$A84)&gt;1,"Duplicate Record ID",IF(OR($E84="Unknown learner",$F84="Unknown group"),"Unknown learner",IF($B84&gt;TODAY(),"Future session date",IF(OR(NOT(ISNUMBER($H84)),$H84&lt;=0,$H84&gt;1440),"Invalid scheduled minutes",IF(AND(ISNUMBER($I84),$I84&gt;$H84),"Attended minutes exceed scheduled minutes",IF(AND($G84="Present",ISNUMBER($I84),$I84&lt;$H84),"Present with reduced minutes",IF(AND($G84="Late",OR($I84="",$I84&gt;=$H84)),"Review late minutes",IF(AND($G84="Absent",ISNUMBER($I84),$I84&gt;0),"Absent with attended minutes",IF(AND($G84="Excused",ISNUMBER($I84),$I84&gt;0),"Excused with attended minutes",""))))))))))</f>
        <v/>
      </c>
    </row>
    <row r="85">
      <c r="A85" s="17" t="n"/>
      <c r="B85" s="18" t="n"/>
      <c r="C85" s="17" t="n"/>
      <c r="D85" s="17" t="n"/>
      <c r="E85" s="19">
        <f>IF($D85="","",IFERROR(INDEX('Roster &amp; Settings'!$B$5:$B$104,MATCH($D85,'Roster &amp; Settings'!$A$5:$A$104,0)),"Unknown learner"))</f>
        <v/>
      </c>
      <c r="F85" s="19">
        <f>IF($D85="","",IFERROR(INDEX('Roster &amp; Settings'!$C$5:$C$104,MATCH($D85,'Roster &amp; Settings'!$A$5:$A$104,0)),"Unknown group"))</f>
        <v/>
      </c>
      <c r="G85" s="17" t="n"/>
      <c r="H85" s="20" t="n"/>
      <c r="I85" s="20" t="n"/>
      <c r="J85" s="17" t="n"/>
      <c r="K85" s="21">
        <f>IF(COUNTA($A85:$I85)=0,"",IF(OR($A85="",$B85="",$C85="",$D85="",$G85="",$H85=""),0,IF($G85="Excused",0,1)))</f>
        <v/>
      </c>
      <c r="L85" s="21">
        <f>IF(COUNTA($A85:$I85)=0,"",IF(OR($A85="",$B85="",$C85="",$D85="",$G85="",$H85=""),0,IF(OR($G85="Present",$G85="Late"),1,0)))</f>
        <v/>
      </c>
      <c r="M85" s="22">
        <f>IF(OR($K85="",$K85=0),"",IFERROR($L85/$K85,""))</f>
        <v/>
      </c>
      <c r="N85" s="19">
        <f>IF(COUNTA($A85:$J85)=0,"",IF(OR($A85="",$B85="",$C85="",$D85="",$G85="",$H85=""),"Missing required field",IF(COUNTIF($A$5:$A$504,$A85)&gt;1,"Duplicate Record ID",IF(OR($E85="Unknown learner",$F85="Unknown group"),"Unknown learner",IF($B85&gt;TODAY(),"Future session date",IF(OR(NOT(ISNUMBER($H85)),$H85&lt;=0,$H85&gt;1440),"Invalid scheduled minutes",IF(AND(ISNUMBER($I85),$I85&gt;$H85),"Attended minutes exceed scheduled minutes",IF(AND($G85="Present",ISNUMBER($I85),$I85&lt;$H85),"Present with reduced minutes",IF(AND($G85="Late",OR($I85="",$I85&gt;=$H85)),"Review late minutes",IF(AND($G85="Absent",ISNUMBER($I85),$I85&gt;0),"Absent with attended minutes",IF(AND($G85="Excused",ISNUMBER($I85),$I85&gt;0),"Excused with attended minutes",""))))))))))</f>
        <v/>
      </c>
    </row>
    <row r="86">
      <c r="A86" s="17" t="n"/>
      <c r="B86" s="18" t="n"/>
      <c r="C86" s="17" t="n"/>
      <c r="D86" s="17" t="n"/>
      <c r="E86" s="19">
        <f>IF($D86="","",IFERROR(INDEX('Roster &amp; Settings'!$B$5:$B$104,MATCH($D86,'Roster &amp; Settings'!$A$5:$A$104,0)),"Unknown learner"))</f>
        <v/>
      </c>
      <c r="F86" s="19">
        <f>IF($D86="","",IFERROR(INDEX('Roster &amp; Settings'!$C$5:$C$104,MATCH($D86,'Roster &amp; Settings'!$A$5:$A$104,0)),"Unknown group"))</f>
        <v/>
      </c>
      <c r="G86" s="17" t="n"/>
      <c r="H86" s="20" t="n"/>
      <c r="I86" s="20" t="n"/>
      <c r="J86" s="17" t="n"/>
      <c r="K86" s="21">
        <f>IF(COUNTA($A86:$I86)=0,"",IF(OR($A86="",$B86="",$C86="",$D86="",$G86="",$H86=""),0,IF($G86="Excused",0,1)))</f>
        <v/>
      </c>
      <c r="L86" s="21">
        <f>IF(COUNTA($A86:$I86)=0,"",IF(OR($A86="",$B86="",$C86="",$D86="",$G86="",$H86=""),0,IF(OR($G86="Present",$G86="Late"),1,0)))</f>
        <v/>
      </c>
      <c r="M86" s="22">
        <f>IF(OR($K86="",$K86=0),"",IFERROR($L86/$K86,""))</f>
        <v/>
      </c>
      <c r="N86" s="19">
        <f>IF(COUNTA($A86:$J86)=0,"",IF(OR($A86="",$B86="",$C86="",$D86="",$G86="",$H86=""),"Missing required field",IF(COUNTIF($A$5:$A$504,$A86)&gt;1,"Duplicate Record ID",IF(OR($E86="Unknown learner",$F86="Unknown group"),"Unknown learner",IF($B86&gt;TODAY(),"Future session date",IF(OR(NOT(ISNUMBER($H86)),$H86&lt;=0,$H86&gt;1440),"Invalid scheduled minutes",IF(AND(ISNUMBER($I86),$I86&gt;$H86),"Attended minutes exceed scheduled minutes",IF(AND($G86="Present",ISNUMBER($I86),$I86&lt;$H86),"Present with reduced minutes",IF(AND($G86="Late",OR($I86="",$I86&gt;=$H86)),"Review late minutes",IF(AND($G86="Absent",ISNUMBER($I86),$I86&gt;0),"Absent with attended minutes",IF(AND($G86="Excused",ISNUMBER($I86),$I86&gt;0),"Excused with attended minutes",""))))))))))</f>
        <v/>
      </c>
    </row>
    <row r="87">
      <c r="A87" s="17" t="n"/>
      <c r="B87" s="18" t="n"/>
      <c r="C87" s="17" t="n"/>
      <c r="D87" s="17" t="n"/>
      <c r="E87" s="19">
        <f>IF($D87="","",IFERROR(INDEX('Roster &amp; Settings'!$B$5:$B$104,MATCH($D87,'Roster &amp; Settings'!$A$5:$A$104,0)),"Unknown learner"))</f>
        <v/>
      </c>
      <c r="F87" s="19">
        <f>IF($D87="","",IFERROR(INDEX('Roster &amp; Settings'!$C$5:$C$104,MATCH($D87,'Roster &amp; Settings'!$A$5:$A$104,0)),"Unknown group"))</f>
        <v/>
      </c>
      <c r="G87" s="17" t="n"/>
      <c r="H87" s="20" t="n"/>
      <c r="I87" s="20" t="n"/>
      <c r="J87" s="17" t="n"/>
      <c r="K87" s="21">
        <f>IF(COUNTA($A87:$I87)=0,"",IF(OR($A87="",$B87="",$C87="",$D87="",$G87="",$H87=""),0,IF($G87="Excused",0,1)))</f>
        <v/>
      </c>
      <c r="L87" s="21">
        <f>IF(COUNTA($A87:$I87)=0,"",IF(OR($A87="",$B87="",$C87="",$D87="",$G87="",$H87=""),0,IF(OR($G87="Present",$G87="Late"),1,0)))</f>
        <v/>
      </c>
      <c r="M87" s="22">
        <f>IF(OR($K87="",$K87=0),"",IFERROR($L87/$K87,""))</f>
        <v/>
      </c>
      <c r="N87" s="19">
        <f>IF(COUNTA($A87:$J87)=0,"",IF(OR($A87="",$B87="",$C87="",$D87="",$G87="",$H87=""),"Missing required field",IF(COUNTIF($A$5:$A$504,$A87)&gt;1,"Duplicate Record ID",IF(OR($E87="Unknown learner",$F87="Unknown group"),"Unknown learner",IF($B87&gt;TODAY(),"Future session date",IF(OR(NOT(ISNUMBER($H87)),$H87&lt;=0,$H87&gt;1440),"Invalid scheduled minutes",IF(AND(ISNUMBER($I87),$I87&gt;$H87),"Attended minutes exceed scheduled minutes",IF(AND($G87="Present",ISNUMBER($I87),$I87&lt;$H87),"Present with reduced minutes",IF(AND($G87="Late",OR($I87="",$I87&gt;=$H87)),"Review late minutes",IF(AND($G87="Absent",ISNUMBER($I87),$I87&gt;0),"Absent with attended minutes",IF(AND($G87="Excused",ISNUMBER($I87),$I87&gt;0),"Excused with attended minutes",""))))))))))</f>
        <v/>
      </c>
    </row>
    <row r="88">
      <c r="A88" s="17" t="n"/>
      <c r="B88" s="18" t="n"/>
      <c r="C88" s="17" t="n"/>
      <c r="D88" s="17" t="n"/>
      <c r="E88" s="19">
        <f>IF($D88="","",IFERROR(INDEX('Roster &amp; Settings'!$B$5:$B$104,MATCH($D88,'Roster &amp; Settings'!$A$5:$A$104,0)),"Unknown learner"))</f>
        <v/>
      </c>
      <c r="F88" s="19">
        <f>IF($D88="","",IFERROR(INDEX('Roster &amp; Settings'!$C$5:$C$104,MATCH($D88,'Roster &amp; Settings'!$A$5:$A$104,0)),"Unknown group"))</f>
        <v/>
      </c>
      <c r="G88" s="17" t="n"/>
      <c r="H88" s="20" t="n"/>
      <c r="I88" s="20" t="n"/>
      <c r="J88" s="17" t="n"/>
      <c r="K88" s="21">
        <f>IF(COUNTA($A88:$I88)=0,"",IF(OR($A88="",$B88="",$C88="",$D88="",$G88="",$H88=""),0,IF($G88="Excused",0,1)))</f>
        <v/>
      </c>
      <c r="L88" s="21">
        <f>IF(COUNTA($A88:$I88)=0,"",IF(OR($A88="",$B88="",$C88="",$D88="",$G88="",$H88=""),0,IF(OR($G88="Present",$G88="Late"),1,0)))</f>
        <v/>
      </c>
      <c r="M88" s="22">
        <f>IF(OR($K88="",$K88=0),"",IFERROR($L88/$K88,""))</f>
        <v/>
      </c>
      <c r="N88" s="19">
        <f>IF(COUNTA($A88:$J88)=0,"",IF(OR($A88="",$B88="",$C88="",$D88="",$G88="",$H88=""),"Missing required field",IF(COUNTIF($A$5:$A$504,$A88)&gt;1,"Duplicate Record ID",IF(OR($E88="Unknown learner",$F88="Unknown group"),"Unknown learner",IF($B88&gt;TODAY(),"Future session date",IF(OR(NOT(ISNUMBER($H88)),$H88&lt;=0,$H88&gt;1440),"Invalid scheduled minutes",IF(AND(ISNUMBER($I88),$I88&gt;$H88),"Attended minutes exceed scheduled minutes",IF(AND($G88="Present",ISNUMBER($I88),$I88&lt;$H88),"Present with reduced minutes",IF(AND($G88="Late",OR($I88="",$I88&gt;=$H88)),"Review late minutes",IF(AND($G88="Absent",ISNUMBER($I88),$I88&gt;0),"Absent with attended minutes",IF(AND($G88="Excused",ISNUMBER($I88),$I88&gt;0),"Excused with attended minutes",""))))))))))</f>
        <v/>
      </c>
    </row>
    <row r="89">
      <c r="A89" s="17" t="n"/>
      <c r="B89" s="18" t="n"/>
      <c r="C89" s="17" t="n"/>
      <c r="D89" s="17" t="n"/>
      <c r="E89" s="19">
        <f>IF($D89="","",IFERROR(INDEX('Roster &amp; Settings'!$B$5:$B$104,MATCH($D89,'Roster &amp; Settings'!$A$5:$A$104,0)),"Unknown learner"))</f>
        <v/>
      </c>
      <c r="F89" s="19">
        <f>IF($D89="","",IFERROR(INDEX('Roster &amp; Settings'!$C$5:$C$104,MATCH($D89,'Roster &amp; Settings'!$A$5:$A$104,0)),"Unknown group"))</f>
        <v/>
      </c>
      <c r="G89" s="17" t="n"/>
      <c r="H89" s="20" t="n"/>
      <c r="I89" s="20" t="n"/>
      <c r="J89" s="17" t="n"/>
      <c r="K89" s="21">
        <f>IF(COUNTA($A89:$I89)=0,"",IF(OR($A89="",$B89="",$C89="",$D89="",$G89="",$H89=""),0,IF($G89="Excused",0,1)))</f>
        <v/>
      </c>
      <c r="L89" s="21">
        <f>IF(COUNTA($A89:$I89)=0,"",IF(OR($A89="",$B89="",$C89="",$D89="",$G89="",$H89=""),0,IF(OR($G89="Present",$G89="Late"),1,0)))</f>
        <v/>
      </c>
      <c r="M89" s="22">
        <f>IF(OR($K89="",$K89=0),"",IFERROR($L89/$K89,""))</f>
        <v/>
      </c>
      <c r="N89" s="19">
        <f>IF(COUNTA($A89:$J89)=0,"",IF(OR($A89="",$B89="",$C89="",$D89="",$G89="",$H89=""),"Missing required field",IF(COUNTIF($A$5:$A$504,$A89)&gt;1,"Duplicate Record ID",IF(OR($E89="Unknown learner",$F89="Unknown group"),"Unknown learner",IF($B89&gt;TODAY(),"Future session date",IF(OR(NOT(ISNUMBER($H89)),$H89&lt;=0,$H89&gt;1440),"Invalid scheduled minutes",IF(AND(ISNUMBER($I89),$I89&gt;$H89),"Attended minutes exceed scheduled minutes",IF(AND($G89="Present",ISNUMBER($I89),$I89&lt;$H89),"Present with reduced minutes",IF(AND($G89="Late",OR($I89="",$I89&gt;=$H89)),"Review late minutes",IF(AND($G89="Absent",ISNUMBER($I89),$I89&gt;0),"Absent with attended minutes",IF(AND($G89="Excused",ISNUMBER($I89),$I89&gt;0),"Excused with attended minutes",""))))))))))</f>
        <v/>
      </c>
    </row>
    <row r="90">
      <c r="A90" s="17" t="n"/>
      <c r="B90" s="18" t="n"/>
      <c r="C90" s="17" t="n"/>
      <c r="D90" s="17" t="n"/>
      <c r="E90" s="19">
        <f>IF($D90="","",IFERROR(INDEX('Roster &amp; Settings'!$B$5:$B$104,MATCH($D90,'Roster &amp; Settings'!$A$5:$A$104,0)),"Unknown learner"))</f>
        <v/>
      </c>
      <c r="F90" s="19">
        <f>IF($D90="","",IFERROR(INDEX('Roster &amp; Settings'!$C$5:$C$104,MATCH($D90,'Roster &amp; Settings'!$A$5:$A$104,0)),"Unknown group"))</f>
        <v/>
      </c>
      <c r="G90" s="17" t="n"/>
      <c r="H90" s="20" t="n"/>
      <c r="I90" s="20" t="n"/>
      <c r="J90" s="17" t="n"/>
      <c r="K90" s="21">
        <f>IF(COUNTA($A90:$I90)=0,"",IF(OR($A90="",$B90="",$C90="",$D90="",$G90="",$H90=""),0,IF($G90="Excused",0,1)))</f>
        <v/>
      </c>
      <c r="L90" s="21">
        <f>IF(COUNTA($A90:$I90)=0,"",IF(OR($A90="",$B90="",$C90="",$D90="",$G90="",$H90=""),0,IF(OR($G90="Present",$G90="Late"),1,0)))</f>
        <v/>
      </c>
      <c r="M90" s="22">
        <f>IF(OR($K90="",$K90=0),"",IFERROR($L90/$K90,""))</f>
        <v/>
      </c>
      <c r="N90" s="19">
        <f>IF(COUNTA($A90:$J90)=0,"",IF(OR($A90="",$B90="",$C90="",$D90="",$G90="",$H90=""),"Missing required field",IF(COUNTIF($A$5:$A$504,$A90)&gt;1,"Duplicate Record ID",IF(OR($E90="Unknown learner",$F90="Unknown group"),"Unknown learner",IF($B90&gt;TODAY(),"Future session date",IF(OR(NOT(ISNUMBER($H90)),$H90&lt;=0,$H90&gt;1440),"Invalid scheduled minutes",IF(AND(ISNUMBER($I90),$I90&gt;$H90),"Attended minutes exceed scheduled minutes",IF(AND($G90="Present",ISNUMBER($I90),$I90&lt;$H90),"Present with reduced minutes",IF(AND($G90="Late",OR($I90="",$I90&gt;=$H90)),"Review late minutes",IF(AND($G90="Absent",ISNUMBER($I90),$I90&gt;0),"Absent with attended minutes",IF(AND($G90="Excused",ISNUMBER($I90),$I90&gt;0),"Excused with attended minutes",""))))))))))</f>
        <v/>
      </c>
    </row>
    <row r="91">
      <c r="A91" s="17" t="n"/>
      <c r="B91" s="18" t="n"/>
      <c r="C91" s="17" t="n"/>
      <c r="D91" s="17" t="n"/>
      <c r="E91" s="19">
        <f>IF($D91="","",IFERROR(INDEX('Roster &amp; Settings'!$B$5:$B$104,MATCH($D91,'Roster &amp; Settings'!$A$5:$A$104,0)),"Unknown learner"))</f>
        <v/>
      </c>
      <c r="F91" s="19">
        <f>IF($D91="","",IFERROR(INDEX('Roster &amp; Settings'!$C$5:$C$104,MATCH($D91,'Roster &amp; Settings'!$A$5:$A$104,0)),"Unknown group"))</f>
        <v/>
      </c>
      <c r="G91" s="17" t="n"/>
      <c r="H91" s="20" t="n"/>
      <c r="I91" s="20" t="n"/>
      <c r="J91" s="17" t="n"/>
      <c r="K91" s="21">
        <f>IF(COUNTA($A91:$I91)=0,"",IF(OR($A91="",$B91="",$C91="",$D91="",$G91="",$H91=""),0,IF($G91="Excused",0,1)))</f>
        <v/>
      </c>
      <c r="L91" s="21">
        <f>IF(COUNTA($A91:$I91)=0,"",IF(OR($A91="",$B91="",$C91="",$D91="",$G91="",$H91=""),0,IF(OR($G91="Present",$G91="Late"),1,0)))</f>
        <v/>
      </c>
      <c r="M91" s="22">
        <f>IF(OR($K91="",$K91=0),"",IFERROR($L91/$K91,""))</f>
        <v/>
      </c>
      <c r="N91" s="19">
        <f>IF(COUNTA($A91:$J91)=0,"",IF(OR($A91="",$B91="",$C91="",$D91="",$G91="",$H91=""),"Missing required field",IF(COUNTIF($A$5:$A$504,$A91)&gt;1,"Duplicate Record ID",IF(OR($E91="Unknown learner",$F91="Unknown group"),"Unknown learner",IF($B91&gt;TODAY(),"Future session date",IF(OR(NOT(ISNUMBER($H91)),$H91&lt;=0,$H91&gt;1440),"Invalid scheduled minutes",IF(AND(ISNUMBER($I91),$I91&gt;$H91),"Attended minutes exceed scheduled minutes",IF(AND($G91="Present",ISNUMBER($I91),$I91&lt;$H91),"Present with reduced minutes",IF(AND($G91="Late",OR($I91="",$I91&gt;=$H91)),"Review late minutes",IF(AND($G91="Absent",ISNUMBER($I91),$I91&gt;0),"Absent with attended minutes",IF(AND($G91="Excused",ISNUMBER($I91),$I91&gt;0),"Excused with attended minutes",""))))))))))</f>
        <v/>
      </c>
    </row>
    <row r="92">
      <c r="A92" s="17" t="n"/>
      <c r="B92" s="18" t="n"/>
      <c r="C92" s="17" t="n"/>
      <c r="D92" s="17" t="n"/>
      <c r="E92" s="19">
        <f>IF($D92="","",IFERROR(INDEX('Roster &amp; Settings'!$B$5:$B$104,MATCH($D92,'Roster &amp; Settings'!$A$5:$A$104,0)),"Unknown learner"))</f>
        <v/>
      </c>
      <c r="F92" s="19">
        <f>IF($D92="","",IFERROR(INDEX('Roster &amp; Settings'!$C$5:$C$104,MATCH($D92,'Roster &amp; Settings'!$A$5:$A$104,0)),"Unknown group"))</f>
        <v/>
      </c>
      <c r="G92" s="17" t="n"/>
      <c r="H92" s="20" t="n"/>
      <c r="I92" s="20" t="n"/>
      <c r="J92" s="17" t="n"/>
      <c r="K92" s="21">
        <f>IF(COUNTA($A92:$I92)=0,"",IF(OR($A92="",$B92="",$C92="",$D92="",$G92="",$H92=""),0,IF($G92="Excused",0,1)))</f>
        <v/>
      </c>
      <c r="L92" s="21">
        <f>IF(COUNTA($A92:$I92)=0,"",IF(OR($A92="",$B92="",$C92="",$D92="",$G92="",$H92=""),0,IF(OR($G92="Present",$G92="Late"),1,0)))</f>
        <v/>
      </c>
      <c r="M92" s="22">
        <f>IF(OR($K92="",$K92=0),"",IFERROR($L92/$K92,""))</f>
        <v/>
      </c>
      <c r="N92" s="19">
        <f>IF(COUNTA($A92:$J92)=0,"",IF(OR($A92="",$B92="",$C92="",$D92="",$G92="",$H92=""),"Missing required field",IF(COUNTIF($A$5:$A$504,$A92)&gt;1,"Duplicate Record ID",IF(OR($E92="Unknown learner",$F92="Unknown group"),"Unknown learner",IF($B92&gt;TODAY(),"Future session date",IF(OR(NOT(ISNUMBER($H92)),$H92&lt;=0,$H92&gt;1440),"Invalid scheduled minutes",IF(AND(ISNUMBER($I92),$I92&gt;$H92),"Attended minutes exceed scheduled minutes",IF(AND($G92="Present",ISNUMBER($I92),$I92&lt;$H92),"Present with reduced minutes",IF(AND($G92="Late",OR($I92="",$I92&gt;=$H92)),"Review late minutes",IF(AND($G92="Absent",ISNUMBER($I92),$I92&gt;0),"Absent with attended minutes",IF(AND($G92="Excused",ISNUMBER($I92),$I92&gt;0),"Excused with attended minutes",""))))))))))</f>
        <v/>
      </c>
    </row>
    <row r="93">
      <c r="A93" s="17" t="n"/>
      <c r="B93" s="18" t="n"/>
      <c r="C93" s="17" t="n"/>
      <c r="D93" s="17" t="n"/>
      <c r="E93" s="19">
        <f>IF($D93="","",IFERROR(INDEX('Roster &amp; Settings'!$B$5:$B$104,MATCH($D93,'Roster &amp; Settings'!$A$5:$A$104,0)),"Unknown learner"))</f>
        <v/>
      </c>
      <c r="F93" s="19">
        <f>IF($D93="","",IFERROR(INDEX('Roster &amp; Settings'!$C$5:$C$104,MATCH($D93,'Roster &amp; Settings'!$A$5:$A$104,0)),"Unknown group"))</f>
        <v/>
      </c>
      <c r="G93" s="17" t="n"/>
      <c r="H93" s="20" t="n"/>
      <c r="I93" s="20" t="n"/>
      <c r="J93" s="17" t="n"/>
      <c r="K93" s="21">
        <f>IF(COUNTA($A93:$I93)=0,"",IF(OR($A93="",$B93="",$C93="",$D93="",$G93="",$H93=""),0,IF($G93="Excused",0,1)))</f>
        <v/>
      </c>
      <c r="L93" s="21">
        <f>IF(COUNTA($A93:$I93)=0,"",IF(OR($A93="",$B93="",$C93="",$D93="",$G93="",$H93=""),0,IF(OR($G93="Present",$G93="Late"),1,0)))</f>
        <v/>
      </c>
      <c r="M93" s="22">
        <f>IF(OR($K93="",$K93=0),"",IFERROR($L93/$K93,""))</f>
        <v/>
      </c>
      <c r="N93" s="19">
        <f>IF(COUNTA($A93:$J93)=0,"",IF(OR($A93="",$B93="",$C93="",$D93="",$G93="",$H93=""),"Missing required field",IF(COUNTIF($A$5:$A$504,$A93)&gt;1,"Duplicate Record ID",IF(OR($E93="Unknown learner",$F93="Unknown group"),"Unknown learner",IF($B93&gt;TODAY(),"Future session date",IF(OR(NOT(ISNUMBER($H93)),$H93&lt;=0,$H93&gt;1440),"Invalid scheduled minutes",IF(AND(ISNUMBER($I93),$I93&gt;$H93),"Attended minutes exceed scheduled minutes",IF(AND($G93="Present",ISNUMBER($I93),$I93&lt;$H93),"Present with reduced minutes",IF(AND($G93="Late",OR($I93="",$I93&gt;=$H93)),"Review late minutes",IF(AND($G93="Absent",ISNUMBER($I93),$I93&gt;0),"Absent with attended minutes",IF(AND($G93="Excused",ISNUMBER($I93),$I93&gt;0),"Excused with attended minutes",""))))))))))</f>
        <v/>
      </c>
    </row>
    <row r="94">
      <c r="A94" s="17" t="n"/>
      <c r="B94" s="18" t="n"/>
      <c r="C94" s="17" t="n"/>
      <c r="D94" s="17" t="n"/>
      <c r="E94" s="19">
        <f>IF($D94="","",IFERROR(INDEX('Roster &amp; Settings'!$B$5:$B$104,MATCH($D94,'Roster &amp; Settings'!$A$5:$A$104,0)),"Unknown learner"))</f>
        <v/>
      </c>
      <c r="F94" s="19">
        <f>IF($D94="","",IFERROR(INDEX('Roster &amp; Settings'!$C$5:$C$104,MATCH($D94,'Roster &amp; Settings'!$A$5:$A$104,0)),"Unknown group"))</f>
        <v/>
      </c>
      <c r="G94" s="17" t="n"/>
      <c r="H94" s="20" t="n"/>
      <c r="I94" s="20" t="n"/>
      <c r="J94" s="17" t="n"/>
      <c r="K94" s="21">
        <f>IF(COUNTA($A94:$I94)=0,"",IF(OR($A94="",$B94="",$C94="",$D94="",$G94="",$H94=""),0,IF($G94="Excused",0,1)))</f>
        <v/>
      </c>
      <c r="L94" s="21">
        <f>IF(COUNTA($A94:$I94)=0,"",IF(OR($A94="",$B94="",$C94="",$D94="",$G94="",$H94=""),0,IF(OR($G94="Present",$G94="Late"),1,0)))</f>
        <v/>
      </c>
      <c r="M94" s="22">
        <f>IF(OR($K94="",$K94=0),"",IFERROR($L94/$K94,""))</f>
        <v/>
      </c>
      <c r="N94" s="19">
        <f>IF(COUNTA($A94:$J94)=0,"",IF(OR($A94="",$B94="",$C94="",$D94="",$G94="",$H94=""),"Missing required field",IF(COUNTIF($A$5:$A$504,$A94)&gt;1,"Duplicate Record ID",IF(OR($E94="Unknown learner",$F94="Unknown group"),"Unknown learner",IF($B94&gt;TODAY(),"Future session date",IF(OR(NOT(ISNUMBER($H94)),$H94&lt;=0,$H94&gt;1440),"Invalid scheduled minutes",IF(AND(ISNUMBER($I94),$I94&gt;$H94),"Attended minutes exceed scheduled minutes",IF(AND($G94="Present",ISNUMBER($I94),$I94&lt;$H94),"Present with reduced minutes",IF(AND($G94="Late",OR($I94="",$I94&gt;=$H94)),"Review late minutes",IF(AND($G94="Absent",ISNUMBER($I94),$I94&gt;0),"Absent with attended minutes",IF(AND($G94="Excused",ISNUMBER($I94),$I94&gt;0),"Excused with attended minutes",""))))))))))</f>
        <v/>
      </c>
    </row>
    <row r="95">
      <c r="A95" s="17" t="n"/>
      <c r="B95" s="18" t="n"/>
      <c r="C95" s="17" t="n"/>
      <c r="D95" s="17" t="n"/>
      <c r="E95" s="19">
        <f>IF($D95="","",IFERROR(INDEX('Roster &amp; Settings'!$B$5:$B$104,MATCH($D95,'Roster &amp; Settings'!$A$5:$A$104,0)),"Unknown learner"))</f>
        <v/>
      </c>
      <c r="F95" s="19">
        <f>IF($D95="","",IFERROR(INDEX('Roster &amp; Settings'!$C$5:$C$104,MATCH($D95,'Roster &amp; Settings'!$A$5:$A$104,0)),"Unknown group"))</f>
        <v/>
      </c>
      <c r="G95" s="17" t="n"/>
      <c r="H95" s="20" t="n"/>
      <c r="I95" s="20" t="n"/>
      <c r="J95" s="17" t="n"/>
      <c r="K95" s="21">
        <f>IF(COUNTA($A95:$I95)=0,"",IF(OR($A95="",$B95="",$C95="",$D95="",$G95="",$H95=""),0,IF($G95="Excused",0,1)))</f>
        <v/>
      </c>
      <c r="L95" s="21">
        <f>IF(COUNTA($A95:$I95)=0,"",IF(OR($A95="",$B95="",$C95="",$D95="",$G95="",$H95=""),0,IF(OR($G95="Present",$G95="Late"),1,0)))</f>
        <v/>
      </c>
      <c r="M95" s="22">
        <f>IF(OR($K95="",$K95=0),"",IFERROR($L95/$K95,""))</f>
        <v/>
      </c>
      <c r="N95" s="19">
        <f>IF(COUNTA($A95:$J95)=0,"",IF(OR($A95="",$B95="",$C95="",$D95="",$G95="",$H95=""),"Missing required field",IF(COUNTIF($A$5:$A$504,$A95)&gt;1,"Duplicate Record ID",IF(OR($E95="Unknown learner",$F95="Unknown group"),"Unknown learner",IF($B95&gt;TODAY(),"Future session date",IF(OR(NOT(ISNUMBER($H95)),$H95&lt;=0,$H95&gt;1440),"Invalid scheduled minutes",IF(AND(ISNUMBER($I95),$I95&gt;$H95),"Attended minutes exceed scheduled minutes",IF(AND($G95="Present",ISNUMBER($I95),$I95&lt;$H95),"Present with reduced minutes",IF(AND($G95="Late",OR($I95="",$I95&gt;=$H95)),"Review late minutes",IF(AND($G95="Absent",ISNUMBER($I95),$I95&gt;0),"Absent with attended minutes",IF(AND($G95="Excused",ISNUMBER($I95),$I95&gt;0),"Excused with attended minutes",""))))))))))</f>
        <v/>
      </c>
    </row>
    <row r="96">
      <c r="A96" s="17" t="n"/>
      <c r="B96" s="18" t="n"/>
      <c r="C96" s="17" t="n"/>
      <c r="D96" s="17" t="n"/>
      <c r="E96" s="19">
        <f>IF($D96="","",IFERROR(INDEX('Roster &amp; Settings'!$B$5:$B$104,MATCH($D96,'Roster &amp; Settings'!$A$5:$A$104,0)),"Unknown learner"))</f>
        <v/>
      </c>
      <c r="F96" s="19">
        <f>IF($D96="","",IFERROR(INDEX('Roster &amp; Settings'!$C$5:$C$104,MATCH($D96,'Roster &amp; Settings'!$A$5:$A$104,0)),"Unknown group"))</f>
        <v/>
      </c>
      <c r="G96" s="17" t="n"/>
      <c r="H96" s="20" t="n"/>
      <c r="I96" s="20" t="n"/>
      <c r="J96" s="17" t="n"/>
      <c r="K96" s="21">
        <f>IF(COUNTA($A96:$I96)=0,"",IF(OR($A96="",$B96="",$C96="",$D96="",$G96="",$H96=""),0,IF($G96="Excused",0,1)))</f>
        <v/>
      </c>
      <c r="L96" s="21">
        <f>IF(COUNTA($A96:$I96)=0,"",IF(OR($A96="",$B96="",$C96="",$D96="",$G96="",$H96=""),0,IF(OR($G96="Present",$G96="Late"),1,0)))</f>
        <v/>
      </c>
      <c r="M96" s="22">
        <f>IF(OR($K96="",$K96=0),"",IFERROR($L96/$K96,""))</f>
        <v/>
      </c>
      <c r="N96" s="19">
        <f>IF(COUNTA($A96:$J96)=0,"",IF(OR($A96="",$B96="",$C96="",$D96="",$G96="",$H96=""),"Missing required field",IF(COUNTIF($A$5:$A$504,$A96)&gt;1,"Duplicate Record ID",IF(OR($E96="Unknown learner",$F96="Unknown group"),"Unknown learner",IF($B96&gt;TODAY(),"Future session date",IF(OR(NOT(ISNUMBER($H96)),$H96&lt;=0,$H96&gt;1440),"Invalid scheduled minutes",IF(AND(ISNUMBER($I96),$I96&gt;$H96),"Attended minutes exceed scheduled minutes",IF(AND($G96="Present",ISNUMBER($I96),$I96&lt;$H96),"Present with reduced minutes",IF(AND($G96="Late",OR($I96="",$I96&gt;=$H96)),"Review late minutes",IF(AND($G96="Absent",ISNUMBER($I96),$I96&gt;0),"Absent with attended minutes",IF(AND($G96="Excused",ISNUMBER($I96),$I96&gt;0),"Excused with attended minutes",""))))))))))</f>
        <v/>
      </c>
    </row>
    <row r="97">
      <c r="A97" s="17" t="n"/>
      <c r="B97" s="18" t="n"/>
      <c r="C97" s="17" t="n"/>
      <c r="D97" s="17" t="n"/>
      <c r="E97" s="19">
        <f>IF($D97="","",IFERROR(INDEX('Roster &amp; Settings'!$B$5:$B$104,MATCH($D97,'Roster &amp; Settings'!$A$5:$A$104,0)),"Unknown learner"))</f>
        <v/>
      </c>
      <c r="F97" s="19">
        <f>IF($D97="","",IFERROR(INDEX('Roster &amp; Settings'!$C$5:$C$104,MATCH($D97,'Roster &amp; Settings'!$A$5:$A$104,0)),"Unknown group"))</f>
        <v/>
      </c>
      <c r="G97" s="17" t="n"/>
      <c r="H97" s="20" t="n"/>
      <c r="I97" s="20" t="n"/>
      <c r="J97" s="17" t="n"/>
      <c r="K97" s="21">
        <f>IF(COUNTA($A97:$I97)=0,"",IF(OR($A97="",$B97="",$C97="",$D97="",$G97="",$H97=""),0,IF($G97="Excused",0,1)))</f>
        <v/>
      </c>
      <c r="L97" s="21">
        <f>IF(COUNTA($A97:$I97)=0,"",IF(OR($A97="",$B97="",$C97="",$D97="",$G97="",$H97=""),0,IF(OR($G97="Present",$G97="Late"),1,0)))</f>
        <v/>
      </c>
      <c r="M97" s="22">
        <f>IF(OR($K97="",$K97=0),"",IFERROR($L97/$K97,""))</f>
        <v/>
      </c>
      <c r="N97" s="19">
        <f>IF(COUNTA($A97:$J97)=0,"",IF(OR($A97="",$B97="",$C97="",$D97="",$G97="",$H97=""),"Missing required field",IF(COUNTIF($A$5:$A$504,$A97)&gt;1,"Duplicate Record ID",IF(OR($E97="Unknown learner",$F97="Unknown group"),"Unknown learner",IF($B97&gt;TODAY(),"Future session date",IF(OR(NOT(ISNUMBER($H97)),$H97&lt;=0,$H97&gt;1440),"Invalid scheduled minutes",IF(AND(ISNUMBER($I97),$I97&gt;$H97),"Attended minutes exceed scheduled minutes",IF(AND($G97="Present",ISNUMBER($I97),$I97&lt;$H97),"Present with reduced minutes",IF(AND($G97="Late",OR($I97="",$I97&gt;=$H97)),"Review late minutes",IF(AND($G97="Absent",ISNUMBER($I97),$I97&gt;0),"Absent with attended minutes",IF(AND($G97="Excused",ISNUMBER($I97),$I97&gt;0),"Excused with attended minutes",""))))))))))</f>
        <v/>
      </c>
    </row>
    <row r="98">
      <c r="A98" s="17" t="n"/>
      <c r="B98" s="18" t="n"/>
      <c r="C98" s="17" t="n"/>
      <c r="D98" s="17" t="n"/>
      <c r="E98" s="19">
        <f>IF($D98="","",IFERROR(INDEX('Roster &amp; Settings'!$B$5:$B$104,MATCH($D98,'Roster &amp; Settings'!$A$5:$A$104,0)),"Unknown learner"))</f>
        <v/>
      </c>
      <c r="F98" s="19">
        <f>IF($D98="","",IFERROR(INDEX('Roster &amp; Settings'!$C$5:$C$104,MATCH($D98,'Roster &amp; Settings'!$A$5:$A$104,0)),"Unknown group"))</f>
        <v/>
      </c>
      <c r="G98" s="17" t="n"/>
      <c r="H98" s="20" t="n"/>
      <c r="I98" s="20" t="n"/>
      <c r="J98" s="17" t="n"/>
      <c r="K98" s="21">
        <f>IF(COUNTA($A98:$I98)=0,"",IF(OR($A98="",$B98="",$C98="",$D98="",$G98="",$H98=""),0,IF($G98="Excused",0,1)))</f>
        <v/>
      </c>
      <c r="L98" s="21">
        <f>IF(COUNTA($A98:$I98)=0,"",IF(OR($A98="",$B98="",$C98="",$D98="",$G98="",$H98=""),0,IF(OR($G98="Present",$G98="Late"),1,0)))</f>
        <v/>
      </c>
      <c r="M98" s="22">
        <f>IF(OR($K98="",$K98=0),"",IFERROR($L98/$K98,""))</f>
        <v/>
      </c>
      <c r="N98" s="19">
        <f>IF(COUNTA($A98:$J98)=0,"",IF(OR($A98="",$B98="",$C98="",$D98="",$G98="",$H98=""),"Missing required field",IF(COUNTIF($A$5:$A$504,$A98)&gt;1,"Duplicate Record ID",IF(OR($E98="Unknown learner",$F98="Unknown group"),"Unknown learner",IF($B98&gt;TODAY(),"Future session date",IF(OR(NOT(ISNUMBER($H98)),$H98&lt;=0,$H98&gt;1440),"Invalid scheduled minutes",IF(AND(ISNUMBER($I98),$I98&gt;$H98),"Attended minutes exceed scheduled minutes",IF(AND($G98="Present",ISNUMBER($I98),$I98&lt;$H98),"Present with reduced minutes",IF(AND($G98="Late",OR($I98="",$I98&gt;=$H98)),"Review late minutes",IF(AND($G98="Absent",ISNUMBER($I98),$I98&gt;0),"Absent with attended minutes",IF(AND($G98="Excused",ISNUMBER($I98),$I98&gt;0),"Excused with attended minutes",""))))))))))</f>
        <v/>
      </c>
    </row>
    <row r="99">
      <c r="A99" s="17" t="n"/>
      <c r="B99" s="18" t="n"/>
      <c r="C99" s="17" t="n"/>
      <c r="D99" s="17" t="n"/>
      <c r="E99" s="19">
        <f>IF($D99="","",IFERROR(INDEX('Roster &amp; Settings'!$B$5:$B$104,MATCH($D99,'Roster &amp; Settings'!$A$5:$A$104,0)),"Unknown learner"))</f>
        <v/>
      </c>
      <c r="F99" s="19">
        <f>IF($D99="","",IFERROR(INDEX('Roster &amp; Settings'!$C$5:$C$104,MATCH($D99,'Roster &amp; Settings'!$A$5:$A$104,0)),"Unknown group"))</f>
        <v/>
      </c>
      <c r="G99" s="17" t="n"/>
      <c r="H99" s="20" t="n"/>
      <c r="I99" s="20" t="n"/>
      <c r="J99" s="17" t="n"/>
      <c r="K99" s="21">
        <f>IF(COUNTA($A99:$I99)=0,"",IF(OR($A99="",$B99="",$C99="",$D99="",$G99="",$H99=""),0,IF($G99="Excused",0,1)))</f>
        <v/>
      </c>
      <c r="L99" s="21">
        <f>IF(COUNTA($A99:$I99)=0,"",IF(OR($A99="",$B99="",$C99="",$D99="",$G99="",$H99=""),0,IF(OR($G99="Present",$G99="Late"),1,0)))</f>
        <v/>
      </c>
      <c r="M99" s="22">
        <f>IF(OR($K99="",$K99=0),"",IFERROR($L99/$K99,""))</f>
        <v/>
      </c>
      <c r="N99" s="19">
        <f>IF(COUNTA($A99:$J99)=0,"",IF(OR($A99="",$B99="",$C99="",$D99="",$G99="",$H99=""),"Missing required field",IF(COUNTIF($A$5:$A$504,$A99)&gt;1,"Duplicate Record ID",IF(OR($E99="Unknown learner",$F99="Unknown group"),"Unknown learner",IF($B99&gt;TODAY(),"Future session date",IF(OR(NOT(ISNUMBER($H99)),$H99&lt;=0,$H99&gt;1440),"Invalid scheduled minutes",IF(AND(ISNUMBER($I99),$I99&gt;$H99),"Attended minutes exceed scheduled minutes",IF(AND($G99="Present",ISNUMBER($I99),$I99&lt;$H99),"Present with reduced minutes",IF(AND($G99="Late",OR($I99="",$I99&gt;=$H99)),"Review late minutes",IF(AND($G99="Absent",ISNUMBER($I99),$I99&gt;0),"Absent with attended minutes",IF(AND($G99="Excused",ISNUMBER($I99),$I99&gt;0),"Excused with attended minutes",""))))))))))</f>
        <v/>
      </c>
    </row>
    <row r="100">
      <c r="A100" s="17" t="n"/>
      <c r="B100" s="18" t="n"/>
      <c r="C100" s="17" t="n"/>
      <c r="D100" s="17" t="n"/>
      <c r="E100" s="19">
        <f>IF($D100="","",IFERROR(INDEX('Roster &amp; Settings'!$B$5:$B$104,MATCH($D100,'Roster &amp; Settings'!$A$5:$A$104,0)),"Unknown learner"))</f>
        <v/>
      </c>
      <c r="F100" s="19">
        <f>IF($D100="","",IFERROR(INDEX('Roster &amp; Settings'!$C$5:$C$104,MATCH($D100,'Roster &amp; Settings'!$A$5:$A$104,0)),"Unknown group"))</f>
        <v/>
      </c>
      <c r="G100" s="17" t="n"/>
      <c r="H100" s="20" t="n"/>
      <c r="I100" s="20" t="n"/>
      <c r="J100" s="17" t="n"/>
      <c r="K100" s="21">
        <f>IF(COUNTA($A100:$I100)=0,"",IF(OR($A100="",$B100="",$C100="",$D100="",$G100="",$H100=""),0,IF($G100="Excused",0,1)))</f>
        <v/>
      </c>
      <c r="L100" s="21">
        <f>IF(COUNTA($A100:$I100)=0,"",IF(OR($A100="",$B100="",$C100="",$D100="",$G100="",$H100=""),0,IF(OR($G100="Present",$G100="Late"),1,0)))</f>
        <v/>
      </c>
      <c r="M100" s="22">
        <f>IF(OR($K100="",$K100=0),"",IFERROR($L100/$K100,""))</f>
        <v/>
      </c>
      <c r="N100" s="19">
        <f>IF(COUNTA($A100:$J100)=0,"",IF(OR($A100="",$B100="",$C100="",$D100="",$G100="",$H100=""),"Missing required field",IF(COUNTIF($A$5:$A$504,$A100)&gt;1,"Duplicate Record ID",IF(OR($E100="Unknown learner",$F100="Unknown group"),"Unknown learner",IF($B100&gt;TODAY(),"Future session date",IF(OR(NOT(ISNUMBER($H100)),$H100&lt;=0,$H100&gt;1440),"Invalid scheduled minutes",IF(AND(ISNUMBER($I100),$I100&gt;$H100),"Attended minutes exceed scheduled minutes",IF(AND($G100="Present",ISNUMBER($I100),$I100&lt;$H100),"Present with reduced minutes",IF(AND($G100="Late",OR($I100="",$I100&gt;=$H100)),"Review late minutes",IF(AND($G100="Absent",ISNUMBER($I100),$I100&gt;0),"Absent with attended minutes",IF(AND($G100="Excused",ISNUMBER($I100),$I100&gt;0),"Excused with attended minutes",""))))))))))</f>
        <v/>
      </c>
    </row>
    <row r="101">
      <c r="A101" s="17" t="n"/>
      <c r="B101" s="18" t="n"/>
      <c r="C101" s="17" t="n"/>
      <c r="D101" s="17" t="n"/>
      <c r="E101" s="19">
        <f>IF($D101="","",IFERROR(INDEX('Roster &amp; Settings'!$B$5:$B$104,MATCH($D101,'Roster &amp; Settings'!$A$5:$A$104,0)),"Unknown learner"))</f>
        <v/>
      </c>
      <c r="F101" s="19">
        <f>IF($D101="","",IFERROR(INDEX('Roster &amp; Settings'!$C$5:$C$104,MATCH($D101,'Roster &amp; Settings'!$A$5:$A$104,0)),"Unknown group"))</f>
        <v/>
      </c>
      <c r="G101" s="17" t="n"/>
      <c r="H101" s="20" t="n"/>
      <c r="I101" s="20" t="n"/>
      <c r="J101" s="17" t="n"/>
      <c r="K101" s="21">
        <f>IF(COUNTA($A101:$I101)=0,"",IF(OR($A101="",$B101="",$C101="",$D101="",$G101="",$H101=""),0,IF($G101="Excused",0,1)))</f>
        <v/>
      </c>
      <c r="L101" s="21">
        <f>IF(COUNTA($A101:$I101)=0,"",IF(OR($A101="",$B101="",$C101="",$D101="",$G101="",$H101=""),0,IF(OR($G101="Present",$G101="Late"),1,0)))</f>
        <v/>
      </c>
      <c r="M101" s="22">
        <f>IF(OR($K101="",$K101=0),"",IFERROR($L101/$K101,""))</f>
        <v/>
      </c>
      <c r="N101" s="19">
        <f>IF(COUNTA($A101:$J101)=0,"",IF(OR($A101="",$B101="",$C101="",$D101="",$G101="",$H101=""),"Missing required field",IF(COUNTIF($A$5:$A$504,$A101)&gt;1,"Duplicate Record ID",IF(OR($E101="Unknown learner",$F101="Unknown group"),"Unknown learner",IF($B101&gt;TODAY(),"Future session date",IF(OR(NOT(ISNUMBER($H101)),$H101&lt;=0,$H101&gt;1440),"Invalid scheduled minutes",IF(AND(ISNUMBER($I101),$I101&gt;$H101),"Attended minutes exceed scheduled minutes",IF(AND($G101="Present",ISNUMBER($I101),$I101&lt;$H101),"Present with reduced minutes",IF(AND($G101="Late",OR($I101="",$I101&gt;=$H101)),"Review late minutes",IF(AND($G101="Absent",ISNUMBER($I101),$I101&gt;0),"Absent with attended minutes",IF(AND($G101="Excused",ISNUMBER($I101),$I101&gt;0),"Excused with attended minutes",""))))))))))</f>
        <v/>
      </c>
    </row>
    <row r="102">
      <c r="A102" s="17" t="n"/>
      <c r="B102" s="18" t="n"/>
      <c r="C102" s="17" t="n"/>
      <c r="D102" s="17" t="n"/>
      <c r="E102" s="19">
        <f>IF($D102="","",IFERROR(INDEX('Roster &amp; Settings'!$B$5:$B$104,MATCH($D102,'Roster &amp; Settings'!$A$5:$A$104,0)),"Unknown learner"))</f>
        <v/>
      </c>
      <c r="F102" s="19">
        <f>IF($D102="","",IFERROR(INDEX('Roster &amp; Settings'!$C$5:$C$104,MATCH($D102,'Roster &amp; Settings'!$A$5:$A$104,0)),"Unknown group"))</f>
        <v/>
      </c>
      <c r="G102" s="17" t="n"/>
      <c r="H102" s="20" t="n"/>
      <c r="I102" s="20" t="n"/>
      <c r="J102" s="17" t="n"/>
      <c r="K102" s="21">
        <f>IF(COUNTA($A102:$I102)=0,"",IF(OR($A102="",$B102="",$C102="",$D102="",$G102="",$H102=""),0,IF($G102="Excused",0,1)))</f>
        <v/>
      </c>
      <c r="L102" s="21">
        <f>IF(COUNTA($A102:$I102)=0,"",IF(OR($A102="",$B102="",$C102="",$D102="",$G102="",$H102=""),0,IF(OR($G102="Present",$G102="Late"),1,0)))</f>
        <v/>
      </c>
      <c r="M102" s="22">
        <f>IF(OR($K102="",$K102=0),"",IFERROR($L102/$K102,""))</f>
        <v/>
      </c>
      <c r="N102" s="19">
        <f>IF(COUNTA($A102:$J102)=0,"",IF(OR($A102="",$B102="",$C102="",$D102="",$G102="",$H102=""),"Missing required field",IF(COUNTIF($A$5:$A$504,$A102)&gt;1,"Duplicate Record ID",IF(OR($E102="Unknown learner",$F102="Unknown group"),"Unknown learner",IF($B102&gt;TODAY(),"Future session date",IF(OR(NOT(ISNUMBER($H102)),$H102&lt;=0,$H102&gt;1440),"Invalid scheduled minutes",IF(AND(ISNUMBER($I102),$I102&gt;$H102),"Attended minutes exceed scheduled minutes",IF(AND($G102="Present",ISNUMBER($I102),$I102&lt;$H102),"Present with reduced minutes",IF(AND($G102="Late",OR($I102="",$I102&gt;=$H102)),"Review late minutes",IF(AND($G102="Absent",ISNUMBER($I102),$I102&gt;0),"Absent with attended minutes",IF(AND($G102="Excused",ISNUMBER($I102),$I102&gt;0),"Excused with attended minutes",""))))))))))</f>
        <v/>
      </c>
    </row>
    <row r="103">
      <c r="A103" s="17" t="n"/>
      <c r="B103" s="18" t="n"/>
      <c r="C103" s="17" t="n"/>
      <c r="D103" s="17" t="n"/>
      <c r="E103" s="19">
        <f>IF($D103="","",IFERROR(INDEX('Roster &amp; Settings'!$B$5:$B$104,MATCH($D103,'Roster &amp; Settings'!$A$5:$A$104,0)),"Unknown learner"))</f>
        <v/>
      </c>
      <c r="F103" s="19">
        <f>IF($D103="","",IFERROR(INDEX('Roster &amp; Settings'!$C$5:$C$104,MATCH($D103,'Roster &amp; Settings'!$A$5:$A$104,0)),"Unknown group"))</f>
        <v/>
      </c>
      <c r="G103" s="17" t="n"/>
      <c r="H103" s="20" t="n"/>
      <c r="I103" s="20" t="n"/>
      <c r="J103" s="17" t="n"/>
      <c r="K103" s="21">
        <f>IF(COUNTA($A103:$I103)=0,"",IF(OR($A103="",$B103="",$C103="",$D103="",$G103="",$H103=""),0,IF($G103="Excused",0,1)))</f>
        <v/>
      </c>
      <c r="L103" s="21">
        <f>IF(COUNTA($A103:$I103)=0,"",IF(OR($A103="",$B103="",$C103="",$D103="",$G103="",$H103=""),0,IF(OR($G103="Present",$G103="Late"),1,0)))</f>
        <v/>
      </c>
      <c r="M103" s="22">
        <f>IF(OR($K103="",$K103=0),"",IFERROR($L103/$K103,""))</f>
        <v/>
      </c>
      <c r="N103" s="19">
        <f>IF(COUNTA($A103:$J103)=0,"",IF(OR($A103="",$B103="",$C103="",$D103="",$G103="",$H103=""),"Missing required field",IF(COUNTIF($A$5:$A$504,$A103)&gt;1,"Duplicate Record ID",IF(OR($E103="Unknown learner",$F103="Unknown group"),"Unknown learner",IF($B103&gt;TODAY(),"Future session date",IF(OR(NOT(ISNUMBER($H103)),$H103&lt;=0,$H103&gt;1440),"Invalid scheduled minutes",IF(AND(ISNUMBER($I103),$I103&gt;$H103),"Attended minutes exceed scheduled minutes",IF(AND($G103="Present",ISNUMBER($I103),$I103&lt;$H103),"Present with reduced minutes",IF(AND($G103="Late",OR($I103="",$I103&gt;=$H103)),"Review late minutes",IF(AND($G103="Absent",ISNUMBER($I103),$I103&gt;0),"Absent with attended minutes",IF(AND($G103="Excused",ISNUMBER($I103),$I103&gt;0),"Excused with attended minutes",""))))))))))</f>
        <v/>
      </c>
    </row>
    <row r="104">
      <c r="A104" s="17" t="n"/>
      <c r="B104" s="18" t="n"/>
      <c r="C104" s="17" t="n"/>
      <c r="D104" s="17" t="n"/>
      <c r="E104" s="19">
        <f>IF($D104="","",IFERROR(INDEX('Roster &amp; Settings'!$B$5:$B$104,MATCH($D104,'Roster &amp; Settings'!$A$5:$A$104,0)),"Unknown learner"))</f>
        <v/>
      </c>
      <c r="F104" s="19">
        <f>IF($D104="","",IFERROR(INDEX('Roster &amp; Settings'!$C$5:$C$104,MATCH($D104,'Roster &amp; Settings'!$A$5:$A$104,0)),"Unknown group"))</f>
        <v/>
      </c>
      <c r="G104" s="17" t="n"/>
      <c r="H104" s="20" t="n"/>
      <c r="I104" s="20" t="n"/>
      <c r="J104" s="17" t="n"/>
      <c r="K104" s="21">
        <f>IF(COUNTA($A104:$I104)=0,"",IF(OR($A104="",$B104="",$C104="",$D104="",$G104="",$H104=""),0,IF($G104="Excused",0,1)))</f>
        <v/>
      </c>
      <c r="L104" s="21">
        <f>IF(COUNTA($A104:$I104)=0,"",IF(OR($A104="",$B104="",$C104="",$D104="",$G104="",$H104=""),0,IF(OR($G104="Present",$G104="Late"),1,0)))</f>
        <v/>
      </c>
      <c r="M104" s="22">
        <f>IF(OR($K104="",$K104=0),"",IFERROR($L104/$K104,""))</f>
        <v/>
      </c>
      <c r="N104" s="19">
        <f>IF(COUNTA($A104:$J104)=0,"",IF(OR($A104="",$B104="",$C104="",$D104="",$G104="",$H104=""),"Missing required field",IF(COUNTIF($A$5:$A$504,$A104)&gt;1,"Duplicate Record ID",IF(OR($E104="Unknown learner",$F104="Unknown group"),"Unknown learner",IF($B104&gt;TODAY(),"Future session date",IF(OR(NOT(ISNUMBER($H104)),$H104&lt;=0,$H104&gt;1440),"Invalid scheduled minutes",IF(AND(ISNUMBER($I104),$I104&gt;$H104),"Attended minutes exceed scheduled minutes",IF(AND($G104="Present",ISNUMBER($I104),$I104&lt;$H104),"Present with reduced minutes",IF(AND($G104="Late",OR($I104="",$I104&gt;=$H104)),"Review late minutes",IF(AND($G104="Absent",ISNUMBER($I104),$I104&gt;0),"Absent with attended minutes",IF(AND($G104="Excused",ISNUMBER($I104),$I104&gt;0),"Excused with attended minutes",""))))))))))</f>
        <v/>
      </c>
    </row>
    <row r="105">
      <c r="A105" s="17" t="n"/>
      <c r="B105" s="18" t="n"/>
      <c r="C105" s="17" t="n"/>
      <c r="D105" s="17" t="n"/>
      <c r="E105" s="19">
        <f>IF($D105="","",IFERROR(INDEX('Roster &amp; Settings'!$B$5:$B$104,MATCH($D105,'Roster &amp; Settings'!$A$5:$A$104,0)),"Unknown learner"))</f>
        <v/>
      </c>
      <c r="F105" s="19">
        <f>IF($D105="","",IFERROR(INDEX('Roster &amp; Settings'!$C$5:$C$104,MATCH($D105,'Roster &amp; Settings'!$A$5:$A$104,0)),"Unknown group"))</f>
        <v/>
      </c>
      <c r="G105" s="17" t="n"/>
      <c r="H105" s="20" t="n"/>
      <c r="I105" s="20" t="n"/>
      <c r="J105" s="17" t="n"/>
      <c r="K105" s="21">
        <f>IF(COUNTA($A105:$I105)=0,"",IF(OR($A105="",$B105="",$C105="",$D105="",$G105="",$H105=""),0,IF($G105="Excused",0,1)))</f>
        <v/>
      </c>
      <c r="L105" s="21">
        <f>IF(COUNTA($A105:$I105)=0,"",IF(OR($A105="",$B105="",$C105="",$D105="",$G105="",$H105=""),0,IF(OR($G105="Present",$G105="Late"),1,0)))</f>
        <v/>
      </c>
      <c r="M105" s="22">
        <f>IF(OR($K105="",$K105=0),"",IFERROR($L105/$K105,""))</f>
        <v/>
      </c>
      <c r="N105" s="19">
        <f>IF(COUNTA($A105:$J105)=0,"",IF(OR($A105="",$B105="",$C105="",$D105="",$G105="",$H105=""),"Missing required field",IF(COUNTIF($A$5:$A$504,$A105)&gt;1,"Duplicate Record ID",IF(OR($E105="Unknown learner",$F105="Unknown group"),"Unknown learner",IF($B105&gt;TODAY(),"Future session date",IF(OR(NOT(ISNUMBER($H105)),$H105&lt;=0,$H105&gt;1440),"Invalid scheduled minutes",IF(AND(ISNUMBER($I105),$I105&gt;$H105),"Attended minutes exceed scheduled minutes",IF(AND($G105="Present",ISNUMBER($I105),$I105&lt;$H105),"Present with reduced minutes",IF(AND($G105="Late",OR($I105="",$I105&gt;=$H105)),"Review late minutes",IF(AND($G105="Absent",ISNUMBER($I105),$I105&gt;0),"Absent with attended minutes",IF(AND($G105="Excused",ISNUMBER($I105),$I105&gt;0),"Excused with attended minutes",""))))))))))</f>
        <v/>
      </c>
    </row>
    <row r="106">
      <c r="A106" s="17" t="n"/>
      <c r="B106" s="18" t="n"/>
      <c r="C106" s="17" t="n"/>
      <c r="D106" s="17" t="n"/>
      <c r="E106" s="19">
        <f>IF($D106="","",IFERROR(INDEX('Roster &amp; Settings'!$B$5:$B$104,MATCH($D106,'Roster &amp; Settings'!$A$5:$A$104,0)),"Unknown learner"))</f>
        <v/>
      </c>
      <c r="F106" s="19">
        <f>IF($D106="","",IFERROR(INDEX('Roster &amp; Settings'!$C$5:$C$104,MATCH($D106,'Roster &amp; Settings'!$A$5:$A$104,0)),"Unknown group"))</f>
        <v/>
      </c>
      <c r="G106" s="17" t="n"/>
      <c r="H106" s="20" t="n"/>
      <c r="I106" s="20" t="n"/>
      <c r="J106" s="17" t="n"/>
      <c r="K106" s="21">
        <f>IF(COUNTA($A106:$I106)=0,"",IF(OR($A106="",$B106="",$C106="",$D106="",$G106="",$H106=""),0,IF($G106="Excused",0,1)))</f>
        <v/>
      </c>
      <c r="L106" s="21">
        <f>IF(COUNTA($A106:$I106)=0,"",IF(OR($A106="",$B106="",$C106="",$D106="",$G106="",$H106=""),0,IF(OR($G106="Present",$G106="Late"),1,0)))</f>
        <v/>
      </c>
      <c r="M106" s="22">
        <f>IF(OR($K106="",$K106=0),"",IFERROR($L106/$K106,""))</f>
        <v/>
      </c>
      <c r="N106" s="19">
        <f>IF(COUNTA($A106:$J106)=0,"",IF(OR($A106="",$B106="",$C106="",$D106="",$G106="",$H106=""),"Missing required field",IF(COUNTIF($A$5:$A$504,$A106)&gt;1,"Duplicate Record ID",IF(OR($E106="Unknown learner",$F106="Unknown group"),"Unknown learner",IF($B106&gt;TODAY(),"Future session date",IF(OR(NOT(ISNUMBER($H106)),$H106&lt;=0,$H106&gt;1440),"Invalid scheduled minutes",IF(AND(ISNUMBER($I106),$I106&gt;$H106),"Attended minutes exceed scheduled minutes",IF(AND($G106="Present",ISNUMBER($I106),$I106&lt;$H106),"Present with reduced minutes",IF(AND($G106="Late",OR($I106="",$I106&gt;=$H106)),"Review late minutes",IF(AND($G106="Absent",ISNUMBER($I106),$I106&gt;0),"Absent with attended minutes",IF(AND($G106="Excused",ISNUMBER($I106),$I106&gt;0),"Excused with attended minutes",""))))))))))</f>
        <v/>
      </c>
    </row>
    <row r="107">
      <c r="A107" s="17" t="n"/>
      <c r="B107" s="18" t="n"/>
      <c r="C107" s="17" t="n"/>
      <c r="D107" s="17" t="n"/>
      <c r="E107" s="19">
        <f>IF($D107="","",IFERROR(INDEX('Roster &amp; Settings'!$B$5:$B$104,MATCH($D107,'Roster &amp; Settings'!$A$5:$A$104,0)),"Unknown learner"))</f>
        <v/>
      </c>
      <c r="F107" s="19">
        <f>IF($D107="","",IFERROR(INDEX('Roster &amp; Settings'!$C$5:$C$104,MATCH($D107,'Roster &amp; Settings'!$A$5:$A$104,0)),"Unknown group"))</f>
        <v/>
      </c>
      <c r="G107" s="17" t="n"/>
      <c r="H107" s="20" t="n"/>
      <c r="I107" s="20" t="n"/>
      <c r="J107" s="17" t="n"/>
      <c r="K107" s="21">
        <f>IF(COUNTA($A107:$I107)=0,"",IF(OR($A107="",$B107="",$C107="",$D107="",$G107="",$H107=""),0,IF($G107="Excused",0,1)))</f>
        <v/>
      </c>
      <c r="L107" s="21">
        <f>IF(COUNTA($A107:$I107)=0,"",IF(OR($A107="",$B107="",$C107="",$D107="",$G107="",$H107=""),0,IF(OR($G107="Present",$G107="Late"),1,0)))</f>
        <v/>
      </c>
      <c r="M107" s="22">
        <f>IF(OR($K107="",$K107=0),"",IFERROR($L107/$K107,""))</f>
        <v/>
      </c>
      <c r="N107" s="19">
        <f>IF(COUNTA($A107:$J107)=0,"",IF(OR($A107="",$B107="",$C107="",$D107="",$G107="",$H107=""),"Missing required field",IF(COUNTIF($A$5:$A$504,$A107)&gt;1,"Duplicate Record ID",IF(OR($E107="Unknown learner",$F107="Unknown group"),"Unknown learner",IF($B107&gt;TODAY(),"Future session date",IF(OR(NOT(ISNUMBER($H107)),$H107&lt;=0,$H107&gt;1440),"Invalid scheduled minutes",IF(AND(ISNUMBER($I107),$I107&gt;$H107),"Attended minutes exceed scheduled minutes",IF(AND($G107="Present",ISNUMBER($I107),$I107&lt;$H107),"Present with reduced minutes",IF(AND($G107="Late",OR($I107="",$I107&gt;=$H107)),"Review late minutes",IF(AND($G107="Absent",ISNUMBER($I107),$I107&gt;0),"Absent with attended minutes",IF(AND($G107="Excused",ISNUMBER($I107),$I107&gt;0),"Excused with attended minutes",""))))))))))</f>
        <v/>
      </c>
    </row>
    <row r="108">
      <c r="A108" s="17" t="n"/>
      <c r="B108" s="18" t="n"/>
      <c r="C108" s="17" t="n"/>
      <c r="D108" s="17" t="n"/>
      <c r="E108" s="19">
        <f>IF($D108="","",IFERROR(INDEX('Roster &amp; Settings'!$B$5:$B$104,MATCH($D108,'Roster &amp; Settings'!$A$5:$A$104,0)),"Unknown learner"))</f>
        <v/>
      </c>
      <c r="F108" s="19">
        <f>IF($D108="","",IFERROR(INDEX('Roster &amp; Settings'!$C$5:$C$104,MATCH($D108,'Roster &amp; Settings'!$A$5:$A$104,0)),"Unknown group"))</f>
        <v/>
      </c>
      <c r="G108" s="17" t="n"/>
      <c r="H108" s="20" t="n"/>
      <c r="I108" s="20" t="n"/>
      <c r="J108" s="17" t="n"/>
      <c r="K108" s="21">
        <f>IF(COUNTA($A108:$I108)=0,"",IF(OR($A108="",$B108="",$C108="",$D108="",$G108="",$H108=""),0,IF($G108="Excused",0,1)))</f>
        <v/>
      </c>
      <c r="L108" s="21">
        <f>IF(COUNTA($A108:$I108)=0,"",IF(OR($A108="",$B108="",$C108="",$D108="",$G108="",$H108=""),0,IF(OR($G108="Present",$G108="Late"),1,0)))</f>
        <v/>
      </c>
      <c r="M108" s="22">
        <f>IF(OR($K108="",$K108=0),"",IFERROR($L108/$K108,""))</f>
        <v/>
      </c>
      <c r="N108" s="19">
        <f>IF(COUNTA($A108:$J108)=0,"",IF(OR($A108="",$B108="",$C108="",$D108="",$G108="",$H108=""),"Missing required field",IF(COUNTIF($A$5:$A$504,$A108)&gt;1,"Duplicate Record ID",IF(OR($E108="Unknown learner",$F108="Unknown group"),"Unknown learner",IF($B108&gt;TODAY(),"Future session date",IF(OR(NOT(ISNUMBER($H108)),$H108&lt;=0,$H108&gt;1440),"Invalid scheduled minutes",IF(AND(ISNUMBER($I108),$I108&gt;$H108),"Attended minutes exceed scheduled minutes",IF(AND($G108="Present",ISNUMBER($I108),$I108&lt;$H108),"Present with reduced minutes",IF(AND($G108="Late",OR($I108="",$I108&gt;=$H108)),"Review late minutes",IF(AND($G108="Absent",ISNUMBER($I108),$I108&gt;0),"Absent with attended minutes",IF(AND($G108="Excused",ISNUMBER($I108),$I108&gt;0),"Excused with attended minutes",""))))))))))</f>
        <v/>
      </c>
    </row>
    <row r="109">
      <c r="A109" s="17" t="n"/>
      <c r="B109" s="18" t="n"/>
      <c r="C109" s="17" t="n"/>
      <c r="D109" s="17" t="n"/>
      <c r="E109" s="19">
        <f>IF($D109="","",IFERROR(INDEX('Roster &amp; Settings'!$B$5:$B$104,MATCH($D109,'Roster &amp; Settings'!$A$5:$A$104,0)),"Unknown learner"))</f>
        <v/>
      </c>
      <c r="F109" s="19">
        <f>IF($D109="","",IFERROR(INDEX('Roster &amp; Settings'!$C$5:$C$104,MATCH($D109,'Roster &amp; Settings'!$A$5:$A$104,0)),"Unknown group"))</f>
        <v/>
      </c>
      <c r="G109" s="17" t="n"/>
      <c r="H109" s="20" t="n"/>
      <c r="I109" s="20" t="n"/>
      <c r="J109" s="17" t="n"/>
      <c r="K109" s="21">
        <f>IF(COUNTA($A109:$I109)=0,"",IF(OR($A109="",$B109="",$C109="",$D109="",$G109="",$H109=""),0,IF($G109="Excused",0,1)))</f>
        <v/>
      </c>
      <c r="L109" s="21">
        <f>IF(COUNTA($A109:$I109)=0,"",IF(OR($A109="",$B109="",$C109="",$D109="",$G109="",$H109=""),0,IF(OR($G109="Present",$G109="Late"),1,0)))</f>
        <v/>
      </c>
      <c r="M109" s="22">
        <f>IF(OR($K109="",$K109=0),"",IFERROR($L109/$K109,""))</f>
        <v/>
      </c>
      <c r="N109" s="19">
        <f>IF(COUNTA($A109:$J109)=0,"",IF(OR($A109="",$B109="",$C109="",$D109="",$G109="",$H109=""),"Missing required field",IF(COUNTIF($A$5:$A$504,$A109)&gt;1,"Duplicate Record ID",IF(OR($E109="Unknown learner",$F109="Unknown group"),"Unknown learner",IF($B109&gt;TODAY(),"Future session date",IF(OR(NOT(ISNUMBER($H109)),$H109&lt;=0,$H109&gt;1440),"Invalid scheduled minutes",IF(AND(ISNUMBER($I109),$I109&gt;$H109),"Attended minutes exceed scheduled minutes",IF(AND($G109="Present",ISNUMBER($I109),$I109&lt;$H109),"Present with reduced minutes",IF(AND($G109="Late",OR($I109="",$I109&gt;=$H109)),"Review late minutes",IF(AND($G109="Absent",ISNUMBER($I109),$I109&gt;0),"Absent with attended minutes",IF(AND($G109="Excused",ISNUMBER($I109),$I109&gt;0),"Excused with attended minutes",""))))))))))</f>
        <v/>
      </c>
    </row>
    <row r="110">
      <c r="A110" s="17" t="n"/>
      <c r="B110" s="18" t="n"/>
      <c r="C110" s="17" t="n"/>
      <c r="D110" s="17" t="n"/>
      <c r="E110" s="19">
        <f>IF($D110="","",IFERROR(INDEX('Roster &amp; Settings'!$B$5:$B$104,MATCH($D110,'Roster &amp; Settings'!$A$5:$A$104,0)),"Unknown learner"))</f>
        <v/>
      </c>
      <c r="F110" s="19">
        <f>IF($D110="","",IFERROR(INDEX('Roster &amp; Settings'!$C$5:$C$104,MATCH($D110,'Roster &amp; Settings'!$A$5:$A$104,0)),"Unknown group"))</f>
        <v/>
      </c>
      <c r="G110" s="17" t="n"/>
      <c r="H110" s="20" t="n"/>
      <c r="I110" s="20" t="n"/>
      <c r="J110" s="17" t="n"/>
      <c r="K110" s="21">
        <f>IF(COUNTA($A110:$I110)=0,"",IF(OR($A110="",$B110="",$C110="",$D110="",$G110="",$H110=""),0,IF($G110="Excused",0,1)))</f>
        <v/>
      </c>
      <c r="L110" s="21">
        <f>IF(COUNTA($A110:$I110)=0,"",IF(OR($A110="",$B110="",$C110="",$D110="",$G110="",$H110=""),0,IF(OR($G110="Present",$G110="Late"),1,0)))</f>
        <v/>
      </c>
      <c r="M110" s="22">
        <f>IF(OR($K110="",$K110=0),"",IFERROR($L110/$K110,""))</f>
        <v/>
      </c>
      <c r="N110" s="19">
        <f>IF(COUNTA($A110:$J110)=0,"",IF(OR($A110="",$B110="",$C110="",$D110="",$G110="",$H110=""),"Missing required field",IF(COUNTIF($A$5:$A$504,$A110)&gt;1,"Duplicate Record ID",IF(OR($E110="Unknown learner",$F110="Unknown group"),"Unknown learner",IF($B110&gt;TODAY(),"Future session date",IF(OR(NOT(ISNUMBER($H110)),$H110&lt;=0,$H110&gt;1440),"Invalid scheduled minutes",IF(AND(ISNUMBER($I110),$I110&gt;$H110),"Attended minutes exceed scheduled minutes",IF(AND($G110="Present",ISNUMBER($I110),$I110&lt;$H110),"Present with reduced minutes",IF(AND($G110="Late",OR($I110="",$I110&gt;=$H110)),"Review late minutes",IF(AND($G110="Absent",ISNUMBER($I110),$I110&gt;0),"Absent with attended minutes",IF(AND($G110="Excused",ISNUMBER($I110),$I110&gt;0),"Excused with attended minutes",""))))))))))</f>
        <v/>
      </c>
    </row>
    <row r="111">
      <c r="A111" s="17" t="n"/>
      <c r="B111" s="18" t="n"/>
      <c r="C111" s="17" t="n"/>
      <c r="D111" s="17" t="n"/>
      <c r="E111" s="19">
        <f>IF($D111="","",IFERROR(INDEX('Roster &amp; Settings'!$B$5:$B$104,MATCH($D111,'Roster &amp; Settings'!$A$5:$A$104,0)),"Unknown learner"))</f>
        <v/>
      </c>
      <c r="F111" s="19">
        <f>IF($D111="","",IFERROR(INDEX('Roster &amp; Settings'!$C$5:$C$104,MATCH($D111,'Roster &amp; Settings'!$A$5:$A$104,0)),"Unknown group"))</f>
        <v/>
      </c>
      <c r="G111" s="17" t="n"/>
      <c r="H111" s="20" t="n"/>
      <c r="I111" s="20" t="n"/>
      <c r="J111" s="17" t="n"/>
      <c r="K111" s="21">
        <f>IF(COUNTA($A111:$I111)=0,"",IF(OR($A111="",$B111="",$C111="",$D111="",$G111="",$H111=""),0,IF($G111="Excused",0,1)))</f>
        <v/>
      </c>
      <c r="L111" s="21">
        <f>IF(COUNTA($A111:$I111)=0,"",IF(OR($A111="",$B111="",$C111="",$D111="",$G111="",$H111=""),0,IF(OR($G111="Present",$G111="Late"),1,0)))</f>
        <v/>
      </c>
      <c r="M111" s="22">
        <f>IF(OR($K111="",$K111=0),"",IFERROR($L111/$K111,""))</f>
        <v/>
      </c>
      <c r="N111" s="19">
        <f>IF(COUNTA($A111:$J111)=0,"",IF(OR($A111="",$B111="",$C111="",$D111="",$G111="",$H111=""),"Missing required field",IF(COUNTIF($A$5:$A$504,$A111)&gt;1,"Duplicate Record ID",IF(OR($E111="Unknown learner",$F111="Unknown group"),"Unknown learner",IF($B111&gt;TODAY(),"Future session date",IF(OR(NOT(ISNUMBER($H111)),$H111&lt;=0,$H111&gt;1440),"Invalid scheduled minutes",IF(AND(ISNUMBER($I111),$I111&gt;$H111),"Attended minutes exceed scheduled minutes",IF(AND($G111="Present",ISNUMBER($I111),$I111&lt;$H111),"Present with reduced minutes",IF(AND($G111="Late",OR($I111="",$I111&gt;=$H111)),"Review late minutes",IF(AND($G111="Absent",ISNUMBER($I111),$I111&gt;0),"Absent with attended minutes",IF(AND($G111="Excused",ISNUMBER($I111),$I111&gt;0),"Excused with attended minutes",""))))))))))</f>
        <v/>
      </c>
    </row>
    <row r="112">
      <c r="A112" s="17" t="n"/>
      <c r="B112" s="18" t="n"/>
      <c r="C112" s="17" t="n"/>
      <c r="D112" s="17" t="n"/>
      <c r="E112" s="19">
        <f>IF($D112="","",IFERROR(INDEX('Roster &amp; Settings'!$B$5:$B$104,MATCH($D112,'Roster &amp; Settings'!$A$5:$A$104,0)),"Unknown learner"))</f>
        <v/>
      </c>
      <c r="F112" s="19">
        <f>IF($D112="","",IFERROR(INDEX('Roster &amp; Settings'!$C$5:$C$104,MATCH($D112,'Roster &amp; Settings'!$A$5:$A$104,0)),"Unknown group"))</f>
        <v/>
      </c>
      <c r="G112" s="17" t="n"/>
      <c r="H112" s="20" t="n"/>
      <c r="I112" s="20" t="n"/>
      <c r="J112" s="17" t="n"/>
      <c r="K112" s="21">
        <f>IF(COUNTA($A112:$I112)=0,"",IF(OR($A112="",$B112="",$C112="",$D112="",$G112="",$H112=""),0,IF($G112="Excused",0,1)))</f>
        <v/>
      </c>
      <c r="L112" s="21">
        <f>IF(COUNTA($A112:$I112)=0,"",IF(OR($A112="",$B112="",$C112="",$D112="",$G112="",$H112=""),0,IF(OR($G112="Present",$G112="Late"),1,0)))</f>
        <v/>
      </c>
      <c r="M112" s="22">
        <f>IF(OR($K112="",$K112=0),"",IFERROR($L112/$K112,""))</f>
        <v/>
      </c>
      <c r="N112" s="19">
        <f>IF(COUNTA($A112:$J112)=0,"",IF(OR($A112="",$B112="",$C112="",$D112="",$G112="",$H112=""),"Missing required field",IF(COUNTIF($A$5:$A$504,$A112)&gt;1,"Duplicate Record ID",IF(OR($E112="Unknown learner",$F112="Unknown group"),"Unknown learner",IF($B112&gt;TODAY(),"Future session date",IF(OR(NOT(ISNUMBER($H112)),$H112&lt;=0,$H112&gt;1440),"Invalid scheduled minutes",IF(AND(ISNUMBER($I112),$I112&gt;$H112),"Attended minutes exceed scheduled minutes",IF(AND($G112="Present",ISNUMBER($I112),$I112&lt;$H112),"Present with reduced minutes",IF(AND($G112="Late",OR($I112="",$I112&gt;=$H112)),"Review late minutes",IF(AND($G112="Absent",ISNUMBER($I112),$I112&gt;0),"Absent with attended minutes",IF(AND($G112="Excused",ISNUMBER($I112),$I112&gt;0),"Excused with attended minutes",""))))))))))</f>
        <v/>
      </c>
    </row>
    <row r="113">
      <c r="A113" s="17" t="n"/>
      <c r="B113" s="18" t="n"/>
      <c r="C113" s="17" t="n"/>
      <c r="D113" s="17" t="n"/>
      <c r="E113" s="19">
        <f>IF($D113="","",IFERROR(INDEX('Roster &amp; Settings'!$B$5:$B$104,MATCH($D113,'Roster &amp; Settings'!$A$5:$A$104,0)),"Unknown learner"))</f>
        <v/>
      </c>
      <c r="F113" s="19">
        <f>IF($D113="","",IFERROR(INDEX('Roster &amp; Settings'!$C$5:$C$104,MATCH($D113,'Roster &amp; Settings'!$A$5:$A$104,0)),"Unknown group"))</f>
        <v/>
      </c>
      <c r="G113" s="17" t="n"/>
      <c r="H113" s="20" t="n"/>
      <c r="I113" s="20" t="n"/>
      <c r="J113" s="17" t="n"/>
      <c r="K113" s="21">
        <f>IF(COUNTA($A113:$I113)=0,"",IF(OR($A113="",$B113="",$C113="",$D113="",$G113="",$H113=""),0,IF($G113="Excused",0,1)))</f>
        <v/>
      </c>
      <c r="L113" s="21">
        <f>IF(COUNTA($A113:$I113)=0,"",IF(OR($A113="",$B113="",$C113="",$D113="",$G113="",$H113=""),0,IF(OR($G113="Present",$G113="Late"),1,0)))</f>
        <v/>
      </c>
      <c r="M113" s="22">
        <f>IF(OR($K113="",$K113=0),"",IFERROR($L113/$K113,""))</f>
        <v/>
      </c>
      <c r="N113" s="19">
        <f>IF(COUNTA($A113:$J113)=0,"",IF(OR($A113="",$B113="",$C113="",$D113="",$G113="",$H113=""),"Missing required field",IF(COUNTIF($A$5:$A$504,$A113)&gt;1,"Duplicate Record ID",IF(OR($E113="Unknown learner",$F113="Unknown group"),"Unknown learner",IF($B113&gt;TODAY(),"Future session date",IF(OR(NOT(ISNUMBER($H113)),$H113&lt;=0,$H113&gt;1440),"Invalid scheduled minutes",IF(AND(ISNUMBER($I113),$I113&gt;$H113),"Attended minutes exceed scheduled minutes",IF(AND($G113="Present",ISNUMBER($I113),$I113&lt;$H113),"Present with reduced minutes",IF(AND($G113="Late",OR($I113="",$I113&gt;=$H113)),"Review late minutes",IF(AND($G113="Absent",ISNUMBER($I113),$I113&gt;0),"Absent with attended minutes",IF(AND($G113="Excused",ISNUMBER($I113),$I113&gt;0),"Excused with attended minutes",""))))))))))</f>
        <v/>
      </c>
    </row>
    <row r="114">
      <c r="A114" s="17" t="n"/>
      <c r="B114" s="18" t="n"/>
      <c r="C114" s="17" t="n"/>
      <c r="D114" s="17" t="n"/>
      <c r="E114" s="19">
        <f>IF($D114="","",IFERROR(INDEX('Roster &amp; Settings'!$B$5:$B$104,MATCH($D114,'Roster &amp; Settings'!$A$5:$A$104,0)),"Unknown learner"))</f>
        <v/>
      </c>
      <c r="F114" s="19">
        <f>IF($D114="","",IFERROR(INDEX('Roster &amp; Settings'!$C$5:$C$104,MATCH($D114,'Roster &amp; Settings'!$A$5:$A$104,0)),"Unknown group"))</f>
        <v/>
      </c>
      <c r="G114" s="17" t="n"/>
      <c r="H114" s="20" t="n"/>
      <c r="I114" s="20" t="n"/>
      <c r="J114" s="17" t="n"/>
      <c r="K114" s="21">
        <f>IF(COUNTA($A114:$I114)=0,"",IF(OR($A114="",$B114="",$C114="",$D114="",$G114="",$H114=""),0,IF($G114="Excused",0,1)))</f>
        <v/>
      </c>
      <c r="L114" s="21">
        <f>IF(COUNTA($A114:$I114)=0,"",IF(OR($A114="",$B114="",$C114="",$D114="",$G114="",$H114=""),0,IF(OR($G114="Present",$G114="Late"),1,0)))</f>
        <v/>
      </c>
      <c r="M114" s="22">
        <f>IF(OR($K114="",$K114=0),"",IFERROR($L114/$K114,""))</f>
        <v/>
      </c>
      <c r="N114" s="19">
        <f>IF(COUNTA($A114:$J114)=0,"",IF(OR($A114="",$B114="",$C114="",$D114="",$G114="",$H114=""),"Missing required field",IF(COUNTIF($A$5:$A$504,$A114)&gt;1,"Duplicate Record ID",IF(OR($E114="Unknown learner",$F114="Unknown group"),"Unknown learner",IF($B114&gt;TODAY(),"Future session date",IF(OR(NOT(ISNUMBER($H114)),$H114&lt;=0,$H114&gt;1440),"Invalid scheduled minutes",IF(AND(ISNUMBER($I114),$I114&gt;$H114),"Attended minutes exceed scheduled minutes",IF(AND($G114="Present",ISNUMBER($I114),$I114&lt;$H114),"Present with reduced minutes",IF(AND($G114="Late",OR($I114="",$I114&gt;=$H114)),"Review late minutes",IF(AND($G114="Absent",ISNUMBER($I114),$I114&gt;0),"Absent with attended minutes",IF(AND($G114="Excused",ISNUMBER($I114),$I114&gt;0),"Excused with attended minutes",""))))))))))</f>
        <v/>
      </c>
    </row>
    <row r="115">
      <c r="A115" s="17" t="n"/>
      <c r="B115" s="18" t="n"/>
      <c r="C115" s="17" t="n"/>
      <c r="D115" s="17" t="n"/>
      <c r="E115" s="19">
        <f>IF($D115="","",IFERROR(INDEX('Roster &amp; Settings'!$B$5:$B$104,MATCH($D115,'Roster &amp; Settings'!$A$5:$A$104,0)),"Unknown learner"))</f>
        <v/>
      </c>
      <c r="F115" s="19">
        <f>IF($D115="","",IFERROR(INDEX('Roster &amp; Settings'!$C$5:$C$104,MATCH($D115,'Roster &amp; Settings'!$A$5:$A$104,0)),"Unknown group"))</f>
        <v/>
      </c>
      <c r="G115" s="17" t="n"/>
      <c r="H115" s="20" t="n"/>
      <c r="I115" s="20" t="n"/>
      <c r="J115" s="17" t="n"/>
      <c r="K115" s="21">
        <f>IF(COUNTA($A115:$I115)=0,"",IF(OR($A115="",$B115="",$C115="",$D115="",$G115="",$H115=""),0,IF($G115="Excused",0,1)))</f>
        <v/>
      </c>
      <c r="L115" s="21">
        <f>IF(COUNTA($A115:$I115)=0,"",IF(OR($A115="",$B115="",$C115="",$D115="",$G115="",$H115=""),0,IF(OR($G115="Present",$G115="Late"),1,0)))</f>
        <v/>
      </c>
      <c r="M115" s="22">
        <f>IF(OR($K115="",$K115=0),"",IFERROR($L115/$K115,""))</f>
        <v/>
      </c>
      <c r="N115" s="19">
        <f>IF(COUNTA($A115:$J115)=0,"",IF(OR($A115="",$B115="",$C115="",$D115="",$G115="",$H115=""),"Missing required field",IF(COUNTIF($A$5:$A$504,$A115)&gt;1,"Duplicate Record ID",IF(OR($E115="Unknown learner",$F115="Unknown group"),"Unknown learner",IF($B115&gt;TODAY(),"Future session date",IF(OR(NOT(ISNUMBER($H115)),$H115&lt;=0,$H115&gt;1440),"Invalid scheduled minutes",IF(AND(ISNUMBER($I115),$I115&gt;$H115),"Attended minutes exceed scheduled minutes",IF(AND($G115="Present",ISNUMBER($I115),$I115&lt;$H115),"Present with reduced minutes",IF(AND($G115="Late",OR($I115="",$I115&gt;=$H115)),"Review late minutes",IF(AND($G115="Absent",ISNUMBER($I115),$I115&gt;0),"Absent with attended minutes",IF(AND($G115="Excused",ISNUMBER($I115),$I115&gt;0),"Excused with attended minutes",""))))))))))</f>
        <v/>
      </c>
    </row>
    <row r="116">
      <c r="A116" s="17" t="n"/>
      <c r="B116" s="18" t="n"/>
      <c r="C116" s="17" t="n"/>
      <c r="D116" s="17" t="n"/>
      <c r="E116" s="19">
        <f>IF($D116="","",IFERROR(INDEX('Roster &amp; Settings'!$B$5:$B$104,MATCH($D116,'Roster &amp; Settings'!$A$5:$A$104,0)),"Unknown learner"))</f>
        <v/>
      </c>
      <c r="F116" s="19">
        <f>IF($D116="","",IFERROR(INDEX('Roster &amp; Settings'!$C$5:$C$104,MATCH($D116,'Roster &amp; Settings'!$A$5:$A$104,0)),"Unknown group"))</f>
        <v/>
      </c>
      <c r="G116" s="17" t="n"/>
      <c r="H116" s="20" t="n"/>
      <c r="I116" s="20" t="n"/>
      <c r="J116" s="17" t="n"/>
      <c r="K116" s="21">
        <f>IF(COUNTA($A116:$I116)=0,"",IF(OR($A116="",$B116="",$C116="",$D116="",$G116="",$H116=""),0,IF($G116="Excused",0,1)))</f>
        <v/>
      </c>
      <c r="L116" s="21">
        <f>IF(COUNTA($A116:$I116)=0,"",IF(OR($A116="",$B116="",$C116="",$D116="",$G116="",$H116=""),0,IF(OR($G116="Present",$G116="Late"),1,0)))</f>
        <v/>
      </c>
      <c r="M116" s="22">
        <f>IF(OR($K116="",$K116=0),"",IFERROR($L116/$K116,""))</f>
        <v/>
      </c>
      <c r="N116" s="19">
        <f>IF(COUNTA($A116:$J116)=0,"",IF(OR($A116="",$B116="",$C116="",$D116="",$G116="",$H116=""),"Missing required field",IF(COUNTIF($A$5:$A$504,$A116)&gt;1,"Duplicate Record ID",IF(OR($E116="Unknown learner",$F116="Unknown group"),"Unknown learner",IF($B116&gt;TODAY(),"Future session date",IF(OR(NOT(ISNUMBER($H116)),$H116&lt;=0,$H116&gt;1440),"Invalid scheduled minutes",IF(AND(ISNUMBER($I116),$I116&gt;$H116),"Attended minutes exceed scheduled minutes",IF(AND($G116="Present",ISNUMBER($I116),$I116&lt;$H116),"Present with reduced minutes",IF(AND($G116="Late",OR($I116="",$I116&gt;=$H116)),"Review late minutes",IF(AND($G116="Absent",ISNUMBER($I116),$I116&gt;0),"Absent with attended minutes",IF(AND($G116="Excused",ISNUMBER($I116),$I116&gt;0),"Excused with attended minutes",""))))))))))</f>
        <v/>
      </c>
    </row>
    <row r="117">
      <c r="A117" s="17" t="n"/>
      <c r="B117" s="18" t="n"/>
      <c r="C117" s="17" t="n"/>
      <c r="D117" s="17" t="n"/>
      <c r="E117" s="19">
        <f>IF($D117="","",IFERROR(INDEX('Roster &amp; Settings'!$B$5:$B$104,MATCH($D117,'Roster &amp; Settings'!$A$5:$A$104,0)),"Unknown learner"))</f>
        <v/>
      </c>
      <c r="F117" s="19">
        <f>IF($D117="","",IFERROR(INDEX('Roster &amp; Settings'!$C$5:$C$104,MATCH($D117,'Roster &amp; Settings'!$A$5:$A$104,0)),"Unknown group"))</f>
        <v/>
      </c>
      <c r="G117" s="17" t="n"/>
      <c r="H117" s="20" t="n"/>
      <c r="I117" s="20" t="n"/>
      <c r="J117" s="17" t="n"/>
      <c r="K117" s="21">
        <f>IF(COUNTA($A117:$I117)=0,"",IF(OR($A117="",$B117="",$C117="",$D117="",$G117="",$H117=""),0,IF($G117="Excused",0,1)))</f>
        <v/>
      </c>
      <c r="L117" s="21">
        <f>IF(COUNTA($A117:$I117)=0,"",IF(OR($A117="",$B117="",$C117="",$D117="",$G117="",$H117=""),0,IF(OR($G117="Present",$G117="Late"),1,0)))</f>
        <v/>
      </c>
      <c r="M117" s="22">
        <f>IF(OR($K117="",$K117=0),"",IFERROR($L117/$K117,""))</f>
        <v/>
      </c>
      <c r="N117" s="19">
        <f>IF(COUNTA($A117:$J117)=0,"",IF(OR($A117="",$B117="",$C117="",$D117="",$G117="",$H117=""),"Missing required field",IF(COUNTIF($A$5:$A$504,$A117)&gt;1,"Duplicate Record ID",IF(OR($E117="Unknown learner",$F117="Unknown group"),"Unknown learner",IF($B117&gt;TODAY(),"Future session date",IF(OR(NOT(ISNUMBER($H117)),$H117&lt;=0,$H117&gt;1440),"Invalid scheduled minutes",IF(AND(ISNUMBER($I117),$I117&gt;$H117),"Attended minutes exceed scheduled minutes",IF(AND($G117="Present",ISNUMBER($I117),$I117&lt;$H117),"Present with reduced minutes",IF(AND($G117="Late",OR($I117="",$I117&gt;=$H117)),"Review late minutes",IF(AND($G117="Absent",ISNUMBER($I117),$I117&gt;0),"Absent with attended minutes",IF(AND($G117="Excused",ISNUMBER($I117),$I117&gt;0),"Excused with attended minutes",""))))))))))</f>
        <v/>
      </c>
    </row>
    <row r="118">
      <c r="A118" s="17" t="n"/>
      <c r="B118" s="18" t="n"/>
      <c r="C118" s="17" t="n"/>
      <c r="D118" s="17" t="n"/>
      <c r="E118" s="19">
        <f>IF($D118="","",IFERROR(INDEX('Roster &amp; Settings'!$B$5:$B$104,MATCH($D118,'Roster &amp; Settings'!$A$5:$A$104,0)),"Unknown learner"))</f>
        <v/>
      </c>
      <c r="F118" s="19">
        <f>IF($D118="","",IFERROR(INDEX('Roster &amp; Settings'!$C$5:$C$104,MATCH($D118,'Roster &amp; Settings'!$A$5:$A$104,0)),"Unknown group"))</f>
        <v/>
      </c>
      <c r="G118" s="17" t="n"/>
      <c r="H118" s="20" t="n"/>
      <c r="I118" s="20" t="n"/>
      <c r="J118" s="17" t="n"/>
      <c r="K118" s="21">
        <f>IF(COUNTA($A118:$I118)=0,"",IF(OR($A118="",$B118="",$C118="",$D118="",$G118="",$H118=""),0,IF($G118="Excused",0,1)))</f>
        <v/>
      </c>
      <c r="L118" s="21">
        <f>IF(COUNTA($A118:$I118)=0,"",IF(OR($A118="",$B118="",$C118="",$D118="",$G118="",$H118=""),0,IF(OR($G118="Present",$G118="Late"),1,0)))</f>
        <v/>
      </c>
      <c r="M118" s="22">
        <f>IF(OR($K118="",$K118=0),"",IFERROR($L118/$K118,""))</f>
        <v/>
      </c>
      <c r="N118" s="19">
        <f>IF(COUNTA($A118:$J118)=0,"",IF(OR($A118="",$B118="",$C118="",$D118="",$G118="",$H118=""),"Missing required field",IF(COUNTIF($A$5:$A$504,$A118)&gt;1,"Duplicate Record ID",IF(OR($E118="Unknown learner",$F118="Unknown group"),"Unknown learner",IF($B118&gt;TODAY(),"Future session date",IF(OR(NOT(ISNUMBER($H118)),$H118&lt;=0,$H118&gt;1440),"Invalid scheduled minutes",IF(AND(ISNUMBER($I118),$I118&gt;$H118),"Attended minutes exceed scheduled minutes",IF(AND($G118="Present",ISNUMBER($I118),$I118&lt;$H118),"Present with reduced minutes",IF(AND($G118="Late",OR($I118="",$I118&gt;=$H118)),"Review late minutes",IF(AND($G118="Absent",ISNUMBER($I118),$I118&gt;0),"Absent with attended minutes",IF(AND($G118="Excused",ISNUMBER($I118),$I118&gt;0),"Excused with attended minutes",""))))))))))</f>
        <v/>
      </c>
    </row>
    <row r="119">
      <c r="A119" s="17" t="n"/>
      <c r="B119" s="18" t="n"/>
      <c r="C119" s="17" t="n"/>
      <c r="D119" s="17" t="n"/>
      <c r="E119" s="19">
        <f>IF($D119="","",IFERROR(INDEX('Roster &amp; Settings'!$B$5:$B$104,MATCH($D119,'Roster &amp; Settings'!$A$5:$A$104,0)),"Unknown learner"))</f>
        <v/>
      </c>
      <c r="F119" s="19">
        <f>IF($D119="","",IFERROR(INDEX('Roster &amp; Settings'!$C$5:$C$104,MATCH($D119,'Roster &amp; Settings'!$A$5:$A$104,0)),"Unknown group"))</f>
        <v/>
      </c>
      <c r="G119" s="17" t="n"/>
      <c r="H119" s="20" t="n"/>
      <c r="I119" s="20" t="n"/>
      <c r="J119" s="17" t="n"/>
      <c r="K119" s="21">
        <f>IF(COUNTA($A119:$I119)=0,"",IF(OR($A119="",$B119="",$C119="",$D119="",$G119="",$H119=""),0,IF($G119="Excused",0,1)))</f>
        <v/>
      </c>
      <c r="L119" s="21">
        <f>IF(COUNTA($A119:$I119)=0,"",IF(OR($A119="",$B119="",$C119="",$D119="",$G119="",$H119=""),0,IF(OR($G119="Present",$G119="Late"),1,0)))</f>
        <v/>
      </c>
      <c r="M119" s="22">
        <f>IF(OR($K119="",$K119=0),"",IFERROR($L119/$K119,""))</f>
        <v/>
      </c>
      <c r="N119" s="19">
        <f>IF(COUNTA($A119:$J119)=0,"",IF(OR($A119="",$B119="",$C119="",$D119="",$G119="",$H119=""),"Missing required field",IF(COUNTIF($A$5:$A$504,$A119)&gt;1,"Duplicate Record ID",IF(OR($E119="Unknown learner",$F119="Unknown group"),"Unknown learner",IF($B119&gt;TODAY(),"Future session date",IF(OR(NOT(ISNUMBER($H119)),$H119&lt;=0,$H119&gt;1440),"Invalid scheduled minutes",IF(AND(ISNUMBER($I119),$I119&gt;$H119),"Attended minutes exceed scheduled minutes",IF(AND($G119="Present",ISNUMBER($I119),$I119&lt;$H119),"Present with reduced minutes",IF(AND($G119="Late",OR($I119="",$I119&gt;=$H119)),"Review late minutes",IF(AND($G119="Absent",ISNUMBER($I119),$I119&gt;0),"Absent with attended minutes",IF(AND($G119="Excused",ISNUMBER($I119),$I119&gt;0),"Excused with attended minutes",""))))))))))</f>
        <v/>
      </c>
    </row>
    <row r="120">
      <c r="A120" s="17" t="n"/>
      <c r="B120" s="18" t="n"/>
      <c r="C120" s="17" t="n"/>
      <c r="D120" s="17" t="n"/>
      <c r="E120" s="19">
        <f>IF($D120="","",IFERROR(INDEX('Roster &amp; Settings'!$B$5:$B$104,MATCH($D120,'Roster &amp; Settings'!$A$5:$A$104,0)),"Unknown learner"))</f>
        <v/>
      </c>
      <c r="F120" s="19">
        <f>IF($D120="","",IFERROR(INDEX('Roster &amp; Settings'!$C$5:$C$104,MATCH($D120,'Roster &amp; Settings'!$A$5:$A$104,0)),"Unknown group"))</f>
        <v/>
      </c>
      <c r="G120" s="17" t="n"/>
      <c r="H120" s="20" t="n"/>
      <c r="I120" s="20" t="n"/>
      <c r="J120" s="17" t="n"/>
      <c r="K120" s="21">
        <f>IF(COUNTA($A120:$I120)=0,"",IF(OR($A120="",$B120="",$C120="",$D120="",$G120="",$H120=""),0,IF($G120="Excused",0,1)))</f>
        <v/>
      </c>
      <c r="L120" s="21">
        <f>IF(COUNTA($A120:$I120)=0,"",IF(OR($A120="",$B120="",$C120="",$D120="",$G120="",$H120=""),0,IF(OR($G120="Present",$G120="Late"),1,0)))</f>
        <v/>
      </c>
      <c r="M120" s="22">
        <f>IF(OR($K120="",$K120=0),"",IFERROR($L120/$K120,""))</f>
        <v/>
      </c>
      <c r="N120" s="19">
        <f>IF(COUNTA($A120:$J120)=0,"",IF(OR($A120="",$B120="",$C120="",$D120="",$G120="",$H120=""),"Missing required field",IF(COUNTIF($A$5:$A$504,$A120)&gt;1,"Duplicate Record ID",IF(OR($E120="Unknown learner",$F120="Unknown group"),"Unknown learner",IF($B120&gt;TODAY(),"Future session date",IF(OR(NOT(ISNUMBER($H120)),$H120&lt;=0,$H120&gt;1440),"Invalid scheduled minutes",IF(AND(ISNUMBER($I120),$I120&gt;$H120),"Attended minutes exceed scheduled minutes",IF(AND($G120="Present",ISNUMBER($I120),$I120&lt;$H120),"Present with reduced minutes",IF(AND($G120="Late",OR($I120="",$I120&gt;=$H120)),"Review late minutes",IF(AND($G120="Absent",ISNUMBER($I120),$I120&gt;0),"Absent with attended minutes",IF(AND($G120="Excused",ISNUMBER($I120),$I120&gt;0),"Excused with attended minutes",""))))))))))</f>
        <v/>
      </c>
    </row>
    <row r="121">
      <c r="A121" s="17" t="n"/>
      <c r="B121" s="18" t="n"/>
      <c r="C121" s="17" t="n"/>
      <c r="D121" s="17" t="n"/>
      <c r="E121" s="19">
        <f>IF($D121="","",IFERROR(INDEX('Roster &amp; Settings'!$B$5:$B$104,MATCH($D121,'Roster &amp; Settings'!$A$5:$A$104,0)),"Unknown learner"))</f>
        <v/>
      </c>
      <c r="F121" s="19">
        <f>IF($D121="","",IFERROR(INDEX('Roster &amp; Settings'!$C$5:$C$104,MATCH($D121,'Roster &amp; Settings'!$A$5:$A$104,0)),"Unknown group"))</f>
        <v/>
      </c>
      <c r="G121" s="17" t="n"/>
      <c r="H121" s="20" t="n"/>
      <c r="I121" s="20" t="n"/>
      <c r="J121" s="17" t="n"/>
      <c r="K121" s="21">
        <f>IF(COUNTA($A121:$I121)=0,"",IF(OR($A121="",$B121="",$C121="",$D121="",$G121="",$H121=""),0,IF($G121="Excused",0,1)))</f>
        <v/>
      </c>
      <c r="L121" s="21">
        <f>IF(COUNTA($A121:$I121)=0,"",IF(OR($A121="",$B121="",$C121="",$D121="",$G121="",$H121=""),0,IF(OR($G121="Present",$G121="Late"),1,0)))</f>
        <v/>
      </c>
      <c r="M121" s="22">
        <f>IF(OR($K121="",$K121=0),"",IFERROR($L121/$K121,""))</f>
        <v/>
      </c>
      <c r="N121" s="19">
        <f>IF(COUNTA($A121:$J121)=0,"",IF(OR($A121="",$B121="",$C121="",$D121="",$G121="",$H121=""),"Missing required field",IF(COUNTIF($A$5:$A$504,$A121)&gt;1,"Duplicate Record ID",IF(OR($E121="Unknown learner",$F121="Unknown group"),"Unknown learner",IF($B121&gt;TODAY(),"Future session date",IF(OR(NOT(ISNUMBER($H121)),$H121&lt;=0,$H121&gt;1440),"Invalid scheduled minutes",IF(AND(ISNUMBER($I121),$I121&gt;$H121),"Attended minutes exceed scheduled minutes",IF(AND($G121="Present",ISNUMBER($I121),$I121&lt;$H121),"Present with reduced minutes",IF(AND($G121="Late",OR($I121="",$I121&gt;=$H121)),"Review late minutes",IF(AND($G121="Absent",ISNUMBER($I121),$I121&gt;0),"Absent with attended minutes",IF(AND($G121="Excused",ISNUMBER($I121),$I121&gt;0),"Excused with attended minutes",""))))))))))</f>
        <v/>
      </c>
    </row>
    <row r="122">
      <c r="A122" s="17" t="n"/>
      <c r="B122" s="18" t="n"/>
      <c r="C122" s="17" t="n"/>
      <c r="D122" s="17" t="n"/>
      <c r="E122" s="19">
        <f>IF($D122="","",IFERROR(INDEX('Roster &amp; Settings'!$B$5:$B$104,MATCH($D122,'Roster &amp; Settings'!$A$5:$A$104,0)),"Unknown learner"))</f>
        <v/>
      </c>
      <c r="F122" s="19">
        <f>IF($D122="","",IFERROR(INDEX('Roster &amp; Settings'!$C$5:$C$104,MATCH($D122,'Roster &amp; Settings'!$A$5:$A$104,0)),"Unknown group"))</f>
        <v/>
      </c>
      <c r="G122" s="17" t="n"/>
      <c r="H122" s="20" t="n"/>
      <c r="I122" s="20" t="n"/>
      <c r="J122" s="17" t="n"/>
      <c r="K122" s="21">
        <f>IF(COUNTA($A122:$I122)=0,"",IF(OR($A122="",$B122="",$C122="",$D122="",$G122="",$H122=""),0,IF($G122="Excused",0,1)))</f>
        <v/>
      </c>
      <c r="L122" s="21">
        <f>IF(COUNTA($A122:$I122)=0,"",IF(OR($A122="",$B122="",$C122="",$D122="",$G122="",$H122=""),0,IF(OR($G122="Present",$G122="Late"),1,0)))</f>
        <v/>
      </c>
      <c r="M122" s="22">
        <f>IF(OR($K122="",$K122=0),"",IFERROR($L122/$K122,""))</f>
        <v/>
      </c>
      <c r="N122" s="19">
        <f>IF(COUNTA($A122:$J122)=0,"",IF(OR($A122="",$B122="",$C122="",$D122="",$G122="",$H122=""),"Missing required field",IF(COUNTIF($A$5:$A$504,$A122)&gt;1,"Duplicate Record ID",IF(OR($E122="Unknown learner",$F122="Unknown group"),"Unknown learner",IF($B122&gt;TODAY(),"Future session date",IF(OR(NOT(ISNUMBER($H122)),$H122&lt;=0,$H122&gt;1440),"Invalid scheduled minutes",IF(AND(ISNUMBER($I122),$I122&gt;$H122),"Attended minutes exceed scheduled minutes",IF(AND($G122="Present",ISNUMBER($I122),$I122&lt;$H122),"Present with reduced minutes",IF(AND($G122="Late",OR($I122="",$I122&gt;=$H122)),"Review late minutes",IF(AND($G122="Absent",ISNUMBER($I122),$I122&gt;0),"Absent with attended minutes",IF(AND($G122="Excused",ISNUMBER($I122),$I122&gt;0),"Excused with attended minutes",""))))))))))</f>
        <v/>
      </c>
    </row>
    <row r="123">
      <c r="A123" s="17" t="n"/>
      <c r="B123" s="18" t="n"/>
      <c r="C123" s="17" t="n"/>
      <c r="D123" s="17" t="n"/>
      <c r="E123" s="19">
        <f>IF($D123="","",IFERROR(INDEX('Roster &amp; Settings'!$B$5:$B$104,MATCH($D123,'Roster &amp; Settings'!$A$5:$A$104,0)),"Unknown learner"))</f>
        <v/>
      </c>
      <c r="F123" s="19">
        <f>IF($D123="","",IFERROR(INDEX('Roster &amp; Settings'!$C$5:$C$104,MATCH($D123,'Roster &amp; Settings'!$A$5:$A$104,0)),"Unknown group"))</f>
        <v/>
      </c>
      <c r="G123" s="17" t="n"/>
      <c r="H123" s="20" t="n"/>
      <c r="I123" s="20" t="n"/>
      <c r="J123" s="17" t="n"/>
      <c r="K123" s="21">
        <f>IF(COUNTA($A123:$I123)=0,"",IF(OR($A123="",$B123="",$C123="",$D123="",$G123="",$H123=""),0,IF($G123="Excused",0,1)))</f>
        <v/>
      </c>
      <c r="L123" s="21">
        <f>IF(COUNTA($A123:$I123)=0,"",IF(OR($A123="",$B123="",$C123="",$D123="",$G123="",$H123=""),0,IF(OR($G123="Present",$G123="Late"),1,0)))</f>
        <v/>
      </c>
      <c r="M123" s="22">
        <f>IF(OR($K123="",$K123=0),"",IFERROR($L123/$K123,""))</f>
        <v/>
      </c>
      <c r="N123" s="19">
        <f>IF(COUNTA($A123:$J123)=0,"",IF(OR($A123="",$B123="",$C123="",$D123="",$G123="",$H123=""),"Missing required field",IF(COUNTIF($A$5:$A$504,$A123)&gt;1,"Duplicate Record ID",IF(OR($E123="Unknown learner",$F123="Unknown group"),"Unknown learner",IF($B123&gt;TODAY(),"Future session date",IF(OR(NOT(ISNUMBER($H123)),$H123&lt;=0,$H123&gt;1440),"Invalid scheduled minutes",IF(AND(ISNUMBER($I123),$I123&gt;$H123),"Attended minutes exceed scheduled minutes",IF(AND($G123="Present",ISNUMBER($I123),$I123&lt;$H123),"Present with reduced minutes",IF(AND($G123="Late",OR($I123="",$I123&gt;=$H123)),"Review late minutes",IF(AND($G123="Absent",ISNUMBER($I123),$I123&gt;0),"Absent with attended minutes",IF(AND($G123="Excused",ISNUMBER($I123),$I123&gt;0),"Excused with attended minutes",""))))))))))</f>
        <v/>
      </c>
    </row>
    <row r="124">
      <c r="A124" s="17" t="n"/>
      <c r="B124" s="18" t="n"/>
      <c r="C124" s="17" t="n"/>
      <c r="D124" s="17" t="n"/>
      <c r="E124" s="19">
        <f>IF($D124="","",IFERROR(INDEX('Roster &amp; Settings'!$B$5:$B$104,MATCH($D124,'Roster &amp; Settings'!$A$5:$A$104,0)),"Unknown learner"))</f>
        <v/>
      </c>
      <c r="F124" s="19">
        <f>IF($D124="","",IFERROR(INDEX('Roster &amp; Settings'!$C$5:$C$104,MATCH($D124,'Roster &amp; Settings'!$A$5:$A$104,0)),"Unknown group"))</f>
        <v/>
      </c>
      <c r="G124" s="17" t="n"/>
      <c r="H124" s="20" t="n"/>
      <c r="I124" s="20" t="n"/>
      <c r="J124" s="17" t="n"/>
      <c r="K124" s="21">
        <f>IF(COUNTA($A124:$I124)=0,"",IF(OR($A124="",$B124="",$C124="",$D124="",$G124="",$H124=""),0,IF($G124="Excused",0,1)))</f>
        <v/>
      </c>
      <c r="L124" s="21">
        <f>IF(COUNTA($A124:$I124)=0,"",IF(OR($A124="",$B124="",$C124="",$D124="",$G124="",$H124=""),0,IF(OR($G124="Present",$G124="Late"),1,0)))</f>
        <v/>
      </c>
      <c r="M124" s="22">
        <f>IF(OR($K124="",$K124=0),"",IFERROR($L124/$K124,""))</f>
        <v/>
      </c>
      <c r="N124" s="19">
        <f>IF(COUNTA($A124:$J124)=0,"",IF(OR($A124="",$B124="",$C124="",$D124="",$G124="",$H124=""),"Missing required field",IF(COUNTIF($A$5:$A$504,$A124)&gt;1,"Duplicate Record ID",IF(OR($E124="Unknown learner",$F124="Unknown group"),"Unknown learner",IF($B124&gt;TODAY(),"Future session date",IF(OR(NOT(ISNUMBER($H124)),$H124&lt;=0,$H124&gt;1440),"Invalid scheduled minutes",IF(AND(ISNUMBER($I124),$I124&gt;$H124),"Attended minutes exceed scheduled minutes",IF(AND($G124="Present",ISNUMBER($I124),$I124&lt;$H124),"Present with reduced minutes",IF(AND($G124="Late",OR($I124="",$I124&gt;=$H124)),"Review late minutes",IF(AND($G124="Absent",ISNUMBER($I124),$I124&gt;0),"Absent with attended minutes",IF(AND($G124="Excused",ISNUMBER($I124),$I124&gt;0),"Excused with attended minutes",""))))))))))</f>
        <v/>
      </c>
    </row>
    <row r="125">
      <c r="A125" s="17" t="n"/>
      <c r="B125" s="18" t="n"/>
      <c r="C125" s="17" t="n"/>
      <c r="D125" s="17" t="n"/>
      <c r="E125" s="19">
        <f>IF($D125="","",IFERROR(INDEX('Roster &amp; Settings'!$B$5:$B$104,MATCH($D125,'Roster &amp; Settings'!$A$5:$A$104,0)),"Unknown learner"))</f>
        <v/>
      </c>
      <c r="F125" s="19">
        <f>IF($D125="","",IFERROR(INDEX('Roster &amp; Settings'!$C$5:$C$104,MATCH($D125,'Roster &amp; Settings'!$A$5:$A$104,0)),"Unknown group"))</f>
        <v/>
      </c>
      <c r="G125" s="17" t="n"/>
      <c r="H125" s="20" t="n"/>
      <c r="I125" s="20" t="n"/>
      <c r="J125" s="17" t="n"/>
      <c r="K125" s="21">
        <f>IF(COUNTA($A125:$I125)=0,"",IF(OR($A125="",$B125="",$C125="",$D125="",$G125="",$H125=""),0,IF($G125="Excused",0,1)))</f>
        <v/>
      </c>
      <c r="L125" s="21">
        <f>IF(COUNTA($A125:$I125)=0,"",IF(OR($A125="",$B125="",$C125="",$D125="",$G125="",$H125=""),0,IF(OR($G125="Present",$G125="Late"),1,0)))</f>
        <v/>
      </c>
      <c r="M125" s="22">
        <f>IF(OR($K125="",$K125=0),"",IFERROR($L125/$K125,""))</f>
        <v/>
      </c>
      <c r="N125" s="19">
        <f>IF(COUNTA($A125:$J125)=0,"",IF(OR($A125="",$B125="",$C125="",$D125="",$G125="",$H125=""),"Missing required field",IF(COUNTIF($A$5:$A$504,$A125)&gt;1,"Duplicate Record ID",IF(OR($E125="Unknown learner",$F125="Unknown group"),"Unknown learner",IF($B125&gt;TODAY(),"Future session date",IF(OR(NOT(ISNUMBER($H125)),$H125&lt;=0,$H125&gt;1440),"Invalid scheduled minutes",IF(AND(ISNUMBER($I125),$I125&gt;$H125),"Attended minutes exceed scheduled minutes",IF(AND($G125="Present",ISNUMBER($I125),$I125&lt;$H125),"Present with reduced minutes",IF(AND($G125="Late",OR($I125="",$I125&gt;=$H125)),"Review late minutes",IF(AND($G125="Absent",ISNUMBER($I125),$I125&gt;0),"Absent with attended minutes",IF(AND($G125="Excused",ISNUMBER($I125),$I125&gt;0),"Excused with attended minutes",""))))))))))</f>
        <v/>
      </c>
    </row>
    <row r="126">
      <c r="A126" s="17" t="n"/>
      <c r="B126" s="18" t="n"/>
      <c r="C126" s="17" t="n"/>
      <c r="D126" s="17" t="n"/>
      <c r="E126" s="19">
        <f>IF($D126="","",IFERROR(INDEX('Roster &amp; Settings'!$B$5:$B$104,MATCH($D126,'Roster &amp; Settings'!$A$5:$A$104,0)),"Unknown learner"))</f>
        <v/>
      </c>
      <c r="F126" s="19">
        <f>IF($D126="","",IFERROR(INDEX('Roster &amp; Settings'!$C$5:$C$104,MATCH($D126,'Roster &amp; Settings'!$A$5:$A$104,0)),"Unknown group"))</f>
        <v/>
      </c>
      <c r="G126" s="17" t="n"/>
      <c r="H126" s="20" t="n"/>
      <c r="I126" s="20" t="n"/>
      <c r="J126" s="17" t="n"/>
      <c r="K126" s="21">
        <f>IF(COUNTA($A126:$I126)=0,"",IF(OR($A126="",$B126="",$C126="",$D126="",$G126="",$H126=""),0,IF($G126="Excused",0,1)))</f>
        <v/>
      </c>
      <c r="L126" s="21">
        <f>IF(COUNTA($A126:$I126)=0,"",IF(OR($A126="",$B126="",$C126="",$D126="",$G126="",$H126=""),0,IF(OR($G126="Present",$G126="Late"),1,0)))</f>
        <v/>
      </c>
      <c r="M126" s="22">
        <f>IF(OR($K126="",$K126=0),"",IFERROR($L126/$K126,""))</f>
        <v/>
      </c>
      <c r="N126" s="19">
        <f>IF(COUNTA($A126:$J126)=0,"",IF(OR($A126="",$B126="",$C126="",$D126="",$G126="",$H126=""),"Missing required field",IF(COUNTIF($A$5:$A$504,$A126)&gt;1,"Duplicate Record ID",IF(OR($E126="Unknown learner",$F126="Unknown group"),"Unknown learner",IF($B126&gt;TODAY(),"Future session date",IF(OR(NOT(ISNUMBER($H126)),$H126&lt;=0,$H126&gt;1440),"Invalid scheduled minutes",IF(AND(ISNUMBER($I126),$I126&gt;$H126),"Attended minutes exceed scheduled minutes",IF(AND($G126="Present",ISNUMBER($I126),$I126&lt;$H126),"Present with reduced minutes",IF(AND($G126="Late",OR($I126="",$I126&gt;=$H126)),"Review late minutes",IF(AND($G126="Absent",ISNUMBER($I126),$I126&gt;0),"Absent with attended minutes",IF(AND($G126="Excused",ISNUMBER($I126),$I126&gt;0),"Excused with attended minutes",""))))))))))</f>
        <v/>
      </c>
    </row>
    <row r="127">
      <c r="A127" s="17" t="n"/>
      <c r="B127" s="18" t="n"/>
      <c r="C127" s="17" t="n"/>
      <c r="D127" s="17" t="n"/>
      <c r="E127" s="19">
        <f>IF($D127="","",IFERROR(INDEX('Roster &amp; Settings'!$B$5:$B$104,MATCH($D127,'Roster &amp; Settings'!$A$5:$A$104,0)),"Unknown learner"))</f>
        <v/>
      </c>
      <c r="F127" s="19">
        <f>IF($D127="","",IFERROR(INDEX('Roster &amp; Settings'!$C$5:$C$104,MATCH($D127,'Roster &amp; Settings'!$A$5:$A$104,0)),"Unknown group"))</f>
        <v/>
      </c>
      <c r="G127" s="17" t="n"/>
      <c r="H127" s="20" t="n"/>
      <c r="I127" s="20" t="n"/>
      <c r="J127" s="17" t="n"/>
      <c r="K127" s="21">
        <f>IF(COUNTA($A127:$I127)=0,"",IF(OR($A127="",$B127="",$C127="",$D127="",$G127="",$H127=""),0,IF($G127="Excused",0,1)))</f>
        <v/>
      </c>
      <c r="L127" s="21">
        <f>IF(COUNTA($A127:$I127)=0,"",IF(OR($A127="",$B127="",$C127="",$D127="",$G127="",$H127=""),0,IF(OR($G127="Present",$G127="Late"),1,0)))</f>
        <v/>
      </c>
      <c r="M127" s="22">
        <f>IF(OR($K127="",$K127=0),"",IFERROR($L127/$K127,""))</f>
        <v/>
      </c>
      <c r="N127" s="19">
        <f>IF(COUNTA($A127:$J127)=0,"",IF(OR($A127="",$B127="",$C127="",$D127="",$G127="",$H127=""),"Missing required field",IF(COUNTIF($A$5:$A$504,$A127)&gt;1,"Duplicate Record ID",IF(OR($E127="Unknown learner",$F127="Unknown group"),"Unknown learner",IF($B127&gt;TODAY(),"Future session date",IF(OR(NOT(ISNUMBER($H127)),$H127&lt;=0,$H127&gt;1440),"Invalid scheduled minutes",IF(AND(ISNUMBER($I127),$I127&gt;$H127),"Attended minutes exceed scheduled minutes",IF(AND($G127="Present",ISNUMBER($I127),$I127&lt;$H127),"Present with reduced minutes",IF(AND($G127="Late",OR($I127="",$I127&gt;=$H127)),"Review late minutes",IF(AND($G127="Absent",ISNUMBER($I127),$I127&gt;0),"Absent with attended minutes",IF(AND($G127="Excused",ISNUMBER($I127),$I127&gt;0),"Excused with attended minutes",""))))))))))</f>
        <v/>
      </c>
    </row>
    <row r="128">
      <c r="A128" s="17" t="n"/>
      <c r="B128" s="18" t="n"/>
      <c r="C128" s="17" t="n"/>
      <c r="D128" s="17" t="n"/>
      <c r="E128" s="19">
        <f>IF($D128="","",IFERROR(INDEX('Roster &amp; Settings'!$B$5:$B$104,MATCH($D128,'Roster &amp; Settings'!$A$5:$A$104,0)),"Unknown learner"))</f>
        <v/>
      </c>
      <c r="F128" s="19">
        <f>IF($D128="","",IFERROR(INDEX('Roster &amp; Settings'!$C$5:$C$104,MATCH($D128,'Roster &amp; Settings'!$A$5:$A$104,0)),"Unknown group"))</f>
        <v/>
      </c>
      <c r="G128" s="17" t="n"/>
      <c r="H128" s="20" t="n"/>
      <c r="I128" s="20" t="n"/>
      <c r="J128" s="17" t="n"/>
      <c r="K128" s="21">
        <f>IF(COUNTA($A128:$I128)=0,"",IF(OR($A128="",$B128="",$C128="",$D128="",$G128="",$H128=""),0,IF($G128="Excused",0,1)))</f>
        <v/>
      </c>
      <c r="L128" s="21">
        <f>IF(COUNTA($A128:$I128)=0,"",IF(OR($A128="",$B128="",$C128="",$D128="",$G128="",$H128=""),0,IF(OR($G128="Present",$G128="Late"),1,0)))</f>
        <v/>
      </c>
      <c r="M128" s="22">
        <f>IF(OR($K128="",$K128=0),"",IFERROR($L128/$K128,""))</f>
        <v/>
      </c>
      <c r="N128" s="19">
        <f>IF(COUNTA($A128:$J128)=0,"",IF(OR($A128="",$B128="",$C128="",$D128="",$G128="",$H128=""),"Missing required field",IF(COUNTIF($A$5:$A$504,$A128)&gt;1,"Duplicate Record ID",IF(OR($E128="Unknown learner",$F128="Unknown group"),"Unknown learner",IF($B128&gt;TODAY(),"Future session date",IF(OR(NOT(ISNUMBER($H128)),$H128&lt;=0,$H128&gt;1440),"Invalid scheduled minutes",IF(AND(ISNUMBER($I128),$I128&gt;$H128),"Attended minutes exceed scheduled minutes",IF(AND($G128="Present",ISNUMBER($I128),$I128&lt;$H128),"Present with reduced minutes",IF(AND($G128="Late",OR($I128="",$I128&gt;=$H128)),"Review late minutes",IF(AND($G128="Absent",ISNUMBER($I128),$I128&gt;0),"Absent with attended minutes",IF(AND($G128="Excused",ISNUMBER($I128),$I128&gt;0),"Excused with attended minutes",""))))))))))</f>
        <v/>
      </c>
    </row>
    <row r="129">
      <c r="A129" s="17" t="n"/>
      <c r="B129" s="18" t="n"/>
      <c r="C129" s="17" t="n"/>
      <c r="D129" s="17" t="n"/>
      <c r="E129" s="19">
        <f>IF($D129="","",IFERROR(INDEX('Roster &amp; Settings'!$B$5:$B$104,MATCH($D129,'Roster &amp; Settings'!$A$5:$A$104,0)),"Unknown learner"))</f>
        <v/>
      </c>
      <c r="F129" s="19">
        <f>IF($D129="","",IFERROR(INDEX('Roster &amp; Settings'!$C$5:$C$104,MATCH($D129,'Roster &amp; Settings'!$A$5:$A$104,0)),"Unknown group"))</f>
        <v/>
      </c>
      <c r="G129" s="17" t="n"/>
      <c r="H129" s="20" t="n"/>
      <c r="I129" s="20" t="n"/>
      <c r="J129" s="17" t="n"/>
      <c r="K129" s="21">
        <f>IF(COUNTA($A129:$I129)=0,"",IF(OR($A129="",$B129="",$C129="",$D129="",$G129="",$H129=""),0,IF($G129="Excused",0,1)))</f>
        <v/>
      </c>
      <c r="L129" s="21">
        <f>IF(COUNTA($A129:$I129)=0,"",IF(OR($A129="",$B129="",$C129="",$D129="",$G129="",$H129=""),0,IF(OR($G129="Present",$G129="Late"),1,0)))</f>
        <v/>
      </c>
      <c r="M129" s="22">
        <f>IF(OR($K129="",$K129=0),"",IFERROR($L129/$K129,""))</f>
        <v/>
      </c>
      <c r="N129" s="19">
        <f>IF(COUNTA($A129:$J129)=0,"",IF(OR($A129="",$B129="",$C129="",$D129="",$G129="",$H129=""),"Missing required field",IF(COUNTIF($A$5:$A$504,$A129)&gt;1,"Duplicate Record ID",IF(OR($E129="Unknown learner",$F129="Unknown group"),"Unknown learner",IF($B129&gt;TODAY(),"Future session date",IF(OR(NOT(ISNUMBER($H129)),$H129&lt;=0,$H129&gt;1440),"Invalid scheduled minutes",IF(AND(ISNUMBER($I129),$I129&gt;$H129),"Attended minutes exceed scheduled minutes",IF(AND($G129="Present",ISNUMBER($I129),$I129&lt;$H129),"Present with reduced minutes",IF(AND($G129="Late",OR($I129="",$I129&gt;=$H129)),"Review late minutes",IF(AND($G129="Absent",ISNUMBER($I129),$I129&gt;0),"Absent with attended minutes",IF(AND($G129="Excused",ISNUMBER($I129),$I129&gt;0),"Excused with attended minutes",""))))))))))</f>
        <v/>
      </c>
    </row>
    <row r="130">
      <c r="A130" s="17" t="n"/>
      <c r="B130" s="18" t="n"/>
      <c r="C130" s="17" t="n"/>
      <c r="D130" s="17" t="n"/>
      <c r="E130" s="19">
        <f>IF($D130="","",IFERROR(INDEX('Roster &amp; Settings'!$B$5:$B$104,MATCH($D130,'Roster &amp; Settings'!$A$5:$A$104,0)),"Unknown learner"))</f>
        <v/>
      </c>
      <c r="F130" s="19">
        <f>IF($D130="","",IFERROR(INDEX('Roster &amp; Settings'!$C$5:$C$104,MATCH($D130,'Roster &amp; Settings'!$A$5:$A$104,0)),"Unknown group"))</f>
        <v/>
      </c>
      <c r="G130" s="17" t="n"/>
      <c r="H130" s="20" t="n"/>
      <c r="I130" s="20" t="n"/>
      <c r="J130" s="17" t="n"/>
      <c r="K130" s="21">
        <f>IF(COUNTA($A130:$I130)=0,"",IF(OR($A130="",$B130="",$C130="",$D130="",$G130="",$H130=""),0,IF($G130="Excused",0,1)))</f>
        <v/>
      </c>
      <c r="L130" s="21">
        <f>IF(COUNTA($A130:$I130)=0,"",IF(OR($A130="",$B130="",$C130="",$D130="",$G130="",$H130=""),0,IF(OR($G130="Present",$G130="Late"),1,0)))</f>
        <v/>
      </c>
      <c r="M130" s="22">
        <f>IF(OR($K130="",$K130=0),"",IFERROR($L130/$K130,""))</f>
        <v/>
      </c>
      <c r="N130" s="19">
        <f>IF(COUNTA($A130:$J130)=0,"",IF(OR($A130="",$B130="",$C130="",$D130="",$G130="",$H130=""),"Missing required field",IF(COUNTIF($A$5:$A$504,$A130)&gt;1,"Duplicate Record ID",IF(OR($E130="Unknown learner",$F130="Unknown group"),"Unknown learner",IF($B130&gt;TODAY(),"Future session date",IF(OR(NOT(ISNUMBER($H130)),$H130&lt;=0,$H130&gt;1440),"Invalid scheduled minutes",IF(AND(ISNUMBER($I130),$I130&gt;$H130),"Attended minutes exceed scheduled minutes",IF(AND($G130="Present",ISNUMBER($I130),$I130&lt;$H130),"Present with reduced minutes",IF(AND($G130="Late",OR($I130="",$I130&gt;=$H130)),"Review late minutes",IF(AND($G130="Absent",ISNUMBER($I130),$I130&gt;0),"Absent with attended minutes",IF(AND($G130="Excused",ISNUMBER($I130),$I130&gt;0),"Excused with attended minutes",""))))))))))</f>
        <v/>
      </c>
    </row>
    <row r="131">
      <c r="A131" s="17" t="n"/>
      <c r="B131" s="18" t="n"/>
      <c r="C131" s="17" t="n"/>
      <c r="D131" s="17" t="n"/>
      <c r="E131" s="19">
        <f>IF($D131="","",IFERROR(INDEX('Roster &amp; Settings'!$B$5:$B$104,MATCH($D131,'Roster &amp; Settings'!$A$5:$A$104,0)),"Unknown learner"))</f>
        <v/>
      </c>
      <c r="F131" s="19">
        <f>IF($D131="","",IFERROR(INDEX('Roster &amp; Settings'!$C$5:$C$104,MATCH($D131,'Roster &amp; Settings'!$A$5:$A$104,0)),"Unknown group"))</f>
        <v/>
      </c>
      <c r="G131" s="17" t="n"/>
      <c r="H131" s="20" t="n"/>
      <c r="I131" s="20" t="n"/>
      <c r="J131" s="17" t="n"/>
      <c r="K131" s="21">
        <f>IF(COUNTA($A131:$I131)=0,"",IF(OR($A131="",$B131="",$C131="",$D131="",$G131="",$H131=""),0,IF($G131="Excused",0,1)))</f>
        <v/>
      </c>
      <c r="L131" s="21">
        <f>IF(COUNTA($A131:$I131)=0,"",IF(OR($A131="",$B131="",$C131="",$D131="",$G131="",$H131=""),0,IF(OR($G131="Present",$G131="Late"),1,0)))</f>
        <v/>
      </c>
      <c r="M131" s="22">
        <f>IF(OR($K131="",$K131=0),"",IFERROR($L131/$K131,""))</f>
        <v/>
      </c>
      <c r="N131" s="19">
        <f>IF(COUNTA($A131:$J131)=0,"",IF(OR($A131="",$B131="",$C131="",$D131="",$G131="",$H131=""),"Missing required field",IF(COUNTIF($A$5:$A$504,$A131)&gt;1,"Duplicate Record ID",IF(OR($E131="Unknown learner",$F131="Unknown group"),"Unknown learner",IF($B131&gt;TODAY(),"Future session date",IF(OR(NOT(ISNUMBER($H131)),$H131&lt;=0,$H131&gt;1440),"Invalid scheduled minutes",IF(AND(ISNUMBER($I131),$I131&gt;$H131),"Attended minutes exceed scheduled minutes",IF(AND($G131="Present",ISNUMBER($I131),$I131&lt;$H131),"Present with reduced minutes",IF(AND($G131="Late",OR($I131="",$I131&gt;=$H131)),"Review late minutes",IF(AND($G131="Absent",ISNUMBER($I131),$I131&gt;0),"Absent with attended minutes",IF(AND($G131="Excused",ISNUMBER($I131),$I131&gt;0),"Excused with attended minutes",""))))))))))</f>
        <v/>
      </c>
    </row>
    <row r="132">
      <c r="A132" s="17" t="n"/>
      <c r="B132" s="18" t="n"/>
      <c r="C132" s="17" t="n"/>
      <c r="D132" s="17" t="n"/>
      <c r="E132" s="19">
        <f>IF($D132="","",IFERROR(INDEX('Roster &amp; Settings'!$B$5:$B$104,MATCH($D132,'Roster &amp; Settings'!$A$5:$A$104,0)),"Unknown learner"))</f>
        <v/>
      </c>
      <c r="F132" s="19">
        <f>IF($D132="","",IFERROR(INDEX('Roster &amp; Settings'!$C$5:$C$104,MATCH($D132,'Roster &amp; Settings'!$A$5:$A$104,0)),"Unknown group"))</f>
        <v/>
      </c>
      <c r="G132" s="17" t="n"/>
      <c r="H132" s="20" t="n"/>
      <c r="I132" s="20" t="n"/>
      <c r="J132" s="17" t="n"/>
      <c r="K132" s="21">
        <f>IF(COUNTA($A132:$I132)=0,"",IF(OR($A132="",$B132="",$C132="",$D132="",$G132="",$H132=""),0,IF($G132="Excused",0,1)))</f>
        <v/>
      </c>
      <c r="L132" s="21">
        <f>IF(COUNTA($A132:$I132)=0,"",IF(OR($A132="",$B132="",$C132="",$D132="",$G132="",$H132=""),0,IF(OR($G132="Present",$G132="Late"),1,0)))</f>
        <v/>
      </c>
      <c r="M132" s="22">
        <f>IF(OR($K132="",$K132=0),"",IFERROR($L132/$K132,""))</f>
        <v/>
      </c>
      <c r="N132" s="19">
        <f>IF(COUNTA($A132:$J132)=0,"",IF(OR($A132="",$B132="",$C132="",$D132="",$G132="",$H132=""),"Missing required field",IF(COUNTIF($A$5:$A$504,$A132)&gt;1,"Duplicate Record ID",IF(OR($E132="Unknown learner",$F132="Unknown group"),"Unknown learner",IF($B132&gt;TODAY(),"Future session date",IF(OR(NOT(ISNUMBER($H132)),$H132&lt;=0,$H132&gt;1440),"Invalid scheduled minutes",IF(AND(ISNUMBER($I132),$I132&gt;$H132),"Attended minutes exceed scheduled minutes",IF(AND($G132="Present",ISNUMBER($I132),$I132&lt;$H132),"Present with reduced minutes",IF(AND($G132="Late",OR($I132="",$I132&gt;=$H132)),"Review late minutes",IF(AND($G132="Absent",ISNUMBER($I132),$I132&gt;0),"Absent with attended minutes",IF(AND($G132="Excused",ISNUMBER($I132),$I132&gt;0),"Excused with attended minutes",""))))))))))</f>
        <v/>
      </c>
    </row>
    <row r="133">
      <c r="A133" s="17" t="n"/>
      <c r="B133" s="18" t="n"/>
      <c r="C133" s="17" t="n"/>
      <c r="D133" s="17" t="n"/>
      <c r="E133" s="19">
        <f>IF($D133="","",IFERROR(INDEX('Roster &amp; Settings'!$B$5:$B$104,MATCH($D133,'Roster &amp; Settings'!$A$5:$A$104,0)),"Unknown learner"))</f>
        <v/>
      </c>
      <c r="F133" s="19">
        <f>IF($D133="","",IFERROR(INDEX('Roster &amp; Settings'!$C$5:$C$104,MATCH($D133,'Roster &amp; Settings'!$A$5:$A$104,0)),"Unknown group"))</f>
        <v/>
      </c>
      <c r="G133" s="17" t="n"/>
      <c r="H133" s="20" t="n"/>
      <c r="I133" s="20" t="n"/>
      <c r="J133" s="17" t="n"/>
      <c r="K133" s="21">
        <f>IF(COUNTA($A133:$I133)=0,"",IF(OR($A133="",$B133="",$C133="",$D133="",$G133="",$H133=""),0,IF($G133="Excused",0,1)))</f>
        <v/>
      </c>
      <c r="L133" s="21">
        <f>IF(COUNTA($A133:$I133)=0,"",IF(OR($A133="",$B133="",$C133="",$D133="",$G133="",$H133=""),0,IF(OR($G133="Present",$G133="Late"),1,0)))</f>
        <v/>
      </c>
      <c r="M133" s="22">
        <f>IF(OR($K133="",$K133=0),"",IFERROR($L133/$K133,""))</f>
        <v/>
      </c>
      <c r="N133" s="19">
        <f>IF(COUNTA($A133:$J133)=0,"",IF(OR($A133="",$B133="",$C133="",$D133="",$G133="",$H133=""),"Missing required field",IF(COUNTIF($A$5:$A$504,$A133)&gt;1,"Duplicate Record ID",IF(OR($E133="Unknown learner",$F133="Unknown group"),"Unknown learner",IF($B133&gt;TODAY(),"Future session date",IF(OR(NOT(ISNUMBER($H133)),$H133&lt;=0,$H133&gt;1440),"Invalid scheduled minutes",IF(AND(ISNUMBER($I133),$I133&gt;$H133),"Attended minutes exceed scheduled minutes",IF(AND($G133="Present",ISNUMBER($I133),$I133&lt;$H133),"Present with reduced minutes",IF(AND($G133="Late",OR($I133="",$I133&gt;=$H133)),"Review late minutes",IF(AND($G133="Absent",ISNUMBER($I133),$I133&gt;0),"Absent with attended minutes",IF(AND($G133="Excused",ISNUMBER($I133),$I133&gt;0),"Excused with attended minutes",""))))))))))</f>
        <v/>
      </c>
    </row>
    <row r="134">
      <c r="A134" s="17" t="n"/>
      <c r="B134" s="18" t="n"/>
      <c r="C134" s="17" t="n"/>
      <c r="D134" s="17" t="n"/>
      <c r="E134" s="19">
        <f>IF($D134="","",IFERROR(INDEX('Roster &amp; Settings'!$B$5:$B$104,MATCH($D134,'Roster &amp; Settings'!$A$5:$A$104,0)),"Unknown learner"))</f>
        <v/>
      </c>
      <c r="F134" s="19">
        <f>IF($D134="","",IFERROR(INDEX('Roster &amp; Settings'!$C$5:$C$104,MATCH($D134,'Roster &amp; Settings'!$A$5:$A$104,0)),"Unknown group"))</f>
        <v/>
      </c>
      <c r="G134" s="17" t="n"/>
      <c r="H134" s="20" t="n"/>
      <c r="I134" s="20" t="n"/>
      <c r="J134" s="17" t="n"/>
      <c r="K134" s="21">
        <f>IF(COUNTA($A134:$I134)=0,"",IF(OR($A134="",$B134="",$C134="",$D134="",$G134="",$H134=""),0,IF($G134="Excused",0,1)))</f>
        <v/>
      </c>
      <c r="L134" s="21">
        <f>IF(COUNTA($A134:$I134)=0,"",IF(OR($A134="",$B134="",$C134="",$D134="",$G134="",$H134=""),0,IF(OR($G134="Present",$G134="Late"),1,0)))</f>
        <v/>
      </c>
      <c r="M134" s="22">
        <f>IF(OR($K134="",$K134=0),"",IFERROR($L134/$K134,""))</f>
        <v/>
      </c>
      <c r="N134" s="19">
        <f>IF(COUNTA($A134:$J134)=0,"",IF(OR($A134="",$B134="",$C134="",$D134="",$G134="",$H134=""),"Missing required field",IF(COUNTIF($A$5:$A$504,$A134)&gt;1,"Duplicate Record ID",IF(OR($E134="Unknown learner",$F134="Unknown group"),"Unknown learner",IF($B134&gt;TODAY(),"Future session date",IF(OR(NOT(ISNUMBER($H134)),$H134&lt;=0,$H134&gt;1440),"Invalid scheduled minutes",IF(AND(ISNUMBER($I134),$I134&gt;$H134),"Attended minutes exceed scheduled minutes",IF(AND($G134="Present",ISNUMBER($I134),$I134&lt;$H134),"Present with reduced minutes",IF(AND($G134="Late",OR($I134="",$I134&gt;=$H134)),"Review late minutes",IF(AND($G134="Absent",ISNUMBER($I134),$I134&gt;0),"Absent with attended minutes",IF(AND($G134="Excused",ISNUMBER($I134),$I134&gt;0),"Excused with attended minutes",""))))))))))</f>
        <v/>
      </c>
    </row>
    <row r="135">
      <c r="A135" s="17" t="n"/>
      <c r="B135" s="18" t="n"/>
      <c r="C135" s="17" t="n"/>
      <c r="D135" s="17" t="n"/>
      <c r="E135" s="19">
        <f>IF($D135="","",IFERROR(INDEX('Roster &amp; Settings'!$B$5:$B$104,MATCH($D135,'Roster &amp; Settings'!$A$5:$A$104,0)),"Unknown learner"))</f>
        <v/>
      </c>
      <c r="F135" s="19">
        <f>IF($D135="","",IFERROR(INDEX('Roster &amp; Settings'!$C$5:$C$104,MATCH($D135,'Roster &amp; Settings'!$A$5:$A$104,0)),"Unknown group"))</f>
        <v/>
      </c>
      <c r="G135" s="17" t="n"/>
      <c r="H135" s="20" t="n"/>
      <c r="I135" s="20" t="n"/>
      <c r="J135" s="17" t="n"/>
      <c r="K135" s="21">
        <f>IF(COUNTA($A135:$I135)=0,"",IF(OR($A135="",$B135="",$C135="",$D135="",$G135="",$H135=""),0,IF($G135="Excused",0,1)))</f>
        <v/>
      </c>
      <c r="L135" s="21">
        <f>IF(COUNTA($A135:$I135)=0,"",IF(OR($A135="",$B135="",$C135="",$D135="",$G135="",$H135=""),0,IF(OR($G135="Present",$G135="Late"),1,0)))</f>
        <v/>
      </c>
      <c r="M135" s="22">
        <f>IF(OR($K135="",$K135=0),"",IFERROR($L135/$K135,""))</f>
        <v/>
      </c>
      <c r="N135" s="19">
        <f>IF(COUNTA($A135:$J135)=0,"",IF(OR($A135="",$B135="",$C135="",$D135="",$G135="",$H135=""),"Missing required field",IF(COUNTIF($A$5:$A$504,$A135)&gt;1,"Duplicate Record ID",IF(OR($E135="Unknown learner",$F135="Unknown group"),"Unknown learner",IF($B135&gt;TODAY(),"Future session date",IF(OR(NOT(ISNUMBER($H135)),$H135&lt;=0,$H135&gt;1440),"Invalid scheduled minutes",IF(AND(ISNUMBER($I135),$I135&gt;$H135),"Attended minutes exceed scheduled minutes",IF(AND($G135="Present",ISNUMBER($I135),$I135&lt;$H135),"Present with reduced minutes",IF(AND($G135="Late",OR($I135="",$I135&gt;=$H135)),"Review late minutes",IF(AND($G135="Absent",ISNUMBER($I135),$I135&gt;0),"Absent with attended minutes",IF(AND($G135="Excused",ISNUMBER($I135),$I135&gt;0),"Excused with attended minutes",""))))))))))</f>
        <v/>
      </c>
    </row>
    <row r="136">
      <c r="A136" s="17" t="n"/>
      <c r="B136" s="18" t="n"/>
      <c r="C136" s="17" t="n"/>
      <c r="D136" s="17" t="n"/>
      <c r="E136" s="19">
        <f>IF($D136="","",IFERROR(INDEX('Roster &amp; Settings'!$B$5:$B$104,MATCH($D136,'Roster &amp; Settings'!$A$5:$A$104,0)),"Unknown learner"))</f>
        <v/>
      </c>
      <c r="F136" s="19">
        <f>IF($D136="","",IFERROR(INDEX('Roster &amp; Settings'!$C$5:$C$104,MATCH($D136,'Roster &amp; Settings'!$A$5:$A$104,0)),"Unknown group"))</f>
        <v/>
      </c>
      <c r="G136" s="17" t="n"/>
      <c r="H136" s="20" t="n"/>
      <c r="I136" s="20" t="n"/>
      <c r="J136" s="17" t="n"/>
      <c r="K136" s="21">
        <f>IF(COUNTA($A136:$I136)=0,"",IF(OR($A136="",$B136="",$C136="",$D136="",$G136="",$H136=""),0,IF($G136="Excused",0,1)))</f>
        <v/>
      </c>
      <c r="L136" s="21">
        <f>IF(COUNTA($A136:$I136)=0,"",IF(OR($A136="",$B136="",$C136="",$D136="",$G136="",$H136=""),0,IF(OR($G136="Present",$G136="Late"),1,0)))</f>
        <v/>
      </c>
      <c r="M136" s="22">
        <f>IF(OR($K136="",$K136=0),"",IFERROR($L136/$K136,""))</f>
        <v/>
      </c>
      <c r="N136" s="19">
        <f>IF(COUNTA($A136:$J136)=0,"",IF(OR($A136="",$B136="",$C136="",$D136="",$G136="",$H136=""),"Missing required field",IF(COUNTIF($A$5:$A$504,$A136)&gt;1,"Duplicate Record ID",IF(OR($E136="Unknown learner",$F136="Unknown group"),"Unknown learner",IF($B136&gt;TODAY(),"Future session date",IF(OR(NOT(ISNUMBER($H136)),$H136&lt;=0,$H136&gt;1440),"Invalid scheduled minutes",IF(AND(ISNUMBER($I136),$I136&gt;$H136),"Attended minutes exceed scheduled minutes",IF(AND($G136="Present",ISNUMBER($I136),$I136&lt;$H136),"Present with reduced minutes",IF(AND($G136="Late",OR($I136="",$I136&gt;=$H136)),"Review late minutes",IF(AND($G136="Absent",ISNUMBER($I136),$I136&gt;0),"Absent with attended minutes",IF(AND($G136="Excused",ISNUMBER($I136),$I136&gt;0),"Excused with attended minutes",""))))))))))</f>
        <v/>
      </c>
    </row>
    <row r="137">
      <c r="A137" s="17" t="n"/>
      <c r="B137" s="18" t="n"/>
      <c r="C137" s="17" t="n"/>
      <c r="D137" s="17" t="n"/>
      <c r="E137" s="19">
        <f>IF($D137="","",IFERROR(INDEX('Roster &amp; Settings'!$B$5:$B$104,MATCH($D137,'Roster &amp; Settings'!$A$5:$A$104,0)),"Unknown learner"))</f>
        <v/>
      </c>
      <c r="F137" s="19">
        <f>IF($D137="","",IFERROR(INDEX('Roster &amp; Settings'!$C$5:$C$104,MATCH($D137,'Roster &amp; Settings'!$A$5:$A$104,0)),"Unknown group"))</f>
        <v/>
      </c>
      <c r="G137" s="17" t="n"/>
      <c r="H137" s="20" t="n"/>
      <c r="I137" s="20" t="n"/>
      <c r="J137" s="17" t="n"/>
      <c r="K137" s="21">
        <f>IF(COUNTA($A137:$I137)=0,"",IF(OR($A137="",$B137="",$C137="",$D137="",$G137="",$H137=""),0,IF($G137="Excused",0,1)))</f>
        <v/>
      </c>
      <c r="L137" s="21">
        <f>IF(COUNTA($A137:$I137)=0,"",IF(OR($A137="",$B137="",$C137="",$D137="",$G137="",$H137=""),0,IF(OR($G137="Present",$G137="Late"),1,0)))</f>
        <v/>
      </c>
      <c r="M137" s="22">
        <f>IF(OR($K137="",$K137=0),"",IFERROR($L137/$K137,""))</f>
        <v/>
      </c>
      <c r="N137" s="19">
        <f>IF(COUNTA($A137:$J137)=0,"",IF(OR($A137="",$B137="",$C137="",$D137="",$G137="",$H137=""),"Missing required field",IF(COUNTIF($A$5:$A$504,$A137)&gt;1,"Duplicate Record ID",IF(OR($E137="Unknown learner",$F137="Unknown group"),"Unknown learner",IF($B137&gt;TODAY(),"Future session date",IF(OR(NOT(ISNUMBER($H137)),$H137&lt;=0,$H137&gt;1440),"Invalid scheduled minutes",IF(AND(ISNUMBER($I137),$I137&gt;$H137),"Attended minutes exceed scheduled minutes",IF(AND($G137="Present",ISNUMBER($I137),$I137&lt;$H137),"Present with reduced minutes",IF(AND($G137="Late",OR($I137="",$I137&gt;=$H137)),"Review late minutes",IF(AND($G137="Absent",ISNUMBER($I137),$I137&gt;0),"Absent with attended minutes",IF(AND($G137="Excused",ISNUMBER($I137),$I137&gt;0),"Excused with attended minutes",""))))))))))</f>
        <v/>
      </c>
    </row>
    <row r="138">
      <c r="A138" s="17" t="n"/>
      <c r="B138" s="18" t="n"/>
      <c r="C138" s="17" t="n"/>
      <c r="D138" s="17" t="n"/>
      <c r="E138" s="19">
        <f>IF($D138="","",IFERROR(INDEX('Roster &amp; Settings'!$B$5:$B$104,MATCH($D138,'Roster &amp; Settings'!$A$5:$A$104,0)),"Unknown learner"))</f>
        <v/>
      </c>
      <c r="F138" s="19">
        <f>IF($D138="","",IFERROR(INDEX('Roster &amp; Settings'!$C$5:$C$104,MATCH($D138,'Roster &amp; Settings'!$A$5:$A$104,0)),"Unknown group"))</f>
        <v/>
      </c>
      <c r="G138" s="17" t="n"/>
      <c r="H138" s="20" t="n"/>
      <c r="I138" s="20" t="n"/>
      <c r="J138" s="17" t="n"/>
      <c r="K138" s="21">
        <f>IF(COUNTA($A138:$I138)=0,"",IF(OR($A138="",$B138="",$C138="",$D138="",$G138="",$H138=""),0,IF($G138="Excused",0,1)))</f>
        <v/>
      </c>
      <c r="L138" s="21">
        <f>IF(COUNTA($A138:$I138)=0,"",IF(OR($A138="",$B138="",$C138="",$D138="",$G138="",$H138=""),0,IF(OR($G138="Present",$G138="Late"),1,0)))</f>
        <v/>
      </c>
      <c r="M138" s="22">
        <f>IF(OR($K138="",$K138=0),"",IFERROR($L138/$K138,""))</f>
        <v/>
      </c>
      <c r="N138" s="19">
        <f>IF(COUNTA($A138:$J138)=0,"",IF(OR($A138="",$B138="",$C138="",$D138="",$G138="",$H138=""),"Missing required field",IF(COUNTIF($A$5:$A$504,$A138)&gt;1,"Duplicate Record ID",IF(OR($E138="Unknown learner",$F138="Unknown group"),"Unknown learner",IF($B138&gt;TODAY(),"Future session date",IF(OR(NOT(ISNUMBER($H138)),$H138&lt;=0,$H138&gt;1440),"Invalid scheduled minutes",IF(AND(ISNUMBER($I138),$I138&gt;$H138),"Attended minutes exceed scheduled minutes",IF(AND($G138="Present",ISNUMBER($I138),$I138&lt;$H138),"Present with reduced minutes",IF(AND($G138="Late",OR($I138="",$I138&gt;=$H138)),"Review late minutes",IF(AND($G138="Absent",ISNUMBER($I138),$I138&gt;0),"Absent with attended minutes",IF(AND($G138="Excused",ISNUMBER($I138),$I138&gt;0),"Excused with attended minutes",""))))))))))</f>
        <v/>
      </c>
    </row>
    <row r="139">
      <c r="A139" s="17" t="n"/>
      <c r="B139" s="18" t="n"/>
      <c r="C139" s="17" t="n"/>
      <c r="D139" s="17" t="n"/>
      <c r="E139" s="19">
        <f>IF($D139="","",IFERROR(INDEX('Roster &amp; Settings'!$B$5:$B$104,MATCH($D139,'Roster &amp; Settings'!$A$5:$A$104,0)),"Unknown learner"))</f>
        <v/>
      </c>
      <c r="F139" s="19">
        <f>IF($D139="","",IFERROR(INDEX('Roster &amp; Settings'!$C$5:$C$104,MATCH($D139,'Roster &amp; Settings'!$A$5:$A$104,0)),"Unknown group"))</f>
        <v/>
      </c>
      <c r="G139" s="17" t="n"/>
      <c r="H139" s="20" t="n"/>
      <c r="I139" s="20" t="n"/>
      <c r="J139" s="17" t="n"/>
      <c r="K139" s="21">
        <f>IF(COUNTA($A139:$I139)=0,"",IF(OR($A139="",$B139="",$C139="",$D139="",$G139="",$H139=""),0,IF($G139="Excused",0,1)))</f>
        <v/>
      </c>
      <c r="L139" s="21">
        <f>IF(COUNTA($A139:$I139)=0,"",IF(OR($A139="",$B139="",$C139="",$D139="",$G139="",$H139=""),0,IF(OR($G139="Present",$G139="Late"),1,0)))</f>
        <v/>
      </c>
      <c r="M139" s="22">
        <f>IF(OR($K139="",$K139=0),"",IFERROR($L139/$K139,""))</f>
        <v/>
      </c>
      <c r="N139" s="19">
        <f>IF(COUNTA($A139:$J139)=0,"",IF(OR($A139="",$B139="",$C139="",$D139="",$G139="",$H139=""),"Missing required field",IF(COUNTIF($A$5:$A$504,$A139)&gt;1,"Duplicate Record ID",IF(OR($E139="Unknown learner",$F139="Unknown group"),"Unknown learner",IF($B139&gt;TODAY(),"Future session date",IF(OR(NOT(ISNUMBER($H139)),$H139&lt;=0,$H139&gt;1440),"Invalid scheduled minutes",IF(AND(ISNUMBER($I139),$I139&gt;$H139),"Attended minutes exceed scheduled minutes",IF(AND($G139="Present",ISNUMBER($I139),$I139&lt;$H139),"Present with reduced minutes",IF(AND($G139="Late",OR($I139="",$I139&gt;=$H139)),"Review late minutes",IF(AND($G139="Absent",ISNUMBER($I139),$I139&gt;0),"Absent with attended minutes",IF(AND($G139="Excused",ISNUMBER($I139),$I139&gt;0),"Excused with attended minutes",""))))))))))</f>
        <v/>
      </c>
    </row>
    <row r="140">
      <c r="A140" s="17" t="n"/>
      <c r="B140" s="18" t="n"/>
      <c r="C140" s="17" t="n"/>
      <c r="D140" s="17" t="n"/>
      <c r="E140" s="19">
        <f>IF($D140="","",IFERROR(INDEX('Roster &amp; Settings'!$B$5:$B$104,MATCH($D140,'Roster &amp; Settings'!$A$5:$A$104,0)),"Unknown learner"))</f>
        <v/>
      </c>
      <c r="F140" s="19">
        <f>IF($D140="","",IFERROR(INDEX('Roster &amp; Settings'!$C$5:$C$104,MATCH($D140,'Roster &amp; Settings'!$A$5:$A$104,0)),"Unknown group"))</f>
        <v/>
      </c>
      <c r="G140" s="17" t="n"/>
      <c r="H140" s="20" t="n"/>
      <c r="I140" s="20" t="n"/>
      <c r="J140" s="17" t="n"/>
      <c r="K140" s="21">
        <f>IF(COUNTA($A140:$I140)=0,"",IF(OR($A140="",$B140="",$C140="",$D140="",$G140="",$H140=""),0,IF($G140="Excused",0,1)))</f>
        <v/>
      </c>
      <c r="L140" s="21">
        <f>IF(COUNTA($A140:$I140)=0,"",IF(OR($A140="",$B140="",$C140="",$D140="",$G140="",$H140=""),0,IF(OR($G140="Present",$G140="Late"),1,0)))</f>
        <v/>
      </c>
      <c r="M140" s="22">
        <f>IF(OR($K140="",$K140=0),"",IFERROR($L140/$K140,""))</f>
        <v/>
      </c>
      <c r="N140" s="19">
        <f>IF(COUNTA($A140:$J140)=0,"",IF(OR($A140="",$B140="",$C140="",$D140="",$G140="",$H140=""),"Missing required field",IF(COUNTIF($A$5:$A$504,$A140)&gt;1,"Duplicate Record ID",IF(OR($E140="Unknown learner",$F140="Unknown group"),"Unknown learner",IF($B140&gt;TODAY(),"Future session date",IF(OR(NOT(ISNUMBER($H140)),$H140&lt;=0,$H140&gt;1440),"Invalid scheduled minutes",IF(AND(ISNUMBER($I140),$I140&gt;$H140),"Attended minutes exceed scheduled minutes",IF(AND($G140="Present",ISNUMBER($I140),$I140&lt;$H140),"Present with reduced minutes",IF(AND($G140="Late",OR($I140="",$I140&gt;=$H140)),"Review late minutes",IF(AND($G140="Absent",ISNUMBER($I140),$I140&gt;0),"Absent with attended minutes",IF(AND($G140="Excused",ISNUMBER($I140),$I140&gt;0),"Excused with attended minutes",""))))))))))</f>
        <v/>
      </c>
    </row>
    <row r="141">
      <c r="A141" s="17" t="n"/>
      <c r="B141" s="18" t="n"/>
      <c r="C141" s="17" t="n"/>
      <c r="D141" s="17" t="n"/>
      <c r="E141" s="19">
        <f>IF($D141="","",IFERROR(INDEX('Roster &amp; Settings'!$B$5:$B$104,MATCH($D141,'Roster &amp; Settings'!$A$5:$A$104,0)),"Unknown learner"))</f>
        <v/>
      </c>
      <c r="F141" s="19">
        <f>IF($D141="","",IFERROR(INDEX('Roster &amp; Settings'!$C$5:$C$104,MATCH($D141,'Roster &amp; Settings'!$A$5:$A$104,0)),"Unknown group"))</f>
        <v/>
      </c>
      <c r="G141" s="17" t="n"/>
      <c r="H141" s="20" t="n"/>
      <c r="I141" s="20" t="n"/>
      <c r="J141" s="17" t="n"/>
      <c r="K141" s="21">
        <f>IF(COUNTA($A141:$I141)=0,"",IF(OR($A141="",$B141="",$C141="",$D141="",$G141="",$H141=""),0,IF($G141="Excused",0,1)))</f>
        <v/>
      </c>
      <c r="L141" s="21">
        <f>IF(COUNTA($A141:$I141)=0,"",IF(OR($A141="",$B141="",$C141="",$D141="",$G141="",$H141=""),0,IF(OR($G141="Present",$G141="Late"),1,0)))</f>
        <v/>
      </c>
      <c r="M141" s="22">
        <f>IF(OR($K141="",$K141=0),"",IFERROR($L141/$K141,""))</f>
        <v/>
      </c>
      <c r="N141" s="19">
        <f>IF(COUNTA($A141:$J141)=0,"",IF(OR($A141="",$B141="",$C141="",$D141="",$G141="",$H141=""),"Missing required field",IF(COUNTIF($A$5:$A$504,$A141)&gt;1,"Duplicate Record ID",IF(OR($E141="Unknown learner",$F141="Unknown group"),"Unknown learner",IF($B141&gt;TODAY(),"Future session date",IF(OR(NOT(ISNUMBER($H141)),$H141&lt;=0,$H141&gt;1440),"Invalid scheduled minutes",IF(AND(ISNUMBER($I141),$I141&gt;$H141),"Attended minutes exceed scheduled minutes",IF(AND($G141="Present",ISNUMBER($I141),$I141&lt;$H141),"Present with reduced minutes",IF(AND($G141="Late",OR($I141="",$I141&gt;=$H141)),"Review late minutes",IF(AND($G141="Absent",ISNUMBER($I141),$I141&gt;0),"Absent with attended minutes",IF(AND($G141="Excused",ISNUMBER($I141),$I141&gt;0),"Excused with attended minutes",""))))))))))</f>
        <v/>
      </c>
    </row>
    <row r="142">
      <c r="A142" s="17" t="n"/>
      <c r="B142" s="18" t="n"/>
      <c r="C142" s="17" t="n"/>
      <c r="D142" s="17" t="n"/>
      <c r="E142" s="19">
        <f>IF($D142="","",IFERROR(INDEX('Roster &amp; Settings'!$B$5:$B$104,MATCH($D142,'Roster &amp; Settings'!$A$5:$A$104,0)),"Unknown learner"))</f>
        <v/>
      </c>
      <c r="F142" s="19">
        <f>IF($D142="","",IFERROR(INDEX('Roster &amp; Settings'!$C$5:$C$104,MATCH($D142,'Roster &amp; Settings'!$A$5:$A$104,0)),"Unknown group"))</f>
        <v/>
      </c>
      <c r="G142" s="17" t="n"/>
      <c r="H142" s="20" t="n"/>
      <c r="I142" s="20" t="n"/>
      <c r="J142" s="17" t="n"/>
      <c r="K142" s="21">
        <f>IF(COUNTA($A142:$I142)=0,"",IF(OR($A142="",$B142="",$C142="",$D142="",$G142="",$H142=""),0,IF($G142="Excused",0,1)))</f>
        <v/>
      </c>
      <c r="L142" s="21">
        <f>IF(COUNTA($A142:$I142)=0,"",IF(OR($A142="",$B142="",$C142="",$D142="",$G142="",$H142=""),0,IF(OR($G142="Present",$G142="Late"),1,0)))</f>
        <v/>
      </c>
      <c r="M142" s="22">
        <f>IF(OR($K142="",$K142=0),"",IFERROR($L142/$K142,""))</f>
        <v/>
      </c>
      <c r="N142" s="19">
        <f>IF(COUNTA($A142:$J142)=0,"",IF(OR($A142="",$B142="",$C142="",$D142="",$G142="",$H142=""),"Missing required field",IF(COUNTIF($A$5:$A$504,$A142)&gt;1,"Duplicate Record ID",IF(OR($E142="Unknown learner",$F142="Unknown group"),"Unknown learner",IF($B142&gt;TODAY(),"Future session date",IF(OR(NOT(ISNUMBER($H142)),$H142&lt;=0,$H142&gt;1440),"Invalid scheduled minutes",IF(AND(ISNUMBER($I142),$I142&gt;$H142),"Attended minutes exceed scheduled minutes",IF(AND($G142="Present",ISNUMBER($I142),$I142&lt;$H142),"Present with reduced minutes",IF(AND($G142="Late",OR($I142="",$I142&gt;=$H142)),"Review late minutes",IF(AND($G142="Absent",ISNUMBER($I142),$I142&gt;0),"Absent with attended minutes",IF(AND($G142="Excused",ISNUMBER($I142),$I142&gt;0),"Excused with attended minutes",""))))))))))</f>
        <v/>
      </c>
    </row>
    <row r="143">
      <c r="A143" s="17" t="n"/>
      <c r="B143" s="18" t="n"/>
      <c r="C143" s="17" t="n"/>
      <c r="D143" s="17" t="n"/>
      <c r="E143" s="19">
        <f>IF($D143="","",IFERROR(INDEX('Roster &amp; Settings'!$B$5:$B$104,MATCH($D143,'Roster &amp; Settings'!$A$5:$A$104,0)),"Unknown learner"))</f>
        <v/>
      </c>
      <c r="F143" s="19">
        <f>IF($D143="","",IFERROR(INDEX('Roster &amp; Settings'!$C$5:$C$104,MATCH($D143,'Roster &amp; Settings'!$A$5:$A$104,0)),"Unknown group"))</f>
        <v/>
      </c>
      <c r="G143" s="17" t="n"/>
      <c r="H143" s="20" t="n"/>
      <c r="I143" s="20" t="n"/>
      <c r="J143" s="17" t="n"/>
      <c r="K143" s="21">
        <f>IF(COUNTA($A143:$I143)=0,"",IF(OR($A143="",$B143="",$C143="",$D143="",$G143="",$H143=""),0,IF($G143="Excused",0,1)))</f>
        <v/>
      </c>
      <c r="L143" s="21">
        <f>IF(COUNTA($A143:$I143)=0,"",IF(OR($A143="",$B143="",$C143="",$D143="",$G143="",$H143=""),0,IF(OR($G143="Present",$G143="Late"),1,0)))</f>
        <v/>
      </c>
      <c r="M143" s="22">
        <f>IF(OR($K143="",$K143=0),"",IFERROR($L143/$K143,""))</f>
        <v/>
      </c>
      <c r="N143" s="19">
        <f>IF(COUNTA($A143:$J143)=0,"",IF(OR($A143="",$B143="",$C143="",$D143="",$G143="",$H143=""),"Missing required field",IF(COUNTIF($A$5:$A$504,$A143)&gt;1,"Duplicate Record ID",IF(OR($E143="Unknown learner",$F143="Unknown group"),"Unknown learner",IF($B143&gt;TODAY(),"Future session date",IF(OR(NOT(ISNUMBER($H143)),$H143&lt;=0,$H143&gt;1440),"Invalid scheduled minutes",IF(AND(ISNUMBER($I143),$I143&gt;$H143),"Attended minutes exceed scheduled minutes",IF(AND($G143="Present",ISNUMBER($I143),$I143&lt;$H143),"Present with reduced minutes",IF(AND($G143="Late",OR($I143="",$I143&gt;=$H143)),"Review late minutes",IF(AND($G143="Absent",ISNUMBER($I143),$I143&gt;0),"Absent with attended minutes",IF(AND($G143="Excused",ISNUMBER($I143),$I143&gt;0),"Excused with attended minutes",""))))))))))</f>
        <v/>
      </c>
    </row>
    <row r="144">
      <c r="A144" s="17" t="n"/>
      <c r="B144" s="18" t="n"/>
      <c r="C144" s="17" t="n"/>
      <c r="D144" s="17" t="n"/>
      <c r="E144" s="19">
        <f>IF($D144="","",IFERROR(INDEX('Roster &amp; Settings'!$B$5:$B$104,MATCH($D144,'Roster &amp; Settings'!$A$5:$A$104,0)),"Unknown learner"))</f>
        <v/>
      </c>
      <c r="F144" s="19">
        <f>IF($D144="","",IFERROR(INDEX('Roster &amp; Settings'!$C$5:$C$104,MATCH($D144,'Roster &amp; Settings'!$A$5:$A$104,0)),"Unknown group"))</f>
        <v/>
      </c>
      <c r="G144" s="17" t="n"/>
      <c r="H144" s="20" t="n"/>
      <c r="I144" s="20" t="n"/>
      <c r="J144" s="17" t="n"/>
      <c r="K144" s="21">
        <f>IF(COUNTA($A144:$I144)=0,"",IF(OR($A144="",$B144="",$C144="",$D144="",$G144="",$H144=""),0,IF($G144="Excused",0,1)))</f>
        <v/>
      </c>
      <c r="L144" s="21">
        <f>IF(COUNTA($A144:$I144)=0,"",IF(OR($A144="",$B144="",$C144="",$D144="",$G144="",$H144=""),0,IF(OR($G144="Present",$G144="Late"),1,0)))</f>
        <v/>
      </c>
      <c r="M144" s="22">
        <f>IF(OR($K144="",$K144=0),"",IFERROR($L144/$K144,""))</f>
        <v/>
      </c>
      <c r="N144" s="19">
        <f>IF(COUNTA($A144:$J144)=0,"",IF(OR($A144="",$B144="",$C144="",$D144="",$G144="",$H144=""),"Missing required field",IF(COUNTIF($A$5:$A$504,$A144)&gt;1,"Duplicate Record ID",IF(OR($E144="Unknown learner",$F144="Unknown group"),"Unknown learner",IF($B144&gt;TODAY(),"Future session date",IF(OR(NOT(ISNUMBER($H144)),$H144&lt;=0,$H144&gt;1440),"Invalid scheduled minutes",IF(AND(ISNUMBER($I144),$I144&gt;$H144),"Attended minutes exceed scheduled minutes",IF(AND($G144="Present",ISNUMBER($I144),$I144&lt;$H144),"Present with reduced minutes",IF(AND($G144="Late",OR($I144="",$I144&gt;=$H144)),"Review late minutes",IF(AND($G144="Absent",ISNUMBER($I144),$I144&gt;0),"Absent with attended minutes",IF(AND($G144="Excused",ISNUMBER($I144),$I144&gt;0),"Excused with attended minutes",""))))))))))</f>
        <v/>
      </c>
    </row>
    <row r="145">
      <c r="A145" s="17" t="n"/>
      <c r="B145" s="18" t="n"/>
      <c r="C145" s="17" t="n"/>
      <c r="D145" s="17" t="n"/>
      <c r="E145" s="19">
        <f>IF($D145="","",IFERROR(INDEX('Roster &amp; Settings'!$B$5:$B$104,MATCH($D145,'Roster &amp; Settings'!$A$5:$A$104,0)),"Unknown learner"))</f>
        <v/>
      </c>
      <c r="F145" s="19">
        <f>IF($D145="","",IFERROR(INDEX('Roster &amp; Settings'!$C$5:$C$104,MATCH($D145,'Roster &amp; Settings'!$A$5:$A$104,0)),"Unknown group"))</f>
        <v/>
      </c>
      <c r="G145" s="17" t="n"/>
      <c r="H145" s="20" t="n"/>
      <c r="I145" s="20" t="n"/>
      <c r="J145" s="17" t="n"/>
      <c r="K145" s="21">
        <f>IF(COUNTA($A145:$I145)=0,"",IF(OR($A145="",$B145="",$C145="",$D145="",$G145="",$H145=""),0,IF($G145="Excused",0,1)))</f>
        <v/>
      </c>
      <c r="L145" s="21">
        <f>IF(COUNTA($A145:$I145)=0,"",IF(OR($A145="",$B145="",$C145="",$D145="",$G145="",$H145=""),0,IF(OR($G145="Present",$G145="Late"),1,0)))</f>
        <v/>
      </c>
      <c r="M145" s="22">
        <f>IF(OR($K145="",$K145=0),"",IFERROR($L145/$K145,""))</f>
        <v/>
      </c>
      <c r="N145" s="19">
        <f>IF(COUNTA($A145:$J145)=0,"",IF(OR($A145="",$B145="",$C145="",$D145="",$G145="",$H145=""),"Missing required field",IF(COUNTIF($A$5:$A$504,$A145)&gt;1,"Duplicate Record ID",IF(OR($E145="Unknown learner",$F145="Unknown group"),"Unknown learner",IF($B145&gt;TODAY(),"Future session date",IF(OR(NOT(ISNUMBER($H145)),$H145&lt;=0,$H145&gt;1440),"Invalid scheduled minutes",IF(AND(ISNUMBER($I145),$I145&gt;$H145),"Attended minutes exceed scheduled minutes",IF(AND($G145="Present",ISNUMBER($I145),$I145&lt;$H145),"Present with reduced minutes",IF(AND($G145="Late",OR($I145="",$I145&gt;=$H145)),"Review late minutes",IF(AND($G145="Absent",ISNUMBER($I145),$I145&gt;0),"Absent with attended minutes",IF(AND($G145="Excused",ISNUMBER($I145),$I145&gt;0),"Excused with attended minutes",""))))))))))</f>
        <v/>
      </c>
    </row>
    <row r="146">
      <c r="A146" s="17" t="n"/>
      <c r="B146" s="18" t="n"/>
      <c r="C146" s="17" t="n"/>
      <c r="D146" s="17" t="n"/>
      <c r="E146" s="19">
        <f>IF($D146="","",IFERROR(INDEX('Roster &amp; Settings'!$B$5:$B$104,MATCH($D146,'Roster &amp; Settings'!$A$5:$A$104,0)),"Unknown learner"))</f>
        <v/>
      </c>
      <c r="F146" s="19">
        <f>IF($D146="","",IFERROR(INDEX('Roster &amp; Settings'!$C$5:$C$104,MATCH($D146,'Roster &amp; Settings'!$A$5:$A$104,0)),"Unknown group"))</f>
        <v/>
      </c>
      <c r="G146" s="17" t="n"/>
      <c r="H146" s="20" t="n"/>
      <c r="I146" s="20" t="n"/>
      <c r="J146" s="17" t="n"/>
      <c r="K146" s="21">
        <f>IF(COUNTA($A146:$I146)=0,"",IF(OR($A146="",$B146="",$C146="",$D146="",$G146="",$H146=""),0,IF($G146="Excused",0,1)))</f>
        <v/>
      </c>
      <c r="L146" s="21">
        <f>IF(COUNTA($A146:$I146)=0,"",IF(OR($A146="",$B146="",$C146="",$D146="",$G146="",$H146=""),0,IF(OR($G146="Present",$G146="Late"),1,0)))</f>
        <v/>
      </c>
      <c r="M146" s="22">
        <f>IF(OR($K146="",$K146=0),"",IFERROR($L146/$K146,""))</f>
        <v/>
      </c>
      <c r="N146" s="19">
        <f>IF(COUNTA($A146:$J146)=0,"",IF(OR($A146="",$B146="",$C146="",$D146="",$G146="",$H146=""),"Missing required field",IF(COUNTIF($A$5:$A$504,$A146)&gt;1,"Duplicate Record ID",IF(OR($E146="Unknown learner",$F146="Unknown group"),"Unknown learner",IF($B146&gt;TODAY(),"Future session date",IF(OR(NOT(ISNUMBER($H146)),$H146&lt;=0,$H146&gt;1440),"Invalid scheduled minutes",IF(AND(ISNUMBER($I146),$I146&gt;$H146),"Attended minutes exceed scheduled minutes",IF(AND($G146="Present",ISNUMBER($I146),$I146&lt;$H146),"Present with reduced minutes",IF(AND($G146="Late",OR($I146="",$I146&gt;=$H146)),"Review late minutes",IF(AND($G146="Absent",ISNUMBER($I146),$I146&gt;0),"Absent with attended minutes",IF(AND($G146="Excused",ISNUMBER($I146),$I146&gt;0),"Excused with attended minutes",""))))))))))</f>
        <v/>
      </c>
    </row>
    <row r="147">
      <c r="A147" s="17" t="n"/>
      <c r="B147" s="18" t="n"/>
      <c r="C147" s="17" t="n"/>
      <c r="D147" s="17" t="n"/>
      <c r="E147" s="19">
        <f>IF($D147="","",IFERROR(INDEX('Roster &amp; Settings'!$B$5:$B$104,MATCH($D147,'Roster &amp; Settings'!$A$5:$A$104,0)),"Unknown learner"))</f>
        <v/>
      </c>
      <c r="F147" s="19">
        <f>IF($D147="","",IFERROR(INDEX('Roster &amp; Settings'!$C$5:$C$104,MATCH($D147,'Roster &amp; Settings'!$A$5:$A$104,0)),"Unknown group"))</f>
        <v/>
      </c>
      <c r="G147" s="17" t="n"/>
      <c r="H147" s="20" t="n"/>
      <c r="I147" s="20" t="n"/>
      <c r="J147" s="17" t="n"/>
      <c r="K147" s="21">
        <f>IF(COUNTA($A147:$I147)=0,"",IF(OR($A147="",$B147="",$C147="",$D147="",$G147="",$H147=""),0,IF($G147="Excused",0,1)))</f>
        <v/>
      </c>
      <c r="L147" s="21">
        <f>IF(COUNTA($A147:$I147)=0,"",IF(OR($A147="",$B147="",$C147="",$D147="",$G147="",$H147=""),0,IF(OR($G147="Present",$G147="Late"),1,0)))</f>
        <v/>
      </c>
      <c r="M147" s="22">
        <f>IF(OR($K147="",$K147=0),"",IFERROR($L147/$K147,""))</f>
        <v/>
      </c>
      <c r="N147" s="19">
        <f>IF(COUNTA($A147:$J147)=0,"",IF(OR($A147="",$B147="",$C147="",$D147="",$G147="",$H147=""),"Missing required field",IF(COUNTIF($A$5:$A$504,$A147)&gt;1,"Duplicate Record ID",IF(OR($E147="Unknown learner",$F147="Unknown group"),"Unknown learner",IF($B147&gt;TODAY(),"Future session date",IF(OR(NOT(ISNUMBER($H147)),$H147&lt;=0,$H147&gt;1440),"Invalid scheduled minutes",IF(AND(ISNUMBER($I147),$I147&gt;$H147),"Attended minutes exceed scheduled minutes",IF(AND($G147="Present",ISNUMBER($I147),$I147&lt;$H147),"Present with reduced minutes",IF(AND($G147="Late",OR($I147="",$I147&gt;=$H147)),"Review late minutes",IF(AND($G147="Absent",ISNUMBER($I147),$I147&gt;0),"Absent with attended minutes",IF(AND($G147="Excused",ISNUMBER($I147),$I147&gt;0),"Excused with attended minutes",""))))))))))</f>
        <v/>
      </c>
    </row>
    <row r="148">
      <c r="A148" s="17" t="n"/>
      <c r="B148" s="18" t="n"/>
      <c r="C148" s="17" t="n"/>
      <c r="D148" s="17" t="n"/>
      <c r="E148" s="19">
        <f>IF($D148="","",IFERROR(INDEX('Roster &amp; Settings'!$B$5:$B$104,MATCH($D148,'Roster &amp; Settings'!$A$5:$A$104,0)),"Unknown learner"))</f>
        <v/>
      </c>
      <c r="F148" s="19">
        <f>IF($D148="","",IFERROR(INDEX('Roster &amp; Settings'!$C$5:$C$104,MATCH($D148,'Roster &amp; Settings'!$A$5:$A$104,0)),"Unknown group"))</f>
        <v/>
      </c>
      <c r="G148" s="17" t="n"/>
      <c r="H148" s="20" t="n"/>
      <c r="I148" s="20" t="n"/>
      <c r="J148" s="17" t="n"/>
      <c r="K148" s="21">
        <f>IF(COUNTA($A148:$I148)=0,"",IF(OR($A148="",$B148="",$C148="",$D148="",$G148="",$H148=""),0,IF($G148="Excused",0,1)))</f>
        <v/>
      </c>
      <c r="L148" s="21">
        <f>IF(COUNTA($A148:$I148)=0,"",IF(OR($A148="",$B148="",$C148="",$D148="",$G148="",$H148=""),0,IF(OR($G148="Present",$G148="Late"),1,0)))</f>
        <v/>
      </c>
      <c r="M148" s="22">
        <f>IF(OR($K148="",$K148=0),"",IFERROR($L148/$K148,""))</f>
        <v/>
      </c>
      <c r="N148" s="19">
        <f>IF(COUNTA($A148:$J148)=0,"",IF(OR($A148="",$B148="",$C148="",$D148="",$G148="",$H148=""),"Missing required field",IF(COUNTIF($A$5:$A$504,$A148)&gt;1,"Duplicate Record ID",IF(OR($E148="Unknown learner",$F148="Unknown group"),"Unknown learner",IF($B148&gt;TODAY(),"Future session date",IF(OR(NOT(ISNUMBER($H148)),$H148&lt;=0,$H148&gt;1440),"Invalid scheduled minutes",IF(AND(ISNUMBER($I148),$I148&gt;$H148),"Attended minutes exceed scheduled minutes",IF(AND($G148="Present",ISNUMBER($I148),$I148&lt;$H148),"Present with reduced minutes",IF(AND($G148="Late",OR($I148="",$I148&gt;=$H148)),"Review late minutes",IF(AND($G148="Absent",ISNUMBER($I148),$I148&gt;0),"Absent with attended minutes",IF(AND($G148="Excused",ISNUMBER($I148),$I148&gt;0),"Excused with attended minutes",""))))))))))</f>
        <v/>
      </c>
    </row>
    <row r="149">
      <c r="A149" s="17" t="n"/>
      <c r="B149" s="18" t="n"/>
      <c r="C149" s="17" t="n"/>
      <c r="D149" s="17" t="n"/>
      <c r="E149" s="19">
        <f>IF($D149="","",IFERROR(INDEX('Roster &amp; Settings'!$B$5:$B$104,MATCH($D149,'Roster &amp; Settings'!$A$5:$A$104,0)),"Unknown learner"))</f>
        <v/>
      </c>
      <c r="F149" s="19">
        <f>IF($D149="","",IFERROR(INDEX('Roster &amp; Settings'!$C$5:$C$104,MATCH($D149,'Roster &amp; Settings'!$A$5:$A$104,0)),"Unknown group"))</f>
        <v/>
      </c>
      <c r="G149" s="17" t="n"/>
      <c r="H149" s="20" t="n"/>
      <c r="I149" s="20" t="n"/>
      <c r="J149" s="17" t="n"/>
      <c r="K149" s="21">
        <f>IF(COUNTA($A149:$I149)=0,"",IF(OR($A149="",$B149="",$C149="",$D149="",$G149="",$H149=""),0,IF($G149="Excused",0,1)))</f>
        <v/>
      </c>
      <c r="L149" s="21">
        <f>IF(COUNTA($A149:$I149)=0,"",IF(OR($A149="",$B149="",$C149="",$D149="",$G149="",$H149=""),0,IF(OR($G149="Present",$G149="Late"),1,0)))</f>
        <v/>
      </c>
      <c r="M149" s="22">
        <f>IF(OR($K149="",$K149=0),"",IFERROR($L149/$K149,""))</f>
        <v/>
      </c>
      <c r="N149" s="19">
        <f>IF(COUNTA($A149:$J149)=0,"",IF(OR($A149="",$B149="",$C149="",$D149="",$G149="",$H149=""),"Missing required field",IF(COUNTIF($A$5:$A$504,$A149)&gt;1,"Duplicate Record ID",IF(OR($E149="Unknown learner",$F149="Unknown group"),"Unknown learner",IF($B149&gt;TODAY(),"Future session date",IF(OR(NOT(ISNUMBER($H149)),$H149&lt;=0,$H149&gt;1440),"Invalid scheduled minutes",IF(AND(ISNUMBER($I149),$I149&gt;$H149),"Attended minutes exceed scheduled minutes",IF(AND($G149="Present",ISNUMBER($I149),$I149&lt;$H149),"Present with reduced minutes",IF(AND($G149="Late",OR($I149="",$I149&gt;=$H149)),"Review late minutes",IF(AND($G149="Absent",ISNUMBER($I149),$I149&gt;0),"Absent with attended minutes",IF(AND($G149="Excused",ISNUMBER($I149),$I149&gt;0),"Excused with attended minutes",""))))))))))</f>
        <v/>
      </c>
    </row>
    <row r="150">
      <c r="A150" s="17" t="n"/>
      <c r="B150" s="18" t="n"/>
      <c r="C150" s="17" t="n"/>
      <c r="D150" s="17" t="n"/>
      <c r="E150" s="19">
        <f>IF($D150="","",IFERROR(INDEX('Roster &amp; Settings'!$B$5:$B$104,MATCH($D150,'Roster &amp; Settings'!$A$5:$A$104,0)),"Unknown learner"))</f>
        <v/>
      </c>
      <c r="F150" s="19">
        <f>IF($D150="","",IFERROR(INDEX('Roster &amp; Settings'!$C$5:$C$104,MATCH($D150,'Roster &amp; Settings'!$A$5:$A$104,0)),"Unknown group"))</f>
        <v/>
      </c>
      <c r="G150" s="17" t="n"/>
      <c r="H150" s="20" t="n"/>
      <c r="I150" s="20" t="n"/>
      <c r="J150" s="17" t="n"/>
      <c r="K150" s="21">
        <f>IF(COUNTA($A150:$I150)=0,"",IF(OR($A150="",$B150="",$C150="",$D150="",$G150="",$H150=""),0,IF($G150="Excused",0,1)))</f>
        <v/>
      </c>
      <c r="L150" s="21">
        <f>IF(COUNTA($A150:$I150)=0,"",IF(OR($A150="",$B150="",$C150="",$D150="",$G150="",$H150=""),0,IF(OR($G150="Present",$G150="Late"),1,0)))</f>
        <v/>
      </c>
      <c r="M150" s="22">
        <f>IF(OR($K150="",$K150=0),"",IFERROR($L150/$K150,""))</f>
        <v/>
      </c>
      <c r="N150" s="19">
        <f>IF(COUNTA($A150:$J150)=0,"",IF(OR($A150="",$B150="",$C150="",$D150="",$G150="",$H150=""),"Missing required field",IF(COUNTIF($A$5:$A$504,$A150)&gt;1,"Duplicate Record ID",IF(OR($E150="Unknown learner",$F150="Unknown group"),"Unknown learner",IF($B150&gt;TODAY(),"Future session date",IF(OR(NOT(ISNUMBER($H150)),$H150&lt;=0,$H150&gt;1440),"Invalid scheduled minutes",IF(AND(ISNUMBER($I150),$I150&gt;$H150),"Attended minutes exceed scheduled minutes",IF(AND($G150="Present",ISNUMBER($I150),$I150&lt;$H150),"Present with reduced minutes",IF(AND($G150="Late",OR($I150="",$I150&gt;=$H150)),"Review late minutes",IF(AND($G150="Absent",ISNUMBER($I150),$I150&gt;0),"Absent with attended minutes",IF(AND($G150="Excused",ISNUMBER($I150),$I150&gt;0),"Excused with attended minutes",""))))))))))</f>
        <v/>
      </c>
    </row>
    <row r="151">
      <c r="A151" s="17" t="n"/>
      <c r="B151" s="18" t="n"/>
      <c r="C151" s="17" t="n"/>
      <c r="D151" s="17" t="n"/>
      <c r="E151" s="19">
        <f>IF($D151="","",IFERROR(INDEX('Roster &amp; Settings'!$B$5:$B$104,MATCH($D151,'Roster &amp; Settings'!$A$5:$A$104,0)),"Unknown learner"))</f>
        <v/>
      </c>
      <c r="F151" s="19">
        <f>IF($D151="","",IFERROR(INDEX('Roster &amp; Settings'!$C$5:$C$104,MATCH($D151,'Roster &amp; Settings'!$A$5:$A$104,0)),"Unknown group"))</f>
        <v/>
      </c>
      <c r="G151" s="17" t="n"/>
      <c r="H151" s="20" t="n"/>
      <c r="I151" s="20" t="n"/>
      <c r="J151" s="17" t="n"/>
      <c r="K151" s="21">
        <f>IF(COUNTA($A151:$I151)=0,"",IF(OR($A151="",$B151="",$C151="",$D151="",$G151="",$H151=""),0,IF($G151="Excused",0,1)))</f>
        <v/>
      </c>
      <c r="L151" s="21">
        <f>IF(COUNTA($A151:$I151)=0,"",IF(OR($A151="",$B151="",$C151="",$D151="",$G151="",$H151=""),0,IF(OR($G151="Present",$G151="Late"),1,0)))</f>
        <v/>
      </c>
      <c r="M151" s="22">
        <f>IF(OR($K151="",$K151=0),"",IFERROR($L151/$K151,""))</f>
        <v/>
      </c>
      <c r="N151" s="19">
        <f>IF(COUNTA($A151:$J151)=0,"",IF(OR($A151="",$B151="",$C151="",$D151="",$G151="",$H151=""),"Missing required field",IF(COUNTIF($A$5:$A$504,$A151)&gt;1,"Duplicate Record ID",IF(OR($E151="Unknown learner",$F151="Unknown group"),"Unknown learner",IF($B151&gt;TODAY(),"Future session date",IF(OR(NOT(ISNUMBER($H151)),$H151&lt;=0,$H151&gt;1440),"Invalid scheduled minutes",IF(AND(ISNUMBER($I151),$I151&gt;$H151),"Attended minutes exceed scheduled minutes",IF(AND($G151="Present",ISNUMBER($I151),$I151&lt;$H151),"Present with reduced minutes",IF(AND($G151="Late",OR($I151="",$I151&gt;=$H151)),"Review late minutes",IF(AND($G151="Absent",ISNUMBER($I151),$I151&gt;0),"Absent with attended minutes",IF(AND($G151="Excused",ISNUMBER($I151),$I151&gt;0),"Excused with attended minutes",""))))))))))</f>
        <v/>
      </c>
    </row>
    <row r="152">
      <c r="A152" s="17" t="n"/>
      <c r="B152" s="18" t="n"/>
      <c r="C152" s="17" t="n"/>
      <c r="D152" s="17" t="n"/>
      <c r="E152" s="19">
        <f>IF($D152="","",IFERROR(INDEX('Roster &amp; Settings'!$B$5:$B$104,MATCH($D152,'Roster &amp; Settings'!$A$5:$A$104,0)),"Unknown learner"))</f>
        <v/>
      </c>
      <c r="F152" s="19">
        <f>IF($D152="","",IFERROR(INDEX('Roster &amp; Settings'!$C$5:$C$104,MATCH($D152,'Roster &amp; Settings'!$A$5:$A$104,0)),"Unknown group"))</f>
        <v/>
      </c>
      <c r="G152" s="17" t="n"/>
      <c r="H152" s="20" t="n"/>
      <c r="I152" s="20" t="n"/>
      <c r="J152" s="17" t="n"/>
      <c r="K152" s="21">
        <f>IF(COUNTA($A152:$I152)=0,"",IF(OR($A152="",$B152="",$C152="",$D152="",$G152="",$H152=""),0,IF($G152="Excused",0,1)))</f>
        <v/>
      </c>
      <c r="L152" s="21">
        <f>IF(COUNTA($A152:$I152)=0,"",IF(OR($A152="",$B152="",$C152="",$D152="",$G152="",$H152=""),0,IF(OR($G152="Present",$G152="Late"),1,0)))</f>
        <v/>
      </c>
      <c r="M152" s="22">
        <f>IF(OR($K152="",$K152=0),"",IFERROR($L152/$K152,""))</f>
        <v/>
      </c>
      <c r="N152" s="19">
        <f>IF(COUNTA($A152:$J152)=0,"",IF(OR($A152="",$B152="",$C152="",$D152="",$G152="",$H152=""),"Missing required field",IF(COUNTIF($A$5:$A$504,$A152)&gt;1,"Duplicate Record ID",IF(OR($E152="Unknown learner",$F152="Unknown group"),"Unknown learner",IF($B152&gt;TODAY(),"Future session date",IF(OR(NOT(ISNUMBER($H152)),$H152&lt;=0,$H152&gt;1440),"Invalid scheduled minutes",IF(AND(ISNUMBER($I152),$I152&gt;$H152),"Attended minutes exceed scheduled minutes",IF(AND($G152="Present",ISNUMBER($I152),$I152&lt;$H152),"Present with reduced minutes",IF(AND($G152="Late",OR($I152="",$I152&gt;=$H152)),"Review late minutes",IF(AND($G152="Absent",ISNUMBER($I152),$I152&gt;0),"Absent with attended minutes",IF(AND($G152="Excused",ISNUMBER($I152),$I152&gt;0),"Excused with attended minutes",""))))))))))</f>
        <v/>
      </c>
    </row>
    <row r="153">
      <c r="A153" s="17" t="n"/>
      <c r="B153" s="18" t="n"/>
      <c r="C153" s="17" t="n"/>
      <c r="D153" s="17" t="n"/>
      <c r="E153" s="19">
        <f>IF($D153="","",IFERROR(INDEX('Roster &amp; Settings'!$B$5:$B$104,MATCH($D153,'Roster &amp; Settings'!$A$5:$A$104,0)),"Unknown learner"))</f>
        <v/>
      </c>
      <c r="F153" s="19">
        <f>IF($D153="","",IFERROR(INDEX('Roster &amp; Settings'!$C$5:$C$104,MATCH($D153,'Roster &amp; Settings'!$A$5:$A$104,0)),"Unknown group"))</f>
        <v/>
      </c>
      <c r="G153" s="17" t="n"/>
      <c r="H153" s="20" t="n"/>
      <c r="I153" s="20" t="n"/>
      <c r="J153" s="17" t="n"/>
      <c r="K153" s="21">
        <f>IF(COUNTA($A153:$I153)=0,"",IF(OR($A153="",$B153="",$C153="",$D153="",$G153="",$H153=""),0,IF($G153="Excused",0,1)))</f>
        <v/>
      </c>
      <c r="L153" s="21">
        <f>IF(COUNTA($A153:$I153)=0,"",IF(OR($A153="",$B153="",$C153="",$D153="",$G153="",$H153=""),0,IF(OR($G153="Present",$G153="Late"),1,0)))</f>
        <v/>
      </c>
      <c r="M153" s="22">
        <f>IF(OR($K153="",$K153=0),"",IFERROR($L153/$K153,""))</f>
        <v/>
      </c>
      <c r="N153" s="19">
        <f>IF(COUNTA($A153:$J153)=0,"",IF(OR($A153="",$B153="",$C153="",$D153="",$G153="",$H153=""),"Missing required field",IF(COUNTIF($A$5:$A$504,$A153)&gt;1,"Duplicate Record ID",IF(OR($E153="Unknown learner",$F153="Unknown group"),"Unknown learner",IF($B153&gt;TODAY(),"Future session date",IF(OR(NOT(ISNUMBER($H153)),$H153&lt;=0,$H153&gt;1440),"Invalid scheduled minutes",IF(AND(ISNUMBER($I153),$I153&gt;$H153),"Attended minutes exceed scheduled minutes",IF(AND($G153="Present",ISNUMBER($I153),$I153&lt;$H153),"Present with reduced minutes",IF(AND($G153="Late",OR($I153="",$I153&gt;=$H153)),"Review late minutes",IF(AND($G153="Absent",ISNUMBER($I153),$I153&gt;0),"Absent with attended minutes",IF(AND($G153="Excused",ISNUMBER($I153),$I153&gt;0),"Excused with attended minutes",""))))))))))</f>
        <v/>
      </c>
    </row>
    <row r="154">
      <c r="A154" s="17" t="n"/>
      <c r="B154" s="18" t="n"/>
      <c r="C154" s="17" t="n"/>
      <c r="D154" s="17" t="n"/>
      <c r="E154" s="19">
        <f>IF($D154="","",IFERROR(INDEX('Roster &amp; Settings'!$B$5:$B$104,MATCH($D154,'Roster &amp; Settings'!$A$5:$A$104,0)),"Unknown learner"))</f>
        <v/>
      </c>
      <c r="F154" s="19">
        <f>IF($D154="","",IFERROR(INDEX('Roster &amp; Settings'!$C$5:$C$104,MATCH($D154,'Roster &amp; Settings'!$A$5:$A$104,0)),"Unknown group"))</f>
        <v/>
      </c>
      <c r="G154" s="17" t="n"/>
      <c r="H154" s="20" t="n"/>
      <c r="I154" s="20" t="n"/>
      <c r="J154" s="17" t="n"/>
      <c r="K154" s="21">
        <f>IF(COUNTA($A154:$I154)=0,"",IF(OR($A154="",$B154="",$C154="",$D154="",$G154="",$H154=""),0,IF($G154="Excused",0,1)))</f>
        <v/>
      </c>
      <c r="L154" s="21">
        <f>IF(COUNTA($A154:$I154)=0,"",IF(OR($A154="",$B154="",$C154="",$D154="",$G154="",$H154=""),0,IF(OR($G154="Present",$G154="Late"),1,0)))</f>
        <v/>
      </c>
      <c r="M154" s="22">
        <f>IF(OR($K154="",$K154=0),"",IFERROR($L154/$K154,""))</f>
        <v/>
      </c>
      <c r="N154" s="19">
        <f>IF(COUNTA($A154:$J154)=0,"",IF(OR($A154="",$B154="",$C154="",$D154="",$G154="",$H154=""),"Missing required field",IF(COUNTIF($A$5:$A$504,$A154)&gt;1,"Duplicate Record ID",IF(OR($E154="Unknown learner",$F154="Unknown group"),"Unknown learner",IF($B154&gt;TODAY(),"Future session date",IF(OR(NOT(ISNUMBER($H154)),$H154&lt;=0,$H154&gt;1440),"Invalid scheduled minutes",IF(AND(ISNUMBER($I154),$I154&gt;$H154),"Attended minutes exceed scheduled minutes",IF(AND($G154="Present",ISNUMBER($I154),$I154&lt;$H154),"Present with reduced minutes",IF(AND($G154="Late",OR($I154="",$I154&gt;=$H154)),"Review late minutes",IF(AND($G154="Absent",ISNUMBER($I154),$I154&gt;0),"Absent with attended minutes",IF(AND($G154="Excused",ISNUMBER($I154),$I154&gt;0),"Excused with attended minutes",""))))))))))</f>
        <v/>
      </c>
    </row>
    <row r="155">
      <c r="A155" s="17" t="n"/>
      <c r="B155" s="18" t="n"/>
      <c r="C155" s="17" t="n"/>
      <c r="D155" s="17" t="n"/>
      <c r="E155" s="19">
        <f>IF($D155="","",IFERROR(INDEX('Roster &amp; Settings'!$B$5:$B$104,MATCH($D155,'Roster &amp; Settings'!$A$5:$A$104,0)),"Unknown learner"))</f>
        <v/>
      </c>
      <c r="F155" s="19">
        <f>IF($D155="","",IFERROR(INDEX('Roster &amp; Settings'!$C$5:$C$104,MATCH($D155,'Roster &amp; Settings'!$A$5:$A$104,0)),"Unknown group"))</f>
        <v/>
      </c>
      <c r="G155" s="17" t="n"/>
      <c r="H155" s="20" t="n"/>
      <c r="I155" s="20" t="n"/>
      <c r="J155" s="17" t="n"/>
      <c r="K155" s="21">
        <f>IF(COUNTA($A155:$I155)=0,"",IF(OR($A155="",$B155="",$C155="",$D155="",$G155="",$H155=""),0,IF($G155="Excused",0,1)))</f>
        <v/>
      </c>
      <c r="L155" s="21">
        <f>IF(COUNTA($A155:$I155)=0,"",IF(OR($A155="",$B155="",$C155="",$D155="",$G155="",$H155=""),0,IF(OR($G155="Present",$G155="Late"),1,0)))</f>
        <v/>
      </c>
      <c r="M155" s="22">
        <f>IF(OR($K155="",$K155=0),"",IFERROR($L155/$K155,""))</f>
        <v/>
      </c>
      <c r="N155" s="19">
        <f>IF(COUNTA($A155:$J155)=0,"",IF(OR($A155="",$B155="",$C155="",$D155="",$G155="",$H155=""),"Missing required field",IF(COUNTIF($A$5:$A$504,$A155)&gt;1,"Duplicate Record ID",IF(OR($E155="Unknown learner",$F155="Unknown group"),"Unknown learner",IF($B155&gt;TODAY(),"Future session date",IF(OR(NOT(ISNUMBER($H155)),$H155&lt;=0,$H155&gt;1440),"Invalid scheduled minutes",IF(AND(ISNUMBER($I155),$I155&gt;$H155),"Attended minutes exceed scheduled minutes",IF(AND($G155="Present",ISNUMBER($I155),$I155&lt;$H155),"Present with reduced minutes",IF(AND($G155="Late",OR($I155="",$I155&gt;=$H155)),"Review late minutes",IF(AND($G155="Absent",ISNUMBER($I155),$I155&gt;0),"Absent with attended minutes",IF(AND($G155="Excused",ISNUMBER($I155),$I155&gt;0),"Excused with attended minutes",""))))))))))</f>
        <v/>
      </c>
    </row>
    <row r="156">
      <c r="A156" s="17" t="n"/>
      <c r="B156" s="18" t="n"/>
      <c r="C156" s="17" t="n"/>
      <c r="D156" s="17" t="n"/>
      <c r="E156" s="19">
        <f>IF($D156="","",IFERROR(INDEX('Roster &amp; Settings'!$B$5:$B$104,MATCH($D156,'Roster &amp; Settings'!$A$5:$A$104,0)),"Unknown learner"))</f>
        <v/>
      </c>
      <c r="F156" s="19">
        <f>IF($D156="","",IFERROR(INDEX('Roster &amp; Settings'!$C$5:$C$104,MATCH($D156,'Roster &amp; Settings'!$A$5:$A$104,0)),"Unknown group"))</f>
        <v/>
      </c>
      <c r="G156" s="17" t="n"/>
      <c r="H156" s="20" t="n"/>
      <c r="I156" s="20" t="n"/>
      <c r="J156" s="17" t="n"/>
      <c r="K156" s="21">
        <f>IF(COUNTA($A156:$I156)=0,"",IF(OR($A156="",$B156="",$C156="",$D156="",$G156="",$H156=""),0,IF($G156="Excused",0,1)))</f>
        <v/>
      </c>
      <c r="L156" s="21">
        <f>IF(COUNTA($A156:$I156)=0,"",IF(OR($A156="",$B156="",$C156="",$D156="",$G156="",$H156=""),0,IF(OR($G156="Present",$G156="Late"),1,0)))</f>
        <v/>
      </c>
      <c r="M156" s="22">
        <f>IF(OR($K156="",$K156=0),"",IFERROR($L156/$K156,""))</f>
        <v/>
      </c>
      <c r="N156" s="19">
        <f>IF(COUNTA($A156:$J156)=0,"",IF(OR($A156="",$B156="",$C156="",$D156="",$G156="",$H156=""),"Missing required field",IF(COUNTIF($A$5:$A$504,$A156)&gt;1,"Duplicate Record ID",IF(OR($E156="Unknown learner",$F156="Unknown group"),"Unknown learner",IF($B156&gt;TODAY(),"Future session date",IF(OR(NOT(ISNUMBER($H156)),$H156&lt;=0,$H156&gt;1440),"Invalid scheduled minutes",IF(AND(ISNUMBER($I156),$I156&gt;$H156),"Attended minutes exceed scheduled minutes",IF(AND($G156="Present",ISNUMBER($I156),$I156&lt;$H156),"Present with reduced minutes",IF(AND($G156="Late",OR($I156="",$I156&gt;=$H156)),"Review late minutes",IF(AND($G156="Absent",ISNUMBER($I156),$I156&gt;0),"Absent with attended minutes",IF(AND($G156="Excused",ISNUMBER($I156),$I156&gt;0),"Excused with attended minutes",""))))))))))</f>
        <v/>
      </c>
    </row>
    <row r="157">
      <c r="A157" s="17" t="n"/>
      <c r="B157" s="18" t="n"/>
      <c r="C157" s="17" t="n"/>
      <c r="D157" s="17" t="n"/>
      <c r="E157" s="19">
        <f>IF($D157="","",IFERROR(INDEX('Roster &amp; Settings'!$B$5:$B$104,MATCH($D157,'Roster &amp; Settings'!$A$5:$A$104,0)),"Unknown learner"))</f>
        <v/>
      </c>
      <c r="F157" s="19">
        <f>IF($D157="","",IFERROR(INDEX('Roster &amp; Settings'!$C$5:$C$104,MATCH($D157,'Roster &amp; Settings'!$A$5:$A$104,0)),"Unknown group"))</f>
        <v/>
      </c>
      <c r="G157" s="17" t="n"/>
      <c r="H157" s="20" t="n"/>
      <c r="I157" s="20" t="n"/>
      <c r="J157" s="17" t="n"/>
      <c r="K157" s="21">
        <f>IF(COUNTA($A157:$I157)=0,"",IF(OR($A157="",$B157="",$C157="",$D157="",$G157="",$H157=""),0,IF($G157="Excused",0,1)))</f>
        <v/>
      </c>
      <c r="L157" s="21">
        <f>IF(COUNTA($A157:$I157)=0,"",IF(OR($A157="",$B157="",$C157="",$D157="",$G157="",$H157=""),0,IF(OR($G157="Present",$G157="Late"),1,0)))</f>
        <v/>
      </c>
      <c r="M157" s="22">
        <f>IF(OR($K157="",$K157=0),"",IFERROR($L157/$K157,""))</f>
        <v/>
      </c>
      <c r="N157" s="19">
        <f>IF(COUNTA($A157:$J157)=0,"",IF(OR($A157="",$B157="",$C157="",$D157="",$G157="",$H157=""),"Missing required field",IF(COUNTIF($A$5:$A$504,$A157)&gt;1,"Duplicate Record ID",IF(OR($E157="Unknown learner",$F157="Unknown group"),"Unknown learner",IF($B157&gt;TODAY(),"Future session date",IF(OR(NOT(ISNUMBER($H157)),$H157&lt;=0,$H157&gt;1440),"Invalid scheduled minutes",IF(AND(ISNUMBER($I157),$I157&gt;$H157),"Attended minutes exceed scheduled minutes",IF(AND($G157="Present",ISNUMBER($I157),$I157&lt;$H157),"Present with reduced minutes",IF(AND($G157="Late",OR($I157="",$I157&gt;=$H157)),"Review late minutes",IF(AND($G157="Absent",ISNUMBER($I157),$I157&gt;0),"Absent with attended minutes",IF(AND($G157="Excused",ISNUMBER($I157),$I157&gt;0),"Excused with attended minutes",""))))))))))</f>
        <v/>
      </c>
    </row>
    <row r="158">
      <c r="A158" s="17" t="n"/>
      <c r="B158" s="18" t="n"/>
      <c r="C158" s="17" t="n"/>
      <c r="D158" s="17" t="n"/>
      <c r="E158" s="19">
        <f>IF($D158="","",IFERROR(INDEX('Roster &amp; Settings'!$B$5:$B$104,MATCH($D158,'Roster &amp; Settings'!$A$5:$A$104,0)),"Unknown learner"))</f>
        <v/>
      </c>
      <c r="F158" s="19">
        <f>IF($D158="","",IFERROR(INDEX('Roster &amp; Settings'!$C$5:$C$104,MATCH($D158,'Roster &amp; Settings'!$A$5:$A$104,0)),"Unknown group"))</f>
        <v/>
      </c>
      <c r="G158" s="17" t="n"/>
      <c r="H158" s="20" t="n"/>
      <c r="I158" s="20" t="n"/>
      <c r="J158" s="17" t="n"/>
      <c r="K158" s="21">
        <f>IF(COUNTA($A158:$I158)=0,"",IF(OR($A158="",$B158="",$C158="",$D158="",$G158="",$H158=""),0,IF($G158="Excused",0,1)))</f>
        <v/>
      </c>
      <c r="L158" s="21">
        <f>IF(COUNTA($A158:$I158)=0,"",IF(OR($A158="",$B158="",$C158="",$D158="",$G158="",$H158=""),0,IF(OR($G158="Present",$G158="Late"),1,0)))</f>
        <v/>
      </c>
      <c r="M158" s="22">
        <f>IF(OR($K158="",$K158=0),"",IFERROR($L158/$K158,""))</f>
        <v/>
      </c>
      <c r="N158" s="19">
        <f>IF(COUNTA($A158:$J158)=0,"",IF(OR($A158="",$B158="",$C158="",$D158="",$G158="",$H158=""),"Missing required field",IF(COUNTIF($A$5:$A$504,$A158)&gt;1,"Duplicate Record ID",IF(OR($E158="Unknown learner",$F158="Unknown group"),"Unknown learner",IF($B158&gt;TODAY(),"Future session date",IF(OR(NOT(ISNUMBER($H158)),$H158&lt;=0,$H158&gt;1440),"Invalid scheduled minutes",IF(AND(ISNUMBER($I158),$I158&gt;$H158),"Attended minutes exceed scheduled minutes",IF(AND($G158="Present",ISNUMBER($I158),$I158&lt;$H158),"Present with reduced minutes",IF(AND($G158="Late",OR($I158="",$I158&gt;=$H158)),"Review late minutes",IF(AND($G158="Absent",ISNUMBER($I158),$I158&gt;0),"Absent with attended minutes",IF(AND($G158="Excused",ISNUMBER($I158),$I158&gt;0),"Excused with attended minutes",""))))))))))</f>
        <v/>
      </c>
    </row>
    <row r="159">
      <c r="A159" s="17" t="n"/>
      <c r="B159" s="18" t="n"/>
      <c r="C159" s="17" t="n"/>
      <c r="D159" s="17" t="n"/>
      <c r="E159" s="19">
        <f>IF($D159="","",IFERROR(INDEX('Roster &amp; Settings'!$B$5:$B$104,MATCH($D159,'Roster &amp; Settings'!$A$5:$A$104,0)),"Unknown learner"))</f>
        <v/>
      </c>
      <c r="F159" s="19">
        <f>IF($D159="","",IFERROR(INDEX('Roster &amp; Settings'!$C$5:$C$104,MATCH($D159,'Roster &amp; Settings'!$A$5:$A$104,0)),"Unknown group"))</f>
        <v/>
      </c>
      <c r="G159" s="17" t="n"/>
      <c r="H159" s="20" t="n"/>
      <c r="I159" s="20" t="n"/>
      <c r="J159" s="17" t="n"/>
      <c r="K159" s="21">
        <f>IF(COUNTA($A159:$I159)=0,"",IF(OR($A159="",$B159="",$C159="",$D159="",$G159="",$H159=""),0,IF($G159="Excused",0,1)))</f>
        <v/>
      </c>
      <c r="L159" s="21">
        <f>IF(COUNTA($A159:$I159)=0,"",IF(OR($A159="",$B159="",$C159="",$D159="",$G159="",$H159=""),0,IF(OR($G159="Present",$G159="Late"),1,0)))</f>
        <v/>
      </c>
      <c r="M159" s="22">
        <f>IF(OR($K159="",$K159=0),"",IFERROR($L159/$K159,""))</f>
        <v/>
      </c>
      <c r="N159" s="19">
        <f>IF(COUNTA($A159:$J159)=0,"",IF(OR($A159="",$B159="",$C159="",$D159="",$G159="",$H159=""),"Missing required field",IF(COUNTIF($A$5:$A$504,$A159)&gt;1,"Duplicate Record ID",IF(OR($E159="Unknown learner",$F159="Unknown group"),"Unknown learner",IF($B159&gt;TODAY(),"Future session date",IF(OR(NOT(ISNUMBER($H159)),$H159&lt;=0,$H159&gt;1440),"Invalid scheduled minutes",IF(AND(ISNUMBER($I159),$I159&gt;$H159),"Attended minutes exceed scheduled minutes",IF(AND($G159="Present",ISNUMBER($I159),$I159&lt;$H159),"Present with reduced minutes",IF(AND($G159="Late",OR($I159="",$I159&gt;=$H159)),"Review late minutes",IF(AND($G159="Absent",ISNUMBER($I159),$I159&gt;0),"Absent with attended minutes",IF(AND($G159="Excused",ISNUMBER($I159),$I159&gt;0),"Excused with attended minutes",""))))))))))</f>
        <v/>
      </c>
    </row>
    <row r="160">
      <c r="A160" s="17" t="n"/>
      <c r="B160" s="18" t="n"/>
      <c r="C160" s="17" t="n"/>
      <c r="D160" s="17" t="n"/>
      <c r="E160" s="19">
        <f>IF($D160="","",IFERROR(INDEX('Roster &amp; Settings'!$B$5:$B$104,MATCH($D160,'Roster &amp; Settings'!$A$5:$A$104,0)),"Unknown learner"))</f>
        <v/>
      </c>
      <c r="F160" s="19">
        <f>IF($D160="","",IFERROR(INDEX('Roster &amp; Settings'!$C$5:$C$104,MATCH($D160,'Roster &amp; Settings'!$A$5:$A$104,0)),"Unknown group"))</f>
        <v/>
      </c>
      <c r="G160" s="17" t="n"/>
      <c r="H160" s="20" t="n"/>
      <c r="I160" s="20" t="n"/>
      <c r="J160" s="17" t="n"/>
      <c r="K160" s="21">
        <f>IF(COUNTA($A160:$I160)=0,"",IF(OR($A160="",$B160="",$C160="",$D160="",$G160="",$H160=""),0,IF($G160="Excused",0,1)))</f>
        <v/>
      </c>
      <c r="L160" s="21">
        <f>IF(COUNTA($A160:$I160)=0,"",IF(OR($A160="",$B160="",$C160="",$D160="",$G160="",$H160=""),0,IF(OR($G160="Present",$G160="Late"),1,0)))</f>
        <v/>
      </c>
      <c r="M160" s="22">
        <f>IF(OR($K160="",$K160=0),"",IFERROR($L160/$K160,""))</f>
        <v/>
      </c>
      <c r="N160" s="19">
        <f>IF(COUNTA($A160:$J160)=0,"",IF(OR($A160="",$B160="",$C160="",$D160="",$G160="",$H160=""),"Missing required field",IF(COUNTIF($A$5:$A$504,$A160)&gt;1,"Duplicate Record ID",IF(OR($E160="Unknown learner",$F160="Unknown group"),"Unknown learner",IF($B160&gt;TODAY(),"Future session date",IF(OR(NOT(ISNUMBER($H160)),$H160&lt;=0,$H160&gt;1440),"Invalid scheduled minutes",IF(AND(ISNUMBER($I160),$I160&gt;$H160),"Attended minutes exceed scheduled minutes",IF(AND($G160="Present",ISNUMBER($I160),$I160&lt;$H160),"Present with reduced minutes",IF(AND($G160="Late",OR($I160="",$I160&gt;=$H160)),"Review late minutes",IF(AND($G160="Absent",ISNUMBER($I160),$I160&gt;0),"Absent with attended minutes",IF(AND($G160="Excused",ISNUMBER($I160),$I160&gt;0),"Excused with attended minutes",""))))))))))</f>
        <v/>
      </c>
    </row>
    <row r="161">
      <c r="A161" s="17" t="n"/>
      <c r="B161" s="18" t="n"/>
      <c r="C161" s="17" t="n"/>
      <c r="D161" s="17" t="n"/>
      <c r="E161" s="19">
        <f>IF($D161="","",IFERROR(INDEX('Roster &amp; Settings'!$B$5:$B$104,MATCH($D161,'Roster &amp; Settings'!$A$5:$A$104,0)),"Unknown learner"))</f>
        <v/>
      </c>
      <c r="F161" s="19">
        <f>IF($D161="","",IFERROR(INDEX('Roster &amp; Settings'!$C$5:$C$104,MATCH($D161,'Roster &amp; Settings'!$A$5:$A$104,0)),"Unknown group"))</f>
        <v/>
      </c>
      <c r="G161" s="17" t="n"/>
      <c r="H161" s="20" t="n"/>
      <c r="I161" s="20" t="n"/>
      <c r="J161" s="17" t="n"/>
      <c r="K161" s="21">
        <f>IF(COUNTA($A161:$I161)=0,"",IF(OR($A161="",$B161="",$C161="",$D161="",$G161="",$H161=""),0,IF($G161="Excused",0,1)))</f>
        <v/>
      </c>
      <c r="L161" s="21">
        <f>IF(COUNTA($A161:$I161)=0,"",IF(OR($A161="",$B161="",$C161="",$D161="",$G161="",$H161=""),0,IF(OR($G161="Present",$G161="Late"),1,0)))</f>
        <v/>
      </c>
      <c r="M161" s="22">
        <f>IF(OR($K161="",$K161=0),"",IFERROR($L161/$K161,""))</f>
        <v/>
      </c>
      <c r="N161" s="19">
        <f>IF(COUNTA($A161:$J161)=0,"",IF(OR($A161="",$B161="",$C161="",$D161="",$G161="",$H161=""),"Missing required field",IF(COUNTIF($A$5:$A$504,$A161)&gt;1,"Duplicate Record ID",IF(OR($E161="Unknown learner",$F161="Unknown group"),"Unknown learner",IF($B161&gt;TODAY(),"Future session date",IF(OR(NOT(ISNUMBER($H161)),$H161&lt;=0,$H161&gt;1440),"Invalid scheduled minutes",IF(AND(ISNUMBER($I161),$I161&gt;$H161),"Attended minutes exceed scheduled minutes",IF(AND($G161="Present",ISNUMBER($I161),$I161&lt;$H161),"Present with reduced minutes",IF(AND($G161="Late",OR($I161="",$I161&gt;=$H161)),"Review late minutes",IF(AND($G161="Absent",ISNUMBER($I161),$I161&gt;0),"Absent with attended minutes",IF(AND($G161="Excused",ISNUMBER($I161),$I161&gt;0),"Excused with attended minutes",""))))))))))</f>
        <v/>
      </c>
    </row>
    <row r="162">
      <c r="A162" s="17" t="n"/>
      <c r="B162" s="18" t="n"/>
      <c r="C162" s="17" t="n"/>
      <c r="D162" s="17" t="n"/>
      <c r="E162" s="19">
        <f>IF($D162="","",IFERROR(INDEX('Roster &amp; Settings'!$B$5:$B$104,MATCH($D162,'Roster &amp; Settings'!$A$5:$A$104,0)),"Unknown learner"))</f>
        <v/>
      </c>
      <c r="F162" s="19">
        <f>IF($D162="","",IFERROR(INDEX('Roster &amp; Settings'!$C$5:$C$104,MATCH($D162,'Roster &amp; Settings'!$A$5:$A$104,0)),"Unknown group"))</f>
        <v/>
      </c>
      <c r="G162" s="17" t="n"/>
      <c r="H162" s="20" t="n"/>
      <c r="I162" s="20" t="n"/>
      <c r="J162" s="17" t="n"/>
      <c r="K162" s="21">
        <f>IF(COUNTA($A162:$I162)=0,"",IF(OR($A162="",$B162="",$C162="",$D162="",$G162="",$H162=""),0,IF($G162="Excused",0,1)))</f>
        <v/>
      </c>
      <c r="L162" s="21">
        <f>IF(COUNTA($A162:$I162)=0,"",IF(OR($A162="",$B162="",$C162="",$D162="",$G162="",$H162=""),0,IF(OR($G162="Present",$G162="Late"),1,0)))</f>
        <v/>
      </c>
      <c r="M162" s="22">
        <f>IF(OR($K162="",$K162=0),"",IFERROR($L162/$K162,""))</f>
        <v/>
      </c>
      <c r="N162" s="19">
        <f>IF(COUNTA($A162:$J162)=0,"",IF(OR($A162="",$B162="",$C162="",$D162="",$G162="",$H162=""),"Missing required field",IF(COUNTIF($A$5:$A$504,$A162)&gt;1,"Duplicate Record ID",IF(OR($E162="Unknown learner",$F162="Unknown group"),"Unknown learner",IF($B162&gt;TODAY(),"Future session date",IF(OR(NOT(ISNUMBER($H162)),$H162&lt;=0,$H162&gt;1440),"Invalid scheduled minutes",IF(AND(ISNUMBER($I162),$I162&gt;$H162),"Attended minutes exceed scheduled minutes",IF(AND($G162="Present",ISNUMBER($I162),$I162&lt;$H162),"Present with reduced minutes",IF(AND($G162="Late",OR($I162="",$I162&gt;=$H162)),"Review late minutes",IF(AND($G162="Absent",ISNUMBER($I162),$I162&gt;0),"Absent with attended minutes",IF(AND($G162="Excused",ISNUMBER($I162),$I162&gt;0),"Excused with attended minutes",""))))))))))</f>
        <v/>
      </c>
    </row>
    <row r="163">
      <c r="A163" s="17" t="n"/>
      <c r="B163" s="18" t="n"/>
      <c r="C163" s="17" t="n"/>
      <c r="D163" s="17" t="n"/>
      <c r="E163" s="19">
        <f>IF($D163="","",IFERROR(INDEX('Roster &amp; Settings'!$B$5:$B$104,MATCH($D163,'Roster &amp; Settings'!$A$5:$A$104,0)),"Unknown learner"))</f>
        <v/>
      </c>
      <c r="F163" s="19">
        <f>IF($D163="","",IFERROR(INDEX('Roster &amp; Settings'!$C$5:$C$104,MATCH($D163,'Roster &amp; Settings'!$A$5:$A$104,0)),"Unknown group"))</f>
        <v/>
      </c>
      <c r="G163" s="17" t="n"/>
      <c r="H163" s="20" t="n"/>
      <c r="I163" s="20" t="n"/>
      <c r="J163" s="17" t="n"/>
      <c r="K163" s="21">
        <f>IF(COUNTA($A163:$I163)=0,"",IF(OR($A163="",$B163="",$C163="",$D163="",$G163="",$H163=""),0,IF($G163="Excused",0,1)))</f>
        <v/>
      </c>
      <c r="L163" s="21">
        <f>IF(COUNTA($A163:$I163)=0,"",IF(OR($A163="",$B163="",$C163="",$D163="",$G163="",$H163=""),0,IF(OR($G163="Present",$G163="Late"),1,0)))</f>
        <v/>
      </c>
      <c r="M163" s="22">
        <f>IF(OR($K163="",$K163=0),"",IFERROR($L163/$K163,""))</f>
        <v/>
      </c>
      <c r="N163" s="19">
        <f>IF(COUNTA($A163:$J163)=0,"",IF(OR($A163="",$B163="",$C163="",$D163="",$G163="",$H163=""),"Missing required field",IF(COUNTIF($A$5:$A$504,$A163)&gt;1,"Duplicate Record ID",IF(OR($E163="Unknown learner",$F163="Unknown group"),"Unknown learner",IF($B163&gt;TODAY(),"Future session date",IF(OR(NOT(ISNUMBER($H163)),$H163&lt;=0,$H163&gt;1440),"Invalid scheduled minutes",IF(AND(ISNUMBER($I163),$I163&gt;$H163),"Attended minutes exceed scheduled minutes",IF(AND($G163="Present",ISNUMBER($I163),$I163&lt;$H163),"Present with reduced minutes",IF(AND($G163="Late",OR($I163="",$I163&gt;=$H163)),"Review late minutes",IF(AND($G163="Absent",ISNUMBER($I163),$I163&gt;0),"Absent with attended minutes",IF(AND($G163="Excused",ISNUMBER($I163),$I163&gt;0),"Excused with attended minutes",""))))))))))</f>
        <v/>
      </c>
    </row>
    <row r="164">
      <c r="A164" s="17" t="n"/>
      <c r="B164" s="18" t="n"/>
      <c r="C164" s="17" t="n"/>
      <c r="D164" s="17" t="n"/>
      <c r="E164" s="19">
        <f>IF($D164="","",IFERROR(INDEX('Roster &amp; Settings'!$B$5:$B$104,MATCH($D164,'Roster &amp; Settings'!$A$5:$A$104,0)),"Unknown learner"))</f>
        <v/>
      </c>
      <c r="F164" s="19">
        <f>IF($D164="","",IFERROR(INDEX('Roster &amp; Settings'!$C$5:$C$104,MATCH($D164,'Roster &amp; Settings'!$A$5:$A$104,0)),"Unknown group"))</f>
        <v/>
      </c>
      <c r="G164" s="17" t="n"/>
      <c r="H164" s="20" t="n"/>
      <c r="I164" s="20" t="n"/>
      <c r="J164" s="17" t="n"/>
      <c r="K164" s="21">
        <f>IF(COUNTA($A164:$I164)=0,"",IF(OR($A164="",$B164="",$C164="",$D164="",$G164="",$H164=""),0,IF($G164="Excused",0,1)))</f>
        <v/>
      </c>
      <c r="L164" s="21">
        <f>IF(COUNTA($A164:$I164)=0,"",IF(OR($A164="",$B164="",$C164="",$D164="",$G164="",$H164=""),0,IF(OR($G164="Present",$G164="Late"),1,0)))</f>
        <v/>
      </c>
      <c r="M164" s="22">
        <f>IF(OR($K164="",$K164=0),"",IFERROR($L164/$K164,""))</f>
        <v/>
      </c>
      <c r="N164" s="19">
        <f>IF(COUNTA($A164:$J164)=0,"",IF(OR($A164="",$B164="",$C164="",$D164="",$G164="",$H164=""),"Missing required field",IF(COUNTIF($A$5:$A$504,$A164)&gt;1,"Duplicate Record ID",IF(OR($E164="Unknown learner",$F164="Unknown group"),"Unknown learner",IF($B164&gt;TODAY(),"Future session date",IF(OR(NOT(ISNUMBER($H164)),$H164&lt;=0,$H164&gt;1440),"Invalid scheduled minutes",IF(AND(ISNUMBER($I164),$I164&gt;$H164),"Attended minutes exceed scheduled minutes",IF(AND($G164="Present",ISNUMBER($I164),$I164&lt;$H164),"Present with reduced minutes",IF(AND($G164="Late",OR($I164="",$I164&gt;=$H164)),"Review late minutes",IF(AND($G164="Absent",ISNUMBER($I164),$I164&gt;0),"Absent with attended minutes",IF(AND($G164="Excused",ISNUMBER($I164),$I164&gt;0),"Excused with attended minutes",""))))))))))</f>
        <v/>
      </c>
    </row>
    <row r="165">
      <c r="A165" s="17" t="n"/>
      <c r="B165" s="18" t="n"/>
      <c r="C165" s="17" t="n"/>
      <c r="D165" s="17" t="n"/>
      <c r="E165" s="19">
        <f>IF($D165="","",IFERROR(INDEX('Roster &amp; Settings'!$B$5:$B$104,MATCH($D165,'Roster &amp; Settings'!$A$5:$A$104,0)),"Unknown learner"))</f>
        <v/>
      </c>
      <c r="F165" s="19">
        <f>IF($D165="","",IFERROR(INDEX('Roster &amp; Settings'!$C$5:$C$104,MATCH($D165,'Roster &amp; Settings'!$A$5:$A$104,0)),"Unknown group"))</f>
        <v/>
      </c>
      <c r="G165" s="17" t="n"/>
      <c r="H165" s="20" t="n"/>
      <c r="I165" s="20" t="n"/>
      <c r="J165" s="17" t="n"/>
      <c r="K165" s="21">
        <f>IF(COUNTA($A165:$I165)=0,"",IF(OR($A165="",$B165="",$C165="",$D165="",$G165="",$H165=""),0,IF($G165="Excused",0,1)))</f>
        <v/>
      </c>
      <c r="L165" s="21">
        <f>IF(COUNTA($A165:$I165)=0,"",IF(OR($A165="",$B165="",$C165="",$D165="",$G165="",$H165=""),0,IF(OR($G165="Present",$G165="Late"),1,0)))</f>
        <v/>
      </c>
      <c r="M165" s="22">
        <f>IF(OR($K165="",$K165=0),"",IFERROR($L165/$K165,""))</f>
        <v/>
      </c>
      <c r="N165" s="19">
        <f>IF(COUNTA($A165:$J165)=0,"",IF(OR($A165="",$B165="",$C165="",$D165="",$G165="",$H165=""),"Missing required field",IF(COUNTIF($A$5:$A$504,$A165)&gt;1,"Duplicate Record ID",IF(OR($E165="Unknown learner",$F165="Unknown group"),"Unknown learner",IF($B165&gt;TODAY(),"Future session date",IF(OR(NOT(ISNUMBER($H165)),$H165&lt;=0,$H165&gt;1440),"Invalid scheduled minutes",IF(AND(ISNUMBER($I165),$I165&gt;$H165),"Attended minutes exceed scheduled minutes",IF(AND($G165="Present",ISNUMBER($I165),$I165&lt;$H165),"Present with reduced minutes",IF(AND($G165="Late",OR($I165="",$I165&gt;=$H165)),"Review late minutes",IF(AND($G165="Absent",ISNUMBER($I165),$I165&gt;0),"Absent with attended minutes",IF(AND($G165="Excused",ISNUMBER($I165),$I165&gt;0),"Excused with attended minutes",""))))))))))</f>
        <v/>
      </c>
    </row>
    <row r="166">
      <c r="A166" s="17" t="n"/>
      <c r="B166" s="18" t="n"/>
      <c r="C166" s="17" t="n"/>
      <c r="D166" s="17" t="n"/>
      <c r="E166" s="19">
        <f>IF($D166="","",IFERROR(INDEX('Roster &amp; Settings'!$B$5:$B$104,MATCH($D166,'Roster &amp; Settings'!$A$5:$A$104,0)),"Unknown learner"))</f>
        <v/>
      </c>
      <c r="F166" s="19">
        <f>IF($D166="","",IFERROR(INDEX('Roster &amp; Settings'!$C$5:$C$104,MATCH($D166,'Roster &amp; Settings'!$A$5:$A$104,0)),"Unknown group"))</f>
        <v/>
      </c>
      <c r="G166" s="17" t="n"/>
      <c r="H166" s="20" t="n"/>
      <c r="I166" s="20" t="n"/>
      <c r="J166" s="17" t="n"/>
      <c r="K166" s="21">
        <f>IF(COUNTA($A166:$I166)=0,"",IF(OR($A166="",$B166="",$C166="",$D166="",$G166="",$H166=""),0,IF($G166="Excused",0,1)))</f>
        <v/>
      </c>
      <c r="L166" s="21">
        <f>IF(COUNTA($A166:$I166)=0,"",IF(OR($A166="",$B166="",$C166="",$D166="",$G166="",$H166=""),0,IF(OR($G166="Present",$G166="Late"),1,0)))</f>
        <v/>
      </c>
      <c r="M166" s="22">
        <f>IF(OR($K166="",$K166=0),"",IFERROR($L166/$K166,""))</f>
        <v/>
      </c>
      <c r="N166" s="19">
        <f>IF(COUNTA($A166:$J166)=0,"",IF(OR($A166="",$B166="",$C166="",$D166="",$G166="",$H166=""),"Missing required field",IF(COUNTIF($A$5:$A$504,$A166)&gt;1,"Duplicate Record ID",IF(OR($E166="Unknown learner",$F166="Unknown group"),"Unknown learner",IF($B166&gt;TODAY(),"Future session date",IF(OR(NOT(ISNUMBER($H166)),$H166&lt;=0,$H166&gt;1440),"Invalid scheduled minutes",IF(AND(ISNUMBER($I166),$I166&gt;$H166),"Attended minutes exceed scheduled minutes",IF(AND($G166="Present",ISNUMBER($I166),$I166&lt;$H166),"Present with reduced minutes",IF(AND($G166="Late",OR($I166="",$I166&gt;=$H166)),"Review late minutes",IF(AND($G166="Absent",ISNUMBER($I166),$I166&gt;0),"Absent with attended minutes",IF(AND($G166="Excused",ISNUMBER($I166),$I166&gt;0),"Excused with attended minutes",""))))))))))</f>
        <v/>
      </c>
    </row>
    <row r="167">
      <c r="A167" s="17" t="n"/>
      <c r="B167" s="18" t="n"/>
      <c r="C167" s="17" t="n"/>
      <c r="D167" s="17" t="n"/>
      <c r="E167" s="19">
        <f>IF($D167="","",IFERROR(INDEX('Roster &amp; Settings'!$B$5:$B$104,MATCH($D167,'Roster &amp; Settings'!$A$5:$A$104,0)),"Unknown learner"))</f>
        <v/>
      </c>
      <c r="F167" s="19">
        <f>IF($D167="","",IFERROR(INDEX('Roster &amp; Settings'!$C$5:$C$104,MATCH($D167,'Roster &amp; Settings'!$A$5:$A$104,0)),"Unknown group"))</f>
        <v/>
      </c>
      <c r="G167" s="17" t="n"/>
      <c r="H167" s="20" t="n"/>
      <c r="I167" s="20" t="n"/>
      <c r="J167" s="17" t="n"/>
      <c r="K167" s="21">
        <f>IF(COUNTA($A167:$I167)=0,"",IF(OR($A167="",$B167="",$C167="",$D167="",$G167="",$H167=""),0,IF($G167="Excused",0,1)))</f>
        <v/>
      </c>
      <c r="L167" s="21">
        <f>IF(COUNTA($A167:$I167)=0,"",IF(OR($A167="",$B167="",$C167="",$D167="",$G167="",$H167=""),0,IF(OR($G167="Present",$G167="Late"),1,0)))</f>
        <v/>
      </c>
      <c r="M167" s="22">
        <f>IF(OR($K167="",$K167=0),"",IFERROR($L167/$K167,""))</f>
        <v/>
      </c>
      <c r="N167" s="19">
        <f>IF(COUNTA($A167:$J167)=0,"",IF(OR($A167="",$B167="",$C167="",$D167="",$G167="",$H167=""),"Missing required field",IF(COUNTIF($A$5:$A$504,$A167)&gt;1,"Duplicate Record ID",IF(OR($E167="Unknown learner",$F167="Unknown group"),"Unknown learner",IF($B167&gt;TODAY(),"Future session date",IF(OR(NOT(ISNUMBER($H167)),$H167&lt;=0,$H167&gt;1440),"Invalid scheduled minutes",IF(AND(ISNUMBER($I167),$I167&gt;$H167),"Attended minutes exceed scheduled minutes",IF(AND($G167="Present",ISNUMBER($I167),$I167&lt;$H167),"Present with reduced minutes",IF(AND($G167="Late",OR($I167="",$I167&gt;=$H167)),"Review late minutes",IF(AND($G167="Absent",ISNUMBER($I167),$I167&gt;0),"Absent with attended minutes",IF(AND($G167="Excused",ISNUMBER($I167),$I167&gt;0),"Excused with attended minutes",""))))))))))</f>
        <v/>
      </c>
    </row>
    <row r="168">
      <c r="A168" s="17" t="n"/>
      <c r="B168" s="18" t="n"/>
      <c r="C168" s="17" t="n"/>
      <c r="D168" s="17" t="n"/>
      <c r="E168" s="19">
        <f>IF($D168="","",IFERROR(INDEX('Roster &amp; Settings'!$B$5:$B$104,MATCH($D168,'Roster &amp; Settings'!$A$5:$A$104,0)),"Unknown learner"))</f>
        <v/>
      </c>
      <c r="F168" s="19">
        <f>IF($D168="","",IFERROR(INDEX('Roster &amp; Settings'!$C$5:$C$104,MATCH($D168,'Roster &amp; Settings'!$A$5:$A$104,0)),"Unknown group"))</f>
        <v/>
      </c>
      <c r="G168" s="17" t="n"/>
      <c r="H168" s="20" t="n"/>
      <c r="I168" s="20" t="n"/>
      <c r="J168" s="17" t="n"/>
      <c r="K168" s="21">
        <f>IF(COUNTA($A168:$I168)=0,"",IF(OR($A168="",$B168="",$C168="",$D168="",$G168="",$H168=""),0,IF($G168="Excused",0,1)))</f>
        <v/>
      </c>
      <c r="L168" s="21">
        <f>IF(COUNTA($A168:$I168)=0,"",IF(OR($A168="",$B168="",$C168="",$D168="",$G168="",$H168=""),0,IF(OR($G168="Present",$G168="Late"),1,0)))</f>
        <v/>
      </c>
      <c r="M168" s="22">
        <f>IF(OR($K168="",$K168=0),"",IFERROR($L168/$K168,""))</f>
        <v/>
      </c>
      <c r="N168" s="19">
        <f>IF(COUNTA($A168:$J168)=0,"",IF(OR($A168="",$B168="",$C168="",$D168="",$G168="",$H168=""),"Missing required field",IF(COUNTIF($A$5:$A$504,$A168)&gt;1,"Duplicate Record ID",IF(OR($E168="Unknown learner",$F168="Unknown group"),"Unknown learner",IF($B168&gt;TODAY(),"Future session date",IF(OR(NOT(ISNUMBER($H168)),$H168&lt;=0,$H168&gt;1440),"Invalid scheduled minutes",IF(AND(ISNUMBER($I168),$I168&gt;$H168),"Attended minutes exceed scheduled minutes",IF(AND($G168="Present",ISNUMBER($I168),$I168&lt;$H168),"Present with reduced minutes",IF(AND($G168="Late",OR($I168="",$I168&gt;=$H168)),"Review late minutes",IF(AND($G168="Absent",ISNUMBER($I168),$I168&gt;0),"Absent with attended minutes",IF(AND($G168="Excused",ISNUMBER($I168),$I168&gt;0),"Excused with attended minutes",""))))))))))</f>
        <v/>
      </c>
    </row>
    <row r="169">
      <c r="A169" s="17" t="n"/>
      <c r="B169" s="18" t="n"/>
      <c r="C169" s="17" t="n"/>
      <c r="D169" s="17" t="n"/>
      <c r="E169" s="19">
        <f>IF($D169="","",IFERROR(INDEX('Roster &amp; Settings'!$B$5:$B$104,MATCH($D169,'Roster &amp; Settings'!$A$5:$A$104,0)),"Unknown learner"))</f>
        <v/>
      </c>
      <c r="F169" s="19">
        <f>IF($D169="","",IFERROR(INDEX('Roster &amp; Settings'!$C$5:$C$104,MATCH($D169,'Roster &amp; Settings'!$A$5:$A$104,0)),"Unknown group"))</f>
        <v/>
      </c>
      <c r="G169" s="17" t="n"/>
      <c r="H169" s="20" t="n"/>
      <c r="I169" s="20" t="n"/>
      <c r="J169" s="17" t="n"/>
      <c r="K169" s="21">
        <f>IF(COUNTA($A169:$I169)=0,"",IF(OR($A169="",$B169="",$C169="",$D169="",$G169="",$H169=""),0,IF($G169="Excused",0,1)))</f>
        <v/>
      </c>
      <c r="L169" s="21">
        <f>IF(COUNTA($A169:$I169)=0,"",IF(OR($A169="",$B169="",$C169="",$D169="",$G169="",$H169=""),0,IF(OR($G169="Present",$G169="Late"),1,0)))</f>
        <v/>
      </c>
      <c r="M169" s="22">
        <f>IF(OR($K169="",$K169=0),"",IFERROR($L169/$K169,""))</f>
        <v/>
      </c>
      <c r="N169" s="19">
        <f>IF(COUNTA($A169:$J169)=0,"",IF(OR($A169="",$B169="",$C169="",$D169="",$G169="",$H169=""),"Missing required field",IF(COUNTIF($A$5:$A$504,$A169)&gt;1,"Duplicate Record ID",IF(OR($E169="Unknown learner",$F169="Unknown group"),"Unknown learner",IF($B169&gt;TODAY(),"Future session date",IF(OR(NOT(ISNUMBER($H169)),$H169&lt;=0,$H169&gt;1440),"Invalid scheduled minutes",IF(AND(ISNUMBER($I169),$I169&gt;$H169),"Attended minutes exceed scheduled minutes",IF(AND($G169="Present",ISNUMBER($I169),$I169&lt;$H169),"Present with reduced minutes",IF(AND($G169="Late",OR($I169="",$I169&gt;=$H169)),"Review late minutes",IF(AND($G169="Absent",ISNUMBER($I169),$I169&gt;0),"Absent with attended minutes",IF(AND($G169="Excused",ISNUMBER($I169),$I169&gt;0),"Excused with attended minutes",""))))))))))</f>
        <v/>
      </c>
    </row>
    <row r="170">
      <c r="A170" s="17" t="n"/>
      <c r="B170" s="18" t="n"/>
      <c r="C170" s="17" t="n"/>
      <c r="D170" s="17" t="n"/>
      <c r="E170" s="19">
        <f>IF($D170="","",IFERROR(INDEX('Roster &amp; Settings'!$B$5:$B$104,MATCH($D170,'Roster &amp; Settings'!$A$5:$A$104,0)),"Unknown learner"))</f>
        <v/>
      </c>
      <c r="F170" s="19">
        <f>IF($D170="","",IFERROR(INDEX('Roster &amp; Settings'!$C$5:$C$104,MATCH($D170,'Roster &amp; Settings'!$A$5:$A$104,0)),"Unknown group"))</f>
        <v/>
      </c>
      <c r="G170" s="17" t="n"/>
      <c r="H170" s="20" t="n"/>
      <c r="I170" s="20" t="n"/>
      <c r="J170" s="17" t="n"/>
      <c r="K170" s="21">
        <f>IF(COUNTA($A170:$I170)=0,"",IF(OR($A170="",$B170="",$C170="",$D170="",$G170="",$H170=""),0,IF($G170="Excused",0,1)))</f>
        <v/>
      </c>
      <c r="L170" s="21">
        <f>IF(COUNTA($A170:$I170)=0,"",IF(OR($A170="",$B170="",$C170="",$D170="",$G170="",$H170=""),0,IF(OR($G170="Present",$G170="Late"),1,0)))</f>
        <v/>
      </c>
      <c r="M170" s="22">
        <f>IF(OR($K170="",$K170=0),"",IFERROR($L170/$K170,""))</f>
        <v/>
      </c>
      <c r="N170" s="19">
        <f>IF(COUNTA($A170:$J170)=0,"",IF(OR($A170="",$B170="",$C170="",$D170="",$G170="",$H170=""),"Missing required field",IF(COUNTIF($A$5:$A$504,$A170)&gt;1,"Duplicate Record ID",IF(OR($E170="Unknown learner",$F170="Unknown group"),"Unknown learner",IF($B170&gt;TODAY(),"Future session date",IF(OR(NOT(ISNUMBER($H170)),$H170&lt;=0,$H170&gt;1440),"Invalid scheduled minutes",IF(AND(ISNUMBER($I170),$I170&gt;$H170),"Attended minutes exceed scheduled minutes",IF(AND($G170="Present",ISNUMBER($I170),$I170&lt;$H170),"Present with reduced minutes",IF(AND($G170="Late",OR($I170="",$I170&gt;=$H170)),"Review late minutes",IF(AND($G170="Absent",ISNUMBER($I170),$I170&gt;0),"Absent with attended minutes",IF(AND($G170="Excused",ISNUMBER($I170),$I170&gt;0),"Excused with attended minutes",""))))))))))</f>
        <v/>
      </c>
    </row>
    <row r="171">
      <c r="A171" s="17" t="n"/>
      <c r="B171" s="18" t="n"/>
      <c r="C171" s="17" t="n"/>
      <c r="D171" s="17" t="n"/>
      <c r="E171" s="19">
        <f>IF($D171="","",IFERROR(INDEX('Roster &amp; Settings'!$B$5:$B$104,MATCH($D171,'Roster &amp; Settings'!$A$5:$A$104,0)),"Unknown learner"))</f>
        <v/>
      </c>
      <c r="F171" s="19">
        <f>IF($D171="","",IFERROR(INDEX('Roster &amp; Settings'!$C$5:$C$104,MATCH($D171,'Roster &amp; Settings'!$A$5:$A$104,0)),"Unknown group"))</f>
        <v/>
      </c>
      <c r="G171" s="17" t="n"/>
      <c r="H171" s="20" t="n"/>
      <c r="I171" s="20" t="n"/>
      <c r="J171" s="17" t="n"/>
      <c r="K171" s="21">
        <f>IF(COUNTA($A171:$I171)=0,"",IF(OR($A171="",$B171="",$C171="",$D171="",$G171="",$H171=""),0,IF($G171="Excused",0,1)))</f>
        <v/>
      </c>
      <c r="L171" s="21">
        <f>IF(COUNTA($A171:$I171)=0,"",IF(OR($A171="",$B171="",$C171="",$D171="",$G171="",$H171=""),0,IF(OR($G171="Present",$G171="Late"),1,0)))</f>
        <v/>
      </c>
      <c r="M171" s="22">
        <f>IF(OR($K171="",$K171=0),"",IFERROR($L171/$K171,""))</f>
        <v/>
      </c>
      <c r="N171" s="19">
        <f>IF(COUNTA($A171:$J171)=0,"",IF(OR($A171="",$B171="",$C171="",$D171="",$G171="",$H171=""),"Missing required field",IF(COUNTIF($A$5:$A$504,$A171)&gt;1,"Duplicate Record ID",IF(OR($E171="Unknown learner",$F171="Unknown group"),"Unknown learner",IF($B171&gt;TODAY(),"Future session date",IF(OR(NOT(ISNUMBER($H171)),$H171&lt;=0,$H171&gt;1440),"Invalid scheduled minutes",IF(AND(ISNUMBER($I171),$I171&gt;$H171),"Attended minutes exceed scheduled minutes",IF(AND($G171="Present",ISNUMBER($I171),$I171&lt;$H171),"Present with reduced minutes",IF(AND($G171="Late",OR($I171="",$I171&gt;=$H171)),"Review late minutes",IF(AND($G171="Absent",ISNUMBER($I171),$I171&gt;0),"Absent with attended minutes",IF(AND($G171="Excused",ISNUMBER($I171),$I171&gt;0),"Excused with attended minutes",""))))))))))</f>
        <v/>
      </c>
    </row>
    <row r="172">
      <c r="A172" s="17" t="n"/>
      <c r="B172" s="18" t="n"/>
      <c r="C172" s="17" t="n"/>
      <c r="D172" s="17" t="n"/>
      <c r="E172" s="19">
        <f>IF($D172="","",IFERROR(INDEX('Roster &amp; Settings'!$B$5:$B$104,MATCH($D172,'Roster &amp; Settings'!$A$5:$A$104,0)),"Unknown learner"))</f>
        <v/>
      </c>
      <c r="F172" s="19">
        <f>IF($D172="","",IFERROR(INDEX('Roster &amp; Settings'!$C$5:$C$104,MATCH($D172,'Roster &amp; Settings'!$A$5:$A$104,0)),"Unknown group"))</f>
        <v/>
      </c>
      <c r="G172" s="17" t="n"/>
      <c r="H172" s="20" t="n"/>
      <c r="I172" s="20" t="n"/>
      <c r="J172" s="17" t="n"/>
      <c r="K172" s="21">
        <f>IF(COUNTA($A172:$I172)=0,"",IF(OR($A172="",$B172="",$C172="",$D172="",$G172="",$H172=""),0,IF($G172="Excused",0,1)))</f>
        <v/>
      </c>
      <c r="L172" s="21">
        <f>IF(COUNTA($A172:$I172)=0,"",IF(OR($A172="",$B172="",$C172="",$D172="",$G172="",$H172=""),0,IF(OR($G172="Present",$G172="Late"),1,0)))</f>
        <v/>
      </c>
      <c r="M172" s="22">
        <f>IF(OR($K172="",$K172=0),"",IFERROR($L172/$K172,""))</f>
        <v/>
      </c>
      <c r="N172" s="19">
        <f>IF(COUNTA($A172:$J172)=0,"",IF(OR($A172="",$B172="",$C172="",$D172="",$G172="",$H172=""),"Missing required field",IF(COUNTIF($A$5:$A$504,$A172)&gt;1,"Duplicate Record ID",IF(OR($E172="Unknown learner",$F172="Unknown group"),"Unknown learner",IF($B172&gt;TODAY(),"Future session date",IF(OR(NOT(ISNUMBER($H172)),$H172&lt;=0,$H172&gt;1440),"Invalid scheduled minutes",IF(AND(ISNUMBER($I172),$I172&gt;$H172),"Attended minutes exceed scheduled minutes",IF(AND($G172="Present",ISNUMBER($I172),$I172&lt;$H172),"Present with reduced minutes",IF(AND($G172="Late",OR($I172="",$I172&gt;=$H172)),"Review late minutes",IF(AND($G172="Absent",ISNUMBER($I172),$I172&gt;0),"Absent with attended minutes",IF(AND($G172="Excused",ISNUMBER($I172),$I172&gt;0),"Excused with attended minutes",""))))))))))</f>
        <v/>
      </c>
    </row>
    <row r="173">
      <c r="A173" s="17" t="n"/>
      <c r="B173" s="18" t="n"/>
      <c r="C173" s="17" t="n"/>
      <c r="D173" s="17" t="n"/>
      <c r="E173" s="19">
        <f>IF($D173="","",IFERROR(INDEX('Roster &amp; Settings'!$B$5:$B$104,MATCH($D173,'Roster &amp; Settings'!$A$5:$A$104,0)),"Unknown learner"))</f>
        <v/>
      </c>
      <c r="F173" s="19">
        <f>IF($D173="","",IFERROR(INDEX('Roster &amp; Settings'!$C$5:$C$104,MATCH($D173,'Roster &amp; Settings'!$A$5:$A$104,0)),"Unknown group"))</f>
        <v/>
      </c>
      <c r="G173" s="17" t="n"/>
      <c r="H173" s="20" t="n"/>
      <c r="I173" s="20" t="n"/>
      <c r="J173" s="17" t="n"/>
      <c r="K173" s="21">
        <f>IF(COUNTA($A173:$I173)=0,"",IF(OR($A173="",$B173="",$C173="",$D173="",$G173="",$H173=""),0,IF($G173="Excused",0,1)))</f>
        <v/>
      </c>
      <c r="L173" s="21">
        <f>IF(COUNTA($A173:$I173)=0,"",IF(OR($A173="",$B173="",$C173="",$D173="",$G173="",$H173=""),0,IF(OR($G173="Present",$G173="Late"),1,0)))</f>
        <v/>
      </c>
      <c r="M173" s="22">
        <f>IF(OR($K173="",$K173=0),"",IFERROR($L173/$K173,""))</f>
        <v/>
      </c>
      <c r="N173" s="19">
        <f>IF(COUNTA($A173:$J173)=0,"",IF(OR($A173="",$B173="",$C173="",$D173="",$G173="",$H173=""),"Missing required field",IF(COUNTIF($A$5:$A$504,$A173)&gt;1,"Duplicate Record ID",IF(OR($E173="Unknown learner",$F173="Unknown group"),"Unknown learner",IF($B173&gt;TODAY(),"Future session date",IF(OR(NOT(ISNUMBER($H173)),$H173&lt;=0,$H173&gt;1440),"Invalid scheduled minutes",IF(AND(ISNUMBER($I173),$I173&gt;$H173),"Attended minutes exceed scheduled minutes",IF(AND($G173="Present",ISNUMBER($I173),$I173&lt;$H173),"Present with reduced minutes",IF(AND($G173="Late",OR($I173="",$I173&gt;=$H173)),"Review late minutes",IF(AND($G173="Absent",ISNUMBER($I173),$I173&gt;0),"Absent with attended minutes",IF(AND($G173="Excused",ISNUMBER($I173),$I173&gt;0),"Excused with attended minutes",""))))))))))</f>
        <v/>
      </c>
    </row>
    <row r="174">
      <c r="A174" s="17" t="n"/>
      <c r="B174" s="18" t="n"/>
      <c r="C174" s="17" t="n"/>
      <c r="D174" s="17" t="n"/>
      <c r="E174" s="19">
        <f>IF($D174="","",IFERROR(INDEX('Roster &amp; Settings'!$B$5:$B$104,MATCH($D174,'Roster &amp; Settings'!$A$5:$A$104,0)),"Unknown learner"))</f>
        <v/>
      </c>
      <c r="F174" s="19">
        <f>IF($D174="","",IFERROR(INDEX('Roster &amp; Settings'!$C$5:$C$104,MATCH($D174,'Roster &amp; Settings'!$A$5:$A$104,0)),"Unknown group"))</f>
        <v/>
      </c>
      <c r="G174" s="17" t="n"/>
      <c r="H174" s="20" t="n"/>
      <c r="I174" s="20" t="n"/>
      <c r="J174" s="17" t="n"/>
      <c r="K174" s="21">
        <f>IF(COUNTA($A174:$I174)=0,"",IF(OR($A174="",$B174="",$C174="",$D174="",$G174="",$H174=""),0,IF($G174="Excused",0,1)))</f>
        <v/>
      </c>
      <c r="L174" s="21">
        <f>IF(COUNTA($A174:$I174)=0,"",IF(OR($A174="",$B174="",$C174="",$D174="",$G174="",$H174=""),0,IF(OR($G174="Present",$G174="Late"),1,0)))</f>
        <v/>
      </c>
      <c r="M174" s="22">
        <f>IF(OR($K174="",$K174=0),"",IFERROR($L174/$K174,""))</f>
        <v/>
      </c>
      <c r="N174" s="19">
        <f>IF(COUNTA($A174:$J174)=0,"",IF(OR($A174="",$B174="",$C174="",$D174="",$G174="",$H174=""),"Missing required field",IF(COUNTIF($A$5:$A$504,$A174)&gt;1,"Duplicate Record ID",IF(OR($E174="Unknown learner",$F174="Unknown group"),"Unknown learner",IF($B174&gt;TODAY(),"Future session date",IF(OR(NOT(ISNUMBER($H174)),$H174&lt;=0,$H174&gt;1440),"Invalid scheduled minutes",IF(AND(ISNUMBER($I174),$I174&gt;$H174),"Attended minutes exceed scheduled minutes",IF(AND($G174="Present",ISNUMBER($I174),$I174&lt;$H174),"Present with reduced minutes",IF(AND($G174="Late",OR($I174="",$I174&gt;=$H174)),"Review late minutes",IF(AND($G174="Absent",ISNUMBER($I174),$I174&gt;0),"Absent with attended minutes",IF(AND($G174="Excused",ISNUMBER($I174),$I174&gt;0),"Excused with attended minutes",""))))))))))</f>
        <v/>
      </c>
    </row>
    <row r="175">
      <c r="A175" s="17" t="n"/>
      <c r="B175" s="18" t="n"/>
      <c r="C175" s="17" t="n"/>
      <c r="D175" s="17" t="n"/>
      <c r="E175" s="19">
        <f>IF($D175="","",IFERROR(INDEX('Roster &amp; Settings'!$B$5:$B$104,MATCH($D175,'Roster &amp; Settings'!$A$5:$A$104,0)),"Unknown learner"))</f>
        <v/>
      </c>
      <c r="F175" s="19">
        <f>IF($D175="","",IFERROR(INDEX('Roster &amp; Settings'!$C$5:$C$104,MATCH($D175,'Roster &amp; Settings'!$A$5:$A$104,0)),"Unknown group"))</f>
        <v/>
      </c>
      <c r="G175" s="17" t="n"/>
      <c r="H175" s="20" t="n"/>
      <c r="I175" s="20" t="n"/>
      <c r="J175" s="17" t="n"/>
      <c r="K175" s="21">
        <f>IF(COUNTA($A175:$I175)=0,"",IF(OR($A175="",$B175="",$C175="",$D175="",$G175="",$H175=""),0,IF($G175="Excused",0,1)))</f>
        <v/>
      </c>
      <c r="L175" s="21">
        <f>IF(COUNTA($A175:$I175)=0,"",IF(OR($A175="",$B175="",$C175="",$D175="",$G175="",$H175=""),0,IF(OR($G175="Present",$G175="Late"),1,0)))</f>
        <v/>
      </c>
      <c r="M175" s="22">
        <f>IF(OR($K175="",$K175=0),"",IFERROR($L175/$K175,""))</f>
        <v/>
      </c>
      <c r="N175" s="19">
        <f>IF(COUNTA($A175:$J175)=0,"",IF(OR($A175="",$B175="",$C175="",$D175="",$G175="",$H175=""),"Missing required field",IF(COUNTIF($A$5:$A$504,$A175)&gt;1,"Duplicate Record ID",IF(OR($E175="Unknown learner",$F175="Unknown group"),"Unknown learner",IF($B175&gt;TODAY(),"Future session date",IF(OR(NOT(ISNUMBER($H175)),$H175&lt;=0,$H175&gt;1440),"Invalid scheduled minutes",IF(AND(ISNUMBER($I175),$I175&gt;$H175),"Attended minutes exceed scheduled minutes",IF(AND($G175="Present",ISNUMBER($I175),$I175&lt;$H175),"Present with reduced minutes",IF(AND($G175="Late",OR($I175="",$I175&gt;=$H175)),"Review late minutes",IF(AND($G175="Absent",ISNUMBER($I175),$I175&gt;0),"Absent with attended minutes",IF(AND($G175="Excused",ISNUMBER($I175),$I175&gt;0),"Excused with attended minutes",""))))))))))</f>
        <v/>
      </c>
    </row>
    <row r="176">
      <c r="A176" s="17" t="n"/>
      <c r="B176" s="18" t="n"/>
      <c r="C176" s="17" t="n"/>
      <c r="D176" s="17" t="n"/>
      <c r="E176" s="19">
        <f>IF($D176="","",IFERROR(INDEX('Roster &amp; Settings'!$B$5:$B$104,MATCH($D176,'Roster &amp; Settings'!$A$5:$A$104,0)),"Unknown learner"))</f>
        <v/>
      </c>
      <c r="F176" s="19">
        <f>IF($D176="","",IFERROR(INDEX('Roster &amp; Settings'!$C$5:$C$104,MATCH($D176,'Roster &amp; Settings'!$A$5:$A$104,0)),"Unknown group"))</f>
        <v/>
      </c>
      <c r="G176" s="17" t="n"/>
      <c r="H176" s="20" t="n"/>
      <c r="I176" s="20" t="n"/>
      <c r="J176" s="17" t="n"/>
      <c r="K176" s="21">
        <f>IF(COUNTA($A176:$I176)=0,"",IF(OR($A176="",$B176="",$C176="",$D176="",$G176="",$H176=""),0,IF($G176="Excused",0,1)))</f>
        <v/>
      </c>
      <c r="L176" s="21">
        <f>IF(COUNTA($A176:$I176)=0,"",IF(OR($A176="",$B176="",$C176="",$D176="",$G176="",$H176=""),0,IF(OR($G176="Present",$G176="Late"),1,0)))</f>
        <v/>
      </c>
      <c r="M176" s="22">
        <f>IF(OR($K176="",$K176=0),"",IFERROR($L176/$K176,""))</f>
        <v/>
      </c>
      <c r="N176" s="19">
        <f>IF(COUNTA($A176:$J176)=0,"",IF(OR($A176="",$B176="",$C176="",$D176="",$G176="",$H176=""),"Missing required field",IF(COUNTIF($A$5:$A$504,$A176)&gt;1,"Duplicate Record ID",IF(OR($E176="Unknown learner",$F176="Unknown group"),"Unknown learner",IF($B176&gt;TODAY(),"Future session date",IF(OR(NOT(ISNUMBER($H176)),$H176&lt;=0,$H176&gt;1440),"Invalid scheduled minutes",IF(AND(ISNUMBER($I176),$I176&gt;$H176),"Attended minutes exceed scheduled minutes",IF(AND($G176="Present",ISNUMBER($I176),$I176&lt;$H176),"Present with reduced minutes",IF(AND($G176="Late",OR($I176="",$I176&gt;=$H176)),"Review late minutes",IF(AND($G176="Absent",ISNUMBER($I176),$I176&gt;0),"Absent with attended minutes",IF(AND($G176="Excused",ISNUMBER($I176),$I176&gt;0),"Excused with attended minutes",""))))))))))</f>
        <v/>
      </c>
    </row>
    <row r="177">
      <c r="A177" s="17" t="n"/>
      <c r="B177" s="18" t="n"/>
      <c r="C177" s="17" t="n"/>
      <c r="D177" s="17" t="n"/>
      <c r="E177" s="19">
        <f>IF($D177="","",IFERROR(INDEX('Roster &amp; Settings'!$B$5:$B$104,MATCH($D177,'Roster &amp; Settings'!$A$5:$A$104,0)),"Unknown learner"))</f>
        <v/>
      </c>
      <c r="F177" s="19">
        <f>IF($D177="","",IFERROR(INDEX('Roster &amp; Settings'!$C$5:$C$104,MATCH($D177,'Roster &amp; Settings'!$A$5:$A$104,0)),"Unknown group"))</f>
        <v/>
      </c>
      <c r="G177" s="17" t="n"/>
      <c r="H177" s="20" t="n"/>
      <c r="I177" s="20" t="n"/>
      <c r="J177" s="17" t="n"/>
      <c r="K177" s="21">
        <f>IF(COUNTA($A177:$I177)=0,"",IF(OR($A177="",$B177="",$C177="",$D177="",$G177="",$H177=""),0,IF($G177="Excused",0,1)))</f>
        <v/>
      </c>
      <c r="L177" s="21">
        <f>IF(COUNTA($A177:$I177)=0,"",IF(OR($A177="",$B177="",$C177="",$D177="",$G177="",$H177=""),0,IF(OR($G177="Present",$G177="Late"),1,0)))</f>
        <v/>
      </c>
      <c r="M177" s="22">
        <f>IF(OR($K177="",$K177=0),"",IFERROR($L177/$K177,""))</f>
        <v/>
      </c>
      <c r="N177" s="19">
        <f>IF(COUNTA($A177:$J177)=0,"",IF(OR($A177="",$B177="",$C177="",$D177="",$G177="",$H177=""),"Missing required field",IF(COUNTIF($A$5:$A$504,$A177)&gt;1,"Duplicate Record ID",IF(OR($E177="Unknown learner",$F177="Unknown group"),"Unknown learner",IF($B177&gt;TODAY(),"Future session date",IF(OR(NOT(ISNUMBER($H177)),$H177&lt;=0,$H177&gt;1440),"Invalid scheduled minutes",IF(AND(ISNUMBER($I177),$I177&gt;$H177),"Attended minutes exceed scheduled minutes",IF(AND($G177="Present",ISNUMBER($I177),$I177&lt;$H177),"Present with reduced minutes",IF(AND($G177="Late",OR($I177="",$I177&gt;=$H177)),"Review late minutes",IF(AND($G177="Absent",ISNUMBER($I177),$I177&gt;0),"Absent with attended minutes",IF(AND($G177="Excused",ISNUMBER($I177),$I177&gt;0),"Excused with attended minutes",""))))))))))</f>
        <v/>
      </c>
    </row>
    <row r="178">
      <c r="A178" s="17" t="n"/>
      <c r="B178" s="18" t="n"/>
      <c r="C178" s="17" t="n"/>
      <c r="D178" s="17" t="n"/>
      <c r="E178" s="19">
        <f>IF($D178="","",IFERROR(INDEX('Roster &amp; Settings'!$B$5:$B$104,MATCH($D178,'Roster &amp; Settings'!$A$5:$A$104,0)),"Unknown learner"))</f>
        <v/>
      </c>
      <c r="F178" s="19">
        <f>IF($D178="","",IFERROR(INDEX('Roster &amp; Settings'!$C$5:$C$104,MATCH($D178,'Roster &amp; Settings'!$A$5:$A$104,0)),"Unknown group"))</f>
        <v/>
      </c>
      <c r="G178" s="17" t="n"/>
      <c r="H178" s="20" t="n"/>
      <c r="I178" s="20" t="n"/>
      <c r="J178" s="17" t="n"/>
      <c r="K178" s="21">
        <f>IF(COUNTA($A178:$I178)=0,"",IF(OR($A178="",$B178="",$C178="",$D178="",$G178="",$H178=""),0,IF($G178="Excused",0,1)))</f>
        <v/>
      </c>
      <c r="L178" s="21">
        <f>IF(COUNTA($A178:$I178)=0,"",IF(OR($A178="",$B178="",$C178="",$D178="",$G178="",$H178=""),0,IF(OR($G178="Present",$G178="Late"),1,0)))</f>
        <v/>
      </c>
      <c r="M178" s="22">
        <f>IF(OR($K178="",$K178=0),"",IFERROR($L178/$K178,""))</f>
        <v/>
      </c>
      <c r="N178" s="19">
        <f>IF(COUNTA($A178:$J178)=0,"",IF(OR($A178="",$B178="",$C178="",$D178="",$G178="",$H178=""),"Missing required field",IF(COUNTIF($A$5:$A$504,$A178)&gt;1,"Duplicate Record ID",IF(OR($E178="Unknown learner",$F178="Unknown group"),"Unknown learner",IF($B178&gt;TODAY(),"Future session date",IF(OR(NOT(ISNUMBER($H178)),$H178&lt;=0,$H178&gt;1440),"Invalid scheduled minutes",IF(AND(ISNUMBER($I178),$I178&gt;$H178),"Attended minutes exceed scheduled minutes",IF(AND($G178="Present",ISNUMBER($I178),$I178&lt;$H178),"Present with reduced minutes",IF(AND($G178="Late",OR($I178="",$I178&gt;=$H178)),"Review late minutes",IF(AND($G178="Absent",ISNUMBER($I178),$I178&gt;0),"Absent with attended minutes",IF(AND($G178="Excused",ISNUMBER($I178),$I178&gt;0),"Excused with attended minutes",""))))))))))</f>
        <v/>
      </c>
    </row>
    <row r="179">
      <c r="A179" s="17" t="n"/>
      <c r="B179" s="18" t="n"/>
      <c r="C179" s="17" t="n"/>
      <c r="D179" s="17" t="n"/>
      <c r="E179" s="19">
        <f>IF($D179="","",IFERROR(INDEX('Roster &amp; Settings'!$B$5:$B$104,MATCH($D179,'Roster &amp; Settings'!$A$5:$A$104,0)),"Unknown learner"))</f>
        <v/>
      </c>
      <c r="F179" s="19">
        <f>IF($D179="","",IFERROR(INDEX('Roster &amp; Settings'!$C$5:$C$104,MATCH($D179,'Roster &amp; Settings'!$A$5:$A$104,0)),"Unknown group"))</f>
        <v/>
      </c>
      <c r="G179" s="17" t="n"/>
      <c r="H179" s="20" t="n"/>
      <c r="I179" s="20" t="n"/>
      <c r="J179" s="17" t="n"/>
      <c r="K179" s="21">
        <f>IF(COUNTA($A179:$I179)=0,"",IF(OR($A179="",$B179="",$C179="",$D179="",$G179="",$H179=""),0,IF($G179="Excused",0,1)))</f>
        <v/>
      </c>
      <c r="L179" s="21">
        <f>IF(COUNTA($A179:$I179)=0,"",IF(OR($A179="",$B179="",$C179="",$D179="",$G179="",$H179=""),0,IF(OR($G179="Present",$G179="Late"),1,0)))</f>
        <v/>
      </c>
      <c r="M179" s="22">
        <f>IF(OR($K179="",$K179=0),"",IFERROR($L179/$K179,""))</f>
        <v/>
      </c>
      <c r="N179" s="19">
        <f>IF(COUNTA($A179:$J179)=0,"",IF(OR($A179="",$B179="",$C179="",$D179="",$G179="",$H179=""),"Missing required field",IF(COUNTIF($A$5:$A$504,$A179)&gt;1,"Duplicate Record ID",IF(OR($E179="Unknown learner",$F179="Unknown group"),"Unknown learner",IF($B179&gt;TODAY(),"Future session date",IF(OR(NOT(ISNUMBER($H179)),$H179&lt;=0,$H179&gt;1440),"Invalid scheduled minutes",IF(AND(ISNUMBER($I179),$I179&gt;$H179),"Attended minutes exceed scheduled minutes",IF(AND($G179="Present",ISNUMBER($I179),$I179&lt;$H179),"Present with reduced minutes",IF(AND($G179="Late",OR($I179="",$I179&gt;=$H179)),"Review late minutes",IF(AND($G179="Absent",ISNUMBER($I179),$I179&gt;0),"Absent with attended minutes",IF(AND($G179="Excused",ISNUMBER($I179),$I179&gt;0),"Excused with attended minutes",""))))))))))</f>
        <v/>
      </c>
    </row>
    <row r="180">
      <c r="A180" s="17" t="n"/>
      <c r="B180" s="18" t="n"/>
      <c r="C180" s="17" t="n"/>
      <c r="D180" s="17" t="n"/>
      <c r="E180" s="19">
        <f>IF($D180="","",IFERROR(INDEX('Roster &amp; Settings'!$B$5:$B$104,MATCH($D180,'Roster &amp; Settings'!$A$5:$A$104,0)),"Unknown learner"))</f>
        <v/>
      </c>
      <c r="F180" s="19">
        <f>IF($D180="","",IFERROR(INDEX('Roster &amp; Settings'!$C$5:$C$104,MATCH($D180,'Roster &amp; Settings'!$A$5:$A$104,0)),"Unknown group"))</f>
        <v/>
      </c>
      <c r="G180" s="17" t="n"/>
      <c r="H180" s="20" t="n"/>
      <c r="I180" s="20" t="n"/>
      <c r="J180" s="17" t="n"/>
      <c r="K180" s="21">
        <f>IF(COUNTA($A180:$I180)=0,"",IF(OR($A180="",$B180="",$C180="",$D180="",$G180="",$H180=""),0,IF($G180="Excused",0,1)))</f>
        <v/>
      </c>
      <c r="L180" s="21">
        <f>IF(COUNTA($A180:$I180)=0,"",IF(OR($A180="",$B180="",$C180="",$D180="",$G180="",$H180=""),0,IF(OR($G180="Present",$G180="Late"),1,0)))</f>
        <v/>
      </c>
      <c r="M180" s="22">
        <f>IF(OR($K180="",$K180=0),"",IFERROR($L180/$K180,""))</f>
        <v/>
      </c>
      <c r="N180" s="19">
        <f>IF(COUNTA($A180:$J180)=0,"",IF(OR($A180="",$B180="",$C180="",$D180="",$G180="",$H180=""),"Missing required field",IF(COUNTIF($A$5:$A$504,$A180)&gt;1,"Duplicate Record ID",IF(OR($E180="Unknown learner",$F180="Unknown group"),"Unknown learner",IF($B180&gt;TODAY(),"Future session date",IF(OR(NOT(ISNUMBER($H180)),$H180&lt;=0,$H180&gt;1440),"Invalid scheduled minutes",IF(AND(ISNUMBER($I180),$I180&gt;$H180),"Attended minutes exceed scheduled minutes",IF(AND($G180="Present",ISNUMBER($I180),$I180&lt;$H180),"Present with reduced minutes",IF(AND($G180="Late",OR($I180="",$I180&gt;=$H180)),"Review late minutes",IF(AND($G180="Absent",ISNUMBER($I180),$I180&gt;0),"Absent with attended minutes",IF(AND($G180="Excused",ISNUMBER($I180),$I180&gt;0),"Excused with attended minutes",""))))))))))</f>
        <v/>
      </c>
    </row>
    <row r="181">
      <c r="A181" s="17" t="n"/>
      <c r="B181" s="18" t="n"/>
      <c r="C181" s="17" t="n"/>
      <c r="D181" s="17" t="n"/>
      <c r="E181" s="19">
        <f>IF($D181="","",IFERROR(INDEX('Roster &amp; Settings'!$B$5:$B$104,MATCH($D181,'Roster &amp; Settings'!$A$5:$A$104,0)),"Unknown learner"))</f>
        <v/>
      </c>
      <c r="F181" s="19">
        <f>IF($D181="","",IFERROR(INDEX('Roster &amp; Settings'!$C$5:$C$104,MATCH($D181,'Roster &amp; Settings'!$A$5:$A$104,0)),"Unknown group"))</f>
        <v/>
      </c>
      <c r="G181" s="17" t="n"/>
      <c r="H181" s="20" t="n"/>
      <c r="I181" s="20" t="n"/>
      <c r="J181" s="17" t="n"/>
      <c r="K181" s="21">
        <f>IF(COUNTA($A181:$I181)=0,"",IF(OR($A181="",$B181="",$C181="",$D181="",$G181="",$H181=""),0,IF($G181="Excused",0,1)))</f>
        <v/>
      </c>
      <c r="L181" s="21">
        <f>IF(COUNTA($A181:$I181)=0,"",IF(OR($A181="",$B181="",$C181="",$D181="",$G181="",$H181=""),0,IF(OR($G181="Present",$G181="Late"),1,0)))</f>
        <v/>
      </c>
      <c r="M181" s="22">
        <f>IF(OR($K181="",$K181=0),"",IFERROR($L181/$K181,""))</f>
        <v/>
      </c>
      <c r="N181" s="19">
        <f>IF(COUNTA($A181:$J181)=0,"",IF(OR($A181="",$B181="",$C181="",$D181="",$G181="",$H181=""),"Missing required field",IF(COUNTIF($A$5:$A$504,$A181)&gt;1,"Duplicate Record ID",IF(OR($E181="Unknown learner",$F181="Unknown group"),"Unknown learner",IF($B181&gt;TODAY(),"Future session date",IF(OR(NOT(ISNUMBER($H181)),$H181&lt;=0,$H181&gt;1440),"Invalid scheduled minutes",IF(AND(ISNUMBER($I181),$I181&gt;$H181),"Attended minutes exceed scheduled minutes",IF(AND($G181="Present",ISNUMBER($I181),$I181&lt;$H181),"Present with reduced minutes",IF(AND($G181="Late",OR($I181="",$I181&gt;=$H181)),"Review late minutes",IF(AND($G181="Absent",ISNUMBER($I181),$I181&gt;0),"Absent with attended minutes",IF(AND($G181="Excused",ISNUMBER($I181),$I181&gt;0),"Excused with attended minutes",""))))))))))</f>
        <v/>
      </c>
    </row>
    <row r="182">
      <c r="A182" s="17" t="n"/>
      <c r="B182" s="18" t="n"/>
      <c r="C182" s="17" t="n"/>
      <c r="D182" s="17" t="n"/>
      <c r="E182" s="19">
        <f>IF($D182="","",IFERROR(INDEX('Roster &amp; Settings'!$B$5:$B$104,MATCH($D182,'Roster &amp; Settings'!$A$5:$A$104,0)),"Unknown learner"))</f>
        <v/>
      </c>
      <c r="F182" s="19">
        <f>IF($D182="","",IFERROR(INDEX('Roster &amp; Settings'!$C$5:$C$104,MATCH($D182,'Roster &amp; Settings'!$A$5:$A$104,0)),"Unknown group"))</f>
        <v/>
      </c>
      <c r="G182" s="17" t="n"/>
      <c r="H182" s="20" t="n"/>
      <c r="I182" s="20" t="n"/>
      <c r="J182" s="17" t="n"/>
      <c r="K182" s="21">
        <f>IF(COUNTA($A182:$I182)=0,"",IF(OR($A182="",$B182="",$C182="",$D182="",$G182="",$H182=""),0,IF($G182="Excused",0,1)))</f>
        <v/>
      </c>
      <c r="L182" s="21">
        <f>IF(COUNTA($A182:$I182)=0,"",IF(OR($A182="",$B182="",$C182="",$D182="",$G182="",$H182=""),0,IF(OR($G182="Present",$G182="Late"),1,0)))</f>
        <v/>
      </c>
      <c r="M182" s="22">
        <f>IF(OR($K182="",$K182=0),"",IFERROR($L182/$K182,""))</f>
        <v/>
      </c>
      <c r="N182" s="19">
        <f>IF(COUNTA($A182:$J182)=0,"",IF(OR($A182="",$B182="",$C182="",$D182="",$G182="",$H182=""),"Missing required field",IF(COUNTIF($A$5:$A$504,$A182)&gt;1,"Duplicate Record ID",IF(OR($E182="Unknown learner",$F182="Unknown group"),"Unknown learner",IF($B182&gt;TODAY(),"Future session date",IF(OR(NOT(ISNUMBER($H182)),$H182&lt;=0,$H182&gt;1440),"Invalid scheduled minutes",IF(AND(ISNUMBER($I182),$I182&gt;$H182),"Attended minutes exceed scheduled minutes",IF(AND($G182="Present",ISNUMBER($I182),$I182&lt;$H182),"Present with reduced minutes",IF(AND($G182="Late",OR($I182="",$I182&gt;=$H182)),"Review late minutes",IF(AND($G182="Absent",ISNUMBER($I182),$I182&gt;0),"Absent with attended minutes",IF(AND($G182="Excused",ISNUMBER($I182),$I182&gt;0),"Excused with attended minutes",""))))))))))</f>
        <v/>
      </c>
    </row>
    <row r="183">
      <c r="A183" s="17" t="n"/>
      <c r="B183" s="18" t="n"/>
      <c r="C183" s="17" t="n"/>
      <c r="D183" s="17" t="n"/>
      <c r="E183" s="19">
        <f>IF($D183="","",IFERROR(INDEX('Roster &amp; Settings'!$B$5:$B$104,MATCH($D183,'Roster &amp; Settings'!$A$5:$A$104,0)),"Unknown learner"))</f>
        <v/>
      </c>
      <c r="F183" s="19">
        <f>IF($D183="","",IFERROR(INDEX('Roster &amp; Settings'!$C$5:$C$104,MATCH($D183,'Roster &amp; Settings'!$A$5:$A$104,0)),"Unknown group"))</f>
        <v/>
      </c>
      <c r="G183" s="17" t="n"/>
      <c r="H183" s="20" t="n"/>
      <c r="I183" s="20" t="n"/>
      <c r="J183" s="17" t="n"/>
      <c r="K183" s="21">
        <f>IF(COUNTA($A183:$I183)=0,"",IF(OR($A183="",$B183="",$C183="",$D183="",$G183="",$H183=""),0,IF($G183="Excused",0,1)))</f>
        <v/>
      </c>
      <c r="L183" s="21">
        <f>IF(COUNTA($A183:$I183)=0,"",IF(OR($A183="",$B183="",$C183="",$D183="",$G183="",$H183=""),0,IF(OR($G183="Present",$G183="Late"),1,0)))</f>
        <v/>
      </c>
      <c r="M183" s="22">
        <f>IF(OR($K183="",$K183=0),"",IFERROR($L183/$K183,""))</f>
        <v/>
      </c>
      <c r="N183" s="19">
        <f>IF(COUNTA($A183:$J183)=0,"",IF(OR($A183="",$B183="",$C183="",$D183="",$G183="",$H183=""),"Missing required field",IF(COUNTIF($A$5:$A$504,$A183)&gt;1,"Duplicate Record ID",IF(OR($E183="Unknown learner",$F183="Unknown group"),"Unknown learner",IF($B183&gt;TODAY(),"Future session date",IF(OR(NOT(ISNUMBER($H183)),$H183&lt;=0,$H183&gt;1440),"Invalid scheduled minutes",IF(AND(ISNUMBER($I183),$I183&gt;$H183),"Attended minutes exceed scheduled minutes",IF(AND($G183="Present",ISNUMBER($I183),$I183&lt;$H183),"Present with reduced minutes",IF(AND($G183="Late",OR($I183="",$I183&gt;=$H183)),"Review late minutes",IF(AND($G183="Absent",ISNUMBER($I183),$I183&gt;0),"Absent with attended minutes",IF(AND($G183="Excused",ISNUMBER($I183),$I183&gt;0),"Excused with attended minutes",""))))))))))</f>
        <v/>
      </c>
    </row>
    <row r="184">
      <c r="A184" s="17" t="n"/>
      <c r="B184" s="18" t="n"/>
      <c r="C184" s="17" t="n"/>
      <c r="D184" s="17" t="n"/>
      <c r="E184" s="19">
        <f>IF($D184="","",IFERROR(INDEX('Roster &amp; Settings'!$B$5:$B$104,MATCH($D184,'Roster &amp; Settings'!$A$5:$A$104,0)),"Unknown learner"))</f>
        <v/>
      </c>
      <c r="F184" s="19">
        <f>IF($D184="","",IFERROR(INDEX('Roster &amp; Settings'!$C$5:$C$104,MATCH($D184,'Roster &amp; Settings'!$A$5:$A$104,0)),"Unknown group"))</f>
        <v/>
      </c>
      <c r="G184" s="17" t="n"/>
      <c r="H184" s="20" t="n"/>
      <c r="I184" s="20" t="n"/>
      <c r="J184" s="17" t="n"/>
      <c r="K184" s="21">
        <f>IF(COUNTA($A184:$I184)=0,"",IF(OR($A184="",$B184="",$C184="",$D184="",$G184="",$H184=""),0,IF($G184="Excused",0,1)))</f>
        <v/>
      </c>
      <c r="L184" s="21">
        <f>IF(COUNTA($A184:$I184)=0,"",IF(OR($A184="",$B184="",$C184="",$D184="",$G184="",$H184=""),0,IF(OR($G184="Present",$G184="Late"),1,0)))</f>
        <v/>
      </c>
      <c r="M184" s="22">
        <f>IF(OR($K184="",$K184=0),"",IFERROR($L184/$K184,""))</f>
        <v/>
      </c>
      <c r="N184" s="19">
        <f>IF(COUNTA($A184:$J184)=0,"",IF(OR($A184="",$B184="",$C184="",$D184="",$G184="",$H184=""),"Missing required field",IF(COUNTIF($A$5:$A$504,$A184)&gt;1,"Duplicate Record ID",IF(OR($E184="Unknown learner",$F184="Unknown group"),"Unknown learner",IF($B184&gt;TODAY(),"Future session date",IF(OR(NOT(ISNUMBER($H184)),$H184&lt;=0,$H184&gt;1440),"Invalid scheduled minutes",IF(AND(ISNUMBER($I184),$I184&gt;$H184),"Attended minutes exceed scheduled minutes",IF(AND($G184="Present",ISNUMBER($I184),$I184&lt;$H184),"Present with reduced minutes",IF(AND($G184="Late",OR($I184="",$I184&gt;=$H184)),"Review late minutes",IF(AND($G184="Absent",ISNUMBER($I184),$I184&gt;0),"Absent with attended minutes",IF(AND($G184="Excused",ISNUMBER($I184),$I184&gt;0),"Excused with attended minutes",""))))))))))</f>
        <v/>
      </c>
    </row>
    <row r="185">
      <c r="A185" s="17" t="n"/>
      <c r="B185" s="18" t="n"/>
      <c r="C185" s="17" t="n"/>
      <c r="D185" s="17" t="n"/>
      <c r="E185" s="19">
        <f>IF($D185="","",IFERROR(INDEX('Roster &amp; Settings'!$B$5:$B$104,MATCH($D185,'Roster &amp; Settings'!$A$5:$A$104,0)),"Unknown learner"))</f>
        <v/>
      </c>
      <c r="F185" s="19">
        <f>IF($D185="","",IFERROR(INDEX('Roster &amp; Settings'!$C$5:$C$104,MATCH($D185,'Roster &amp; Settings'!$A$5:$A$104,0)),"Unknown group"))</f>
        <v/>
      </c>
      <c r="G185" s="17" t="n"/>
      <c r="H185" s="20" t="n"/>
      <c r="I185" s="20" t="n"/>
      <c r="J185" s="17" t="n"/>
      <c r="K185" s="21">
        <f>IF(COUNTA($A185:$I185)=0,"",IF(OR($A185="",$B185="",$C185="",$D185="",$G185="",$H185=""),0,IF($G185="Excused",0,1)))</f>
        <v/>
      </c>
      <c r="L185" s="21">
        <f>IF(COUNTA($A185:$I185)=0,"",IF(OR($A185="",$B185="",$C185="",$D185="",$G185="",$H185=""),0,IF(OR($G185="Present",$G185="Late"),1,0)))</f>
        <v/>
      </c>
      <c r="M185" s="22">
        <f>IF(OR($K185="",$K185=0),"",IFERROR($L185/$K185,""))</f>
        <v/>
      </c>
      <c r="N185" s="19">
        <f>IF(COUNTA($A185:$J185)=0,"",IF(OR($A185="",$B185="",$C185="",$D185="",$G185="",$H185=""),"Missing required field",IF(COUNTIF($A$5:$A$504,$A185)&gt;1,"Duplicate Record ID",IF(OR($E185="Unknown learner",$F185="Unknown group"),"Unknown learner",IF($B185&gt;TODAY(),"Future session date",IF(OR(NOT(ISNUMBER($H185)),$H185&lt;=0,$H185&gt;1440),"Invalid scheduled minutes",IF(AND(ISNUMBER($I185),$I185&gt;$H185),"Attended minutes exceed scheduled minutes",IF(AND($G185="Present",ISNUMBER($I185),$I185&lt;$H185),"Present with reduced minutes",IF(AND($G185="Late",OR($I185="",$I185&gt;=$H185)),"Review late minutes",IF(AND($G185="Absent",ISNUMBER($I185),$I185&gt;0),"Absent with attended minutes",IF(AND($G185="Excused",ISNUMBER($I185),$I185&gt;0),"Excused with attended minutes",""))))))))))</f>
        <v/>
      </c>
    </row>
    <row r="186">
      <c r="A186" s="17" t="n"/>
      <c r="B186" s="18" t="n"/>
      <c r="C186" s="17" t="n"/>
      <c r="D186" s="17" t="n"/>
      <c r="E186" s="19">
        <f>IF($D186="","",IFERROR(INDEX('Roster &amp; Settings'!$B$5:$B$104,MATCH($D186,'Roster &amp; Settings'!$A$5:$A$104,0)),"Unknown learner"))</f>
        <v/>
      </c>
      <c r="F186" s="19">
        <f>IF($D186="","",IFERROR(INDEX('Roster &amp; Settings'!$C$5:$C$104,MATCH($D186,'Roster &amp; Settings'!$A$5:$A$104,0)),"Unknown group"))</f>
        <v/>
      </c>
      <c r="G186" s="17" t="n"/>
      <c r="H186" s="20" t="n"/>
      <c r="I186" s="20" t="n"/>
      <c r="J186" s="17" t="n"/>
      <c r="K186" s="21">
        <f>IF(COUNTA($A186:$I186)=0,"",IF(OR($A186="",$B186="",$C186="",$D186="",$G186="",$H186=""),0,IF($G186="Excused",0,1)))</f>
        <v/>
      </c>
      <c r="L186" s="21">
        <f>IF(COUNTA($A186:$I186)=0,"",IF(OR($A186="",$B186="",$C186="",$D186="",$G186="",$H186=""),0,IF(OR($G186="Present",$G186="Late"),1,0)))</f>
        <v/>
      </c>
      <c r="M186" s="22">
        <f>IF(OR($K186="",$K186=0),"",IFERROR($L186/$K186,""))</f>
        <v/>
      </c>
      <c r="N186" s="19">
        <f>IF(COUNTA($A186:$J186)=0,"",IF(OR($A186="",$B186="",$C186="",$D186="",$G186="",$H186=""),"Missing required field",IF(COUNTIF($A$5:$A$504,$A186)&gt;1,"Duplicate Record ID",IF(OR($E186="Unknown learner",$F186="Unknown group"),"Unknown learner",IF($B186&gt;TODAY(),"Future session date",IF(OR(NOT(ISNUMBER($H186)),$H186&lt;=0,$H186&gt;1440),"Invalid scheduled minutes",IF(AND(ISNUMBER($I186),$I186&gt;$H186),"Attended minutes exceed scheduled minutes",IF(AND($G186="Present",ISNUMBER($I186),$I186&lt;$H186),"Present with reduced minutes",IF(AND($G186="Late",OR($I186="",$I186&gt;=$H186)),"Review late minutes",IF(AND($G186="Absent",ISNUMBER($I186),$I186&gt;0),"Absent with attended minutes",IF(AND($G186="Excused",ISNUMBER($I186),$I186&gt;0),"Excused with attended minutes",""))))))))))</f>
        <v/>
      </c>
    </row>
    <row r="187">
      <c r="A187" s="17" t="n"/>
      <c r="B187" s="18" t="n"/>
      <c r="C187" s="17" t="n"/>
      <c r="D187" s="17" t="n"/>
      <c r="E187" s="19">
        <f>IF($D187="","",IFERROR(INDEX('Roster &amp; Settings'!$B$5:$B$104,MATCH($D187,'Roster &amp; Settings'!$A$5:$A$104,0)),"Unknown learner"))</f>
        <v/>
      </c>
      <c r="F187" s="19">
        <f>IF($D187="","",IFERROR(INDEX('Roster &amp; Settings'!$C$5:$C$104,MATCH($D187,'Roster &amp; Settings'!$A$5:$A$104,0)),"Unknown group"))</f>
        <v/>
      </c>
      <c r="G187" s="17" t="n"/>
      <c r="H187" s="20" t="n"/>
      <c r="I187" s="20" t="n"/>
      <c r="J187" s="17" t="n"/>
      <c r="K187" s="21">
        <f>IF(COUNTA($A187:$I187)=0,"",IF(OR($A187="",$B187="",$C187="",$D187="",$G187="",$H187=""),0,IF($G187="Excused",0,1)))</f>
        <v/>
      </c>
      <c r="L187" s="21">
        <f>IF(COUNTA($A187:$I187)=0,"",IF(OR($A187="",$B187="",$C187="",$D187="",$G187="",$H187=""),0,IF(OR($G187="Present",$G187="Late"),1,0)))</f>
        <v/>
      </c>
      <c r="M187" s="22">
        <f>IF(OR($K187="",$K187=0),"",IFERROR($L187/$K187,""))</f>
        <v/>
      </c>
      <c r="N187" s="19">
        <f>IF(COUNTA($A187:$J187)=0,"",IF(OR($A187="",$B187="",$C187="",$D187="",$G187="",$H187=""),"Missing required field",IF(COUNTIF($A$5:$A$504,$A187)&gt;1,"Duplicate Record ID",IF(OR($E187="Unknown learner",$F187="Unknown group"),"Unknown learner",IF($B187&gt;TODAY(),"Future session date",IF(OR(NOT(ISNUMBER($H187)),$H187&lt;=0,$H187&gt;1440),"Invalid scheduled minutes",IF(AND(ISNUMBER($I187),$I187&gt;$H187),"Attended minutes exceed scheduled minutes",IF(AND($G187="Present",ISNUMBER($I187),$I187&lt;$H187),"Present with reduced minutes",IF(AND($G187="Late",OR($I187="",$I187&gt;=$H187)),"Review late minutes",IF(AND($G187="Absent",ISNUMBER($I187),$I187&gt;0),"Absent with attended minutes",IF(AND($G187="Excused",ISNUMBER($I187),$I187&gt;0),"Excused with attended minutes",""))))))))))</f>
        <v/>
      </c>
    </row>
    <row r="188">
      <c r="A188" s="17" t="n"/>
      <c r="B188" s="18" t="n"/>
      <c r="C188" s="17" t="n"/>
      <c r="D188" s="17" t="n"/>
      <c r="E188" s="19">
        <f>IF($D188="","",IFERROR(INDEX('Roster &amp; Settings'!$B$5:$B$104,MATCH($D188,'Roster &amp; Settings'!$A$5:$A$104,0)),"Unknown learner"))</f>
        <v/>
      </c>
      <c r="F188" s="19">
        <f>IF($D188="","",IFERROR(INDEX('Roster &amp; Settings'!$C$5:$C$104,MATCH($D188,'Roster &amp; Settings'!$A$5:$A$104,0)),"Unknown group"))</f>
        <v/>
      </c>
      <c r="G188" s="17" t="n"/>
      <c r="H188" s="20" t="n"/>
      <c r="I188" s="20" t="n"/>
      <c r="J188" s="17" t="n"/>
      <c r="K188" s="21">
        <f>IF(COUNTA($A188:$I188)=0,"",IF(OR($A188="",$B188="",$C188="",$D188="",$G188="",$H188=""),0,IF($G188="Excused",0,1)))</f>
        <v/>
      </c>
      <c r="L188" s="21">
        <f>IF(COUNTA($A188:$I188)=0,"",IF(OR($A188="",$B188="",$C188="",$D188="",$G188="",$H188=""),0,IF(OR($G188="Present",$G188="Late"),1,0)))</f>
        <v/>
      </c>
      <c r="M188" s="22">
        <f>IF(OR($K188="",$K188=0),"",IFERROR($L188/$K188,""))</f>
        <v/>
      </c>
      <c r="N188" s="19">
        <f>IF(COUNTA($A188:$J188)=0,"",IF(OR($A188="",$B188="",$C188="",$D188="",$G188="",$H188=""),"Missing required field",IF(COUNTIF($A$5:$A$504,$A188)&gt;1,"Duplicate Record ID",IF(OR($E188="Unknown learner",$F188="Unknown group"),"Unknown learner",IF($B188&gt;TODAY(),"Future session date",IF(OR(NOT(ISNUMBER($H188)),$H188&lt;=0,$H188&gt;1440),"Invalid scheduled minutes",IF(AND(ISNUMBER($I188),$I188&gt;$H188),"Attended minutes exceed scheduled minutes",IF(AND($G188="Present",ISNUMBER($I188),$I188&lt;$H188),"Present with reduced minutes",IF(AND($G188="Late",OR($I188="",$I188&gt;=$H188)),"Review late minutes",IF(AND($G188="Absent",ISNUMBER($I188),$I188&gt;0),"Absent with attended minutes",IF(AND($G188="Excused",ISNUMBER($I188),$I188&gt;0),"Excused with attended minutes",""))))))))))</f>
        <v/>
      </c>
    </row>
    <row r="189">
      <c r="A189" s="17" t="n"/>
      <c r="B189" s="18" t="n"/>
      <c r="C189" s="17" t="n"/>
      <c r="D189" s="17" t="n"/>
      <c r="E189" s="19">
        <f>IF($D189="","",IFERROR(INDEX('Roster &amp; Settings'!$B$5:$B$104,MATCH($D189,'Roster &amp; Settings'!$A$5:$A$104,0)),"Unknown learner"))</f>
        <v/>
      </c>
      <c r="F189" s="19">
        <f>IF($D189="","",IFERROR(INDEX('Roster &amp; Settings'!$C$5:$C$104,MATCH($D189,'Roster &amp; Settings'!$A$5:$A$104,0)),"Unknown group"))</f>
        <v/>
      </c>
      <c r="G189" s="17" t="n"/>
      <c r="H189" s="20" t="n"/>
      <c r="I189" s="20" t="n"/>
      <c r="J189" s="17" t="n"/>
      <c r="K189" s="21">
        <f>IF(COUNTA($A189:$I189)=0,"",IF(OR($A189="",$B189="",$C189="",$D189="",$G189="",$H189=""),0,IF($G189="Excused",0,1)))</f>
        <v/>
      </c>
      <c r="L189" s="21">
        <f>IF(COUNTA($A189:$I189)=0,"",IF(OR($A189="",$B189="",$C189="",$D189="",$G189="",$H189=""),0,IF(OR($G189="Present",$G189="Late"),1,0)))</f>
        <v/>
      </c>
      <c r="M189" s="22">
        <f>IF(OR($K189="",$K189=0),"",IFERROR($L189/$K189,""))</f>
        <v/>
      </c>
      <c r="N189" s="19">
        <f>IF(COUNTA($A189:$J189)=0,"",IF(OR($A189="",$B189="",$C189="",$D189="",$G189="",$H189=""),"Missing required field",IF(COUNTIF($A$5:$A$504,$A189)&gt;1,"Duplicate Record ID",IF(OR($E189="Unknown learner",$F189="Unknown group"),"Unknown learner",IF($B189&gt;TODAY(),"Future session date",IF(OR(NOT(ISNUMBER($H189)),$H189&lt;=0,$H189&gt;1440),"Invalid scheduled minutes",IF(AND(ISNUMBER($I189),$I189&gt;$H189),"Attended minutes exceed scheduled minutes",IF(AND($G189="Present",ISNUMBER($I189),$I189&lt;$H189),"Present with reduced minutes",IF(AND($G189="Late",OR($I189="",$I189&gt;=$H189)),"Review late minutes",IF(AND($G189="Absent",ISNUMBER($I189),$I189&gt;0),"Absent with attended minutes",IF(AND($G189="Excused",ISNUMBER($I189),$I189&gt;0),"Excused with attended minutes",""))))))))))</f>
        <v/>
      </c>
    </row>
    <row r="190">
      <c r="A190" s="17" t="n"/>
      <c r="B190" s="18" t="n"/>
      <c r="C190" s="17" t="n"/>
      <c r="D190" s="17" t="n"/>
      <c r="E190" s="19">
        <f>IF($D190="","",IFERROR(INDEX('Roster &amp; Settings'!$B$5:$B$104,MATCH($D190,'Roster &amp; Settings'!$A$5:$A$104,0)),"Unknown learner"))</f>
        <v/>
      </c>
      <c r="F190" s="19">
        <f>IF($D190="","",IFERROR(INDEX('Roster &amp; Settings'!$C$5:$C$104,MATCH($D190,'Roster &amp; Settings'!$A$5:$A$104,0)),"Unknown group"))</f>
        <v/>
      </c>
      <c r="G190" s="17" t="n"/>
      <c r="H190" s="20" t="n"/>
      <c r="I190" s="20" t="n"/>
      <c r="J190" s="17" t="n"/>
      <c r="K190" s="21">
        <f>IF(COUNTA($A190:$I190)=0,"",IF(OR($A190="",$B190="",$C190="",$D190="",$G190="",$H190=""),0,IF($G190="Excused",0,1)))</f>
        <v/>
      </c>
      <c r="L190" s="21">
        <f>IF(COUNTA($A190:$I190)=0,"",IF(OR($A190="",$B190="",$C190="",$D190="",$G190="",$H190=""),0,IF(OR($G190="Present",$G190="Late"),1,0)))</f>
        <v/>
      </c>
      <c r="M190" s="22">
        <f>IF(OR($K190="",$K190=0),"",IFERROR($L190/$K190,""))</f>
        <v/>
      </c>
      <c r="N190" s="19">
        <f>IF(COUNTA($A190:$J190)=0,"",IF(OR($A190="",$B190="",$C190="",$D190="",$G190="",$H190=""),"Missing required field",IF(COUNTIF($A$5:$A$504,$A190)&gt;1,"Duplicate Record ID",IF(OR($E190="Unknown learner",$F190="Unknown group"),"Unknown learner",IF($B190&gt;TODAY(),"Future session date",IF(OR(NOT(ISNUMBER($H190)),$H190&lt;=0,$H190&gt;1440),"Invalid scheduled minutes",IF(AND(ISNUMBER($I190),$I190&gt;$H190),"Attended minutes exceed scheduled minutes",IF(AND($G190="Present",ISNUMBER($I190),$I190&lt;$H190),"Present with reduced minutes",IF(AND($G190="Late",OR($I190="",$I190&gt;=$H190)),"Review late minutes",IF(AND($G190="Absent",ISNUMBER($I190),$I190&gt;0),"Absent with attended minutes",IF(AND($G190="Excused",ISNUMBER($I190),$I190&gt;0),"Excused with attended minutes",""))))))))))</f>
        <v/>
      </c>
    </row>
    <row r="191">
      <c r="A191" s="17" t="n"/>
      <c r="B191" s="18" t="n"/>
      <c r="C191" s="17" t="n"/>
      <c r="D191" s="17" t="n"/>
      <c r="E191" s="19">
        <f>IF($D191="","",IFERROR(INDEX('Roster &amp; Settings'!$B$5:$B$104,MATCH($D191,'Roster &amp; Settings'!$A$5:$A$104,0)),"Unknown learner"))</f>
        <v/>
      </c>
      <c r="F191" s="19">
        <f>IF($D191="","",IFERROR(INDEX('Roster &amp; Settings'!$C$5:$C$104,MATCH($D191,'Roster &amp; Settings'!$A$5:$A$104,0)),"Unknown group"))</f>
        <v/>
      </c>
      <c r="G191" s="17" t="n"/>
      <c r="H191" s="20" t="n"/>
      <c r="I191" s="20" t="n"/>
      <c r="J191" s="17" t="n"/>
      <c r="K191" s="21">
        <f>IF(COUNTA($A191:$I191)=0,"",IF(OR($A191="",$B191="",$C191="",$D191="",$G191="",$H191=""),0,IF($G191="Excused",0,1)))</f>
        <v/>
      </c>
      <c r="L191" s="21">
        <f>IF(COUNTA($A191:$I191)=0,"",IF(OR($A191="",$B191="",$C191="",$D191="",$G191="",$H191=""),0,IF(OR($G191="Present",$G191="Late"),1,0)))</f>
        <v/>
      </c>
      <c r="M191" s="22">
        <f>IF(OR($K191="",$K191=0),"",IFERROR($L191/$K191,""))</f>
        <v/>
      </c>
      <c r="N191" s="19">
        <f>IF(COUNTA($A191:$J191)=0,"",IF(OR($A191="",$B191="",$C191="",$D191="",$G191="",$H191=""),"Missing required field",IF(COUNTIF($A$5:$A$504,$A191)&gt;1,"Duplicate Record ID",IF(OR($E191="Unknown learner",$F191="Unknown group"),"Unknown learner",IF($B191&gt;TODAY(),"Future session date",IF(OR(NOT(ISNUMBER($H191)),$H191&lt;=0,$H191&gt;1440),"Invalid scheduled minutes",IF(AND(ISNUMBER($I191),$I191&gt;$H191),"Attended minutes exceed scheduled minutes",IF(AND($G191="Present",ISNUMBER($I191),$I191&lt;$H191),"Present with reduced minutes",IF(AND($G191="Late",OR($I191="",$I191&gt;=$H191)),"Review late minutes",IF(AND($G191="Absent",ISNUMBER($I191),$I191&gt;0),"Absent with attended minutes",IF(AND($G191="Excused",ISNUMBER($I191),$I191&gt;0),"Excused with attended minutes",""))))))))))</f>
        <v/>
      </c>
    </row>
    <row r="192">
      <c r="A192" s="17" t="n"/>
      <c r="B192" s="18" t="n"/>
      <c r="C192" s="17" t="n"/>
      <c r="D192" s="17" t="n"/>
      <c r="E192" s="19">
        <f>IF($D192="","",IFERROR(INDEX('Roster &amp; Settings'!$B$5:$B$104,MATCH($D192,'Roster &amp; Settings'!$A$5:$A$104,0)),"Unknown learner"))</f>
        <v/>
      </c>
      <c r="F192" s="19">
        <f>IF($D192="","",IFERROR(INDEX('Roster &amp; Settings'!$C$5:$C$104,MATCH($D192,'Roster &amp; Settings'!$A$5:$A$104,0)),"Unknown group"))</f>
        <v/>
      </c>
      <c r="G192" s="17" t="n"/>
      <c r="H192" s="20" t="n"/>
      <c r="I192" s="20" t="n"/>
      <c r="J192" s="17" t="n"/>
      <c r="K192" s="21">
        <f>IF(COUNTA($A192:$I192)=0,"",IF(OR($A192="",$B192="",$C192="",$D192="",$G192="",$H192=""),0,IF($G192="Excused",0,1)))</f>
        <v/>
      </c>
      <c r="L192" s="21">
        <f>IF(COUNTA($A192:$I192)=0,"",IF(OR($A192="",$B192="",$C192="",$D192="",$G192="",$H192=""),0,IF(OR($G192="Present",$G192="Late"),1,0)))</f>
        <v/>
      </c>
      <c r="M192" s="22">
        <f>IF(OR($K192="",$K192=0),"",IFERROR($L192/$K192,""))</f>
        <v/>
      </c>
      <c r="N192" s="19">
        <f>IF(COUNTA($A192:$J192)=0,"",IF(OR($A192="",$B192="",$C192="",$D192="",$G192="",$H192=""),"Missing required field",IF(COUNTIF($A$5:$A$504,$A192)&gt;1,"Duplicate Record ID",IF(OR($E192="Unknown learner",$F192="Unknown group"),"Unknown learner",IF($B192&gt;TODAY(),"Future session date",IF(OR(NOT(ISNUMBER($H192)),$H192&lt;=0,$H192&gt;1440),"Invalid scheduled minutes",IF(AND(ISNUMBER($I192),$I192&gt;$H192),"Attended minutes exceed scheduled minutes",IF(AND($G192="Present",ISNUMBER($I192),$I192&lt;$H192),"Present with reduced minutes",IF(AND($G192="Late",OR($I192="",$I192&gt;=$H192)),"Review late minutes",IF(AND($G192="Absent",ISNUMBER($I192),$I192&gt;0),"Absent with attended minutes",IF(AND($G192="Excused",ISNUMBER($I192),$I192&gt;0),"Excused with attended minutes",""))))))))))</f>
        <v/>
      </c>
    </row>
    <row r="193">
      <c r="A193" s="17" t="n"/>
      <c r="B193" s="18" t="n"/>
      <c r="C193" s="17" t="n"/>
      <c r="D193" s="17" t="n"/>
      <c r="E193" s="19">
        <f>IF($D193="","",IFERROR(INDEX('Roster &amp; Settings'!$B$5:$B$104,MATCH($D193,'Roster &amp; Settings'!$A$5:$A$104,0)),"Unknown learner"))</f>
        <v/>
      </c>
      <c r="F193" s="19">
        <f>IF($D193="","",IFERROR(INDEX('Roster &amp; Settings'!$C$5:$C$104,MATCH($D193,'Roster &amp; Settings'!$A$5:$A$104,0)),"Unknown group"))</f>
        <v/>
      </c>
      <c r="G193" s="17" t="n"/>
      <c r="H193" s="20" t="n"/>
      <c r="I193" s="20" t="n"/>
      <c r="J193" s="17" t="n"/>
      <c r="K193" s="21">
        <f>IF(COUNTA($A193:$I193)=0,"",IF(OR($A193="",$B193="",$C193="",$D193="",$G193="",$H193=""),0,IF($G193="Excused",0,1)))</f>
        <v/>
      </c>
      <c r="L193" s="21">
        <f>IF(COUNTA($A193:$I193)=0,"",IF(OR($A193="",$B193="",$C193="",$D193="",$G193="",$H193=""),0,IF(OR($G193="Present",$G193="Late"),1,0)))</f>
        <v/>
      </c>
      <c r="M193" s="22">
        <f>IF(OR($K193="",$K193=0),"",IFERROR($L193/$K193,""))</f>
        <v/>
      </c>
      <c r="N193" s="19">
        <f>IF(COUNTA($A193:$J193)=0,"",IF(OR($A193="",$B193="",$C193="",$D193="",$G193="",$H193=""),"Missing required field",IF(COUNTIF($A$5:$A$504,$A193)&gt;1,"Duplicate Record ID",IF(OR($E193="Unknown learner",$F193="Unknown group"),"Unknown learner",IF($B193&gt;TODAY(),"Future session date",IF(OR(NOT(ISNUMBER($H193)),$H193&lt;=0,$H193&gt;1440),"Invalid scheduled minutes",IF(AND(ISNUMBER($I193),$I193&gt;$H193),"Attended minutes exceed scheduled minutes",IF(AND($G193="Present",ISNUMBER($I193),$I193&lt;$H193),"Present with reduced minutes",IF(AND($G193="Late",OR($I193="",$I193&gt;=$H193)),"Review late minutes",IF(AND($G193="Absent",ISNUMBER($I193),$I193&gt;0),"Absent with attended minutes",IF(AND($G193="Excused",ISNUMBER($I193),$I193&gt;0),"Excused with attended minutes",""))))))))))</f>
        <v/>
      </c>
    </row>
    <row r="194">
      <c r="A194" s="17" t="n"/>
      <c r="B194" s="18" t="n"/>
      <c r="C194" s="17" t="n"/>
      <c r="D194" s="17" t="n"/>
      <c r="E194" s="19">
        <f>IF($D194="","",IFERROR(INDEX('Roster &amp; Settings'!$B$5:$B$104,MATCH($D194,'Roster &amp; Settings'!$A$5:$A$104,0)),"Unknown learner"))</f>
        <v/>
      </c>
      <c r="F194" s="19">
        <f>IF($D194="","",IFERROR(INDEX('Roster &amp; Settings'!$C$5:$C$104,MATCH($D194,'Roster &amp; Settings'!$A$5:$A$104,0)),"Unknown group"))</f>
        <v/>
      </c>
      <c r="G194" s="17" t="n"/>
      <c r="H194" s="20" t="n"/>
      <c r="I194" s="20" t="n"/>
      <c r="J194" s="17" t="n"/>
      <c r="K194" s="21">
        <f>IF(COUNTA($A194:$I194)=0,"",IF(OR($A194="",$B194="",$C194="",$D194="",$G194="",$H194=""),0,IF($G194="Excused",0,1)))</f>
        <v/>
      </c>
      <c r="L194" s="21">
        <f>IF(COUNTA($A194:$I194)=0,"",IF(OR($A194="",$B194="",$C194="",$D194="",$G194="",$H194=""),0,IF(OR($G194="Present",$G194="Late"),1,0)))</f>
        <v/>
      </c>
      <c r="M194" s="22">
        <f>IF(OR($K194="",$K194=0),"",IFERROR($L194/$K194,""))</f>
        <v/>
      </c>
      <c r="N194" s="19">
        <f>IF(COUNTA($A194:$J194)=0,"",IF(OR($A194="",$B194="",$C194="",$D194="",$G194="",$H194=""),"Missing required field",IF(COUNTIF($A$5:$A$504,$A194)&gt;1,"Duplicate Record ID",IF(OR($E194="Unknown learner",$F194="Unknown group"),"Unknown learner",IF($B194&gt;TODAY(),"Future session date",IF(OR(NOT(ISNUMBER($H194)),$H194&lt;=0,$H194&gt;1440),"Invalid scheduled minutes",IF(AND(ISNUMBER($I194),$I194&gt;$H194),"Attended minutes exceed scheduled minutes",IF(AND($G194="Present",ISNUMBER($I194),$I194&lt;$H194),"Present with reduced minutes",IF(AND($G194="Late",OR($I194="",$I194&gt;=$H194)),"Review late minutes",IF(AND($G194="Absent",ISNUMBER($I194),$I194&gt;0),"Absent with attended minutes",IF(AND($G194="Excused",ISNUMBER($I194),$I194&gt;0),"Excused with attended minutes",""))))))))))</f>
        <v/>
      </c>
    </row>
    <row r="195">
      <c r="A195" s="17" t="n"/>
      <c r="B195" s="18" t="n"/>
      <c r="C195" s="17" t="n"/>
      <c r="D195" s="17" t="n"/>
      <c r="E195" s="19">
        <f>IF($D195="","",IFERROR(INDEX('Roster &amp; Settings'!$B$5:$B$104,MATCH($D195,'Roster &amp; Settings'!$A$5:$A$104,0)),"Unknown learner"))</f>
        <v/>
      </c>
      <c r="F195" s="19">
        <f>IF($D195="","",IFERROR(INDEX('Roster &amp; Settings'!$C$5:$C$104,MATCH($D195,'Roster &amp; Settings'!$A$5:$A$104,0)),"Unknown group"))</f>
        <v/>
      </c>
      <c r="G195" s="17" t="n"/>
      <c r="H195" s="20" t="n"/>
      <c r="I195" s="20" t="n"/>
      <c r="J195" s="17" t="n"/>
      <c r="K195" s="21">
        <f>IF(COUNTA($A195:$I195)=0,"",IF(OR($A195="",$B195="",$C195="",$D195="",$G195="",$H195=""),0,IF($G195="Excused",0,1)))</f>
        <v/>
      </c>
      <c r="L195" s="21">
        <f>IF(COUNTA($A195:$I195)=0,"",IF(OR($A195="",$B195="",$C195="",$D195="",$G195="",$H195=""),0,IF(OR($G195="Present",$G195="Late"),1,0)))</f>
        <v/>
      </c>
      <c r="M195" s="22">
        <f>IF(OR($K195="",$K195=0),"",IFERROR($L195/$K195,""))</f>
        <v/>
      </c>
      <c r="N195" s="19">
        <f>IF(COUNTA($A195:$J195)=0,"",IF(OR($A195="",$B195="",$C195="",$D195="",$G195="",$H195=""),"Missing required field",IF(COUNTIF($A$5:$A$504,$A195)&gt;1,"Duplicate Record ID",IF(OR($E195="Unknown learner",$F195="Unknown group"),"Unknown learner",IF($B195&gt;TODAY(),"Future session date",IF(OR(NOT(ISNUMBER($H195)),$H195&lt;=0,$H195&gt;1440),"Invalid scheduled minutes",IF(AND(ISNUMBER($I195),$I195&gt;$H195),"Attended minutes exceed scheduled minutes",IF(AND($G195="Present",ISNUMBER($I195),$I195&lt;$H195),"Present with reduced minutes",IF(AND($G195="Late",OR($I195="",$I195&gt;=$H195)),"Review late minutes",IF(AND($G195="Absent",ISNUMBER($I195),$I195&gt;0),"Absent with attended minutes",IF(AND($G195="Excused",ISNUMBER($I195),$I195&gt;0),"Excused with attended minutes",""))))))))))</f>
        <v/>
      </c>
    </row>
    <row r="196">
      <c r="A196" s="17" t="n"/>
      <c r="B196" s="18" t="n"/>
      <c r="C196" s="17" t="n"/>
      <c r="D196" s="17" t="n"/>
      <c r="E196" s="19">
        <f>IF($D196="","",IFERROR(INDEX('Roster &amp; Settings'!$B$5:$B$104,MATCH($D196,'Roster &amp; Settings'!$A$5:$A$104,0)),"Unknown learner"))</f>
        <v/>
      </c>
      <c r="F196" s="19">
        <f>IF($D196="","",IFERROR(INDEX('Roster &amp; Settings'!$C$5:$C$104,MATCH($D196,'Roster &amp; Settings'!$A$5:$A$104,0)),"Unknown group"))</f>
        <v/>
      </c>
      <c r="G196" s="17" t="n"/>
      <c r="H196" s="20" t="n"/>
      <c r="I196" s="20" t="n"/>
      <c r="J196" s="17" t="n"/>
      <c r="K196" s="21">
        <f>IF(COUNTA($A196:$I196)=0,"",IF(OR($A196="",$B196="",$C196="",$D196="",$G196="",$H196=""),0,IF($G196="Excused",0,1)))</f>
        <v/>
      </c>
      <c r="L196" s="21">
        <f>IF(COUNTA($A196:$I196)=0,"",IF(OR($A196="",$B196="",$C196="",$D196="",$G196="",$H196=""),0,IF(OR($G196="Present",$G196="Late"),1,0)))</f>
        <v/>
      </c>
      <c r="M196" s="22">
        <f>IF(OR($K196="",$K196=0),"",IFERROR($L196/$K196,""))</f>
        <v/>
      </c>
      <c r="N196" s="19">
        <f>IF(COUNTA($A196:$J196)=0,"",IF(OR($A196="",$B196="",$C196="",$D196="",$G196="",$H196=""),"Missing required field",IF(COUNTIF($A$5:$A$504,$A196)&gt;1,"Duplicate Record ID",IF(OR($E196="Unknown learner",$F196="Unknown group"),"Unknown learner",IF($B196&gt;TODAY(),"Future session date",IF(OR(NOT(ISNUMBER($H196)),$H196&lt;=0,$H196&gt;1440),"Invalid scheduled minutes",IF(AND(ISNUMBER($I196),$I196&gt;$H196),"Attended minutes exceed scheduled minutes",IF(AND($G196="Present",ISNUMBER($I196),$I196&lt;$H196),"Present with reduced minutes",IF(AND($G196="Late",OR($I196="",$I196&gt;=$H196)),"Review late minutes",IF(AND($G196="Absent",ISNUMBER($I196),$I196&gt;0),"Absent with attended minutes",IF(AND($G196="Excused",ISNUMBER($I196),$I196&gt;0),"Excused with attended minutes",""))))))))))</f>
        <v/>
      </c>
    </row>
    <row r="197">
      <c r="A197" s="17" t="n"/>
      <c r="B197" s="18" t="n"/>
      <c r="C197" s="17" t="n"/>
      <c r="D197" s="17" t="n"/>
      <c r="E197" s="19">
        <f>IF($D197="","",IFERROR(INDEX('Roster &amp; Settings'!$B$5:$B$104,MATCH($D197,'Roster &amp; Settings'!$A$5:$A$104,0)),"Unknown learner"))</f>
        <v/>
      </c>
      <c r="F197" s="19">
        <f>IF($D197="","",IFERROR(INDEX('Roster &amp; Settings'!$C$5:$C$104,MATCH($D197,'Roster &amp; Settings'!$A$5:$A$104,0)),"Unknown group"))</f>
        <v/>
      </c>
      <c r="G197" s="17" t="n"/>
      <c r="H197" s="20" t="n"/>
      <c r="I197" s="20" t="n"/>
      <c r="J197" s="17" t="n"/>
      <c r="K197" s="21">
        <f>IF(COUNTA($A197:$I197)=0,"",IF(OR($A197="",$B197="",$C197="",$D197="",$G197="",$H197=""),0,IF($G197="Excused",0,1)))</f>
        <v/>
      </c>
      <c r="L197" s="21">
        <f>IF(COUNTA($A197:$I197)=0,"",IF(OR($A197="",$B197="",$C197="",$D197="",$G197="",$H197=""),0,IF(OR($G197="Present",$G197="Late"),1,0)))</f>
        <v/>
      </c>
      <c r="M197" s="22">
        <f>IF(OR($K197="",$K197=0),"",IFERROR($L197/$K197,""))</f>
        <v/>
      </c>
      <c r="N197" s="19">
        <f>IF(COUNTA($A197:$J197)=0,"",IF(OR($A197="",$B197="",$C197="",$D197="",$G197="",$H197=""),"Missing required field",IF(COUNTIF($A$5:$A$504,$A197)&gt;1,"Duplicate Record ID",IF(OR($E197="Unknown learner",$F197="Unknown group"),"Unknown learner",IF($B197&gt;TODAY(),"Future session date",IF(OR(NOT(ISNUMBER($H197)),$H197&lt;=0,$H197&gt;1440),"Invalid scheduled minutes",IF(AND(ISNUMBER($I197),$I197&gt;$H197),"Attended minutes exceed scheduled minutes",IF(AND($G197="Present",ISNUMBER($I197),$I197&lt;$H197),"Present with reduced minutes",IF(AND($G197="Late",OR($I197="",$I197&gt;=$H197)),"Review late minutes",IF(AND($G197="Absent",ISNUMBER($I197),$I197&gt;0),"Absent with attended minutes",IF(AND($G197="Excused",ISNUMBER($I197),$I197&gt;0),"Excused with attended minutes",""))))))))))</f>
        <v/>
      </c>
    </row>
    <row r="198">
      <c r="A198" s="17" t="n"/>
      <c r="B198" s="18" t="n"/>
      <c r="C198" s="17" t="n"/>
      <c r="D198" s="17" t="n"/>
      <c r="E198" s="19">
        <f>IF($D198="","",IFERROR(INDEX('Roster &amp; Settings'!$B$5:$B$104,MATCH($D198,'Roster &amp; Settings'!$A$5:$A$104,0)),"Unknown learner"))</f>
        <v/>
      </c>
      <c r="F198" s="19">
        <f>IF($D198="","",IFERROR(INDEX('Roster &amp; Settings'!$C$5:$C$104,MATCH($D198,'Roster &amp; Settings'!$A$5:$A$104,0)),"Unknown group"))</f>
        <v/>
      </c>
      <c r="G198" s="17" t="n"/>
      <c r="H198" s="20" t="n"/>
      <c r="I198" s="20" t="n"/>
      <c r="J198" s="17" t="n"/>
      <c r="K198" s="21">
        <f>IF(COUNTA($A198:$I198)=0,"",IF(OR($A198="",$B198="",$C198="",$D198="",$G198="",$H198=""),0,IF($G198="Excused",0,1)))</f>
        <v/>
      </c>
      <c r="L198" s="21">
        <f>IF(COUNTA($A198:$I198)=0,"",IF(OR($A198="",$B198="",$C198="",$D198="",$G198="",$H198=""),0,IF(OR($G198="Present",$G198="Late"),1,0)))</f>
        <v/>
      </c>
      <c r="M198" s="22">
        <f>IF(OR($K198="",$K198=0),"",IFERROR($L198/$K198,""))</f>
        <v/>
      </c>
      <c r="N198" s="19">
        <f>IF(COUNTA($A198:$J198)=0,"",IF(OR($A198="",$B198="",$C198="",$D198="",$G198="",$H198=""),"Missing required field",IF(COUNTIF($A$5:$A$504,$A198)&gt;1,"Duplicate Record ID",IF(OR($E198="Unknown learner",$F198="Unknown group"),"Unknown learner",IF($B198&gt;TODAY(),"Future session date",IF(OR(NOT(ISNUMBER($H198)),$H198&lt;=0,$H198&gt;1440),"Invalid scheduled minutes",IF(AND(ISNUMBER($I198),$I198&gt;$H198),"Attended minutes exceed scheduled minutes",IF(AND($G198="Present",ISNUMBER($I198),$I198&lt;$H198),"Present with reduced minutes",IF(AND($G198="Late",OR($I198="",$I198&gt;=$H198)),"Review late minutes",IF(AND($G198="Absent",ISNUMBER($I198),$I198&gt;0),"Absent with attended minutes",IF(AND($G198="Excused",ISNUMBER($I198),$I198&gt;0),"Excused with attended minutes",""))))))))))</f>
        <v/>
      </c>
    </row>
    <row r="199">
      <c r="A199" s="17" t="n"/>
      <c r="B199" s="18" t="n"/>
      <c r="C199" s="17" t="n"/>
      <c r="D199" s="17" t="n"/>
      <c r="E199" s="19">
        <f>IF($D199="","",IFERROR(INDEX('Roster &amp; Settings'!$B$5:$B$104,MATCH($D199,'Roster &amp; Settings'!$A$5:$A$104,0)),"Unknown learner"))</f>
        <v/>
      </c>
      <c r="F199" s="19">
        <f>IF($D199="","",IFERROR(INDEX('Roster &amp; Settings'!$C$5:$C$104,MATCH($D199,'Roster &amp; Settings'!$A$5:$A$104,0)),"Unknown group"))</f>
        <v/>
      </c>
      <c r="G199" s="17" t="n"/>
      <c r="H199" s="20" t="n"/>
      <c r="I199" s="20" t="n"/>
      <c r="J199" s="17" t="n"/>
      <c r="K199" s="21">
        <f>IF(COUNTA($A199:$I199)=0,"",IF(OR($A199="",$B199="",$C199="",$D199="",$G199="",$H199=""),0,IF($G199="Excused",0,1)))</f>
        <v/>
      </c>
      <c r="L199" s="21">
        <f>IF(COUNTA($A199:$I199)=0,"",IF(OR($A199="",$B199="",$C199="",$D199="",$G199="",$H199=""),0,IF(OR($G199="Present",$G199="Late"),1,0)))</f>
        <v/>
      </c>
      <c r="M199" s="22">
        <f>IF(OR($K199="",$K199=0),"",IFERROR($L199/$K199,""))</f>
        <v/>
      </c>
      <c r="N199" s="19">
        <f>IF(COUNTA($A199:$J199)=0,"",IF(OR($A199="",$B199="",$C199="",$D199="",$G199="",$H199=""),"Missing required field",IF(COUNTIF($A$5:$A$504,$A199)&gt;1,"Duplicate Record ID",IF(OR($E199="Unknown learner",$F199="Unknown group"),"Unknown learner",IF($B199&gt;TODAY(),"Future session date",IF(OR(NOT(ISNUMBER($H199)),$H199&lt;=0,$H199&gt;1440),"Invalid scheduled minutes",IF(AND(ISNUMBER($I199),$I199&gt;$H199),"Attended minutes exceed scheduled minutes",IF(AND($G199="Present",ISNUMBER($I199),$I199&lt;$H199),"Present with reduced minutes",IF(AND($G199="Late",OR($I199="",$I199&gt;=$H199)),"Review late minutes",IF(AND($G199="Absent",ISNUMBER($I199),$I199&gt;0),"Absent with attended minutes",IF(AND($G199="Excused",ISNUMBER($I199),$I199&gt;0),"Excused with attended minutes",""))))))))))</f>
        <v/>
      </c>
    </row>
    <row r="200">
      <c r="A200" s="17" t="n"/>
      <c r="B200" s="18" t="n"/>
      <c r="C200" s="17" t="n"/>
      <c r="D200" s="17" t="n"/>
      <c r="E200" s="19">
        <f>IF($D200="","",IFERROR(INDEX('Roster &amp; Settings'!$B$5:$B$104,MATCH($D200,'Roster &amp; Settings'!$A$5:$A$104,0)),"Unknown learner"))</f>
        <v/>
      </c>
      <c r="F200" s="19">
        <f>IF($D200="","",IFERROR(INDEX('Roster &amp; Settings'!$C$5:$C$104,MATCH($D200,'Roster &amp; Settings'!$A$5:$A$104,0)),"Unknown group"))</f>
        <v/>
      </c>
      <c r="G200" s="17" t="n"/>
      <c r="H200" s="20" t="n"/>
      <c r="I200" s="20" t="n"/>
      <c r="J200" s="17" t="n"/>
      <c r="K200" s="21">
        <f>IF(COUNTA($A200:$I200)=0,"",IF(OR($A200="",$B200="",$C200="",$D200="",$G200="",$H200=""),0,IF($G200="Excused",0,1)))</f>
        <v/>
      </c>
      <c r="L200" s="21">
        <f>IF(COUNTA($A200:$I200)=0,"",IF(OR($A200="",$B200="",$C200="",$D200="",$G200="",$H200=""),0,IF(OR($G200="Present",$G200="Late"),1,0)))</f>
        <v/>
      </c>
      <c r="M200" s="22">
        <f>IF(OR($K200="",$K200=0),"",IFERROR($L200/$K200,""))</f>
        <v/>
      </c>
      <c r="N200" s="19">
        <f>IF(COUNTA($A200:$J200)=0,"",IF(OR($A200="",$B200="",$C200="",$D200="",$G200="",$H200=""),"Missing required field",IF(COUNTIF($A$5:$A$504,$A200)&gt;1,"Duplicate Record ID",IF(OR($E200="Unknown learner",$F200="Unknown group"),"Unknown learner",IF($B200&gt;TODAY(),"Future session date",IF(OR(NOT(ISNUMBER($H200)),$H200&lt;=0,$H200&gt;1440),"Invalid scheduled minutes",IF(AND(ISNUMBER($I200),$I200&gt;$H200),"Attended minutes exceed scheduled minutes",IF(AND($G200="Present",ISNUMBER($I200),$I200&lt;$H200),"Present with reduced minutes",IF(AND($G200="Late",OR($I200="",$I200&gt;=$H200)),"Review late minutes",IF(AND($G200="Absent",ISNUMBER($I200),$I200&gt;0),"Absent with attended minutes",IF(AND($G200="Excused",ISNUMBER($I200),$I200&gt;0),"Excused with attended minutes",""))))))))))</f>
        <v/>
      </c>
    </row>
    <row r="201">
      <c r="A201" s="17" t="n"/>
      <c r="B201" s="18" t="n"/>
      <c r="C201" s="17" t="n"/>
      <c r="D201" s="17" t="n"/>
      <c r="E201" s="19">
        <f>IF($D201="","",IFERROR(INDEX('Roster &amp; Settings'!$B$5:$B$104,MATCH($D201,'Roster &amp; Settings'!$A$5:$A$104,0)),"Unknown learner"))</f>
        <v/>
      </c>
      <c r="F201" s="19">
        <f>IF($D201="","",IFERROR(INDEX('Roster &amp; Settings'!$C$5:$C$104,MATCH($D201,'Roster &amp; Settings'!$A$5:$A$104,0)),"Unknown group"))</f>
        <v/>
      </c>
      <c r="G201" s="17" t="n"/>
      <c r="H201" s="20" t="n"/>
      <c r="I201" s="20" t="n"/>
      <c r="J201" s="17" t="n"/>
      <c r="K201" s="21">
        <f>IF(COUNTA($A201:$I201)=0,"",IF(OR($A201="",$B201="",$C201="",$D201="",$G201="",$H201=""),0,IF($G201="Excused",0,1)))</f>
        <v/>
      </c>
      <c r="L201" s="21">
        <f>IF(COUNTA($A201:$I201)=0,"",IF(OR($A201="",$B201="",$C201="",$D201="",$G201="",$H201=""),0,IF(OR($G201="Present",$G201="Late"),1,0)))</f>
        <v/>
      </c>
      <c r="M201" s="22">
        <f>IF(OR($K201="",$K201=0),"",IFERROR($L201/$K201,""))</f>
        <v/>
      </c>
      <c r="N201" s="19">
        <f>IF(COUNTA($A201:$J201)=0,"",IF(OR($A201="",$B201="",$C201="",$D201="",$G201="",$H201=""),"Missing required field",IF(COUNTIF($A$5:$A$504,$A201)&gt;1,"Duplicate Record ID",IF(OR($E201="Unknown learner",$F201="Unknown group"),"Unknown learner",IF($B201&gt;TODAY(),"Future session date",IF(OR(NOT(ISNUMBER($H201)),$H201&lt;=0,$H201&gt;1440),"Invalid scheduled minutes",IF(AND(ISNUMBER($I201),$I201&gt;$H201),"Attended minutes exceed scheduled minutes",IF(AND($G201="Present",ISNUMBER($I201),$I201&lt;$H201),"Present with reduced minutes",IF(AND($G201="Late",OR($I201="",$I201&gt;=$H201)),"Review late minutes",IF(AND($G201="Absent",ISNUMBER($I201),$I201&gt;0),"Absent with attended minutes",IF(AND($G201="Excused",ISNUMBER($I201),$I201&gt;0),"Excused with attended minutes",""))))))))))</f>
        <v/>
      </c>
    </row>
    <row r="202">
      <c r="A202" s="17" t="n"/>
      <c r="B202" s="18" t="n"/>
      <c r="C202" s="17" t="n"/>
      <c r="D202" s="17" t="n"/>
      <c r="E202" s="19">
        <f>IF($D202="","",IFERROR(INDEX('Roster &amp; Settings'!$B$5:$B$104,MATCH($D202,'Roster &amp; Settings'!$A$5:$A$104,0)),"Unknown learner"))</f>
        <v/>
      </c>
      <c r="F202" s="19">
        <f>IF($D202="","",IFERROR(INDEX('Roster &amp; Settings'!$C$5:$C$104,MATCH($D202,'Roster &amp; Settings'!$A$5:$A$104,0)),"Unknown group"))</f>
        <v/>
      </c>
      <c r="G202" s="17" t="n"/>
      <c r="H202" s="20" t="n"/>
      <c r="I202" s="20" t="n"/>
      <c r="J202" s="17" t="n"/>
      <c r="K202" s="21">
        <f>IF(COUNTA($A202:$I202)=0,"",IF(OR($A202="",$B202="",$C202="",$D202="",$G202="",$H202=""),0,IF($G202="Excused",0,1)))</f>
        <v/>
      </c>
      <c r="L202" s="21">
        <f>IF(COUNTA($A202:$I202)=0,"",IF(OR($A202="",$B202="",$C202="",$D202="",$G202="",$H202=""),0,IF(OR($G202="Present",$G202="Late"),1,0)))</f>
        <v/>
      </c>
      <c r="M202" s="22">
        <f>IF(OR($K202="",$K202=0),"",IFERROR($L202/$K202,""))</f>
        <v/>
      </c>
      <c r="N202" s="19">
        <f>IF(COUNTA($A202:$J202)=0,"",IF(OR($A202="",$B202="",$C202="",$D202="",$G202="",$H202=""),"Missing required field",IF(COUNTIF($A$5:$A$504,$A202)&gt;1,"Duplicate Record ID",IF(OR($E202="Unknown learner",$F202="Unknown group"),"Unknown learner",IF($B202&gt;TODAY(),"Future session date",IF(OR(NOT(ISNUMBER($H202)),$H202&lt;=0,$H202&gt;1440),"Invalid scheduled minutes",IF(AND(ISNUMBER($I202),$I202&gt;$H202),"Attended minutes exceed scheduled minutes",IF(AND($G202="Present",ISNUMBER($I202),$I202&lt;$H202),"Present with reduced minutes",IF(AND($G202="Late",OR($I202="",$I202&gt;=$H202)),"Review late minutes",IF(AND($G202="Absent",ISNUMBER($I202),$I202&gt;0),"Absent with attended minutes",IF(AND($G202="Excused",ISNUMBER($I202),$I202&gt;0),"Excused with attended minutes",""))))))))))</f>
        <v/>
      </c>
    </row>
    <row r="203">
      <c r="A203" s="17" t="n"/>
      <c r="B203" s="18" t="n"/>
      <c r="C203" s="17" t="n"/>
      <c r="D203" s="17" t="n"/>
      <c r="E203" s="19">
        <f>IF($D203="","",IFERROR(INDEX('Roster &amp; Settings'!$B$5:$B$104,MATCH($D203,'Roster &amp; Settings'!$A$5:$A$104,0)),"Unknown learner"))</f>
        <v/>
      </c>
      <c r="F203" s="19">
        <f>IF($D203="","",IFERROR(INDEX('Roster &amp; Settings'!$C$5:$C$104,MATCH($D203,'Roster &amp; Settings'!$A$5:$A$104,0)),"Unknown group"))</f>
        <v/>
      </c>
      <c r="G203" s="17" t="n"/>
      <c r="H203" s="20" t="n"/>
      <c r="I203" s="20" t="n"/>
      <c r="J203" s="17" t="n"/>
      <c r="K203" s="21">
        <f>IF(COUNTA($A203:$I203)=0,"",IF(OR($A203="",$B203="",$C203="",$D203="",$G203="",$H203=""),0,IF($G203="Excused",0,1)))</f>
        <v/>
      </c>
      <c r="L203" s="21">
        <f>IF(COUNTA($A203:$I203)=0,"",IF(OR($A203="",$B203="",$C203="",$D203="",$G203="",$H203=""),0,IF(OR($G203="Present",$G203="Late"),1,0)))</f>
        <v/>
      </c>
      <c r="M203" s="22">
        <f>IF(OR($K203="",$K203=0),"",IFERROR($L203/$K203,""))</f>
        <v/>
      </c>
      <c r="N203" s="19">
        <f>IF(COUNTA($A203:$J203)=0,"",IF(OR($A203="",$B203="",$C203="",$D203="",$G203="",$H203=""),"Missing required field",IF(COUNTIF($A$5:$A$504,$A203)&gt;1,"Duplicate Record ID",IF(OR($E203="Unknown learner",$F203="Unknown group"),"Unknown learner",IF($B203&gt;TODAY(),"Future session date",IF(OR(NOT(ISNUMBER($H203)),$H203&lt;=0,$H203&gt;1440),"Invalid scheduled minutes",IF(AND(ISNUMBER($I203),$I203&gt;$H203),"Attended minutes exceed scheduled minutes",IF(AND($G203="Present",ISNUMBER($I203),$I203&lt;$H203),"Present with reduced minutes",IF(AND($G203="Late",OR($I203="",$I203&gt;=$H203)),"Review late minutes",IF(AND($G203="Absent",ISNUMBER($I203),$I203&gt;0),"Absent with attended minutes",IF(AND($G203="Excused",ISNUMBER($I203),$I203&gt;0),"Excused with attended minutes",""))))))))))</f>
        <v/>
      </c>
    </row>
    <row r="204">
      <c r="A204" s="17" t="n"/>
      <c r="B204" s="18" t="n"/>
      <c r="C204" s="17" t="n"/>
      <c r="D204" s="17" t="n"/>
      <c r="E204" s="19">
        <f>IF($D204="","",IFERROR(INDEX('Roster &amp; Settings'!$B$5:$B$104,MATCH($D204,'Roster &amp; Settings'!$A$5:$A$104,0)),"Unknown learner"))</f>
        <v/>
      </c>
      <c r="F204" s="19">
        <f>IF($D204="","",IFERROR(INDEX('Roster &amp; Settings'!$C$5:$C$104,MATCH($D204,'Roster &amp; Settings'!$A$5:$A$104,0)),"Unknown group"))</f>
        <v/>
      </c>
      <c r="G204" s="17" t="n"/>
      <c r="H204" s="20" t="n"/>
      <c r="I204" s="20" t="n"/>
      <c r="J204" s="17" t="n"/>
      <c r="K204" s="21">
        <f>IF(COUNTA($A204:$I204)=0,"",IF(OR($A204="",$B204="",$C204="",$D204="",$G204="",$H204=""),0,IF($G204="Excused",0,1)))</f>
        <v/>
      </c>
      <c r="L204" s="21">
        <f>IF(COUNTA($A204:$I204)=0,"",IF(OR($A204="",$B204="",$C204="",$D204="",$G204="",$H204=""),0,IF(OR($G204="Present",$G204="Late"),1,0)))</f>
        <v/>
      </c>
      <c r="M204" s="22">
        <f>IF(OR($K204="",$K204=0),"",IFERROR($L204/$K204,""))</f>
        <v/>
      </c>
      <c r="N204" s="19">
        <f>IF(COUNTA($A204:$J204)=0,"",IF(OR($A204="",$B204="",$C204="",$D204="",$G204="",$H204=""),"Missing required field",IF(COUNTIF($A$5:$A$504,$A204)&gt;1,"Duplicate Record ID",IF(OR($E204="Unknown learner",$F204="Unknown group"),"Unknown learner",IF($B204&gt;TODAY(),"Future session date",IF(OR(NOT(ISNUMBER($H204)),$H204&lt;=0,$H204&gt;1440),"Invalid scheduled minutes",IF(AND(ISNUMBER($I204),$I204&gt;$H204),"Attended minutes exceed scheduled minutes",IF(AND($G204="Present",ISNUMBER($I204),$I204&lt;$H204),"Present with reduced minutes",IF(AND($G204="Late",OR($I204="",$I204&gt;=$H204)),"Review late minutes",IF(AND($G204="Absent",ISNUMBER($I204),$I204&gt;0),"Absent with attended minutes",IF(AND($G204="Excused",ISNUMBER($I204),$I204&gt;0),"Excused with attended minutes",""))))))))))</f>
        <v/>
      </c>
    </row>
    <row r="205">
      <c r="A205" s="17" t="n"/>
      <c r="B205" s="18" t="n"/>
      <c r="C205" s="17" t="n"/>
      <c r="D205" s="17" t="n"/>
      <c r="E205" s="19">
        <f>IF($D205="","",IFERROR(INDEX('Roster &amp; Settings'!$B$5:$B$104,MATCH($D205,'Roster &amp; Settings'!$A$5:$A$104,0)),"Unknown learner"))</f>
        <v/>
      </c>
      <c r="F205" s="19">
        <f>IF($D205="","",IFERROR(INDEX('Roster &amp; Settings'!$C$5:$C$104,MATCH($D205,'Roster &amp; Settings'!$A$5:$A$104,0)),"Unknown group"))</f>
        <v/>
      </c>
      <c r="G205" s="17" t="n"/>
      <c r="H205" s="20" t="n"/>
      <c r="I205" s="20" t="n"/>
      <c r="J205" s="17" t="n"/>
      <c r="K205" s="21">
        <f>IF(COUNTA($A205:$I205)=0,"",IF(OR($A205="",$B205="",$C205="",$D205="",$G205="",$H205=""),0,IF($G205="Excused",0,1)))</f>
        <v/>
      </c>
      <c r="L205" s="21">
        <f>IF(COUNTA($A205:$I205)=0,"",IF(OR($A205="",$B205="",$C205="",$D205="",$G205="",$H205=""),0,IF(OR($G205="Present",$G205="Late"),1,0)))</f>
        <v/>
      </c>
      <c r="M205" s="22">
        <f>IF(OR($K205="",$K205=0),"",IFERROR($L205/$K205,""))</f>
        <v/>
      </c>
      <c r="N205" s="19">
        <f>IF(COUNTA($A205:$J205)=0,"",IF(OR($A205="",$B205="",$C205="",$D205="",$G205="",$H205=""),"Missing required field",IF(COUNTIF($A$5:$A$504,$A205)&gt;1,"Duplicate Record ID",IF(OR($E205="Unknown learner",$F205="Unknown group"),"Unknown learner",IF($B205&gt;TODAY(),"Future session date",IF(OR(NOT(ISNUMBER($H205)),$H205&lt;=0,$H205&gt;1440),"Invalid scheduled minutes",IF(AND(ISNUMBER($I205),$I205&gt;$H205),"Attended minutes exceed scheduled minutes",IF(AND($G205="Present",ISNUMBER($I205),$I205&lt;$H205),"Present with reduced minutes",IF(AND($G205="Late",OR($I205="",$I205&gt;=$H205)),"Review late minutes",IF(AND($G205="Absent",ISNUMBER($I205),$I205&gt;0),"Absent with attended minutes",IF(AND($G205="Excused",ISNUMBER($I205),$I205&gt;0),"Excused with attended minutes",""))))))))))</f>
        <v/>
      </c>
    </row>
    <row r="206">
      <c r="A206" s="17" t="n"/>
      <c r="B206" s="18" t="n"/>
      <c r="C206" s="17" t="n"/>
      <c r="D206" s="17" t="n"/>
      <c r="E206" s="19">
        <f>IF($D206="","",IFERROR(INDEX('Roster &amp; Settings'!$B$5:$B$104,MATCH($D206,'Roster &amp; Settings'!$A$5:$A$104,0)),"Unknown learner"))</f>
        <v/>
      </c>
      <c r="F206" s="19">
        <f>IF($D206="","",IFERROR(INDEX('Roster &amp; Settings'!$C$5:$C$104,MATCH($D206,'Roster &amp; Settings'!$A$5:$A$104,0)),"Unknown group"))</f>
        <v/>
      </c>
      <c r="G206" s="17" t="n"/>
      <c r="H206" s="20" t="n"/>
      <c r="I206" s="20" t="n"/>
      <c r="J206" s="17" t="n"/>
      <c r="K206" s="21">
        <f>IF(COUNTA($A206:$I206)=0,"",IF(OR($A206="",$B206="",$C206="",$D206="",$G206="",$H206=""),0,IF($G206="Excused",0,1)))</f>
        <v/>
      </c>
      <c r="L206" s="21">
        <f>IF(COUNTA($A206:$I206)=0,"",IF(OR($A206="",$B206="",$C206="",$D206="",$G206="",$H206=""),0,IF(OR($G206="Present",$G206="Late"),1,0)))</f>
        <v/>
      </c>
      <c r="M206" s="22">
        <f>IF(OR($K206="",$K206=0),"",IFERROR($L206/$K206,""))</f>
        <v/>
      </c>
      <c r="N206" s="19">
        <f>IF(COUNTA($A206:$J206)=0,"",IF(OR($A206="",$B206="",$C206="",$D206="",$G206="",$H206=""),"Missing required field",IF(COUNTIF($A$5:$A$504,$A206)&gt;1,"Duplicate Record ID",IF(OR($E206="Unknown learner",$F206="Unknown group"),"Unknown learner",IF($B206&gt;TODAY(),"Future session date",IF(OR(NOT(ISNUMBER($H206)),$H206&lt;=0,$H206&gt;1440),"Invalid scheduled minutes",IF(AND(ISNUMBER($I206),$I206&gt;$H206),"Attended minutes exceed scheduled minutes",IF(AND($G206="Present",ISNUMBER($I206),$I206&lt;$H206),"Present with reduced minutes",IF(AND($G206="Late",OR($I206="",$I206&gt;=$H206)),"Review late minutes",IF(AND($G206="Absent",ISNUMBER($I206),$I206&gt;0),"Absent with attended minutes",IF(AND($G206="Excused",ISNUMBER($I206),$I206&gt;0),"Excused with attended minutes",""))))))))))</f>
        <v/>
      </c>
    </row>
    <row r="207">
      <c r="A207" s="17" t="n"/>
      <c r="B207" s="18" t="n"/>
      <c r="C207" s="17" t="n"/>
      <c r="D207" s="17" t="n"/>
      <c r="E207" s="19">
        <f>IF($D207="","",IFERROR(INDEX('Roster &amp; Settings'!$B$5:$B$104,MATCH($D207,'Roster &amp; Settings'!$A$5:$A$104,0)),"Unknown learner"))</f>
        <v/>
      </c>
      <c r="F207" s="19">
        <f>IF($D207="","",IFERROR(INDEX('Roster &amp; Settings'!$C$5:$C$104,MATCH($D207,'Roster &amp; Settings'!$A$5:$A$104,0)),"Unknown group"))</f>
        <v/>
      </c>
      <c r="G207" s="17" t="n"/>
      <c r="H207" s="20" t="n"/>
      <c r="I207" s="20" t="n"/>
      <c r="J207" s="17" t="n"/>
      <c r="K207" s="21">
        <f>IF(COUNTA($A207:$I207)=0,"",IF(OR($A207="",$B207="",$C207="",$D207="",$G207="",$H207=""),0,IF($G207="Excused",0,1)))</f>
        <v/>
      </c>
      <c r="L207" s="21">
        <f>IF(COUNTA($A207:$I207)=0,"",IF(OR($A207="",$B207="",$C207="",$D207="",$G207="",$H207=""),0,IF(OR($G207="Present",$G207="Late"),1,0)))</f>
        <v/>
      </c>
      <c r="M207" s="22">
        <f>IF(OR($K207="",$K207=0),"",IFERROR($L207/$K207,""))</f>
        <v/>
      </c>
      <c r="N207" s="19">
        <f>IF(COUNTA($A207:$J207)=0,"",IF(OR($A207="",$B207="",$C207="",$D207="",$G207="",$H207=""),"Missing required field",IF(COUNTIF($A$5:$A$504,$A207)&gt;1,"Duplicate Record ID",IF(OR($E207="Unknown learner",$F207="Unknown group"),"Unknown learner",IF($B207&gt;TODAY(),"Future session date",IF(OR(NOT(ISNUMBER($H207)),$H207&lt;=0,$H207&gt;1440),"Invalid scheduled minutes",IF(AND(ISNUMBER($I207),$I207&gt;$H207),"Attended minutes exceed scheduled minutes",IF(AND($G207="Present",ISNUMBER($I207),$I207&lt;$H207),"Present with reduced minutes",IF(AND($G207="Late",OR($I207="",$I207&gt;=$H207)),"Review late minutes",IF(AND($G207="Absent",ISNUMBER($I207),$I207&gt;0),"Absent with attended minutes",IF(AND($G207="Excused",ISNUMBER($I207),$I207&gt;0),"Excused with attended minutes",""))))))))))</f>
        <v/>
      </c>
    </row>
    <row r="208">
      <c r="A208" s="17" t="n"/>
      <c r="B208" s="18" t="n"/>
      <c r="C208" s="17" t="n"/>
      <c r="D208" s="17" t="n"/>
      <c r="E208" s="19">
        <f>IF($D208="","",IFERROR(INDEX('Roster &amp; Settings'!$B$5:$B$104,MATCH($D208,'Roster &amp; Settings'!$A$5:$A$104,0)),"Unknown learner"))</f>
        <v/>
      </c>
      <c r="F208" s="19">
        <f>IF($D208="","",IFERROR(INDEX('Roster &amp; Settings'!$C$5:$C$104,MATCH($D208,'Roster &amp; Settings'!$A$5:$A$104,0)),"Unknown group"))</f>
        <v/>
      </c>
      <c r="G208" s="17" t="n"/>
      <c r="H208" s="20" t="n"/>
      <c r="I208" s="20" t="n"/>
      <c r="J208" s="17" t="n"/>
      <c r="K208" s="21">
        <f>IF(COUNTA($A208:$I208)=0,"",IF(OR($A208="",$B208="",$C208="",$D208="",$G208="",$H208=""),0,IF($G208="Excused",0,1)))</f>
        <v/>
      </c>
      <c r="L208" s="21">
        <f>IF(COUNTA($A208:$I208)=0,"",IF(OR($A208="",$B208="",$C208="",$D208="",$G208="",$H208=""),0,IF(OR($G208="Present",$G208="Late"),1,0)))</f>
        <v/>
      </c>
      <c r="M208" s="22">
        <f>IF(OR($K208="",$K208=0),"",IFERROR($L208/$K208,""))</f>
        <v/>
      </c>
      <c r="N208" s="19">
        <f>IF(COUNTA($A208:$J208)=0,"",IF(OR($A208="",$B208="",$C208="",$D208="",$G208="",$H208=""),"Missing required field",IF(COUNTIF($A$5:$A$504,$A208)&gt;1,"Duplicate Record ID",IF(OR($E208="Unknown learner",$F208="Unknown group"),"Unknown learner",IF($B208&gt;TODAY(),"Future session date",IF(OR(NOT(ISNUMBER($H208)),$H208&lt;=0,$H208&gt;1440),"Invalid scheduled minutes",IF(AND(ISNUMBER($I208),$I208&gt;$H208),"Attended minutes exceed scheduled minutes",IF(AND($G208="Present",ISNUMBER($I208),$I208&lt;$H208),"Present with reduced minutes",IF(AND($G208="Late",OR($I208="",$I208&gt;=$H208)),"Review late minutes",IF(AND($G208="Absent",ISNUMBER($I208),$I208&gt;0),"Absent with attended minutes",IF(AND($G208="Excused",ISNUMBER($I208),$I208&gt;0),"Excused with attended minutes",""))))))))))</f>
        <v/>
      </c>
    </row>
    <row r="209">
      <c r="A209" s="17" t="n"/>
      <c r="B209" s="18" t="n"/>
      <c r="C209" s="17" t="n"/>
      <c r="D209" s="17" t="n"/>
      <c r="E209" s="19">
        <f>IF($D209="","",IFERROR(INDEX('Roster &amp; Settings'!$B$5:$B$104,MATCH($D209,'Roster &amp; Settings'!$A$5:$A$104,0)),"Unknown learner"))</f>
        <v/>
      </c>
      <c r="F209" s="19">
        <f>IF($D209="","",IFERROR(INDEX('Roster &amp; Settings'!$C$5:$C$104,MATCH($D209,'Roster &amp; Settings'!$A$5:$A$104,0)),"Unknown group"))</f>
        <v/>
      </c>
      <c r="G209" s="17" t="n"/>
      <c r="H209" s="20" t="n"/>
      <c r="I209" s="20" t="n"/>
      <c r="J209" s="17" t="n"/>
      <c r="K209" s="21">
        <f>IF(COUNTA($A209:$I209)=0,"",IF(OR($A209="",$B209="",$C209="",$D209="",$G209="",$H209=""),0,IF($G209="Excused",0,1)))</f>
        <v/>
      </c>
      <c r="L209" s="21">
        <f>IF(COUNTA($A209:$I209)=0,"",IF(OR($A209="",$B209="",$C209="",$D209="",$G209="",$H209=""),0,IF(OR($G209="Present",$G209="Late"),1,0)))</f>
        <v/>
      </c>
      <c r="M209" s="22">
        <f>IF(OR($K209="",$K209=0),"",IFERROR($L209/$K209,""))</f>
        <v/>
      </c>
      <c r="N209" s="19">
        <f>IF(COUNTA($A209:$J209)=0,"",IF(OR($A209="",$B209="",$C209="",$D209="",$G209="",$H209=""),"Missing required field",IF(COUNTIF($A$5:$A$504,$A209)&gt;1,"Duplicate Record ID",IF(OR($E209="Unknown learner",$F209="Unknown group"),"Unknown learner",IF($B209&gt;TODAY(),"Future session date",IF(OR(NOT(ISNUMBER($H209)),$H209&lt;=0,$H209&gt;1440),"Invalid scheduled minutes",IF(AND(ISNUMBER($I209),$I209&gt;$H209),"Attended minutes exceed scheduled minutes",IF(AND($G209="Present",ISNUMBER($I209),$I209&lt;$H209),"Present with reduced minutes",IF(AND($G209="Late",OR($I209="",$I209&gt;=$H209)),"Review late minutes",IF(AND($G209="Absent",ISNUMBER($I209),$I209&gt;0),"Absent with attended minutes",IF(AND($G209="Excused",ISNUMBER($I209),$I209&gt;0),"Excused with attended minutes",""))))))))))</f>
        <v/>
      </c>
    </row>
    <row r="210">
      <c r="A210" s="17" t="n"/>
      <c r="B210" s="18" t="n"/>
      <c r="C210" s="17" t="n"/>
      <c r="D210" s="17" t="n"/>
      <c r="E210" s="19">
        <f>IF($D210="","",IFERROR(INDEX('Roster &amp; Settings'!$B$5:$B$104,MATCH($D210,'Roster &amp; Settings'!$A$5:$A$104,0)),"Unknown learner"))</f>
        <v/>
      </c>
      <c r="F210" s="19">
        <f>IF($D210="","",IFERROR(INDEX('Roster &amp; Settings'!$C$5:$C$104,MATCH($D210,'Roster &amp; Settings'!$A$5:$A$104,0)),"Unknown group"))</f>
        <v/>
      </c>
      <c r="G210" s="17" t="n"/>
      <c r="H210" s="20" t="n"/>
      <c r="I210" s="20" t="n"/>
      <c r="J210" s="17" t="n"/>
      <c r="K210" s="21">
        <f>IF(COUNTA($A210:$I210)=0,"",IF(OR($A210="",$B210="",$C210="",$D210="",$G210="",$H210=""),0,IF($G210="Excused",0,1)))</f>
        <v/>
      </c>
      <c r="L210" s="21">
        <f>IF(COUNTA($A210:$I210)=0,"",IF(OR($A210="",$B210="",$C210="",$D210="",$G210="",$H210=""),0,IF(OR($G210="Present",$G210="Late"),1,0)))</f>
        <v/>
      </c>
      <c r="M210" s="22">
        <f>IF(OR($K210="",$K210=0),"",IFERROR($L210/$K210,""))</f>
        <v/>
      </c>
      <c r="N210" s="19">
        <f>IF(COUNTA($A210:$J210)=0,"",IF(OR($A210="",$B210="",$C210="",$D210="",$G210="",$H210=""),"Missing required field",IF(COUNTIF($A$5:$A$504,$A210)&gt;1,"Duplicate Record ID",IF(OR($E210="Unknown learner",$F210="Unknown group"),"Unknown learner",IF($B210&gt;TODAY(),"Future session date",IF(OR(NOT(ISNUMBER($H210)),$H210&lt;=0,$H210&gt;1440),"Invalid scheduled minutes",IF(AND(ISNUMBER($I210),$I210&gt;$H210),"Attended minutes exceed scheduled minutes",IF(AND($G210="Present",ISNUMBER($I210),$I210&lt;$H210),"Present with reduced minutes",IF(AND($G210="Late",OR($I210="",$I210&gt;=$H210)),"Review late minutes",IF(AND($G210="Absent",ISNUMBER($I210),$I210&gt;0),"Absent with attended minutes",IF(AND($G210="Excused",ISNUMBER($I210),$I210&gt;0),"Excused with attended minutes",""))))))))))</f>
        <v/>
      </c>
    </row>
    <row r="211">
      <c r="A211" s="17" t="n"/>
      <c r="B211" s="18" t="n"/>
      <c r="C211" s="17" t="n"/>
      <c r="D211" s="17" t="n"/>
      <c r="E211" s="19">
        <f>IF($D211="","",IFERROR(INDEX('Roster &amp; Settings'!$B$5:$B$104,MATCH($D211,'Roster &amp; Settings'!$A$5:$A$104,0)),"Unknown learner"))</f>
        <v/>
      </c>
      <c r="F211" s="19">
        <f>IF($D211="","",IFERROR(INDEX('Roster &amp; Settings'!$C$5:$C$104,MATCH($D211,'Roster &amp; Settings'!$A$5:$A$104,0)),"Unknown group"))</f>
        <v/>
      </c>
      <c r="G211" s="17" t="n"/>
      <c r="H211" s="20" t="n"/>
      <c r="I211" s="20" t="n"/>
      <c r="J211" s="17" t="n"/>
      <c r="K211" s="21">
        <f>IF(COUNTA($A211:$I211)=0,"",IF(OR($A211="",$B211="",$C211="",$D211="",$G211="",$H211=""),0,IF($G211="Excused",0,1)))</f>
        <v/>
      </c>
      <c r="L211" s="21">
        <f>IF(COUNTA($A211:$I211)=0,"",IF(OR($A211="",$B211="",$C211="",$D211="",$G211="",$H211=""),0,IF(OR($G211="Present",$G211="Late"),1,0)))</f>
        <v/>
      </c>
      <c r="M211" s="22">
        <f>IF(OR($K211="",$K211=0),"",IFERROR($L211/$K211,""))</f>
        <v/>
      </c>
      <c r="N211" s="19">
        <f>IF(COUNTA($A211:$J211)=0,"",IF(OR($A211="",$B211="",$C211="",$D211="",$G211="",$H211=""),"Missing required field",IF(COUNTIF($A$5:$A$504,$A211)&gt;1,"Duplicate Record ID",IF(OR($E211="Unknown learner",$F211="Unknown group"),"Unknown learner",IF($B211&gt;TODAY(),"Future session date",IF(OR(NOT(ISNUMBER($H211)),$H211&lt;=0,$H211&gt;1440),"Invalid scheduled minutes",IF(AND(ISNUMBER($I211),$I211&gt;$H211),"Attended minutes exceed scheduled minutes",IF(AND($G211="Present",ISNUMBER($I211),$I211&lt;$H211),"Present with reduced minutes",IF(AND($G211="Late",OR($I211="",$I211&gt;=$H211)),"Review late minutes",IF(AND($G211="Absent",ISNUMBER($I211),$I211&gt;0),"Absent with attended minutes",IF(AND($G211="Excused",ISNUMBER($I211),$I211&gt;0),"Excused with attended minutes",""))))))))))</f>
        <v/>
      </c>
    </row>
    <row r="212">
      <c r="A212" s="17" t="n"/>
      <c r="B212" s="18" t="n"/>
      <c r="C212" s="17" t="n"/>
      <c r="D212" s="17" t="n"/>
      <c r="E212" s="19">
        <f>IF($D212="","",IFERROR(INDEX('Roster &amp; Settings'!$B$5:$B$104,MATCH($D212,'Roster &amp; Settings'!$A$5:$A$104,0)),"Unknown learner"))</f>
        <v/>
      </c>
      <c r="F212" s="19">
        <f>IF($D212="","",IFERROR(INDEX('Roster &amp; Settings'!$C$5:$C$104,MATCH($D212,'Roster &amp; Settings'!$A$5:$A$104,0)),"Unknown group"))</f>
        <v/>
      </c>
      <c r="G212" s="17" t="n"/>
      <c r="H212" s="20" t="n"/>
      <c r="I212" s="20" t="n"/>
      <c r="J212" s="17" t="n"/>
      <c r="K212" s="21">
        <f>IF(COUNTA($A212:$I212)=0,"",IF(OR($A212="",$B212="",$C212="",$D212="",$G212="",$H212=""),0,IF($G212="Excused",0,1)))</f>
        <v/>
      </c>
      <c r="L212" s="21">
        <f>IF(COUNTA($A212:$I212)=0,"",IF(OR($A212="",$B212="",$C212="",$D212="",$G212="",$H212=""),0,IF(OR($G212="Present",$G212="Late"),1,0)))</f>
        <v/>
      </c>
      <c r="M212" s="22">
        <f>IF(OR($K212="",$K212=0),"",IFERROR($L212/$K212,""))</f>
        <v/>
      </c>
      <c r="N212" s="19">
        <f>IF(COUNTA($A212:$J212)=0,"",IF(OR($A212="",$B212="",$C212="",$D212="",$G212="",$H212=""),"Missing required field",IF(COUNTIF($A$5:$A$504,$A212)&gt;1,"Duplicate Record ID",IF(OR($E212="Unknown learner",$F212="Unknown group"),"Unknown learner",IF($B212&gt;TODAY(),"Future session date",IF(OR(NOT(ISNUMBER($H212)),$H212&lt;=0,$H212&gt;1440),"Invalid scheduled minutes",IF(AND(ISNUMBER($I212),$I212&gt;$H212),"Attended minutes exceed scheduled minutes",IF(AND($G212="Present",ISNUMBER($I212),$I212&lt;$H212),"Present with reduced minutes",IF(AND($G212="Late",OR($I212="",$I212&gt;=$H212)),"Review late minutes",IF(AND($G212="Absent",ISNUMBER($I212),$I212&gt;0),"Absent with attended minutes",IF(AND($G212="Excused",ISNUMBER($I212),$I212&gt;0),"Excused with attended minutes",""))))))))))</f>
        <v/>
      </c>
    </row>
    <row r="213">
      <c r="A213" s="17" t="n"/>
      <c r="B213" s="18" t="n"/>
      <c r="C213" s="17" t="n"/>
      <c r="D213" s="17" t="n"/>
      <c r="E213" s="19">
        <f>IF($D213="","",IFERROR(INDEX('Roster &amp; Settings'!$B$5:$B$104,MATCH($D213,'Roster &amp; Settings'!$A$5:$A$104,0)),"Unknown learner"))</f>
        <v/>
      </c>
      <c r="F213" s="19">
        <f>IF($D213="","",IFERROR(INDEX('Roster &amp; Settings'!$C$5:$C$104,MATCH($D213,'Roster &amp; Settings'!$A$5:$A$104,0)),"Unknown group"))</f>
        <v/>
      </c>
      <c r="G213" s="17" t="n"/>
      <c r="H213" s="20" t="n"/>
      <c r="I213" s="20" t="n"/>
      <c r="J213" s="17" t="n"/>
      <c r="K213" s="21">
        <f>IF(COUNTA($A213:$I213)=0,"",IF(OR($A213="",$B213="",$C213="",$D213="",$G213="",$H213=""),0,IF($G213="Excused",0,1)))</f>
        <v/>
      </c>
      <c r="L213" s="21">
        <f>IF(COUNTA($A213:$I213)=0,"",IF(OR($A213="",$B213="",$C213="",$D213="",$G213="",$H213=""),0,IF(OR($G213="Present",$G213="Late"),1,0)))</f>
        <v/>
      </c>
      <c r="M213" s="22">
        <f>IF(OR($K213="",$K213=0),"",IFERROR($L213/$K213,""))</f>
        <v/>
      </c>
      <c r="N213" s="19">
        <f>IF(COUNTA($A213:$J213)=0,"",IF(OR($A213="",$B213="",$C213="",$D213="",$G213="",$H213=""),"Missing required field",IF(COUNTIF($A$5:$A$504,$A213)&gt;1,"Duplicate Record ID",IF(OR($E213="Unknown learner",$F213="Unknown group"),"Unknown learner",IF($B213&gt;TODAY(),"Future session date",IF(OR(NOT(ISNUMBER($H213)),$H213&lt;=0,$H213&gt;1440),"Invalid scheduled minutes",IF(AND(ISNUMBER($I213),$I213&gt;$H213),"Attended minutes exceed scheduled minutes",IF(AND($G213="Present",ISNUMBER($I213),$I213&lt;$H213),"Present with reduced minutes",IF(AND($G213="Late",OR($I213="",$I213&gt;=$H213)),"Review late minutes",IF(AND($G213="Absent",ISNUMBER($I213),$I213&gt;0),"Absent with attended minutes",IF(AND($G213="Excused",ISNUMBER($I213),$I213&gt;0),"Excused with attended minutes",""))))))))))</f>
        <v/>
      </c>
    </row>
    <row r="214">
      <c r="A214" s="17" t="n"/>
      <c r="B214" s="18" t="n"/>
      <c r="C214" s="17" t="n"/>
      <c r="D214" s="17" t="n"/>
      <c r="E214" s="19">
        <f>IF($D214="","",IFERROR(INDEX('Roster &amp; Settings'!$B$5:$B$104,MATCH($D214,'Roster &amp; Settings'!$A$5:$A$104,0)),"Unknown learner"))</f>
        <v/>
      </c>
      <c r="F214" s="19">
        <f>IF($D214="","",IFERROR(INDEX('Roster &amp; Settings'!$C$5:$C$104,MATCH($D214,'Roster &amp; Settings'!$A$5:$A$104,0)),"Unknown group"))</f>
        <v/>
      </c>
      <c r="G214" s="17" t="n"/>
      <c r="H214" s="20" t="n"/>
      <c r="I214" s="20" t="n"/>
      <c r="J214" s="17" t="n"/>
      <c r="K214" s="21">
        <f>IF(COUNTA($A214:$I214)=0,"",IF(OR($A214="",$B214="",$C214="",$D214="",$G214="",$H214=""),0,IF($G214="Excused",0,1)))</f>
        <v/>
      </c>
      <c r="L214" s="21">
        <f>IF(COUNTA($A214:$I214)=0,"",IF(OR($A214="",$B214="",$C214="",$D214="",$G214="",$H214=""),0,IF(OR($G214="Present",$G214="Late"),1,0)))</f>
        <v/>
      </c>
      <c r="M214" s="22">
        <f>IF(OR($K214="",$K214=0),"",IFERROR($L214/$K214,""))</f>
        <v/>
      </c>
      <c r="N214" s="19">
        <f>IF(COUNTA($A214:$J214)=0,"",IF(OR($A214="",$B214="",$C214="",$D214="",$G214="",$H214=""),"Missing required field",IF(COUNTIF($A$5:$A$504,$A214)&gt;1,"Duplicate Record ID",IF(OR($E214="Unknown learner",$F214="Unknown group"),"Unknown learner",IF($B214&gt;TODAY(),"Future session date",IF(OR(NOT(ISNUMBER($H214)),$H214&lt;=0,$H214&gt;1440),"Invalid scheduled minutes",IF(AND(ISNUMBER($I214),$I214&gt;$H214),"Attended minutes exceed scheduled minutes",IF(AND($G214="Present",ISNUMBER($I214),$I214&lt;$H214),"Present with reduced minutes",IF(AND($G214="Late",OR($I214="",$I214&gt;=$H214)),"Review late minutes",IF(AND($G214="Absent",ISNUMBER($I214),$I214&gt;0),"Absent with attended minutes",IF(AND($G214="Excused",ISNUMBER($I214),$I214&gt;0),"Excused with attended minutes",""))))))))))</f>
        <v/>
      </c>
    </row>
    <row r="215">
      <c r="A215" s="17" t="n"/>
      <c r="B215" s="18" t="n"/>
      <c r="C215" s="17" t="n"/>
      <c r="D215" s="17" t="n"/>
      <c r="E215" s="19">
        <f>IF($D215="","",IFERROR(INDEX('Roster &amp; Settings'!$B$5:$B$104,MATCH($D215,'Roster &amp; Settings'!$A$5:$A$104,0)),"Unknown learner"))</f>
        <v/>
      </c>
      <c r="F215" s="19">
        <f>IF($D215="","",IFERROR(INDEX('Roster &amp; Settings'!$C$5:$C$104,MATCH($D215,'Roster &amp; Settings'!$A$5:$A$104,0)),"Unknown group"))</f>
        <v/>
      </c>
      <c r="G215" s="17" t="n"/>
      <c r="H215" s="20" t="n"/>
      <c r="I215" s="20" t="n"/>
      <c r="J215" s="17" t="n"/>
      <c r="K215" s="21">
        <f>IF(COUNTA($A215:$I215)=0,"",IF(OR($A215="",$B215="",$C215="",$D215="",$G215="",$H215=""),0,IF($G215="Excused",0,1)))</f>
        <v/>
      </c>
      <c r="L215" s="21">
        <f>IF(COUNTA($A215:$I215)=0,"",IF(OR($A215="",$B215="",$C215="",$D215="",$G215="",$H215=""),0,IF(OR($G215="Present",$G215="Late"),1,0)))</f>
        <v/>
      </c>
      <c r="M215" s="22">
        <f>IF(OR($K215="",$K215=0),"",IFERROR($L215/$K215,""))</f>
        <v/>
      </c>
      <c r="N215" s="19">
        <f>IF(COUNTA($A215:$J215)=0,"",IF(OR($A215="",$B215="",$C215="",$D215="",$G215="",$H215=""),"Missing required field",IF(COUNTIF($A$5:$A$504,$A215)&gt;1,"Duplicate Record ID",IF(OR($E215="Unknown learner",$F215="Unknown group"),"Unknown learner",IF($B215&gt;TODAY(),"Future session date",IF(OR(NOT(ISNUMBER($H215)),$H215&lt;=0,$H215&gt;1440),"Invalid scheduled minutes",IF(AND(ISNUMBER($I215),$I215&gt;$H215),"Attended minutes exceed scheduled minutes",IF(AND($G215="Present",ISNUMBER($I215),$I215&lt;$H215),"Present with reduced minutes",IF(AND($G215="Late",OR($I215="",$I215&gt;=$H215)),"Review late minutes",IF(AND($G215="Absent",ISNUMBER($I215),$I215&gt;0),"Absent with attended minutes",IF(AND($G215="Excused",ISNUMBER($I215),$I215&gt;0),"Excused with attended minutes",""))))))))))</f>
        <v/>
      </c>
    </row>
    <row r="216">
      <c r="A216" s="17" t="n"/>
      <c r="B216" s="18" t="n"/>
      <c r="C216" s="17" t="n"/>
      <c r="D216" s="17" t="n"/>
      <c r="E216" s="19">
        <f>IF($D216="","",IFERROR(INDEX('Roster &amp; Settings'!$B$5:$B$104,MATCH($D216,'Roster &amp; Settings'!$A$5:$A$104,0)),"Unknown learner"))</f>
        <v/>
      </c>
      <c r="F216" s="19">
        <f>IF($D216="","",IFERROR(INDEX('Roster &amp; Settings'!$C$5:$C$104,MATCH($D216,'Roster &amp; Settings'!$A$5:$A$104,0)),"Unknown group"))</f>
        <v/>
      </c>
      <c r="G216" s="17" t="n"/>
      <c r="H216" s="20" t="n"/>
      <c r="I216" s="20" t="n"/>
      <c r="J216" s="17" t="n"/>
      <c r="K216" s="21">
        <f>IF(COUNTA($A216:$I216)=0,"",IF(OR($A216="",$B216="",$C216="",$D216="",$G216="",$H216=""),0,IF($G216="Excused",0,1)))</f>
        <v/>
      </c>
      <c r="L216" s="21">
        <f>IF(COUNTA($A216:$I216)=0,"",IF(OR($A216="",$B216="",$C216="",$D216="",$G216="",$H216=""),0,IF(OR($G216="Present",$G216="Late"),1,0)))</f>
        <v/>
      </c>
      <c r="M216" s="22">
        <f>IF(OR($K216="",$K216=0),"",IFERROR($L216/$K216,""))</f>
        <v/>
      </c>
      <c r="N216" s="19">
        <f>IF(COUNTA($A216:$J216)=0,"",IF(OR($A216="",$B216="",$C216="",$D216="",$G216="",$H216=""),"Missing required field",IF(COUNTIF($A$5:$A$504,$A216)&gt;1,"Duplicate Record ID",IF(OR($E216="Unknown learner",$F216="Unknown group"),"Unknown learner",IF($B216&gt;TODAY(),"Future session date",IF(OR(NOT(ISNUMBER($H216)),$H216&lt;=0,$H216&gt;1440),"Invalid scheduled minutes",IF(AND(ISNUMBER($I216),$I216&gt;$H216),"Attended minutes exceed scheduled minutes",IF(AND($G216="Present",ISNUMBER($I216),$I216&lt;$H216),"Present with reduced minutes",IF(AND($G216="Late",OR($I216="",$I216&gt;=$H216)),"Review late minutes",IF(AND($G216="Absent",ISNUMBER($I216),$I216&gt;0),"Absent with attended minutes",IF(AND($G216="Excused",ISNUMBER($I216),$I216&gt;0),"Excused with attended minutes",""))))))))))</f>
        <v/>
      </c>
    </row>
    <row r="217">
      <c r="A217" s="17" t="n"/>
      <c r="B217" s="18" t="n"/>
      <c r="C217" s="17" t="n"/>
      <c r="D217" s="17" t="n"/>
      <c r="E217" s="19">
        <f>IF($D217="","",IFERROR(INDEX('Roster &amp; Settings'!$B$5:$B$104,MATCH($D217,'Roster &amp; Settings'!$A$5:$A$104,0)),"Unknown learner"))</f>
        <v/>
      </c>
      <c r="F217" s="19">
        <f>IF($D217="","",IFERROR(INDEX('Roster &amp; Settings'!$C$5:$C$104,MATCH($D217,'Roster &amp; Settings'!$A$5:$A$104,0)),"Unknown group"))</f>
        <v/>
      </c>
      <c r="G217" s="17" t="n"/>
      <c r="H217" s="20" t="n"/>
      <c r="I217" s="20" t="n"/>
      <c r="J217" s="17" t="n"/>
      <c r="K217" s="21">
        <f>IF(COUNTA($A217:$I217)=0,"",IF(OR($A217="",$B217="",$C217="",$D217="",$G217="",$H217=""),0,IF($G217="Excused",0,1)))</f>
        <v/>
      </c>
      <c r="L217" s="21">
        <f>IF(COUNTA($A217:$I217)=0,"",IF(OR($A217="",$B217="",$C217="",$D217="",$G217="",$H217=""),0,IF(OR($G217="Present",$G217="Late"),1,0)))</f>
        <v/>
      </c>
      <c r="M217" s="22">
        <f>IF(OR($K217="",$K217=0),"",IFERROR($L217/$K217,""))</f>
        <v/>
      </c>
      <c r="N217" s="19">
        <f>IF(COUNTA($A217:$J217)=0,"",IF(OR($A217="",$B217="",$C217="",$D217="",$G217="",$H217=""),"Missing required field",IF(COUNTIF($A$5:$A$504,$A217)&gt;1,"Duplicate Record ID",IF(OR($E217="Unknown learner",$F217="Unknown group"),"Unknown learner",IF($B217&gt;TODAY(),"Future session date",IF(OR(NOT(ISNUMBER($H217)),$H217&lt;=0,$H217&gt;1440),"Invalid scheduled minutes",IF(AND(ISNUMBER($I217),$I217&gt;$H217),"Attended minutes exceed scheduled minutes",IF(AND($G217="Present",ISNUMBER($I217),$I217&lt;$H217),"Present with reduced minutes",IF(AND($G217="Late",OR($I217="",$I217&gt;=$H217)),"Review late minutes",IF(AND($G217="Absent",ISNUMBER($I217),$I217&gt;0),"Absent with attended minutes",IF(AND($G217="Excused",ISNUMBER($I217),$I217&gt;0),"Excused with attended minutes",""))))))))))</f>
        <v/>
      </c>
    </row>
    <row r="218">
      <c r="A218" s="17" t="n"/>
      <c r="B218" s="18" t="n"/>
      <c r="C218" s="17" t="n"/>
      <c r="D218" s="17" t="n"/>
      <c r="E218" s="19">
        <f>IF($D218="","",IFERROR(INDEX('Roster &amp; Settings'!$B$5:$B$104,MATCH($D218,'Roster &amp; Settings'!$A$5:$A$104,0)),"Unknown learner"))</f>
        <v/>
      </c>
      <c r="F218" s="19">
        <f>IF($D218="","",IFERROR(INDEX('Roster &amp; Settings'!$C$5:$C$104,MATCH($D218,'Roster &amp; Settings'!$A$5:$A$104,0)),"Unknown group"))</f>
        <v/>
      </c>
      <c r="G218" s="17" t="n"/>
      <c r="H218" s="20" t="n"/>
      <c r="I218" s="20" t="n"/>
      <c r="J218" s="17" t="n"/>
      <c r="K218" s="21">
        <f>IF(COUNTA($A218:$I218)=0,"",IF(OR($A218="",$B218="",$C218="",$D218="",$G218="",$H218=""),0,IF($G218="Excused",0,1)))</f>
        <v/>
      </c>
      <c r="L218" s="21">
        <f>IF(COUNTA($A218:$I218)=0,"",IF(OR($A218="",$B218="",$C218="",$D218="",$G218="",$H218=""),0,IF(OR($G218="Present",$G218="Late"),1,0)))</f>
        <v/>
      </c>
      <c r="M218" s="22">
        <f>IF(OR($K218="",$K218=0),"",IFERROR($L218/$K218,""))</f>
        <v/>
      </c>
      <c r="N218" s="19">
        <f>IF(COUNTA($A218:$J218)=0,"",IF(OR($A218="",$B218="",$C218="",$D218="",$G218="",$H218=""),"Missing required field",IF(COUNTIF($A$5:$A$504,$A218)&gt;1,"Duplicate Record ID",IF(OR($E218="Unknown learner",$F218="Unknown group"),"Unknown learner",IF($B218&gt;TODAY(),"Future session date",IF(OR(NOT(ISNUMBER($H218)),$H218&lt;=0,$H218&gt;1440),"Invalid scheduled minutes",IF(AND(ISNUMBER($I218),$I218&gt;$H218),"Attended minutes exceed scheduled minutes",IF(AND($G218="Present",ISNUMBER($I218),$I218&lt;$H218),"Present with reduced minutes",IF(AND($G218="Late",OR($I218="",$I218&gt;=$H218)),"Review late minutes",IF(AND($G218="Absent",ISNUMBER($I218),$I218&gt;0),"Absent with attended minutes",IF(AND($G218="Excused",ISNUMBER($I218),$I218&gt;0),"Excused with attended minutes",""))))))))))</f>
        <v/>
      </c>
    </row>
    <row r="219">
      <c r="A219" s="17" t="n"/>
      <c r="B219" s="18" t="n"/>
      <c r="C219" s="17" t="n"/>
      <c r="D219" s="17" t="n"/>
      <c r="E219" s="19">
        <f>IF($D219="","",IFERROR(INDEX('Roster &amp; Settings'!$B$5:$B$104,MATCH($D219,'Roster &amp; Settings'!$A$5:$A$104,0)),"Unknown learner"))</f>
        <v/>
      </c>
      <c r="F219" s="19">
        <f>IF($D219="","",IFERROR(INDEX('Roster &amp; Settings'!$C$5:$C$104,MATCH($D219,'Roster &amp; Settings'!$A$5:$A$104,0)),"Unknown group"))</f>
        <v/>
      </c>
      <c r="G219" s="17" t="n"/>
      <c r="H219" s="20" t="n"/>
      <c r="I219" s="20" t="n"/>
      <c r="J219" s="17" t="n"/>
      <c r="K219" s="21">
        <f>IF(COUNTA($A219:$I219)=0,"",IF(OR($A219="",$B219="",$C219="",$D219="",$G219="",$H219=""),0,IF($G219="Excused",0,1)))</f>
        <v/>
      </c>
      <c r="L219" s="21">
        <f>IF(COUNTA($A219:$I219)=0,"",IF(OR($A219="",$B219="",$C219="",$D219="",$G219="",$H219=""),0,IF(OR($G219="Present",$G219="Late"),1,0)))</f>
        <v/>
      </c>
      <c r="M219" s="22">
        <f>IF(OR($K219="",$K219=0),"",IFERROR($L219/$K219,""))</f>
        <v/>
      </c>
      <c r="N219" s="19">
        <f>IF(COUNTA($A219:$J219)=0,"",IF(OR($A219="",$B219="",$C219="",$D219="",$G219="",$H219=""),"Missing required field",IF(COUNTIF($A$5:$A$504,$A219)&gt;1,"Duplicate Record ID",IF(OR($E219="Unknown learner",$F219="Unknown group"),"Unknown learner",IF($B219&gt;TODAY(),"Future session date",IF(OR(NOT(ISNUMBER($H219)),$H219&lt;=0,$H219&gt;1440),"Invalid scheduled minutes",IF(AND(ISNUMBER($I219),$I219&gt;$H219),"Attended minutes exceed scheduled minutes",IF(AND($G219="Present",ISNUMBER($I219),$I219&lt;$H219),"Present with reduced minutes",IF(AND($G219="Late",OR($I219="",$I219&gt;=$H219)),"Review late minutes",IF(AND($G219="Absent",ISNUMBER($I219),$I219&gt;0),"Absent with attended minutes",IF(AND($G219="Excused",ISNUMBER($I219),$I219&gt;0),"Excused with attended minutes",""))))))))))</f>
        <v/>
      </c>
    </row>
    <row r="220">
      <c r="A220" s="17" t="n"/>
      <c r="B220" s="18" t="n"/>
      <c r="C220" s="17" t="n"/>
      <c r="D220" s="17" t="n"/>
      <c r="E220" s="19">
        <f>IF($D220="","",IFERROR(INDEX('Roster &amp; Settings'!$B$5:$B$104,MATCH($D220,'Roster &amp; Settings'!$A$5:$A$104,0)),"Unknown learner"))</f>
        <v/>
      </c>
      <c r="F220" s="19">
        <f>IF($D220="","",IFERROR(INDEX('Roster &amp; Settings'!$C$5:$C$104,MATCH($D220,'Roster &amp; Settings'!$A$5:$A$104,0)),"Unknown group"))</f>
        <v/>
      </c>
      <c r="G220" s="17" t="n"/>
      <c r="H220" s="20" t="n"/>
      <c r="I220" s="20" t="n"/>
      <c r="J220" s="17" t="n"/>
      <c r="K220" s="21">
        <f>IF(COUNTA($A220:$I220)=0,"",IF(OR($A220="",$B220="",$C220="",$D220="",$G220="",$H220=""),0,IF($G220="Excused",0,1)))</f>
        <v/>
      </c>
      <c r="L220" s="21">
        <f>IF(COUNTA($A220:$I220)=0,"",IF(OR($A220="",$B220="",$C220="",$D220="",$G220="",$H220=""),0,IF(OR($G220="Present",$G220="Late"),1,0)))</f>
        <v/>
      </c>
      <c r="M220" s="22">
        <f>IF(OR($K220="",$K220=0),"",IFERROR($L220/$K220,""))</f>
        <v/>
      </c>
      <c r="N220" s="19">
        <f>IF(COUNTA($A220:$J220)=0,"",IF(OR($A220="",$B220="",$C220="",$D220="",$G220="",$H220=""),"Missing required field",IF(COUNTIF($A$5:$A$504,$A220)&gt;1,"Duplicate Record ID",IF(OR($E220="Unknown learner",$F220="Unknown group"),"Unknown learner",IF($B220&gt;TODAY(),"Future session date",IF(OR(NOT(ISNUMBER($H220)),$H220&lt;=0,$H220&gt;1440),"Invalid scheduled minutes",IF(AND(ISNUMBER($I220),$I220&gt;$H220),"Attended minutes exceed scheduled minutes",IF(AND($G220="Present",ISNUMBER($I220),$I220&lt;$H220),"Present with reduced minutes",IF(AND($G220="Late",OR($I220="",$I220&gt;=$H220)),"Review late minutes",IF(AND($G220="Absent",ISNUMBER($I220),$I220&gt;0),"Absent with attended minutes",IF(AND($G220="Excused",ISNUMBER($I220),$I220&gt;0),"Excused with attended minutes",""))))))))))</f>
        <v/>
      </c>
    </row>
    <row r="221">
      <c r="A221" s="17" t="n"/>
      <c r="B221" s="18" t="n"/>
      <c r="C221" s="17" t="n"/>
      <c r="D221" s="17" t="n"/>
      <c r="E221" s="19">
        <f>IF($D221="","",IFERROR(INDEX('Roster &amp; Settings'!$B$5:$B$104,MATCH($D221,'Roster &amp; Settings'!$A$5:$A$104,0)),"Unknown learner"))</f>
        <v/>
      </c>
      <c r="F221" s="19">
        <f>IF($D221="","",IFERROR(INDEX('Roster &amp; Settings'!$C$5:$C$104,MATCH($D221,'Roster &amp; Settings'!$A$5:$A$104,0)),"Unknown group"))</f>
        <v/>
      </c>
      <c r="G221" s="17" t="n"/>
      <c r="H221" s="20" t="n"/>
      <c r="I221" s="20" t="n"/>
      <c r="J221" s="17" t="n"/>
      <c r="K221" s="21">
        <f>IF(COUNTA($A221:$I221)=0,"",IF(OR($A221="",$B221="",$C221="",$D221="",$G221="",$H221=""),0,IF($G221="Excused",0,1)))</f>
        <v/>
      </c>
      <c r="L221" s="21">
        <f>IF(COUNTA($A221:$I221)=0,"",IF(OR($A221="",$B221="",$C221="",$D221="",$G221="",$H221=""),0,IF(OR($G221="Present",$G221="Late"),1,0)))</f>
        <v/>
      </c>
      <c r="M221" s="22">
        <f>IF(OR($K221="",$K221=0),"",IFERROR($L221/$K221,""))</f>
        <v/>
      </c>
      <c r="N221" s="19">
        <f>IF(COUNTA($A221:$J221)=0,"",IF(OR($A221="",$B221="",$C221="",$D221="",$G221="",$H221=""),"Missing required field",IF(COUNTIF($A$5:$A$504,$A221)&gt;1,"Duplicate Record ID",IF(OR($E221="Unknown learner",$F221="Unknown group"),"Unknown learner",IF($B221&gt;TODAY(),"Future session date",IF(OR(NOT(ISNUMBER($H221)),$H221&lt;=0,$H221&gt;1440),"Invalid scheduled minutes",IF(AND(ISNUMBER($I221),$I221&gt;$H221),"Attended minutes exceed scheduled minutes",IF(AND($G221="Present",ISNUMBER($I221),$I221&lt;$H221),"Present with reduced minutes",IF(AND($G221="Late",OR($I221="",$I221&gt;=$H221)),"Review late minutes",IF(AND($G221="Absent",ISNUMBER($I221),$I221&gt;0),"Absent with attended minutes",IF(AND($G221="Excused",ISNUMBER($I221),$I221&gt;0),"Excused with attended minutes",""))))))))))</f>
        <v/>
      </c>
    </row>
    <row r="222">
      <c r="A222" s="17" t="n"/>
      <c r="B222" s="18" t="n"/>
      <c r="C222" s="17" t="n"/>
      <c r="D222" s="17" t="n"/>
      <c r="E222" s="19">
        <f>IF($D222="","",IFERROR(INDEX('Roster &amp; Settings'!$B$5:$B$104,MATCH($D222,'Roster &amp; Settings'!$A$5:$A$104,0)),"Unknown learner"))</f>
        <v/>
      </c>
      <c r="F222" s="19">
        <f>IF($D222="","",IFERROR(INDEX('Roster &amp; Settings'!$C$5:$C$104,MATCH($D222,'Roster &amp; Settings'!$A$5:$A$104,0)),"Unknown group"))</f>
        <v/>
      </c>
      <c r="G222" s="17" t="n"/>
      <c r="H222" s="20" t="n"/>
      <c r="I222" s="20" t="n"/>
      <c r="J222" s="17" t="n"/>
      <c r="K222" s="21">
        <f>IF(COUNTA($A222:$I222)=0,"",IF(OR($A222="",$B222="",$C222="",$D222="",$G222="",$H222=""),0,IF($G222="Excused",0,1)))</f>
        <v/>
      </c>
      <c r="L222" s="21">
        <f>IF(COUNTA($A222:$I222)=0,"",IF(OR($A222="",$B222="",$C222="",$D222="",$G222="",$H222=""),0,IF(OR($G222="Present",$G222="Late"),1,0)))</f>
        <v/>
      </c>
      <c r="M222" s="22">
        <f>IF(OR($K222="",$K222=0),"",IFERROR($L222/$K222,""))</f>
        <v/>
      </c>
      <c r="N222" s="19">
        <f>IF(COUNTA($A222:$J222)=0,"",IF(OR($A222="",$B222="",$C222="",$D222="",$G222="",$H222=""),"Missing required field",IF(COUNTIF($A$5:$A$504,$A222)&gt;1,"Duplicate Record ID",IF(OR($E222="Unknown learner",$F222="Unknown group"),"Unknown learner",IF($B222&gt;TODAY(),"Future session date",IF(OR(NOT(ISNUMBER($H222)),$H222&lt;=0,$H222&gt;1440),"Invalid scheduled minutes",IF(AND(ISNUMBER($I222),$I222&gt;$H222),"Attended minutes exceed scheduled minutes",IF(AND($G222="Present",ISNUMBER($I222),$I222&lt;$H222),"Present with reduced minutes",IF(AND($G222="Late",OR($I222="",$I222&gt;=$H222)),"Review late minutes",IF(AND($G222="Absent",ISNUMBER($I222),$I222&gt;0),"Absent with attended minutes",IF(AND($G222="Excused",ISNUMBER($I222),$I222&gt;0),"Excused with attended minutes",""))))))))))</f>
        <v/>
      </c>
    </row>
    <row r="223">
      <c r="A223" s="17" t="n"/>
      <c r="B223" s="18" t="n"/>
      <c r="C223" s="17" t="n"/>
      <c r="D223" s="17" t="n"/>
      <c r="E223" s="19">
        <f>IF($D223="","",IFERROR(INDEX('Roster &amp; Settings'!$B$5:$B$104,MATCH($D223,'Roster &amp; Settings'!$A$5:$A$104,0)),"Unknown learner"))</f>
        <v/>
      </c>
      <c r="F223" s="19">
        <f>IF($D223="","",IFERROR(INDEX('Roster &amp; Settings'!$C$5:$C$104,MATCH($D223,'Roster &amp; Settings'!$A$5:$A$104,0)),"Unknown group"))</f>
        <v/>
      </c>
      <c r="G223" s="17" t="n"/>
      <c r="H223" s="20" t="n"/>
      <c r="I223" s="20" t="n"/>
      <c r="J223" s="17" t="n"/>
      <c r="K223" s="21">
        <f>IF(COUNTA($A223:$I223)=0,"",IF(OR($A223="",$B223="",$C223="",$D223="",$G223="",$H223=""),0,IF($G223="Excused",0,1)))</f>
        <v/>
      </c>
      <c r="L223" s="21">
        <f>IF(COUNTA($A223:$I223)=0,"",IF(OR($A223="",$B223="",$C223="",$D223="",$G223="",$H223=""),0,IF(OR($G223="Present",$G223="Late"),1,0)))</f>
        <v/>
      </c>
      <c r="M223" s="22">
        <f>IF(OR($K223="",$K223=0),"",IFERROR($L223/$K223,""))</f>
        <v/>
      </c>
      <c r="N223" s="19">
        <f>IF(COUNTA($A223:$J223)=0,"",IF(OR($A223="",$B223="",$C223="",$D223="",$G223="",$H223=""),"Missing required field",IF(COUNTIF($A$5:$A$504,$A223)&gt;1,"Duplicate Record ID",IF(OR($E223="Unknown learner",$F223="Unknown group"),"Unknown learner",IF($B223&gt;TODAY(),"Future session date",IF(OR(NOT(ISNUMBER($H223)),$H223&lt;=0,$H223&gt;1440),"Invalid scheduled minutes",IF(AND(ISNUMBER($I223),$I223&gt;$H223),"Attended minutes exceed scheduled minutes",IF(AND($G223="Present",ISNUMBER($I223),$I223&lt;$H223),"Present with reduced minutes",IF(AND($G223="Late",OR($I223="",$I223&gt;=$H223)),"Review late minutes",IF(AND($G223="Absent",ISNUMBER($I223),$I223&gt;0),"Absent with attended minutes",IF(AND($G223="Excused",ISNUMBER($I223),$I223&gt;0),"Excused with attended minutes",""))))))))))</f>
        <v/>
      </c>
    </row>
    <row r="224">
      <c r="A224" s="17" t="n"/>
      <c r="B224" s="18" t="n"/>
      <c r="C224" s="17" t="n"/>
      <c r="D224" s="17" t="n"/>
      <c r="E224" s="19">
        <f>IF($D224="","",IFERROR(INDEX('Roster &amp; Settings'!$B$5:$B$104,MATCH($D224,'Roster &amp; Settings'!$A$5:$A$104,0)),"Unknown learner"))</f>
        <v/>
      </c>
      <c r="F224" s="19">
        <f>IF($D224="","",IFERROR(INDEX('Roster &amp; Settings'!$C$5:$C$104,MATCH($D224,'Roster &amp; Settings'!$A$5:$A$104,0)),"Unknown group"))</f>
        <v/>
      </c>
      <c r="G224" s="17" t="n"/>
      <c r="H224" s="20" t="n"/>
      <c r="I224" s="20" t="n"/>
      <c r="J224" s="17" t="n"/>
      <c r="K224" s="21">
        <f>IF(COUNTA($A224:$I224)=0,"",IF(OR($A224="",$B224="",$C224="",$D224="",$G224="",$H224=""),0,IF($G224="Excused",0,1)))</f>
        <v/>
      </c>
      <c r="L224" s="21">
        <f>IF(COUNTA($A224:$I224)=0,"",IF(OR($A224="",$B224="",$C224="",$D224="",$G224="",$H224=""),0,IF(OR($G224="Present",$G224="Late"),1,0)))</f>
        <v/>
      </c>
      <c r="M224" s="22">
        <f>IF(OR($K224="",$K224=0),"",IFERROR($L224/$K224,""))</f>
        <v/>
      </c>
      <c r="N224" s="19">
        <f>IF(COUNTA($A224:$J224)=0,"",IF(OR($A224="",$B224="",$C224="",$D224="",$G224="",$H224=""),"Missing required field",IF(COUNTIF($A$5:$A$504,$A224)&gt;1,"Duplicate Record ID",IF(OR($E224="Unknown learner",$F224="Unknown group"),"Unknown learner",IF($B224&gt;TODAY(),"Future session date",IF(OR(NOT(ISNUMBER($H224)),$H224&lt;=0,$H224&gt;1440),"Invalid scheduled minutes",IF(AND(ISNUMBER($I224),$I224&gt;$H224),"Attended minutes exceed scheduled minutes",IF(AND($G224="Present",ISNUMBER($I224),$I224&lt;$H224),"Present with reduced minutes",IF(AND($G224="Late",OR($I224="",$I224&gt;=$H224)),"Review late minutes",IF(AND($G224="Absent",ISNUMBER($I224),$I224&gt;0),"Absent with attended minutes",IF(AND($G224="Excused",ISNUMBER($I224),$I224&gt;0),"Excused with attended minutes",""))))))))))</f>
        <v/>
      </c>
    </row>
    <row r="225">
      <c r="A225" s="17" t="n"/>
      <c r="B225" s="18" t="n"/>
      <c r="C225" s="17" t="n"/>
      <c r="D225" s="17" t="n"/>
      <c r="E225" s="19">
        <f>IF($D225="","",IFERROR(INDEX('Roster &amp; Settings'!$B$5:$B$104,MATCH($D225,'Roster &amp; Settings'!$A$5:$A$104,0)),"Unknown learner"))</f>
        <v/>
      </c>
      <c r="F225" s="19">
        <f>IF($D225="","",IFERROR(INDEX('Roster &amp; Settings'!$C$5:$C$104,MATCH($D225,'Roster &amp; Settings'!$A$5:$A$104,0)),"Unknown group"))</f>
        <v/>
      </c>
      <c r="G225" s="17" t="n"/>
      <c r="H225" s="20" t="n"/>
      <c r="I225" s="20" t="n"/>
      <c r="J225" s="17" t="n"/>
      <c r="K225" s="21">
        <f>IF(COUNTA($A225:$I225)=0,"",IF(OR($A225="",$B225="",$C225="",$D225="",$G225="",$H225=""),0,IF($G225="Excused",0,1)))</f>
        <v/>
      </c>
      <c r="L225" s="21">
        <f>IF(COUNTA($A225:$I225)=0,"",IF(OR($A225="",$B225="",$C225="",$D225="",$G225="",$H225=""),0,IF(OR($G225="Present",$G225="Late"),1,0)))</f>
        <v/>
      </c>
      <c r="M225" s="22">
        <f>IF(OR($K225="",$K225=0),"",IFERROR($L225/$K225,""))</f>
        <v/>
      </c>
      <c r="N225" s="19">
        <f>IF(COUNTA($A225:$J225)=0,"",IF(OR($A225="",$B225="",$C225="",$D225="",$G225="",$H225=""),"Missing required field",IF(COUNTIF($A$5:$A$504,$A225)&gt;1,"Duplicate Record ID",IF(OR($E225="Unknown learner",$F225="Unknown group"),"Unknown learner",IF($B225&gt;TODAY(),"Future session date",IF(OR(NOT(ISNUMBER($H225)),$H225&lt;=0,$H225&gt;1440),"Invalid scheduled minutes",IF(AND(ISNUMBER($I225),$I225&gt;$H225),"Attended minutes exceed scheduled minutes",IF(AND($G225="Present",ISNUMBER($I225),$I225&lt;$H225),"Present with reduced minutes",IF(AND($G225="Late",OR($I225="",$I225&gt;=$H225)),"Review late minutes",IF(AND($G225="Absent",ISNUMBER($I225),$I225&gt;0),"Absent with attended minutes",IF(AND($G225="Excused",ISNUMBER($I225),$I225&gt;0),"Excused with attended minutes",""))))))))))</f>
        <v/>
      </c>
    </row>
    <row r="226">
      <c r="A226" s="17" t="n"/>
      <c r="B226" s="18" t="n"/>
      <c r="C226" s="17" t="n"/>
      <c r="D226" s="17" t="n"/>
      <c r="E226" s="19">
        <f>IF($D226="","",IFERROR(INDEX('Roster &amp; Settings'!$B$5:$B$104,MATCH($D226,'Roster &amp; Settings'!$A$5:$A$104,0)),"Unknown learner"))</f>
        <v/>
      </c>
      <c r="F226" s="19">
        <f>IF($D226="","",IFERROR(INDEX('Roster &amp; Settings'!$C$5:$C$104,MATCH($D226,'Roster &amp; Settings'!$A$5:$A$104,0)),"Unknown group"))</f>
        <v/>
      </c>
      <c r="G226" s="17" t="n"/>
      <c r="H226" s="20" t="n"/>
      <c r="I226" s="20" t="n"/>
      <c r="J226" s="17" t="n"/>
      <c r="K226" s="21">
        <f>IF(COUNTA($A226:$I226)=0,"",IF(OR($A226="",$B226="",$C226="",$D226="",$G226="",$H226=""),0,IF($G226="Excused",0,1)))</f>
        <v/>
      </c>
      <c r="L226" s="21">
        <f>IF(COUNTA($A226:$I226)=0,"",IF(OR($A226="",$B226="",$C226="",$D226="",$G226="",$H226=""),0,IF(OR($G226="Present",$G226="Late"),1,0)))</f>
        <v/>
      </c>
      <c r="M226" s="22">
        <f>IF(OR($K226="",$K226=0),"",IFERROR($L226/$K226,""))</f>
        <v/>
      </c>
      <c r="N226" s="19">
        <f>IF(COUNTA($A226:$J226)=0,"",IF(OR($A226="",$B226="",$C226="",$D226="",$G226="",$H226=""),"Missing required field",IF(COUNTIF($A$5:$A$504,$A226)&gt;1,"Duplicate Record ID",IF(OR($E226="Unknown learner",$F226="Unknown group"),"Unknown learner",IF($B226&gt;TODAY(),"Future session date",IF(OR(NOT(ISNUMBER($H226)),$H226&lt;=0,$H226&gt;1440),"Invalid scheduled minutes",IF(AND(ISNUMBER($I226),$I226&gt;$H226),"Attended minutes exceed scheduled minutes",IF(AND($G226="Present",ISNUMBER($I226),$I226&lt;$H226),"Present with reduced minutes",IF(AND($G226="Late",OR($I226="",$I226&gt;=$H226)),"Review late minutes",IF(AND($G226="Absent",ISNUMBER($I226),$I226&gt;0),"Absent with attended minutes",IF(AND($G226="Excused",ISNUMBER($I226),$I226&gt;0),"Excused with attended minutes",""))))))))))</f>
        <v/>
      </c>
    </row>
    <row r="227">
      <c r="A227" s="17" t="n"/>
      <c r="B227" s="18" t="n"/>
      <c r="C227" s="17" t="n"/>
      <c r="D227" s="17" t="n"/>
      <c r="E227" s="19">
        <f>IF($D227="","",IFERROR(INDEX('Roster &amp; Settings'!$B$5:$B$104,MATCH($D227,'Roster &amp; Settings'!$A$5:$A$104,0)),"Unknown learner"))</f>
        <v/>
      </c>
      <c r="F227" s="19">
        <f>IF($D227="","",IFERROR(INDEX('Roster &amp; Settings'!$C$5:$C$104,MATCH($D227,'Roster &amp; Settings'!$A$5:$A$104,0)),"Unknown group"))</f>
        <v/>
      </c>
      <c r="G227" s="17" t="n"/>
      <c r="H227" s="20" t="n"/>
      <c r="I227" s="20" t="n"/>
      <c r="J227" s="17" t="n"/>
      <c r="K227" s="21">
        <f>IF(COUNTA($A227:$I227)=0,"",IF(OR($A227="",$B227="",$C227="",$D227="",$G227="",$H227=""),0,IF($G227="Excused",0,1)))</f>
        <v/>
      </c>
      <c r="L227" s="21">
        <f>IF(COUNTA($A227:$I227)=0,"",IF(OR($A227="",$B227="",$C227="",$D227="",$G227="",$H227=""),0,IF(OR($G227="Present",$G227="Late"),1,0)))</f>
        <v/>
      </c>
      <c r="M227" s="22">
        <f>IF(OR($K227="",$K227=0),"",IFERROR($L227/$K227,""))</f>
        <v/>
      </c>
      <c r="N227" s="19">
        <f>IF(COUNTA($A227:$J227)=0,"",IF(OR($A227="",$B227="",$C227="",$D227="",$G227="",$H227=""),"Missing required field",IF(COUNTIF($A$5:$A$504,$A227)&gt;1,"Duplicate Record ID",IF(OR($E227="Unknown learner",$F227="Unknown group"),"Unknown learner",IF($B227&gt;TODAY(),"Future session date",IF(OR(NOT(ISNUMBER($H227)),$H227&lt;=0,$H227&gt;1440),"Invalid scheduled minutes",IF(AND(ISNUMBER($I227),$I227&gt;$H227),"Attended minutes exceed scheduled minutes",IF(AND($G227="Present",ISNUMBER($I227),$I227&lt;$H227),"Present with reduced minutes",IF(AND($G227="Late",OR($I227="",$I227&gt;=$H227)),"Review late minutes",IF(AND($G227="Absent",ISNUMBER($I227),$I227&gt;0),"Absent with attended minutes",IF(AND($G227="Excused",ISNUMBER($I227),$I227&gt;0),"Excused with attended minutes",""))))))))))</f>
        <v/>
      </c>
    </row>
    <row r="228">
      <c r="A228" s="17" t="n"/>
      <c r="B228" s="18" t="n"/>
      <c r="C228" s="17" t="n"/>
      <c r="D228" s="17" t="n"/>
      <c r="E228" s="19">
        <f>IF($D228="","",IFERROR(INDEX('Roster &amp; Settings'!$B$5:$B$104,MATCH($D228,'Roster &amp; Settings'!$A$5:$A$104,0)),"Unknown learner"))</f>
        <v/>
      </c>
      <c r="F228" s="19">
        <f>IF($D228="","",IFERROR(INDEX('Roster &amp; Settings'!$C$5:$C$104,MATCH($D228,'Roster &amp; Settings'!$A$5:$A$104,0)),"Unknown group"))</f>
        <v/>
      </c>
      <c r="G228" s="17" t="n"/>
      <c r="H228" s="20" t="n"/>
      <c r="I228" s="20" t="n"/>
      <c r="J228" s="17" t="n"/>
      <c r="K228" s="21">
        <f>IF(COUNTA($A228:$I228)=0,"",IF(OR($A228="",$B228="",$C228="",$D228="",$G228="",$H228=""),0,IF($G228="Excused",0,1)))</f>
        <v/>
      </c>
      <c r="L228" s="21">
        <f>IF(COUNTA($A228:$I228)=0,"",IF(OR($A228="",$B228="",$C228="",$D228="",$G228="",$H228=""),0,IF(OR($G228="Present",$G228="Late"),1,0)))</f>
        <v/>
      </c>
      <c r="M228" s="22">
        <f>IF(OR($K228="",$K228=0),"",IFERROR($L228/$K228,""))</f>
        <v/>
      </c>
      <c r="N228" s="19">
        <f>IF(COUNTA($A228:$J228)=0,"",IF(OR($A228="",$B228="",$C228="",$D228="",$G228="",$H228=""),"Missing required field",IF(COUNTIF($A$5:$A$504,$A228)&gt;1,"Duplicate Record ID",IF(OR($E228="Unknown learner",$F228="Unknown group"),"Unknown learner",IF($B228&gt;TODAY(),"Future session date",IF(OR(NOT(ISNUMBER($H228)),$H228&lt;=0,$H228&gt;1440),"Invalid scheduled minutes",IF(AND(ISNUMBER($I228),$I228&gt;$H228),"Attended minutes exceed scheduled minutes",IF(AND($G228="Present",ISNUMBER($I228),$I228&lt;$H228),"Present with reduced minutes",IF(AND($G228="Late",OR($I228="",$I228&gt;=$H228)),"Review late minutes",IF(AND($G228="Absent",ISNUMBER($I228),$I228&gt;0),"Absent with attended minutes",IF(AND($G228="Excused",ISNUMBER($I228),$I228&gt;0),"Excused with attended minutes",""))))))))))</f>
        <v/>
      </c>
    </row>
    <row r="229">
      <c r="A229" s="17" t="n"/>
      <c r="B229" s="18" t="n"/>
      <c r="C229" s="17" t="n"/>
      <c r="D229" s="17" t="n"/>
      <c r="E229" s="19">
        <f>IF($D229="","",IFERROR(INDEX('Roster &amp; Settings'!$B$5:$B$104,MATCH($D229,'Roster &amp; Settings'!$A$5:$A$104,0)),"Unknown learner"))</f>
        <v/>
      </c>
      <c r="F229" s="19">
        <f>IF($D229="","",IFERROR(INDEX('Roster &amp; Settings'!$C$5:$C$104,MATCH($D229,'Roster &amp; Settings'!$A$5:$A$104,0)),"Unknown group"))</f>
        <v/>
      </c>
      <c r="G229" s="17" t="n"/>
      <c r="H229" s="20" t="n"/>
      <c r="I229" s="20" t="n"/>
      <c r="J229" s="17" t="n"/>
      <c r="K229" s="21">
        <f>IF(COUNTA($A229:$I229)=0,"",IF(OR($A229="",$B229="",$C229="",$D229="",$G229="",$H229=""),0,IF($G229="Excused",0,1)))</f>
        <v/>
      </c>
      <c r="L229" s="21">
        <f>IF(COUNTA($A229:$I229)=0,"",IF(OR($A229="",$B229="",$C229="",$D229="",$G229="",$H229=""),0,IF(OR($G229="Present",$G229="Late"),1,0)))</f>
        <v/>
      </c>
      <c r="M229" s="22">
        <f>IF(OR($K229="",$K229=0),"",IFERROR($L229/$K229,""))</f>
        <v/>
      </c>
      <c r="N229" s="19">
        <f>IF(COUNTA($A229:$J229)=0,"",IF(OR($A229="",$B229="",$C229="",$D229="",$G229="",$H229=""),"Missing required field",IF(COUNTIF($A$5:$A$504,$A229)&gt;1,"Duplicate Record ID",IF(OR($E229="Unknown learner",$F229="Unknown group"),"Unknown learner",IF($B229&gt;TODAY(),"Future session date",IF(OR(NOT(ISNUMBER($H229)),$H229&lt;=0,$H229&gt;1440),"Invalid scheduled minutes",IF(AND(ISNUMBER($I229),$I229&gt;$H229),"Attended minutes exceed scheduled minutes",IF(AND($G229="Present",ISNUMBER($I229),$I229&lt;$H229),"Present with reduced minutes",IF(AND($G229="Late",OR($I229="",$I229&gt;=$H229)),"Review late minutes",IF(AND($G229="Absent",ISNUMBER($I229),$I229&gt;0),"Absent with attended minutes",IF(AND($G229="Excused",ISNUMBER($I229),$I229&gt;0),"Excused with attended minutes",""))))))))))</f>
        <v/>
      </c>
    </row>
    <row r="230">
      <c r="A230" s="17" t="n"/>
      <c r="B230" s="18" t="n"/>
      <c r="C230" s="17" t="n"/>
      <c r="D230" s="17" t="n"/>
      <c r="E230" s="19">
        <f>IF($D230="","",IFERROR(INDEX('Roster &amp; Settings'!$B$5:$B$104,MATCH($D230,'Roster &amp; Settings'!$A$5:$A$104,0)),"Unknown learner"))</f>
        <v/>
      </c>
      <c r="F230" s="19">
        <f>IF($D230="","",IFERROR(INDEX('Roster &amp; Settings'!$C$5:$C$104,MATCH($D230,'Roster &amp; Settings'!$A$5:$A$104,0)),"Unknown group"))</f>
        <v/>
      </c>
      <c r="G230" s="17" t="n"/>
      <c r="H230" s="20" t="n"/>
      <c r="I230" s="20" t="n"/>
      <c r="J230" s="17" t="n"/>
      <c r="K230" s="21">
        <f>IF(COUNTA($A230:$I230)=0,"",IF(OR($A230="",$B230="",$C230="",$D230="",$G230="",$H230=""),0,IF($G230="Excused",0,1)))</f>
        <v/>
      </c>
      <c r="L230" s="21">
        <f>IF(COUNTA($A230:$I230)=0,"",IF(OR($A230="",$B230="",$C230="",$D230="",$G230="",$H230=""),0,IF(OR($G230="Present",$G230="Late"),1,0)))</f>
        <v/>
      </c>
      <c r="M230" s="22">
        <f>IF(OR($K230="",$K230=0),"",IFERROR($L230/$K230,""))</f>
        <v/>
      </c>
      <c r="N230" s="19">
        <f>IF(COUNTA($A230:$J230)=0,"",IF(OR($A230="",$B230="",$C230="",$D230="",$G230="",$H230=""),"Missing required field",IF(COUNTIF($A$5:$A$504,$A230)&gt;1,"Duplicate Record ID",IF(OR($E230="Unknown learner",$F230="Unknown group"),"Unknown learner",IF($B230&gt;TODAY(),"Future session date",IF(OR(NOT(ISNUMBER($H230)),$H230&lt;=0,$H230&gt;1440),"Invalid scheduled minutes",IF(AND(ISNUMBER($I230),$I230&gt;$H230),"Attended minutes exceed scheduled minutes",IF(AND($G230="Present",ISNUMBER($I230),$I230&lt;$H230),"Present with reduced minutes",IF(AND($G230="Late",OR($I230="",$I230&gt;=$H230)),"Review late minutes",IF(AND($G230="Absent",ISNUMBER($I230),$I230&gt;0),"Absent with attended minutes",IF(AND($G230="Excused",ISNUMBER($I230),$I230&gt;0),"Excused with attended minutes",""))))))))))</f>
        <v/>
      </c>
    </row>
    <row r="231">
      <c r="A231" s="17" t="n"/>
      <c r="B231" s="18" t="n"/>
      <c r="C231" s="17" t="n"/>
      <c r="D231" s="17" t="n"/>
      <c r="E231" s="19">
        <f>IF($D231="","",IFERROR(INDEX('Roster &amp; Settings'!$B$5:$B$104,MATCH($D231,'Roster &amp; Settings'!$A$5:$A$104,0)),"Unknown learner"))</f>
        <v/>
      </c>
      <c r="F231" s="19">
        <f>IF($D231="","",IFERROR(INDEX('Roster &amp; Settings'!$C$5:$C$104,MATCH($D231,'Roster &amp; Settings'!$A$5:$A$104,0)),"Unknown group"))</f>
        <v/>
      </c>
      <c r="G231" s="17" t="n"/>
      <c r="H231" s="20" t="n"/>
      <c r="I231" s="20" t="n"/>
      <c r="J231" s="17" t="n"/>
      <c r="K231" s="21">
        <f>IF(COUNTA($A231:$I231)=0,"",IF(OR($A231="",$B231="",$C231="",$D231="",$G231="",$H231=""),0,IF($G231="Excused",0,1)))</f>
        <v/>
      </c>
      <c r="L231" s="21">
        <f>IF(COUNTA($A231:$I231)=0,"",IF(OR($A231="",$B231="",$C231="",$D231="",$G231="",$H231=""),0,IF(OR($G231="Present",$G231="Late"),1,0)))</f>
        <v/>
      </c>
      <c r="M231" s="22">
        <f>IF(OR($K231="",$K231=0),"",IFERROR($L231/$K231,""))</f>
        <v/>
      </c>
      <c r="N231" s="19">
        <f>IF(COUNTA($A231:$J231)=0,"",IF(OR($A231="",$B231="",$C231="",$D231="",$G231="",$H231=""),"Missing required field",IF(COUNTIF($A$5:$A$504,$A231)&gt;1,"Duplicate Record ID",IF(OR($E231="Unknown learner",$F231="Unknown group"),"Unknown learner",IF($B231&gt;TODAY(),"Future session date",IF(OR(NOT(ISNUMBER($H231)),$H231&lt;=0,$H231&gt;1440),"Invalid scheduled minutes",IF(AND(ISNUMBER($I231),$I231&gt;$H231),"Attended minutes exceed scheduled minutes",IF(AND($G231="Present",ISNUMBER($I231),$I231&lt;$H231),"Present with reduced minutes",IF(AND($G231="Late",OR($I231="",$I231&gt;=$H231)),"Review late minutes",IF(AND($G231="Absent",ISNUMBER($I231),$I231&gt;0),"Absent with attended minutes",IF(AND($G231="Excused",ISNUMBER($I231),$I231&gt;0),"Excused with attended minutes",""))))))))))</f>
        <v/>
      </c>
    </row>
    <row r="232">
      <c r="A232" s="17" t="n"/>
      <c r="B232" s="18" t="n"/>
      <c r="C232" s="17" t="n"/>
      <c r="D232" s="17" t="n"/>
      <c r="E232" s="19">
        <f>IF($D232="","",IFERROR(INDEX('Roster &amp; Settings'!$B$5:$B$104,MATCH($D232,'Roster &amp; Settings'!$A$5:$A$104,0)),"Unknown learner"))</f>
        <v/>
      </c>
      <c r="F232" s="19">
        <f>IF($D232="","",IFERROR(INDEX('Roster &amp; Settings'!$C$5:$C$104,MATCH($D232,'Roster &amp; Settings'!$A$5:$A$104,0)),"Unknown group"))</f>
        <v/>
      </c>
      <c r="G232" s="17" t="n"/>
      <c r="H232" s="20" t="n"/>
      <c r="I232" s="20" t="n"/>
      <c r="J232" s="17" t="n"/>
      <c r="K232" s="21">
        <f>IF(COUNTA($A232:$I232)=0,"",IF(OR($A232="",$B232="",$C232="",$D232="",$G232="",$H232=""),0,IF($G232="Excused",0,1)))</f>
        <v/>
      </c>
      <c r="L232" s="21">
        <f>IF(COUNTA($A232:$I232)=0,"",IF(OR($A232="",$B232="",$C232="",$D232="",$G232="",$H232=""),0,IF(OR($G232="Present",$G232="Late"),1,0)))</f>
        <v/>
      </c>
      <c r="M232" s="22">
        <f>IF(OR($K232="",$K232=0),"",IFERROR($L232/$K232,""))</f>
        <v/>
      </c>
      <c r="N232" s="19">
        <f>IF(COUNTA($A232:$J232)=0,"",IF(OR($A232="",$B232="",$C232="",$D232="",$G232="",$H232=""),"Missing required field",IF(COUNTIF($A$5:$A$504,$A232)&gt;1,"Duplicate Record ID",IF(OR($E232="Unknown learner",$F232="Unknown group"),"Unknown learner",IF($B232&gt;TODAY(),"Future session date",IF(OR(NOT(ISNUMBER($H232)),$H232&lt;=0,$H232&gt;1440),"Invalid scheduled minutes",IF(AND(ISNUMBER($I232),$I232&gt;$H232),"Attended minutes exceed scheduled minutes",IF(AND($G232="Present",ISNUMBER($I232),$I232&lt;$H232),"Present with reduced minutes",IF(AND($G232="Late",OR($I232="",$I232&gt;=$H232)),"Review late minutes",IF(AND($G232="Absent",ISNUMBER($I232),$I232&gt;0),"Absent with attended minutes",IF(AND($G232="Excused",ISNUMBER($I232),$I232&gt;0),"Excused with attended minutes",""))))))))))</f>
        <v/>
      </c>
    </row>
    <row r="233">
      <c r="A233" s="17" t="n"/>
      <c r="B233" s="18" t="n"/>
      <c r="C233" s="17" t="n"/>
      <c r="D233" s="17" t="n"/>
      <c r="E233" s="19">
        <f>IF($D233="","",IFERROR(INDEX('Roster &amp; Settings'!$B$5:$B$104,MATCH($D233,'Roster &amp; Settings'!$A$5:$A$104,0)),"Unknown learner"))</f>
        <v/>
      </c>
      <c r="F233" s="19">
        <f>IF($D233="","",IFERROR(INDEX('Roster &amp; Settings'!$C$5:$C$104,MATCH($D233,'Roster &amp; Settings'!$A$5:$A$104,0)),"Unknown group"))</f>
        <v/>
      </c>
      <c r="G233" s="17" t="n"/>
      <c r="H233" s="20" t="n"/>
      <c r="I233" s="20" t="n"/>
      <c r="J233" s="17" t="n"/>
      <c r="K233" s="21">
        <f>IF(COUNTA($A233:$I233)=0,"",IF(OR($A233="",$B233="",$C233="",$D233="",$G233="",$H233=""),0,IF($G233="Excused",0,1)))</f>
        <v/>
      </c>
      <c r="L233" s="21">
        <f>IF(COUNTA($A233:$I233)=0,"",IF(OR($A233="",$B233="",$C233="",$D233="",$G233="",$H233=""),0,IF(OR($G233="Present",$G233="Late"),1,0)))</f>
        <v/>
      </c>
      <c r="M233" s="22">
        <f>IF(OR($K233="",$K233=0),"",IFERROR($L233/$K233,""))</f>
        <v/>
      </c>
      <c r="N233" s="19">
        <f>IF(COUNTA($A233:$J233)=0,"",IF(OR($A233="",$B233="",$C233="",$D233="",$G233="",$H233=""),"Missing required field",IF(COUNTIF($A$5:$A$504,$A233)&gt;1,"Duplicate Record ID",IF(OR($E233="Unknown learner",$F233="Unknown group"),"Unknown learner",IF($B233&gt;TODAY(),"Future session date",IF(OR(NOT(ISNUMBER($H233)),$H233&lt;=0,$H233&gt;1440),"Invalid scheduled minutes",IF(AND(ISNUMBER($I233),$I233&gt;$H233),"Attended minutes exceed scheduled minutes",IF(AND($G233="Present",ISNUMBER($I233),$I233&lt;$H233),"Present with reduced minutes",IF(AND($G233="Late",OR($I233="",$I233&gt;=$H233)),"Review late minutes",IF(AND($G233="Absent",ISNUMBER($I233),$I233&gt;0),"Absent with attended minutes",IF(AND($G233="Excused",ISNUMBER($I233),$I233&gt;0),"Excused with attended minutes",""))))))))))</f>
        <v/>
      </c>
    </row>
    <row r="234">
      <c r="A234" s="17" t="n"/>
      <c r="B234" s="18" t="n"/>
      <c r="C234" s="17" t="n"/>
      <c r="D234" s="17" t="n"/>
      <c r="E234" s="19">
        <f>IF($D234="","",IFERROR(INDEX('Roster &amp; Settings'!$B$5:$B$104,MATCH($D234,'Roster &amp; Settings'!$A$5:$A$104,0)),"Unknown learner"))</f>
        <v/>
      </c>
      <c r="F234" s="19">
        <f>IF($D234="","",IFERROR(INDEX('Roster &amp; Settings'!$C$5:$C$104,MATCH($D234,'Roster &amp; Settings'!$A$5:$A$104,0)),"Unknown group"))</f>
        <v/>
      </c>
      <c r="G234" s="17" t="n"/>
      <c r="H234" s="20" t="n"/>
      <c r="I234" s="20" t="n"/>
      <c r="J234" s="17" t="n"/>
      <c r="K234" s="21">
        <f>IF(COUNTA($A234:$I234)=0,"",IF(OR($A234="",$B234="",$C234="",$D234="",$G234="",$H234=""),0,IF($G234="Excused",0,1)))</f>
        <v/>
      </c>
      <c r="L234" s="21">
        <f>IF(COUNTA($A234:$I234)=0,"",IF(OR($A234="",$B234="",$C234="",$D234="",$G234="",$H234=""),0,IF(OR($G234="Present",$G234="Late"),1,0)))</f>
        <v/>
      </c>
      <c r="M234" s="22">
        <f>IF(OR($K234="",$K234=0),"",IFERROR($L234/$K234,""))</f>
        <v/>
      </c>
      <c r="N234" s="19">
        <f>IF(COUNTA($A234:$J234)=0,"",IF(OR($A234="",$B234="",$C234="",$D234="",$G234="",$H234=""),"Missing required field",IF(COUNTIF($A$5:$A$504,$A234)&gt;1,"Duplicate Record ID",IF(OR($E234="Unknown learner",$F234="Unknown group"),"Unknown learner",IF($B234&gt;TODAY(),"Future session date",IF(OR(NOT(ISNUMBER($H234)),$H234&lt;=0,$H234&gt;1440),"Invalid scheduled minutes",IF(AND(ISNUMBER($I234),$I234&gt;$H234),"Attended minutes exceed scheduled minutes",IF(AND($G234="Present",ISNUMBER($I234),$I234&lt;$H234),"Present with reduced minutes",IF(AND($G234="Late",OR($I234="",$I234&gt;=$H234)),"Review late minutes",IF(AND($G234="Absent",ISNUMBER($I234),$I234&gt;0),"Absent with attended minutes",IF(AND($G234="Excused",ISNUMBER($I234),$I234&gt;0),"Excused with attended minutes",""))))))))))</f>
        <v/>
      </c>
    </row>
    <row r="235">
      <c r="A235" s="17" t="n"/>
      <c r="B235" s="18" t="n"/>
      <c r="C235" s="17" t="n"/>
      <c r="D235" s="17" t="n"/>
      <c r="E235" s="19">
        <f>IF($D235="","",IFERROR(INDEX('Roster &amp; Settings'!$B$5:$B$104,MATCH($D235,'Roster &amp; Settings'!$A$5:$A$104,0)),"Unknown learner"))</f>
        <v/>
      </c>
      <c r="F235" s="19">
        <f>IF($D235="","",IFERROR(INDEX('Roster &amp; Settings'!$C$5:$C$104,MATCH($D235,'Roster &amp; Settings'!$A$5:$A$104,0)),"Unknown group"))</f>
        <v/>
      </c>
      <c r="G235" s="17" t="n"/>
      <c r="H235" s="20" t="n"/>
      <c r="I235" s="20" t="n"/>
      <c r="J235" s="17" t="n"/>
      <c r="K235" s="21">
        <f>IF(COUNTA($A235:$I235)=0,"",IF(OR($A235="",$B235="",$C235="",$D235="",$G235="",$H235=""),0,IF($G235="Excused",0,1)))</f>
        <v/>
      </c>
      <c r="L235" s="21">
        <f>IF(COUNTA($A235:$I235)=0,"",IF(OR($A235="",$B235="",$C235="",$D235="",$G235="",$H235=""),0,IF(OR($G235="Present",$G235="Late"),1,0)))</f>
        <v/>
      </c>
      <c r="M235" s="22">
        <f>IF(OR($K235="",$K235=0),"",IFERROR($L235/$K235,""))</f>
        <v/>
      </c>
      <c r="N235" s="19">
        <f>IF(COUNTA($A235:$J235)=0,"",IF(OR($A235="",$B235="",$C235="",$D235="",$G235="",$H235=""),"Missing required field",IF(COUNTIF($A$5:$A$504,$A235)&gt;1,"Duplicate Record ID",IF(OR($E235="Unknown learner",$F235="Unknown group"),"Unknown learner",IF($B235&gt;TODAY(),"Future session date",IF(OR(NOT(ISNUMBER($H235)),$H235&lt;=0,$H235&gt;1440),"Invalid scheduled minutes",IF(AND(ISNUMBER($I235),$I235&gt;$H235),"Attended minutes exceed scheduled minutes",IF(AND($G235="Present",ISNUMBER($I235),$I235&lt;$H235),"Present with reduced minutes",IF(AND($G235="Late",OR($I235="",$I235&gt;=$H235)),"Review late minutes",IF(AND($G235="Absent",ISNUMBER($I235),$I235&gt;0),"Absent with attended minutes",IF(AND($G235="Excused",ISNUMBER($I235),$I235&gt;0),"Excused with attended minutes",""))))))))))</f>
        <v/>
      </c>
    </row>
    <row r="236">
      <c r="A236" s="17" t="n"/>
      <c r="B236" s="18" t="n"/>
      <c r="C236" s="17" t="n"/>
      <c r="D236" s="17" t="n"/>
      <c r="E236" s="19">
        <f>IF($D236="","",IFERROR(INDEX('Roster &amp; Settings'!$B$5:$B$104,MATCH($D236,'Roster &amp; Settings'!$A$5:$A$104,0)),"Unknown learner"))</f>
        <v/>
      </c>
      <c r="F236" s="19">
        <f>IF($D236="","",IFERROR(INDEX('Roster &amp; Settings'!$C$5:$C$104,MATCH($D236,'Roster &amp; Settings'!$A$5:$A$104,0)),"Unknown group"))</f>
        <v/>
      </c>
      <c r="G236" s="17" t="n"/>
      <c r="H236" s="20" t="n"/>
      <c r="I236" s="20" t="n"/>
      <c r="J236" s="17" t="n"/>
      <c r="K236" s="21">
        <f>IF(COUNTA($A236:$I236)=0,"",IF(OR($A236="",$B236="",$C236="",$D236="",$G236="",$H236=""),0,IF($G236="Excused",0,1)))</f>
        <v/>
      </c>
      <c r="L236" s="21">
        <f>IF(COUNTA($A236:$I236)=0,"",IF(OR($A236="",$B236="",$C236="",$D236="",$G236="",$H236=""),0,IF(OR($G236="Present",$G236="Late"),1,0)))</f>
        <v/>
      </c>
      <c r="M236" s="22">
        <f>IF(OR($K236="",$K236=0),"",IFERROR($L236/$K236,""))</f>
        <v/>
      </c>
      <c r="N236" s="19">
        <f>IF(COUNTA($A236:$J236)=0,"",IF(OR($A236="",$B236="",$C236="",$D236="",$G236="",$H236=""),"Missing required field",IF(COUNTIF($A$5:$A$504,$A236)&gt;1,"Duplicate Record ID",IF(OR($E236="Unknown learner",$F236="Unknown group"),"Unknown learner",IF($B236&gt;TODAY(),"Future session date",IF(OR(NOT(ISNUMBER($H236)),$H236&lt;=0,$H236&gt;1440),"Invalid scheduled minutes",IF(AND(ISNUMBER($I236),$I236&gt;$H236),"Attended minutes exceed scheduled minutes",IF(AND($G236="Present",ISNUMBER($I236),$I236&lt;$H236),"Present with reduced minutes",IF(AND($G236="Late",OR($I236="",$I236&gt;=$H236)),"Review late minutes",IF(AND($G236="Absent",ISNUMBER($I236),$I236&gt;0),"Absent with attended minutes",IF(AND($G236="Excused",ISNUMBER($I236),$I236&gt;0),"Excused with attended minutes",""))))))))))</f>
        <v/>
      </c>
    </row>
    <row r="237">
      <c r="A237" s="17" t="n"/>
      <c r="B237" s="18" t="n"/>
      <c r="C237" s="17" t="n"/>
      <c r="D237" s="17" t="n"/>
      <c r="E237" s="19">
        <f>IF($D237="","",IFERROR(INDEX('Roster &amp; Settings'!$B$5:$B$104,MATCH($D237,'Roster &amp; Settings'!$A$5:$A$104,0)),"Unknown learner"))</f>
        <v/>
      </c>
      <c r="F237" s="19">
        <f>IF($D237="","",IFERROR(INDEX('Roster &amp; Settings'!$C$5:$C$104,MATCH($D237,'Roster &amp; Settings'!$A$5:$A$104,0)),"Unknown group"))</f>
        <v/>
      </c>
      <c r="G237" s="17" t="n"/>
      <c r="H237" s="20" t="n"/>
      <c r="I237" s="20" t="n"/>
      <c r="J237" s="17" t="n"/>
      <c r="K237" s="21">
        <f>IF(COUNTA($A237:$I237)=0,"",IF(OR($A237="",$B237="",$C237="",$D237="",$G237="",$H237=""),0,IF($G237="Excused",0,1)))</f>
        <v/>
      </c>
      <c r="L237" s="21">
        <f>IF(COUNTA($A237:$I237)=0,"",IF(OR($A237="",$B237="",$C237="",$D237="",$G237="",$H237=""),0,IF(OR($G237="Present",$G237="Late"),1,0)))</f>
        <v/>
      </c>
      <c r="M237" s="22">
        <f>IF(OR($K237="",$K237=0),"",IFERROR($L237/$K237,""))</f>
        <v/>
      </c>
      <c r="N237" s="19">
        <f>IF(COUNTA($A237:$J237)=0,"",IF(OR($A237="",$B237="",$C237="",$D237="",$G237="",$H237=""),"Missing required field",IF(COUNTIF($A$5:$A$504,$A237)&gt;1,"Duplicate Record ID",IF(OR($E237="Unknown learner",$F237="Unknown group"),"Unknown learner",IF($B237&gt;TODAY(),"Future session date",IF(OR(NOT(ISNUMBER($H237)),$H237&lt;=0,$H237&gt;1440),"Invalid scheduled minutes",IF(AND(ISNUMBER($I237),$I237&gt;$H237),"Attended minutes exceed scheduled minutes",IF(AND($G237="Present",ISNUMBER($I237),$I237&lt;$H237),"Present with reduced minutes",IF(AND($G237="Late",OR($I237="",$I237&gt;=$H237)),"Review late minutes",IF(AND($G237="Absent",ISNUMBER($I237),$I237&gt;0),"Absent with attended minutes",IF(AND($G237="Excused",ISNUMBER($I237),$I237&gt;0),"Excused with attended minutes",""))))))))))</f>
        <v/>
      </c>
    </row>
    <row r="238">
      <c r="A238" s="17" t="n"/>
      <c r="B238" s="18" t="n"/>
      <c r="C238" s="17" t="n"/>
      <c r="D238" s="17" t="n"/>
      <c r="E238" s="19">
        <f>IF($D238="","",IFERROR(INDEX('Roster &amp; Settings'!$B$5:$B$104,MATCH($D238,'Roster &amp; Settings'!$A$5:$A$104,0)),"Unknown learner"))</f>
        <v/>
      </c>
      <c r="F238" s="19">
        <f>IF($D238="","",IFERROR(INDEX('Roster &amp; Settings'!$C$5:$C$104,MATCH($D238,'Roster &amp; Settings'!$A$5:$A$104,0)),"Unknown group"))</f>
        <v/>
      </c>
      <c r="G238" s="17" t="n"/>
      <c r="H238" s="20" t="n"/>
      <c r="I238" s="20" t="n"/>
      <c r="J238" s="17" t="n"/>
      <c r="K238" s="21">
        <f>IF(COUNTA($A238:$I238)=0,"",IF(OR($A238="",$B238="",$C238="",$D238="",$G238="",$H238=""),0,IF($G238="Excused",0,1)))</f>
        <v/>
      </c>
      <c r="L238" s="21">
        <f>IF(COUNTA($A238:$I238)=0,"",IF(OR($A238="",$B238="",$C238="",$D238="",$G238="",$H238=""),0,IF(OR($G238="Present",$G238="Late"),1,0)))</f>
        <v/>
      </c>
      <c r="M238" s="22">
        <f>IF(OR($K238="",$K238=0),"",IFERROR($L238/$K238,""))</f>
        <v/>
      </c>
      <c r="N238" s="19">
        <f>IF(COUNTA($A238:$J238)=0,"",IF(OR($A238="",$B238="",$C238="",$D238="",$G238="",$H238=""),"Missing required field",IF(COUNTIF($A$5:$A$504,$A238)&gt;1,"Duplicate Record ID",IF(OR($E238="Unknown learner",$F238="Unknown group"),"Unknown learner",IF($B238&gt;TODAY(),"Future session date",IF(OR(NOT(ISNUMBER($H238)),$H238&lt;=0,$H238&gt;1440),"Invalid scheduled minutes",IF(AND(ISNUMBER($I238),$I238&gt;$H238),"Attended minutes exceed scheduled minutes",IF(AND($G238="Present",ISNUMBER($I238),$I238&lt;$H238),"Present with reduced minutes",IF(AND($G238="Late",OR($I238="",$I238&gt;=$H238)),"Review late minutes",IF(AND($G238="Absent",ISNUMBER($I238),$I238&gt;0),"Absent with attended minutes",IF(AND($G238="Excused",ISNUMBER($I238),$I238&gt;0),"Excused with attended minutes",""))))))))))</f>
        <v/>
      </c>
    </row>
    <row r="239">
      <c r="A239" s="17" t="n"/>
      <c r="B239" s="18" t="n"/>
      <c r="C239" s="17" t="n"/>
      <c r="D239" s="17" t="n"/>
      <c r="E239" s="19">
        <f>IF($D239="","",IFERROR(INDEX('Roster &amp; Settings'!$B$5:$B$104,MATCH($D239,'Roster &amp; Settings'!$A$5:$A$104,0)),"Unknown learner"))</f>
        <v/>
      </c>
      <c r="F239" s="19">
        <f>IF($D239="","",IFERROR(INDEX('Roster &amp; Settings'!$C$5:$C$104,MATCH($D239,'Roster &amp; Settings'!$A$5:$A$104,0)),"Unknown group"))</f>
        <v/>
      </c>
      <c r="G239" s="17" t="n"/>
      <c r="H239" s="20" t="n"/>
      <c r="I239" s="20" t="n"/>
      <c r="J239" s="17" t="n"/>
      <c r="K239" s="21">
        <f>IF(COUNTA($A239:$I239)=0,"",IF(OR($A239="",$B239="",$C239="",$D239="",$G239="",$H239=""),0,IF($G239="Excused",0,1)))</f>
        <v/>
      </c>
      <c r="L239" s="21">
        <f>IF(COUNTA($A239:$I239)=0,"",IF(OR($A239="",$B239="",$C239="",$D239="",$G239="",$H239=""),0,IF(OR($G239="Present",$G239="Late"),1,0)))</f>
        <v/>
      </c>
      <c r="M239" s="22">
        <f>IF(OR($K239="",$K239=0),"",IFERROR($L239/$K239,""))</f>
        <v/>
      </c>
      <c r="N239" s="19">
        <f>IF(COUNTA($A239:$J239)=0,"",IF(OR($A239="",$B239="",$C239="",$D239="",$G239="",$H239=""),"Missing required field",IF(COUNTIF($A$5:$A$504,$A239)&gt;1,"Duplicate Record ID",IF(OR($E239="Unknown learner",$F239="Unknown group"),"Unknown learner",IF($B239&gt;TODAY(),"Future session date",IF(OR(NOT(ISNUMBER($H239)),$H239&lt;=0,$H239&gt;1440),"Invalid scheduled minutes",IF(AND(ISNUMBER($I239),$I239&gt;$H239),"Attended minutes exceed scheduled minutes",IF(AND($G239="Present",ISNUMBER($I239),$I239&lt;$H239),"Present with reduced minutes",IF(AND($G239="Late",OR($I239="",$I239&gt;=$H239)),"Review late minutes",IF(AND($G239="Absent",ISNUMBER($I239),$I239&gt;0),"Absent with attended minutes",IF(AND($G239="Excused",ISNUMBER($I239),$I239&gt;0),"Excused with attended minutes",""))))))))))</f>
        <v/>
      </c>
    </row>
    <row r="240">
      <c r="A240" s="17" t="n"/>
      <c r="B240" s="18" t="n"/>
      <c r="C240" s="17" t="n"/>
      <c r="D240" s="17" t="n"/>
      <c r="E240" s="19">
        <f>IF($D240="","",IFERROR(INDEX('Roster &amp; Settings'!$B$5:$B$104,MATCH($D240,'Roster &amp; Settings'!$A$5:$A$104,0)),"Unknown learner"))</f>
        <v/>
      </c>
      <c r="F240" s="19">
        <f>IF($D240="","",IFERROR(INDEX('Roster &amp; Settings'!$C$5:$C$104,MATCH($D240,'Roster &amp; Settings'!$A$5:$A$104,0)),"Unknown group"))</f>
        <v/>
      </c>
      <c r="G240" s="17" t="n"/>
      <c r="H240" s="20" t="n"/>
      <c r="I240" s="20" t="n"/>
      <c r="J240" s="17" t="n"/>
      <c r="K240" s="21">
        <f>IF(COUNTA($A240:$I240)=0,"",IF(OR($A240="",$B240="",$C240="",$D240="",$G240="",$H240=""),0,IF($G240="Excused",0,1)))</f>
        <v/>
      </c>
      <c r="L240" s="21">
        <f>IF(COUNTA($A240:$I240)=0,"",IF(OR($A240="",$B240="",$C240="",$D240="",$G240="",$H240=""),0,IF(OR($G240="Present",$G240="Late"),1,0)))</f>
        <v/>
      </c>
      <c r="M240" s="22">
        <f>IF(OR($K240="",$K240=0),"",IFERROR($L240/$K240,""))</f>
        <v/>
      </c>
      <c r="N240" s="19">
        <f>IF(COUNTA($A240:$J240)=0,"",IF(OR($A240="",$B240="",$C240="",$D240="",$G240="",$H240=""),"Missing required field",IF(COUNTIF($A$5:$A$504,$A240)&gt;1,"Duplicate Record ID",IF(OR($E240="Unknown learner",$F240="Unknown group"),"Unknown learner",IF($B240&gt;TODAY(),"Future session date",IF(OR(NOT(ISNUMBER($H240)),$H240&lt;=0,$H240&gt;1440),"Invalid scheduled minutes",IF(AND(ISNUMBER($I240),$I240&gt;$H240),"Attended minutes exceed scheduled minutes",IF(AND($G240="Present",ISNUMBER($I240),$I240&lt;$H240),"Present with reduced minutes",IF(AND($G240="Late",OR($I240="",$I240&gt;=$H240)),"Review late minutes",IF(AND($G240="Absent",ISNUMBER($I240),$I240&gt;0),"Absent with attended minutes",IF(AND($G240="Excused",ISNUMBER($I240),$I240&gt;0),"Excused with attended minutes",""))))))))))</f>
        <v/>
      </c>
    </row>
    <row r="241">
      <c r="A241" s="17" t="n"/>
      <c r="B241" s="18" t="n"/>
      <c r="C241" s="17" t="n"/>
      <c r="D241" s="17" t="n"/>
      <c r="E241" s="19">
        <f>IF($D241="","",IFERROR(INDEX('Roster &amp; Settings'!$B$5:$B$104,MATCH($D241,'Roster &amp; Settings'!$A$5:$A$104,0)),"Unknown learner"))</f>
        <v/>
      </c>
      <c r="F241" s="19">
        <f>IF($D241="","",IFERROR(INDEX('Roster &amp; Settings'!$C$5:$C$104,MATCH($D241,'Roster &amp; Settings'!$A$5:$A$104,0)),"Unknown group"))</f>
        <v/>
      </c>
      <c r="G241" s="17" t="n"/>
      <c r="H241" s="20" t="n"/>
      <c r="I241" s="20" t="n"/>
      <c r="J241" s="17" t="n"/>
      <c r="K241" s="21">
        <f>IF(COUNTA($A241:$I241)=0,"",IF(OR($A241="",$B241="",$C241="",$D241="",$G241="",$H241=""),0,IF($G241="Excused",0,1)))</f>
        <v/>
      </c>
      <c r="L241" s="21">
        <f>IF(COUNTA($A241:$I241)=0,"",IF(OR($A241="",$B241="",$C241="",$D241="",$G241="",$H241=""),0,IF(OR($G241="Present",$G241="Late"),1,0)))</f>
        <v/>
      </c>
      <c r="M241" s="22">
        <f>IF(OR($K241="",$K241=0),"",IFERROR($L241/$K241,""))</f>
        <v/>
      </c>
      <c r="N241" s="19">
        <f>IF(COUNTA($A241:$J241)=0,"",IF(OR($A241="",$B241="",$C241="",$D241="",$G241="",$H241=""),"Missing required field",IF(COUNTIF($A$5:$A$504,$A241)&gt;1,"Duplicate Record ID",IF(OR($E241="Unknown learner",$F241="Unknown group"),"Unknown learner",IF($B241&gt;TODAY(),"Future session date",IF(OR(NOT(ISNUMBER($H241)),$H241&lt;=0,$H241&gt;1440),"Invalid scheduled minutes",IF(AND(ISNUMBER($I241),$I241&gt;$H241),"Attended minutes exceed scheduled minutes",IF(AND($G241="Present",ISNUMBER($I241),$I241&lt;$H241),"Present with reduced minutes",IF(AND($G241="Late",OR($I241="",$I241&gt;=$H241)),"Review late minutes",IF(AND($G241="Absent",ISNUMBER($I241),$I241&gt;0),"Absent with attended minutes",IF(AND($G241="Excused",ISNUMBER($I241),$I241&gt;0),"Excused with attended minutes",""))))))))))</f>
        <v/>
      </c>
    </row>
    <row r="242">
      <c r="A242" s="17" t="n"/>
      <c r="B242" s="18" t="n"/>
      <c r="C242" s="17" t="n"/>
      <c r="D242" s="17" t="n"/>
      <c r="E242" s="19">
        <f>IF($D242="","",IFERROR(INDEX('Roster &amp; Settings'!$B$5:$B$104,MATCH($D242,'Roster &amp; Settings'!$A$5:$A$104,0)),"Unknown learner"))</f>
        <v/>
      </c>
      <c r="F242" s="19">
        <f>IF($D242="","",IFERROR(INDEX('Roster &amp; Settings'!$C$5:$C$104,MATCH($D242,'Roster &amp; Settings'!$A$5:$A$104,0)),"Unknown group"))</f>
        <v/>
      </c>
      <c r="G242" s="17" t="n"/>
      <c r="H242" s="20" t="n"/>
      <c r="I242" s="20" t="n"/>
      <c r="J242" s="17" t="n"/>
      <c r="K242" s="21">
        <f>IF(COUNTA($A242:$I242)=0,"",IF(OR($A242="",$B242="",$C242="",$D242="",$G242="",$H242=""),0,IF($G242="Excused",0,1)))</f>
        <v/>
      </c>
      <c r="L242" s="21">
        <f>IF(COUNTA($A242:$I242)=0,"",IF(OR($A242="",$B242="",$C242="",$D242="",$G242="",$H242=""),0,IF(OR($G242="Present",$G242="Late"),1,0)))</f>
        <v/>
      </c>
      <c r="M242" s="22">
        <f>IF(OR($K242="",$K242=0),"",IFERROR($L242/$K242,""))</f>
        <v/>
      </c>
      <c r="N242" s="19">
        <f>IF(COUNTA($A242:$J242)=0,"",IF(OR($A242="",$B242="",$C242="",$D242="",$G242="",$H242=""),"Missing required field",IF(COUNTIF($A$5:$A$504,$A242)&gt;1,"Duplicate Record ID",IF(OR($E242="Unknown learner",$F242="Unknown group"),"Unknown learner",IF($B242&gt;TODAY(),"Future session date",IF(OR(NOT(ISNUMBER($H242)),$H242&lt;=0,$H242&gt;1440),"Invalid scheduled minutes",IF(AND(ISNUMBER($I242),$I242&gt;$H242),"Attended minutes exceed scheduled minutes",IF(AND($G242="Present",ISNUMBER($I242),$I242&lt;$H242),"Present with reduced minutes",IF(AND($G242="Late",OR($I242="",$I242&gt;=$H242)),"Review late minutes",IF(AND($G242="Absent",ISNUMBER($I242),$I242&gt;0),"Absent with attended minutes",IF(AND($G242="Excused",ISNUMBER($I242),$I242&gt;0),"Excused with attended minutes",""))))))))))</f>
        <v/>
      </c>
    </row>
    <row r="243">
      <c r="A243" s="17" t="n"/>
      <c r="B243" s="18" t="n"/>
      <c r="C243" s="17" t="n"/>
      <c r="D243" s="17" t="n"/>
      <c r="E243" s="19">
        <f>IF($D243="","",IFERROR(INDEX('Roster &amp; Settings'!$B$5:$B$104,MATCH($D243,'Roster &amp; Settings'!$A$5:$A$104,0)),"Unknown learner"))</f>
        <v/>
      </c>
      <c r="F243" s="19">
        <f>IF($D243="","",IFERROR(INDEX('Roster &amp; Settings'!$C$5:$C$104,MATCH($D243,'Roster &amp; Settings'!$A$5:$A$104,0)),"Unknown group"))</f>
        <v/>
      </c>
      <c r="G243" s="17" t="n"/>
      <c r="H243" s="20" t="n"/>
      <c r="I243" s="20" t="n"/>
      <c r="J243" s="17" t="n"/>
      <c r="K243" s="21">
        <f>IF(COUNTA($A243:$I243)=0,"",IF(OR($A243="",$B243="",$C243="",$D243="",$G243="",$H243=""),0,IF($G243="Excused",0,1)))</f>
        <v/>
      </c>
      <c r="L243" s="21">
        <f>IF(COUNTA($A243:$I243)=0,"",IF(OR($A243="",$B243="",$C243="",$D243="",$G243="",$H243=""),0,IF(OR($G243="Present",$G243="Late"),1,0)))</f>
        <v/>
      </c>
      <c r="M243" s="22">
        <f>IF(OR($K243="",$K243=0),"",IFERROR($L243/$K243,""))</f>
        <v/>
      </c>
      <c r="N243" s="19">
        <f>IF(COUNTA($A243:$J243)=0,"",IF(OR($A243="",$B243="",$C243="",$D243="",$G243="",$H243=""),"Missing required field",IF(COUNTIF($A$5:$A$504,$A243)&gt;1,"Duplicate Record ID",IF(OR($E243="Unknown learner",$F243="Unknown group"),"Unknown learner",IF($B243&gt;TODAY(),"Future session date",IF(OR(NOT(ISNUMBER($H243)),$H243&lt;=0,$H243&gt;1440),"Invalid scheduled minutes",IF(AND(ISNUMBER($I243),$I243&gt;$H243),"Attended minutes exceed scheduled minutes",IF(AND($G243="Present",ISNUMBER($I243),$I243&lt;$H243),"Present with reduced minutes",IF(AND($G243="Late",OR($I243="",$I243&gt;=$H243)),"Review late minutes",IF(AND($G243="Absent",ISNUMBER($I243),$I243&gt;0),"Absent with attended minutes",IF(AND($G243="Excused",ISNUMBER($I243),$I243&gt;0),"Excused with attended minutes",""))))))))))</f>
        <v/>
      </c>
    </row>
    <row r="244">
      <c r="A244" s="17" t="n"/>
      <c r="B244" s="18" t="n"/>
      <c r="C244" s="17" t="n"/>
      <c r="D244" s="17" t="n"/>
      <c r="E244" s="19">
        <f>IF($D244="","",IFERROR(INDEX('Roster &amp; Settings'!$B$5:$B$104,MATCH($D244,'Roster &amp; Settings'!$A$5:$A$104,0)),"Unknown learner"))</f>
        <v/>
      </c>
      <c r="F244" s="19">
        <f>IF($D244="","",IFERROR(INDEX('Roster &amp; Settings'!$C$5:$C$104,MATCH($D244,'Roster &amp; Settings'!$A$5:$A$104,0)),"Unknown group"))</f>
        <v/>
      </c>
      <c r="G244" s="17" t="n"/>
      <c r="H244" s="20" t="n"/>
      <c r="I244" s="20" t="n"/>
      <c r="J244" s="17" t="n"/>
      <c r="K244" s="21">
        <f>IF(COUNTA($A244:$I244)=0,"",IF(OR($A244="",$B244="",$C244="",$D244="",$G244="",$H244=""),0,IF($G244="Excused",0,1)))</f>
        <v/>
      </c>
      <c r="L244" s="21">
        <f>IF(COUNTA($A244:$I244)=0,"",IF(OR($A244="",$B244="",$C244="",$D244="",$G244="",$H244=""),0,IF(OR($G244="Present",$G244="Late"),1,0)))</f>
        <v/>
      </c>
      <c r="M244" s="22">
        <f>IF(OR($K244="",$K244=0),"",IFERROR($L244/$K244,""))</f>
        <v/>
      </c>
      <c r="N244" s="19">
        <f>IF(COUNTA($A244:$J244)=0,"",IF(OR($A244="",$B244="",$C244="",$D244="",$G244="",$H244=""),"Missing required field",IF(COUNTIF($A$5:$A$504,$A244)&gt;1,"Duplicate Record ID",IF(OR($E244="Unknown learner",$F244="Unknown group"),"Unknown learner",IF($B244&gt;TODAY(),"Future session date",IF(OR(NOT(ISNUMBER($H244)),$H244&lt;=0,$H244&gt;1440),"Invalid scheduled minutes",IF(AND(ISNUMBER($I244),$I244&gt;$H244),"Attended minutes exceed scheduled minutes",IF(AND($G244="Present",ISNUMBER($I244),$I244&lt;$H244),"Present with reduced minutes",IF(AND($G244="Late",OR($I244="",$I244&gt;=$H244)),"Review late minutes",IF(AND($G244="Absent",ISNUMBER($I244),$I244&gt;0),"Absent with attended minutes",IF(AND($G244="Excused",ISNUMBER($I244),$I244&gt;0),"Excused with attended minutes",""))))))))))</f>
        <v/>
      </c>
    </row>
    <row r="245">
      <c r="A245" s="17" t="n"/>
      <c r="B245" s="18" t="n"/>
      <c r="C245" s="17" t="n"/>
      <c r="D245" s="17" t="n"/>
      <c r="E245" s="19">
        <f>IF($D245="","",IFERROR(INDEX('Roster &amp; Settings'!$B$5:$B$104,MATCH($D245,'Roster &amp; Settings'!$A$5:$A$104,0)),"Unknown learner"))</f>
        <v/>
      </c>
      <c r="F245" s="19">
        <f>IF($D245="","",IFERROR(INDEX('Roster &amp; Settings'!$C$5:$C$104,MATCH($D245,'Roster &amp; Settings'!$A$5:$A$104,0)),"Unknown group"))</f>
        <v/>
      </c>
      <c r="G245" s="17" t="n"/>
      <c r="H245" s="20" t="n"/>
      <c r="I245" s="20" t="n"/>
      <c r="J245" s="17" t="n"/>
      <c r="K245" s="21">
        <f>IF(COUNTA($A245:$I245)=0,"",IF(OR($A245="",$B245="",$C245="",$D245="",$G245="",$H245=""),0,IF($G245="Excused",0,1)))</f>
        <v/>
      </c>
      <c r="L245" s="21">
        <f>IF(COUNTA($A245:$I245)=0,"",IF(OR($A245="",$B245="",$C245="",$D245="",$G245="",$H245=""),0,IF(OR($G245="Present",$G245="Late"),1,0)))</f>
        <v/>
      </c>
      <c r="M245" s="22">
        <f>IF(OR($K245="",$K245=0),"",IFERROR($L245/$K245,""))</f>
        <v/>
      </c>
      <c r="N245" s="19">
        <f>IF(COUNTA($A245:$J245)=0,"",IF(OR($A245="",$B245="",$C245="",$D245="",$G245="",$H245=""),"Missing required field",IF(COUNTIF($A$5:$A$504,$A245)&gt;1,"Duplicate Record ID",IF(OR($E245="Unknown learner",$F245="Unknown group"),"Unknown learner",IF($B245&gt;TODAY(),"Future session date",IF(OR(NOT(ISNUMBER($H245)),$H245&lt;=0,$H245&gt;1440),"Invalid scheduled minutes",IF(AND(ISNUMBER($I245),$I245&gt;$H245),"Attended minutes exceed scheduled minutes",IF(AND($G245="Present",ISNUMBER($I245),$I245&lt;$H245),"Present with reduced minutes",IF(AND($G245="Late",OR($I245="",$I245&gt;=$H245)),"Review late minutes",IF(AND($G245="Absent",ISNUMBER($I245),$I245&gt;0),"Absent with attended minutes",IF(AND($G245="Excused",ISNUMBER($I245),$I245&gt;0),"Excused with attended minutes",""))))))))))</f>
        <v/>
      </c>
    </row>
    <row r="246">
      <c r="A246" s="17" t="n"/>
      <c r="B246" s="18" t="n"/>
      <c r="C246" s="17" t="n"/>
      <c r="D246" s="17" t="n"/>
      <c r="E246" s="19">
        <f>IF($D246="","",IFERROR(INDEX('Roster &amp; Settings'!$B$5:$B$104,MATCH($D246,'Roster &amp; Settings'!$A$5:$A$104,0)),"Unknown learner"))</f>
        <v/>
      </c>
      <c r="F246" s="19">
        <f>IF($D246="","",IFERROR(INDEX('Roster &amp; Settings'!$C$5:$C$104,MATCH($D246,'Roster &amp; Settings'!$A$5:$A$104,0)),"Unknown group"))</f>
        <v/>
      </c>
      <c r="G246" s="17" t="n"/>
      <c r="H246" s="20" t="n"/>
      <c r="I246" s="20" t="n"/>
      <c r="J246" s="17" t="n"/>
      <c r="K246" s="21">
        <f>IF(COUNTA($A246:$I246)=0,"",IF(OR($A246="",$B246="",$C246="",$D246="",$G246="",$H246=""),0,IF($G246="Excused",0,1)))</f>
        <v/>
      </c>
      <c r="L246" s="21">
        <f>IF(COUNTA($A246:$I246)=0,"",IF(OR($A246="",$B246="",$C246="",$D246="",$G246="",$H246=""),0,IF(OR($G246="Present",$G246="Late"),1,0)))</f>
        <v/>
      </c>
      <c r="M246" s="22">
        <f>IF(OR($K246="",$K246=0),"",IFERROR($L246/$K246,""))</f>
        <v/>
      </c>
      <c r="N246" s="19">
        <f>IF(COUNTA($A246:$J246)=0,"",IF(OR($A246="",$B246="",$C246="",$D246="",$G246="",$H246=""),"Missing required field",IF(COUNTIF($A$5:$A$504,$A246)&gt;1,"Duplicate Record ID",IF(OR($E246="Unknown learner",$F246="Unknown group"),"Unknown learner",IF($B246&gt;TODAY(),"Future session date",IF(OR(NOT(ISNUMBER($H246)),$H246&lt;=0,$H246&gt;1440),"Invalid scheduled minutes",IF(AND(ISNUMBER($I246),$I246&gt;$H246),"Attended minutes exceed scheduled minutes",IF(AND($G246="Present",ISNUMBER($I246),$I246&lt;$H246),"Present with reduced minutes",IF(AND($G246="Late",OR($I246="",$I246&gt;=$H246)),"Review late minutes",IF(AND($G246="Absent",ISNUMBER($I246),$I246&gt;0),"Absent with attended minutes",IF(AND($G246="Excused",ISNUMBER($I246),$I246&gt;0),"Excused with attended minutes",""))))))))))</f>
        <v/>
      </c>
    </row>
    <row r="247">
      <c r="A247" s="17" t="n"/>
      <c r="B247" s="18" t="n"/>
      <c r="C247" s="17" t="n"/>
      <c r="D247" s="17" t="n"/>
      <c r="E247" s="19">
        <f>IF($D247="","",IFERROR(INDEX('Roster &amp; Settings'!$B$5:$B$104,MATCH($D247,'Roster &amp; Settings'!$A$5:$A$104,0)),"Unknown learner"))</f>
        <v/>
      </c>
      <c r="F247" s="19">
        <f>IF($D247="","",IFERROR(INDEX('Roster &amp; Settings'!$C$5:$C$104,MATCH($D247,'Roster &amp; Settings'!$A$5:$A$104,0)),"Unknown group"))</f>
        <v/>
      </c>
      <c r="G247" s="17" t="n"/>
      <c r="H247" s="20" t="n"/>
      <c r="I247" s="20" t="n"/>
      <c r="J247" s="17" t="n"/>
      <c r="K247" s="21">
        <f>IF(COUNTA($A247:$I247)=0,"",IF(OR($A247="",$B247="",$C247="",$D247="",$G247="",$H247=""),0,IF($G247="Excused",0,1)))</f>
        <v/>
      </c>
      <c r="L247" s="21">
        <f>IF(COUNTA($A247:$I247)=0,"",IF(OR($A247="",$B247="",$C247="",$D247="",$G247="",$H247=""),0,IF(OR($G247="Present",$G247="Late"),1,0)))</f>
        <v/>
      </c>
      <c r="M247" s="22">
        <f>IF(OR($K247="",$K247=0),"",IFERROR($L247/$K247,""))</f>
        <v/>
      </c>
      <c r="N247" s="19">
        <f>IF(COUNTA($A247:$J247)=0,"",IF(OR($A247="",$B247="",$C247="",$D247="",$G247="",$H247=""),"Missing required field",IF(COUNTIF($A$5:$A$504,$A247)&gt;1,"Duplicate Record ID",IF(OR($E247="Unknown learner",$F247="Unknown group"),"Unknown learner",IF($B247&gt;TODAY(),"Future session date",IF(OR(NOT(ISNUMBER($H247)),$H247&lt;=0,$H247&gt;1440),"Invalid scheduled minutes",IF(AND(ISNUMBER($I247),$I247&gt;$H247),"Attended minutes exceed scheduled minutes",IF(AND($G247="Present",ISNUMBER($I247),$I247&lt;$H247),"Present with reduced minutes",IF(AND($G247="Late",OR($I247="",$I247&gt;=$H247)),"Review late minutes",IF(AND($G247="Absent",ISNUMBER($I247),$I247&gt;0),"Absent with attended minutes",IF(AND($G247="Excused",ISNUMBER($I247),$I247&gt;0),"Excused with attended minutes",""))))))))))</f>
        <v/>
      </c>
    </row>
    <row r="248">
      <c r="A248" s="17" t="n"/>
      <c r="B248" s="18" t="n"/>
      <c r="C248" s="17" t="n"/>
      <c r="D248" s="17" t="n"/>
      <c r="E248" s="19">
        <f>IF($D248="","",IFERROR(INDEX('Roster &amp; Settings'!$B$5:$B$104,MATCH($D248,'Roster &amp; Settings'!$A$5:$A$104,0)),"Unknown learner"))</f>
        <v/>
      </c>
      <c r="F248" s="19">
        <f>IF($D248="","",IFERROR(INDEX('Roster &amp; Settings'!$C$5:$C$104,MATCH($D248,'Roster &amp; Settings'!$A$5:$A$104,0)),"Unknown group"))</f>
        <v/>
      </c>
      <c r="G248" s="17" t="n"/>
      <c r="H248" s="20" t="n"/>
      <c r="I248" s="20" t="n"/>
      <c r="J248" s="17" t="n"/>
      <c r="K248" s="21">
        <f>IF(COUNTA($A248:$I248)=0,"",IF(OR($A248="",$B248="",$C248="",$D248="",$G248="",$H248=""),0,IF($G248="Excused",0,1)))</f>
        <v/>
      </c>
      <c r="L248" s="21">
        <f>IF(COUNTA($A248:$I248)=0,"",IF(OR($A248="",$B248="",$C248="",$D248="",$G248="",$H248=""),0,IF(OR($G248="Present",$G248="Late"),1,0)))</f>
        <v/>
      </c>
      <c r="M248" s="22">
        <f>IF(OR($K248="",$K248=0),"",IFERROR($L248/$K248,""))</f>
        <v/>
      </c>
      <c r="N248" s="19">
        <f>IF(COUNTA($A248:$J248)=0,"",IF(OR($A248="",$B248="",$C248="",$D248="",$G248="",$H248=""),"Missing required field",IF(COUNTIF($A$5:$A$504,$A248)&gt;1,"Duplicate Record ID",IF(OR($E248="Unknown learner",$F248="Unknown group"),"Unknown learner",IF($B248&gt;TODAY(),"Future session date",IF(OR(NOT(ISNUMBER($H248)),$H248&lt;=0,$H248&gt;1440),"Invalid scheduled minutes",IF(AND(ISNUMBER($I248),$I248&gt;$H248),"Attended minutes exceed scheduled minutes",IF(AND($G248="Present",ISNUMBER($I248),$I248&lt;$H248),"Present with reduced minutes",IF(AND($G248="Late",OR($I248="",$I248&gt;=$H248)),"Review late minutes",IF(AND($G248="Absent",ISNUMBER($I248),$I248&gt;0),"Absent with attended minutes",IF(AND($G248="Excused",ISNUMBER($I248),$I248&gt;0),"Excused with attended minutes",""))))))))))</f>
        <v/>
      </c>
    </row>
    <row r="249">
      <c r="A249" s="17" t="n"/>
      <c r="B249" s="18" t="n"/>
      <c r="C249" s="17" t="n"/>
      <c r="D249" s="17" t="n"/>
      <c r="E249" s="19">
        <f>IF($D249="","",IFERROR(INDEX('Roster &amp; Settings'!$B$5:$B$104,MATCH($D249,'Roster &amp; Settings'!$A$5:$A$104,0)),"Unknown learner"))</f>
        <v/>
      </c>
      <c r="F249" s="19">
        <f>IF($D249="","",IFERROR(INDEX('Roster &amp; Settings'!$C$5:$C$104,MATCH($D249,'Roster &amp; Settings'!$A$5:$A$104,0)),"Unknown group"))</f>
        <v/>
      </c>
      <c r="G249" s="17" t="n"/>
      <c r="H249" s="20" t="n"/>
      <c r="I249" s="20" t="n"/>
      <c r="J249" s="17" t="n"/>
      <c r="K249" s="21">
        <f>IF(COUNTA($A249:$I249)=0,"",IF(OR($A249="",$B249="",$C249="",$D249="",$G249="",$H249=""),0,IF($G249="Excused",0,1)))</f>
        <v/>
      </c>
      <c r="L249" s="21">
        <f>IF(COUNTA($A249:$I249)=0,"",IF(OR($A249="",$B249="",$C249="",$D249="",$G249="",$H249=""),0,IF(OR($G249="Present",$G249="Late"),1,0)))</f>
        <v/>
      </c>
      <c r="M249" s="22">
        <f>IF(OR($K249="",$K249=0),"",IFERROR($L249/$K249,""))</f>
        <v/>
      </c>
      <c r="N249" s="19">
        <f>IF(COUNTA($A249:$J249)=0,"",IF(OR($A249="",$B249="",$C249="",$D249="",$G249="",$H249=""),"Missing required field",IF(COUNTIF($A$5:$A$504,$A249)&gt;1,"Duplicate Record ID",IF(OR($E249="Unknown learner",$F249="Unknown group"),"Unknown learner",IF($B249&gt;TODAY(),"Future session date",IF(OR(NOT(ISNUMBER($H249)),$H249&lt;=0,$H249&gt;1440),"Invalid scheduled minutes",IF(AND(ISNUMBER($I249),$I249&gt;$H249),"Attended minutes exceed scheduled minutes",IF(AND($G249="Present",ISNUMBER($I249),$I249&lt;$H249),"Present with reduced minutes",IF(AND($G249="Late",OR($I249="",$I249&gt;=$H249)),"Review late minutes",IF(AND($G249="Absent",ISNUMBER($I249),$I249&gt;0),"Absent with attended minutes",IF(AND($G249="Excused",ISNUMBER($I249),$I249&gt;0),"Excused with attended minutes",""))))))))))</f>
        <v/>
      </c>
    </row>
    <row r="250">
      <c r="A250" s="17" t="n"/>
      <c r="B250" s="18" t="n"/>
      <c r="C250" s="17" t="n"/>
      <c r="D250" s="17" t="n"/>
      <c r="E250" s="19">
        <f>IF($D250="","",IFERROR(INDEX('Roster &amp; Settings'!$B$5:$B$104,MATCH($D250,'Roster &amp; Settings'!$A$5:$A$104,0)),"Unknown learner"))</f>
        <v/>
      </c>
      <c r="F250" s="19">
        <f>IF($D250="","",IFERROR(INDEX('Roster &amp; Settings'!$C$5:$C$104,MATCH($D250,'Roster &amp; Settings'!$A$5:$A$104,0)),"Unknown group"))</f>
        <v/>
      </c>
      <c r="G250" s="17" t="n"/>
      <c r="H250" s="20" t="n"/>
      <c r="I250" s="20" t="n"/>
      <c r="J250" s="17" t="n"/>
      <c r="K250" s="21">
        <f>IF(COUNTA($A250:$I250)=0,"",IF(OR($A250="",$B250="",$C250="",$D250="",$G250="",$H250=""),0,IF($G250="Excused",0,1)))</f>
        <v/>
      </c>
      <c r="L250" s="21">
        <f>IF(COUNTA($A250:$I250)=0,"",IF(OR($A250="",$B250="",$C250="",$D250="",$G250="",$H250=""),0,IF(OR($G250="Present",$G250="Late"),1,0)))</f>
        <v/>
      </c>
      <c r="M250" s="22">
        <f>IF(OR($K250="",$K250=0),"",IFERROR($L250/$K250,""))</f>
        <v/>
      </c>
      <c r="N250" s="19">
        <f>IF(COUNTA($A250:$J250)=0,"",IF(OR($A250="",$B250="",$C250="",$D250="",$G250="",$H250=""),"Missing required field",IF(COUNTIF($A$5:$A$504,$A250)&gt;1,"Duplicate Record ID",IF(OR($E250="Unknown learner",$F250="Unknown group"),"Unknown learner",IF($B250&gt;TODAY(),"Future session date",IF(OR(NOT(ISNUMBER($H250)),$H250&lt;=0,$H250&gt;1440),"Invalid scheduled minutes",IF(AND(ISNUMBER($I250),$I250&gt;$H250),"Attended minutes exceed scheduled minutes",IF(AND($G250="Present",ISNUMBER($I250),$I250&lt;$H250),"Present with reduced minutes",IF(AND($G250="Late",OR($I250="",$I250&gt;=$H250)),"Review late minutes",IF(AND($G250="Absent",ISNUMBER($I250),$I250&gt;0),"Absent with attended minutes",IF(AND($G250="Excused",ISNUMBER($I250),$I250&gt;0),"Excused with attended minutes",""))))))))))</f>
        <v/>
      </c>
    </row>
    <row r="251">
      <c r="A251" s="17" t="n"/>
      <c r="B251" s="18" t="n"/>
      <c r="C251" s="17" t="n"/>
      <c r="D251" s="17" t="n"/>
      <c r="E251" s="19">
        <f>IF($D251="","",IFERROR(INDEX('Roster &amp; Settings'!$B$5:$B$104,MATCH($D251,'Roster &amp; Settings'!$A$5:$A$104,0)),"Unknown learner"))</f>
        <v/>
      </c>
      <c r="F251" s="19">
        <f>IF($D251="","",IFERROR(INDEX('Roster &amp; Settings'!$C$5:$C$104,MATCH($D251,'Roster &amp; Settings'!$A$5:$A$104,0)),"Unknown group"))</f>
        <v/>
      </c>
      <c r="G251" s="17" t="n"/>
      <c r="H251" s="20" t="n"/>
      <c r="I251" s="20" t="n"/>
      <c r="J251" s="17" t="n"/>
      <c r="K251" s="21">
        <f>IF(COUNTA($A251:$I251)=0,"",IF(OR($A251="",$B251="",$C251="",$D251="",$G251="",$H251=""),0,IF($G251="Excused",0,1)))</f>
        <v/>
      </c>
      <c r="L251" s="21">
        <f>IF(COUNTA($A251:$I251)=0,"",IF(OR($A251="",$B251="",$C251="",$D251="",$G251="",$H251=""),0,IF(OR($G251="Present",$G251="Late"),1,0)))</f>
        <v/>
      </c>
      <c r="M251" s="22">
        <f>IF(OR($K251="",$K251=0),"",IFERROR($L251/$K251,""))</f>
        <v/>
      </c>
      <c r="N251" s="19">
        <f>IF(COUNTA($A251:$J251)=0,"",IF(OR($A251="",$B251="",$C251="",$D251="",$G251="",$H251=""),"Missing required field",IF(COUNTIF($A$5:$A$504,$A251)&gt;1,"Duplicate Record ID",IF(OR($E251="Unknown learner",$F251="Unknown group"),"Unknown learner",IF($B251&gt;TODAY(),"Future session date",IF(OR(NOT(ISNUMBER($H251)),$H251&lt;=0,$H251&gt;1440),"Invalid scheduled minutes",IF(AND(ISNUMBER($I251),$I251&gt;$H251),"Attended minutes exceed scheduled minutes",IF(AND($G251="Present",ISNUMBER($I251),$I251&lt;$H251),"Present with reduced minutes",IF(AND($G251="Late",OR($I251="",$I251&gt;=$H251)),"Review late minutes",IF(AND($G251="Absent",ISNUMBER($I251),$I251&gt;0),"Absent with attended minutes",IF(AND($G251="Excused",ISNUMBER($I251),$I251&gt;0),"Excused with attended minutes",""))))))))))</f>
        <v/>
      </c>
    </row>
    <row r="252">
      <c r="A252" s="17" t="n"/>
      <c r="B252" s="18" t="n"/>
      <c r="C252" s="17" t="n"/>
      <c r="D252" s="17" t="n"/>
      <c r="E252" s="19">
        <f>IF($D252="","",IFERROR(INDEX('Roster &amp; Settings'!$B$5:$B$104,MATCH($D252,'Roster &amp; Settings'!$A$5:$A$104,0)),"Unknown learner"))</f>
        <v/>
      </c>
      <c r="F252" s="19">
        <f>IF($D252="","",IFERROR(INDEX('Roster &amp; Settings'!$C$5:$C$104,MATCH($D252,'Roster &amp; Settings'!$A$5:$A$104,0)),"Unknown group"))</f>
        <v/>
      </c>
      <c r="G252" s="17" t="n"/>
      <c r="H252" s="20" t="n"/>
      <c r="I252" s="20" t="n"/>
      <c r="J252" s="17" t="n"/>
      <c r="K252" s="21">
        <f>IF(COUNTA($A252:$I252)=0,"",IF(OR($A252="",$B252="",$C252="",$D252="",$G252="",$H252=""),0,IF($G252="Excused",0,1)))</f>
        <v/>
      </c>
      <c r="L252" s="21">
        <f>IF(COUNTA($A252:$I252)=0,"",IF(OR($A252="",$B252="",$C252="",$D252="",$G252="",$H252=""),0,IF(OR($G252="Present",$G252="Late"),1,0)))</f>
        <v/>
      </c>
      <c r="M252" s="22">
        <f>IF(OR($K252="",$K252=0),"",IFERROR($L252/$K252,""))</f>
        <v/>
      </c>
      <c r="N252" s="19">
        <f>IF(COUNTA($A252:$J252)=0,"",IF(OR($A252="",$B252="",$C252="",$D252="",$G252="",$H252=""),"Missing required field",IF(COUNTIF($A$5:$A$504,$A252)&gt;1,"Duplicate Record ID",IF(OR($E252="Unknown learner",$F252="Unknown group"),"Unknown learner",IF($B252&gt;TODAY(),"Future session date",IF(OR(NOT(ISNUMBER($H252)),$H252&lt;=0,$H252&gt;1440),"Invalid scheduled minutes",IF(AND(ISNUMBER($I252),$I252&gt;$H252),"Attended minutes exceed scheduled minutes",IF(AND($G252="Present",ISNUMBER($I252),$I252&lt;$H252),"Present with reduced minutes",IF(AND($G252="Late",OR($I252="",$I252&gt;=$H252)),"Review late minutes",IF(AND($G252="Absent",ISNUMBER($I252),$I252&gt;0),"Absent with attended minutes",IF(AND($G252="Excused",ISNUMBER($I252),$I252&gt;0),"Excused with attended minutes",""))))))))))</f>
        <v/>
      </c>
    </row>
    <row r="253">
      <c r="A253" s="17" t="n"/>
      <c r="B253" s="18" t="n"/>
      <c r="C253" s="17" t="n"/>
      <c r="D253" s="17" t="n"/>
      <c r="E253" s="19">
        <f>IF($D253="","",IFERROR(INDEX('Roster &amp; Settings'!$B$5:$B$104,MATCH($D253,'Roster &amp; Settings'!$A$5:$A$104,0)),"Unknown learner"))</f>
        <v/>
      </c>
      <c r="F253" s="19">
        <f>IF($D253="","",IFERROR(INDEX('Roster &amp; Settings'!$C$5:$C$104,MATCH($D253,'Roster &amp; Settings'!$A$5:$A$104,0)),"Unknown group"))</f>
        <v/>
      </c>
      <c r="G253" s="17" t="n"/>
      <c r="H253" s="20" t="n"/>
      <c r="I253" s="20" t="n"/>
      <c r="J253" s="17" t="n"/>
      <c r="K253" s="21">
        <f>IF(COUNTA($A253:$I253)=0,"",IF(OR($A253="",$B253="",$C253="",$D253="",$G253="",$H253=""),0,IF($G253="Excused",0,1)))</f>
        <v/>
      </c>
      <c r="L253" s="21">
        <f>IF(COUNTA($A253:$I253)=0,"",IF(OR($A253="",$B253="",$C253="",$D253="",$G253="",$H253=""),0,IF(OR($G253="Present",$G253="Late"),1,0)))</f>
        <v/>
      </c>
      <c r="M253" s="22">
        <f>IF(OR($K253="",$K253=0),"",IFERROR($L253/$K253,""))</f>
        <v/>
      </c>
      <c r="N253" s="19">
        <f>IF(COUNTA($A253:$J253)=0,"",IF(OR($A253="",$B253="",$C253="",$D253="",$G253="",$H253=""),"Missing required field",IF(COUNTIF($A$5:$A$504,$A253)&gt;1,"Duplicate Record ID",IF(OR($E253="Unknown learner",$F253="Unknown group"),"Unknown learner",IF($B253&gt;TODAY(),"Future session date",IF(OR(NOT(ISNUMBER($H253)),$H253&lt;=0,$H253&gt;1440),"Invalid scheduled minutes",IF(AND(ISNUMBER($I253),$I253&gt;$H253),"Attended minutes exceed scheduled minutes",IF(AND($G253="Present",ISNUMBER($I253),$I253&lt;$H253),"Present with reduced minutes",IF(AND($G253="Late",OR($I253="",$I253&gt;=$H253)),"Review late minutes",IF(AND($G253="Absent",ISNUMBER($I253),$I253&gt;0),"Absent with attended minutes",IF(AND($G253="Excused",ISNUMBER($I253),$I253&gt;0),"Excused with attended minutes",""))))))))))</f>
        <v/>
      </c>
    </row>
    <row r="254">
      <c r="A254" s="17" t="n"/>
      <c r="B254" s="18" t="n"/>
      <c r="C254" s="17" t="n"/>
      <c r="D254" s="17" t="n"/>
      <c r="E254" s="19">
        <f>IF($D254="","",IFERROR(INDEX('Roster &amp; Settings'!$B$5:$B$104,MATCH($D254,'Roster &amp; Settings'!$A$5:$A$104,0)),"Unknown learner"))</f>
        <v/>
      </c>
      <c r="F254" s="19">
        <f>IF($D254="","",IFERROR(INDEX('Roster &amp; Settings'!$C$5:$C$104,MATCH($D254,'Roster &amp; Settings'!$A$5:$A$104,0)),"Unknown group"))</f>
        <v/>
      </c>
      <c r="G254" s="17" t="n"/>
      <c r="H254" s="20" t="n"/>
      <c r="I254" s="20" t="n"/>
      <c r="J254" s="17" t="n"/>
      <c r="K254" s="21">
        <f>IF(COUNTA($A254:$I254)=0,"",IF(OR($A254="",$B254="",$C254="",$D254="",$G254="",$H254=""),0,IF($G254="Excused",0,1)))</f>
        <v/>
      </c>
      <c r="L254" s="21">
        <f>IF(COUNTA($A254:$I254)=0,"",IF(OR($A254="",$B254="",$C254="",$D254="",$G254="",$H254=""),0,IF(OR($G254="Present",$G254="Late"),1,0)))</f>
        <v/>
      </c>
      <c r="M254" s="22">
        <f>IF(OR($K254="",$K254=0),"",IFERROR($L254/$K254,""))</f>
        <v/>
      </c>
      <c r="N254" s="19">
        <f>IF(COUNTA($A254:$J254)=0,"",IF(OR($A254="",$B254="",$C254="",$D254="",$G254="",$H254=""),"Missing required field",IF(COUNTIF($A$5:$A$504,$A254)&gt;1,"Duplicate Record ID",IF(OR($E254="Unknown learner",$F254="Unknown group"),"Unknown learner",IF($B254&gt;TODAY(),"Future session date",IF(OR(NOT(ISNUMBER($H254)),$H254&lt;=0,$H254&gt;1440),"Invalid scheduled minutes",IF(AND(ISNUMBER($I254),$I254&gt;$H254),"Attended minutes exceed scheduled minutes",IF(AND($G254="Present",ISNUMBER($I254),$I254&lt;$H254),"Present with reduced minutes",IF(AND($G254="Late",OR($I254="",$I254&gt;=$H254)),"Review late minutes",IF(AND($G254="Absent",ISNUMBER($I254),$I254&gt;0),"Absent with attended minutes",IF(AND($G254="Excused",ISNUMBER($I254),$I254&gt;0),"Excused with attended minutes",""))))))))))</f>
        <v/>
      </c>
    </row>
    <row r="255">
      <c r="A255" s="17" t="n"/>
      <c r="B255" s="18" t="n"/>
      <c r="C255" s="17" t="n"/>
      <c r="D255" s="17" t="n"/>
      <c r="E255" s="19">
        <f>IF($D255="","",IFERROR(INDEX('Roster &amp; Settings'!$B$5:$B$104,MATCH($D255,'Roster &amp; Settings'!$A$5:$A$104,0)),"Unknown learner"))</f>
        <v/>
      </c>
      <c r="F255" s="19">
        <f>IF($D255="","",IFERROR(INDEX('Roster &amp; Settings'!$C$5:$C$104,MATCH($D255,'Roster &amp; Settings'!$A$5:$A$104,0)),"Unknown group"))</f>
        <v/>
      </c>
      <c r="G255" s="17" t="n"/>
      <c r="H255" s="20" t="n"/>
      <c r="I255" s="20" t="n"/>
      <c r="J255" s="17" t="n"/>
      <c r="K255" s="21">
        <f>IF(COUNTA($A255:$I255)=0,"",IF(OR($A255="",$B255="",$C255="",$D255="",$G255="",$H255=""),0,IF($G255="Excused",0,1)))</f>
        <v/>
      </c>
      <c r="L255" s="21">
        <f>IF(COUNTA($A255:$I255)=0,"",IF(OR($A255="",$B255="",$C255="",$D255="",$G255="",$H255=""),0,IF(OR($G255="Present",$G255="Late"),1,0)))</f>
        <v/>
      </c>
      <c r="M255" s="22">
        <f>IF(OR($K255="",$K255=0),"",IFERROR($L255/$K255,""))</f>
        <v/>
      </c>
      <c r="N255" s="19">
        <f>IF(COUNTA($A255:$J255)=0,"",IF(OR($A255="",$B255="",$C255="",$D255="",$G255="",$H255=""),"Missing required field",IF(COUNTIF($A$5:$A$504,$A255)&gt;1,"Duplicate Record ID",IF(OR($E255="Unknown learner",$F255="Unknown group"),"Unknown learner",IF($B255&gt;TODAY(),"Future session date",IF(OR(NOT(ISNUMBER($H255)),$H255&lt;=0,$H255&gt;1440),"Invalid scheduled minutes",IF(AND(ISNUMBER($I255),$I255&gt;$H255),"Attended minutes exceed scheduled minutes",IF(AND($G255="Present",ISNUMBER($I255),$I255&lt;$H255),"Present with reduced minutes",IF(AND($G255="Late",OR($I255="",$I255&gt;=$H255)),"Review late minutes",IF(AND($G255="Absent",ISNUMBER($I255),$I255&gt;0),"Absent with attended minutes",IF(AND($G255="Excused",ISNUMBER($I255),$I255&gt;0),"Excused with attended minutes",""))))))))))</f>
        <v/>
      </c>
    </row>
    <row r="256">
      <c r="A256" s="17" t="n"/>
      <c r="B256" s="18" t="n"/>
      <c r="C256" s="17" t="n"/>
      <c r="D256" s="17" t="n"/>
      <c r="E256" s="19">
        <f>IF($D256="","",IFERROR(INDEX('Roster &amp; Settings'!$B$5:$B$104,MATCH($D256,'Roster &amp; Settings'!$A$5:$A$104,0)),"Unknown learner"))</f>
        <v/>
      </c>
      <c r="F256" s="19">
        <f>IF($D256="","",IFERROR(INDEX('Roster &amp; Settings'!$C$5:$C$104,MATCH($D256,'Roster &amp; Settings'!$A$5:$A$104,0)),"Unknown group"))</f>
        <v/>
      </c>
      <c r="G256" s="17" t="n"/>
      <c r="H256" s="20" t="n"/>
      <c r="I256" s="20" t="n"/>
      <c r="J256" s="17" t="n"/>
      <c r="K256" s="21">
        <f>IF(COUNTA($A256:$I256)=0,"",IF(OR($A256="",$B256="",$C256="",$D256="",$G256="",$H256=""),0,IF($G256="Excused",0,1)))</f>
        <v/>
      </c>
      <c r="L256" s="21">
        <f>IF(COUNTA($A256:$I256)=0,"",IF(OR($A256="",$B256="",$C256="",$D256="",$G256="",$H256=""),0,IF(OR($G256="Present",$G256="Late"),1,0)))</f>
        <v/>
      </c>
      <c r="M256" s="22">
        <f>IF(OR($K256="",$K256=0),"",IFERROR($L256/$K256,""))</f>
        <v/>
      </c>
      <c r="N256" s="19">
        <f>IF(COUNTA($A256:$J256)=0,"",IF(OR($A256="",$B256="",$C256="",$D256="",$G256="",$H256=""),"Missing required field",IF(COUNTIF($A$5:$A$504,$A256)&gt;1,"Duplicate Record ID",IF(OR($E256="Unknown learner",$F256="Unknown group"),"Unknown learner",IF($B256&gt;TODAY(),"Future session date",IF(OR(NOT(ISNUMBER($H256)),$H256&lt;=0,$H256&gt;1440),"Invalid scheduled minutes",IF(AND(ISNUMBER($I256),$I256&gt;$H256),"Attended minutes exceed scheduled minutes",IF(AND($G256="Present",ISNUMBER($I256),$I256&lt;$H256),"Present with reduced minutes",IF(AND($G256="Late",OR($I256="",$I256&gt;=$H256)),"Review late minutes",IF(AND($G256="Absent",ISNUMBER($I256),$I256&gt;0),"Absent with attended minutes",IF(AND($G256="Excused",ISNUMBER($I256),$I256&gt;0),"Excused with attended minutes",""))))))))))</f>
        <v/>
      </c>
    </row>
    <row r="257">
      <c r="A257" s="17" t="n"/>
      <c r="B257" s="18" t="n"/>
      <c r="C257" s="17" t="n"/>
      <c r="D257" s="17" t="n"/>
      <c r="E257" s="19">
        <f>IF($D257="","",IFERROR(INDEX('Roster &amp; Settings'!$B$5:$B$104,MATCH($D257,'Roster &amp; Settings'!$A$5:$A$104,0)),"Unknown learner"))</f>
        <v/>
      </c>
      <c r="F257" s="19">
        <f>IF($D257="","",IFERROR(INDEX('Roster &amp; Settings'!$C$5:$C$104,MATCH($D257,'Roster &amp; Settings'!$A$5:$A$104,0)),"Unknown group"))</f>
        <v/>
      </c>
      <c r="G257" s="17" t="n"/>
      <c r="H257" s="20" t="n"/>
      <c r="I257" s="20" t="n"/>
      <c r="J257" s="17" t="n"/>
      <c r="K257" s="21">
        <f>IF(COUNTA($A257:$I257)=0,"",IF(OR($A257="",$B257="",$C257="",$D257="",$G257="",$H257=""),0,IF($G257="Excused",0,1)))</f>
        <v/>
      </c>
      <c r="L257" s="21">
        <f>IF(COUNTA($A257:$I257)=0,"",IF(OR($A257="",$B257="",$C257="",$D257="",$G257="",$H257=""),0,IF(OR($G257="Present",$G257="Late"),1,0)))</f>
        <v/>
      </c>
      <c r="M257" s="22">
        <f>IF(OR($K257="",$K257=0),"",IFERROR($L257/$K257,""))</f>
        <v/>
      </c>
      <c r="N257" s="19">
        <f>IF(COUNTA($A257:$J257)=0,"",IF(OR($A257="",$B257="",$C257="",$D257="",$G257="",$H257=""),"Missing required field",IF(COUNTIF($A$5:$A$504,$A257)&gt;1,"Duplicate Record ID",IF(OR($E257="Unknown learner",$F257="Unknown group"),"Unknown learner",IF($B257&gt;TODAY(),"Future session date",IF(OR(NOT(ISNUMBER($H257)),$H257&lt;=0,$H257&gt;1440),"Invalid scheduled minutes",IF(AND(ISNUMBER($I257),$I257&gt;$H257),"Attended minutes exceed scheduled minutes",IF(AND($G257="Present",ISNUMBER($I257),$I257&lt;$H257),"Present with reduced minutes",IF(AND($G257="Late",OR($I257="",$I257&gt;=$H257)),"Review late minutes",IF(AND($G257="Absent",ISNUMBER($I257),$I257&gt;0),"Absent with attended minutes",IF(AND($G257="Excused",ISNUMBER($I257),$I257&gt;0),"Excused with attended minutes",""))))))))))</f>
        <v/>
      </c>
    </row>
    <row r="258">
      <c r="A258" s="17" t="n"/>
      <c r="B258" s="18" t="n"/>
      <c r="C258" s="17" t="n"/>
      <c r="D258" s="17" t="n"/>
      <c r="E258" s="19">
        <f>IF($D258="","",IFERROR(INDEX('Roster &amp; Settings'!$B$5:$B$104,MATCH($D258,'Roster &amp; Settings'!$A$5:$A$104,0)),"Unknown learner"))</f>
        <v/>
      </c>
      <c r="F258" s="19">
        <f>IF($D258="","",IFERROR(INDEX('Roster &amp; Settings'!$C$5:$C$104,MATCH($D258,'Roster &amp; Settings'!$A$5:$A$104,0)),"Unknown group"))</f>
        <v/>
      </c>
      <c r="G258" s="17" t="n"/>
      <c r="H258" s="20" t="n"/>
      <c r="I258" s="20" t="n"/>
      <c r="J258" s="17" t="n"/>
      <c r="K258" s="21">
        <f>IF(COUNTA($A258:$I258)=0,"",IF(OR($A258="",$B258="",$C258="",$D258="",$G258="",$H258=""),0,IF($G258="Excused",0,1)))</f>
        <v/>
      </c>
      <c r="L258" s="21">
        <f>IF(COUNTA($A258:$I258)=0,"",IF(OR($A258="",$B258="",$C258="",$D258="",$G258="",$H258=""),0,IF(OR($G258="Present",$G258="Late"),1,0)))</f>
        <v/>
      </c>
      <c r="M258" s="22">
        <f>IF(OR($K258="",$K258=0),"",IFERROR($L258/$K258,""))</f>
        <v/>
      </c>
      <c r="N258" s="19">
        <f>IF(COUNTA($A258:$J258)=0,"",IF(OR($A258="",$B258="",$C258="",$D258="",$G258="",$H258=""),"Missing required field",IF(COUNTIF($A$5:$A$504,$A258)&gt;1,"Duplicate Record ID",IF(OR($E258="Unknown learner",$F258="Unknown group"),"Unknown learner",IF($B258&gt;TODAY(),"Future session date",IF(OR(NOT(ISNUMBER($H258)),$H258&lt;=0,$H258&gt;1440),"Invalid scheduled minutes",IF(AND(ISNUMBER($I258),$I258&gt;$H258),"Attended minutes exceed scheduled minutes",IF(AND($G258="Present",ISNUMBER($I258),$I258&lt;$H258),"Present with reduced minutes",IF(AND($G258="Late",OR($I258="",$I258&gt;=$H258)),"Review late minutes",IF(AND($G258="Absent",ISNUMBER($I258),$I258&gt;0),"Absent with attended minutes",IF(AND($G258="Excused",ISNUMBER($I258),$I258&gt;0),"Excused with attended minutes",""))))))))))</f>
        <v/>
      </c>
    </row>
    <row r="259">
      <c r="A259" s="17" t="n"/>
      <c r="B259" s="18" t="n"/>
      <c r="C259" s="17" t="n"/>
      <c r="D259" s="17" t="n"/>
      <c r="E259" s="19">
        <f>IF($D259="","",IFERROR(INDEX('Roster &amp; Settings'!$B$5:$B$104,MATCH($D259,'Roster &amp; Settings'!$A$5:$A$104,0)),"Unknown learner"))</f>
        <v/>
      </c>
      <c r="F259" s="19">
        <f>IF($D259="","",IFERROR(INDEX('Roster &amp; Settings'!$C$5:$C$104,MATCH($D259,'Roster &amp; Settings'!$A$5:$A$104,0)),"Unknown group"))</f>
        <v/>
      </c>
      <c r="G259" s="17" t="n"/>
      <c r="H259" s="20" t="n"/>
      <c r="I259" s="20" t="n"/>
      <c r="J259" s="17" t="n"/>
      <c r="K259" s="21">
        <f>IF(COUNTA($A259:$I259)=0,"",IF(OR($A259="",$B259="",$C259="",$D259="",$G259="",$H259=""),0,IF($G259="Excused",0,1)))</f>
        <v/>
      </c>
      <c r="L259" s="21">
        <f>IF(COUNTA($A259:$I259)=0,"",IF(OR($A259="",$B259="",$C259="",$D259="",$G259="",$H259=""),0,IF(OR($G259="Present",$G259="Late"),1,0)))</f>
        <v/>
      </c>
      <c r="M259" s="22">
        <f>IF(OR($K259="",$K259=0),"",IFERROR($L259/$K259,""))</f>
        <v/>
      </c>
      <c r="N259" s="19">
        <f>IF(COUNTA($A259:$J259)=0,"",IF(OR($A259="",$B259="",$C259="",$D259="",$G259="",$H259=""),"Missing required field",IF(COUNTIF($A$5:$A$504,$A259)&gt;1,"Duplicate Record ID",IF(OR($E259="Unknown learner",$F259="Unknown group"),"Unknown learner",IF($B259&gt;TODAY(),"Future session date",IF(OR(NOT(ISNUMBER($H259)),$H259&lt;=0,$H259&gt;1440),"Invalid scheduled minutes",IF(AND(ISNUMBER($I259),$I259&gt;$H259),"Attended minutes exceed scheduled minutes",IF(AND($G259="Present",ISNUMBER($I259),$I259&lt;$H259),"Present with reduced minutes",IF(AND($G259="Late",OR($I259="",$I259&gt;=$H259)),"Review late minutes",IF(AND($G259="Absent",ISNUMBER($I259),$I259&gt;0),"Absent with attended minutes",IF(AND($G259="Excused",ISNUMBER($I259),$I259&gt;0),"Excused with attended minutes",""))))))))))</f>
        <v/>
      </c>
    </row>
    <row r="260">
      <c r="A260" s="17" t="n"/>
      <c r="B260" s="18" t="n"/>
      <c r="C260" s="17" t="n"/>
      <c r="D260" s="17" t="n"/>
      <c r="E260" s="19">
        <f>IF($D260="","",IFERROR(INDEX('Roster &amp; Settings'!$B$5:$B$104,MATCH($D260,'Roster &amp; Settings'!$A$5:$A$104,0)),"Unknown learner"))</f>
        <v/>
      </c>
      <c r="F260" s="19">
        <f>IF($D260="","",IFERROR(INDEX('Roster &amp; Settings'!$C$5:$C$104,MATCH($D260,'Roster &amp; Settings'!$A$5:$A$104,0)),"Unknown group"))</f>
        <v/>
      </c>
      <c r="G260" s="17" t="n"/>
      <c r="H260" s="20" t="n"/>
      <c r="I260" s="20" t="n"/>
      <c r="J260" s="17" t="n"/>
      <c r="K260" s="21">
        <f>IF(COUNTA($A260:$I260)=0,"",IF(OR($A260="",$B260="",$C260="",$D260="",$G260="",$H260=""),0,IF($G260="Excused",0,1)))</f>
        <v/>
      </c>
      <c r="L260" s="21">
        <f>IF(COUNTA($A260:$I260)=0,"",IF(OR($A260="",$B260="",$C260="",$D260="",$G260="",$H260=""),0,IF(OR($G260="Present",$G260="Late"),1,0)))</f>
        <v/>
      </c>
      <c r="M260" s="22">
        <f>IF(OR($K260="",$K260=0),"",IFERROR($L260/$K260,""))</f>
        <v/>
      </c>
      <c r="N260" s="19">
        <f>IF(COUNTA($A260:$J260)=0,"",IF(OR($A260="",$B260="",$C260="",$D260="",$G260="",$H260=""),"Missing required field",IF(COUNTIF($A$5:$A$504,$A260)&gt;1,"Duplicate Record ID",IF(OR($E260="Unknown learner",$F260="Unknown group"),"Unknown learner",IF($B260&gt;TODAY(),"Future session date",IF(OR(NOT(ISNUMBER($H260)),$H260&lt;=0,$H260&gt;1440),"Invalid scheduled minutes",IF(AND(ISNUMBER($I260),$I260&gt;$H260),"Attended minutes exceed scheduled minutes",IF(AND($G260="Present",ISNUMBER($I260),$I260&lt;$H260),"Present with reduced minutes",IF(AND($G260="Late",OR($I260="",$I260&gt;=$H260)),"Review late minutes",IF(AND($G260="Absent",ISNUMBER($I260),$I260&gt;0),"Absent with attended minutes",IF(AND($G260="Excused",ISNUMBER($I260),$I260&gt;0),"Excused with attended minutes",""))))))))))</f>
        <v/>
      </c>
    </row>
    <row r="261">
      <c r="A261" s="17" t="n"/>
      <c r="B261" s="18" t="n"/>
      <c r="C261" s="17" t="n"/>
      <c r="D261" s="17" t="n"/>
      <c r="E261" s="19">
        <f>IF($D261="","",IFERROR(INDEX('Roster &amp; Settings'!$B$5:$B$104,MATCH($D261,'Roster &amp; Settings'!$A$5:$A$104,0)),"Unknown learner"))</f>
        <v/>
      </c>
      <c r="F261" s="19">
        <f>IF($D261="","",IFERROR(INDEX('Roster &amp; Settings'!$C$5:$C$104,MATCH($D261,'Roster &amp; Settings'!$A$5:$A$104,0)),"Unknown group"))</f>
        <v/>
      </c>
      <c r="G261" s="17" t="n"/>
      <c r="H261" s="20" t="n"/>
      <c r="I261" s="20" t="n"/>
      <c r="J261" s="17" t="n"/>
      <c r="K261" s="21">
        <f>IF(COUNTA($A261:$I261)=0,"",IF(OR($A261="",$B261="",$C261="",$D261="",$G261="",$H261=""),0,IF($G261="Excused",0,1)))</f>
        <v/>
      </c>
      <c r="L261" s="21">
        <f>IF(COUNTA($A261:$I261)=0,"",IF(OR($A261="",$B261="",$C261="",$D261="",$G261="",$H261=""),0,IF(OR($G261="Present",$G261="Late"),1,0)))</f>
        <v/>
      </c>
      <c r="M261" s="22">
        <f>IF(OR($K261="",$K261=0),"",IFERROR($L261/$K261,""))</f>
        <v/>
      </c>
      <c r="N261" s="19">
        <f>IF(COUNTA($A261:$J261)=0,"",IF(OR($A261="",$B261="",$C261="",$D261="",$G261="",$H261=""),"Missing required field",IF(COUNTIF($A$5:$A$504,$A261)&gt;1,"Duplicate Record ID",IF(OR($E261="Unknown learner",$F261="Unknown group"),"Unknown learner",IF($B261&gt;TODAY(),"Future session date",IF(OR(NOT(ISNUMBER($H261)),$H261&lt;=0,$H261&gt;1440),"Invalid scheduled minutes",IF(AND(ISNUMBER($I261),$I261&gt;$H261),"Attended minutes exceed scheduled minutes",IF(AND($G261="Present",ISNUMBER($I261),$I261&lt;$H261),"Present with reduced minutes",IF(AND($G261="Late",OR($I261="",$I261&gt;=$H261)),"Review late minutes",IF(AND($G261="Absent",ISNUMBER($I261),$I261&gt;0),"Absent with attended minutes",IF(AND($G261="Excused",ISNUMBER($I261),$I261&gt;0),"Excused with attended minutes",""))))))))))</f>
        <v/>
      </c>
    </row>
    <row r="262">
      <c r="A262" s="17" t="n"/>
      <c r="B262" s="18" t="n"/>
      <c r="C262" s="17" t="n"/>
      <c r="D262" s="17" t="n"/>
      <c r="E262" s="19">
        <f>IF($D262="","",IFERROR(INDEX('Roster &amp; Settings'!$B$5:$B$104,MATCH($D262,'Roster &amp; Settings'!$A$5:$A$104,0)),"Unknown learner"))</f>
        <v/>
      </c>
      <c r="F262" s="19">
        <f>IF($D262="","",IFERROR(INDEX('Roster &amp; Settings'!$C$5:$C$104,MATCH($D262,'Roster &amp; Settings'!$A$5:$A$104,0)),"Unknown group"))</f>
        <v/>
      </c>
      <c r="G262" s="17" t="n"/>
      <c r="H262" s="20" t="n"/>
      <c r="I262" s="20" t="n"/>
      <c r="J262" s="17" t="n"/>
      <c r="K262" s="21">
        <f>IF(COUNTA($A262:$I262)=0,"",IF(OR($A262="",$B262="",$C262="",$D262="",$G262="",$H262=""),0,IF($G262="Excused",0,1)))</f>
        <v/>
      </c>
      <c r="L262" s="21">
        <f>IF(COUNTA($A262:$I262)=0,"",IF(OR($A262="",$B262="",$C262="",$D262="",$G262="",$H262=""),0,IF(OR($G262="Present",$G262="Late"),1,0)))</f>
        <v/>
      </c>
      <c r="M262" s="22">
        <f>IF(OR($K262="",$K262=0),"",IFERROR($L262/$K262,""))</f>
        <v/>
      </c>
      <c r="N262" s="19">
        <f>IF(COUNTA($A262:$J262)=0,"",IF(OR($A262="",$B262="",$C262="",$D262="",$G262="",$H262=""),"Missing required field",IF(COUNTIF($A$5:$A$504,$A262)&gt;1,"Duplicate Record ID",IF(OR($E262="Unknown learner",$F262="Unknown group"),"Unknown learner",IF($B262&gt;TODAY(),"Future session date",IF(OR(NOT(ISNUMBER($H262)),$H262&lt;=0,$H262&gt;1440),"Invalid scheduled minutes",IF(AND(ISNUMBER($I262),$I262&gt;$H262),"Attended minutes exceed scheduled minutes",IF(AND($G262="Present",ISNUMBER($I262),$I262&lt;$H262),"Present with reduced minutes",IF(AND($G262="Late",OR($I262="",$I262&gt;=$H262)),"Review late minutes",IF(AND($G262="Absent",ISNUMBER($I262),$I262&gt;0),"Absent with attended minutes",IF(AND($G262="Excused",ISNUMBER($I262),$I262&gt;0),"Excused with attended minutes",""))))))))))</f>
        <v/>
      </c>
    </row>
    <row r="263">
      <c r="A263" s="17" t="n"/>
      <c r="B263" s="18" t="n"/>
      <c r="C263" s="17" t="n"/>
      <c r="D263" s="17" t="n"/>
      <c r="E263" s="19">
        <f>IF($D263="","",IFERROR(INDEX('Roster &amp; Settings'!$B$5:$B$104,MATCH($D263,'Roster &amp; Settings'!$A$5:$A$104,0)),"Unknown learner"))</f>
        <v/>
      </c>
      <c r="F263" s="19">
        <f>IF($D263="","",IFERROR(INDEX('Roster &amp; Settings'!$C$5:$C$104,MATCH($D263,'Roster &amp; Settings'!$A$5:$A$104,0)),"Unknown group"))</f>
        <v/>
      </c>
      <c r="G263" s="17" t="n"/>
      <c r="H263" s="20" t="n"/>
      <c r="I263" s="20" t="n"/>
      <c r="J263" s="17" t="n"/>
      <c r="K263" s="21">
        <f>IF(COUNTA($A263:$I263)=0,"",IF(OR($A263="",$B263="",$C263="",$D263="",$G263="",$H263=""),0,IF($G263="Excused",0,1)))</f>
        <v/>
      </c>
      <c r="L263" s="21">
        <f>IF(COUNTA($A263:$I263)=0,"",IF(OR($A263="",$B263="",$C263="",$D263="",$G263="",$H263=""),0,IF(OR($G263="Present",$G263="Late"),1,0)))</f>
        <v/>
      </c>
      <c r="M263" s="22">
        <f>IF(OR($K263="",$K263=0),"",IFERROR($L263/$K263,""))</f>
        <v/>
      </c>
      <c r="N263" s="19">
        <f>IF(COUNTA($A263:$J263)=0,"",IF(OR($A263="",$B263="",$C263="",$D263="",$G263="",$H263=""),"Missing required field",IF(COUNTIF($A$5:$A$504,$A263)&gt;1,"Duplicate Record ID",IF(OR($E263="Unknown learner",$F263="Unknown group"),"Unknown learner",IF($B263&gt;TODAY(),"Future session date",IF(OR(NOT(ISNUMBER($H263)),$H263&lt;=0,$H263&gt;1440),"Invalid scheduled minutes",IF(AND(ISNUMBER($I263),$I263&gt;$H263),"Attended minutes exceed scheduled minutes",IF(AND($G263="Present",ISNUMBER($I263),$I263&lt;$H263),"Present with reduced minutes",IF(AND($G263="Late",OR($I263="",$I263&gt;=$H263)),"Review late minutes",IF(AND($G263="Absent",ISNUMBER($I263),$I263&gt;0),"Absent with attended minutes",IF(AND($G263="Excused",ISNUMBER($I263),$I263&gt;0),"Excused with attended minutes",""))))))))))</f>
        <v/>
      </c>
    </row>
    <row r="264">
      <c r="A264" s="17" t="n"/>
      <c r="B264" s="18" t="n"/>
      <c r="C264" s="17" t="n"/>
      <c r="D264" s="17" t="n"/>
      <c r="E264" s="19">
        <f>IF($D264="","",IFERROR(INDEX('Roster &amp; Settings'!$B$5:$B$104,MATCH($D264,'Roster &amp; Settings'!$A$5:$A$104,0)),"Unknown learner"))</f>
        <v/>
      </c>
      <c r="F264" s="19">
        <f>IF($D264="","",IFERROR(INDEX('Roster &amp; Settings'!$C$5:$C$104,MATCH($D264,'Roster &amp; Settings'!$A$5:$A$104,0)),"Unknown group"))</f>
        <v/>
      </c>
      <c r="G264" s="17" t="n"/>
      <c r="H264" s="20" t="n"/>
      <c r="I264" s="20" t="n"/>
      <c r="J264" s="17" t="n"/>
      <c r="K264" s="21">
        <f>IF(COUNTA($A264:$I264)=0,"",IF(OR($A264="",$B264="",$C264="",$D264="",$G264="",$H264=""),0,IF($G264="Excused",0,1)))</f>
        <v/>
      </c>
      <c r="L264" s="21">
        <f>IF(COUNTA($A264:$I264)=0,"",IF(OR($A264="",$B264="",$C264="",$D264="",$G264="",$H264=""),0,IF(OR($G264="Present",$G264="Late"),1,0)))</f>
        <v/>
      </c>
      <c r="M264" s="22">
        <f>IF(OR($K264="",$K264=0),"",IFERROR($L264/$K264,""))</f>
        <v/>
      </c>
      <c r="N264" s="19">
        <f>IF(COUNTA($A264:$J264)=0,"",IF(OR($A264="",$B264="",$C264="",$D264="",$G264="",$H264=""),"Missing required field",IF(COUNTIF($A$5:$A$504,$A264)&gt;1,"Duplicate Record ID",IF(OR($E264="Unknown learner",$F264="Unknown group"),"Unknown learner",IF($B264&gt;TODAY(),"Future session date",IF(OR(NOT(ISNUMBER($H264)),$H264&lt;=0,$H264&gt;1440),"Invalid scheduled minutes",IF(AND(ISNUMBER($I264),$I264&gt;$H264),"Attended minutes exceed scheduled minutes",IF(AND($G264="Present",ISNUMBER($I264),$I264&lt;$H264),"Present with reduced minutes",IF(AND($G264="Late",OR($I264="",$I264&gt;=$H264)),"Review late minutes",IF(AND($G264="Absent",ISNUMBER($I264),$I264&gt;0),"Absent with attended minutes",IF(AND($G264="Excused",ISNUMBER($I264),$I264&gt;0),"Excused with attended minutes",""))))))))))</f>
        <v/>
      </c>
    </row>
    <row r="265">
      <c r="A265" s="17" t="n"/>
      <c r="B265" s="18" t="n"/>
      <c r="C265" s="17" t="n"/>
      <c r="D265" s="17" t="n"/>
      <c r="E265" s="19">
        <f>IF($D265="","",IFERROR(INDEX('Roster &amp; Settings'!$B$5:$B$104,MATCH($D265,'Roster &amp; Settings'!$A$5:$A$104,0)),"Unknown learner"))</f>
        <v/>
      </c>
      <c r="F265" s="19">
        <f>IF($D265="","",IFERROR(INDEX('Roster &amp; Settings'!$C$5:$C$104,MATCH($D265,'Roster &amp; Settings'!$A$5:$A$104,0)),"Unknown group"))</f>
        <v/>
      </c>
      <c r="G265" s="17" t="n"/>
      <c r="H265" s="20" t="n"/>
      <c r="I265" s="20" t="n"/>
      <c r="J265" s="17" t="n"/>
      <c r="K265" s="21">
        <f>IF(COUNTA($A265:$I265)=0,"",IF(OR($A265="",$B265="",$C265="",$D265="",$G265="",$H265=""),0,IF($G265="Excused",0,1)))</f>
        <v/>
      </c>
      <c r="L265" s="21">
        <f>IF(COUNTA($A265:$I265)=0,"",IF(OR($A265="",$B265="",$C265="",$D265="",$G265="",$H265=""),0,IF(OR($G265="Present",$G265="Late"),1,0)))</f>
        <v/>
      </c>
      <c r="M265" s="22">
        <f>IF(OR($K265="",$K265=0),"",IFERROR($L265/$K265,""))</f>
        <v/>
      </c>
      <c r="N265" s="19">
        <f>IF(COUNTA($A265:$J265)=0,"",IF(OR($A265="",$B265="",$C265="",$D265="",$G265="",$H265=""),"Missing required field",IF(COUNTIF($A$5:$A$504,$A265)&gt;1,"Duplicate Record ID",IF(OR($E265="Unknown learner",$F265="Unknown group"),"Unknown learner",IF($B265&gt;TODAY(),"Future session date",IF(OR(NOT(ISNUMBER($H265)),$H265&lt;=0,$H265&gt;1440),"Invalid scheduled minutes",IF(AND(ISNUMBER($I265),$I265&gt;$H265),"Attended minutes exceed scheduled minutes",IF(AND($G265="Present",ISNUMBER($I265),$I265&lt;$H265),"Present with reduced minutes",IF(AND($G265="Late",OR($I265="",$I265&gt;=$H265)),"Review late minutes",IF(AND($G265="Absent",ISNUMBER($I265),$I265&gt;0),"Absent with attended minutes",IF(AND($G265="Excused",ISNUMBER($I265),$I265&gt;0),"Excused with attended minutes",""))))))))))</f>
        <v/>
      </c>
    </row>
    <row r="266">
      <c r="A266" s="17" t="n"/>
      <c r="B266" s="18" t="n"/>
      <c r="C266" s="17" t="n"/>
      <c r="D266" s="17" t="n"/>
      <c r="E266" s="19">
        <f>IF($D266="","",IFERROR(INDEX('Roster &amp; Settings'!$B$5:$B$104,MATCH($D266,'Roster &amp; Settings'!$A$5:$A$104,0)),"Unknown learner"))</f>
        <v/>
      </c>
      <c r="F266" s="19">
        <f>IF($D266="","",IFERROR(INDEX('Roster &amp; Settings'!$C$5:$C$104,MATCH($D266,'Roster &amp; Settings'!$A$5:$A$104,0)),"Unknown group"))</f>
        <v/>
      </c>
      <c r="G266" s="17" t="n"/>
      <c r="H266" s="20" t="n"/>
      <c r="I266" s="20" t="n"/>
      <c r="J266" s="17" t="n"/>
      <c r="K266" s="21">
        <f>IF(COUNTA($A266:$I266)=0,"",IF(OR($A266="",$B266="",$C266="",$D266="",$G266="",$H266=""),0,IF($G266="Excused",0,1)))</f>
        <v/>
      </c>
      <c r="L266" s="21">
        <f>IF(COUNTA($A266:$I266)=0,"",IF(OR($A266="",$B266="",$C266="",$D266="",$G266="",$H266=""),0,IF(OR($G266="Present",$G266="Late"),1,0)))</f>
        <v/>
      </c>
      <c r="M266" s="22">
        <f>IF(OR($K266="",$K266=0),"",IFERROR($L266/$K266,""))</f>
        <v/>
      </c>
      <c r="N266" s="19">
        <f>IF(COUNTA($A266:$J266)=0,"",IF(OR($A266="",$B266="",$C266="",$D266="",$G266="",$H266=""),"Missing required field",IF(COUNTIF($A$5:$A$504,$A266)&gt;1,"Duplicate Record ID",IF(OR($E266="Unknown learner",$F266="Unknown group"),"Unknown learner",IF($B266&gt;TODAY(),"Future session date",IF(OR(NOT(ISNUMBER($H266)),$H266&lt;=0,$H266&gt;1440),"Invalid scheduled minutes",IF(AND(ISNUMBER($I266),$I266&gt;$H266),"Attended minutes exceed scheduled minutes",IF(AND($G266="Present",ISNUMBER($I266),$I266&lt;$H266),"Present with reduced minutes",IF(AND($G266="Late",OR($I266="",$I266&gt;=$H266)),"Review late minutes",IF(AND($G266="Absent",ISNUMBER($I266),$I266&gt;0),"Absent with attended minutes",IF(AND($G266="Excused",ISNUMBER($I266),$I266&gt;0),"Excused with attended minutes",""))))))))))</f>
        <v/>
      </c>
    </row>
    <row r="267">
      <c r="A267" s="17" t="n"/>
      <c r="B267" s="18" t="n"/>
      <c r="C267" s="17" t="n"/>
      <c r="D267" s="17" t="n"/>
      <c r="E267" s="19">
        <f>IF($D267="","",IFERROR(INDEX('Roster &amp; Settings'!$B$5:$B$104,MATCH($D267,'Roster &amp; Settings'!$A$5:$A$104,0)),"Unknown learner"))</f>
        <v/>
      </c>
      <c r="F267" s="19">
        <f>IF($D267="","",IFERROR(INDEX('Roster &amp; Settings'!$C$5:$C$104,MATCH($D267,'Roster &amp; Settings'!$A$5:$A$104,0)),"Unknown group"))</f>
        <v/>
      </c>
      <c r="G267" s="17" t="n"/>
      <c r="H267" s="20" t="n"/>
      <c r="I267" s="20" t="n"/>
      <c r="J267" s="17" t="n"/>
      <c r="K267" s="21">
        <f>IF(COUNTA($A267:$I267)=0,"",IF(OR($A267="",$B267="",$C267="",$D267="",$G267="",$H267=""),0,IF($G267="Excused",0,1)))</f>
        <v/>
      </c>
      <c r="L267" s="21">
        <f>IF(COUNTA($A267:$I267)=0,"",IF(OR($A267="",$B267="",$C267="",$D267="",$G267="",$H267=""),0,IF(OR($G267="Present",$G267="Late"),1,0)))</f>
        <v/>
      </c>
      <c r="M267" s="22">
        <f>IF(OR($K267="",$K267=0),"",IFERROR($L267/$K267,""))</f>
        <v/>
      </c>
      <c r="N267" s="19">
        <f>IF(COUNTA($A267:$J267)=0,"",IF(OR($A267="",$B267="",$C267="",$D267="",$G267="",$H267=""),"Missing required field",IF(COUNTIF($A$5:$A$504,$A267)&gt;1,"Duplicate Record ID",IF(OR($E267="Unknown learner",$F267="Unknown group"),"Unknown learner",IF($B267&gt;TODAY(),"Future session date",IF(OR(NOT(ISNUMBER($H267)),$H267&lt;=0,$H267&gt;1440),"Invalid scheduled minutes",IF(AND(ISNUMBER($I267),$I267&gt;$H267),"Attended minutes exceed scheduled minutes",IF(AND($G267="Present",ISNUMBER($I267),$I267&lt;$H267),"Present with reduced minutes",IF(AND($G267="Late",OR($I267="",$I267&gt;=$H267)),"Review late minutes",IF(AND($G267="Absent",ISNUMBER($I267),$I267&gt;0),"Absent with attended minutes",IF(AND($G267="Excused",ISNUMBER($I267),$I267&gt;0),"Excused with attended minutes",""))))))))))</f>
        <v/>
      </c>
    </row>
    <row r="268">
      <c r="A268" s="17" t="n"/>
      <c r="B268" s="18" t="n"/>
      <c r="C268" s="17" t="n"/>
      <c r="D268" s="17" t="n"/>
      <c r="E268" s="19">
        <f>IF($D268="","",IFERROR(INDEX('Roster &amp; Settings'!$B$5:$B$104,MATCH($D268,'Roster &amp; Settings'!$A$5:$A$104,0)),"Unknown learner"))</f>
        <v/>
      </c>
      <c r="F268" s="19">
        <f>IF($D268="","",IFERROR(INDEX('Roster &amp; Settings'!$C$5:$C$104,MATCH($D268,'Roster &amp; Settings'!$A$5:$A$104,0)),"Unknown group"))</f>
        <v/>
      </c>
      <c r="G268" s="17" t="n"/>
      <c r="H268" s="20" t="n"/>
      <c r="I268" s="20" t="n"/>
      <c r="J268" s="17" t="n"/>
      <c r="K268" s="21">
        <f>IF(COUNTA($A268:$I268)=0,"",IF(OR($A268="",$B268="",$C268="",$D268="",$G268="",$H268=""),0,IF($G268="Excused",0,1)))</f>
        <v/>
      </c>
      <c r="L268" s="21">
        <f>IF(COUNTA($A268:$I268)=0,"",IF(OR($A268="",$B268="",$C268="",$D268="",$G268="",$H268=""),0,IF(OR($G268="Present",$G268="Late"),1,0)))</f>
        <v/>
      </c>
      <c r="M268" s="22">
        <f>IF(OR($K268="",$K268=0),"",IFERROR($L268/$K268,""))</f>
        <v/>
      </c>
      <c r="N268" s="19">
        <f>IF(COUNTA($A268:$J268)=0,"",IF(OR($A268="",$B268="",$C268="",$D268="",$G268="",$H268=""),"Missing required field",IF(COUNTIF($A$5:$A$504,$A268)&gt;1,"Duplicate Record ID",IF(OR($E268="Unknown learner",$F268="Unknown group"),"Unknown learner",IF($B268&gt;TODAY(),"Future session date",IF(OR(NOT(ISNUMBER($H268)),$H268&lt;=0,$H268&gt;1440),"Invalid scheduled minutes",IF(AND(ISNUMBER($I268),$I268&gt;$H268),"Attended minutes exceed scheduled minutes",IF(AND($G268="Present",ISNUMBER($I268),$I268&lt;$H268),"Present with reduced minutes",IF(AND($G268="Late",OR($I268="",$I268&gt;=$H268)),"Review late minutes",IF(AND($G268="Absent",ISNUMBER($I268),$I268&gt;0),"Absent with attended minutes",IF(AND($G268="Excused",ISNUMBER($I268),$I268&gt;0),"Excused with attended minutes",""))))))))))</f>
        <v/>
      </c>
    </row>
    <row r="269">
      <c r="A269" s="17" t="n"/>
      <c r="B269" s="18" t="n"/>
      <c r="C269" s="17" t="n"/>
      <c r="D269" s="17" t="n"/>
      <c r="E269" s="19">
        <f>IF($D269="","",IFERROR(INDEX('Roster &amp; Settings'!$B$5:$B$104,MATCH($D269,'Roster &amp; Settings'!$A$5:$A$104,0)),"Unknown learner"))</f>
        <v/>
      </c>
      <c r="F269" s="19">
        <f>IF($D269="","",IFERROR(INDEX('Roster &amp; Settings'!$C$5:$C$104,MATCH($D269,'Roster &amp; Settings'!$A$5:$A$104,0)),"Unknown group"))</f>
        <v/>
      </c>
      <c r="G269" s="17" t="n"/>
      <c r="H269" s="20" t="n"/>
      <c r="I269" s="20" t="n"/>
      <c r="J269" s="17" t="n"/>
      <c r="K269" s="21">
        <f>IF(COUNTA($A269:$I269)=0,"",IF(OR($A269="",$B269="",$C269="",$D269="",$G269="",$H269=""),0,IF($G269="Excused",0,1)))</f>
        <v/>
      </c>
      <c r="L269" s="21">
        <f>IF(COUNTA($A269:$I269)=0,"",IF(OR($A269="",$B269="",$C269="",$D269="",$G269="",$H269=""),0,IF(OR($G269="Present",$G269="Late"),1,0)))</f>
        <v/>
      </c>
      <c r="M269" s="22">
        <f>IF(OR($K269="",$K269=0),"",IFERROR($L269/$K269,""))</f>
        <v/>
      </c>
      <c r="N269" s="19">
        <f>IF(COUNTA($A269:$J269)=0,"",IF(OR($A269="",$B269="",$C269="",$D269="",$G269="",$H269=""),"Missing required field",IF(COUNTIF($A$5:$A$504,$A269)&gt;1,"Duplicate Record ID",IF(OR($E269="Unknown learner",$F269="Unknown group"),"Unknown learner",IF($B269&gt;TODAY(),"Future session date",IF(OR(NOT(ISNUMBER($H269)),$H269&lt;=0,$H269&gt;1440),"Invalid scheduled minutes",IF(AND(ISNUMBER($I269),$I269&gt;$H269),"Attended minutes exceed scheduled minutes",IF(AND($G269="Present",ISNUMBER($I269),$I269&lt;$H269),"Present with reduced minutes",IF(AND($G269="Late",OR($I269="",$I269&gt;=$H269)),"Review late minutes",IF(AND($G269="Absent",ISNUMBER($I269),$I269&gt;0),"Absent with attended minutes",IF(AND($G269="Excused",ISNUMBER($I269),$I269&gt;0),"Excused with attended minutes",""))))))))))</f>
        <v/>
      </c>
    </row>
    <row r="270">
      <c r="A270" s="17" t="n"/>
      <c r="B270" s="18" t="n"/>
      <c r="C270" s="17" t="n"/>
      <c r="D270" s="17" t="n"/>
      <c r="E270" s="19">
        <f>IF($D270="","",IFERROR(INDEX('Roster &amp; Settings'!$B$5:$B$104,MATCH($D270,'Roster &amp; Settings'!$A$5:$A$104,0)),"Unknown learner"))</f>
        <v/>
      </c>
      <c r="F270" s="19">
        <f>IF($D270="","",IFERROR(INDEX('Roster &amp; Settings'!$C$5:$C$104,MATCH($D270,'Roster &amp; Settings'!$A$5:$A$104,0)),"Unknown group"))</f>
        <v/>
      </c>
      <c r="G270" s="17" t="n"/>
      <c r="H270" s="20" t="n"/>
      <c r="I270" s="20" t="n"/>
      <c r="J270" s="17" t="n"/>
      <c r="K270" s="21">
        <f>IF(COUNTA($A270:$I270)=0,"",IF(OR($A270="",$B270="",$C270="",$D270="",$G270="",$H270=""),0,IF($G270="Excused",0,1)))</f>
        <v/>
      </c>
      <c r="L270" s="21">
        <f>IF(COUNTA($A270:$I270)=0,"",IF(OR($A270="",$B270="",$C270="",$D270="",$G270="",$H270=""),0,IF(OR($G270="Present",$G270="Late"),1,0)))</f>
        <v/>
      </c>
      <c r="M270" s="22">
        <f>IF(OR($K270="",$K270=0),"",IFERROR($L270/$K270,""))</f>
        <v/>
      </c>
      <c r="N270" s="19">
        <f>IF(COUNTA($A270:$J270)=0,"",IF(OR($A270="",$B270="",$C270="",$D270="",$G270="",$H270=""),"Missing required field",IF(COUNTIF($A$5:$A$504,$A270)&gt;1,"Duplicate Record ID",IF(OR($E270="Unknown learner",$F270="Unknown group"),"Unknown learner",IF($B270&gt;TODAY(),"Future session date",IF(OR(NOT(ISNUMBER($H270)),$H270&lt;=0,$H270&gt;1440),"Invalid scheduled minutes",IF(AND(ISNUMBER($I270),$I270&gt;$H270),"Attended minutes exceed scheduled minutes",IF(AND($G270="Present",ISNUMBER($I270),$I270&lt;$H270),"Present with reduced minutes",IF(AND($G270="Late",OR($I270="",$I270&gt;=$H270)),"Review late minutes",IF(AND($G270="Absent",ISNUMBER($I270),$I270&gt;0),"Absent with attended minutes",IF(AND($G270="Excused",ISNUMBER($I270),$I270&gt;0),"Excused with attended minutes",""))))))))))</f>
        <v/>
      </c>
    </row>
    <row r="271">
      <c r="A271" s="17" t="n"/>
      <c r="B271" s="18" t="n"/>
      <c r="C271" s="17" t="n"/>
      <c r="D271" s="17" t="n"/>
      <c r="E271" s="19">
        <f>IF($D271="","",IFERROR(INDEX('Roster &amp; Settings'!$B$5:$B$104,MATCH($D271,'Roster &amp; Settings'!$A$5:$A$104,0)),"Unknown learner"))</f>
        <v/>
      </c>
      <c r="F271" s="19">
        <f>IF($D271="","",IFERROR(INDEX('Roster &amp; Settings'!$C$5:$C$104,MATCH($D271,'Roster &amp; Settings'!$A$5:$A$104,0)),"Unknown group"))</f>
        <v/>
      </c>
      <c r="G271" s="17" t="n"/>
      <c r="H271" s="20" t="n"/>
      <c r="I271" s="20" t="n"/>
      <c r="J271" s="17" t="n"/>
      <c r="K271" s="21">
        <f>IF(COUNTA($A271:$I271)=0,"",IF(OR($A271="",$B271="",$C271="",$D271="",$G271="",$H271=""),0,IF($G271="Excused",0,1)))</f>
        <v/>
      </c>
      <c r="L271" s="21">
        <f>IF(COUNTA($A271:$I271)=0,"",IF(OR($A271="",$B271="",$C271="",$D271="",$G271="",$H271=""),0,IF(OR($G271="Present",$G271="Late"),1,0)))</f>
        <v/>
      </c>
      <c r="M271" s="22">
        <f>IF(OR($K271="",$K271=0),"",IFERROR($L271/$K271,""))</f>
        <v/>
      </c>
      <c r="N271" s="19">
        <f>IF(COUNTA($A271:$J271)=0,"",IF(OR($A271="",$B271="",$C271="",$D271="",$G271="",$H271=""),"Missing required field",IF(COUNTIF($A$5:$A$504,$A271)&gt;1,"Duplicate Record ID",IF(OR($E271="Unknown learner",$F271="Unknown group"),"Unknown learner",IF($B271&gt;TODAY(),"Future session date",IF(OR(NOT(ISNUMBER($H271)),$H271&lt;=0,$H271&gt;1440),"Invalid scheduled minutes",IF(AND(ISNUMBER($I271),$I271&gt;$H271),"Attended minutes exceed scheduled minutes",IF(AND($G271="Present",ISNUMBER($I271),$I271&lt;$H271),"Present with reduced minutes",IF(AND($G271="Late",OR($I271="",$I271&gt;=$H271)),"Review late minutes",IF(AND($G271="Absent",ISNUMBER($I271),$I271&gt;0),"Absent with attended minutes",IF(AND($G271="Excused",ISNUMBER($I271),$I271&gt;0),"Excused with attended minutes",""))))))))))</f>
        <v/>
      </c>
    </row>
    <row r="272">
      <c r="A272" s="17" t="n"/>
      <c r="B272" s="18" t="n"/>
      <c r="C272" s="17" t="n"/>
      <c r="D272" s="17" t="n"/>
      <c r="E272" s="19">
        <f>IF($D272="","",IFERROR(INDEX('Roster &amp; Settings'!$B$5:$B$104,MATCH($D272,'Roster &amp; Settings'!$A$5:$A$104,0)),"Unknown learner"))</f>
        <v/>
      </c>
      <c r="F272" s="19">
        <f>IF($D272="","",IFERROR(INDEX('Roster &amp; Settings'!$C$5:$C$104,MATCH($D272,'Roster &amp; Settings'!$A$5:$A$104,0)),"Unknown group"))</f>
        <v/>
      </c>
      <c r="G272" s="17" t="n"/>
      <c r="H272" s="20" t="n"/>
      <c r="I272" s="20" t="n"/>
      <c r="J272" s="17" t="n"/>
      <c r="K272" s="21">
        <f>IF(COUNTA($A272:$I272)=0,"",IF(OR($A272="",$B272="",$C272="",$D272="",$G272="",$H272=""),0,IF($G272="Excused",0,1)))</f>
        <v/>
      </c>
      <c r="L272" s="21">
        <f>IF(COUNTA($A272:$I272)=0,"",IF(OR($A272="",$B272="",$C272="",$D272="",$G272="",$H272=""),0,IF(OR($G272="Present",$G272="Late"),1,0)))</f>
        <v/>
      </c>
      <c r="M272" s="22">
        <f>IF(OR($K272="",$K272=0),"",IFERROR($L272/$K272,""))</f>
        <v/>
      </c>
      <c r="N272" s="19">
        <f>IF(COUNTA($A272:$J272)=0,"",IF(OR($A272="",$B272="",$C272="",$D272="",$G272="",$H272=""),"Missing required field",IF(COUNTIF($A$5:$A$504,$A272)&gt;1,"Duplicate Record ID",IF(OR($E272="Unknown learner",$F272="Unknown group"),"Unknown learner",IF($B272&gt;TODAY(),"Future session date",IF(OR(NOT(ISNUMBER($H272)),$H272&lt;=0,$H272&gt;1440),"Invalid scheduled minutes",IF(AND(ISNUMBER($I272),$I272&gt;$H272),"Attended minutes exceed scheduled minutes",IF(AND($G272="Present",ISNUMBER($I272),$I272&lt;$H272),"Present with reduced minutes",IF(AND($G272="Late",OR($I272="",$I272&gt;=$H272)),"Review late minutes",IF(AND($G272="Absent",ISNUMBER($I272),$I272&gt;0),"Absent with attended minutes",IF(AND($G272="Excused",ISNUMBER($I272),$I272&gt;0),"Excused with attended minutes",""))))))))))</f>
        <v/>
      </c>
    </row>
    <row r="273">
      <c r="A273" s="17" t="n"/>
      <c r="B273" s="18" t="n"/>
      <c r="C273" s="17" t="n"/>
      <c r="D273" s="17" t="n"/>
      <c r="E273" s="19">
        <f>IF($D273="","",IFERROR(INDEX('Roster &amp; Settings'!$B$5:$B$104,MATCH($D273,'Roster &amp; Settings'!$A$5:$A$104,0)),"Unknown learner"))</f>
        <v/>
      </c>
      <c r="F273" s="19">
        <f>IF($D273="","",IFERROR(INDEX('Roster &amp; Settings'!$C$5:$C$104,MATCH($D273,'Roster &amp; Settings'!$A$5:$A$104,0)),"Unknown group"))</f>
        <v/>
      </c>
      <c r="G273" s="17" t="n"/>
      <c r="H273" s="20" t="n"/>
      <c r="I273" s="20" t="n"/>
      <c r="J273" s="17" t="n"/>
      <c r="K273" s="21">
        <f>IF(COUNTA($A273:$I273)=0,"",IF(OR($A273="",$B273="",$C273="",$D273="",$G273="",$H273=""),0,IF($G273="Excused",0,1)))</f>
        <v/>
      </c>
      <c r="L273" s="21">
        <f>IF(COUNTA($A273:$I273)=0,"",IF(OR($A273="",$B273="",$C273="",$D273="",$G273="",$H273=""),0,IF(OR($G273="Present",$G273="Late"),1,0)))</f>
        <v/>
      </c>
      <c r="M273" s="22">
        <f>IF(OR($K273="",$K273=0),"",IFERROR($L273/$K273,""))</f>
        <v/>
      </c>
      <c r="N273" s="19">
        <f>IF(COUNTA($A273:$J273)=0,"",IF(OR($A273="",$B273="",$C273="",$D273="",$G273="",$H273=""),"Missing required field",IF(COUNTIF($A$5:$A$504,$A273)&gt;1,"Duplicate Record ID",IF(OR($E273="Unknown learner",$F273="Unknown group"),"Unknown learner",IF($B273&gt;TODAY(),"Future session date",IF(OR(NOT(ISNUMBER($H273)),$H273&lt;=0,$H273&gt;1440),"Invalid scheduled minutes",IF(AND(ISNUMBER($I273),$I273&gt;$H273),"Attended minutes exceed scheduled minutes",IF(AND($G273="Present",ISNUMBER($I273),$I273&lt;$H273),"Present with reduced minutes",IF(AND($G273="Late",OR($I273="",$I273&gt;=$H273)),"Review late minutes",IF(AND($G273="Absent",ISNUMBER($I273),$I273&gt;0),"Absent with attended minutes",IF(AND($G273="Excused",ISNUMBER($I273),$I273&gt;0),"Excused with attended minutes",""))))))))))</f>
        <v/>
      </c>
    </row>
    <row r="274">
      <c r="A274" s="17" t="n"/>
      <c r="B274" s="18" t="n"/>
      <c r="C274" s="17" t="n"/>
      <c r="D274" s="17" t="n"/>
      <c r="E274" s="19">
        <f>IF($D274="","",IFERROR(INDEX('Roster &amp; Settings'!$B$5:$B$104,MATCH($D274,'Roster &amp; Settings'!$A$5:$A$104,0)),"Unknown learner"))</f>
        <v/>
      </c>
      <c r="F274" s="19">
        <f>IF($D274="","",IFERROR(INDEX('Roster &amp; Settings'!$C$5:$C$104,MATCH($D274,'Roster &amp; Settings'!$A$5:$A$104,0)),"Unknown group"))</f>
        <v/>
      </c>
      <c r="G274" s="17" t="n"/>
      <c r="H274" s="20" t="n"/>
      <c r="I274" s="20" t="n"/>
      <c r="J274" s="17" t="n"/>
      <c r="K274" s="21">
        <f>IF(COUNTA($A274:$I274)=0,"",IF(OR($A274="",$B274="",$C274="",$D274="",$G274="",$H274=""),0,IF($G274="Excused",0,1)))</f>
        <v/>
      </c>
      <c r="L274" s="21">
        <f>IF(COUNTA($A274:$I274)=0,"",IF(OR($A274="",$B274="",$C274="",$D274="",$G274="",$H274=""),0,IF(OR($G274="Present",$G274="Late"),1,0)))</f>
        <v/>
      </c>
      <c r="M274" s="22">
        <f>IF(OR($K274="",$K274=0),"",IFERROR($L274/$K274,""))</f>
        <v/>
      </c>
      <c r="N274" s="19">
        <f>IF(COUNTA($A274:$J274)=0,"",IF(OR($A274="",$B274="",$C274="",$D274="",$G274="",$H274=""),"Missing required field",IF(COUNTIF($A$5:$A$504,$A274)&gt;1,"Duplicate Record ID",IF(OR($E274="Unknown learner",$F274="Unknown group"),"Unknown learner",IF($B274&gt;TODAY(),"Future session date",IF(OR(NOT(ISNUMBER($H274)),$H274&lt;=0,$H274&gt;1440),"Invalid scheduled minutes",IF(AND(ISNUMBER($I274),$I274&gt;$H274),"Attended minutes exceed scheduled minutes",IF(AND($G274="Present",ISNUMBER($I274),$I274&lt;$H274),"Present with reduced minutes",IF(AND($G274="Late",OR($I274="",$I274&gt;=$H274)),"Review late minutes",IF(AND($G274="Absent",ISNUMBER($I274),$I274&gt;0),"Absent with attended minutes",IF(AND($G274="Excused",ISNUMBER($I274),$I274&gt;0),"Excused with attended minutes",""))))))))))</f>
        <v/>
      </c>
    </row>
    <row r="275">
      <c r="A275" s="17" t="n"/>
      <c r="B275" s="18" t="n"/>
      <c r="C275" s="17" t="n"/>
      <c r="D275" s="17" t="n"/>
      <c r="E275" s="19">
        <f>IF($D275="","",IFERROR(INDEX('Roster &amp; Settings'!$B$5:$B$104,MATCH($D275,'Roster &amp; Settings'!$A$5:$A$104,0)),"Unknown learner"))</f>
        <v/>
      </c>
      <c r="F275" s="19">
        <f>IF($D275="","",IFERROR(INDEX('Roster &amp; Settings'!$C$5:$C$104,MATCH($D275,'Roster &amp; Settings'!$A$5:$A$104,0)),"Unknown group"))</f>
        <v/>
      </c>
      <c r="G275" s="17" t="n"/>
      <c r="H275" s="20" t="n"/>
      <c r="I275" s="20" t="n"/>
      <c r="J275" s="17" t="n"/>
      <c r="K275" s="21">
        <f>IF(COUNTA($A275:$I275)=0,"",IF(OR($A275="",$B275="",$C275="",$D275="",$G275="",$H275=""),0,IF($G275="Excused",0,1)))</f>
        <v/>
      </c>
      <c r="L275" s="21">
        <f>IF(COUNTA($A275:$I275)=0,"",IF(OR($A275="",$B275="",$C275="",$D275="",$G275="",$H275=""),0,IF(OR($G275="Present",$G275="Late"),1,0)))</f>
        <v/>
      </c>
      <c r="M275" s="22">
        <f>IF(OR($K275="",$K275=0),"",IFERROR($L275/$K275,""))</f>
        <v/>
      </c>
      <c r="N275" s="19">
        <f>IF(COUNTA($A275:$J275)=0,"",IF(OR($A275="",$B275="",$C275="",$D275="",$G275="",$H275=""),"Missing required field",IF(COUNTIF($A$5:$A$504,$A275)&gt;1,"Duplicate Record ID",IF(OR($E275="Unknown learner",$F275="Unknown group"),"Unknown learner",IF($B275&gt;TODAY(),"Future session date",IF(OR(NOT(ISNUMBER($H275)),$H275&lt;=0,$H275&gt;1440),"Invalid scheduled minutes",IF(AND(ISNUMBER($I275),$I275&gt;$H275),"Attended minutes exceed scheduled minutes",IF(AND($G275="Present",ISNUMBER($I275),$I275&lt;$H275),"Present with reduced minutes",IF(AND($G275="Late",OR($I275="",$I275&gt;=$H275)),"Review late minutes",IF(AND($G275="Absent",ISNUMBER($I275),$I275&gt;0),"Absent with attended minutes",IF(AND($G275="Excused",ISNUMBER($I275),$I275&gt;0),"Excused with attended minutes",""))))))))))</f>
        <v/>
      </c>
    </row>
    <row r="276">
      <c r="A276" s="17" t="n"/>
      <c r="B276" s="18" t="n"/>
      <c r="C276" s="17" t="n"/>
      <c r="D276" s="17" t="n"/>
      <c r="E276" s="19">
        <f>IF($D276="","",IFERROR(INDEX('Roster &amp; Settings'!$B$5:$B$104,MATCH($D276,'Roster &amp; Settings'!$A$5:$A$104,0)),"Unknown learner"))</f>
        <v/>
      </c>
      <c r="F276" s="19">
        <f>IF($D276="","",IFERROR(INDEX('Roster &amp; Settings'!$C$5:$C$104,MATCH($D276,'Roster &amp; Settings'!$A$5:$A$104,0)),"Unknown group"))</f>
        <v/>
      </c>
      <c r="G276" s="17" t="n"/>
      <c r="H276" s="20" t="n"/>
      <c r="I276" s="20" t="n"/>
      <c r="J276" s="17" t="n"/>
      <c r="K276" s="21">
        <f>IF(COUNTA($A276:$I276)=0,"",IF(OR($A276="",$B276="",$C276="",$D276="",$G276="",$H276=""),0,IF($G276="Excused",0,1)))</f>
        <v/>
      </c>
      <c r="L276" s="21">
        <f>IF(COUNTA($A276:$I276)=0,"",IF(OR($A276="",$B276="",$C276="",$D276="",$G276="",$H276=""),0,IF(OR($G276="Present",$G276="Late"),1,0)))</f>
        <v/>
      </c>
      <c r="M276" s="22">
        <f>IF(OR($K276="",$K276=0),"",IFERROR($L276/$K276,""))</f>
        <v/>
      </c>
      <c r="N276" s="19">
        <f>IF(COUNTA($A276:$J276)=0,"",IF(OR($A276="",$B276="",$C276="",$D276="",$G276="",$H276=""),"Missing required field",IF(COUNTIF($A$5:$A$504,$A276)&gt;1,"Duplicate Record ID",IF(OR($E276="Unknown learner",$F276="Unknown group"),"Unknown learner",IF($B276&gt;TODAY(),"Future session date",IF(OR(NOT(ISNUMBER($H276)),$H276&lt;=0,$H276&gt;1440),"Invalid scheduled minutes",IF(AND(ISNUMBER($I276),$I276&gt;$H276),"Attended minutes exceed scheduled minutes",IF(AND($G276="Present",ISNUMBER($I276),$I276&lt;$H276),"Present with reduced minutes",IF(AND($G276="Late",OR($I276="",$I276&gt;=$H276)),"Review late minutes",IF(AND($G276="Absent",ISNUMBER($I276),$I276&gt;0),"Absent with attended minutes",IF(AND($G276="Excused",ISNUMBER($I276),$I276&gt;0),"Excused with attended minutes",""))))))))))</f>
        <v/>
      </c>
    </row>
    <row r="277">
      <c r="A277" s="17" t="n"/>
      <c r="B277" s="18" t="n"/>
      <c r="C277" s="17" t="n"/>
      <c r="D277" s="17" t="n"/>
      <c r="E277" s="19">
        <f>IF($D277="","",IFERROR(INDEX('Roster &amp; Settings'!$B$5:$B$104,MATCH($D277,'Roster &amp; Settings'!$A$5:$A$104,0)),"Unknown learner"))</f>
        <v/>
      </c>
      <c r="F277" s="19">
        <f>IF($D277="","",IFERROR(INDEX('Roster &amp; Settings'!$C$5:$C$104,MATCH($D277,'Roster &amp; Settings'!$A$5:$A$104,0)),"Unknown group"))</f>
        <v/>
      </c>
      <c r="G277" s="17" t="n"/>
      <c r="H277" s="20" t="n"/>
      <c r="I277" s="20" t="n"/>
      <c r="J277" s="17" t="n"/>
      <c r="K277" s="21">
        <f>IF(COUNTA($A277:$I277)=0,"",IF(OR($A277="",$B277="",$C277="",$D277="",$G277="",$H277=""),0,IF($G277="Excused",0,1)))</f>
        <v/>
      </c>
      <c r="L277" s="21">
        <f>IF(COUNTA($A277:$I277)=0,"",IF(OR($A277="",$B277="",$C277="",$D277="",$G277="",$H277=""),0,IF(OR($G277="Present",$G277="Late"),1,0)))</f>
        <v/>
      </c>
      <c r="M277" s="22">
        <f>IF(OR($K277="",$K277=0),"",IFERROR($L277/$K277,""))</f>
        <v/>
      </c>
      <c r="N277" s="19">
        <f>IF(COUNTA($A277:$J277)=0,"",IF(OR($A277="",$B277="",$C277="",$D277="",$G277="",$H277=""),"Missing required field",IF(COUNTIF($A$5:$A$504,$A277)&gt;1,"Duplicate Record ID",IF(OR($E277="Unknown learner",$F277="Unknown group"),"Unknown learner",IF($B277&gt;TODAY(),"Future session date",IF(OR(NOT(ISNUMBER($H277)),$H277&lt;=0,$H277&gt;1440),"Invalid scheduled minutes",IF(AND(ISNUMBER($I277),$I277&gt;$H277),"Attended minutes exceed scheduled minutes",IF(AND($G277="Present",ISNUMBER($I277),$I277&lt;$H277),"Present with reduced minutes",IF(AND($G277="Late",OR($I277="",$I277&gt;=$H277)),"Review late minutes",IF(AND($G277="Absent",ISNUMBER($I277),$I277&gt;0),"Absent with attended minutes",IF(AND($G277="Excused",ISNUMBER($I277),$I277&gt;0),"Excused with attended minutes",""))))))))))</f>
        <v/>
      </c>
    </row>
    <row r="278">
      <c r="A278" s="17" t="n"/>
      <c r="B278" s="18" t="n"/>
      <c r="C278" s="17" t="n"/>
      <c r="D278" s="17" t="n"/>
      <c r="E278" s="19">
        <f>IF($D278="","",IFERROR(INDEX('Roster &amp; Settings'!$B$5:$B$104,MATCH($D278,'Roster &amp; Settings'!$A$5:$A$104,0)),"Unknown learner"))</f>
        <v/>
      </c>
      <c r="F278" s="19">
        <f>IF($D278="","",IFERROR(INDEX('Roster &amp; Settings'!$C$5:$C$104,MATCH($D278,'Roster &amp; Settings'!$A$5:$A$104,0)),"Unknown group"))</f>
        <v/>
      </c>
      <c r="G278" s="17" t="n"/>
      <c r="H278" s="20" t="n"/>
      <c r="I278" s="20" t="n"/>
      <c r="J278" s="17" t="n"/>
      <c r="K278" s="21">
        <f>IF(COUNTA($A278:$I278)=0,"",IF(OR($A278="",$B278="",$C278="",$D278="",$G278="",$H278=""),0,IF($G278="Excused",0,1)))</f>
        <v/>
      </c>
      <c r="L278" s="21">
        <f>IF(COUNTA($A278:$I278)=0,"",IF(OR($A278="",$B278="",$C278="",$D278="",$G278="",$H278=""),0,IF(OR($G278="Present",$G278="Late"),1,0)))</f>
        <v/>
      </c>
      <c r="M278" s="22">
        <f>IF(OR($K278="",$K278=0),"",IFERROR($L278/$K278,""))</f>
        <v/>
      </c>
      <c r="N278" s="19">
        <f>IF(COUNTA($A278:$J278)=0,"",IF(OR($A278="",$B278="",$C278="",$D278="",$G278="",$H278=""),"Missing required field",IF(COUNTIF($A$5:$A$504,$A278)&gt;1,"Duplicate Record ID",IF(OR($E278="Unknown learner",$F278="Unknown group"),"Unknown learner",IF($B278&gt;TODAY(),"Future session date",IF(OR(NOT(ISNUMBER($H278)),$H278&lt;=0,$H278&gt;1440),"Invalid scheduled minutes",IF(AND(ISNUMBER($I278),$I278&gt;$H278),"Attended minutes exceed scheduled minutes",IF(AND($G278="Present",ISNUMBER($I278),$I278&lt;$H278),"Present with reduced minutes",IF(AND($G278="Late",OR($I278="",$I278&gt;=$H278)),"Review late minutes",IF(AND($G278="Absent",ISNUMBER($I278),$I278&gt;0),"Absent with attended minutes",IF(AND($G278="Excused",ISNUMBER($I278),$I278&gt;0),"Excused with attended minutes",""))))))))))</f>
        <v/>
      </c>
    </row>
    <row r="279">
      <c r="A279" s="17" t="n"/>
      <c r="B279" s="18" t="n"/>
      <c r="C279" s="17" t="n"/>
      <c r="D279" s="17" t="n"/>
      <c r="E279" s="19">
        <f>IF($D279="","",IFERROR(INDEX('Roster &amp; Settings'!$B$5:$B$104,MATCH($D279,'Roster &amp; Settings'!$A$5:$A$104,0)),"Unknown learner"))</f>
        <v/>
      </c>
      <c r="F279" s="19">
        <f>IF($D279="","",IFERROR(INDEX('Roster &amp; Settings'!$C$5:$C$104,MATCH($D279,'Roster &amp; Settings'!$A$5:$A$104,0)),"Unknown group"))</f>
        <v/>
      </c>
      <c r="G279" s="17" t="n"/>
      <c r="H279" s="20" t="n"/>
      <c r="I279" s="20" t="n"/>
      <c r="J279" s="17" t="n"/>
      <c r="K279" s="21">
        <f>IF(COUNTA($A279:$I279)=0,"",IF(OR($A279="",$B279="",$C279="",$D279="",$G279="",$H279=""),0,IF($G279="Excused",0,1)))</f>
        <v/>
      </c>
      <c r="L279" s="21">
        <f>IF(COUNTA($A279:$I279)=0,"",IF(OR($A279="",$B279="",$C279="",$D279="",$G279="",$H279=""),0,IF(OR($G279="Present",$G279="Late"),1,0)))</f>
        <v/>
      </c>
      <c r="M279" s="22">
        <f>IF(OR($K279="",$K279=0),"",IFERROR($L279/$K279,""))</f>
        <v/>
      </c>
      <c r="N279" s="19">
        <f>IF(COUNTA($A279:$J279)=0,"",IF(OR($A279="",$B279="",$C279="",$D279="",$G279="",$H279=""),"Missing required field",IF(COUNTIF($A$5:$A$504,$A279)&gt;1,"Duplicate Record ID",IF(OR($E279="Unknown learner",$F279="Unknown group"),"Unknown learner",IF($B279&gt;TODAY(),"Future session date",IF(OR(NOT(ISNUMBER($H279)),$H279&lt;=0,$H279&gt;1440),"Invalid scheduled minutes",IF(AND(ISNUMBER($I279),$I279&gt;$H279),"Attended minutes exceed scheduled minutes",IF(AND($G279="Present",ISNUMBER($I279),$I279&lt;$H279),"Present with reduced minutes",IF(AND($G279="Late",OR($I279="",$I279&gt;=$H279)),"Review late minutes",IF(AND($G279="Absent",ISNUMBER($I279),$I279&gt;0),"Absent with attended minutes",IF(AND($G279="Excused",ISNUMBER($I279),$I279&gt;0),"Excused with attended minutes",""))))))))))</f>
        <v/>
      </c>
    </row>
    <row r="280">
      <c r="A280" s="17" t="n"/>
      <c r="B280" s="18" t="n"/>
      <c r="C280" s="17" t="n"/>
      <c r="D280" s="17" t="n"/>
      <c r="E280" s="19">
        <f>IF($D280="","",IFERROR(INDEX('Roster &amp; Settings'!$B$5:$B$104,MATCH($D280,'Roster &amp; Settings'!$A$5:$A$104,0)),"Unknown learner"))</f>
        <v/>
      </c>
      <c r="F280" s="19">
        <f>IF($D280="","",IFERROR(INDEX('Roster &amp; Settings'!$C$5:$C$104,MATCH($D280,'Roster &amp; Settings'!$A$5:$A$104,0)),"Unknown group"))</f>
        <v/>
      </c>
      <c r="G280" s="17" t="n"/>
      <c r="H280" s="20" t="n"/>
      <c r="I280" s="20" t="n"/>
      <c r="J280" s="17" t="n"/>
      <c r="K280" s="21">
        <f>IF(COUNTA($A280:$I280)=0,"",IF(OR($A280="",$B280="",$C280="",$D280="",$G280="",$H280=""),0,IF($G280="Excused",0,1)))</f>
        <v/>
      </c>
      <c r="L280" s="21">
        <f>IF(COUNTA($A280:$I280)=0,"",IF(OR($A280="",$B280="",$C280="",$D280="",$G280="",$H280=""),0,IF(OR($G280="Present",$G280="Late"),1,0)))</f>
        <v/>
      </c>
      <c r="M280" s="22">
        <f>IF(OR($K280="",$K280=0),"",IFERROR($L280/$K280,""))</f>
        <v/>
      </c>
      <c r="N280" s="19">
        <f>IF(COUNTA($A280:$J280)=0,"",IF(OR($A280="",$B280="",$C280="",$D280="",$G280="",$H280=""),"Missing required field",IF(COUNTIF($A$5:$A$504,$A280)&gt;1,"Duplicate Record ID",IF(OR($E280="Unknown learner",$F280="Unknown group"),"Unknown learner",IF($B280&gt;TODAY(),"Future session date",IF(OR(NOT(ISNUMBER($H280)),$H280&lt;=0,$H280&gt;1440),"Invalid scheduled minutes",IF(AND(ISNUMBER($I280),$I280&gt;$H280),"Attended minutes exceed scheduled minutes",IF(AND($G280="Present",ISNUMBER($I280),$I280&lt;$H280),"Present with reduced minutes",IF(AND($G280="Late",OR($I280="",$I280&gt;=$H280)),"Review late minutes",IF(AND($G280="Absent",ISNUMBER($I280),$I280&gt;0),"Absent with attended minutes",IF(AND($G280="Excused",ISNUMBER($I280),$I280&gt;0),"Excused with attended minutes",""))))))))))</f>
        <v/>
      </c>
    </row>
    <row r="281">
      <c r="A281" s="17" t="n"/>
      <c r="B281" s="18" t="n"/>
      <c r="C281" s="17" t="n"/>
      <c r="D281" s="17" t="n"/>
      <c r="E281" s="19">
        <f>IF($D281="","",IFERROR(INDEX('Roster &amp; Settings'!$B$5:$B$104,MATCH($D281,'Roster &amp; Settings'!$A$5:$A$104,0)),"Unknown learner"))</f>
        <v/>
      </c>
      <c r="F281" s="19">
        <f>IF($D281="","",IFERROR(INDEX('Roster &amp; Settings'!$C$5:$C$104,MATCH($D281,'Roster &amp; Settings'!$A$5:$A$104,0)),"Unknown group"))</f>
        <v/>
      </c>
      <c r="G281" s="17" t="n"/>
      <c r="H281" s="20" t="n"/>
      <c r="I281" s="20" t="n"/>
      <c r="J281" s="17" t="n"/>
      <c r="K281" s="21">
        <f>IF(COUNTA($A281:$I281)=0,"",IF(OR($A281="",$B281="",$C281="",$D281="",$G281="",$H281=""),0,IF($G281="Excused",0,1)))</f>
        <v/>
      </c>
      <c r="L281" s="21">
        <f>IF(COUNTA($A281:$I281)=0,"",IF(OR($A281="",$B281="",$C281="",$D281="",$G281="",$H281=""),0,IF(OR($G281="Present",$G281="Late"),1,0)))</f>
        <v/>
      </c>
      <c r="M281" s="22">
        <f>IF(OR($K281="",$K281=0),"",IFERROR($L281/$K281,""))</f>
        <v/>
      </c>
      <c r="N281" s="19">
        <f>IF(COUNTA($A281:$J281)=0,"",IF(OR($A281="",$B281="",$C281="",$D281="",$G281="",$H281=""),"Missing required field",IF(COUNTIF($A$5:$A$504,$A281)&gt;1,"Duplicate Record ID",IF(OR($E281="Unknown learner",$F281="Unknown group"),"Unknown learner",IF($B281&gt;TODAY(),"Future session date",IF(OR(NOT(ISNUMBER($H281)),$H281&lt;=0,$H281&gt;1440),"Invalid scheduled minutes",IF(AND(ISNUMBER($I281),$I281&gt;$H281),"Attended minutes exceed scheduled minutes",IF(AND($G281="Present",ISNUMBER($I281),$I281&lt;$H281),"Present with reduced minutes",IF(AND($G281="Late",OR($I281="",$I281&gt;=$H281)),"Review late minutes",IF(AND($G281="Absent",ISNUMBER($I281),$I281&gt;0),"Absent with attended minutes",IF(AND($G281="Excused",ISNUMBER($I281),$I281&gt;0),"Excused with attended minutes",""))))))))))</f>
        <v/>
      </c>
    </row>
    <row r="282">
      <c r="A282" s="17" t="n"/>
      <c r="B282" s="18" t="n"/>
      <c r="C282" s="17" t="n"/>
      <c r="D282" s="17" t="n"/>
      <c r="E282" s="19">
        <f>IF($D282="","",IFERROR(INDEX('Roster &amp; Settings'!$B$5:$B$104,MATCH($D282,'Roster &amp; Settings'!$A$5:$A$104,0)),"Unknown learner"))</f>
        <v/>
      </c>
      <c r="F282" s="19">
        <f>IF($D282="","",IFERROR(INDEX('Roster &amp; Settings'!$C$5:$C$104,MATCH($D282,'Roster &amp; Settings'!$A$5:$A$104,0)),"Unknown group"))</f>
        <v/>
      </c>
      <c r="G282" s="17" t="n"/>
      <c r="H282" s="20" t="n"/>
      <c r="I282" s="20" t="n"/>
      <c r="J282" s="17" t="n"/>
      <c r="K282" s="21">
        <f>IF(COUNTA($A282:$I282)=0,"",IF(OR($A282="",$B282="",$C282="",$D282="",$G282="",$H282=""),0,IF($G282="Excused",0,1)))</f>
        <v/>
      </c>
      <c r="L282" s="21">
        <f>IF(COUNTA($A282:$I282)=0,"",IF(OR($A282="",$B282="",$C282="",$D282="",$G282="",$H282=""),0,IF(OR($G282="Present",$G282="Late"),1,0)))</f>
        <v/>
      </c>
      <c r="M282" s="22">
        <f>IF(OR($K282="",$K282=0),"",IFERROR($L282/$K282,""))</f>
        <v/>
      </c>
      <c r="N282" s="19">
        <f>IF(COUNTA($A282:$J282)=0,"",IF(OR($A282="",$B282="",$C282="",$D282="",$G282="",$H282=""),"Missing required field",IF(COUNTIF($A$5:$A$504,$A282)&gt;1,"Duplicate Record ID",IF(OR($E282="Unknown learner",$F282="Unknown group"),"Unknown learner",IF($B282&gt;TODAY(),"Future session date",IF(OR(NOT(ISNUMBER($H282)),$H282&lt;=0,$H282&gt;1440),"Invalid scheduled minutes",IF(AND(ISNUMBER($I282),$I282&gt;$H282),"Attended minutes exceed scheduled minutes",IF(AND($G282="Present",ISNUMBER($I282),$I282&lt;$H282),"Present with reduced minutes",IF(AND($G282="Late",OR($I282="",$I282&gt;=$H282)),"Review late minutes",IF(AND($G282="Absent",ISNUMBER($I282),$I282&gt;0),"Absent with attended minutes",IF(AND($G282="Excused",ISNUMBER($I282),$I282&gt;0),"Excused with attended minutes",""))))))))))</f>
        <v/>
      </c>
    </row>
    <row r="283">
      <c r="A283" s="17" t="n"/>
      <c r="B283" s="18" t="n"/>
      <c r="C283" s="17" t="n"/>
      <c r="D283" s="17" t="n"/>
      <c r="E283" s="19">
        <f>IF($D283="","",IFERROR(INDEX('Roster &amp; Settings'!$B$5:$B$104,MATCH($D283,'Roster &amp; Settings'!$A$5:$A$104,0)),"Unknown learner"))</f>
        <v/>
      </c>
      <c r="F283" s="19">
        <f>IF($D283="","",IFERROR(INDEX('Roster &amp; Settings'!$C$5:$C$104,MATCH($D283,'Roster &amp; Settings'!$A$5:$A$104,0)),"Unknown group"))</f>
        <v/>
      </c>
      <c r="G283" s="17" t="n"/>
      <c r="H283" s="20" t="n"/>
      <c r="I283" s="20" t="n"/>
      <c r="J283" s="17" t="n"/>
      <c r="K283" s="21">
        <f>IF(COUNTA($A283:$I283)=0,"",IF(OR($A283="",$B283="",$C283="",$D283="",$G283="",$H283=""),0,IF($G283="Excused",0,1)))</f>
        <v/>
      </c>
      <c r="L283" s="21">
        <f>IF(COUNTA($A283:$I283)=0,"",IF(OR($A283="",$B283="",$C283="",$D283="",$G283="",$H283=""),0,IF(OR($G283="Present",$G283="Late"),1,0)))</f>
        <v/>
      </c>
      <c r="M283" s="22">
        <f>IF(OR($K283="",$K283=0),"",IFERROR($L283/$K283,""))</f>
        <v/>
      </c>
      <c r="N283" s="19">
        <f>IF(COUNTA($A283:$J283)=0,"",IF(OR($A283="",$B283="",$C283="",$D283="",$G283="",$H283=""),"Missing required field",IF(COUNTIF($A$5:$A$504,$A283)&gt;1,"Duplicate Record ID",IF(OR($E283="Unknown learner",$F283="Unknown group"),"Unknown learner",IF($B283&gt;TODAY(),"Future session date",IF(OR(NOT(ISNUMBER($H283)),$H283&lt;=0,$H283&gt;1440),"Invalid scheduled minutes",IF(AND(ISNUMBER($I283),$I283&gt;$H283),"Attended minutes exceed scheduled minutes",IF(AND($G283="Present",ISNUMBER($I283),$I283&lt;$H283),"Present with reduced minutes",IF(AND($G283="Late",OR($I283="",$I283&gt;=$H283)),"Review late minutes",IF(AND($G283="Absent",ISNUMBER($I283),$I283&gt;0),"Absent with attended minutes",IF(AND($G283="Excused",ISNUMBER($I283),$I283&gt;0),"Excused with attended minutes",""))))))))))</f>
        <v/>
      </c>
    </row>
    <row r="284">
      <c r="A284" s="17" t="n"/>
      <c r="B284" s="18" t="n"/>
      <c r="C284" s="17" t="n"/>
      <c r="D284" s="17" t="n"/>
      <c r="E284" s="19">
        <f>IF($D284="","",IFERROR(INDEX('Roster &amp; Settings'!$B$5:$B$104,MATCH($D284,'Roster &amp; Settings'!$A$5:$A$104,0)),"Unknown learner"))</f>
        <v/>
      </c>
      <c r="F284" s="19">
        <f>IF($D284="","",IFERROR(INDEX('Roster &amp; Settings'!$C$5:$C$104,MATCH($D284,'Roster &amp; Settings'!$A$5:$A$104,0)),"Unknown group"))</f>
        <v/>
      </c>
      <c r="G284" s="17" t="n"/>
      <c r="H284" s="20" t="n"/>
      <c r="I284" s="20" t="n"/>
      <c r="J284" s="17" t="n"/>
      <c r="K284" s="21">
        <f>IF(COUNTA($A284:$I284)=0,"",IF(OR($A284="",$B284="",$C284="",$D284="",$G284="",$H284=""),0,IF($G284="Excused",0,1)))</f>
        <v/>
      </c>
      <c r="L284" s="21">
        <f>IF(COUNTA($A284:$I284)=0,"",IF(OR($A284="",$B284="",$C284="",$D284="",$G284="",$H284=""),0,IF(OR($G284="Present",$G284="Late"),1,0)))</f>
        <v/>
      </c>
      <c r="M284" s="22">
        <f>IF(OR($K284="",$K284=0),"",IFERROR($L284/$K284,""))</f>
        <v/>
      </c>
      <c r="N284" s="19">
        <f>IF(COUNTA($A284:$J284)=0,"",IF(OR($A284="",$B284="",$C284="",$D284="",$G284="",$H284=""),"Missing required field",IF(COUNTIF($A$5:$A$504,$A284)&gt;1,"Duplicate Record ID",IF(OR($E284="Unknown learner",$F284="Unknown group"),"Unknown learner",IF($B284&gt;TODAY(),"Future session date",IF(OR(NOT(ISNUMBER($H284)),$H284&lt;=0,$H284&gt;1440),"Invalid scheduled minutes",IF(AND(ISNUMBER($I284),$I284&gt;$H284),"Attended minutes exceed scheduled minutes",IF(AND($G284="Present",ISNUMBER($I284),$I284&lt;$H284),"Present with reduced minutes",IF(AND($G284="Late",OR($I284="",$I284&gt;=$H284)),"Review late minutes",IF(AND($G284="Absent",ISNUMBER($I284),$I284&gt;0),"Absent with attended minutes",IF(AND($G284="Excused",ISNUMBER($I284),$I284&gt;0),"Excused with attended minutes",""))))))))))</f>
        <v/>
      </c>
    </row>
    <row r="285">
      <c r="A285" s="17" t="n"/>
      <c r="B285" s="18" t="n"/>
      <c r="C285" s="17" t="n"/>
      <c r="D285" s="17" t="n"/>
      <c r="E285" s="19">
        <f>IF($D285="","",IFERROR(INDEX('Roster &amp; Settings'!$B$5:$B$104,MATCH($D285,'Roster &amp; Settings'!$A$5:$A$104,0)),"Unknown learner"))</f>
        <v/>
      </c>
      <c r="F285" s="19">
        <f>IF($D285="","",IFERROR(INDEX('Roster &amp; Settings'!$C$5:$C$104,MATCH($D285,'Roster &amp; Settings'!$A$5:$A$104,0)),"Unknown group"))</f>
        <v/>
      </c>
      <c r="G285" s="17" t="n"/>
      <c r="H285" s="20" t="n"/>
      <c r="I285" s="20" t="n"/>
      <c r="J285" s="17" t="n"/>
      <c r="K285" s="21">
        <f>IF(COUNTA($A285:$I285)=0,"",IF(OR($A285="",$B285="",$C285="",$D285="",$G285="",$H285=""),0,IF($G285="Excused",0,1)))</f>
        <v/>
      </c>
      <c r="L285" s="21">
        <f>IF(COUNTA($A285:$I285)=0,"",IF(OR($A285="",$B285="",$C285="",$D285="",$G285="",$H285=""),0,IF(OR($G285="Present",$G285="Late"),1,0)))</f>
        <v/>
      </c>
      <c r="M285" s="22">
        <f>IF(OR($K285="",$K285=0),"",IFERROR($L285/$K285,""))</f>
        <v/>
      </c>
      <c r="N285" s="19">
        <f>IF(COUNTA($A285:$J285)=0,"",IF(OR($A285="",$B285="",$C285="",$D285="",$G285="",$H285=""),"Missing required field",IF(COUNTIF($A$5:$A$504,$A285)&gt;1,"Duplicate Record ID",IF(OR($E285="Unknown learner",$F285="Unknown group"),"Unknown learner",IF($B285&gt;TODAY(),"Future session date",IF(OR(NOT(ISNUMBER($H285)),$H285&lt;=0,$H285&gt;1440),"Invalid scheduled minutes",IF(AND(ISNUMBER($I285),$I285&gt;$H285),"Attended minutes exceed scheduled minutes",IF(AND($G285="Present",ISNUMBER($I285),$I285&lt;$H285),"Present with reduced minutes",IF(AND($G285="Late",OR($I285="",$I285&gt;=$H285)),"Review late minutes",IF(AND($G285="Absent",ISNUMBER($I285),$I285&gt;0),"Absent with attended minutes",IF(AND($G285="Excused",ISNUMBER($I285),$I285&gt;0),"Excused with attended minutes",""))))))))))</f>
        <v/>
      </c>
    </row>
    <row r="286">
      <c r="A286" s="17" t="n"/>
      <c r="B286" s="18" t="n"/>
      <c r="C286" s="17" t="n"/>
      <c r="D286" s="17" t="n"/>
      <c r="E286" s="19">
        <f>IF($D286="","",IFERROR(INDEX('Roster &amp; Settings'!$B$5:$B$104,MATCH($D286,'Roster &amp; Settings'!$A$5:$A$104,0)),"Unknown learner"))</f>
        <v/>
      </c>
      <c r="F286" s="19">
        <f>IF($D286="","",IFERROR(INDEX('Roster &amp; Settings'!$C$5:$C$104,MATCH($D286,'Roster &amp; Settings'!$A$5:$A$104,0)),"Unknown group"))</f>
        <v/>
      </c>
      <c r="G286" s="17" t="n"/>
      <c r="H286" s="20" t="n"/>
      <c r="I286" s="20" t="n"/>
      <c r="J286" s="17" t="n"/>
      <c r="K286" s="21">
        <f>IF(COUNTA($A286:$I286)=0,"",IF(OR($A286="",$B286="",$C286="",$D286="",$G286="",$H286=""),0,IF($G286="Excused",0,1)))</f>
        <v/>
      </c>
      <c r="L286" s="21">
        <f>IF(COUNTA($A286:$I286)=0,"",IF(OR($A286="",$B286="",$C286="",$D286="",$G286="",$H286=""),0,IF(OR($G286="Present",$G286="Late"),1,0)))</f>
        <v/>
      </c>
      <c r="M286" s="22">
        <f>IF(OR($K286="",$K286=0),"",IFERROR($L286/$K286,""))</f>
        <v/>
      </c>
      <c r="N286" s="19">
        <f>IF(COUNTA($A286:$J286)=0,"",IF(OR($A286="",$B286="",$C286="",$D286="",$G286="",$H286=""),"Missing required field",IF(COUNTIF($A$5:$A$504,$A286)&gt;1,"Duplicate Record ID",IF(OR($E286="Unknown learner",$F286="Unknown group"),"Unknown learner",IF($B286&gt;TODAY(),"Future session date",IF(OR(NOT(ISNUMBER($H286)),$H286&lt;=0,$H286&gt;1440),"Invalid scheduled minutes",IF(AND(ISNUMBER($I286),$I286&gt;$H286),"Attended minutes exceed scheduled minutes",IF(AND($G286="Present",ISNUMBER($I286),$I286&lt;$H286),"Present with reduced minutes",IF(AND($G286="Late",OR($I286="",$I286&gt;=$H286)),"Review late minutes",IF(AND($G286="Absent",ISNUMBER($I286),$I286&gt;0),"Absent with attended minutes",IF(AND($G286="Excused",ISNUMBER($I286),$I286&gt;0),"Excused with attended minutes",""))))))))))</f>
        <v/>
      </c>
    </row>
    <row r="287">
      <c r="A287" s="17" t="n"/>
      <c r="B287" s="18" t="n"/>
      <c r="C287" s="17" t="n"/>
      <c r="D287" s="17" t="n"/>
      <c r="E287" s="19">
        <f>IF($D287="","",IFERROR(INDEX('Roster &amp; Settings'!$B$5:$B$104,MATCH($D287,'Roster &amp; Settings'!$A$5:$A$104,0)),"Unknown learner"))</f>
        <v/>
      </c>
      <c r="F287" s="19">
        <f>IF($D287="","",IFERROR(INDEX('Roster &amp; Settings'!$C$5:$C$104,MATCH($D287,'Roster &amp; Settings'!$A$5:$A$104,0)),"Unknown group"))</f>
        <v/>
      </c>
      <c r="G287" s="17" t="n"/>
      <c r="H287" s="20" t="n"/>
      <c r="I287" s="20" t="n"/>
      <c r="J287" s="17" t="n"/>
      <c r="K287" s="21">
        <f>IF(COUNTA($A287:$I287)=0,"",IF(OR($A287="",$B287="",$C287="",$D287="",$G287="",$H287=""),0,IF($G287="Excused",0,1)))</f>
        <v/>
      </c>
      <c r="L287" s="21">
        <f>IF(COUNTA($A287:$I287)=0,"",IF(OR($A287="",$B287="",$C287="",$D287="",$G287="",$H287=""),0,IF(OR($G287="Present",$G287="Late"),1,0)))</f>
        <v/>
      </c>
      <c r="M287" s="22">
        <f>IF(OR($K287="",$K287=0),"",IFERROR($L287/$K287,""))</f>
        <v/>
      </c>
      <c r="N287" s="19">
        <f>IF(COUNTA($A287:$J287)=0,"",IF(OR($A287="",$B287="",$C287="",$D287="",$G287="",$H287=""),"Missing required field",IF(COUNTIF($A$5:$A$504,$A287)&gt;1,"Duplicate Record ID",IF(OR($E287="Unknown learner",$F287="Unknown group"),"Unknown learner",IF($B287&gt;TODAY(),"Future session date",IF(OR(NOT(ISNUMBER($H287)),$H287&lt;=0,$H287&gt;1440),"Invalid scheduled minutes",IF(AND(ISNUMBER($I287),$I287&gt;$H287),"Attended minutes exceed scheduled minutes",IF(AND($G287="Present",ISNUMBER($I287),$I287&lt;$H287),"Present with reduced minutes",IF(AND($G287="Late",OR($I287="",$I287&gt;=$H287)),"Review late minutes",IF(AND($G287="Absent",ISNUMBER($I287),$I287&gt;0),"Absent with attended minutes",IF(AND($G287="Excused",ISNUMBER($I287),$I287&gt;0),"Excused with attended minutes",""))))))))))</f>
        <v/>
      </c>
    </row>
    <row r="288">
      <c r="A288" s="17" t="n"/>
      <c r="B288" s="18" t="n"/>
      <c r="C288" s="17" t="n"/>
      <c r="D288" s="17" t="n"/>
      <c r="E288" s="19">
        <f>IF($D288="","",IFERROR(INDEX('Roster &amp; Settings'!$B$5:$B$104,MATCH($D288,'Roster &amp; Settings'!$A$5:$A$104,0)),"Unknown learner"))</f>
        <v/>
      </c>
      <c r="F288" s="19">
        <f>IF($D288="","",IFERROR(INDEX('Roster &amp; Settings'!$C$5:$C$104,MATCH($D288,'Roster &amp; Settings'!$A$5:$A$104,0)),"Unknown group"))</f>
        <v/>
      </c>
      <c r="G288" s="17" t="n"/>
      <c r="H288" s="20" t="n"/>
      <c r="I288" s="20" t="n"/>
      <c r="J288" s="17" t="n"/>
      <c r="K288" s="21">
        <f>IF(COUNTA($A288:$I288)=0,"",IF(OR($A288="",$B288="",$C288="",$D288="",$G288="",$H288=""),0,IF($G288="Excused",0,1)))</f>
        <v/>
      </c>
      <c r="L288" s="21">
        <f>IF(COUNTA($A288:$I288)=0,"",IF(OR($A288="",$B288="",$C288="",$D288="",$G288="",$H288=""),0,IF(OR($G288="Present",$G288="Late"),1,0)))</f>
        <v/>
      </c>
      <c r="M288" s="22">
        <f>IF(OR($K288="",$K288=0),"",IFERROR($L288/$K288,""))</f>
        <v/>
      </c>
      <c r="N288" s="19">
        <f>IF(COUNTA($A288:$J288)=0,"",IF(OR($A288="",$B288="",$C288="",$D288="",$G288="",$H288=""),"Missing required field",IF(COUNTIF($A$5:$A$504,$A288)&gt;1,"Duplicate Record ID",IF(OR($E288="Unknown learner",$F288="Unknown group"),"Unknown learner",IF($B288&gt;TODAY(),"Future session date",IF(OR(NOT(ISNUMBER($H288)),$H288&lt;=0,$H288&gt;1440),"Invalid scheduled minutes",IF(AND(ISNUMBER($I288),$I288&gt;$H288),"Attended minutes exceed scheduled minutes",IF(AND($G288="Present",ISNUMBER($I288),$I288&lt;$H288),"Present with reduced minutes",IF(AND($G288="Late",OR($I288="",$I288&gt;=$H288)),"Review late minutes",IF(AND($G288="Absent",ISNUMBER($I288),$I288&gt;0),"Absent with attended minutes",IF(AND($G288="Excused",ISNUMBER($I288),$I288&gt;0),"Excused with attended minutes",""))))))))))</f>
        <v/>
      </c>
    </row>
    <row r="289">
      <c r="A289" s="17" t="n"/>
      <c r="B289" s="18" t="n"/>
      <c r="C289" s="17" t="n"/>
      <c r="D289" s="17" t="n"/>
      <c r="E289" s="19">
        <f>IF($D289="","",IFERROR(INDEX('Roster &amp; Settings'!$B$5:$B$104,MATCH($D289,'Roster &amp; Settings'!$A$5:$A$104,0)),"Unknown learner"))</f>
        <v/>
      </c>
      <c r="F289" s="19">
        <f>IF($D289="","",IFERROR(INDEX('Roster &amp; Settings'!$C$5:$C$104,MATCH($D289,'Roster &amp; Settings'!$A$5:$A$104,0)),"Unknown group"))</f>
        <v/>
      </c>
      <c r="G289" s="17" t="n"/>
      <c r="H289" s="20" t="n"/>
      <c r="I289" s="20" t="n"/>
      <c r="J289" s="17" t="n"/>
      <c r="K289" s="21">
        <f>IF(COUNTA($A289:$I289)=0,"",IF(OR($A289="",$B289="",$C289="",$D289="",$G289="",$H289=""),0,IF($G289="Excused",0,1)))</f>
        <v/>
      </c>
      <c r="L289" s="21">
        <f>IF(COUNTA($A289:$I289)=0,"",IF(OR($A289="",$B289="",$C289="",$D289="",$G289="",$H289=""),0,IF(OR($G289="Present",$G289="Late"),1,0)))</f>
        <v/>
      </c>
      <c r="M289" s="22">
        <f>IF(OR($K289="",$K289=0),"",IFERROR($L289/$K289,""))</f>
        <v/>
      </c>
      <c r="N289" s="19">
        <f>IF(COUNTA($A289:$J289)=0,"",IF(OR($A289="",$B289="",$C289="",$D289="",$G289="",$H289=""),"Missing required field",IF(COUNTIF($A$5:$A$504,$A289)&gt;1,"Duplicate Record ID",IF(OR($E289="Unknown learner",$F289="Unknown group"),"Unknown learner",IF($B289&gt;TODAY(),"Future session date",IF(OR(NOT(ISNUMBER($H289)),$H289&lt;=0,$H289&gt;1440),"Invalid scheduled minutes",IF(AND(ISNUMBER($I289),$I289&gt;$H289),"Attended minutes exceed scheduled minutes",IF(AND($G289="Present",ISNUMBER($I289),$I289&lt;$H289),"Present with reduced minutes",IF(AND($G289="Late",OR($I289="",$I289&gt;=$H289)),"Review late minutes",IF(AND($G289="Absent",ISNUMBER($I289),$I289&gt;0),"Absent with attended minutes",IF(AND($G289="Excused",ISNUMBER($I289),$I289&gt;0),"Excused with attended minutes",""))))))))))</f>
        <v/>
      </c>
    </row>
    <row r="290">
      <c r="A290" s="17" t="n"/>
      <c r="B290" s="18" t="n"/>
      <c r="C290" s="17" t="n"/>
      <c r="D290" s="17" t="n"/>
      <c r="E290" s="19">
        <f>IF($D290="","",IFERROR(INDEX('Roster &amp; Settings'!$B$5:$B$104,MATCH($D290,'Roster &amp; Settings'!$A$5:$A$104,0)),"Unknown learner"))</f>
        <v/>
      </c>
      <c r="F290" s="19">
        <f>IF($D290="","",IFERROR(INDEX('Roster &amp; Settings'!$C$5:$C$104,MATCH($D290,'Roster &amp; Settings'!$A$5:$A$104,0)),"Unknown group"))</f>
        <v/>
      </c>
      <c r="G290" s="17" t="n"/>
      <c r="H290" s="20" t="n"/>
      <c r="I290" s="20" t="n"/>
      <c r="J290" s="17" t="n"/>
      <c r="K290" s="21">
        <f>IF(COUNTA($A290:$I290)=0,"",IF(OR($A290="",$B290="",$C290="",$D290="",$G290="",$H290=""),0,IF($G290="Excused",0,1)))</f>
        <v/>
      </c>
      <c r="L290" s="21">
        <f>IF(COUNTA($A290:$I290)=0,"",IF(OR($A290="",$B290="",$C290="",$D290="",$G290="",$H290=""),0,IF(OR($G290="Present",$G290="Late"),1,0)))</f>
        <v/>
      </c>
      <c r="M290" s="22">
        <f>IF(OR($K290="",$K290=0),"",IFERROR($L290/$K290,""))</f>
        <v/>
      </c>
      <c r="N290" s="19">
        <f>IF(COUNTA($A290:$J290)=0,"",IF(OR($A290="",$B290="",$C290="",$D290="",$G290="",$H290=""),"Missing required field",IF(COUNTIF($A$5:$A$504,$A290)&gt;1,"Duplicate Record ID",IF(OR($E290="Unknown learner",$F290="Unknown group"),"Unknown learner",IF($B290&gt;TODAY(),"Future session date",IF(OR(NOT(ISNUMBER($H290)),$H290&lt;=0,$H290&gt;1440),"Invalid scheduled minutes",IF(AND(ISNUMBER($I290),$I290&gt;$H290),"Attended minutes exceed scheduled minutes",IF(AND($G290="Present",ISNUMBER($I290),$I290&lt;$H290),"Present with reduced minutes",IF(AND($G290="Late",OR($I290="",$I290&gt;=$H290)),"Review late minutes",IF(AND($G290="Absent",ISNUMBER($I290),$I290&gt;0),"Absent with attended minutes",IF(AND($G290="Excused",ISNUMBER($I290),$I290&gt;0),"Excused with attended minutes",""))))))))))</f>
        <v/>
      </c>
    </row>
    <row r="291">
      <c r="A291" s="17" t="n"/>
      <c r="B291" s="18" t="n"/>
      <c r="C291" s="17" t="n"/>
      <c r="D291" s="17" t="n"/>
      <c r="E291" s="19">
        <f>IF($D291="","",IFERROR(INDEX('Roster &amp; Settings'!$B$5:$B$104,MATCH($D291,'Roster &amp; Settings'!$A$5:$A$104,0)),"Unknown learner"))</f>
        <v/>
      </c>
      <c r="F291" s="19">
        <f>IF($D291="","",IFERROR(INDEX('Roster &amp; Settings'!$C$5:$C$104,MATCH($D291,'Roster &amp; Settings'!$A$5:$A$104,0)),"Unknown group"))</f>
        <v/>
      </c>
      <c r="G291" s="17" t="n"/>
      <c r="H291" s="20" t="n"/>
      <c r="I291" s="20" t="n"/>
      <c r="J291" s="17" t="n"/>
      <c r="K291" s="21">
        <f>IF(COUNTA($A291:$I291)=0,"",IF(OR($A291="",$B291="",$C291="",$D291="",$G291="",$H291=""),0,IF($G291="Excused",0,1)))</f>
        <v/>
      </c>
      <c r="L291" s="21">
        <f>IF(COUNTA($A291:$I291)=0,"",IF(OR($A291="",$B291="",$C291="",$D291="",$G291="",$H291=""),0,IF(OR($G291="Present",$G291="Late"),1,0)))</f>
        <v/>
      </c>
      <c r="M291" s="22">
        <f>IF(OR($K291="",$K291=0),"",IFERROR($L291/$K291,""))</f>
        <v/>
      </c>
      <c r="N291" s="19">
        <f>IF(COUNTA($A291:$J291)=0,"",IF(OR($A291="",$B291="",$C291="",$D291="",$G291="",$H291=""),"Missing required field",IF(COUNTIF($A$5:$A$504,$A291)&gt;1,"Duplicate Record ID",IF(OR($E291="Unknown learner",$F291="Unknown group"),"Unknown learner",IF($B291&gt;TODAY(),"Future session date",IF(OR(NOT(ISNUMBER($H291)),$H291&lt;=0,$H291&gt;1440),"Invalid scheduled minutes",IF(AND(ISNUMBER($I291),$I291&gt;$H291),"Attended minutes exceed scheduled minutes",IF(AND($G291="Present",ISNUMBER($I291),$I291&lt;$H291),"Present with reduced minutes",IF(AND($G291="Late",OR($I291="",$I291&gt;=$H291)),"Review late minutes",IF(AND($G291="Absent",ISNUMBER($I291),$I291&gt;0),"Absent with attended minutes",IF(AND($G291="Excused",ISNUMBER($I291),$I291&gt;0),"Excused with attended minutes",""))))))))))</f>
        <v/>
      </c>
    </row>
    <row r="292">
      <c r="A292" s="17" t="n"/>
      <c r="B292" s="18" t="n"/>
      <c r="C292" s="17" t="n"/>
      <c r="D292" s="17" t="n"/>
      <c r="E292" s="19">
        <f>IF($D292="","",IFERROR(INDEX('Roster &amp; Settings'!$B$5:$B$104,MATCH($D292,'Roster &amp; Settings'!$A$5:$A$104,0)),"Unknown learner"))</f>
        <v/>
      </c>
      <c r="F292" s="19">
        <f>IF($D292="","",IFERROR(INDEX('Roster &amp; Settings'!$C$5:$C$104,MATCH($D292,'Roster &amp; Settings'!$A$5:$A$104,0)),"Unknown group"))</f>
        <v/>
      </c>
      <c r="G292" s="17" t="n"/>
      <c r="H292" s="20" t="n"/>
      <c r="I292" s="20" t="n"/>
      <c r="J292" s="17" t="n"/>
      <c r="K292" s="21">
        <f>IF(COUNTA($A292:$I292)=0,"",IF(OR($A292="",$B292="",$C292="",$D292="",$G292="",$H292=""),0,IF($G292="Excused",0,1)))</f>
        <v/>
      </c>
      <c r="L292" s="21">
        <f>IF(COUNTA($A292:$I292)=0,"",IF(OR($A292="",$B292="",$C292="",$D292="",$G292="",$H292=""),0,IF(OR($G292="Present",$G292="Late"),1,0)))</f>
        <v/>
      </c>
      <c r="M292" s="22">
        <f>IF(OR($K292="",$K292=0),"",IFERROR($L292/$K292,""))</f>
        <v/>
      </c>
      <c r="N292" s="19">
        <f>IF(COUNTA($A292:$J292)=0,"",IF(OR($A292="",$B292="",$C292="",$D292="",$G292="",$H292=""),"Missing required field",IF(COUNTIF($A$5:$A$504,$A292)&gt;1,"Duplicate Record ID",IF(OR($E292="Unknown learner",$F292="Unknown group"),"Unknown learner",IF($B292&gt;TODAY(),"Future session date",IF(OR(NOT(ISNUMBER($H292)),$H292&lt;=0,$H292&gt;1440),"Invalid scheduled minutes",IF(AND(ISNUMBER($I292),$I292&gt;$H292),"Attended minutes exceed scheduled minutes",IF(AND($G292="Present",ISNUMBER($I292),$I292&lt;$H292),"Present with reduced minutes",IF(AND($G292="Late",OR($I292="",$I292&gt;=$H292)),"Review late minutes",IF(AND($G292="Absent",ISNUMBER($I292),$I292&gt;0),"Absent with attended minutes",IF(AND($G292="Excused",ISNUMBER($I292),$I292&gt;0),"Excused with attended minutes",""))))))))))</f>
        <v/>
      </c>
    </row>
    <row r="293">
      <c r="A293" s="17" t="n"/>
      <c r="B293" s="18" t="n"/>
      <c r="C293" s="17" t="n"/>
      <c r="D293" s="17" t="n"/>
      <c r="E293" s="19">
        <f>IF($D293="","",IFERROR(INDEX('Roster &amp; Settings'!$B$5:$B$104,MATCH($D293,'Roster &amp; Settings'!$A$5:$A$104,0)),"Unknown learner"))</f>
        <v/>
      </c>
      <c r="F293" s="19">
        <f>IF($D293="","",IFERROR(INDEX('Roster &amp; Settings'!$C$5:$C$104,MATCH($D293,'Roster &amp; Settings'!$A$5:$A$104,0)),"Unknown group"))</f>
        <v/>
      </c>
      <c r="G293" s="17" t="n"/>
      <c r="H293" s="20" t="n"/>
      <c r="I293" s="20" t="n"/>
      <c r="J293" s="17" t="n"/>
      <c r="K293" s="21">
        <f>IF(COUNTA($A293:$I293)=0,"",IF(OR($A293="",$B293="",$C293="",$D293="",$G293="",$H293=""),0,IF($G293="Excused",0,1)))</f>
        <v/>
      </c>
      <c r="L293" s="21">
        <f>IF(COUNTA($A293:$I293)=0,"",IF(OR($A293="",$B293="",$C293="",$D293="",$G293="",$H293=""),0,IF(OR($G293="Present",$G293="Late"),1,0)))</f>
        <v/>
      </c>
      <c r="M293" s="22">
        <f>IF(OR($K293="",$K293=0),"",IFERROR($L293/$K293,""))</f>
        <v/>
      </c>
      <c r="N293" s="19">
        <f>IF(COUNTA($A293:$J293)=0,"",IF(OR($A293="",$B293="",$C293="",$D293="",$G293="",$H293=""),"Missing required field",IF(COUNTIF($A$5:$A$504,$A293)&gt;1,"Duplicate Record ID",IF(OR($E293="Unknown learner",$F293="Unknown group"),"Unknown learner",IF($B293&gt;TODAY(),"Future session date",IF(OR(NOT(ISNUMBER($H293)),$H293&lt;=0,$H293&gt;1440),"Invalid scheduled minutes",IF(AND(ISNUMBER($I293),$I293&gt;$H293),"Attended minutes exceed scheduled minutes",IF(AND($G293="Present",ISNUMBER($I293),$I293&lt;$H293),"Present with reduced minutes",IF(AND($G293="Late",OR($I293="",$I293&gt;=$H293)),"Review late minutes",IF(AND($G293="Absent",ISNUMBER($I293),$I293&gt;0),"Absent with attended minutes",IF(AND($G293="Excused",ISNUMBER($I293),$I293&gt;0),"Excused with attended minutes",""))))))))))</f>
        <v/>
      </c>
    </row>
    <row r="294">
      <c r="A294" s="17" t="n"/>
      <c r="B294" s="18" t="n"/>
      <c r="C294" s="17" t="n"/>
      <c r="D294" s="17" t="n"/>
      <c r="E294" s="19">
        <f>IF($D294="","",IFERROR(INDEX('Roster &amp; Settings'!$B$5:$B$104,MATCH($D294,'Roster &amp; Settings'!$A$5:$A$104,0)),"Unknown learner"))</f>
        <v/>
      </c>
      <c r="F294" s="19">
        <f>IF($D294="","",IFERROR(INDEX('Roster &amp; Settings'!$C$5:$C$104,MATCH($D294,'Roster &amp; Settings'!$A$5:$A$104,0)),"Unknown group"))</f>
        <v/>
      </c>
      <c r="G294" s="17" t="n"/>
      <c r="H294" s="20" t="n"/>
      <c r="I294" s="20" t="n"/>
      <c r="J294" s="17" t="n"/>
      <c r="K294" s="21">
        <f>IF(COUNTA($A294:$I294)=0,"",IF(OR($A294="",$B294="",$C294="",$D294="",$G294="",$H294=""),0,IF($G294="Excused",0,1)))</f>
        <v/>
      </c>
      <c r="L294" s="21">
        <f>IF(COUNTA($A294:$I294)=0,"",IF(OR($A294="",$B294="",$C294="",$D294="",$G294="",$H294=""),0,IF(OR($G294="Present",$G294="Late"),1,0)))</f>
        <v/>
      </c>
      <c r="M294" s="22">
        <f>IF(OR($K294="",$K294=0),"",IFERROR($L294/$K294,""))</f>
        <v/>
      </c>
      <c r="N294" s="19">
        <f>IF(COUNTA($A294:$J294)=0,"",IF(OR($A294="",$B294="",$C294="",$D294="",$G294="",$H294=""),"Missing required field",IF(COUNTIF($A$5:$A$504,$A294)&gt;1,"Duplicate Record ID",IF(OR($E294="Unknown learner",$F294="Unknown group"),"Unknown learner",IF($B294&gt;TODAY(),"Future session date",IF(OR(NOT(ISNUMBER($H294)),$H294&lt;=0,$H294&gt;1440),"Invalid scheduled minutes",IF(AND(ISNUMBER($I294),$I294&gt;$H294),"Attended minutes exceed scheduled minutes",IF(AND($G294="Present",ISNUMBER($I294),$I294&lt;$H294),"Present with reduced minutes",IF(AND($G294="Late",OR($I294="",$I294&gt;=$H294)),"Review late minutes",IF(AND($G294="Absent",ISNUMBER($I294),$I294&gt;0),"Absent with attended minutes",IF(AND($G294="Excused",ISNUMBER($I294),$I294&gt;0),"Excused with attended minutes",""))))))))))</f>
        <v/>
      </c>
    </row>
    <row r="295">
      <c r="A295" s="17" t="n"/>
      <c r="B295" s="18" t="n"/>
      <c r="C295" s="17" t="n"/>
      <c r="D295" s="17" t="n"/>
      <c r="E295" s="19">
        <f>IF($D295="","",IFERROR(INDEX('Roster &amp; Settings'!$B$5:$B$104,MATCH($D295,'Roster &amp; Settings'!$A$5:$A$104,0)),"Unknown learner"))</f>
        <v/>
      </c>
      <c r="F295" s="19">
        <f>IF($D295="","",IFERROR(INDEX('Roster &amp; Settings'!$C$5:$C$104,MATCH($D295,'Roster &amp; Settings'!$A$5:$A$104,0)),"Unknown group"))</f>
        <v/>
      </c>
      <c r="G295" s="17" t="n"/>
      <c r="H295" s="20" t="n"/>
      <c r="I295" s="20" t="n"/>
      <c r="J295" s="17" t="n"/>
      <c r="K295" s="21">
        <f>IF(COUNTA($A295:$I295)=0,"",IF(OR($A295="",$B295="",$C295="",$D295="",$G295="",$H295=""),0,IF($G295="Excused",0,1)))</f>
        <v/>
      </c>
      <c r="L295" s="21">
        <f>IF(COUNTA($A295:$I295)=0,"",IF(OR($A295="",$B295="",$C295="",$D295="",$G295="",$H295=""),0,IF(OR($G295="Present",$G295="Late"),1,0)))</f>
        <v/>
      </c>
      <c r="M295" s="22">
        <f>IF(OR($K295="",$K295=0),"",IFERROR($L295/$K295,""))</f>
        <v/>
      </c>
      <c r="N295" s="19">
        <f>IF(COUNTA($A295:$J295)=0,"",IF(OR($A295="",$B295="",$C295="",$D295="",$G295="",$H295=""),"Missing required field",IF(COUNTIF($A$5:$A$504,$A295)&gt;1,"Duplicate Record ID",IF(OR($E295="Unknown learner",$F295="Unknown group"),"Unknown learner",IF($B295&gt;TODAY(),"Future session date",IF(OR(NOT(ISNUMBER($H295)),$H295&lt;=0,$H295&gt;1440),"Invalid scheduled minutes",IF(AND(ISNUMBER($I295),$I295&gt;$H295),"Attended minutes exceed scheduled minutes",IF(AND($G295="Present",ISNUMBER($I295),$I295&lt;$H295),"Present with reduced minutes",IF(AND($G295="Late",OR($I295="",$I295&gt;=$H295)),"Review late minutes",IF(AND($G295="Absent",ISNUMBER($I295),$I295&gt;0),"Absent with attended minutes",IF(AND($G295="Excused",ISNUMBER($I295),$I295&gt;0),"Excused with attended minutes",""))))))))))</f>
        <v/>
      </c>
    </row>
    <row r="296">
      <c r="A296" s="17" t="n"/>
      <c r="B296" s="18" t="n"/>
      <c r="C296" s="17" t="n"/>
      <c r="D296" s="17" t="n"/>
      <c r="E296" s="19">
        <f>IF($D296="","",IFERROR(INDEX('Roster &amp; Settings'!$B$5:$B$104,MATCH($D296,'Roster &amp; Settings'!$A$5:$A$104,0)),"Unknown learner"))</f>
        <v/>
      </c>
      <c r="F296" s="19">
        <f>IF($D296="","",IFERROR(INDEX('Roster &amp; Settings'!$C$5:$C$104,MATCH($D296,'Roster &amp; Settings'!$A$5:$A$104,0)),"Unknown group"))</f>
        <v/>
      </c>
      <c r="G296" s="17" t="n"/>
      <c r="H296" s="20" t="n"/>
      <c r="I296" s="20" t="n"/>
      <c r="J296" s="17" t="n"/>
      <c r="K296" s="21">
        <f>IF(COUNTA($A296:$I296)=0,"",IF(OR($A296="",$B296="",$C296="",$D296="",$G296="",$H296=""),0,IF($G296="Excused",0,1)))</f>
        <v/>
      </c>
      <c r="L296" s="21">
        <f>IF(COUNTA($A296:$I296)=0,"",IF(OR($A296="",$B296="",$C296="",$D296="",$G296="",$H296=""),0,IF(OR($G296="Present",$G296="Late"),1,0)))</f>
        <v/>
      </c>
      <c r="M296" s="22">
        <f>IF(OR($K296="",$K296=0),"",IFERROR($L296/$K296,""))</f>
        <v/>
      </c>
      <c r="N296" s="19">
        <f>IF(COUNTA($A296:$J296)=0,"",IF(OR($A296="",$B296="",$C296="",$D296="",$G296="",$H296=""),"Missing required field",IF(COUNTIF($A$5:$A$504,$A296)&gt;1,"Duplicate Record ID",IF(OR($E296="Unknown learner",$F296="Unknown group"),"Unknown learner",IF($B296&gt;TODAY(),"Future session date",IF(OR(NOT(ISNUMBER($H296)),$H296&lt;=0,$H296&gt;1440),"Invalid scheduled minutes",IF(AND(ISNUMBER($I296),$I296&gt;$H296),"Attended minutes exceed scheduled minutes",IF(AND($G296="Present",ISNUMBER($I296),$I296&lt;$H296),"Present with reduced minutes",IF(AND($G296="Late",OR($I296="",$I296&gt;=$H296)),"Review late minutes",IF(AND($G296="Absent",ISNUMBER($I296),$I296&gt;0),"Absent with attended minutes",IF(AND($G296="Excused",ISNUMBER($I296),$I296&gt;0),"Excused with attended minutes",""))))))))))</f>
        <v/>
      </c>
    </row>
    <row r="297">
      <c r="A297" s="17" t="n"/>
      <c r="B297" s="18" t="n"/>
      <c r="C297" s="17" t="n"/>
      <c r="D297" s="17" t="n"/>
      <c r="E297" s="19">
        <f>IF($D297="","",IFERROR(INDEX('Roster &amp; Settings'!$B$5:$B$104,MATCH($D297,'Roster &amp; Settings'!$A$5:$A$104,0)),"Unknown learner"))</f>
        <v/>
      </c>
      <c r="F297" s="19">
        <f>IF($D297="","",IFERROR(INDEX('Roster &amp; Settings'!$C$5:$C$104,MATCH($D297,'Roster &amp; Settings'!$A$5:$A$104,0)),"Unknown group"))</f>
        <v/>
      </c>
      <c r="G297" s="17" t="n"/>
      <c r="H297" s="20" t="n"/>
      <c r="I297" s="20" t="n"/>
      <c r="J297" s="17" t="n"/>
      <c r="K297" s="21">
        <f>IF(COUNTA($A297:$I297)=0,"",IF(OR($A297="",$B297="",$C297="",$D297="",$G297="",$H297=""),0,IF($G297="Excused",0,1)))</f>
        <v/>
      </c>
      <c r="L297" s="21">
        <f>IF(COUNTA($A297:$I297)=0,"",IF(OR($A297="",$B297="",$C297="",$D297="",$G297="",$H297=""),0,IF(OR($G297="Present",$G297="Late"),1,0)))</f>
        <v/>
      </c>
      <c r="M297" s="22">
        <f>IF(OR($K297="",$K297=0),"",IFERROR($L297/$K297,""))</f>
        <v/>
      </c>
      <c r="N297" s="19">
        <f>IF(COUNTA($A297:$J297)=0,"",IF(OR($A297="",$B297="",$C297="",$D297="",$G297="",$H297=""),"Missing required field",IF(COUNTIF($A$5:$A$504,$A297)&gt;1,"Duplicate Record ID",IF(OR($E297="Unknown learner",$F297="Unknown group"),"Unknown learner",IF($B297&gt;TODAY(),"Future session date",IF(OR(NOT(ISNUMBER($H297)),$H297&lt;=0,$H297&gt;1440),"Invalid scheduled minutes",IF(AND(ISNUMBER($I297),$I297&gt;$H297),"Attended minutes exceed scheduled minutes",IF(AND($G297="Present",ISNUMBER($I297),$I297&lt;$H297),"Present with reduced minutes",IF(AND($G297="Late",OR($I297="",$I297&gt;=$H297)),"Review late minutes",IF(AND($G297="Absent",ISNUMBER($I297),$I297&gt;0),"Absent with attended minutes",IF(AND($G297="Excused",ISNUMBER($I297),$I297&gt;0),"Excused with attended minutes",""))))))))))</f>
        <v/>
      </c>
    </row>
    <row r="298">
      <c r="A298" s="17" t="n"/>
      <c r="B298" s="18" t="n"/>
      <c r="C298" s="17" t="n"/>
      <c r="D298" s="17" t="n"/>
      <c r="E298" s="19">
        <f>IF($D298="","",IFERROR(INDEX('Roster &amp; Settings'!$B$5:$B$104,MATCH($D298,'Roster &amp; Settings'!$A$5:$A$104,0)),"Unknown learner"))</f>
        <v/>
      </c>
      <c r="F298" s="19">
        <f>IF($D298="","",IFERROR(INDEX('Roster &amp; Settings'!$C$5:$C$104,MATCH($D298,'Roster &amp; Settings'!$A$5:$A$104,0)),"Unknown group"))</f>
        <v/>
      </c>
      <c r="G298" s="17" t="n"/>
      <c r="H298" s="20" t="n"/>
      <c r="I298" s="20" t="n"/>
      <c r="J298" s="17" t="n"/>
      <c r="K298" s="21">
        <f>IF(COUNTA($A298:$I298)=0,"",IF(OR($A298="",$B298="",$C298="",$D298="",$G298="",$H298=""),0,IF($G298="Excused",0,1)))</f>
        <v/>
      </c>
      <c r="L298" s="21">
        <f>IF(COUNTA($A298:$I298)=0,"",IF(OR($A298="",$B298="",$C298="",$D298="",$G298="",$H298=""),0,IF(OR($G298="Present",$G298="Late"),1,0)))</f>
        <v/>
      </c>
      <c r="M298" s="22">
        <f>IF(OR($K298="",$K298=0),"",IFERROR($L298/$K298,""))</f>
        <v/>
      </c>
      <c r="N298" s="19">
        <f>IF(COUNTA($A298:$J298)=0,"",IF(OR($A298="",$B298="",$C298="",$D298="",$G298="",$H298=""),"Missing required field",IF(COUNTIF($A$5:$A$504,$A298)&gt;1,"Duplicate Record ID",IF(OR($E298="Unknown learner",$F298="Unknown group"),"Unknown learner",IF($B298&gt;TODAY(),"Future session date",IF(OR(NOT(ISNUMBER($H298)),$H298&lt;=0,$H298&gt;1440),"Invalid scheduled minutes",IF(AND(ISNUMBER($I298),$I298&gt;$H298),"Attended minutes exceed scheduled minutes",IF(AND($G298="Present",ISNUMBER($I298),$I298&lt;$H298),"Present with reduced minutes",IF(AND($G298="Late",OR($I298="",$I298&gt;=$H298)),"Review late minutes",IF(AND($G298="Absent",ISNUMBER($I298),$I298&gt;0),"Absent with attended minutes",IF(AND($G298="Excused",ISNUMBER($I298),$I298&gt;0),"Excused with attended minutes",""))))))))))</f>
        <v/>
      </c>
    </row>
    <row r="299">
      <c r="A299" s="17" t="n"/>
      <c r="B299" s="18" t="n"/>
      <c r="C299" s="17" t="n"/>
      <c r="D299" s="17" t="n"/>
      <c r="E299" s="19">
        <f>IF($D299="","",IFERROR(INDEX('Roster &amp; Settings'!$B$5:$B$104,MATCH($D299,'Roster &amp; Settings'!$A$5:$A$104,0)),"Unknown learner"))</f>
        <v/>
      </c>
      <c r="F299" s="19">
        <f>IF($D299="","",IFERROR(INDEX('Roster &amp; Settings'!$C$5:$C$104,MATCH($D299,'Roster &amp; Settings'!$A$5:$A$104,0)),"Unknown group"))</f>
        <v/>
      </c>
      <c r="G299" s="17" t="n"/>
      <c r="H299" s="20" t="n"/>
      <c r="I299" s="20" t="n"/>
      <c r="J299" s="17" t="n"/>
      <c r="K299" s="21">
        <f>IF(COUNTA($A299:$I299)=0,"",IF(OR($A299="",$B299="",$C299="",$D299="",$G299="",$H299=""),0,IF($G299="Excused",0,1)))</f>
        <v/>
      </c>
      <c r="L299" s="21">
        <f>IF(COUNTA($A299:$I299)=0,"",IF(OR($A299="",$B299="",$C299="",$D299="",$G299="",$H299=""),0,IF(OR($G299="Present",$G299="Late"),1,0)))</f>
        <v/>
      </c>
      <c r="M299" s="22">
        <f>IF(OR($K299="",$K299=0),"",IFERROR($L299/$K299,""))</f>
        <v/>
      </c>
      <c r="N299" s="19">
        <f>IF(COUNTA($A299:$J299)=0,"",IF(OR($A299="",$B299="",$C299="",$D299="",$G299="",$H299=""),"Missing required field",IF(COUNTIF($A$5:$A$504,$A299)&gt;1,"Duplicate Record ID",IF(OR($E299="Unknown learner",$F299="Unknown group"),"Unknown learner",IF($B299&gt;TODAY(),"Future session date",IF(OR(NOT(ISNUMBER($H299)),$H299&lt;=0,$H299&gt;1440),"Invalid scheduled minutes",IF(AND(ISNUMBER($I299),$I299&gt;$H299),"Attended minutes exceed scheduled minutes",IF(AND($G299="Present",ISNUMBER($I299),$I299&lt;$H299),"Present with reduced minutes",IF(AND($G299="Late",OR($I299="",$I299&gt;=$H299)),"Review late minutes",IF(AND($G299="Absent",ISNUMBER($I299),$I299&gt;0),"Absent with attended minutes",IF(AND($G299="Excused",ISNUMBER($I299),$I299&gt;0),"Excused with attended minutes",""))))))))))</f>
        <v/>
      </c>
    </row>
    <row r="300">
      <c r="A300" s="17" t="n"/>
      <c r="B300" s="18" t="n"/>
      <c r="C300" s="17" t="n"/>
      <c r="D300" s="17" t="n"/>
      <c r="E300" s="19">
        <f>IF($D300="","",IFERROR(INDEX('Roster &amp; Settings'!$B$5:$B$104,MATCH($D300,'Roster &amp; Settings'!$A$5:$A$104,0)),"Unknown learner"))</f>
        <v/>
      </c>
      <c r="F300" s="19">
        <f>IF($D300="","",IFERROR(INDEX('Roster &amp; Settings'!$C$5:$C$104,MATCH($D300,'Roster &amp; Settings'!$A$5:$A$104,0)),"Unknown group"))</f>
        <v/>
      </c>
      <c r="G300" s="17" t="n"/>
      <c r="H300" s="20" t="n"/>
      <c r="I300" s="20" t="n"/>
      <c r="J300" s="17" t="n"/>
      <c r="K300" s="21">
        <f>IF(COUNTA($A300:$I300)=0,"",IF(OR($A300="",$B300="",$C300="",$D300="",$G300="",$H300=""),0,IF($G300="Excused",0,1)))</f>
        <v/>
      </c>
      <c r="L300" s="21">
        <f>IF(COUNTA($A300:$I300)=0,"",IF(OR($A300="",$B300="",$C300="",$D300="",$G300="",$H300=""),0,IF(OR($G300="Present",$G300="Late"),1,0)))</f>
        <v/>
      </c>
      <c r="M300" s="22">
        <f>IF(OR($K300="",$K300=0),"",IFERROR($L300/$K300,""))</f>
        <v/>
      </c>
      <c r="N300" s="19">
        <f>IF(COUNTA($A300:$J300)=0,"",IF(OR($A300="",$B300="",$C300="",$D300="",$G300="",$H300=""),"Missing required field",IF(COUNTIF($A$5:$A$504,$A300)&gt;1,"Duplicate Record ID",IF(OR($E300="Unknown learner",$F300="Unknown group"),"Unknown learner",IF($B300&gt;TODAY(),"Future session date",IF(OR(NOT(ISNUMBER($H300)),$H300&lt;=0,$H300&gt;1440),"Invalid scheduled minutes",IF(AND(ISNUMBER($I300),$I300&gt;$H300),"Attended minutes exceed scheduled minutes",IF(AND($G300="Present",ISNUMBER($I300),$I300&lt;$H300),"Present with reduced minutes",IF(AND($G300="Late",OR($I300="",$I300&gt;=$H300)),"Review late minutes",IF(AND($G300="Absent",ISNUMBER($I300),$I300&gt;0),"Absent with attended minutes",IF(AND($G300="Excused",ISNUMBER($I300),$I300&gt;0),"Excused with attended minutes",""))))))))))</f>
        <v/>
      </c>
    </row>
    <row r="301">
      <c r="A301" s="17" t="n"/>
      <c r="B301" s="18" t="n"/>
      <c r="C301" s="17" t="n"/>
      <c r="D301" s="17" t="n"/>
      <c r="E301" s="19">
        <f>IF($D301="","",IFERROR(INDEX('Roster &amp; Settings'!$B$5:$B$104,MATCH($D301,'Roster &amp; Settings'!$A$5:$A$104,0)),"Unknown learner"))</f>
        <v/>
      </c>
      <c r="F301" s="19">
        <f>IF($D301="","",IFERROR(INDEX('Roster &amp; Settings'!$C$5:$C$104,MATCH($D301,'Roster &amp; Settings'!$A$5:$A$104,0)),"Unknown group"))</f>
        <v/>
      </c>
      <c r="G301" s="17" t="n"/>
      <c r="H301" s="20" t="n"/>
      <c r="I301" s="20" t="n"/>
      <c r="J301" s="17" t="n"/>
      <c r="K301" s="21">
        <f>IF(COUNTA($A301:$I301)=0,"",IF(OR($A301="",$B301="",$C301="",$D301="",$G301="",$H301=""),0,IF($G301="Excused",0,1)))</f>
        <v/>
      </c>
      <c r="L301" s="21">
        <f>IF(COUNTA($A301:$I301)=0,"",IF(OR($A301="",$B301="",$C301="",$D301="",$G301="",$H301=""),0,IF(OR($G301="Present",$G301="Late"),1,0)))</f>
        <v/>
      </c>
      <c r="M301" s="22">
        <f>IF(OR($K301="",$K301=0),"",IFERROR($L301/$K301,""))</f>
        <v/>
      </c>
      <c r="N301" s="19">
        <f>IF(COUNTA($A301:$J301)=0,"",IF(OR($A301="",$B301="",$C301="",$D301="",$G301="",$H301=""),"Missing required field",IF(COUNTIF($A$5:$A$504,$A301)&gt;1,"Duplicate Record ID",IF(OR($E301="Unknown learner",$F301="Unknown group"),"Unknown learner",IF($B301&gt;TODAY(),"Future session date",IF(OR(NOT(ISNUMBER($H301)),$H301&lt;=0,$H301&gt;1440),"Invalid scheduled minutes",IF(AND(ISNUMBER($I301),$I301&gt;$H301),"Attended minutes exceed scheduled minutes",IF(AND($G301="Present",ISNUMBER($I301),$I301&lt;$H301),"Present with reduced minutes",IF(AND($G301="Late",OR($I301="",$I301&gt;=$H301)),"Review late minutes",IF(AND($G301="Absent",ISNUMBER($I301),$I301&gt;0),"Absent with attended minutes",IF(AND($G301="Excused",ISNUMBER($I301),$I301&gt;0),"Excused with attended minutes",""))))))))))</f>
        <v/>
      </c>
    </row>
    <row r="302">
      <c r="A302" s="17" t="n"/>
      <c r="B302" s="18" t="n"/>
      <c r="C302" s="17" t="n"/>
      <c r="D302" s="17" t="n"/>
      <c r="E302" s="19">
        <f>IF($D302="","",IFERROR(INDEX('Roster &amp; Settings'!$B$5:$B$104,MATCH($D302,'Roster &amp; Settings'!$A$5:$A$104,0)),"Unknown learner"))</f>
        <v/>
      </c>
      <c r="F302" s="19">
        <f>IF($D302="","",IFERROR(INDEX('Roster &amp; Settings'!$C$5:$C$104,MATCH($D302,'Roster &amp; Settings'!$A$5:$A$104,0)),"Unknown group"))</f>
        <v/>
      </c>
      <c r="G302" s="17" t="n"/>
      <c r="H302" s="20" t="n"/>
      <c r="I302" s="20" t="n"/>
      <c r="J302" s="17" t="n"/>
      <c r="K302" s="21">
        <f>IF(COUNTA($A302:$I302)=0,"",IF(OR($A302="",$B302="",$C302="",$D302="",$G302="",$H302=""),0,IF($G302="Excused",0,1)))</f>
        <v/>
      </c>
      <c r="L302" s="21">
        <f>IF(COUNTA($A302:$I302)=0,"",IF(OR($A302="",$B302="",$C302="",$D302="",$G302="",$H302=""),0,IF(OR($G302="Present",$G302="Late"),1,0)))</f>
        <v/>
      </c>
      <c r="M302" s="22">
        <f>IF(OR($K302="",$K302=0),"",IFERROR($L302/$K302,""))</f>
        <v/>
      </c>
      <c r="N302" s="19">
        <f>IF(COUNTA($A302:$J302)=0,"",IF(OR($A302="",$B302="",$C302="",$D302="",$G302="",$H302=""),"Missing required field",IF(COUNTIF($A$5:$A$504,$A302)&gt;1,"Duplicate Record ID",IF(OR($E302="Unknown learner",$F302="Unknown group"),"Unknown learner",IF($B302&gt;TODAY(),"Future session date",IF(OR(NOT(ISNUMBER($H302)),$H302&lt;=0,$H302&gt;1440),"Invalid scheduled minutes",IF(AND(ISNUMBER($I302),$I302&gt;$H302),"Attended minutes exceed scheduled minutes",IF(AND($G302="Present",ISNUMBER($I302),$I302&lt;$H302),"Present with reduced minutes",IF(AND($G302="Late",OR($I302="",$I302&gt;=$H302)),"Review late minutes",IF(AND($G302="Absent",ISNUMBER($I302),$I302&gt;0),"Absent with attended minutes",IF(AND($G302="Excused",ISNUMBER($I302),$I302&gt;0),"Excused with attended minutes",""))))))))))</f>
        <v/>
      </c>
    </row>
    <row r="303">
      <c r="A303" s="17" t="n"/>
      <c r="B303" s="18" t="n"/>
      <c r="C303" s="17" t="n"/>
      <c r="D303" s="17" t="n"/>
      <c r="E303" s="19">
        <f>IF($D303="","",IFERROR(INDEX('Roster &amp; Settings'!$B$5:$B$104,MATCH($D303,'Roster &amp; Settings'!$A$5:$A$104,0)),"Unknown learner"))</f>
        <v/>
      </c>
      <c r="F303" s="19">
        <f>IF($D303="","",IFERROR(INDEX('Roster &amp; Settings'!$C$5:$C$104,MATCH($D303,'Roster &amp; Settings'!$A$5:$A$104,0)),"Unknown group"))</f>
        <v/>
      </c>
      <c r="G303" s="17" t="n"/>
      <c r="H303" s="20" t="n"/>
      <c r="I303" s="20" t="n"/>
      <c r="J303" s="17" t="n"/>
      <c r="K303" s="21">
        <f>IF(COUNTA($A303:$I303)=0,"",IF(OR($A303="",$B303="",$C303="",$D303="",$G303="",$H303=""),0,IF($G303="Excused",0,1)))</f>
        <v/>
      </c>
      <c r="L303" s="21">
        <f>IF(COUNTA($A303:$I303)=0,"",IF(OR($A303="",$B303="",$C303="",$D303="",$G303="",$H303=""),0,IF(OR($G303="Present",$G303="Late"),1,0)))</f>
        <v/>
      </c>
      <c r="M303" s="22">
        <f>IF(OR($K303="",$K303=0),"",IFERROR($L303/$K303,""))</f>
        <v/>
      </c>
      <c r="N303" s="19">
        <f>IF(COUNTA($A303:$J303)=0,"",IF(OR($A303="",$B303="",$C303="",$D303="",$G303="",$H303=""),"Missing required field",IF(COUNTIF($A$5:$A$504,$A303)&gt;1,"Duplicate Record ID",IF(OR($E303="Unknown learner",$F303="Unknown group"),"Unknown learner",IF($B303&gt;TODAY(),"Future session date",IF(OR(NOT(ISNUMBER($H303)),$H303&lt;=0,$H303&gt;1440),"Invalid scheduled minutes",IF(AND(ISNUMBER($I303),$I303&gt;$H303),"Attended minutes exceed scheduled minutes",IF(AND($G303="Present",ISNUMBER($I303),$I303&lt;$H303),"Present with reduced minutes",IF(AND($G303="Late",OR($I303="",$I303&gt;=$H303)),"Review late minutes",IF(AND($G303="Absent",ISNUMBER($I303),$I303&gt;0),"Absent with attended minutes",IF(AND($G303="Excused",ISNUMBER($I303),$I303&gt;0),"Excused with attended minutes",""))))))))))</f>
        <v/>
      </c>
    </row>
    <row r="304">
      <c r="A304" s="17" t="n"/>
      <c r="B304" s="18" t="n"/>
      <c r="C304" s="17" t="n"/>
      <c r="D304" s="17" t="n"/>
      <c r="E304" s="19">
        <f>IF($D304="","",IFERROR(INDEX('Roster &amp; Settings'!$B$5:$B$104,MATCH($D304,'Roster &amp; Settings'!$A$5:$A$104,0)),"Unknown learner"))</f>
        <v/>
      </c>
      <c r="F304" s="19">
        <f>IF($D304="","",IFERROR(INDEX('Roster &amp; Settings'!$C$5:$C$104,MATCH($D304,'Roster &amp; Settings'!$A$5:$A$104,0)),"Unknown group"))</f>
        <v/>
      </c>
      <c r="G304" s="17" t="n"/>
      <c r="H304" s="20" t="n"/>
      <c r="I304" s="20" t="n"/>
      <c r="J304" s="17" t="n"/>
      <c r="K304" s="21">
        <f>IF(COUNTA($A304:$I304)=0,"",IF(OR($A304="",$B304="",$C304="",$D304="",$G304="",$H304=""),0,IF($G304="Excused",0,1)))</f>
        <v/>
      </c>
      <c r="L304" s="21">
        <f>IF(COUNTA($A304:$I304)=0,"",IF(OR($A304="",$B304="",$C304="",$D304="",$G304="",$H304=""),0,IF(OR($G304="Present",$G304="Late"),1,0)))</f>
        <v/>
      </c>
      <c r="M304" s="22">
        <f>IF(OR($K304="",$K304=0),"",IFERROR($L304/$K304,""))</f>
        <v/>
      </c>
      <c r="N304" s="19">
        <f>IF(COUNTA($A304:$J304)=0,"",IF(OR($A304="",$B304="",$C304="",$D304="",$G304="",$H304=""),"Missing required field",IF(COUNTIF($A$5:$A$504,$A304)&gt;1,"Duplicate Record ID",IF(OR($E304="Unknown learner",$F304="Unknown group"),"Unknown learner",IF($B304&gt;TODAY(),"Future session date",IF(OR(NOT(ISNUMBER($H304)),$H304&lt;=0,$H304&gt;1440),"Invalid scheduled minutes",IF(AND(ISNUMBER($I304),$I304&gt;$H304),"Attended minutes exceed scheduled minutes",IF(AND($G304="Present",ISNUMBER($I304),$I304&lt;$H304),"Present with reduced minutes",IF(AND($G304="Late",OR($I304="",$I304&gt;=$H304)),"Review late minutes",IF(AND($G304="Absent",ISNUMBER($I304),$I304&gt;0),"Absent with attended minutes",IF(AND($G304="Excused",ISNUMBER($I304),$I304&gt;0),"Excused with attended minutes",""))))))))))</f>
        <v/>
      </c>
    </row>
    <row r="305">
      <c r="A305" s="17" t="n"/>
      <c r="B305" s="18" t="n"/>
      <c r="C305" s="17" t="n"/>
      <c r="D305" s="17" t="n"/>
      <c r="E305" s="19">
        <f>IF($D305="","",IFERROR(INDEX('Roster &amp; Settings'!$B$5:$B$104,MATCH($D305,'Roster &amp; Settings'!$A$5:$A$104,0)),"Unknown learner"))</f>
        <v/>
      </c>
      <c r="F305" s="19">
        <f>IF($D305="","",IFERROR(INDEX('Roster &amp; Settings'!$C$5:$C$104,MATCH($D305,'Roster &amp; Settings'!$A$5:$A$104,0)),"Unknown group"))</f>
        <v/>
      </c>
      <c r="G305" s="17" t="n"/>
      <c r="H305" s="20" t="n"/>
      <c r="I305" s="20" t="n"/>
      <c r="J305" s="17" t="n"/>
      <c r="K305" s="21">
        <f>IF(COUNTA($A305:$I305)=0,"",IF(OR($A305="",$B305="",$C305="",$D305="",$G305="",$H305=""),0,IF($G305="Excused",0,1)))</f>
        <v/>
      </c>
      <c r="L305" s="21">
        <f>IF(COUNTA($A305:$I305)=0,"",IF(OR($A305="",$B305="",$C305="",$D305="",$G305="",$H305=""),0,IF(OR($G305="Present",$G305="Late"),1,0)))</f>
        <v/>
      </c>
      <c r="M305" s="22">
        <f>IF(OR($K305="",$K305=0),"",IFERROR($L305/$K305,""))</f>
        <v/>
      </c>
      <c r="N305" s="19">
        <f>IF(COUNTA($A305:$J305)=0,"",IF(OR($A305="",$B305="",$C305="",$D305="",$G305="",$H305=""),"Missing required field",IF(COUNTIF($A$5:$A$504,$A305)&gt;1,"Duplicate Record ID",IF(OR($E305="Unknown learner",$F305="Unknown group"),"Unknown learner",IF($B305&gt;TODAY(),"Future session date",IF(OR(NOT(ISNUMBER($H305)),$H305&lt;=0,$H305&gt;1440),"Invalid scheduled minutes",IF(AND(ISNUMBER($I305),$I305&gt;$H305),"Attended minutes exceed scheduled minutes",IF(AND($G305="Present",ISNUMBER($I305),$I305&lt;$H305),"Present with reduced minutes",IF(AND($G305="Late",OR($I305="",$I305&gt;=$H305)),"Review late minutes",IF(AND($G305="Absent",ISNUMBER($I305),$I305&gt;0),"Absent with attended minutes",IF(AND($G305="Excused",ISNUMBER($I305),$I305&gt;0),"Excused with attended minutes",""))))))))))</f>
        <v/>
      </c>
    </row>
    <row r="306">
      <c r="A306" s="17" t="n"/>
      <c r="B306" s="18" t="n"/>
      <c r="C306" s="17" t="n"/>
      <c r="D306" s="17" t="n"/>
      <c r="E306" s="19">
        <f>IF($D306="","",IFERROR(INDEX('Roster &amp; Settings'!$B$5:$B$104,MATCH($D306,'Roster &amp; Settings'!$A$5:$A$104,0)),"Unknown learner"))</f>
        <v/>
      </c>
      <c r="F306" s="19">
        <f>IF($D306="","",IFERROR(INDEX('Roster &amp; Settings'!$C$5:$C$104,MATCH($D306,'Roster &amp; Settings'!$A$5:$A$104,0)),"Unknown group"))</f>
        <v/>
      </c>
      <c r="G306" s="17" t="n"/>
      <c r="H306" s="20" t="n"/>
      <c r="I306" s="20" t="n"/>
      <c r="J306" s="17" t="n"/>
      <c r="K306" s="21">
        <f>IF(COUNTA($A306:$I306)=0,"",IF(OR($A306="",$B306="",$C306="",$D306="",$G306="",$H306=""),0,IF($G306="Excused",0,1)))</f>
        <v/>
      </c>
      <c r="L306" s="21">
        <f>IF(COUNTA($A306:$I306)=0,"",IF(OR($A306="",$B306="",$C306="",$D306="",$G306="",$H306=""),0,IF(OR($G306="Present",$G306="Late"),1,0)))</f>
        <v/>
      </c>
      <c r="M306" s="22">
        <f>IF(OR($K306="",$K306=0),"",IFERROR($L306/$K306,""))</f>
        <v/>
      </c>
      <c r="N306" s="19">
        <f>IF(COUNTA($A306:$J306)=0,"",IF(OR($A306="",$B306="",$C306="",$D306="",$G306="",$H306=""),"Missing required field",IF(COUNTIF($A$5:$A$504,$A306)&gt;1,"Duplicate Record ID",IF(OR($E306="Unknown learner",$F306="Unknown group"),"Unknown learner",IF($B306&gt;TODAY(),"Future session date",IF(OR(NOT(ISNUMBER($H306)),$H306&lt;=0,$H306&gt;1440),"Invalid scheduled minutes",IF(AND(ISNUMBER($I306),$I306&gt;$H306),"Attended minutes exceed scheduled minutes",IF(AND($G306="Present",ISNUMBER($I306),$I306&lt;$H306),"Present with reduced minutes",IF(AND($G306="Late",OR($I306="",$I306&gt;=$H306)),"Review late minutes",IF(AND($G306="Absent",ISNUMBER($I306),$I306&gt;0),"Absent with attended minutes",IF(AND($G306="Excused",ISNUMBER($I306),$I306&gt;0),"Excused with attended minutes",""))))))))))</f>
        <v/>
      </c>
    </row>
    <row r="307">
      <c r="A307" s="17" t="n"/>
      <c r="B307" s="18" t="n"/>
      <c r="C307" s="17" t="n"/>
      <c r="D307" s="17" t="n"/>
      <c r="E307" s="19">
        <f>IF($D307="","",IFERROR(INDEX('Roster &amp; Settings'!$B$5:$B$104,MATCH($D307,'Roster &amp; Settings'!$A$5:$A$104,0)),"Unknown learner"))</f>
        <v/>
      </c>
      <c r="F307" s="19">
        <f>IF($D307="","",IFERROR(INDEX('Roster &amp; Settings'!$C$5:$C$104,MATCH($D307,'Roster &amp; Settings'!$A$5:$A$104,0)),"Unknown group"))</f>
        <v/>
      </c>
      <c r="G307" s="17" t="n"/>
      <c r="H307" s="20" t="n"/>
      <c r="I307" s="20" t="n"/>
      <c r="J307" s="17" t="n"/>
      <c r="K307" s="21">
        <f>IF(COUNTA($A307:$I307)=0,"",IF(OR($A307="",$B307="",$C307="",$D307="",$G307="",$H307=""),0,IF($G307="Excused",0,1)))</f>
        <v/>
      </c>
      <c r="L307" s="21">
        <f>IF(COUNTA($A307:$I307)=0,"",IF(OR($A307="",$B307="",$C307="",$D307="",$G307="",$H307=""),0,IF(OR($G307="Present",$G307="Late"),1,0)))</f>
        <v/>
      </c>
      <c r="M307" s="22">
        <f>IF(OR($K307="",$K307=0),"",IFERROR($L307/$K307,""))</f>
        <v/>
      </c>
      <c r="N307" s="19">
        <f>IF(COUNTA($A307:$J307)=0,"",IF(OR($A307="",$B307="",$C307="",$D307="",$G307="",$H307=""),"Missing required field",IF(COUNTIF($A$5:$A$504,$A307)&gt;1,"Duplicate Record ID",IF(OR($E307="Unknown learner",$F307="Unknown group"),"Unknown learner",IF($B307&gt;TODAY(),"Future session date",IF(OR(NOT(ISNUMBER($H307)),$H307&lt;=0,$H307&gt;1440),"Invalid scheduled minutes",IF(AND(ISNUMBER($I307),$I307&gt;$H307),"Attended minutes exceed scheduled minutes",IF(AND($G307="Present",ISNUMBER($I307),$I307&lt;$H307),"Present with reduced minutes",IF(AND($G307="Late",OR($I307="",$I307&gt;=$H307)),"Review late minutes",IF(AND($G307="Absent",ISNUMBER($I307),$I307&gt;0),"Absent with attended minutes",IF(AND($G307="Excused",ISNUMBER($I307),$I307&gt;0),"Excused with attended minutes",""))))))))))</f>
        <v/>
      </c>
    </row>
    <row r="308">
      <c r="A308" s="17" t="n"/>
      <c r="B308" s="18" t="n"/>
      <c r="C308" s="17" t="n"/>
      <c r="D308" s="17" t="n"/>
      <c r="E308" s="19">
        <f>IF($D308="","",IFERROR(INDEX('Roster &amp; Settings'!$B$5:$B$104,MATCH($D308,'Roster &amp; Settings'!$A$5:$A$104,0)),"Unknown learner"))</f>
        <v/>
      </c>
      <c r="F308" s="19">
        <f>IF($D308="","",IFERROR(INDEX('Roster &amp; Settings'!$C$5:$C$104,MATCH($D308,'Roster &amp; Settings'!$A$5:$A$104,0)),"Unknown group"))</f>
        <v/>
      </c>
      <c r="G308" s="17" t="n"/>
      <c r="H308" s="20" t="n"/>
      <c r="I308" s="20" t="n"/>
      <c r="J308" s="17" t="n"/>
      <c r="K308" s="21">
        <f>IF(COUNTA($A308:$I308)=0,"",IF(OR($A308="",$B308="",$C308="",$D308="",$G308="",$H308=""),0,IF($G308="Excused",0,1)))</f>
        <v/>
      </c>
      <c r="L308" s="21">
        <f>IF(COUNTA($A308:$I308)=0,"",IF(OR($A308="",$B308="",$C308="",$D308="",$G308="",$H308=""),0,IF(OR($G308="Present",$G308="Late"),1,0)))</f>
        <v/>
      </c>
      <c r="M308" s="22">
        <f>IF(OR($K308="",$K308=0),"",IFERROR($L308/$K308,""))</f>
        <v/>
      </c>
      <c r="N308" s="19">
        <f>IF(COUNTA($A308:$J308)=0,"",IF(OR($A308="",$B308="",$C308="",$D308="",$G308="",$H308=""),"Missing required field",IF(COUNTIF($A$5:$A$504,$A308)&gt;1,"Duplicate Record ID",IF(OR($E308="Unknown learner",$F308="Unknown group"),"Unknown learner",IF($B308&gt;TODAY(),"Future session date",IF(OR(NOT(ISNUMBER($H308)),$H308&lt;=0,$H308&gt;1440),"Invalid scheduled minutes",IF(AND(ISNUMBER($I308),$I308&gt;$H308),"Attended minutes exceed scheduled minutes",IF(AND($G308="Present",ISNUMBER($I308),$I308&lt;$H308),"Present with reduced minutes",IF(AND($G308="Late",OR($I308="",$I308&gt;=$H308)),"Review late minutes",IF(AND($G308="Absent",ISNUMBER($I308),$I308&gt;0),"Absent with attended minutes",IF(AND($G308="Excused",ISNUMBER($I308),$I308&gt;0),"Excused with attended minutes",""))))))))))</f>
        <v/>
      </c>
    </row>
    <row r="309">
      <c r="A309" s="17" t="n"/>
      <c r="B309" s="18" t="n"/>
      <c r="C309" s="17" t="n"/>
      <c r="D309" s="17" t="n"/>
      <c r="E309" s="19">
        <f>IF($D309="","",IFERROR(INDEX('Roster &amp; Settings'!$B$5:$B$104,MATCH($D309,'Roster &amp; Settings'!$A$5:$A$104,0)),"Unknown learner"))</f>
        <v/>
      </c>
      <c r="F309" s="19">
        <f>IF($D309="","",IFERROR(INDEX('Roster &amp; Settings'!$C$5:$C$104,MATCH($D309,'Roster &amp; Settings'!$A$5:$A$104,0)),"Unknown group"))</f>
        <v/>
      </c>
      <c r="G309" s="17" t="n"/>
      <c r="H309" s="20" t="n"/>
      <c r="I309" s="20" t="n"/>
      <c r="J309" s="17" t="n"/>
      <c r="K309" s="21">
        <f>IF(COUNTA($A309:$I309)=0,"",IF(OR($A309="",$B309="",$C309="",$D309="",$G309="",$H309=""),0,IF($G309="Excused",0,1)))</f>
        <v/>
      </c>
      <c r="L309" s="21">
        <f>IF(COUNTA($A309:$I309)=0,"",IF(OR($A309="",$B309="",$C309="",$D309="",$G309="",$H309=""),0,IF(OR($G309="Present",$G309="Late"),1,0)))</f>
        <v/>
      </c>
      <c r="M309" s="22">
        <f>IF(OR($K309="",$K309=0),"",IFERROR($L309/$K309,""))</f>
        <v/>
      </c>
      <c r="N309" s="19">
        <f>IF(COUNTA($A309:$J309)=0,"",IF(OR($A309="",$B309="",$C309="",$D309="",$G309="",$H309=""),"Missing required field",IF(COUNTIF($A$5:$A$504,$A309)&gt;1,"Duplicate Record ID",IF(OR($E309="Unknown learner",$F309="Unknown group"),"Unknown learner",IF($B309&gt;TODAY(),"Future session date",IF(OR(NOT(ISNUMBER($H309)),$H309&lt;=0,$H309&gt;1440),"Invalid scheduled minutes",IF(AND(ISNUMBER($I309),$I309&gt;$H309),"Attended minutes exceed scheduled minutes",IF(AND($G309="Present",ISNUMBER($I309),$I309&lt;$H309),"Present with reduced minutes",IF(AND($G309="Late",OR($I309="",$I309&gt;=$H309)),"Review late minutes",IF(AND($G309="Absent",ISNUMBER($I309),$I309&gt;0),"Absent with attended minutes",IF(AND($G309="Excused",ISNUMBER($I309),$I309&gt;0),"Excused with attended minutes",""))))))))))</f>
        <v/>
      </c>
    </row>
    <row r="310">
      <c r="A310" s="17" t="n"/>
      <c r="B310" s="18" t="n"/>
      <c r="C310" s="17" t="n"/>
      <c r="D310" s="17" t="n"/>
      <c r="E310" s="19">
        <f>IF($D310="","",IFERROR(INDEX('Roster &amp; Settings'!$B$5:$B$104,MATCH($D310,'Roster &amp; Settings'!$A$5:$A$104,0)),"Unknown learner"))</f>
        <v/>
      </c>
      <c r="F310" s="19">
        <f>IF($D310="","",IFERROR(INDEX('Roster &amp; Settings'!$C$5:$C$104,MATCH($D310,'Roster &amp; Settings'!$A$5:$A$104,0)),"Unknown group"))</f>
        <v/>
      </c>
      <c r="G310" s="17" t="n"/>
      <c r="H310" s="20" t="n"/>
      <c r="I310" s="20" t="n"/>
      <c r="J310" s="17" t="n"/>
      <c r="K310" s="21">
        <f>IF(COUNTA($A310:$I310)=0,"",IF(OR($A310="",$B310="",$C310="",$D310="",$G310="",$H310=""),0,IF($G310="Excused",0,1)))</f>
        <v/>
      </c>
      <c r="L310" s="21">
        <f>IF(COUNTA($A310:$I310)=0,"",IF(OR($A310="",$B310="",$C310="",$D310="",$G310="",$H310=""),0,IF(OR($G310="Present",$G310="Late"),1,0)))</f>
        <v/>
      </c>
      <c r="M310" s="22">
        <f>IF(OR($K310="",$K310=0),"",IFERROR($L310/$K310,""))</f>
        <v/>
      </c>
      <c r="N310" s="19">
        <f>IF(COUNTA($A310:$J310)=0,"",IF(OR($A310="",$B310="",$C310="",$D310="",$G310="",$H310=""),"Missing required field",IF(COUNTIF($A$5:$A$504,$A310)&gt;1,"Duplicate Record ID",IF(OR($E310="Unknown learner",$F310="Unknown group"),"Unknown learner",IF($B310&gt;TODAY(),"Future session date",IF(OR(NOT(ISNUMBER($H310)),$H310&lt;=0,$H310&gt;1440),"Invalid scheduled minutes",IF(AND(ISNUMBER($I310),$I310&gt;$H310),"Attended minutes exceed scheduled minutes",IF(AND($G310="Present",ISNUMBER($I310),$I310&lt;$H310),"Present with reduced minutes",IF(AND($G310="Late",OR($I310="",$I310&gt;=$H310)),"Review late minutes",IF(AND($G310="Absent",ISNUMBER($I310),$I310&gt;0),"Absent with attended minutes",IF(AND($G310="Excused",ISNUMBER($I310),$I310&gt;0),"Excused with attended minutes",""))))))))))</f>
        <v/>
      </c>
    </row>
    <row r="311">
      <c r="A311" s="17" t="n"/>
      <c r="B311" s="18" t="n"/>
      <c r="C311" s="17" t="n"/>
      <c r="D311" s="17" t="n"/>
      <c r="E311" s="19">
        <f>IF($D311="","",IFERROR(INDEX('Roster &amp; Settings'!$B$5:$B$104,MATCH($D311,'Roster &amp; Settings'!$A$5:$A$104,0)),"Unknown learner"))</f>
        <v/>
      </c>
      <c r="F311" s="19">
        <f>IF($D311="","",IFERROR(INDEX('Roster &amp; Settings'!$C$5:$C$104,MATCH($D311,'Roster &amp; Settings'!$A$5:$A$104,0)),"Unknown group"))</f>
        <v/>
      </c>
      <c r="G311" s="17" t="n"/>
      <c r="H311" s="20" t="n"/>
      <c r="I311" s="20" t="n"/>
      <c r="J311" s="17" t="n"/>
      <c r="K311" s="21">
        <f>IF(COUNTA($A311:$I311)=0,"",IF(OR($A311="",$B311="",$C311="",$D311="",$G311="",$H311=""),0,IF($G311="Excused",0,1)))</f>
        <v/>
      </c>
      <c r="L311" s="21">
        <f>IF(COUNTA($A311:$I311)=0,"",IF(OR($A311="",$B311="",$C311="",$D311="",$G311="",$H311=""),0,IF(OR($G311="Present",$G311="Late"),1,0)))</f>
        <v/>
      </c>
      <c r="M311" s="22">
        <f>IF(OR($K311="",$K311=0),"",IFERROR($L311/$K311,""))</f>
        <v/>
      </c>
      <c r="N311" s="19">
        <f>IF(COUNTA($A311:$J311)=0,"",IF(OR($A311="",$B311="",$C311="",$D311="",$G311="",$H311=""),"Missing required field",IF(COUNTIF($A$5:$A$504,$A311)&gt;1,"Duplicate Record ID",IF(OR($E311="Unknown learner",$F311="Unknown group"),"Unknown learner",IF($B311&gt;TODAY(),"Future session date",IF(OR(NOT(ISNUMBER($H311)),$H311&lt;=0,$H311&gt;1440),"Invalid scheduled minutes",IF(AND(ISNUMBER($I311),$I311&gt;$H311),"Attended minutes exceed scheduled minutes",IF(AND($G311="Present",ISNUMBER($I311),$I311&lt;$H311),"Present with reduced minutes",IF(AND($G311="Late",OR($I311="",$I311&gt;=$H311)),"Review late minutes",IF(AND($G311="Absent",ISNUMBER($I311),$I311&gt;0),"Absent with attended minutes",IF(AND($G311="Excused",ISNUMBER($I311),$I311&gt;0),"Excused with attended minutes",""))))))))))</f>
        <v/>
      </c>
    </row>
    <row r="312">
      <c r="A312" s="17" t="n"/>
      <c r="B312" s="18" t="n"/>
      <c r="C312" s="17" t="n"/>
      <c r="D312" s="17" t="n"/>
      <c r="E312" s="19">
        <f>IF($D312="","",IFERROR(INDEX('Roster &amp; Settings'!$B$5:$B$104,MATCH($D312,'Roster &amp; Settings'!$A$5:$A$104,0)),"Unknown learner"))</f>
        <v/>
      </c>
      <c r="F312" s="19">
        <f>IF($D312="","",IFERROR(INDEX('Roster &amp; Settings'!$C$5:$C$104,MATCH($D312,'Roster &amp; Settings'!$A$5:$A$104,0)),"Unknown group"))</f>
        <v/>
      </c>
      <c r="G312" s="17" t="n"/>
      <c r="H312" s="20" t="n"/>
      <c r="I312" s="20" t="n"/>
      <c r="J312" s="17" t="n"/>
      <c r="K312" s="21">
        <f>IF(COUNTA($A312:$I312)=0,"",IF(OR($A312="",$B312="",$C312="",$D312="",$G312="",$H312=""),0,IF($G312="Excused",0,1)))</f>
        <v/>
      </c>
      <c r="L312" s="21">
        <f>IF(COUNTA($A312:$I312)=0,"",IF(OR($A312="",$B312="",$C312="",$D312="",$G312="",$H312=""),0,IF(OR($G312="Present",$G312="Late"),1,0)))</f>
        <v/>
      </c>
      <c r="M312" s="22">
        <f>IF(OR($K312="",$K312=0),"",IFERROR($L312/$K312,""))</f>
        <v/>
      </c>
      <c r="N312" s="19">
        <f>IF(COUNTA($A312:$J312)=0,"",IF(OR($A312="",$B312="",$C312="",$D312="",$G312="",$H312=""),"Missing required field",IF(COUNTIF($A$5:$A$504,$A312)&gt;1,"Duplicate Record ID",IF(OR($E312="Unknown learner",$F312="Unknown group"),"Unknown learner",IF($B312&gt;TODAY(),"Future session date",IF(OR(NOT(ISNUMBER($H312)),$H312&lt;=0,$H312&gt;1440),"Invalid scheduled minutes",IF(AND(ISNUMBER($I312),$I312&gt;$H312),"Attended minutes exceed scheduled minutes",IF(AND($G312="Present",ISNUMBER($I312),$I312&lt;$H312),"Present with reduced minutes",IF(AND($G312="Late",OR($I312="",$I312&gt;=$H312)),"Review late minutes",IF(AND($G312="Absent",ISNUMBER($I312),$I312&gt;0),"Absent with attended minutes",IF(AND($G312="Excused",ISNUMBER($I312),$I312&gt;0),"Excused with attended minutes",""))))))))))</f>
        <v/>
      </c>
    </row>
    <row r="313">
      <c r="A313" s="17" t="n"/>
      <c r="B313" s="18" t="n"/>
      <c r="C313" s="17" t="n"/>
      <c r="D313" s="17" t="n"/>
      <c r="E313" s="19">
        <f>IF($D313="","",IFERROR(INDEX('Roster &amp; Settings'!$B$5:$B$104,MATCH($D313,'Roster &amp; Settings'!$A$5:$A$104,0)),"Unknown learner"))</f>
        <v/>
      </c>
      <c r="F313" s="19">
        <f>IF($D313="","",IFERROR(INDEX('Roster &amp; Settings'!$C$5:$C$104,MATCH($D313,'Roster &amp; Settings'!$A$5:$A$104,0)),"Unknown group"))</f>
        <v/>
      </c>
      <c r="G313" s="17" t="n"/>
      <c r="H313" s="20" t="n"/>
      <c r="I313" s="20" t="n"/>
      <c r="J313" s="17" t="n"/>
      <c r="K313" s="21">
        <f>IF(COUNTA($A313:$I313)=0,"",IF(OR($A313="",$B313="",$C313="",$D313="",$G313="",$H313=""),0,IF($G313="Excused",0,1)))</f>
        <v/>
      </c>
      <c r="L313" s="21">
        <f>IF(COUNTA($A313:$I313)=0,"",IF(OR($A313="",$B313="",$C313="",$D313="",$G313="",$H313=""),0,IF(OR($G313="Present",$G313="Late"),1,0)))</f>
        <v/>
      </c>
      <c r="M313" s="22">
        <f>IF(OR($K313="",$K313=0),"",IFERROR($L313/$K313,""))</f>
        <v/>
      </c>
      <c r="N313" s="19">
        <f>IF(COUNTA($A313:$J313)=0,"",IF(OR($A313="",$B313="",$C313="",$D313="",$G313="",$H313=""),"Missing required field",IF(COUNTIF($A$5:$A$504,$A313)&gt;1,"Duplicate Record ID",IF(OR($E313="Unknown learner",$F313="Unknown group"),"Unknown learner",IF($B313&gt;TODAY(),"Future session date",IF(OR(NOT(ISNUMBER($H313)),$H313&lt;=0,$H313&gt;1440),"Invalid scheduled minutes",IF(AND(ISNUMBER($I313),$I313&gt;$H313),"Attended minutes exceed scheduled minutes",IF(AND($G313="Present",ISNUMBER($I313),$I313&lt;$H313),"Present with reduced minutes",IF(AND($G313="Late",OR($I313="",$I313&gt;=$H313)),"Review late minutes",IF(AND($G313="Absent",ISNUMBER($I313),$I313&gt;0),"Absent with attended minutes",IF(AND($G313="Excused",ISNUMBER($I313),$I313&gt;0),"Excused with attended minutes",""))))))))))</f>
        <v/>
      </c>
    </row>
    <row r="314">
      <c r="A314" s="17" t="n"/>
      <c r="B314" s="18" t="n"/>
      <c r="C314" s="17" t="n"/>
      <c r="D314" s="17" t="n"/>
      <c r="E314" s="19">
        <f>IF($D314="","",IFERROR(INDEX('Roster &amp; Settings'!$B$5:$B$104,MATCH($D314,'Roster &amp; Settings'!$A$5:$A$104,0)),"Unknown learner"))</f>
        <v/>
      </c>
      <c r="F314" s="19">
        <f>IF($D314="","",IFERROR(INDEX('Roster &amp; Settings'!$C$5:$C$104,MATCH($D314,'Roster &amp; Settings'!$A$5:$A$104,0)),"Unknown group"))</f>
        <v/>
      </c>
      <c r="G314" s="17" t="n"/>
      <c r="H314" s="20" t="n"/>
      <c r="I314" s="20" t="n"/>
      <c r="J314" s="17" t="n"/>
      <c r="K314" s="21">
        <f>IF(COUNTA($A314:$I314)=0,"",IF(OR($A314="",$B314="",$C314="",$D314="",$G314="",$H314=""),0,IF($G314="Excused",0,1)))</f>
        <v/>
      </c>
      <c r="L314" s="21">
        <f>IF(COUNTA($A314:$I314)=0,"",IF(OR($A314="",$B314="",$C314="",$D314="",$G314="",$H314=""),0,IF(OR($G314="Present",$G314="Late"),1,0)))</f>
        <v/>
      </c>
      <c r="M314" s="22">
        <f>IF(OR($K314="",$K314=0),"",IFERROR($L314/$K314,""))</f>
        <v/>
      </c>
      <c r="N314" s="19">
        <f>IF(COUNTA($A314:$J314)=0,"",IF(OR($A314="",$B314="",$C314="",$D314="",$G314="",$H314=""),"Missing required field",IF(COUNTIF($A$5:$A$504,$A314)&gt;1,"Duplicate Record ID",IF(OR($E314="Unknown learner",$F314="Unknown group"),"Unknown learner",IF($B314&gt;TODAY(),"Future session date",IF(OR(NOT(ISNUMBER($H314)),$H314&lt;=0,$H314&gt;1440),"Invalid scheduled minutes",IF(AND(ISNUMBER($I314),$I314&gt;$H314),"Attended minutes exceed scheduled minutes",IF(AND($G314="Present",ISNUMBER($I314),$I314&lt;$H314),"Present with reduced minutes",IF(AND($G314="Late",OR($I314="",$I314&gt;=$H314)),"Review late minutes",IF(AND($G314="Absent",ISNUMBER($I314),$I314&gt;0),"Absent with attended minutes",IF(AND($G314="Excused",ISNUMBER($I314),$I314&gt;0),"Excused with attended minutes",""))))))))))</f>
        <v/>
      </c>
    </row>
    <row r="315">
      <c r="A315" s="17" t="n"/>
      <c r="B315" s="18" t="n"/>
      <c r="C315" s="17" t="n"/>
      <c r="D315" s="17" t="n"/>
      <c r="E315" s="19">
        <f>IF($D315="","",IFERROR(INDEX('Roster &amp; Settings'!$B$5:$B$104,MATCH($D315,'Roster &amp; Settings'!$A$5:$A$104,0)),"Unknown learner"))</f>
        <v/>
      </c>
      <c r="F315" s="19">
        <f>IF($D315="","",IFERROR(INDEX('Roster &amp; Settings'!$C$5:$C$104,MATCH($D315,'Roster &amp; Settings'!$A$5:$A$104,0)),"Unknown group"))</f>
        <v/>
      </c>
      <c r="G315" s="17" t="n"/>
      <c r="H315" s="20" t="n"/>
      <c r="I315" s="20" t="n"/>
      <c r="J315" s="17" t="n"/>
      <c r="K315" s="21">
        <f>IF(COUNTA($A315:$I315)=0,"",IF(OR($A315="",$B315="",$C315="",$D315="",$G315="",$H315=""),0,IF($G315="Excused",0,1)))</f>
        <v/>
      </c>
      <c r="L315" s="21">
        <f>IF(COUNTA($A315:$I315)=0,"",IF(OR($A315="",$B315="",$C315="",$D315="",$G315="",$H315=""),0,IF(OR($G315="Present",$G315="Late"),1,0)))</f>
        <v/>
      </c>
      <c r="M315" s="22">
        <f>IF(OR($K315="",$K315=0),"",IFERROR($L315/$K315,""))</f>
        <v/>
      </c>
      <c r="N315" s="19">
        <f>IF(COUNTA($A315:$J315)=0,"",IF(OR($A315="",$B315="",$C315="",$D315="",$G315="",$H315=""),"Missing required field",IF(COUNTIF($A$5:$A$504,$A315)&gt;1,"Duplicate Record ID",IF(OR($E315="Unknown learner",$F315="Unknown group"),"Unknown learner",IF($B315&gt;TODAY(),"Future session date",IF(OR(NOT(ISNUMBER($H315)),$H315&lt;=0,$H315&gt;1440),"Invalid scheduled minutes",IF(AND(ISNUMBER($I315),$I315&gt;$H315),"Attended minutes exceed scheduled minutes",IF(AND($G315="Present",ISNUMBER($I315),$I315&lt;$H315),"Present with reduced minutes",IF(AND($G315="Late",OR($I315="",$I315&gt;=$H315)),"Review late minutes",IF(AND($G315="Absent",ISNUMBER($I315),$I315&gt;0),"Absent with attended minutes",IF(AND($G315="Excused",ISNUMBER($I315),$I315&gt;0),"Excused with attended minutes",""))))))))))</f>
        <v/>
      </c>
    </row>
    <row r="316">
      <c r="A316" s="17" t="n"/>
      <c r="B316" s="18" t="n"/>
      <c r="C316" s="17" t="n"/>
      <c r="D316" s="17" t="n"/>
      <c r="E316" s="19">
        <f>IF($D316="","",IFERROR(INDEX('Roster &amp; Settings'!$B$5:$B$104,MATCH($D316,'Roster &amp; Settings'!$A$5:$A$104,0)),"Unknown learner"))</f>
        <v/>
      </c>
      <c r="F316" s="19">
        <f>IF($D316="","",IFERROR(INDEX('Roster &amp; Settings'!$C$5:$C$104,MATCH($D316,'Roster &amp; Settings'!$A$5:$A$104,0)),"Unknown group"))</f>
        <v/>
      </c>
      <c r="G316" s="17" t="n"/>
      <c r="H316" s="20" t="n"/>
      <c r="I316" s="20" t="n"/>
      <c r="J316" s="17" t="n"/>
      <c r="K316" s="21">
        <f>IF(COUNTA($A316:$I316)=0,"",IF(OR($A316="",$B316="",$C316="",$D316="",$G316="",$H316=""),0,IF($G316="Excused",0,1)))</f>
        <v/>
      </c>
      <c r="L316" s="21">
        <f>IF(COUNTA($A316:$I316)=0,"",IF(OR($A316="",$B316="",$C316="",$D316="",$G316="",$H316=""),0,IF(OR($G316="Present",$G316="Late"),1,0)))</f>
        <v/>
      </c>
      <c r="M316" s="22">
        <f>IF(OR($K316="",$K316=0),"",IFERROR($L316/$K316,""))</f>
        <v/>
      </c>
      <c r="N316" s="19">
        <f>IF(COUNTA($A316:$J316)=0,"",IF(OR($A316="",$B316="",$C316="",$D316="",$G316="",$H316=""),"Missing required field",IF(COUNTIF($A$5:$A$504,$A316)&gt;1,"Duplicate Record ID",IF(OR($E316="Unknown learner",$F316="Unknown group"),"Unknown learner",IF($B316&gt;TODAY(),"Future session date",IF(OR(NOT(ISNUMBER($H316)),$H316&lt;=0,$H316&gt;1440),"Invalid scheduled minutes",IF(AND(ISNUMBER($I316),$I316&gt;$H316),"Attended minutes exceed scheduled minutes",IF(AND($G316="Present",ISNUMBER($I316),$I316&lt;$H316),"Present with reduced minutes",IF(AND($G316="Late",OR($I316="",$I316&gt;=$H316)),"Review late minutes",IF(AND($G316="Absent",ISNUMBER($I316),$I316&gt;0),"Absent with attended minutes",IF(AND($G316="Excused",ISNUMBER($I316),$I316&gt;0),"Excused with attended minutes",""))))))))))</f>
        <v/>
      </c>
    </row>
    <row r="317">
      <c r="A317" s="17" t="n"/>
      <c r="B317" s="18" t="n"/>
      <c r="C317" s="17" t="n"/>
      <c r="D317" s="17" t="n"/>
      <c r="E317" s="19">
        <f>IF($D317="","",IFERROR(INDEX('Roster &amp; Settings'!$B$5:$B$104,MATCH($D317,'Roster &amp; Settings'!$A$5:$A$104,0)),"Unknown learner"))</f>
        <v/>
      </c>
      <c r="F317" s="19">
        <f>IF($D317="","",IFERROR(INDEX('Roster &amp; Settings'!$C$5:$C$104,MATCH($D317,'Roster &amp; Settings'!$A$5:$A$104,0)),"Unknown group"))</f>
        <v/>
      </c>
      <c r="G317" s="17" t="n"/>
      <c r="H317" s="20" t="n"/>
      <c r="I317" s="20" t="n"/>
      <c r="J317" s="17" t="n"/>
      <c r="K317" s="21">
        <f>IF(COUNTA($A317:$I317)=0,"",IF(OR($A317="",$B317="",$C317="",$D317="",$G317="",$H317=""),0,IF($G317="Excused",0,1)))</f>
        <v/>
      </c>
      <c r="L317" s="21">
        <f>IF(COUNTA($A317:$I317)=0,"",IF(OR($A317="",$B317="",$C317="",$D317="",$G317="",$H317=""),0,IF(OR($G317="Present",$G317="Late"),1,0)))</f>
        <v/>
      </c>
      <c r="M317" s="22">
        <f>IF(OR($K317="",$K317=0),"",IFERROR($L317/$K317,""))</f>
        <v/>
      </c>
      <c r="N317" s="19">
        <f>IF(COUNTA($A317:$J317)=0,"",IF(OR($A317="",$B317="",$C317="",$D317="",$G317="",$H317=""),"Missing required field",IF(COUNTIF($A$5:$A$504,$A317)&gt;1,"Duplicate Record ID",IF(OR($E317="Unknown learner",$F317="Unknown group"),"Unknown learner",IF($B317&gt;TODAY(),"Future session date",IF(OR(NOT(ISNUMBER($H317)),$H317&lt;=0,$H317&gt;1440),"Invalid scheduled minutes",IF(AND(ISNUMBER($I317),$I317&gt;$H317),"Attended minutes exceed scheduled minutes",IF(AND($G317="Present",ISNUMBER($I317),$I317&lt;$H317),"Present with reduced minutes",IF(AND($G317="Late",OR($I317="",$I317&gt;=$H317)),"Review late minutes",IF(AND($G317="Absent",ISNUMBER($I317),$I317&gt;0),"Absent with attended minutes",IF(AND($G317="Excused",ISNUMBER($I317),$I317&gt;0),"Excused with attended minutes",""))))))))))</f>
        <v/>
      </c>
    </row>
    <row r="318">
      <c r="A318" s="17" t="n"/>
      <c r="B318" s="18" t="n"/>
      <c r="C318" s="17" t="n"/>
      <c r="D318" s="17" t="n"/>
      <c r="E318" s="19">
        <f>IF($D318="","",IFERROR(INDEX('Roster &amp; Settings'!$B$5:$B$104,MATCH($D318,'Roster &amp; Settings'!$A$5:$A$104,0)),"Unknown learner"))</f>
        <v/>
      </c>
      <c r="F318" s="19">
        <f>IF($D318="","",IFERROR(INDEX('Roster &amp; Settings'!$C$5:$C$104,MATCH($D318,'Roster &amp; Settings'!$A$5:$A$104,0)),"Unknown group"))</f>
        <v/>
      </c>
      <c r="G318" s="17" t="n"/>
      <c r="H318" s="20" t="n"/>
      <c r="I318" s="20" t="n"/>
      <c r="J318" s="17" t="n"/>
      <c r="K318" s="21">
        <f>IF(COUNTA($A318:$I318)=0,"",IF(OR($A318="",$B318="",$C318="",$D318="",$G318="",$H318=""),0,IF($G318="Excused",0,1)))</f>
        <v/>
      </c>
      <c r="L318" s="21">
        <f>IF(COUNTA($A318:$I318)=0,"",IF(OR($A318="",$B318="",$C318="",$D318="",$G318="",$H318=""),0,IF(OR($G318="Present",$G318="Late"),1,0)))</f>
        <v/>
      </c>
      <c r="M318" s="22">
        <f>IF(OR($K318="",$K318=0),"",IFERROR($L318/$K318,""))</f>
        <v/>
      </c>
      <c r="N318" s="19">
        <f>IF(COUNTA($A318:$J318)=0,"",IF(OR($A318="",$B318="",$C318="",$D318="",$G318="",$H318=""),"Missing required field",IF(COUNTIF($A$5:$A$504,$A318)&gt;1,"Duplicate Record ID",IF(OR($E318="Unknown learner",$F318="Unknown group"),"Unknown learner",IF($B318&gt;TODAY(),"Future session date",IF(OR(NOT(ISNUMBER($H318)),$H318&lt;=0,$H318&gt;1440),"Invalid scheduled minutes",IF(AND(ISNUMBER($I318),$I318&gt;$H318),"Attended minutes exceed scheduled minutes",IF(AND($G318="Present",ISNUMBER($I318),$I318&lt;$H318),"Present with reduced minutes",IF(AND($G318="Late",OR($I318="",$I318&gt;=$H318)),"Review late minutes",IF(AND($G318="Absent",ISNUMBER($I318),$I318&gt;0),"Absent with attended minutes",IF(AND($G318="Excused",ISNUMBER($I318),$I318&gt;0),"Excused with attended minutes",""))))))))))</f>
        <v/>
      </c>
    </row>
    <row r="319">
      <c r="A319" s="17" t="n"/>
      <c r="B319" s="18" t="n"/>
      <c r="C319" s="17" t="n"/>
      <c r="D319" s="17" t="n"/>
      <c r="E319" s="19">
        <f>IF($D319="","",IFERROR(INDEX('Roster &amp; Settings'!$B$5:$B$104,MATCH($D319,'Roster &amp; Settings'!$A$5:$A$104,0)),"Unknown learner"))</f>
        <v/>
      </c>
      <c r="F319" s="19">
        <f>IF($D319="","",IFERROR(INDEX('Roster &amp; Settings'!$C$5:$C$104,MATCH($D319,'Roster &amp; Settings'!$A$5:$A$104,0)),"Unknown group"))</f>
        <v/>
      </c>
      <c r="G319" s="17" t="n"/>
      <c r="H319" s="20" t="n"/>
      <c r="I319" s="20" t="n"/>
      <c r="J319" s="17" t="n"/>
      <c r="K319" s="21">
        <f>IF(COUNTA($A319:$I319)=0,"",IF(OR($A319="",$B319="",$C319="",$D319="",$G319="",$H319=""),0,IF($G319="Excused",0,1)))</f>
        <v/>
      </c>
      <c r="L319" s="21">
        <f>IF(COUNTA($A319:$I319)=0,"",IF(OR($A319="",$B319="",$C319="",$D319="",$G319="",$H319=""),0,IF(OR($G319="Present",$G319="Late"),1,0)))</f>
        <v/>
      </c>
      <c r="M319" s="22">
        <f>IF(OR($K319="",$K319=0),"",IFERROR($L319/$K319,""))</f>
        <v/>
      </c>
      <c r="N319" s="19">
        <f>IF(COUNTA($A319:$J319)=0,"",IF(OR($A319="",$B319="",$C319="",$D319="",$G319="",$H319=""),"Missing required field",IF(COUNTIF($A$5:$A$504,$A319)&gt;1,"Duplicate Record ID",IF(OR($E319="Unknown learner",$F319="Unknown group"),"Unknown learner",IF($B319&gt;TODAY(),"Future session date",IF(OR(NOT(ISNUMBER($H319)),$H319&lt;=0,$H319&gt;1440),"Invalid scheduled minutes",IF(AND(ISNUMBER($I319),$I319&gt;$H319),"Attended minutes exceed scheduled minutes",IF(AND($G319="Present",ISNUMBER($I319),$I319&lt;$H319),"Present with reduced minutes",IF(AND($G319="Late",OR($I319="",$I319&gt;=$H319)),"Review late minutes",IF(AND($G319="Absent",ISNUMBER($I319),$I319&gt;0),"Absent with attended minutes",IF(AND($G319="Excused",ISNUMBER($I319),$I319&gt;0),"Excused with attended minutes",""))))))))))</f>
        <v/>
      </c>
    </row>
    <row r="320">
      <c r="A320" s="17" t="n"/>
      <c r="B320" s="18" t="n"/>
      <c r="C320" s="17" t="n"/>
      <c r="D320" s="17" t="n"/>
      <c r="E320" s="19">
        <f>IF($D320="","",IFERROR(INDEX('Roster &amp; Settings'!$B$5:$B$104,MATCH($D320,'Roster &amp; Settings'!$A$5:$A$104,0)),"Unknown learner"))</f>
        <v/>
      </c>
      <c r="F320" s="19">
        <f>IF($D320="","",IFERROR(INDEX('Roster &amp; Settings'!$C$5:$C$104,MATCH($D320,'Roster &amp; Settings'!$A$5:$A$104,0)),"Unknown group"))</f>
        <v/>
      </c>
      <c r="G320" s="17" t="n"/>
      <c r="H320" s="20" t="n"/>
      <c r="I320" s="20" t="n"/>
      <c r="J320" s="17" t="n"/>
      <c r="K320" s="21">
        <f>IF(COUNTA($A320:$I320)=0,"",IF(OR($A320="",$B320="",$C320="",$D320="",$G320="",$H320=""),0,IF($G320="Excused",0,1)))</f>
        <v/>
      </c>
      <c r="L320" s="21">
        <f>IF(COUNTA($A320:$I320)=0,"",IF(OR($A320="",$B320="",$C320="",$D320="",$G320="",$H320=""),0,IF(OR($G320="Present",$G320="Late"),1,0)))</f>
        <v/>
      </c>
      <c r="M320" s="22">
        <f>IF(OR($K320="",$K320=0),"",IFERROR($L320/$K320,""))</f>
        <v/>
      </c>
      <c r="N320" s="19">
        <f>IF(COUNTA($A320:$J320)=0,"",IF(OR($A320="",$B320="",$C320="",$D320="",$G320="",$H320=""),"Missing required field",IF(COUNTIF($A$5:$A$504,$A320)&gt;1,"Duplicate Record ID",IF(OR($E320="Unknown learner",$F320="Unknown group"),"Unknown learner",IF($B320&gt;TODAY(),"Future session date",IF(OR(NOT(ISNUMBER($H320)),$H320&lt;=0,$H320&gt;1440),"Invalid scheduled minutes",IF(AND(ISNUMBER($I320),$I320&gt;$H320),"Attended minutes exceed scheduled minutes",IF(AND($G320="Present",ISNUMBER($I320),$I320&lt;$H320),"Present with reduced minutes",IF(AND($G320="Late",OR($I320="",$I320&gt;=$H320)),"Review late minutes",IF(AND($G320="Absent",ISNUMBER($I320),$I320&gt;0),"Absent with attended minutes",IF(AND($G320="Excused",ISNUMBER($I320),$I320&gt;0),"Excused with attended minutes",""))))))))))</f>
        <v/>
      </c>
    </row>
    <row r="321">
      <c r="A321" s="17" t="n"/>
      <c r="B321" s="18" t="n"/>
      <c r="C321" s="17" t="n"/>
      <c r="D321" s="17" t="n"/>
      <c r="E321" s="19">
        <f>IF($D321="","",IFERROR(INDEX('Roster &amp; Settings'!$B$5:$B$104,MATCH($D321,'Roster &amp; Settings'!$A$5:$A$104,0)),"Unknown learner"))</f>
        <v/>
      </c>
      <c r="F321" s="19">
        <f>IF($D321="","",IFERROR(INDEX('Roster &amp; Settings'!$C$5:$C$104,MATCH($D321,'Roster &amp; Settings'!$A$5:$A$104,0)),"Unknown group"))</f>
        <v/>
      </c>
      <c r="G321" s="17" t="n"/>
      <c r="H321" s="20" t="n"/>
      <c r="I321" s="20" t="n"/>
      <c r="J321" s="17" t="n"/>
      <c r="K321" s="21">
        <f>IF(COUNTA($A321:$I321)=0,"",IF(OR($A321="",$B321="",$C321="",$D321="",$G321="",$H321=""),0,IF($G321="Excused",0,1)))</f>
        <v/>
      </c>
      <c r="L321" s="21">
        <f>IF(COUNTA($A321:$I321)=0,"",IF(OR($A321="",$B321="",$C321="",$D321="",$G321="",$H321=""),0,IF(OR($G321="Present",$G321="Late"),1,0)))</f>
        <v/>
      </c>
      <c r="M321" s="22">
        <f>IF(OR($K321="",$K321=0),"",IFERROR($L321/$K321,""))</f>
        <v/>
      </c>
      <c r="N321" s="19">
        <f>IF(COUNTA($A321:$J321)=0,"",IF(OR($A321="",$B321="",$C321="",$D321="",$G321="",$H321=""),"Missing required field",IF(COUNTIF($A$5:$A$504,$A321)&gt;1,"Duplicate Record ID",IF(OR($E321="Unknown learner",$F321="Unknown group"),"Unknown learner",IF($B321&gt;TODAY(),"Future session date",IF(OR(NOT(ISNUMBER($H321)),$H321&lt;=0,$H321&gt;1440),"Invalid scheduled minutes",IF(AND(ISNUMBER($I321),$I321&gt;$H321),"Attended minutes exceed scheduled minutes",IF(AND($G321="Present",ISNUMBER($I321),$I321&lt;$H321),"Present with reduced minutes",IF(AND($G321="Late",OR($I321="",$I321&gt;=$H321)),"Review late minutes",IF(AND($G321="Absent",ISNUMBER($I321),$I321&gt;0),"Absent with attended minutes",IF(AND($G321="Excused",ISNUMBER($I321),$I321&gt;0),"Excused with attended minutes",""))))))))))</f>
        <v/>
      </c>
    </row>
    <row r="322">
      <c r="A322" s="17" t="n"/>
      <c r="B322" s="18" t="n"/>
      <c r="C322" s="17" t="n"/>
      <c r="D322" s="17" t="n"/>
      <c r="E322" s="19">
        <f>IF($D322="","",IFERROR(INDEX('Roster &amp; Settings'!$B$5:$B$104,MATCH($D322,'Roster &amp; Settings'!$A$5:$A$104,0)),"Unknown learner"))</f>
        <v/>
      </c>
      <c r="F322" s="19">
        <f>IF($D322="","",IFERROR(INDEX('Roster &amp; Settings'!$C$5:$C$104,MATCH($D322,'Roster &amp; Settings'!$A$5:$A$104,0)),"Unknown group"))</f>
        <v/>
      </c>
      <c r="G322" s="17" t="n"/>
      <c r="H322" s="20" t="n"/>
      <c r="I322" s="20" t="n"/>
      <c r="J322" s="17" t="n"/>
      <c r="K322" s="21">
        <f>IF(COUNTA($A322:$I322)=0,"",IF(OR($A322="",$B322="",$C322="",$D322="",$G322="",$H322=""),0,IF($G322="Excused",0,1)))</f>
        <v/>
      </c>
      <c r="L322" s="21">
        <f>IF(COUNTA($A322:$I322)=0,"",IF(OR($A322="",$B322="",$C322="",$D322="",$G322="",$H322=""),0,IF(OR($G322="Present",$G322="Late"),1,0)))</f>
        <v/>
      </c>
      <c r="M322" s="22">
        <f>IF(OR($K322="",$K322=0),"",IFERROR($L322/$K322,""))</f>
        <v/>
      </c>
      <c r="N322" s="19">
        <f>IF(COUNTA($A322:$J322)=0,"",IF(OR($A322="",$B322="",$C322="",$D322="",$G322="",$H322=""),"Missing required field",IF(COUNTIF($A$5:$A$504,$A322)&gt;1,"Duplicate Record ID",IF(OR($E322="Unknown learner",$F322="Unknown group"),"Unknown learner",IF($B322&gt;TODAY(),"Future session date",IF(OR(NOT(ISNUMBER($H322)),$H322&lt;=0,$H322&gt;1440),"Invalid scheduled minutes",IF(AND(ISNUMBER($I322),$I322&gt;$H322),"Attended minutes exceed scheduled minutes",IF(AND($G322="Present",ISNUMBER($I322),$I322&lt;$H322),"Present with reduced minutes",IF(AND($G322="Late",OR($I322="",$I322&gt;=$H322)),"Review late minutes",IF(AND($G322="Absent",ISNUMBER($I322),$I322&gt;0),"Absent with attended minutes",IF(AND($G322="Excused",ISNUMBER($I322),$I322&gt;0),"Excused with attended minutes",""))))))))))</f>
        <v/>
      </c>
    </row>
    <row r="323">
      <c r="A323" s="17" t="n"/>
      <c r="B323" s="18" t="n"/>
      <c r="C323" s="17" t="n"/>
      <c r="D323" s="17" t="n"/>
      <c r="E323" s="19">
        <f>IF($D323="","",IFERROR(INDEX('Roster &amp; Settings'!$B$5:$B$104,MATCH($D323,'Roster &amp; Settings'!$A$5:$A$104,0)),"Unknown learner"))</f>
        <v/>
      </c>
      <c r="F323" s="19">
        <f>IF($D323="","",IFERROR(INDEX('Roster &amp; Settings'!$C$5:$C$104,MATCH($D323,'Roster &amp; Settings'!$A$5:$A$104,0)),"Unknown group"))</f>
        <v/>
      </c>
      <c r="G323" s="17" t="n"/>
      <c r="H323" s="20" t="n"/>
      <c r="I323" s="20" t="n"/>
      <c r="J323" s="17" t="n"/>
      <c r="K323" s="21">
        <f>IF(COUNTA($A323:$I323)=0,"",IF(OR($A323="",$B323="",$C323="",$D323="",$G323="",$H323=""),0,IF($G323="Excused",0,1)))</f>
        <v/>
      </c>
      <c r="L323" s="21">
        <f>IF(COUNTA($A323:$I323)=0,"",IF(OR($A323="",$B323="",$C323="",$D323="",$G323="",$H323=""),0,IF(OR($G323="Present",$G323="Late"),1,0)))</f>
        <v/>
      </c>
      <c r="M323" s="22">
        <f>IF(OR($K323="",$K323=0),"",IFERROR($L323/$K323,""))</f>
        <v/>
      </c>
      <c r="N323" s="19">
        <f>IF(COUNTA($A323:$J323)=0,"",IF(OR($A323="",$B323="",$C323="",$D323="",$G323="",$H323=""),"Missing required field",IF(COUNTIF($A$5:$A$504,$A323)&gt;1,"Duplicate Record ID",IF(OR($E323="Unknown learner",$F323="Unknown group"),"Unknown learner",IF($B323&gt;TODAY(),"Future session date",IF(OR(NOT(ISNUMBER($H323)),$H323&lt;=0,$H323&gt;1440),"Invalid scheduled minutes",IF(AND(ISNUMBER($I323),$I323&gt;$H323),"Attended minutes exceed scheduled minutes",IF(AND($G323="Present",ISNUMBER($I323),$I323&lt;$H323),"Present with reduced minutes",IF(AND($G323="Late",OR($I323="",$I323&gt;=$H323)),"Review late minutes",IF(AND($G323="Absent",ISNUMBER($I323),$I323&gt;0),"Absent with attended minutes",IF(AND($G323="Excused",ISNUMBER($I323),$I323&gt;0),"Excused with attended minutes",""))))))))))</f>
        <v/>
      </c>
    </row>
    <row r="324">
      <c r="A324" s="17" t="n"/>
      <c r="B324" s="18" t="n"/>
      <c r="C324" s="17" t="n"/>
      <c r="D324" s="17" t="n"/>
      <c r="E324" s="19">
        <f>IF($D324="","",IFERROR(INDEX('Roster &amp; Settings'!$B$5:$B$104,MATCH($D324,'Roster &amp; Settings'!$A$5:$A$104,0)),"Unknown learner"))</f>
        <v/>
      </c>
      <c r="F324" s="19">
        <f>IF($D324="","",IFERROR(INDEX('Roster &amp; Settings'!$C$5:$C$104,MATCH($D324,'Roster &amp; Settings'!$A$5:$A$104,0)),"Unknown group"))</f>
        <v/>
      </c>
      <c r="G324" s="17" t="n"/>
      <c r="H324" s="20" t="n"/>
      <c r="I324" s="20" t="n"/>
      <c r="J324" s="17" t="n"/>
      <c r="K324" s="21">
        <f>IF(COUNTA($A324:$I324)=0,"",IF(OR($A324="",$B324="",$C324="",$D324="",$G324="",$H324=""),0,IF($G324="Excused",0,1)))</f>
        <v/>
      </c>
      <c r="L324" s="21">
        <f>IF(COUNTA($A324:$I324)=0,"",IF(OR($A324="",$B324="",$C324="",$D324="",$G324="",$H324=""),0,IF(OR($G324="Present",$G324="Late"),1,0)))</f>
        <v/>
      </c>
      <c r="M324" s="22">
        <f>IF(OR($K324="",$K324=0),"",IFERROR($L324/$K324,""))</f>
        <v/>
      </c>
      <c r="N324" s="19">
        <f>IF(COUNTA($A324:$J324)=0,"",IF(OR($A324="",$B324="",$C324="",$D324="",$G324="",$H324=""),"Missing required field",IF(COUNTIF($A$5:$A$504,$A324)&gt;1,"Duplicate Record ID",IF(OR($E324="Unknown learner",$F324="Unknown group"),"Unknown learner",IF($B324&gt;TODAY(),"Future session date",IF(OR(NOT(ISNUMBER($H324)),$H324&lt;=0,$H324&gt;1440),"Invalid scheduled minutes",IF(AND(ISNUMBER($I324),$I324&gt;$H324),"Attended minutes exceed scheduled minutes",IF(AND($G324="Present",ISNUMBER($I324),$I324&lt;$H324),"Present with reduced minutes",IF(AND($G324="Late",OR($I324="",$I324&gt;=$H324)),"Review late minutes",IF(AND($G324="Absent",ISNUMBER($I324),$I324&gt;0),"Absent with attended minutes",IF(AND($G324="Excused",ISNUMBER($I324),$I324&gt;0),"Excused with attended minutes",""))))))))))</f>
        <v/>
      </c>
    </row>
    <row r="325">
      <c r="A325" s="17" t="n"/>
      <c r="B325" s="18" t="n"/>
      <c r="C325" s="17" t="n"/>
      <c r="D325" s="17" t="n"/>
      <c r="E325" s="19">
        <f>IF($D325="","",IFERROR(INDEX('Roster &amp; Settings'!$B$5:$B$104,MATCH($D325,'Roster &amp; Settings'!$A$5:$A$104,0)),"Unknown learner"))</f>
        <v/>
      </c>
      <c r="F325" s="19">
        <f>IF($D325="","",IFERROR(INDEX('Roster &amp; Settings'!$C$5:$C$104,MATCH($D325,'Roster &amp; Settings'!$A$5:$A$104,0)),"Unknown group"))</f>
        <v/>
      </c>
      <c r="G325" s="17" t="n"/>
      <c r="H325" s="20" t="n"/>
      <c r="I325" s="20" t="n"/>
      <c r="J325" s="17" t="n"/>
      <c r="K325" s="21">
        <f>IF(COUNTA($A325:$I325)=0,"",IF(OR($A325="",$B325="",$C325="",$D325="",$G325="",$H325=""),0,IF($G325="Excused",0,1)))</f>
        <v/>
      </c>
      <c r="L325" s="21">
        <f>IF(COUNTA($A325:$I325)=0,"",IF(OR($A325="",$B325="",$C325="",$D325="",$G325="",$H325=""),0,IF(OR($G325="Present",$G325="Late"),1,0)))</f>
        <v/>
      </c>
      <c r="M325" s="22">
        <f>IF(OR($K325="",$K325=0),"",IFERROR($L325/$K325,""))</f>
        <v/>
      </c>
      <c r="N325" s="19">
        <f>IF(COUNTA($A325:$J325)=0,"",IF(OR($A325="",$B325="",$C325="",$D325="",$G325="",$H325=""),"Missing required field",IF(COUNTIF($A$5:$A$504,$A325)&gt;1,"Duplicate Record ID",IF(OR($E325="Unknown learner",$F325="Unknown group"),"Unknown learner",IF($B325&gt;TODAY(),"Future session date",IF(OR(NOT(ISNUMBER($H325)),$H325&lt;=0,$H325&gt;1440),"Invalid scheduled minutes",IF(AND(ISNUMBER($I325),$I325&gt;$H325),"Attended minutes exceed scheduled minutes",IF(AND($G325="Present",ISNUMBER($I325),$I325&lt;$H325),"Present with reduced minutes",IF(AND($G325="Late",OR($I325="",$I325&gt;=$H325)),"Review late minutes",IF(AND($G325="Absent",ISNUMBER($I325),$I325&gt;0),"Absent with attended minutes",IF(AND($G325="Excused",ISNUMBER($I325),$I325&gt;0),"Excused with attended minutes",""))))))))))</f>
        <v/>
      </c>
    </row>
    <row r="326">
      <c r="A326" s="17" t="n"/>
      <c r="B326" s="18" t="n"/>
      <c r="C326" s="17" t="n"/>
      <c r="D326" s="17" t="n"/>
      <c r="E326" s="19">
        <f>IF($D326="","",IFERROR(INDEX('Roster &amp; Settings'!$B$5:$B$104,MATCH($D326,'Roster &amp; Settings'!$A$5:$A$104,0)),"Unknown learner"))</f>
        <v/>
      </c>
      <c r="F326" s="19">
        <f>IF($D326="","",IFERROR(INDEX('Roster &amp; Settings'!$C$5:$C$104,MATCH($D326,'Roster &amp; Settings'!$A$5:$A$104,0)),"Unknown group"))</f>
        <v/>
      </c>
      <c r="G326" s="17" t="n"/>
      <c r="H326" s="20" t="n"/>
      <c r="I326" s="20" t="n"/>
      <c r="J326" s="17" t="n"/>
      <c r="K326" s="21">
        <f>IF(COUNTA($A326:$I326)=0,"",IF(OR($A326="",$B326="",$C326="",$D326="",$G326="",$H326=""),0,IF($G326="Excused",0,1)))</f>
        <v/>
      </c>
      <c r="L326" s="21">
        <f>IF(COUNTA($A326:$I326)=0,"",IF(OR($A326="",$B326="",$C326="",$D326="",$G326="",$H326=""),0,IF(OR($G326="Present",$G326="Late"),1,0)))</f>
        <v/>
      </c>
      <c r="M326" s="22">
        <f>IF(OR($K326="",$K326=0),"",IFERROR($L326/$K326,""))</f>
        <v/>
      </c>
      <c r="N326" s="19">
        <f>IF(COUNTA($A326:$J326)=0,"",IF(OR($A326="",$B326="",$C326="",$D326="",$G326="",$H326=""),"Missing required field",IF(COUNTIF($A$5:$A$504,$A326)&gt;1,"Duplicate Record ID",IF(OR($E326="Unknown learner",$F326="Unknown group"),"Unknown learner",IF($B326&gt;TODAY(),"Future session date",IF(OR(NOT(ISNUMBER($H326)),$H326&lt;=0,$H326&gt;1440),"Invalid scheduled minutes",IF(AND(ISNUMBER($I326),$I326&gt;$H326),"Attended minutes exceed scheduled minutes",IF(AND($G326="Present",ISNUMBER($I326),$I326&lt;$H326),"Present with reduced minutes",IF(AND($G326="Late",OR($I326="",$I326&gt;=$H326)),"Review late minutes",IF(AND($G326="Absent",ISNUMBER($I326),$I326&gt;0),"Absent with attended minutes",IF(AND($G326="Excused",ISNUMBER($I326),$I326&gt;0),"Excused with attended minutes",""))))))))))</f>
        <v/>
      </c>
    </row>
    <row r="327">
      <c r="A327" s="17" t="n"/>
      <c r="B327" s="18" t="n"/>
      <c r="C327" s="17" t="n"/>
      <c r="D327" s="17" t="n"/>
      <c r="E327" s="19">
        <f>IF($D327="","",IFERROR(INDEX('Roster &amp; Settings'!$B$5:$B$104,MATCH($D327,'Roster &amp; Settings'!$A$5:$A$104,0)),"Unknown learner"))</f>
        <v/>
      </c>
      <c r="F327" s="19">
        <f>IF($D327="","",IFERROR(INDEX('Roster &amp; Settings'!$C$5:$C$104,MATCH($D327,'Roster &amp; Settings'!$A$5:$A$104,0)),"Unknown group"))</f>
        <v/>
      </c>
      <c r="G327" s="17" t="n"/>
      <c r="H327" s="20" t="n"/>
      <c r="I327" s="20" t="n"/>
      <c r="J327" s="17" t="n"/>
      <c r="K327" s="21">
        <f>IF(COUNTA($A327:$I327)=0,"",IF(OR($A327="",$B327="",$C327="",$D327="",$G327="",$H327=""),0,IF($G327="Excused",0,1)))</f>
        <v/>
      </c>
      <c r="L327" s="21">
        <f>IF(COUNTA($A327:$I327)=0,"",IF(OR($A327="",$B327="",$C327="",$D327="",$G327="",$H327=""),0,IF(OR($G327="Present",$G327="Late"),1,0)))</f>
        <v/>
      </c>
      <c r="M327" s="22">
        <f>IF(OR($K327="",$K327=0),"",IFERROR($L327/$K327,""))</f>
        <v/>
      </c>
      <c r="N327" s="19">
        <f>IF(COUNTA($A327:$J327)=0,"",IF(OR($A327="",$B327="",$C327="",$D327="",$G327="",$H327=""),"Missing required field",IF(COUNTIF($A$5:$A$504,$A327)&gt;1,"Duplicate Record ID",IF(OR($E327="Unknown learner",$F327="Unknown group"),"Unknown learner",IF($B327&gt;TODAY(),"Future session date",IF(OR(NOT(ISNUMBER($H327)),$H327&lt;=0,$H327&gt;1440),"Invalid scheduled minutes",IF(AND(ISNUMBER($I327),$I327&gt;$H327),"Attended minutes exceed scheduled minutes",IF(AND($G327="Present",ISNUMBER($I327),$I327&lt;$H327),"Present with reduced minutes",IF(AND($G327="Late",OR($I327="",$I327&gt;=$H327)),"Review late minutes",IF(AND($G327="Absent",ISNUMBER($I327),$I327&gt;0),"Absent with attended minutes",IF(AND($G327="Excused",ISNUMBER($I327),$I327&gt;0),"Excused with attended minutes",""))))))))))</f>
        <v/>
      </c>
    </row>
    <row r="328">
      <c r="A328" s="17" t="n"/>
      <c r="B328" s="18" t="n"/>
      <c r="C328" s="17" t="n"/>
      <c r="D328" s="17" t="n"/>
      <c r="E328" s="19">
        <f>IF($D328="","",IFERROR(INDEX('Roster &amp; Settings'!$B$5:$B$104,MATCH($D328,'Roster &amp; Settings'!$A$5:$A$104,0)),"Unknown learner"))</f>
        <v/>
      </c>
      <c r="F328" s="19">
        <f>IF($D328="","",IFERROR(INDEX('Roster &amp; Settings'!$C$5:$C$104,MATCH($D328,'Roster &amp; Settings'!$A$5:$A$104,0)),"Unknown group"))</f>
        <v/>
      </c>
      <c r="G328" s="17" t="n"/>
      <c r="H328" s="20" t="n"/>
      <c r="I328" s="20" t="n"/>
      <c r="J328" s="17" t="n"/>
      <c r="K328" s="21">
        <f>IF(COUNTA($A328:$I328)=0,"",IF(OR($A328="",$B328="",$C328="",$D328="",$G328="",$H328=""),0,IF($G328="Excused",0,1)))</f>
        <v/>
      </c>
      <c r="L328" s="21">
        <f>IF(COUNTA($A328:$I328)=0,"",IF(OR($A328="",$B328="",$C328="",$D328="",$G328="",$H328=""),0,IF(OR($G328="Present",$G328="Late"),1,0)))</f>
        <v/>
      </c>
      <c r="M328" s="22">
        <f>IF(OR($K328="",$K328=0),"",IFERROR($L328/$K328,""))</f>
        <v/>
      </c>
      <c r="N328" s="19">
        <f>IF(COUNTA($A328:$J328)=0,"",IF(OR($A328="",$B328="",$C328="",$D328="",$G328="",$H328=""),"Missing required field",IF(COUNTIF($A$5:$A$504,$A328)&gt;1,"Duplicate Record ID",IF(OR($E328="Unknown learner",$F328="Unknown group"),"Unknown learner",IF($B328&gt;TODAY(),"Future session date",IF(OR(NOT(ISNUMBER($H328)),$H328&lt;=0,$H328&gt;1440),"Invalid scheduled minutes",IF(AND(ISNUMBER($I328),$I328&gt;$H328),"Attended minutes exceed scheduled minutes",IF(AND($G328="Present",ISNUMBER($I328),$I328&lt;$H328),"Present with reduced minutes",IF(AND($G328="Late",OR($I328="",$I328&gt;=$H328)),"Review late minutes",IF(AND($G328="Absent",ISNUMBER($I328),$I328&gt;0),"Absent with attended minutes",IF(AND($G328="Excused",ISNUMBER($I328),$I328&gt;0),"Excused with attended minutes",""))))))))))</f>
        <v/>
      </c>
    </row>
    <row r="329">
      <c r="A329" s="17" t="n"/>
      <c r="B329" s="18" t="n"/>
      <c r="C329" s="17" t="n"/>
      <c r="D329" s="17" t="n"/>
      <c r="E329" s="19">
        <f>IF($D329="","",IFERROR(INDEX('Roster &amp; Settings'!$B$5:$B$104,MATCH($D329,'Roster &amp; Settings'!$A$5:$A$104,0)),"Unknown learner"))</f>
        <v/>
      </c>
      <c r="F329" s="19">
        <f>IF($D329="","",IFERROR(INDEX('Roster &amp; Settings'!$C$5:$C$104,MATCH($D329,'Roster &amp; Settings'!$A$5:$A$104,0)),"Unknown group"))</f>
        <v/>
      </c>
      <c r="G329" s="17" t="n"/>
      <c r="H329" s="20" t="n"/>
      <c r="I329" s="20" t="n"/>
      <c r="J329" s="17" t="n"/>
      <c r="K329" s="21">
        <f>IF(COUNTA($A329:$I329)=0,"",IF(OR($A329="",$B329="",$C329="",$D329="",$G329="",$H329=""),0,IF($G329="Excused",0,1)))</f>
        <v/>
      </c>
      <c r="L329" s="21">
        <f>IF(COUNTA($A329:$I329)=0,"",IF(OR($A329="",$B329="",$C329="",$D329="",$G329="",$H329=""),0,IF(OR($G329="Present",$G329="Late"),1,0)))</f>
        <v/>
      </c>
      <c r="M329" s="22">
        <f>IF(OR($K329="",$K329=0),"",IFERROR($L329/$K329,""))</f>
        <v/>
      </c>
      <c r="N329" s="19">
        <f>IF(COUNTA($A329:$J329)=0,"",IF(OR($A329="",$B329="",$C329="",$D329="",$G329="",$H329=""),"Missing required field",IF(COUNTIF($A$5:$A$504,$A329)&gt;1,"Duplicate Record ID",IF(OR($E329="Unknown learner",$F329="Unknown group"),"Unknown learner",IF($B329&gt;TODAY(),"Future session date",IF(OR(NOT(ISNUMBER($H329)),$H329&lt;=0,$H329&gt;1440),"Invalid scheduled minutes",IF(AND(ISNUMBER($I329),$I329&gt;$H329),"Attended minutes exceed scheduled minutes",IF(AND($G329="Present",ISNUMBER($I329),$I329&lt;$H329),"Present with reduced minutes",IF(AND($G329="Late",OR($I329="",$I329&gt;=$H329)),"Review late minutes",IF(AND($G329="Absent",ISNUMBER($I329),$I329&gt;0),"Absent with attended minutes",IF(AND($G329="Excused",ISNUMBER($I329),$I329&gt;0),"Excused with attended minutes",""))))))))))</f>
        <v/>
      </c>
    </row>
    <row r="330">
      <c r="A330" s="17" t="n"/>
      <c r="B330" s="18" t="n"/>
      <c r="C330" s="17" t="n"/>
      <c r="D330" s="17" t="n"/>
      <c r="E330" s="19">
        <f>IF($D330="","",IFERROR(INDEX('Roster &amp; Settings'!$B$5:$B$104,MATCH($D330,'Roster &amp; Settings'!$A$5:$A$104,0)),"Unknown learner"))</f>
        <v/>
      </c>
      <c r="F330" s="19">
        <f>IF($D330="","",IFERROR(INDEX('Roster &amp; Settings'!$C$5:$C$104,MATCH($D330,'Roster &amp; Settings'!$A$5:$A$104,0)),"Unknown group"))</f>
        <v/>
      </c>
      <c r="G330" s="17" t="n"/>
      <c r="H330" s="20" t="n"/>
      <c r="I330" s="20" t="n"/>
      <c r="J330" s="17" t="n"/>
      <c r="K330" s="21">
        <f>IF(COUNTA($A330:$I330)=0,"",IF(OR($A330="",$B330="",$C330="",$D330="",$G330="",$H330=""),0,IF($G330="Excused",0,1)))</f>
        <v/>
      </c>
      <c r="L330" s="21">
        <f>IF(COUNTA($A330:$I330)=0,"",IF(OR($A330="",$B330="",$C330="",$D330="",$G330="",$H330=""),0,IF(OR($G330="Present",$G330="Late"),1,0)))</f>
        <v/>
      </c>
      <c r="M330" s="22">
        <f>IF(OR($K330="",$K330=0),"",IFERROR($L330/$K330,""))</f>
        <v/>
      </c>
      <c r="N330" s="19">
        <f>IF(COUNTA($A330:$J330)=0,"",IF(OR($A330="",$B330="",$C330="",$D330="",$G330="",$H330=""),"Missing required field",IF(COUNTIF($A$5:$A$504,$A330)&gt;1,"Duplicate Record ID",IF(OR($E330="Unknown learner",$F330="Unknown group"),"Unknown learner",IF($B330&gt;TODAY(),"Future session date",IF(OR(NOT(ISNUMBER($H330)),$H330&lt;=0,$H330&gt;1440),"Invalid scheduled minutes",IF(AND(ISNUMBER($I330),$I330&gt;$H330),"Attended minutes exceed scheduled minutes",IF(AND($G330="Present",ISNUMBER($I330),$I330&lt;$H330),"Present with reduced minutes",IF(AND($G330="Late",OR($I330="",$I330&gt;=$H330)),"Review late minutes",IF(AND($G330="Absent",ISNUMBER($I330),$I330&gt;0),"Absent with attended minutes",IF(AND($G330="Excused",ISNUMBER($I330),$I330&gt;0),"Excused with attended minutes",""))))))))))</f>
        <v/>
      </c>
    </row>
    <row r="331">
      <c r="A331" s="17" t="n"/>
      <c r="B331" s="18" t="n"/>
      <c r="C331" s="17" t="n"/>
      <c r="D331" s="17" t="n"/>
      <c r="E331" s="19">
        <f>IF($D331="","",IFERROR(INDEX('Roster &amp; Settings'!$B$5:$B$104,MATCH($D331,'Roster &amp; Settings'!$A$5:$A$104,0)),"Unknown learner"))</f>
        <v/>
      </c>
      <c r="F331" s="19">
        <f>IF($D331="","",IFERROR(INDEX('Roster &amp; Settings'!$C$5:$C$104,MATCH($D331,'Roster &amp; Settings'!$A$5:$A$104,0)),"Unknown group"))</f>
        <v/>
      </c>
      <c r="G331" s="17" t="n"/>
      <c r="H331" s="20" t="n"/>
      <c r="I331" s="20" t="n"/>
      <c r="J331" s="17" t="n"/>
      <c r="K331" s="21">
        <f>IF(COUNTA($A331:$I331)=0,"",IF(OR($A331="",$B331="",$C331="",$D331="",$G331="",$H331=""),0,IF($G331="Excused",0,1)))</f>
        <v/>
      </c>
      <c r="L331" s="21">
        <f>IF(COUNTA($A331:$I331)=0,"",IF(OR($A331="",$B331="",$C331="",$D331="",$G331="",$H331=""),0,IF(OR($G331="Present",$G331="Late"),1,0)))</f>
        <v/>
      </c>
      <c r="M331" s="22">
        <f>IF(OR($K331="",$K331=0),"",IFERROR($L331/$K331,""))</f>
        <v/>
      </c>
      <c r="N331" s="19">
        <f>IF(COUNTA($A331:$J331)=0,"",IF(OR($A331="",$B331="",$C331="",$D331="",$G331="",$H331=""),"Missing required field",IF(COUNTIF($A$5:$A$504,$A331)&gt;1,"Duplicate Record ID",IF(OR($E331="Unknown learner",$F331="Unknown group"),"Unknown learner",IF($B331&gt;TODAY(),"Future session date",IF(OR(NOT(ISNUMBER($H331)),$H331&lt;=0,$H331&gt;1440),"Invalid scheduled minutes",IF(AND(ISNUMBER($I331),$I331&gt;$H331),"Attended minutes exceed scheduled minutes",IF(AND($G331="Present",ISNUMBER($I331),$I331&lt;$H331),"Present with reduced minutes",IF(AND($G331="Late",OR($I331="",$I331&gt;=$H331)),"Review late minutes",IF(AND($G331="Absent",ISNUMBER($I331),$I331&gt;0),"Absent with attended minutes",IF(AND($G331="Excused",ISNUMBER($I331),$I331&gt;0),"Excused with attended minutes",""))))))))))</f>
        <v/>
      </c>
    </row>
    <row r="332">
      <c r="A332" s="17" t="n"/>
      <c r="B332" s="18" t="n"/>
      <c r="C332" s="17" t="n"/>
      <c r="D332" s="17" t="n"/>
      <c r="E332" s="19">
        <f>IF($D332="","",IFERROR(INDEX('Roster &amp; Settings'!$B$5:$B$104,MATCH($D332,'Roster &amp; Settings'!$A$5:$A$104,0)),"Unknown learner"))</f>
        <v/>
      </c>
      <c r="F332" s="19">
        <f>IF($D332="","",IFERROR(INDEX('Roster &amp; Settings'!$C$5:$C$104,MATCH($D332,'Roster &amp; Settings'!$A$5:$A$104,0)),"Unknown group"))</f>
        <v/>
      </c>
      <c r="G332" s="17" t="n"/>
      <c r="H332" s="20" t="n"/>
      <c r="I332" s="20" t="n"/>
      <c r="J332" s="17" t="n"/>
      <c r="K332" s="21">
        <f>IF(COUNTA($A332:$I332)=0,"",IF(OR($A332="",$B332="",$C332="",$D332="",$G332="",$H332=""),0,IF($G332="Excused",0,1)))</f>
        <v/>
      </c>
      <c r="L332" s="21">
        <f>IF(COUNTA($A332:$I332)=0,"",IF(OR($A332="",$B332="",$C332="",$D332="",$G332="",$H332=""),0,IF(OR($G332="Present",$G332="Late"),1,0)))</f>
        <v/>
      </c>
      <c r="M332" s="22">
        <f>IF(OR($K332="",$K332=0),"",IFERROR($L332/$K332,""))</f>
        <v/>
      </c>
      <c r="N332" s="19">
        <f>IF(COUNTA($A332:$J332)=0,"",IF(OR($A332="",$B332="",$C332="",$D332="",$G332="",$H332=""),"Missing required field",IF(COUNTIF($A$5:$A$504,$A332)&gt;1,"Duplicate Record ID",IF(OR($E332="Unknown learner",$F332="Unknown group"),"Unknown learner",IF($B332&gt;TODAY(),"Future session date",IF(OR(NOT(ISNUMBER($H332)),$H332&lt;=0,$H332&gt;1440),"Invalid scheduled minutes",IF(AND(ISNUMBER($I332),$I332&gt;$H332),"Attended minutes exceed scheduled minutes",IF(AND($G332="Present",ISNUMBER($I332),$I332&lt;$H332),"Present with reduced minutes",IF(AND($G332="Late",OR($I332="",$I332&gt;=$H332)),"Review late minutes",IF(AND($G332="Absent",ISNUMBER($I332),$I332&gt;0),"Absent with attended minutes",IF(AND($G332="Excused",ISNUMBER($I332),$I332&gt;0),"Excused with attended minutes",""))))))))))</f>
        <v/>
      </c>
    </row>
    <row r="333">
      <c r="A333" s="17" t="n"/>
      <c r="B333" s="18" t="n"/>
      <c r="C333" s="17" t="n"/>
      <c r="D333" s="17" t="n"/>
      <c r="E333" s="19">
        <f>IF($D333="","",IFERROR(INDEX('Roster &amp; Settings'!$B$5:$B$104,MATCH($D333,'Roster &amp; Settings'!$A$5:$A$104,0)),"Unknown learner"))</f>
        <v/>
      </c>
      <c r="F333" s="19">
        <f>IF($D333="","",IFERROR(INDEX('Roster &amp; Settings'!$C$5:$C$104,MATCH($D333,'Roster &amp; Settings'!$A$5:$A$104,0)),"Unknown group"))</f>
        <v/>
      </c>
      <c r="G333" s="17" t="n"/>
      <c r="H333" s="20" t="n"/>
      <c r="I333" s="20" t="n"/>
      <c r="J333" s="17" t="n"/>
      <c r="K333" s="21">
        <f>IF(COUNTA($A333:$I333)=0,"",IF(OR($A333="",$B333="",$C333="",$D333="",$G333="",$H333=""),0,IF($G333="Excused",0,1)))</f>
        <v/>
      </c>
      <c r="L333" s="21">
        <f>IF(COUNTA($A333:$I333)=0,"",IF(OR($A333="",$B333="",$C333="",$D333="",$G333="",$H333=""),0,IF(OR($G333="Present",$G333="Late"),1,0)))</f>
        <v/>
      </c>
      <c r="M333" s="22">
        <f>IF(OR($K333="",$K333=0),"",IFERROR($L333/$K333,""))</f>
        <v/>
      </c>
      <c r="N333" s="19">
        <f>IF(COUNTA($A333:$J333)=0,"",IF(OR($A333="",$B333="",$C333="",$D333="",$G333="",$H333=""),"Missing required field",IF(COUNTIF($A$5:$A$504,$A333)&gt;1,"Duplicate Record ID",IF(OR($E333="Unknown learner",$F333="Unknown group"),"Unknown learner",IF($B333&gt;TODAY(),"Future session date",IF(OR(NOT(ISNUMBER($H333)),$H333&lt;=0,$H333&gt;1440),"Invalid scheduled minutes",IF(AND(ISNUMBER($I333),$I333&gt;$H333),"Attended minutes exceed scheduled minutes",IF(AND($G333="Present",ISNUMBER($I333),$I333&lt;$H333),"Present with reduced minutes",IF(AND($G333="Late",OR($I333="",$I333&gt;=$H333)),"Review late minutes",IF(AND($G333="Absent",ISNUMBER($I333),$I333&gt;0),"Absent with attended minutes",IF(AND($G333="Excused",ISNUMBER($I333),$I333&gt;0),"Excused with attended minutes",""))))))))))</f>
        <v/>
      </c>
    </row>
    <row r="334">
      <c r="A334" s="17" t="n"/>
      <c r="B334" s="18" t="n"/>
      <c r="C334" s="17" t="n"/>
      <c r="D334" s="17" t="n"/>
      <c r="E334" s="19">
        <f>IF($D334="","",IFERROR(INDEX('Roster &amp; Settings'!$B$5:$B$104,MATCH($D334,'Roster &amp; Settings'!$A$5:$A$104,0)),"Unknown learner"))</f>
        <v/>
      </c>
      <c r="F334" s="19">
        <f>IF($D334="","",IFERROR(INDEX('Roster &amp; Settings'!$C$5:$C$104,MATCH($D334,'Roster &amp; Settings'!$A$5:$A$104,0)),"Unknown group"))</f>
        <v/>
      </c>
      <c r="G334" s="17" t="n"/>
      <c r="H334" s="20" t="n"/>
      <c r="I334" s="20" t="n"/>
      <c r="J334" s="17" t="n"/>
      <c r="K334" s="21">
        <f>IF(COUNTA($A334:$I334)=0,"",IF(OR($A334="",$B334="",$C334="",$D334="",$G334="",$H334=""),0,IF($G334="Excused",0,1)))</f>
        <v/>
      </c>
      <c r="L334" s="21">
        <f>IF(COUNTA($A334:$I334)=0,"",IF(OR($A334="",$B334="",$C334="",$D334="",$G334="",$H334=""),0,IF(OR($G334="Present",$G334="Late"),1,0)))</f>
        <v/>
      </c>
      <c r="M334" s="22">
        <f>IF(OR($K334="",$K334=0),"",IFERROR($L334/$K334,""))</f>
        <v/>
      </c>
      <c r="N334" s="19">
        <f>IF(COUNTA($A334:$J334)=0,"",IF(OR($A334="",$B334="",$C334="",$D334="",$G334="",$H334=""),"Missing required field",IF(COUNTIF($A$5:$A$504,$A334)&gt;1,"Duplicate Record ID",IF(OR($E334="Unknown learner",$F334="Unknown group"),"Unknown learner",IF($B334&gt;TODAY(),"Future session date",IF(OR(NOT(ISNUMBER($H334)),$H334&lt;=0,$H334&gt;1440),"Invalid scheduled minutes",IF(AND(ISNUMBER($I334),$I334&gt;$H334),"Attended minutes exceed scheduled minutes",IF(AND($G334="Present",ISNUMBER($I334),$I334&lt;$H334),"Present with reduced minutes",IF(AND($G334="Late",OR($I334="",$I334&gt;=$H334)),"Review late minutes",IF(AND($G334="Absent",ISNUMBER($I334),$I334&gt;0),"Absent with attended minutes",IF(AND($G334="Excused",ISNUMBER($I334),$I334&gt;0),"Excused with attended minutes",""))))))))))</f>
        <v/>
      </c>
    </row>
    <row r="335">
      <c r="A335" s="17" t="n"/>
      <c r="B335" s="18" t="n"/>
      <c r="C335" s="17" t="n"/>
      <c r="D335" s="17" t="n"/>
      <c r="E335" s="19">
        <f>IF($D335="","",IFERROR(INDEX('Roster &amp; Settings'!$B$5:$B$104,MATCH($D335,'Roster &amp; Settings'!$A$5:$A$104,0)),"Unknown learner"))</f>
        <v/>
      </c>
      <c r="F335" s="19">
        <f>IF($D335="","",IFERROR(INDEX('Roster &amp; Settings'!$C$5:$C$104,MATCH($D335,'Roster &amp; Settings'!$A$5:$A$104,0)),"Unknown group"))</f>
        <v/>
      </c>
      <c r="G335" s="17" t="n"/>
      <c r="H335" s="20" t="n"/>
      <c r="I335" s="20" t="n"/>
      <c r="J335" s="17" t="n"/>
      <c r="K335" s="21">
        <f>IF(COUNTA($A335:$I335)=0,"",IF(OR($A335="",$B335="",$C335="",$D335="",$G335="",$H335=""),0,IF($G335="Excused",0,1)))</f>
        <v/>
      </c>
      <c r="L335" s="21">
        <f>IF(COUNTA($A335:$I335)=0,"",IF(OR($A335="",$B335="",$C335="",$D335="",$G335="",$H335=""),0,IF(OR($G335="Present",$G335="Late"),1,0)))</f>
        <v/>
      </c>
      <c r="M335" s="22">
        <f>IF(OR($K335="",$K335=0),"",IFERROR($L335/$K335,""))</f>
        <v/>
      </c>
      <c r="N335" s="19">
        <f>IF(COUNTA($A335:$J335)=0,"",IF(OR($A335="",$B335="",$C335="",$D335="",$G335="",$H335=""),"Missing required field",IF(COUNTIF($A$5:$A$504,$A335)&gt;1,"Duplicate Record ID",IF(OR($E335="Unknown learner",$F335="Unknown group"),"Unknown learner",IF($B335&gt;TODAY(),"Future session date",IF(OR(NOT(ISNUMBER($H335)),$H335&lt;=0,$H335&gt;1440),"Invalid scheduled minutes",IF(AND(ISNUMBER($I335),$I335&gt;$H335),"Attended minutes exceed scheduled minutes",IF(AND($G335="Present",ISNUMBER($I335),$I335&lt;$H335),"Present with reduced minutes",IF(AND($G335="Late",OR($I335="",$I335&gt;=$H335)),"Review late minutes",IF(AND($G335="Absent",ISNUMBER($I335),$I335&gt;0),"Absent with attended minutes",IF(AND($G335="Excused",ISNUMBER($I335),$I335&gt;0),"Excused with attended minutes",""))))))))))</f>
        <v/>
      </c>
    </row>
    <row r="336">
      <c r="A336" s="17" t="n"/>
      <c r="B336" s="18" t="n"/>
      <c r="C336" s="17" t="n"/>
      <c r="D336" s="17" t="n"/>
      <c r="E336" s="19">
        <f>IF($D336="","",IFERROR(INDEX('Roster &amp; Settings'!$B$5:$B$104,MATCH($D336,'Roster &amp; Settings'!$A$5:$A$104,0)),"Unknown learner"))</f>
        <v/>
      </c>
      <c r="F336" s="19">
        <f>IF($D336="","",IFERROR(INDEX('Roster &amp; Settings'!$C$5:$C$104,MATCH($D336,'Roster &amp; Settings'!$A$5:$A$104,0)),"Unknown group"))</f>
        <v/>
      </c>
      <c r="G336" s="17" t="n"/>
      <c r="H336" s="20" t="n"/>
      <c r="I336" s="20" t="n"/>
      <c r="J336" s="17" t="n"/>
      <c r="K336" s="21">
        <f>IF(COUNTA($A336:$I336)=0,"",IF(OR($A336="",$B336="",$C336="",$D336="",$G336="",$H336=""),0,IF($G336="Excused",0,1)))</f>
        <v/>
      </c>
      <c r="L336" s="21">
        <f>IF(COUNTA($A336:$I336)=0,"",IF(OR($A336="",$B336="",$C336="",$D336="",$G336="",$H336=""),0,IF(OR($G336="Present",$G336="Late"),1,0)))</f>
        <v/>
      </c>
      <c r="M336" s="22">
        <f>IF(OR($K336="",$K336=0),"",IFERROR($L336/$K336,""))</f>
        <v/>
      </c>
      <c r="N336" s="19">
        <f>IF(COUNTA($A336:$J336)=0,"",IF(OR($A336="",$B336="",$C336="",$D336="",$G336="",$H336=""),"Missing required field",IF(COUNTIF($A$5:$A$504,$A336)&gt;1,"Duplicate Record ID",IF(OR($E336="Unknown learner",$F336="Unknown group"),"Unknown learner",IF($B336&gt;TODAY(),"Future session date",IF(OR(NOT(ISNUMBER($H336)),$H336&lt;=0,$H336&gt;1440),"Invalid scheduled minutes",IF(AND(ISNUMBER($I336),$I336&gt;$H336),"Attended minutes exceed scheduled minutes",IF(AND($G336="Present",ISNUMBER($I336),$I336&lt;$H336),"Present with reduced minutes",IF(AND($G336="Late",OR($I336="",$I336&gt;=$H336)),"Review late minutes",IF(AND($G336="Absent",ISNUMBER($I336),$I336&gt;0),"Absent with attended minutes",IF(AND($G336="Excused",ISNUMBER($I336),$I336&gt;0),"Excused with attended minutes",""))))))))))</f>
        <v/>
      </c>
    </row>
    <row r="337">
      <c r="A337" s="17" t="n"/>
      <c r="B337" s="18" t="n"/>
      <c r="C337" s="17" t="n"/>
      <c r="D337" s="17" t="n"/>
      <c r="E337" s="19">
        <f>IF($D337="","",IFERROR(INDEX('Roster &amp; Settings'!$B$5:$B$104,MATCH($D337,'Roster &amp; Settings'!$A$5:$A$104,0)),"Unknown learner"))</f>
        <v/>
      </c>
      <c r="F337" s="19">
        <f>IF($D337="","",IFERROR(INDEX('Roster &amp; Settings'!$C$5:$C$104,MATCH($D337,'Roster &amp; Settings'!$A$5:$A$104,0)),"Unknown group"))</f>
        <v/>
      </c>
      <c r="G337" s="17" t="n"/>
      <c r="H337" s="20" t="n"/>
      <c r="I337" s="20" t="n"/>
      <c r="J337" s="17" t="n"/>
      <c r="K337" s="21">
        <f>IF(COUNTA($A337:$I337)=0,"",IF(OR($A337="",$B337="",$C337="",$D337="",$G337="",$H337=""),0,IF($G337="Excused",0,1)))</f>
        <v/>
      </c>
      <c r="L337" s="21">
        <f>IF(COUNTA($A337:$I337)=0,"",IF(OR($A337="",$B337="",$C337="",$D337="",$G337="",$H337=""),0,IF(OR($G337="Present",$G337="Late"),1,0)))</f>
        <v/>
      </c>
      <c r="M337" s="22">
        <f>IF(OR($K337="",$K337=0),"",IFERROR($L337/$K337,""))</f>
        <v/>
      </c>
      <c r="N337" s="19">
        <f>IF(COUNTA($A337:$J337)=0,"",IF(OR($A337="",$B337="",$C337="",$D337="",$G337="",$H337=""),"Missing required field",IF(COUNTIF($A$5:$A$504,$A337)&gt;1,"Duplicate Record ID",IF(OR($E337="Unknown learner",$F337="Unknown group"),"Unknown learner",IF($B337&gt;TODAY(),"Future session date",IF(OR(NOT(ISNUMBER($H337)),$H337&lt;=0,$H337&gt;1440),"Invalid scheduled minutes",IF(AND(ISNUMBER($I337),$I337&gt;$H337),"Attended minutes exceed scheduled minutes",IF(AND($G337="Present",ISNUMBER($I337),$I337&lt;$H337),"Present with reduced minutes",IF(AND($G337="Late",OR($I337="",$I337&gt;=$H337)),"Review late minutes",IF(AND($G337="Absent",ISNUMBER($I337),$I337&gt;0),"Absent with attended minutes",IF(AND($G337="Excused",ISNUMBER($I337),$I337&gt;0),"Excused with attended minutes",""))))))))))</f>
        <v/>
      </c>
    </row>
    <row r="338">
      <c r="A338" s="17" t="n"/>
      <c r="B338" s="18" t="n"/>
      <c r="C338" s="17" t="n"/>
      <c r="D338" s="17" t="n"/>
      <c r="E338" s="19">
        <f>IF($D338="","",IFERROR(INDEX('Roster &amp; Settings'!$B$5:$B$104,MATCH($D338,'Roster &amp; Settings'!$A$5:$A$104,0)),"Unknown learner"))</f>
        <v/>
      </c>
      <c r="F338" s="19">
        <f>IF($D338="","",IFERROR(INDEX('Roster &amp; Settings'!$C$5:$C$104,MATCH($D338,'Roster &amp; Settings'!$A$5:$A$104,0)),"Unknown group"))</f>
        <v/>
      </c>
      <c r="G338" s="17" t="n"/>
      <c r="H338" s="20" t="n"/>
      <c r="I338" s="20" t="n"/>
      <c r="J338" s="17" t="n"/>
      <c r="K338" s="21">
        <f>IF(COUNTA($A338:$I338)=0,"",IF(OR($A338="",$B338="",$C338="",$D338="",$G338="",$H338=""),0,IF($G338="Excused",0,1)))</f>
        <v/>
      </c>
      <c r="L338" s="21">
        <f>IF(COUNTA($A338:$I338)=0,"",IF(OR($A338="",$B338="",$C338="",$D338="",$G338="",$H338=""),0,IF(OR($G338="Present",$G338="Late"),1,0)))</f>
        <v/>
      </c>
      <c r="M338" s="22">
        <f>IF(OR($K338="",$K338=0),"",IFERROR($L338/$K338,""))</f>
        <v/>
      </c>
      <c r="N338" s="19">
        <f>IF(COUNTA($A338:$J338)=0,"",IF(OR($A338="",$B338="",$C338="",$D338="",$G338="",$H338=""),"Missing required field",IF(COUNTIF($A$5:$A$504,$A338)&gt;1,"Duplicate Record ID",IF(OR($E338="Unknown learner",$F338="Unknown group"),"Unknown learner",IF($B338&gt;TODAY(),"Future session date",IF(OR(NOT(ISNUMBER($H338)),$H338&lt;=0,$H338&gt;1440),"Invalid scheduled minutes",IF(AND(ISNUMBER($I338),$I338&gt;$H338),"Attended minutes exceed scheduled minutes",IF(AND($G338="Present",ISNUMBER($I338),$I338&lt;$H338),"Present with reduced minutes",IF(AND($G338="Late",OR($I338="",$I338&gt;=$H338)),"Review late minutes",IF(AND($G338="Absent",ISNUMBER($I338),$I338&gt;0),"Absent with attended minutes",IF(AND($G338="Excused",ISNUMBER($I338),$I338&gt;0),"Excused with attended minutes",""))))))))))</f>
        <v/>
      </c>
    </row>
    <row r="339">
      <c r="A339" s="17" t="n"/>
      <c r="B339" s="18" t="n"/>
      <c r="C339" s="17" t="n"/>
      <c r="D339" s="17" t="n"/>
      <c r="E339" s="19">
        <f>IF($D339="","",IFERROR(INDEX('Roster &amp; Settings'!$B$5:$B$104,MATCH($D339,'Roster &amp; Settings'!$A$5:$A$104,0)),"Unknown learner"))</f>
        <v/>
      </c>
      <c r="F339" s="19">
        <f>IF($D339="","",IFERROR(INDEX('Roster &amp; Settings'!$C$5:$C$104,MATCH($D339,'Roster &amp; Settings'!$A$5:$A$104,0)),"Unknown group"))</f>
        <v/>
      </c>
      <c r="G339" s="17" t="n"/>
      <c r="H339" s="20" t="n"/>
      <c r="I339" s="20" t="n"/>
      <c r="J339" s="17" t="n"/>
      <c r="K339" s="21">
        <f>IF(COUNTA($A339:$I339)=0,"",IF(OR($A339="",$B339="",$C339="",$D339="",$G339="",$H339=""),0,IF($G339="Excused",0,1)))</f>
        <v/>
      </c>
      <c r="L339" s="21">
        <f>IF(COUNTA($A339:$I339)=0,"",IF(OR($A339="",$B339="",$C339="",$D339="",$G339="",$H339=""),0,IF(OR($G339="Present",$G339="Late"),1,0)))</f>
        <v/>
      </c>
      <c r="M339" s="22">
        <f>IF(OR($K339="",$K339=0),"",IFERROR($L339/$K339,""))</f>
        <v/>
      </c>
      <c r="N339" s="19">
        <f>IF(COUNTA($A339:$J339)=0,"",IF(OR($A339="",$B339="",$C339="",$D339="",$G339="",$H339=""),"Missing required field",IF(COUNTIF($A$5:$A$504,$A339)&gt;1,"Duplicate Record ID",IF(OR($E339="Unknown learner",$F339="Unknown group"),"Unknown learner",IF($B339&gt;TODAY(),"Future session date",IF(OR(NOT(ISNUMBER($H339)),$H339&lt;=0,$H339&gt;1440),"Invalid scheduled minutes",IF(AND(ISNUMBER($I339),$I339&gt;$H339),"Attended minutes exceed scheduled minutes",IF(AND($G339="Present",ISNUMBER($I339),$I339&lt;$H339),"Present with reduced minutes",IF(AND($G339="Late",OR($I339="",$I339&gt;=$H339)),"Review late minutes",IF(AND($G339="Absent",ISNUMBER($I339),$I339&gt;0),"Absent with attended minutes",IF(AND($G339="Excused",ISNUMBER($I339),$I339&gt;0),"Excused with attended minutes",""))))))))))</f>
        <v/>
      </c>
    </row>
    <row r="340">
      <c r="A340" s="17" t="n"/>
      <c r="B340" s="18" t="n"/>
      <c r="C340" s="17" t="n"/>
      <c r="D340" s="17" t="n"/>
      <c r="E340" s="19">
        <f>IF($D340="","",IFERROR(INDEX('Roster &amp; Settings'!$B$5:$B$104,MATCH($D340,'Roster &amp; Settings'!$A$5:$A$104,0)),"Unknown learner"))</f>
        <v/>
      </c>
      <c r="F340" s="19">
        <f>IF($D340="","",IFERROR(INDEX('Roster &amp; Settings'!$C$5:$C$104,MATCH($D340,'Roster &amp; Settings'!$A$5:$A$104,0)),"Unknown group"))</f>
        <v/>
      </c>
      <c r="G340" s="17" t="n"/>
      <c r="H340" s="20" t="n"/>
      <c r="I340" s="20" t="n"/>
      <c r="J340" s="17" t="n"/>
      <c r="K340" s="21">
        <f>IF(COUNTA($A340:$I340)=0,"",IF(OR($A340="",$B340="",$C340="",$D340="",$G340="",$H340=""),0,IF($G340="Excused",0,1)))</f>
        <v/>
      </c>
      <c r="L340" s="21">
        <f>IF(COUNTA($A340:$I340)=0,"",IF(OR($A340="",$B340="",$C340="",$D340="",$G340="",$H340=""),0,IF(OR($G340="Present",$G340="Late"),1,0)))</f>
        <v/>
      </c>
      <c r="M340" s="22">
        <f>IF(OR($K340="",$K340=0),"",IFERROR($L340/$K340,""))</f>
        <v/>
      </c>
      <c r="N340" s="19">
        <f>IF(COUNTA($A340:$J340)=0,"",IF(OR($A340="",$B340="",$C340="",$D340="",$G340="",$H340=""),"Missing required field",IF(COUNTIF($A$5:$A$504,$A340)&gt;1,"Duplicate Record ID",IF(OR($E340="Unknown learner",$F340="Unknown group"),"Unknown learner",IF($B340&gt;TODAY(),"Future session date",IF(OR(NOT(ISNUMBER($H340)),$H340&lt;=0,$H340&gt;1440),"Invalid scheduled minutes",IF(AND(ISNUMBER($I340),$I340&gt;$H340),"Attended minutes exceed scheduled minutes",IF(AND($G340="Present",ISNUMBER($I340),$I340&lt;$H340),"Present with reduced minutes",IF(AND($G340="Late",OR($I340="",$I340&gt;=$H340)),"Review late minutes",IF(AND($G340="Absent",ISNUMBER($I340),$I340&gt;0),"Absent with attended minutes",IF(AND($G340="Excused",ISNUMBER($I340),$I340&gt;0),"Excused with attended minutes",""))))))))))</f>
        <v/>
      </c>
    </row>
    <row r="341">
      <c r="A341" s="17" t="n"/>
      <c r="B341" s="18" t="n"/>
      <c r="C341" s="17" t="n"/>
      <c r="D341" s="17" t="n"/>
      <c r="E341" s="19">
        <f>IF($D341="","",IFERROR(INDEX('Roster &amp; Settings'!$B$5:$B$104,MATCH($D341,'Roster &amp; Settings'!$A$5:$A$104,0)),"Unknown learner"))</f>
        <v/>
      </c>
      <c r="F341" s="19">
        <f>IF($D341="","",IFERROR(INDEX('Roster &amp; Settings'!$C$5:$C$104,MATCH($D341,'Roster &amp; Settings'!$A$5:$A$104,0)),"Unknown group"))</f>
        <v/>
      </c>
      <c r="G341" s="17" t="n"/>
      <c r="H341" s="20" t="n"/>
      <c r="I341" s="20" t="n"/>
      <c r="J341" s="17" t="n"/>
      <c r="K341" s="21">
        <f>IF(COUNTA($A341:$I341)=0,"",IF(OR($A341="",$B341="",$C341="",$D341="",$G341="",$H341=""),0,IF($G341="Excused",0,1)))</f>
        <v/>
      </c>
      <c r="L341" s="21">
        <f>IF(COUNTA($A341:$I341)=0,"",IF(OR($A341="",$B341="",$C341="",$D341="",$G341="",$H341=""),0,IF(OR($G341="Present",$G341="Late"),1,0)))</f>
        <v/>
      </c>
      <c r="M341" s="22">
        <f>IF(OR($K341="",$K341=0),"",IFERROR($L341/$K341,""))</f>
        <v/>
      </c>
      <c r="N341" s="19">
        <f>IF(COUNTA($A341:$J341)=0,"",IF(OR($A341="",$B341="",$C341="",$D341="",$G341="",$H341=""),"Missing required field",IF(COUNTIF($A$5:$A$504,$A341)&gt;1,"Duplicate Record ID",IF(OR($E341="Unknown learner",$F341="Unknown group"),"Unknown learner",IF($B341&gt;TODAY(),"Future session date",IF(OR(NOT(ISNUMBER($H341)),$H341&lt;=0,$H341&gt;1440),"Invalid scheduled minutes",IF(AND(ISNUMBER($I341),$I341&gt;$H341),"Attended minutes exceed scheduled minutes",IF(AND($G341="Present",ISNUMBER($I341),$I341&lt;$H341),"Present with reduced minutes",IF(AND($G341="Late",OR($I341="",$I341&gt;=$H341)),"Review late minutes",IF(AND($G341="Absent",ISNUMBER($I341),$I341&gt;0),"Absent with attended minutes",IF(AND($G341="Excused",ISNUMBER($I341),$I341&gt;0),"Excused with attended minutes",""))))))))))</f>
        <v/>
      </c>
    </row>
    <row r="342">
      <c r="A342" s="17" t="n"/>
      <c r="B342" s="18" t="n"/>
      <c r="C342" s="17" t="n"/>
      <c r="D342" s="17" t="n"/>
      <c r="E342" s="19">
        <f>IF($D342="","",IFERROR(INDEX('Roster &amp; Settings'!$B$5:$B$104,MATCH($D342,'Roster &amp; Settings'!$A$5:$A$104,0)),"Unknown learner"))</f>
        <v/>
      </c>
      <c r="F342" s="19">
        <f>IF($D342="","",IFERROR(INDEX('Roster &amp; Settings'!$C$5:$C$104,MATCH($D342,'Roster &amp; Settings'!$A$5:$A$104,0)),"Unknown group"))</f>
        <v/>
      </c>
      <c r="G342" s="17" t="n"/>
      <c r="H342" s="20" t="n"/>
      <c r="I342" s="20" t="n"/>
      <c r="J342" s="17" t="n"/>
      <c r="K342" s="21">
        <f>IF(COUNTA($A342:$I342)=0,"",IF(OR($A342="",$B342="",$C342="",$D342="",$G342="",$H342=""),0,IF($G342="Excused",0,1)))</f>
        <v/>
      </c>
      <c r="L342" s="21">
        <f>IF(COUNTA($A342:$I342)=0,"",IF(OR($A342="",$B342="",$C342="",$D342="",$G342="",$H342=""),0,IF(OR($G342="Present",$G342="Late"),1,0)))</f>
        <v/>
      </c>
      <c r="M342" s="22">
        <f>IF(OR($K342="",$K342=0),"",IFERROR($L342/$K342,""))</f>
        <v/>
      </c>
      <c r="N342" s="19">
        <f>IF(COUNTA($A342:$J342)=0,"",IF(OR($A342="",$B342="",$C342="",$D342="",$G342="",$H342=""),"Missing required field",IF(COUNTIF($A$5:$A$504,$A342)&gt;1,"Duplicate Record ID",IF(OR($E342="Unknown learner",$F342="Unknown group"),"Unknown learner",IF($B342&gt;TODAY(),"Future session date",IF(OR(NOT(ISNUMBER($H342)),$H342&lt;=0,$H342&gt;1440),"Invalid scheduled minutes",IF(AND(ISNUMBER($I342),$I342&gt;$H342),"Attended minutes exceed scheduled minutes",IF(AND($G342="Present",ISNUMBER($I342),$I342&lt;$H342),"Present with reduced minutes",IF(AND($G342="Late",OR($I342="",$I342&gt;=$H342)),"Review late minutes",IF(AND($G342="Absent",ISNUMBER($I342),$I342&gt;0),"Absent with attended minutes",IF(AND($G342="Excused",ISNUMBER($I342),$I342&gt;0),"Excused with attended minutes",""))))))))))</f>
        <v/>
      </c>
    </row>
    <row r="343">
      <c r="A343" s="17" t="n"/>
      <c r="B343" s="18" t="n"/>
      <c r="C343" s="17" t="n"/>
      <c r="D343" s="17" t="n"/>
      <c r="E343" s="19">
        <f>IF($D343="","",IFERROR(INDEX('Roster &amp; Settings'!$B$5:$B$104,MATCH($D343,'Roster &amp; Settings'!$A$5:$A$104,0)),"Unknown learner"))</f>
        <v/>
      </c>
      <c r="F343" s="19">
        <f>IF($D343="","",IFERROR(INDEX('Roster &amp; Settings'!$C$5:$C$104,MATCH($D343,'Roster &amp; Settings'!$A$5:$A$104,0)),"Unknown group"))</f>
        <v/>
      </c>
      <c r="G343" s="17" t="n"/>
      <c r="H343" s="20" t="n"/>
      <c r="I343" s="20" t="n"/>
      <c r="J343" s="17" t="n"/>
      <c r="K343" s="21">
        <f>IF(COUNTA($A343:$I343)=0,"",IF(OR($A343="",$B343="",$C343="",$D343="",$G343="",$H343=""),0,IF($G343="Excused",0,1)))</f>
        <v/>
      </c>
      <c r="L343" s="21">
        <f>IF(COUNTA($A343:$I343)=0,"",IF(OR($A343="",$B343="",$C343="",$D343="",$G343="",$H343=""),0,IF(OR($G343="Present",$G343="Late"),1,0)))</f>
        <v/>
      </c>
      <c r="M343" s="22">
        <f>IF(OR($K343="",$K343=0),"",IFERROR($L343/$K343,""))</f>
        <v/>
      </c>
      <c r="N343" s="19">
        <f>IF(COUNTA($A343:$J343)=0,"",IF(OR($A343="",$B343="",$C343="",$D343="",$G343="",$H343=""),"Missing required field",IF(COUNTIF($A$5:$A$504,$A343)&gt;1,"Duplicate Record ID",IF(OR($E343="Unknown learner",$F343="Unknown group"),"Unknown learner",IF($B343&gt;TODAY(),"Future session date",IF(OR(NOT(ISNUMBER($H343)),$H343&lt;=0,$H343&gt;1440),"Invalid scheduled minutes",IF(AND(ISNUMBER($I343),$I343&gt;$H343),"Attended minutes exceed scheduled minutes",IF(AND($G343="Present",ISNUMBER($I343),$I343&lt;$H343),"Present with reduced minutes",IF(AND($G343="Late",OR($I343="",$I343&gt;=$H343)),"Review late minutes",IF(AND($G343="Absent",ISNUMBER($I343),$I343&gt;0),"Absent with attended minutes",IF(AND($G343="Excused",ISNUMBER($I343),$I343&gt;0),"Excused with attended minutes",""))))))))))</f>
        <v/>
      </c>
    </row>
    <row r="344">
      <c r="A344" s="17" t="n"/>
      <c r="B344" s="18" t="n"/>
      <c r="C344" s="17" t="n"/>
      <c r="D344" s="17" t="n"/>
      <c r="E344" s="19">
        <f>IF($D344="","",IFERROR(INDEX('Roster &amp; Settings'!$B$5:$B$104,MATCH($D344,'Roster &amp; Settings'!$A$5:$A$104,0)),"Unknown learner"))</f>
        <v/>
      </c>
      <c r="F344" s="19">
        <f>IF($D344="","",IFERROR(INDEX('Roster &amp; Settings'!$C$5:$C$104,MATCH($D344,'Roster &amp; Settings'!$A$5:$A$104,0)),"Unknown group"))</f>
        <v/>
      </c>
      <c r="G344" s="17" t="n"/>
      <c r="H344" s="20" t="n"/>
      <c r="I344" s="20" t="n"/>
      <c r="J344" s="17" t="n"/>
      <c r="K344" s="21">
        <f>IF(COUNTA($A344:$I344)=0,"",IF(OR($A344="",$B344="",$C344="",$D344="",$G344="",$H344=""),0,IF($G344="Excused",0,1)))</f>
        <v/>
      </c>
      <c r="L344" s="21">
        <f>IF(COUNTA($A344:$I344)=0,"",IF(OR($A344="",$B344="",$C344="",$D344="",$G344="",$H344=""),0,IF(OR($G344="Present",$G344="Late"),1,0)))</f>
        <v/>
      </c>
      <c r="M344" s="22">
        <f>IF(OR($K344="",$K344=0),"",IFERROR($L344/$K344,""))</f>
        <v/>
      </c>
      <c r="N344" s="19">
        <f>IF(COUNTA($A344:$J344)=0,"",IF(OR($A344="",$B344="",$C344="",$D344="",$G344="",$H344=""),"Missing required field",IF(COUNTIF($A$5:$A$504,$A344)&gt;1,"Duplicate Record ID",IF(OR($E344="Unknown learner",$F344="Unknown group"),"Unknown learner",IF($B344&gt;TODAY(),"Future session date",IF(OR(NOT(ISNUMBER($H344)),$H344&lt;=0,$H344&gt;1440),"Invalid scheduled minutes",IF(AND(ISNUMBER($I344),$I344&gt;$H344),"Attended minutes exceed scheduled minutes",IF(AND($G344="Present",ISNUMBER($I344),$I344&lt;$H344),"Present with reduced minutes",IF(AND($G344="Late",OR($I344="",$I344&gt;=$H344)),"Review late minutes",IF(AND($G344="Absent",ISNUMBER($I344),$I344&gt;0),"Absent with attended minutes",IF(AND($G344="Excused",ISNUMBER($I344),$I344&gt;0),"Excused with attended minutes",""))))))))))</f>
        <v/>
      </c>
    </row>
    <row r="345">
      <c r="A345" s="17" t="n"/>
      <c r="B345" s="18" t="n"/>
      <c r="C345" s="17" t="n"/>
      <c r="D345" s="17" t="n"/>
      <c r="E345" s="19">
        <f>IF($D345="","",IFERROR(INDEX('Roster &amp; Settings'!$B$5:$B$104,MATCH($D345,'Roster &amp; Settings'!$A$5:$A$104,0)),"Unknown learner"))</f>
        <v/>
      </c>
      <c r="F345" s="19">
        <f>IF($D345="","",IFERROR(INDEX('Roster &amp; Settings'!$C$5:$C$104,MATCH($D345,'Roster &amp; Settings'!$A$5:$A$104,0)),"Unknown group"))</f>
        <v/>
      </c>
      <c r="G345" s="17" t="n"/>
      <c r="H345" s="20" t="n"/>
      <c r="I345" s="20" t="n"/>
      <c r="J345" s="17" t="n"/>
      <c r="K345" s="21">
        <f>IF(COUNTA($A345:$I345)=0,"",IF(OR($A345="",$B345="",$C345="",$D345="",$G345="",$H345=""),0,IF($G345="Excused",0,1)))</f>
        <v/>
      </c>
      <c r="L345" s="21">
        <f>IF(COUNTA($A345:$I345)=0,"",IF(OR($A345="",$B345="",$C345="",$D345="",$G345="",$H345=""),0,IF(OR($G345="Present",$G345="Late"),1,0)))</f>
        <v/>
      </c>
      <c r="M345" s="22">
        <f>IF(OR($K345="",$K345=0),"",IFERROR($L345/$K345,""))</f>
        <v/>
      </c>
      <c r="N345" s="19">
        <f>IF(COUNTA($A345:$J345)=0,"",IF(OR($A345="",$B345="",$C345="",$D345="",$G345="",$H345=""),"Missing required field",IF(COUNTIF($A$5:$A$504,$A345)&gt;1,"Duplicate Record ID",IF(OR($E345="Unknown learner",$F345="Unknown group"),"Unknown learner",IF($B345&gt;TODAY(),"Future session date",IF(OR(NOT(ISNUMBER($H345)),$H345&lt;=0,$H345&gt;1440),"Invalid scheduled minutes",IF(AND(ISNUMBER($I345),$I345&gt;$H345),"Attended minutes exceed scheduled minutes",IF(AND($G345="Present",ISNUMBER($I345),$I345&lt;$H345),"Present with reduced minutes",IF(AND($G345="Late",OR($I345="",$I345&gt;=$H345)),"Review late minutes",IF(AND($G345="Absent",ISNUMBER($I345),$I345&gt;0),"Absent with attended minutes",IF(AND($G345="Excused",ISNUMBER($I345),$I345&gt;0),"Excused with attended minutes",""))))))))))</f>
        <v/>
      </c>
    </row>
    <row r="346">
      <c r="A346" s="17" t="n"/>
      <c r="B346" s="18" t="n"/>
      <c r="C346" s="17" t="n"/>
      <c r="D346" s="17" t="n"/>
      <c r="E346" s="19">
        <f>IF($D346="","",IFERROR(INDEX('Roster &amp; Settings'!$B$5:$B$104,MATCH($D346,'Roster &amp; Settings'!$A$5:$A$104,0)),"Unknown learner"))</f>
        <v/>
      </c>
      <c r="F346" s="19">
        <f>IF($D346="","",IFERROR(INDEX('Roster &amp; Settings'!$C$5:$C$104,MATCH($D346,'Roster &amp; Settings'!$A$5:$A$104,0)),"Unknown group"))</f>
        <v/>
      </c>
      <c r="G346" s="17" t="n"/>
      <c r="H346" s="20" t="n"/>
      <c r="I346" s="20" t="n"/>
      <c r="J346" s="17" t="n"/>
      <c r="K346" s="21">
        <f>IF(COUNTA($A346:$I346)=0,"",IF(OR($A346="",$B346="",$C346="",$D346="",$G346="",$H346=""),0,IF($G346="Excused",0,1)))</f>
        <v/>
      </c>
      <c r="L346" s="21">
        <f>IF(COUNTA($A346:$I346)=0,"",IF(OR($A346="",$B346="",$C346="",$D346="",$G346="",$H346=""),0,IF(OR($G346="Present",$G346="Late"),1,0)))</f>
        <v/>
      </c>
      <c r="M346" s="22">
        <f>IF(OR($K346="",$K346=0),"",IFERROR($L346/$K346,""))</f>
        <v/>
      </c>
      <c r="N346" s="19">
        <f>IF(COUNTA($A346:$J346)=0,"",IF(OR($A346="",$B346="",$C346="",$D346="",$G346="",$H346=""),"Missing required field",IF(COUNTIF($A$5:$A$504,$A346)&gt;1,"Duplicate Record ID",IF(OR($E346="Unknown learner",$F346="Unknown group"),"Unknown learner",IF($B346&gt;TODAY(),"Future session date",IF(OR(NOT(ISNUMBER($H346)),$H346&lt;=0,$H346&gt;1440),"Invalid scheduled minutes",IF(AND(ISNUMBER($I346),$I346&gt;$H346),"Attended minutes exceed scheduled minutes",IF(AND($G346="Present",ISNUMBER($I346),$I346&lt;$H346),"Present with reduced minutes",IF(AND($G346="Late",OR($I346="",$I346&gt;=$H346)),"Review late minutes",IF(AND($G346="Absent",ISNUMBER($I346),$I346&gt;0),"Absent with attended minutes",IF(AND($G346="Excused",ISNUMBER($I346),$I346&gt;0),"Excused with attended minutes",""))))))))))</f>
        <v/>
      </c>
    </row>
    <row r="347">
      <c r="A347" s="17" t="n"/>
      <c r="B347" s="18" t="n"/>
      <c r="C347" s="17" t="n"/>
      <c r="D347" s="17" t="n"/>
      <c r="E347" s="19">
        <f>IF($D347="","",IFERROR(INDEX('Roster &amp; Settings'!$B$5:$B$104,MATCH($D347,'Roster &amp; Settings'!$A$5:$A$104,0)),"Unknown learner"))</f>
        <v/>
      </c>
      <c r="F347" s="19">
        <f>IF($D347="","",IFERROR(INDEX('Roster &amp; Settings'!$C$5:$C$104,MATCH($D347,'Roster &amp; Settings'!$A$5:$A$104,0)),"Unknown group"))</f>
        <v/>
      </c>
      <c r="G347" s="17" t="n"/>
      <c r="H347" s="20" t="n"/>
      <c r="I347" s="20" t="n"/>
      <c r="J347" s="17" t="n"/>
      <c r="K347" s="21">
        <f>IF(COUNTA($A347:$I347)=0,"",IF(OR($A347="",$B347="",$C347="",$D347="",$G347="",$H347=""),0,IF($G347="Excused",0,1)))</f>
        <v/>
      </c>
      <c r="L347" s="21">
        <f>IF(COUNTA($A347:$I347)=0,"",IF(OR($A347="",$B347="",$C347="",$D347="",$G347="",$H347=""),0,IF(OR($G347="Present",$G347="Late"),1,0)))</f>
        <v/>
      </c>
      <c r="M347" s="22">
        <f>IF(OR($K347="",$K347=0),"",IFERROR($L347/$K347,""))</f>
        <v/>
      </c>
      <c r="N347" s="19">
        <f>IF(COUNTA($A347:$J347)=0,"",IF(OR($A347="",$B347="",$C347="",$D347="",$G347="",$H347=""),"Missing required field",IF(COUNTIF($A$5:$A$504,$A347)&gt;1,"Duplicate Record ID",IF(OR($E347="Unknown learner",$F347="Unknown group"),"Unknown learner",IF($B347&gt;TODAY(),"Future session date",IF(OR(NOT(ISNUMBER($H347)),$H347&lt;=0,$H347&gt;1440),"Invalid scheduled minutes",IF(AND(ISNUMBER($I347),$I347&gt;$H347),"Attended minutes exceed scheduled minutes",IF(AND($G347="Present",ISNUMBER($I347),$I347&lt;$H347),"Present with reduced minutes",IF(AND($G347="Late",OR($I347="",$I347&gt;=$H347)),"Review late minutes",IF(AND($G347="Absent",ISNUMBER($I347),$I347&gt;0),"Absent with attended minutes",IF(AND($G347="Excused",ISNUMBER($I347),$I347&gt;0),"Excused with attended minutes",""))))))))))</f>
        <v/>
      </c>
    </row>
    <row r="348">
      <c r="A348" s="17" t="n"/>
      <c r="B348" s="18" t="n"/>
      <c r="C348" s="17" t="n"/>
      <c r="D348" s="17" t="n"/>
      <c r="E348" s="19">
        <f>IF($D348="","",IFERROR(INDEX('Roster &amp; Settings'!$B$5:$B$104,MATCH($D348,'Roster &amp; Settings'!$A$5:$A$104,0)),"Unknown learner"))</f>
        <v/>
      </c>
      <c r="F348" s="19">
        <f>IF($D348="","",IFERROR(INDEX('Roster &amp; Settings'!$C$5:$C$104,MATCH($D348,'Roster &amp; Settings'!$A$5:$A$104,0)),"Unknown group"))</f>
        <v/>
      </c>
      <c r="G348" s="17" t="n"/>
      <c r="H348" s="20" t="n"/>
      <c r="I348" s="20" t="n"/>
      <c r="J348" s="17" t="n"/>
      <c r="K348" s="21">
        <f>IF(COUNTA($A348:$I348)=0,"",IF(OR($A348="",$B348="",$C348="",$D348="",$G348="",$H348=""),0,IF($G348="Excused",0,1)))</f>
        <v/>
      </c>
      <c r="L348" s="21">
        <f>IF(COUNTA($A348:$I348)=0,"",IF(OR($A348="",$B348="",$C348="",$D348="",$G348="",$H348=""),0,IF(OR($G348="Present",$G348="Late"),1,0)))</f>
        <v/>
      </c>
      <c r="M348" s="22">
        <f>IF(OR($K348="",$K348=0),"",IFERROR($L348/$K348,""))</f>
        <v/>
      </c>
      <c r="N348" s="19">
        <f>IF(COUNTA($A348:$J348)=0,"",IF(OR($A348="",$B348="",$C348="",$D348="",$G348="",$H348=""),"Missing required field",IF(COUNTIF($A$5:$A$504,$A348)&gt;1,"Duplicate Record ID",IF(OR($E348="Unknown learner",$F348="Unknown group"),"Unknown learner",IF($B348&gt;TODAY(),"Future session date",IF(OR(NOT(ISNUMBER($H348)),$H348&lt;=0,$H348&gt;1440),"Invalid scheduled minutes",IF(AND(ISNUMBER($I348),$I348&gt;$H348),"Attended minutes exceed scheduled minutes",IF(AND($G348="Present",ISNUMBER($I348),$I348&lt;$H348),"Present with reduced minutes",IF(AND($G348="Late",OR($I348="",$I348&gt;=$H348)),"Review late minutes",IF(AND($G348="Absent",ISNUMBER($I348),$I348&gt;0),"Absent with attended minutes",IF(AND($G348="Excused",ISNUMBER($I348),$I348&gt;0),"Excused with attended minutes",""))))))))))</f>
        <v/>
      </c>
    </row>
    <row r="349">
      <c r="A349" s="17" t="n"/>
      <c r="B349" s="18" t="n"/>
      <c r="C349" s="17" t="n"/>
      <c r="D349" s="17" t="n"/>
      <c r="E349" s="19">
        <f>IF($D349="","",IFERROR(INDEX('Roster &amp; Settings'!$B$5:$B$104,MATCH($D349,'Roster &amp; Settings'!$A$5:$A$104,0)),"Unknown learner"))</f>
        <v/>
      </c>
      <c r="F349" s="19">
        <f>IF($D349="","",IFERROR(INDEX('Roster &amp; Settings'!$C$5:$C$104,MATCH($D349,'Roster &amp; Settings'!$A$5:$A$104,0)),"Unknown group"))</f>
        <v/>
      </c>
      <c r="G349" s="17" t="n"/>
      <c r="H349" s="20" t="n"/>
      <c r="I349" s="20" t="n"/>
      <c r="J349" s="17" t="n"/>
      <c r="K349" s="21">
        <f>IF(COUNTA($A349:$I349)=0,"",IF(OR($A349="",$B349="",$C349="",$D349="",$G349="",$H349=""),0,IF($G349="Excused",0,1)))</f>
        <v/>
      </c>
      <c r="L349" s="21">
        <f>IF(COUNTA($A349:$I349)=0,"",IF(OR($A349="",$B349="",$C349="",$D349="",$G349="",$H349=""),0,IF(OR($G349="Present",$G349="Late"),1,0)))</f>
        <v/>
      </c>
      <c r="M349" s="22">
        <f>IF(OR($K349="",$K349=0),"",IFERROR($L349/$K349,""))</f>
        <v/>
      </c>
      <c r="N349" s="19">
        <f>IF(COUNTA($A349:$J349)=0,"",IF(OR($A349="",$B349="",$C349="",$D349="",$G349="",$H349=""),"Missing required field",IF(COUNTIF($A$5:$A$504,$A349)&gt;1,"Duplicate Record ID",IF(OR($E349="Unknown learner",$F349="Unknown group"),"Unknown learner",IF($B349&gt;TODAY(),"Future session date",IF(OR(NOT(ISNUMBER($H349)),$H349&lt;=0,$H349&gt;1440),"Invalid scheduled minutes",IF(AND(ISNUMBER($I349),$I349&gt;$H349),"Attended minutes exceed scheduled minutes",IF(AND($G349="Present",ISNUMBER($I349),$I349&lt;$H349),"Present with reduced minutes",IF(AND($G349="Late",OR($I349="",$I349&gt;=$H349)),"Review late minutes",IF(AND($G349="Absent",ISNUMBER($I349),$I349&gt;0),"Absent with attended minutes",IF(AND($G349="Excused",ISNUMBER($I349),$I349&gt;0),"Excused with attended minutes",""))))))))))</f>
        <v/>
      </c>
    </row>
    <row r="350">
      <c r="A350" s="17" t="n"/>
      <c r="B350" s="18" t="n"/>
      <c r="C350" s="17" t="n"/>
      <c r="D350" s="17" t="n"/>
      <c r="E350" s="19">
        <f>IF($D350="","",IFERROR(INDEX('Roster &amp; Settings'!$B$5:$B$104,MATCH($D350,'Roster &amp; Settings'!$A$5:$A$104,0)),"Unknown learner"))</f>
        <v/>
      </c>
      <c r="F350" s="19">
        <f>IF($D350="","",IFERROR(INDEX('Roster &amp; Settings'!$C$5:$C$104,MATCH($D350,'Roster &amp; Settings'!$A$5:$A$104,0)),"Unknown group"))</f>
        <v/>
      </c>
      <c r="G350" s="17" t="n"/>
      <c r="H350" s="20" t="n"/>
      <c r="I350" s="20" t="n"/>
      <c r="J350" s="17" t="n"/>
      <c r="K350" s="21">
        <f>IF(COUNTA($A350:$I350)=0,"",IF(OR($A350="",$B350="",$C350="",$D350="",$G350="",$H350=""),0,IF($G350="Excused",0,1)))</f>
        <v/>
      </c>
      <c r="L350" s="21">
        <f>IF(COUNTA($A350:$I350)=0,"",IF(OR($A350="",$B350="",$C350="",$D350="",$G350="",$H350=""),0,IF(OR($G350="Present",$G350="Late"),1,0)))</f>
        <v/>
      </c>
      <c r="M350" s="22">
        <f>IF(OR($K350="",$K350=0),"",IFERROR($L350/$K350,""))</f>
        <v/>
      </c>
      <c r="N350" s="19">
        <f>IF(COUNTA($A350:$J350)=0,"",IF(OR($A350="",$B350="",$C350="",$D350="",$G350="",$H350=""),"Missing required field",IF(COUNTIF($A$5:$A$504,$A350)&gt;1,"Duplicate Record ID",IF(OR($E350="Unknown learner",$F350="Unknown group"),"Unknown learner",IF($B350&gt;TODAY(),"Future session date",IF(OR(NOT(ISNUMBER($H350)),$H350&lt;=0,$H350&gt;1440),"Invalid scheduled minutes",IF(AND(ISNUMBER($I350),$I350&gt;$H350),"Attended minutes exceed scheduled minutes",IF(AND($G350="Present",ISNUMBER($I350),$I350&lt;$H350),"Present with reduced minutes",IF(AND($G350="Late",OR($I350="",$I350&gt;=$H350)),"Review late minutes",IF(AND($G350="Absent",ISNUMBER($I350),$I350&gt;0),"Absent with attended minutes",IF(AND($G350="Excused",ISNUMBER($I350),$I350&gt;0),"Excused with attended minutes",""))))))))))</f>
        <v/>
      </c>
    </row>
    <row r="351">
      <c r="A351" s="17" t="n"/>
      <c r="B351" s="18" t="n"/>
      <c r="C351" s="17" t="n"/>
      <c r="D351" s="17" t="n"/>
      <c r="E351" s="19">
        <f>IF($D351="","",IFERROR(INDEX('Roster &amp; Settings'!$B$5:$B$104,MATCH($D351,'Roster &amp; Settings'!$A$5:$A$104,0)),"Unknown learner"))</f>
        <v/>
      </c>
      <c r="F351" s="19">
        <f>IF($D351="","",IFERROR(INDEX('Roster &amp; Settings'!$C$5:$C$104,MATCH($D351,'Roster &amp; Settings'!$A$5:$A$104,0)),"Unknown group"))</f>
        <v/>
      </c>
      <c r="G351" s="17" t="n"/>
      <c r="H351" s="20" t="n"/>
      <c r="I351" s="20" t="n"/>
      <c r="J351" s="17" t="n"/>
      <c r="K351" s="21">
        <f>IF(COUNTA($A351:$I351)=0,"",IF(OR($A351="",$B351="",$C351="",$D351="",$G351="",$H351=""),0,IF($G351="Excused",0,1)))</f>
        <v/>
      </c>
      <c r="L351" s="21">
        <f>IF(COUNTA($A351:$I351)=0,"",IF(OR($A351="",$B351="",$C351="",$D351="",$G351="",$H351=""),0,IF(OR($G351="Present",$G351="Late"),1,0)))</f>
        <v/>
      </c>
      <c r="M351" s="22">
        <f>IF(OR($K351="",$K351=0),"",IFERROR($L351/$K351,""))</f>
        <v/>
      </c>
      <c r="N351" s="19">
        <f>IF(COUNTA($A351:$J351)=0,"",IF(OR($A351="",$B351="",$C351="",$D351="",$G351="",$H351=""),"Missing required field",IF(COUNTIF($A$5:$A$504,$A351)&gt;1,"Duplicate Record ID",IF(OR($E351="Unknown learner",$F351="Unknown group"),"Unknown learner",IF($B351&gt;TODAY(),"Future session date",IF(OR(NOT(ISNUMBER($H351)),$H351&lt;=0,$H351&gt;1440),"Invalid scheduled minutes",IF(AND(ISNUMBER($I351),$I351&gt;$H351),"Attended minutes exceed scheduled minutes",IF(AND($G351="Present",ISNUMBER($I351),$I351&lt;$H351),"Present with reduced minutes",IF(AND($G351="Late",OR($I351="",$I351&gt;=$H351)),"Review late minutes",IF(AND($G351="Absent",ISNUMBER($I351),$I351&gt;0),"Absent with attended minutes",IF(AND($G351="Excused",ISNUMBER($I351),$I351&gt;0),"Excused with attended minutes",""))))))))))</f>
        <v/>
      </c>
    </row>
    <row r="352">
      <c r="A352" s="17" t="n"/>
      <c r="B352" s="18" t="n"/>
      <c r="C352" s="17" t="n"/>
      <c r="D352" s="17" t="n"/>
      <c r="E352" s="19">
        <f>IF($D352="","",IFERROR(INDEX('Roster &amp; Settings'!$B$5:$B$104,MATCH($D352,'Roster &amp; Settings'!$A$5:$A$104,0)),"Unknown learner"))</f>
        <v/>
      </c>
      <c r="F352" s="19">
        <f>IF($D352="","",IFERROR(INDEX('Roster &amp; Settings'!$C$5:$C$104,MATCH($D352,'Roster &amp; Settings'!$A$5:$A$104,0)),"Unknown group"))</f>
        <v/>
      </c>
      <c r="G352" s="17" t="n"/>
      <c r="H352" s="20" t="n"/>
      <c r="I352" s="20" t="n"/>
      <c r="J352" s="17" t="n"/>
      <c r="K352" s="21">
        <f>IF(COUNTA($A352:$I352)=0,"",IF(OR($A352="",$B352="",$C352="",$D352="",$G352="",$H352=""),0,IF($G352="Excused",0,1)))</f>
        <v/>
      </c>
      <c r="L352" s="21">
        <f>IF(COUNTA($A352:$I352)=0,"",IF(OR($A352="",$B352="",$C352="",$D352="",$G352="",$H352=""),0,IF(OR($G352="Present",$G352="Late"),1,0)))</f>
        <v/>
      </c>
      <c r="M352" s="22">
        <f>IF(OR($K352="",$K352=0),"",IFERROR($L352/$K352,""))</f>
        <v/>
      </c>
      <c r="N352" s="19">
        <f>IF(COUNTA($A352:$J352)=0,"",IF(OR($A352="",$B352="",$C352="",$D352="",$G352="",$H352=""),"Missing required field",IF(COUNTIF($A$5:$A$504,$A352)&gt;1,"Duplicate Record ID",IF(OR($E352="Unknown learner",$F352="Unknown group"),"Unknown learner",IF($B352&gt;TODAY(),"Future session date",IF(OR(NOT(ISNUMBER($H352)),$H352&lt;=0,$H352&gt;1440),"Invalid scheduled minutes",IF(AND(ISNUMBER($I352),$I352&gt;$H352),"Attended minutes exceed scheduled minutes",IF(AND($G352="Present",ISNUMBER($I352),$I352&lt;$H352),"Present with reduced minutes",IF(AND($G352="Late",OR($I352="",$I352&gt;=$H352)),"Review late minutes",IF(AND($G352="Absent",ISNUMBER($I352),$I352&gt;0),"Absent with attended minutes",IF(AND($G352="Excused",ISNUMBER($I352),$I352&gt;0),"Excused with attended minutes",""))))))))))</f>
        <v/>
      </c>
    </row>
    <row r="353">
      <c r="A353" s="17" t="n"/>
      <c r="B353" s="18" t="n"/>
      <c r="C353" s="17" t="n"/>
      <c r="D353" s="17" t="n"/>
      <c r="E353" s="19">
        <f>IF($D353="","",IFERROR(INDEX('Roster &amp; Settings'!$B$5:$B$104,MATCH($D353,'Roster &amp; Settings'!$A$5:$A$104,0)),"Unknown learner"))</f>
        <v/>
      </c>
      <c r="F353" s="19">
        <f>IF($D353="","",IFERROR(INDEX('Roster &amp; Settings'!$C$5:$C$104,MATCH($D353,'Roster &amp; Settings'!$A$5:$A$104,0)),"Unknown group"))</f>
        <v/>
      </c>
      <c r="G353" s="17" t="n"/>
      <c r="H353" s="20" t="n"/>
      <c r="I353" s="20" t="n"/>
      <c r="J353" s="17" t="n"/>
      <c r="K353" s="21">
        <f>IF(COUNTA($A353:$I353)=0,"",IF(OR($A353="",$B353="",$C353="",$D353="",$G353="",$H353=""),0,IF($G353="Excused",0,1)))</f>
        <v/>
      </c>
      <c r="L353" s="21">
        <f>IF(COUNTA($A353:$I353)=0,"",IF(OR($A353="",$B353="",$C353="",$D353="",$G353="",$H353=""),0,IF(OR($G353="Present",$G353="Late"),1,0)))</f>
        <v/>
      </c>
      <c r="M353" s="22">
        <f>IF(OR($K353="",$K353=0),"",IFERROR($L353/$K353,""))</f>
        <v/>
      </c>
      <c r="N353" s="19">
        <f>IF(COUNTA($A353:$J353)=0,"",IF(OR($A353="",$B353="",$C353="",$D353="",$G353="",$H353=""),"Missing required field",IF(COUNTIF($A$5:$A$504,$A353)&gt;1,"Duplicate Record ID",IF(OR($E353="Unknown learner",$F353="Unknown group"),"Unknown learner",IF($B353&gt;TODAY(),"Future session date",IF(OR(NOT(ISNUMBER($H353)),$H353&lt;=0,$H353&gt;1440),"Invalid scheduled minutes",IF(AND(ISNUMBER($I353),$I353&gt;$H353),"Attended minutes exceed scheduled minutes",IF(AND($G353="Present",ISNUMBER($I353),$I353&lt;$H353),"Present with reduced minutes",IF(AND($G353="Late",OR($I353="",$I353&gt;=$H353)),"Review late minutes",IF(AND($G353="Absent",ISNUMBER($I353),$I353&gt;0),"Absent with attended minutes",IF(AND($G353="Excused",ISNUMBER($I353),$I353&gt;0),"Excused with attended minutes",""))))))))))</f>
        <v/>
      </c>
    </row>
    <row r="354">
      <c r="A354" s="17" t="n"/>
      <c r="B354" s="18" t="n"/>
      <c r="C354" s="17" t="n"/>
      <c r="D354" s="17" t="n"/>
      <c r="E354" s="19">
        <f>IF($D354="","",IFERROR(INDEX('Roster &amp; Settings'!$B$5:$B$104,MATCH($D354,'Roster &amp; Settings'!$A$5:$A$104,0)),"Unknown learner"))</f>
        <v/>
      </c>
      <c r="F354" s="19">
        <f>IF($D354="","",IFERROR(INDEX('Roster &amp; Settings'!$C$5:$C$104,MATCH($D354,'Roster &amp; Settings'!$A$5:$A$104,0)),"Unknown group"))</f>
        <v/>
      </c>
      <c r="G354" s="17" t="n"/>
      <c r="H354" s="20" t="n"/>
      <c r="I354" s="20" t="n"/>
      <c r="J354" s="17" t="n"/>
      <c r="K354" s="21">
        <f>IF(COUNTA($A354:$I354)=0,"",IF(OR($A354="",$B354="",$C354="",$D354="",$G354="",$H354=""),0,IF($G354="Excused",0,1)))</f>
        <v/>
      </c>
      <c r="L354" s="21">
        <f>IF(COUNTA($A354:$I354)=0,"",IF(OR($A354="",$B354="",$C354="",$D354="",$G354="",$H354=""),0,IF(OR($G354="Present",$G354="Late"),1,0)))</f>
        <v/>
      </c>
      <c r="M354" s="22">
        <f>IF(OR($K354="",$K354=0),"",IFERROR($L354/$K354,""))</f>
        <v/>
      </c>
      <c r="N354" s="19">
        <f>IF(COUNTA($A354:$J354)=0,"",IF(OR($A354="",$B354="",$C354="",$D354="",$G354="",$H354=""),"Missing required field",IF(COUNTIF($A$5:$A$504,$A354)&gt;1,"Duplicate Record ID",IF(OR($E354="Unknown learner",$F354="Unknown group"),"Unknown learner",IF($B354&gt;TODAY(),"Future session date",IF(OR(NOT(ISNUMBER($H354)),$H354&lt;=0,$H354&gt;1440),"Invalid scheduled minutes",IF(AND(ISNUMBER($I354),$I354&gt;$H354),"Attended minutes exceed scheduled minutes",IF(AND($G354="Present",ISNUMBER($I354),$I354&lt;$H354),"Present with reduced minutes",IF(AND($G354="Late",OR($I354="",$I354&gt;=$H354)),"Review late minutes",IF(AND($G354="Absent",ISNUMBER($I354),$I354&gt;0),"Absent with attended minutes",IF(AND($G354="Excused",ISNUMBER($I354),$I354&gt;0),"Excused with attended minutes",""))))))))))</f>
        <v/>
      </c>
    </row>
    <row r="355">
      <c r="A355" s="17" t="n"/>
      <c r="B355" s="18" t="n"/>
      <c r="C355" s="17" t="n"/>
      <c r="D355" s="17" t="n"/>
      <c r="E355" s="19">
        <f>IF($D355="","",IFERROR(INDEX('Roster &amp; Settings'!$B$5:$B$104,MATCH($D355,'Roster &amp; Settings'!$A$5:$A$104,0)),"Unknown learner"))</f>
        <v/>
      </c>
      <c r="F355" s="19">
        <f>IF($D355="","",IFERROR(INDEX('Roster &amp; Settings'!$C$5:$C$104,MATCH($D355,'Roster &amp; Settings'!$A$5:$A$104,0)),"Unknown group"))</f>
        <v/>
      </c>
      <c r="G355" s="17" t="n"/>
      <c r="H355" s="20" t="n"/>
      <c r="I355" s="20" t="n"/>
      <c r="J355" s="17" t="n"/>
      <c r="K355" s="21">
        <f>IF(COUNTA($A355:$I355)=0,"",IF(OR($A355="",$B355="",$C355="",$D355="",$G355="",$H355=""),0,IF($G355="Excused",0,1)))</f>
        <v/>
      </c>
      <c r="L355" s="21">
        <f>IF(COUNTA($A355:$I355)=0,"",IF(OR($A355="",$B355="",$C355="",$D355="",$G355="",$H355=""),0,IF(OR($G355="Present",$G355="Late"),1,0)))</f>
        <v/>
      </c>
      <c r="M355" s="22">
        <f>IF(OR($K355="",$K355=0),"",IFERROR($L355/$K355,""))</f>
        <v/>
      </c>
      <c r="N355" s="19">
        <f>IF(COUNTA($A355:$J355)=0,"",IF(OR($A355="",$B355="",$C355="",$D355="",$G355="",$H355=""),"Missing required field",IF(COUNTIF($A$5:$A$504,$A355)&gt;1,"Duplicate Record ID",IF(OR($E355="Unknown learner",$F355="Unknown group"),"Unknown learner",IF($B355&gt;TODAY(),"Future session date",IF(OR(NOT(ISNUMBER($H355)),$H355&lt;=0,$H355&gt;1440),"Invalid scheduled minutes",IF(AND(ISNUMBER($I355),$I355&gt;$H355),"Attended minutes exceed scheduled minutes",IF(AND($G355="Present",ISNUMBER($I355),$I355&lt;$H355),"Present with reduced minutes",IF(AND($G355="Late",OR($I355="",$I355&gt;=$H355)),"Review late minutes",IF(AND($G355="Absent",ISNUMBER($I355),$I355&gt;0),"Absent with attended minutes",IF(AND($G355="Excused",ISNUMBER($I355),$I355&gt;0),"Excused with attended minutes",""))))))))))</f>
        <v/>
      </c>
    </row>
    <row r="356">
      <c r="A356" s="17" t="n"/>
      <c r="B356" s="18" t="n"/>
      <c r="C356" s="17" t="n"/>
      <c r="D356" s="17" t="n"/>
      <c r="E356" s="19">
        <f>IF($D356="","",IFERROR(INDEX('Roster &amp; Settings'!$B$5:$B$104,MATCH($D356,'Roster &amp; Settings'!$A$5:$A$104,0)),"Unknown learner"))</f>
        <v/>
      </c>
      <c r="F356" s="19">
        <f>IF($D356="","",IFERROR(INDEX('Roster &amp; Settings'!$C$5:$C$104,MATCH($D356,'Roster &amp; Settings'!$A$5:$A$104,0)),"Unknown group"))</f>
        <v/>
      </c>
      <c r="G356" s="17" t="n"/>
      <c r="H356" s="20" t="n"/>
      <c r="I356" s="20" t="n"/>
      <c r="J356" s="17" t="n"/>
      <c r="K356" s="21">
        <f>IF(COUNTA($A356:$I356)=0,"",IF(OR($A356="",$B356="",$C356="",$D356="",$G356="",$H356=""),0,IF($G356="Excused",0,1)))</f>
        <v/>
      </c>
      <c r="L356" s="21">
        <f>IF(COUNTA($A356:$I356)=0,"",IF(OR($A356="",$B356="",$C356="",$D356="",$G356="",$H356=""),0,IF(OR($G356="Present",$G356="Late"),1,0)))</f>
        <v/>
      </c>
      <c r="M356" s="22">
        <f>IF(OR($K356="",$K356=0),"",IFERROR($L356/$K356,""))</f>
        <v/>
      </c>
      <c r="N356" s="19">
        <f>IF(COUNTA($A356:$J356)=0,"",IF(OR($A356="",$B356="",$C356="",$D356="",$G356="",$H356=""),"Missing required field",IF(COUNTIF($A$5:$A$504,$A356)&gt;1,"Duplicate Record ID",IF(OR($E356="Unknown learner",$F356="Unknown group"),"Unknown learner",IF($B356&gt;TODAY(),"Future session date",IF(OR(NOT(ISNUMBER($H356)),$H356&lt;=0,$H356&gt;1440),"Invalid scheduled minutes",IF(AND(ISNUMBER($I356),$I356&gt;$H356),"Attended minutes exceed scheduled minutes",IF(AND($G356="Present",ISNUMBER($I356),$I356&lt;$H356),"Present with reduced minutes",IF(AND($G356="Late",OR($I356="",$I356&gt;=$H356)),"Review late minutes",IF(AND($G356="Absent",ISNUMBER($I356),$I356&gt;0),"Absent with attended minutes",IF(AND($G356="Excused",ISNUMBER($I356),$I356&gt;0),"Excused with attended minutes",""))))))))))</f>
        <v/>
      </c>
    </row>
    <row r="357">
      <c r="A357" s="17" t="n"/>
      <c r="B357" s="18" t="n"/>
      <c r="C357" s="17" t="n"/>
      <c r="D357" s="17" t="n"/>
      <c r="E357" s="19">
        <f>IF($D357="","",IFERROR(INDEX('Roster &amp; Settings'!$B$5:$B$104,MATCH($D357,'Roster &amp; Settings'!$A$5:$A$104,0)),"Unknown learner"))</f>
        <v/>
      </c>
      <c r="F357" s="19">
        <f>IF($D357="","",IFERROR(INDEX('Roster &amp; Settings'!$C$5:$C$104,MATCH($D357,'Roster &amp; Settings'!$A$5:$A$104,0)),"Unknown group"))</f>
        <v/>
      </c>
      <c r="G357" s="17" t="n"/>
      <c r="H357" s="20" t="n"/>
      <c r="I357" s="20" t="n"/>
      <c r="J357" s="17" t="n"/>
      <c r="K357" s="21">
        <f>IF(COUNTA($A357:$I357)=0,"",IF(OR($A357="",$B357="",$C357="",$D357="",$G357="",$H357=""),0,IF($G357="Excused",0,1)))</f>
        <v/>
      </c>
      <c r="L357" s="21">
        <f>IF(COUNTA($A357:$I357)=0,"",IF(OR($A357="",$B357="",$C357="",$D357="",$G357="",$H357=""),0,IF(OR($G357="Present",$G357="Late"),1,0)))</f>
        <v/>
      </c>
      <c r="M357" s="22">
        <f>IF(OR($K357="",$K357=0),"",IFERROR($L357/$K357,""))</f>
        <v/>
      </c>
      <c r="N357" s="19">
        <f>IF(COUNTA($A357:$J357)=0,"",IF(OR($A357="",$B357="",$C357="",$D357="",$G357="",$H357=""),"Missing required field",IF(COUNTIF($A$5:$A$504,$A357)&gt;1,"Duplicate Record ID",IF(OR($E357="Unknown learner",$F357="Unknown group"),"Unknown learner",IF($B357&gt;TODAY(),"Future session date",IF(OR(NOT(ISNUMBER($H357)),$H357&lt;=0,$H357&gt;1440),"Invalid scheduled minutes",IF(AND(ISNUMBER($I357),$I357&gt;$H357),"Attended minutes exceed scheduled minutes",IF(AND($G357="Present",ISNUMBER($I357),$I357&lt;$H357),"Present with reduced minutes",IF(AND($G357="Late",OR($I357="",$I357&gt;=$H357)),"Review late minutes",IF(AND($G357="Absent",ISNUMBER($I357),$I357&gt;0),"Absent with attended minutes",IF(AND($G357="Excused",ISNUMBER($I357),$I357&gt;0),"Excused with attended minutes",""))))))))))</f>
        <v/>
      </c>
    </row>
    <row r="358">
      <c r="A358" s="17" t="n"/>
      <c r="B358" s="18" t="n"/>
      <c r="C358" s="17" t="n"/>
      <c r="D358" s="17" t="n"/>
      <c r="E358" s="19">
        <f>IF($D358="","",IFERROR(INDEX('Roster &amp; Settings'!$B$5:$B$104,MATCH($D358,'Roster &amp; Settings'!$A$5:$A$104,0)),"Unknown learner"))</f>
        <v/>
      </c>
      <c r="F358" s="19">
        <f>IF($D358="","",IFERROR(INDEX('Roster &amp; Settings'!$C$5:$C$104,MATCH($D358,'Roster &amp; Settings'!$A$5:$A$104,0)),"Unknown group"))</f>
        <v/>
      </c>
      <c r="G358" s="17" t="n"/>
      <c r="H358" s="20" t="n"/>
      <c r="I358" s="20" t="n"/>
      <c r="J358" s="17" t="n"/>
      <c r="K358" s="21">
        <f>IF(COUNTA($A358:$I358)=0,"",IF(OR($A358="",$B358="",$C358="",$D358="",$G358="",$H358=""),0,IF($G358="Excused",0,1)))</f>
        <v/>
      </c>
      <c r="L358" s="21">
        <f>IF(COUNTA($A358:$I358)=0,"",IF(OR($A358="",$B358="",$C358="",$D358="",$G358="",$H358=""),0,IF(OR($G358="Present",$G358="Late"),1,0)))</f>
        <v/>
      </c>
      <c r="M358" s="22">
        <f>IF(OR($K358="",$K358=0),"",IFERROR($L358/$K358,""))</f>
        <v/>
      </c>
      <c r="N358" s="19">
        <f>IF(COUNTA($A358:$J358)=0,"",IF(OR($A358="",$B358="",$C358="",$D358="",$G358="",$H358=""),"Missing required field",IF(COUNTIF($A$5:$A$504,$A358)&gt;1,"Duplicate Record ID",IF(OR($E358="Unknown learner",$F358="Unknown group"),"Unknown learner",IF($B358&gt;TODAY(),"Future session date",IF(OR(NOT(ISNUMBER($H358)),$H358&lt;=0,$H358&gt;1440),"Invalid scheduled minutes",IF(AND(ISNUMBER($I358),$I358&gt;$H358),"Attended minutes exceed scheduled minutes",IF(AND($G358="Present",ISNUMBER($I358),$I358&lt;$H358),"Present with reduced minutes",IF(AND($G358="Late",OR($I358="",$I358&gt;=$H358)),"Review late minutes",IF(AND($G358="Absent",ISNUMBER($I358),$I358&gt;0),"Absent with attended minutes",IF(AND($G358="Excused",ISNUMBER($I358),$I358&gt;0),"Excused with attended minutes",""))))))))))</f>
        <v/>
      </c>
    </row>
    <row r="359">
      <c r="A359" s="17" t="n"/>
      <c r="B359" s="18" t="n"/>
      <c r="C359" s="17" t="n"/>
      <c r="D359" s="17" t="n"/>
      <c r="E359" s="19">
        <f>IF($D359="","",IFERROR(INDEX('Roster &amp; Settings'!$B$5:$B$104,MATCH($D359,'Roster &amp; Settings'!$A$5:$A$104,0)),"Unknown learner"))</f>
        <v/>
      </c>
      <c r="F359" s="19">
        <f>IF($D359="","",IFERROR(INDEX('Roster &amp; Settings'!$C$5:$C$104,MATCH($D359,'Roster &amp; Settings'!$A$5:$A$104,0)),"Unknown group"))</f>
        <v/>
      </c>
      <c r="G359" s="17" t="n"/>
      <c r="H359" s="20" t="n"/>
      <c r="I359" s="20" t="n"/>
      <c r="J359" s="17" t="n"/>
      <c r="K359" s="21">
        <f>IF(COUNTA($A359:$I359)=0,"",IF(OR($A359="",$B359="",$C359="",$D359="",$G359="",$H359=""),0,IF($G359="Excused",0,1)))</f>
        <v/>
      </c>
      <c r="L359" s="21">
        <f>IF(COUNTA($A359:$I359)=0,"",IF(OR($A359="",$B359="",$C359="",$D359="",$G359="",$H359=""),0,IF(OR($G359="Present",$G359="Late"),1,0)))</f>
        <v/>
      </c>
      <c r="M359" s="22">
        <f>IF(OR($K359="",$K359=0),"",IFERROR($L359/$K359,""))</f>
        <v/>
      </c>
      <c r="N359" s="19">
        <f>IF(COUNTA($A359:$J359)=0,"",IF(OR($A359="",$B359="",$C359="",$D359="",$G359="",$H359=""),"Missing required field",IF(COUNTIF($A$5:$A$504,$A359)&gt;1,"Duplicate Record ID",IF(OR($E359="Unknown learner",$F359="Unknown group"),"Unknown learner",IF($B359&gt;TODAY(),"Future session date",IF(OR(NOT(ISNUMBER($H359)),$H359&lt;=0,$H359&gt;1440),"Invalid scheduled minutes",IF(AND(ISNUMBER($I359),$I359&gt;$H359),"Attended minutes exceed scheduled minutes",IF(AND($G359="Present",ISNUMBER($I359),$I359&lt;$H359),"Present with reduced minutes",IF(AND($G359="Late",OR($I359="",$I359&gt;=$H359)),"Review late minutes",IF(AND($G359="Absent",ISNUMBER($I359),$I359&gt;0),"Absent with attended minutes",IF(AND($G359="Excused",ISNUMBER($I359),$I359&gt;0),"Excused with attended minutes",""))))))))))</f>
        <v/>
      </c>
    </row>
    <row r="360">
      <c r="A360" s="17" t="n"/>
      <c r="B360" s="18" t="n"/>
      <c r="C360" s="17" t="n"/>
      <c r="D360" s="17" t="n"/>
      <c r="E360" s="19">
        <f>IF($D360="","",IFERROR(INDEX('Roster &amp; Settings'!$B$5:$B$104,MATCH($D360,'Roster &amp; Settings'!$A$5:$A$104,0)),"Unknown learner"))</f>
        <v/>
      </c>
      <c r="F360" s="19">
        <f>IF($D360="","",IFERROR(INDEX('Roster &amp; Settings'!$C$5:$C$104,MATCH($D360,'Roster &amp; Settings'!$A$5:$A$104,0)),"Unknown group"))</f>
        <v/>
      </c>
      <c r="G360" s="17" t="n"/>
      <c r="H360" s="20" t="n"/>
      <c r="I360" s="20" t="n"/>
      <c r="J360" s="17" t="n"/>
      <c r="K360" s="21">
        <f>IF(COUNTA($A360:$I360)=0,"",IF(OR($A360="",$B360="",$C360="",$D360="",$G360="",$H360=""),0,IF($G360="Excused",0,1)))</f>
        <v/>
      </c>
      <c r="L360" s="21">
        <f>IF(COUNTA($A360:$I360)=0,"",IF(OR($A360="",$B360="",$C360="",$D360="",$G360="",$H360=""),0,IF(OR($G360="Present",$G360="Late"),1,0)))</f>
        <v/>
      </c>
      <c r="M360" s="22">
        <f>IF(OR($K360="",$K360=0),"",IFERROR($L360/$K360,""))</f>
        <v/>
      </c>
      <c r="N360" s="19">
        <f>IF(COUNTA($A360:$J360)=0,"",IF(OR($A360="",$B360="",$C360="",$D360="",$G360="",$H360=""),"Missing required field",IF(COUNTIF($A$5:$A$504,$A360)&gt;1,"Duplicate Record ID",IF(OR($E360="Unknown learner",$F360="Unknown group"),"Unknown learner",IF($B360&gt;TODAY(),"Future session date",IF(OR(NOT(ISNUMBER($H360)),$H360&lt;=0,$H360&gt;1440),"Invalid scheduled minutes",IF(AND(ISNUMBER($I360),$I360&gt;$H360),"Attended minutes exceed scheduled minutes",IF(AND($G360="Present",ISNUMBER($I360),$I360&lt;$H360),"Present with reduced minutes",IF(AND($G360="Late",OR($I360="",$I360&gt;=$H360)),"Review late minutes",IF(AND($G360="Absent",ISNUMBER($I360),$I360&gt;0),"Absent with attended minutes",IF(AND($G360="Excused",ISNUMBER($I360),$I360&gt;0),"Excused with attended minutes",""))))))))))</f>
        <v/>
      </c>
    </row>
    <row r="361">
      <c r="A361" s="17" t="n"/>
      <c r="B361" s="18" t="n"/>
      <c r="C361" s="17" t="n"/>
      <c r="D361" s="17" t="n"/>
      <c r="E361" s="19">
        <f>IF($D361="","",IFERROR(INDEX('Roster &amp; Settings'!$B$5:$B$104,MATCH($D361,'Roster &amp; Settings'!$A$5:$A$104,0)),"Unknown learner"))</f>
        <v/>
      </c>
      <c r="F361" s="19">
        <f>IF($D361="","",IFERROR(INDEX('Roster &amp; Settings'!$C$5:$C$104,MATCH($D361,'Roster &amp; Settings'!$A$5:$A$104,0)),"Unknown group"))</f>
        <v/>
      </c>
      <c r="G361" s="17" t="n"/>
      <c r="H361" s="20" t="n"/>
      <c r="I361" s="20" t="n"/>
      <c r="J361" s="17" t="n"/>
      <c r="K361" s="21">
        <f>IF(COUNTA($A361:$I361)=0,"",IF(OR($A361="",$B361="",$C361="",$D361="",$G361="",$H361=""),0,IF($G361="Excused",0,1)))</f>
        <v/>
      </c>
      <c r="L361" s="21">
        <f>IF(COUNTA($A361:$I361)=0,"",IF(OR($A361="",$B361="",$C361="",$D361="",$G361="",$H361=""),0,IF(OR($G361="Present",$G361="Late"),1,0)))</f>
        <v/>
      </c>
      <c r="M361" s="22">
        <f>IF(OR($K361="",$K361=0),"",IFERROR($L361/$K361,""))</f>
        <v/>
      </c>
      <c r="N361" s="19">
        <f>IF(COUNTA($A361:$J361)=0,"",IF(OR($A361="",$B361="",$C361="",$D361="",$G361="",$H361=""),"Missing required field",IF(COUNTIF($A$5:$A$504,$A361)&gt;1,"Duplicate Record ID",IF(OR($E361="Unknown learner",$F361="Unknown group"),"Unknown learner",IF($B361&gt;TODAY(),"Future session date",IF(OR(NOT(ISNUMBER($H361)),$H361&lt;=0,$H361&gt;1440),"Invalid scheduled minutes",IF(AND(ISNUMBER($I361),$I361&gt;$H361),"Attended minutes exceed scheduled minutes",IF(AND($G361="Present",ISNUMBER($I361),$I361&lt;$H361),"Present with reduced minutes",IF(AND($G361="Late",OR($I361="",$I361&gt;=$H361)),"Review late minutes",IF(AND($G361="Absent",ISNUMBER($I361),$I361&gt;0),"Absent with attended minutes",IF(AND($G361="Excused",ISNUMBER($I361),$I361&gt;0),"Excused with attended minutes",""))))))))))</f>
        <v/>
      </c>
    </row>
    <row r="362">
      <c r="A362" s="17" t="n"/>
      <c r="B362" s="18" t="n"/>
      <c r="C362" s="17" t="n"/>
      <c r="D362" s="17" t="n"/>
      <c r="E362" s="19">
        <f>IF($D362="","",IFERROR(INDEX('Roster &amp; Settings'!$B$5:$B$104,MATCH($D362,'Roster &amp; Settings'!$A$5:$A$104,0)),"Unknown learner"))</f>
        <v/>
      </c>
      <c r="F362" s="19">
        <f>IF($D362="","",IFERROR(INDEX('Roster &amp; Settings'!$C$5:$C$104,MATCH($D362,'Roster &amp; Settings'!$A$5:$A$104,0)),"Unknown group"))</f>
        <v/>
      </c>
      <c r="G362" s="17" t="n"/>
      <c r="H362" s="20" t="n"/>
      <c r="I362" s="20" t="n"/>
      <c r="J362" s="17" t="n"/>
      <c r="K362" s="21">
        <f>IF(COUNTA($A362:$I362)=0,"",IF(OR($A362="",$B362="",$C362="",$D362="",$G362="",$H362=""),0,IF($G362="Excused",0,1)))</f>
        <v/>
      </c>
      <c r="L362" s="21">
        <f>IF(COUNTA($A362:$I362)=0,"",IF(OR($A362="",$B362="",$C362="",$D362="",$G362="",$H362=""),0,IF(OR($G362="Present",$G362="Late"),1,0)))</f>
        <v/>
      </c>
      <c r="M362" s="22">
        <f>IF(OR($K362="",$K362=0),"",IFERROR($L362/$K362,""))</f>
        <v/>
      </c>
      <c r="N362" s="19">
        <f>IF(COUNTA($A362:$J362)=0,"",IF(OR($A362="",$B362="",$C362="",$D362="",$G362="",$H362=""),"Missing required field",IF(COUNTIF($A$5:$A$504,$A362)&gt;1,"Duplicate Record ID",IF(OR($E362="Unknown learner",$F362="Unknown group"),"Unknown learner",IF($B362&gt;TODAY(),"Future session date",IF(OR(NOT(ISNUMBER($H362)),$H362&lt;=0,$H362&gt;1440),"Invalid scheduled minutes",IF(AND(ISNUMBER($I362),$I362&gt;$H362),"Attended minutes exceed scheduled minutes",IF(AND($G362="Present",ISNUMBER($I362),$I362&lt;$H362),"Present with reduced minutes",IF(AND($G362="Late",OR($I362="",$I362&gt;=$H362)),"Review late minutes",IF(AND($G362="Absent",ISNUMBER($I362),$I362&gt;0),"Absent with attended minutes",IF(AND($G362="Excused",ISNUMBER($I362),$I362&gt;0),"Excused with attended minutes",""))))))))))</f>
        <v/>
      </c>
    </row>
    <row r="363">
      <c r="A363" s="17" t="n"/>
      <c r="B363" s="18" t="n"/>
      <c r="C363" s="17" t="n"/>
      <c r="D363" s="17" t="n"/>
      <c r="E363" s="19">
        <f>IF($D363="","",IFERROR(INDEX('Roster &amp; Settings'!$B$5:$B$104,MATCH($D363,'Roster &amp; Settings'!$A$5:$A$104,0)),"Unknown learner"))</f>
        <v/>
      </c>
      <c r="F363" s="19">
        <f>IF($D363="","",IFERROR(INDEX('Roster &amp; Settings'!$C$5:$C$104,MATCH($D363,'Roster &amp; Settings'!$A$5:$A$104,0)),"Unknown group"))</f>
        <v/>
      </c>
      <c r="G363" s="17" t="n"/>
      <c r="H363" s="20" t="n"/>
      <c r="I363" s="20" t="n"/>
      <c r="J363" s="17" t="n"/>
      <c r="K363" s="21">
        <f>IF(COUNTA($A363:$I363)=0,"",IF(OR($A363="",$B363="",$C363="",$D363="",$G363="",$H363=""),0,IF($G363="Excused",0,1)))</f>
        <v/>
      </c>
      <c r="L363" s="21">
        <f>IF(COUNTA($A363:$I363)=0,"",IF(OR($A363="",$B363="",$C363="",$D363="",$G363="",$H363=""),0,IF(OR($G363="Present",$G363="Late"),1,0)))</f>
        <v/>
      </c>
      <c r="M363" s="22">
        <f>IF(OR($K363="",$K363=0),"",IFERROR($L363/$K363,""))</f>
        <v/>
      </c>
      <c r="N363" s="19">
        <f>IF(COUNTA($A363:$J363)=0,"",IF(OR($A363="",$B363="",$C363="",$D363="",$G363="",$H363=""),"Missing required field",IF(COUNTIF($A$5:$A$504,$A363)&gt;1,"Duplicate Record ID",IF(OR($E363="Unknown learner",$F363="Unknown group"),"Unknown learner",IF($B363&gt;TODAY(),"Future session date",IF(OR(NOT(ISNUMBER($H363)),$H363&lt;=0,$H363&gt;1440),"Invalid scheduled minutes",IF(AND(ISNUMBER($I363),$I363&gt;$H363),"Attended minutes exceed scheduled minutes",IF(AND($G363="Present",ISNUMBER($I363),$I363&lt;$H363),"Present with reduced minutes",IF(AND($G363="Late",OR($I363="",$I363&gt;=$H363)),"Review late minutes",IF(AND($G363="Absent",ISNUMBER($I363),$I363&gt;0),"Absent with attended minutes",IF(AND($G363="Excused",ISNUMBER($I363),$I363&gt;0),"Excused with attended minutes",""))))))))))</f>
        <v/>
      </c>
    </row>
    <row r="364">
      <c r="A364" s="17" t="n"/>
      <c r="B364" s="18" t="n"/>
      <c r="C364" s="17" t="n"/>
      <c r="D364" s="17" t="n"/>
      <c r="E364" s="19">
        <f>IF($D364="","",IFERROR(INDEX('Roster &amp; Settings'!$B$5:$B$104,MATCH($D364,'Roster &amp; Settings'!$A$5:$A$104,0)),"Unknown learner"))</f>
        <v/>
      </c>
      <c r="F364" s="19">
        <f>IF($D364="","",IFERROR(INDEX('Roster &amp; Settings'!$C$5:$C$104,MATCH($D364,'Roster &amp; Settings'!$A$5:$A$104,0)),"Unknown group"))</f>
        <v/>
      </c>
      <c r="G364" s="17" t="n"/>
      <c r="H364" s="20" t="n"/>
      <c r="I364" s="20" t="n"/>
      <c r="J364" s="17" t="n"/>
      <c r="K364" s="21">
        <f>IF(COUNTA($A364:$I364)=0,"",IF(OR($A364="",$B364="",$C364="",$D364="",$G364="",$H364=""),0,IF($G364="Excused",0,1)))</f>
        <v/>
      </c>
      <c r="L364" s="21">
        <f>IF(COUNTA($A364:$I364)=0,"",IF(OR($A364="",$B364="",$C364="",$D364="",$G364="",$H364=""),0,IF(OR($G364="Present",$G364="Late"),1,0)))</f>
        <v/>
      </c>
      <c r="M364" s="22">
        <f>IF(OR($K364="",$K364=0),"",IFERROR($L364/$K364,""))</f>
        <v/>
      </c>
      <c r="N364" s="19">
        <f>IF(COUNTA($A364:$J364)=0,"",IF(OR($A364="",$B364="",$C364="",$D364="",$G364="",$H364=""),"Missing required field",IF(COUNTIF($A$5:$A$504,$A364)&gt;1,"Duplicate Record ID",IF(OR($E364="Unknown learner",$F364="Unknown group"),"Unknown learner",IF($B364&gt;TODAY(),"Future session date",IF(OR(NOT(ISNUMBER($H364)),$H364&lt;=0,$H364&gt;1440),"Invalid scheduled minutes",IF(AND(ISNUMBER($I364),$I364&gt;$H364),"Attended minutes exceed scheduled minutes",IF(AND($G364="Present",ISNUMBER($I364),$I364&lt;$H364),"Present with reduced minutes",IF(AND($G364="Late",OR($I364="",$I364&gt;=$H364)),"Review late minutes",IF(AND($G364="Absent",ISNUMBER($I364),$I364&gt;0),"Absent with attended minutes",IF(AND($G364="Excused",ISNUMBER($I364),$I364&gt;0),"Excused with attended minutes",""))))))))))</f>
        <v/>
      </c>
    </row>
    <row r="365">
      <c r="A365" s="17" t="n"/>
      <c r="B365" s="18" t="n"/>
      <c r="C365" s="17" t="n"/>
      <c r="D365" s="17" t="n"/>
      <c r="E365" s="19">
        <f>IF($D365="","",IFERROR(INDEX('Roster &amp; Settings'!$B$5:$B$104,MATCH($D365,'Roster &amp; Settings'!$A$5:$A$104,0)),"Unknown learner"))</f>
        <v/>
      </c>
      <c r="F365" s="19">
        <f>IF($D365="","",IFERROR(INDEX('Roster &amp; Settings'!$C$5:$C$104,MATCH($D365,'Roster &amp; Settings'!$A$5:$A$104,0)),"Unknown group"))</f>
        <v/>
      </c>
      <c r="G365" s="17" t="n"/>
      <c r="H365" s="20" t="n"/>
      <c r="I365" s="20" t="n"/>
      <c r="J365" s="17" t="n"/>
      <c r="K365" s="21">
        <f>IF(COUNTA($A365:$I365)=0,"",IF(OR($A365="",$B365="",$C365="",$D365="",$G365="",$H365=""),0,IF($G365="Excused",0,1)))</f>
        <v/>
      </c>
      <c r="L365" s="21">
        <f>IF(COUNTA($A365:$I365)=0,"",IF(OR($A365="",$B365="",$C365="",$D365="",$G365="",$H365=""),0,IF(OR($G365="Present",$G365="Late"),1,0)))</f>
        <v/>
      </c>
      <c r="M365" s="22">
        <f>IF(OR($K365="",$K365=0),"",IFERROR($L365/$K365,""))</f>
        <v/>
      </c>
      <c r="N365" s="19">
        <f>IF(COUNTA($A365:$J365)=0,"",IF(OR($A365="",$B365="",$C365="",$D365="",$G365="",$H365=""),"Missing required field",IF(COUNTIF($A$5:$A$504,$A365)&gt;1,"Duplicate Record ID",IF(OR($E365="Unknown learner",$F365="Unknown group"),"Unknown learner",IF($B365&gt;TODAY(),"Future session date",IF(OR(NOT(ISNUMBER($H365)),$H365&lt;=0,$H365&gt;1440),"Invalid scheduled minutes",IF(AND(ISNUMBER($I365),$I365&gt;$H365),"Attended minutes exceed scheduled minutes",IF(AND($G365="Present",ISNUMBER($I365),$I365&lt;$H365),"Present with reduced minutes",IF(AND($G365="Late",OR($I365="",$I365&gt;=$H365)),"Review late minutes",IF(AND($G365="Absent",ISNUMBER($I365),$I365&gt;0),"Absent with attended minutes",IF(AND($G365="Excused",ISNUMBER($I365),$I365&gt;0),"Excused with attended minutes",""))))))))))</f>
        <v/>
      </c>
    </row>
    <row r="366">
      <c r="A366" s="17" t="n"/>
      <c r="B366" s="18" t="n"/>
      <c r="C366" s="17" t="n"/>
      <c r="D366" s="17" t="n"/>
      <c r="E366" s="19">
        <f>IF($D366="","",IFERROR(INDEX('Roster &amp; Settings'!$B$5:$B$104,MATCH($D366,'Roster &amp; Settings'!$A$5:$A$104,0)),"Unknown learner"))</f>
        <v/>
      </c>
      <c r="F366" s="19">
        <f>IF($D366="","",IFERROR(INDEX('Roster &amp; Settings'!$C$5:$C$104,MATCH($D366,'Roster &amp; Settings'!$A$5:$A$104,0)),"Unknown group"))</f>
        <v/>
      </c>
      <c r="G366" s="17" t="n"/>
      <c r="H366" s="20" t="n"/>
      <c r="I366" s="20" t="n"/>
      <c r="J366" s="17" t="n"/>
      <c r="K366" s="21">
        <f>IF(COUNTA($A366:$I366)=0,"",IF(OR($A366="",$B366="",$C366="",$D366="",$G366="",$H366=""),0,IF($G366="Excused",0,1)))</f>
        <v/>
      </c>
      <c r="L366" s="21">
        <f>IF(COUNTA($A366:$I366)=0,"",IF(OR($A366="",$B366="",$C366="",$D366="",$G366="",$H366=""),0,IF(OR($G366="Present",$G366="Late"),1,0)))</f>
        <v/>
      </c>
      <c r="M366" s="22">
        <f>IF(OR($K366="",$K366=0),"",IFERROR($L366/$K366,""))</f>
        <v/>
      </c>
      <c r="N366" s="19">
        <f>IF(COUNTA($A366:$J366)=0,"",IF(OR($A366="",$B366="",$C366="",$D366="",$G366="",$H366=""),"Missing required field",IF(COUNTIF($A$5:$A$504,$A366)&gt;1,"Duplicate Record ID",IF(OR($E366="Unknown learner",$F366="Unknown group"),"Unknown learner",IF($B366&gt;TODAY(),"Future session date",IF(OR(NOT(ISNUMBER($H366)),$H366&lt;=0,$H366&gt;1440),"Invalid scheduled minutes",IF(AND(ISNUMBER($I366),$I366&gt;$H366),"Attended minutes exceed scheduled minutes",IF(AND($G366="Present",ISNUMBER($I366),$I366&lt;$H366),"Present with reduced minutes",IF(AND($G366="Late",OR($I366="",$I366&gt;=$H366)),"Review late minutes",IF(AND($G366="Absent",ISNUMBER($I366),$I366&gt;0),"Absent with attended minutes",IF(AND($G366="Excused",ISNUMBER($I366),$I366&gt;0),"Excused with attended minutes",""))))))))))</f>
        <v/>
      </c>
    </row>
    <row r="367">
      <c r="A367" s="17" t="n"/>
      <c r="B367" s="18" t="n"/>
      <c r="C367" s="17" t="n"/>
      <c r="D367" s="17" t="n"/>
      <c r="E367" s="19">
        <f>IF($D367="","",IFERROR(INDEX('Roster &amp; Settings'!$B$5:$B$104,MATCH($D367,'Roster &amp; Settings'!$A$5:$A$104,0)),"Unknown learner"))</f>
        <v/>
      </c>
      <c r="F367" s="19">
        <f>IF($D367="","",IFERROR(INDEX('Roster &amp; Settings'!$C$5:$C$104,MATCH($D367,'Roster &amp; Settings'!$A$5:$A$104,0)),"Unknown group"))</f>
        <v/>
      </c>
      <c r="G367" s="17" t="n"/>
      <c r="H367" s="20" t="n"/>
      <c r="I367" s="20" t="n"/>
      <c r="J367" s="17" t="n"/>
      <c r="K367" s="21">
        <f>IF(COUNTA($A367:$I367)=0,"",IF(OR($A367="",$B367="",$C367="",$D367="",$G367="",$H367=""),0,IF($G367="Excused",0,1)))</f>
        <v/>
      </c>
      <c r="L367" s="21">
        <f>IF(COUNTA($A367:$I367)=0,"",IF(OR($A367="",$B367="",$C367="",$D367="",$G367="",$H367=""),0,IF(OR($G367="Present",$G367="Late"),1,0)))</f>
        <v/>
      </c>
      <c r="M367" s="22">
        <f>IF(OR($K367="",$K367=0),"",IFERROR($L367/$K367,""))</f>
        <v/>
      </c>
      <c r="N367" s="19">
        <f>IF(COUNTA($A367:$J367)=0,"",IF(OR($A367="",$B367="",$C367="",$D367="",$G367="",$H367=""),"Missing required field",IF(COUNTIF($A$5:$A$504,$A367)&gt;1,"Duplicate Record ID",IF(OR($E367="Unknown learner",$F367="Unknown group"),"Unknown learner",IF($B367&gt;TODAY(),"Future session date",IF(OR(NOT(ISNUMBER($H367)),$H367&lt;=0,$H367&gt;1440),"Invalid scheduled minutes",IF(AND(ISNUMBER($I367),$I367&gt;$H367),"Attended minutes exceed scheduled minutes",IF(AND($G367="Present",ISNUMBER($I367),$I367&lt;$H367),"Present with reduced minutes",IF(AND($G367="Late",OR($I367="",$I367&gt;=$H367)),"Review late minutes",IF(AND($G367="Absent",ISNUMBER($I367),$I367&gt;0),"Absent with attended minutes",IF(AND($G367="Excused",ISNUMBER($I367),$I367&gt;0),"Excused with attended minutes",""))))))))))</f>
        <v/>
      </c>
    </row>
    <row r="368">
      <c r="A368" s="17" t="n"/>
      <c r="B368" s="18" t="n"/>
      <c r="C368" s="17" t="n"/>
      <c r="D368" s="17" t="n"/>
      <c r="E368" s="19">
        <f>IF($D368="","",IFERROR(INDEX('Roster &amp; Settings'!$B$5:$B$104,MATCH($D368,'Roster &amp; Settings'!$A$5:$A$104,0)),"Unknown learner"))</f>
        <v/>
      </c>
      <c r="F368" s="19">
        <f>IF($D368="","",IFERROR(INDEX('Roster &amp; Settings'!$C$5:$C$104,MATCH($D368,'Roster &amp; Settings'!$A$5:$A$104,0)),"Unknown group"))</f>
        <v/>
      </c>
      <c r="G368" s="17" t="n"/>
      <c r="H368" s="20" t="n"/>
      <c r="I368" s="20" t="n"/>
      <c r="J368" s="17" t="n"/>
      <c r="K368" s="21">
        <f>IF(COUNTA($A368:$I368)=0,"",IF(OR($A368="",$B368="",$C368="",$D368="",$G368="",$H368=""),0,IF($G368="Excused",0,1)))</f>
        <v/>
      </c>
      <c r="L368" s="21">
        <f>IF(COUNTA($A368:$I368)=0,"",IF(OR($A368="",$B368="",$C368="",$D368="",$G368="",$H368=""),0,IF(OR($G368="Present",$G368="Late"),1,0)))</f>
        <v/>
      </c>
      <c r="M368" s="22">
        <f>IF(OR($K368="",$K368=0),"",IFERROR($L368/$K368,""))</f>
        <v/>
      </c>
      <c r="N368" s="19">
        <f>IF(COUNTA($A368:$J368)=0,"",IF(OR($A368="",$B368="",$C368="",$D368="",$G368="",$H368=""),"Missing required field",IF(COUNTIF($A$5:$A$504,$A368)&gt;1,"Duplicate Record ID",IF(OR($E368="Unknown learner",$F368="Unknown group"),"Unknown learner",IF($B368&gt;TODAY(),"Future session date",IF(OR(NOT(ISNUMBER($H368)),$H368&lt;=0,$H368&gt;1440),"Invalid scheduled minutes",IF(AND(ISNUMBER($I368),$I368&gt;$H368),"Attended minutes exceed scheduled minutes",IF(AND($G368="Present",ISNUMBER($I368),$I368&lt;$H368),"Present with reduced minutes",IF(AND($G368="Late",OR($I368="",$I368&gt;=$H368)),"Review late minutes",IF(AND($G368="Absent",ISNUMBER($I368),$I368&gt;0),"Absent with attended minutes",IF(AND($G368="Excused",ISNUMBER($I368),$I368&gt;0),"Excused with attended minutes",""))))))))))</f>
        <v/>
      </c>
    </row>
    <row r="369">
      <c r="A369" s="17" t="n"/>
      <c r="B369" s="18" t="n"/>
      <c r="C369" s="17" t="n"/>
      <c r="D369" s="17" t="n"/>
      <c r="E369" s="19">
        <f>IF($D369="","",IFERROR(INDEX('Roster &amp; Settings'!$B$5:$B$104,MATCH($D369,'Roster &amp; Settings'!$A$5:$A$104,0)),"Unknown learner"))</f>
        <v/>
      </c>
      <c r="F369" s="19">
        <f>IF($D369="","",IFERROR(INDEX('Roster &amp; Settings'!$C$5:$C$104,MATCH($D369,'Roster &amp; Settings'!$A$5:$A$104,0)),"Unknown group"))</f>
        <v/>
      </c>
      <c r="G369" s="17" t="n"/>
      <c r="H369" s="20" t="n"/>
      <c r="I369" s="20" t="n"/>
      <c r="J369" s="17" t="n"/>
      <c r="K369" s="21">
        <f>IF(COUNTA($A369:$I369)=0,"",IF(OR($A369="",$B369="",$C369="",$D369="",$G369="",$H369=""),0,IF($G369="Excused",0,1)))</f>
        <v/>
      </c>
      <c r="L369" s="21">
        <f>IF(COUNTA($A369:$I369)=0,"",IF(OR($A369="",$B369="",$C369="",$D369="",$G369="",$H369=""),0,IF(OR($G369="Present",$G369="Late"),1,0)))</f>
        <v/>
      </c>
      <c r="M369" s="22">
        <f>IF(OR($K369="",$K369=0),"",IFERROR($L369/$K369,""))</f>
        <v/>
      </c>
      <c r="N369" s="19">
        <f>IF(COUNTA($A369:$J369)=0,"",IF(OR($A369="",$B369="",$C369="",$D369="",$G369="",$H369=""),"Missing required field",IF(COUNTIF($A$5:$A$504,$A369)&gt;1,"Duplicate Record ID",IF(OR($E369="Unknown learner",$F369="Unknown group"),"Unknown learner",IF($B369&gt;TODAY(),"Future session date",IF(OR(NOT(ISNUMBER($H369)),$H369&lt;=0,$H369&gt;1440),"Invalid scheduled minutes",IF(AND(ISNUMBER($I369),$I369&gt;$H369),"Attended minutes exceed scheduled minutes",IF(AND($G369="Present",ISNUMBER($I369),$I369&lt;$H369),"Present with reduced minutes",IF(AND($G369="Late",OR($I369="",$I369&gt;=$H369)),"Review late minutes",IF(AND($G369="Absent",ISNUMBER($I369),$I369&gt;0),"Absent with attended minutes",IF(AND($G369="Excused",ISNUMBER($I369),$I369&gt;0),"Excused with attended minutes",""))))))))))</f>
        <v/>
      </c>
    </row>
    <row r="370">
      <c r="A370" s="17" t="n"/>
      <c r="B370" s="18" t="n"/>
      <c r="C370" s="17" t="n"/>
      <c r="D370" s="17" t="n"/>
      <c r="E370" s="19">
        <f>IF($D370="","",IFERROR(INDEX('Roster &amp; Settings'!$B$5:$B$104,MATCH($D370,'Roster &amp; Settings'!$A$5:$A$104,0)),"Unknown learner"))</f>
        <v/>
      </c>
      <c r="F370" s="19">
        <f>IF($D370="","",IFERROR(INDEX('Roster &amp; Settings'!$C$5:$C$104,MATCH($D370,'Roster &amp; Settings'!$A$5:$A$104,0)),"Unknown group"))</f>
        <v/>
      </c>
      <c r="G370" s="17" t="n"/>
      <c r="H370" s="20" t="n"/>
      <c r="I370" s="20" t="n"/>
      <c r="J370" s="17" t="n"/>
      <c r="K370" s="21">
        <f>IF(COUNTA($A370:$I370)=0,"",IF(OR($A370="",$B370="",$C370="",$D370="",$G370="",$H370=""),0,IF($G370="Excused",0,1)))</f>
        <v/>
      </c>
      <c r="L370" s="21">
        <f>IF(COUNTA($A370:$I370)=0,"",IF(OR($A370="",$B370="",$C370="",$D370="",$G370="",$H370=""),0,IF(OR($G370="Present",$G370="Late"),1,0)))</f>
        <v/>
      </c>
      <c r="M370" s="22">
        <f>IF(OR($K370="",$K370=0),"",IFERROR($L370/$K370,""))</f>
        <v/>
      </c>
      <c r="N370" s="19">
        <f>IF(COUNTA($A370:$J370)=0,"",IF(OR($A370="",$B370="",$C370="",$D370="",$G370="",$H370=""),"Missing required field",IF(COUNTIF($A$5:$A$504,$A370)&gt;1,"Duplicate Record ID",IF(OR($E370="Unknown learner",$F370="Unknown group"),"Unknown learner",IF($B370&gt;TODAY(),"Future session date",IF(OR(NOT(ISNUMBER($H370)),$H370&lt;=0,$H370&gt;1440),"Invalid scheduled minutes",IF(AND(ISNUMBER($I370),$I370&gt;$H370),"Attended minutes exceed scheduled minutes",IF(AND($G370="Present",ISNUMBER($I370),$I370&lt;$H370),"Present with reduced minutes",IF(AND($G370="Late",OR($I370="",$I370&gt;=$H370)),"Review late minutes",IF(AND($G370="Absent",ISNUMBER($I370),$I370&gt;0),"Absent with attended minutes",IF(AND($G370="Excused",ISNUMBER($I370),$I370&gt;0),"Excused with attended minutes",""))))))))))</f>
        <v/>
      </c>
    </row>
    <row r="371">
      <c r="A371" s="17" t="n"/>
      <c r="B371" s="18" t="n"/>
      <c r="C371" s="17" t="n"/>
      <c r="D371" s="17" t="n"/>
      <c r="E371" s="19">
        <f>IF($D371="","",IFERROR(INDEX('Roster &amp; Settings'!$B$5:$B$104,MATCH($D371,'Roster &amp; Settings'!$A$5:$A$104,0)),"Unknown learner"))</f>
        <v/>
      </c>
      <c r="F371" s="19">
        <f>IF($D371="","",IFERROR(INDEX('Roster &amp; Settings'!$C$5:$C$104,MATCH($D371,'Roster &amp; Settings'!$A$5:$A$104,0)),"Unknown group"))</f>
        <v/>
      </c>
      <c r="G371" s="17" t="n"/>
      <c r="H371" s="20" t="n"/>
      <c r="I371" s="20" t="n"/>
      <c r="J371" s="17" t="n"/>
      <c r="K371" s="21">
        <f>IF(COUNTA($A371:$I371)=0,"",IF(OR($A371="",$B371="",$C371="",$D371="",$G371="",$H371=""),0,IF($G371="Excused",0,1)))</f>
        <v/>
      </c>
      <c r="L371" s="21">
        <f>IF(COUNTA($A371:$I371)=0,"",IF(OR($A371="",$B371="",$C371="",$D371="",$G371="",$H371=""),0,IF(OR($G371="Present",$G371="Late"),1,0)))</f>
        <v/>
      </c>
      <c r="M371" s="22">
        <f>IF(OR($K371="",$K371=0),"",IFERROR($L371/$K371,""))</f>
        <v/>
      </c>
      <c r="N371" s="19">
        <f>IF(COUNTA($A371:$J371)=0,"",IF(OR($A371="",$B371="",$C371="",$D371="",$G371="",$H371=""),"Missing required field",IF(COUNTIF($A$5:$A$504,$A371)&gt;1,"Duplicate Record ID",IF(OR($E371="Unknown learner",$F371="Unknown group"),"Unknown learner",IF($B371&gt;TODAY(),"Future session date",IF(OR(NOT(ISNUMBER($H371)),$H371&lt;=0,$H371&gt;1440),"Invalid scheduled minutes",IF(AND(ISNUMBER($I371),$I371&gt;$H371),"Attended minutes exceed scheduled minutes",IF(AND($G371="Present",ISNUMBER($I371),$I371&lt;$H371),"Present with reduced minutes",IF(AND($G371="Late",OR($I371="",$I371&gt;=$H371)),"Review late minutes",IF(AND($G371="Absent",ISNUMBER($I371),$I371&gt;0),"Absent with attended minutes",IF(AND($G371="Excused",ISNUMBER($I371),$I371&gt;0),"Excused with attended minutes",""))))))))))</f>
        <v/>
      </c>
    </row>
    <row r="372">
      <c r="A372" s="17" t="n"/>
      <c r="B372" s="18" t="n"/>
      <c r="C372" s="17" t="n"/>
      <c r="D372" s="17" t="n"/>
      <c r="E372" s="19">
        <f>IF($D372="","",IFERROR(INDEX('Roster &amp; Settings'!$B$5:$B$104,MATCH($D372,'Roster &amp; Settings'!$A$5:$A$104,0)),"Unknown learner"))</f>
        <v/>
      </c>
      <c r="F372" s="19">
        <f>IF($D372="","",IFERROR(INDEX('Roster &amp; Settings'!$C$5:$C$104,MATCH($D372,'Roster &amp; Settings'!$A$5:$A$104,0)),"Unknown group"))</f>
        <v/>
      </c>
      <c r="G372" s="17" t="n"/>
      <c r="H372" s="20" t="n"/>
      <c r="I372" s="20" t="n"/>
      <c r="J372" s="17" t="n"/>
      <c r="K372" s="21">
        <f>IF(COUNTA($A372:$I372)=0,"",IF(OR($A372="",$B372="",$C372="",$D372="",$G372="",$H372=""),0,IF($G372="Excused",0,1)))</f>
        <v/>
      </c>
      <c r="L372" s="21">
        <f>IF(COUNTA($A372:$I372)=0,"",IF(OR($A372="",$B372="",$C372="",$D372="",$G372="",$H372=""),0,IF(OR($G372="Present",$G372="Late"),1,0)))</f>
        <v/>
      </c>
      <c r="M372" s="22">
        <f>IF(OR($K372="",$K372=0),"",IFERROR($L372/$K372,""))</f>
        <v/>
      </c>
      <c r="N372" s="19">
        <f>IF(COUNTA($A372:$J372)=0,"",IF(OR($A372="",$B372="",$C372="",$D372="",$G372="",$H372=""),"Missing required field",IF(COUNTIF($A$5:$A$504,$A372)&gt;1,"Duplicate Record ID",IF(OR($E372="Unknown learner",$F372="Unknown group"),"Unknown learner",IF($B372&gt;TODAY(),"Future session date",IF(OR(NOT(ISNUMBER($H372)),$H372&lt;=0,$H372&gt;1440),"Invalid scheduled minutes",IF(AND(ISNUMBER($I372),$I372&gt;$H372),"Attended minutes exceed scheduled minutes",IF(AND($G372="Present",ISNUMBER($I372),$I372&lt;$H372),"Present with reduced minutes",IF(AND($G372="Late",OR($I372="",$I372&gt;=$H372)),"Review late minutes",IF(AND($G372="Absent",ISNUMBER($I372),$I372&gt;0),"Absent with attended minutes",IF(AND($G372="Excused",ISNUMBER($I372),$I372&gt;0),"Excused with attended minutes",""))))))))))</f>
        <v/>
      </c>
    </row>
    <row r="373">
      <c r="A373" s="17" t="n"/>
      <c r="B373" s="18" t="n"/>
      <c r="C373" s="17" t="n"/>
      <c r="D373" s="17" t="n"/>
      <c r="E373" s="19">
        <f>IF($D373="","",IFERROR(INDEX('Roster &amp; Settings'!$B$5:$B$104,MATCH($D373,'Roster &amp; Settings'!$A$5:$A$104,0)),"Unknown learner"))</f>
        <v/>
      </c>
      <c r="F373" s="19">
        <f>IF($D373="","",IFERROR(INDEX('Roster &amp; Settings'!$C$5:$C$104,MATCH($D373,'Roster &amp; Settings'!$A$5:$A$104,0)),"Unknown group"))</f>
        <v/>
      </c>
      <c r="G373" s="17" t="n"/>
      <c r="H373" s="20" t="n"/>
      <c r="I373" s="20" t="n"/>
      <c r="J373" s="17" t="n"/>
      <c r="K373" s="21">
        <f>IF(COUNTA($A373:$I373)=0,"",IF(OR($A373="",$B373="",$C373="",$D373="",$G373="",$H373=""),0,IF($G373="Excused",0,1)))</f>
        <v/>
      </c>
      <c r="L373" s="21">
        <f>IF(COUNTA($A373:$I373)=0,"",IF(OR($A373="",$B373="",$C373="",$D373="",$G373="",$H373=""),0,IF(OR($G373="Present",$G373="Late"),1,0)))</f>
        <v/>
      </c>
      <c r="M373" s="22">
        <f>IF(OR($K373="",$K373=0),"",IFERROR($L373/$K373,""))</f>
        <v/>
      </c>
      <c r="N373" s="19">
        <f>IF(COUNTA($A373:$J373)=0,"",IF(OR($A373="",$B373="",$C373="",$D373="",$G373="",$H373=""),"Missing required field",IF(COUNTIF($A$5:$A$504,$A373)&gt;1,"Duplicate Record ID",IF(OR($E373="Unknown learner",$F373="Unknown group"),"Unknown learner",IF($B373&gt;TODAY(),"Future session date",IF(OR(NOT(ISNUMBER($H373)),$H373&lt;=0,$H373&gt;1440),"Invalid scheduled minutes",IF(AND(ISNUMBER($I373),$I373&gt;$H373),"Attended minutes exceed scheduled minutes",IF(AND($G373="Present",ISNUMBER($I373),$I373&lt;$H373),"Present with reduced minutes",IF(AND($G373="Late",OR($I373="",$I373&gt;=$H373)),"Review late minutes",IF(AND($G373="Absent",ISNUMBER($I373),$I373&gt;0),"Absent with attended minutes",IF(AND($G373="Excused",ISNUMBER($I373),$I373&gt;0),"Excused with attended minutes",""))))))))))</f>
        <v/>
      </c>
    </row>
    <row r="374">
      <c r="A374" s="17" t="n"/>
      <c r="B374" s="18" t="n"/>
      <c r="C374" s="17" t="n"/>
      <c r="D374" s="17" t="n"/>
      <c r="E374" s="19">
        <f>IF($D374="","",IFERROR(INDEX('Roster &amp; Settings'!$B$5:$B$104,MATCH($D374,'Roster &amp; Settings'!$A$5:$A$104,0)),"Unknown learner"))</f>
        <v/>
      </c>
      <c r="F374" s="19">
        <f>IF($D374="","",IFERROR(INDEX('Roster &amp; Settings'!$C$5:$C$104,MATCH($D374,'Roster &amp; Settings'!$A$5:$A$104,0)),"Unknown group"))</f>
        <v/>
      </c>
      <c r="G374" s="17" t="n"/>
      <c r="H374" s="20" t="n"/>
      <c r="I374" s="20" t="n"/>
      <c r="J374" s="17" t="n"/>
      <c r="K374" s="21">
        <f>IF(COUNTA($A374:$I374)=0,"",IF(OR($A374="",$B374="",$C374="",$D374="",$G374="",$H374=""),0,IF($G374="Excused",0,1)))</f>
        <v/>
      </c>
      <c r="L374" s="21">
        <f>IF(COUNTA($A374:$I374)=0,"",IF(OR($A374="",$B374="",$C374="",$D374="",$G374="",$H374=""),0,IF(OR($G374="Present",$G374="Late"),1,0)))</f>
        <v/>
      </c>
      <c r="M374" s="22">
        <f>IF(OR($K374="",$K374=0),"",IFERROR($L374/$K374,""))</f>
        <v/>
      </c>
      <c r="N374" s="19">
        <f>IF(COUNTA($A374:$J374)=0,"",IF(OR($A374="",$B374="",$C374="",$D374="",$G374="",$H374=""),"Missing required field",IF(COUNTIF($A$5:$A$504,$A374)&gt;1,"Duplicate Record ID",IF(OR($E374="Unknown learner",$F374="Unknown group"),"Unknown learner",IF($B374&gt;TODAY(),"Future session date",IF(OR(NOT(ISNUMBER($H374)),$H374&lt;=0,$H374&gt;1440),"Invalid scheduled minutes",IF(AND(ISNUMBER($I374),$I374&gt;$H374),"Attended minutes exceed scheduled minutes",IF(AND($G374="Present",ISNUMBER($I374),$I374&lt;$H374),"Present with reduced minutes",IF(AND($G374="Late",OR($I374="",$I374&gt;=$H374)),"Review late minutes",IF(AND($G374="Absent",ISNUMBER($I374),$I374&gt;0),"Absent with attended minutes",IF(AND($G374="Excused",ISNUMBER($I374),$I374&gt;0),"Excused with attended minutes",""))))))))))</f>
        <v/>
      </c>
    </row>
    <row r="375">
      <c r="A375" s="17" t="n"/>
      <c r="B375" s="18" t="n"/>
      <c r="C375" s="17" t="n"/>
      <c r="D375" s="17" t="n"/>
      <c r="E375" s="19">
        <f>IF($D375="","",IFERROR(INDEX('Roster &amp; Settings'!$B$5:$B$104,MATCH($D375,'Roster &amp; Settings'!$A$5:$A$104,0)),"Unknown learner"))</f>
        <v/>
      </c>
      <c r="F375" s="19">
        <f>IF($D375="","",IFERROR(INDEX('Roster &amp; Settings'!$C$5:$C$104,MATCH($D375,'Roster &amp; Settings'!$A$5:$A$104,0)),"Unknown group"))</f>
        <v/>
      </c>
      <c r="G375" s="17" t="n"/>
      <c r="H375" s="20" t="n"/>
      <c r="I375" s="20" t="n"/>
      <c r="J375" s="17" t="n"/>
      <c r="K375" s="21">
        <f>IF(COUNTA($A375:$I375)=0,"",IF(OR($A375="",$B375="",$C375="",$D375="",$G375="",$H375=""),0,IF($G375="Excused",0,1)))</f>
        <v/>
      </c>
      <c r="L375" s="21">
        <f>IF(COUNTA($A375:$I375)=0,"",IF(OR($A375="",$B375="",$C375="",$D375="",$G375="",$H375=""),0,IF(OR($G375="Present",$G375="Late"),1,0)))</f>
        <v/>
      </c>
      <c r="M375" s="22">
        <f>IF(OR($K375="",$K375=0),"",IFERROR($L375/$K375,""))</f>
        <v/>
      </c>
      <c r="N375" s="19">
        <f>IF(COUNTA($A375:$J375)=0,"",IF(OR($A375="",$B375="",$C375="",$D375="",$G375="",$H375=""),"Missing required field",IF(COUNTIF($A$5:$A$504,$A375)&gt;1,"Duplicate Record ID",IF(OR($E375="Unknown learner",$F375="Unknown group"),"Unknown learner",IF($B375&gt;TODAY(),"Future session date",IF(OR(NOT(ISNUMBER($H375)),$H375&lt;=0,$H375&gt;1440),"Invalid scheduled minutes",IF(AND(ISNUMBER($I375),$I375&gt;$H375),"Attended minutes exceed scheduled minutes",IF(AND($G375="Present",ISNUMBER($I375),$I375&lt;$H375),"Present with reduced minutes",IF(AND($G375="Late",OR($I375="",$I375&gt;=$H375)),"Review late minutes",IF(AND($G375="Absent",ISNUMBER($I375),$I375&gt;0),"Absent with attended minutes",IF(AND($G375="Excused",ISNUMBER($I375),$I375&gt;0),"Excused with attended minutes",""))))))))))</f>
        <v/>
      </c>
    </row>
    <row r="376">
      <c r="A376" s="17" t="n"/>
      <c r="B376" s="18" t="n"/>
      <c r="C376" s="17" t="n"/>
      <c r="D376" s="17" t="n"/>
      <c r="E376" s="19">
        <f>IF($D376="","",IFERROR(INDEX('Roster &amp; Settings'!$B$5:$B$104,MATCH($D376,'Roster &amp; Settings'!$A$5:$A$104,0)),"Unknown learner"))</f>
        <v/>
      </c>
      <c r="F376" s="19">
        <f>IF($D376="","",IFERROR(INDEX('Roster &amp; Settings'!$C$5:$C$104,MATCH($D376,'Roster &amp; Settings'!$A$5:$A$104,0)),"Unknown group"))</f>
        <v/>
      </c>
      <c r="G376" s="17" t="n"/>
      <c r="H376" s="20" t="n"/>
      <c r="I376" s="20" t="n"/>
      <c r="J376" s="17" t="n"/>
      <c r="K376" s="21">
        <f>IF(COUNTA($A376:$I376)=0,"",IF(OR($A376="",$B376="",$C376="",$D376="",$G376="",$H376=""),0,IF($G376="Excused",0,1)))</f>
        <v/>
      </c>
      <c r="L376" s="21">
        <f>IF(COUNTA($A376:$I376)=0,"",IF(OR($A376="",$B376="",$C376="",$D376="",$G376="",$H376=""),0,IF(OR($G376="Present",$G376="Late"),1,0)))</f>
        <v/>
      </c>
      <c r="M376" s="22">
        <f>IF(OR($K376="",$K376=0),"",IFERROR($L376/$K376,""))</f>
        <v/>
      </c>
      <c r="N376" s="19">
        <f>IF(COUNTA($A376:$J376)=0,"",IF(OR($A376="",$B376="",$C376="",$D376="",$G376="",$H376=""),"Missing required field",IF(COUNTIF($A$5:$A$504,$A376)&gt;1,"Duplicate Record ID",IF(OR($E376="Unknown learner",$F376="Unknown group"),"Unknown learner",IF($B376&gt;TODAY(),"Future session date",IF(OR(NOT(ISNUMBER($H376)),$H376&lt;=0,$H376&gt;1440),"Invalid scheduled minutes",IF(AND(ISNUMBER($I376),$I376&gt;$H376),"Attended minutes exceed scheduled minutes",IF(AND($G376="Present",ISNUMBER($I376),$I376&lt;$H376),"Present with reduced minutes",IF(AND($G376="Late",OR($I376="",$I376&gt;=$H376)),"Review late minutes",IF(AND($G376="Absent",ISNUMBER($I376),$I376&gt;0),"Absent with attended minutes",IF(AND($G376="Excused",ISNUMBER($I376),$I376&gt;0),"Excused with attended minutes",""))))))))))</f>
        <v/>
      </c>
    </row>
    <row r="377">
      <c r="A377" s="17" t="n"/>
      <c r="B377" s="18" t="n"/>
      <c r="C377" s="17" t="n"/>
      <c r="D377" s="17" t="n"/>
      <c r="E377" s="19">
        <f>IF($D377="","",IFERROR(INDEX('Roster &amp; Settings'!$B$5:$B$104,MATCH($D377,'Roster &amp; Settings'!$A$5:$A$104,0)),"Unknown learner"))</f>
        <v/>
      </c>
      <c r="F377" s="19">
        <f>IF($D377="","",IFERROR(INDEX('Roster &amp; Settings'!$C$5:$C$104,MATCH($D377,'Roster &amp; Settings'!$A$5:$A$104,0)),"Unknown group"))</f>
        <v/>
      </c>
      <c r="G377" s="17" t="n"/>
      <c r="H377" s="20" t="n"/>
      <c r="I377" s="20" t="n"/>
      <c r="J377" s="17" t="n"/>
      <c r="K377" s="21">
        <f>IF(COUNTA($A377:$I377)=0,"",IF(OR($A377="",$B377="",$C377="",$D377="",$G377="",$H377=""),0,IF($G377="Excused",0,1)))</f>
        <v/>
      </c>
      <c r="L377" s="21">
        <f>IF(COUNTA($A377:$I377)=0,"",IF(OR($A377="",$B377="",$C377="",$D377="",$G377="",$H377=""),0,IF(OR($G377="Present",$G377="Late"),1,0)))</f>
        <v/>
      </c>
      <c r="M377" s="22">
        <f>IF(OR($K377="",$K377=0),"",IFERROR($L377/$K377,""))</f>
        <v/>
      </c>
      <c r="N377" s="19">
        <f>IF(COUNTA($A377:$J377)=0,"",IF(OR($A377="",$B377="",$C377="",$D377="",$G377="",$H377=""),"Missing required field",IF(COUNTIF($A$5:$A$504,$A377)&gt;1,"Duplicate Record ID",IF(OR($E377="Unknown learner",$F377="Unknown group"),"Unknown learner",IF($B377&gt;TODAY(),"Future session date",IF(OR(NOT(ISNUMBER($H377)),$H377&lt;=0,$H377&gt;1440),"Invalid scheduled minutes",IF(AND(ISNUMBER($I377),$I377&gt;$H377),"Attended minutes exceed scheduled minutes",IF(AND($G377="Present",ISNUMBER($I377),$I377&lt;$H377),"Present with reduced minutes",IF(AND($G377="Late",OR($I377="",$I377&gt;=$H377)),"Review late minutes",IF(AND($G377="Absent",ISNUMBER($I377),$I377&gt;0),"Absent with attended minutes",IF(AND($G377="Excused",ISNUMBER($I377),$I377&gt;0),"Excused with attended minutes",""))))))))))</f>
        <v/>
      </c>
    </row>
    <row r="378">
      <c r="A378" s="17" t="n"/>
      <c r="B378" s="18" t="n"/>
      <c r="C378" s="17" t="n"/>
      <c r="D378" s="17" t="n"/>
      <c r="E378" s="19">
        <f>IF($D378="","",IFERROR(INDEX('Roster &amp; Settings'!$B$5:$B$104,MATCH($D378,'Roster &amp; Settings'!$A$5:$A$104,0)),"Unknown learner"))</f>
        <v/>
      </c>
      <c r="F378" s="19">
        <f>IF($D378="","",IFERROR(INDEX('Roster &amp; Settings'!$C$5:$C$104,MATCH($D378,'Roster &amp; Settings'!$A$5:$A$104,0)),"Unknown group"))</f>
        <v/>
      </c>
      <c r="G378" s="17" t="n"/>
      <c r="H378" s="20" t="n"/>
      <c r="I378" s="20" t="n"/>
      <c r="J378" s="17" t="n"/>
      <c r="K378" s="21">
        <f>IF(COUNTA($A378:$I378)=0,"",IF(OR($A378="",$B378="",$C378="",$D378="",$G378="",$H378=""),0,IF($G378="Excused",0,1)))</f>
        <v/>
      </c>
      <c r="L378" s="21">
        <f>IF(COUNTA($A378:$I378)=0,"",IF(OR($A378="",$B378="",$C378="",$D378="",$G378="",$H378=""),0,IF(OR($G378="Present",$G378="Late"),1,0)))</f>
        <v/>
      </c>
      <c r="M378" s="22">
        <f>IF(OR($K378="",$K378=0),"",IFERROR($L378/$K378,""))</f>
        <v/>
      </c>
      <c r="N378" s="19">
        <f>IF(COUNTA($A378:$J378)=0,"",IF(OR($A378="",$B378="",$C378="",$D378="",$G378="",$H378=""),"Missing required field",IF(COUNTIF($A$5:$A$504,$A378)&gt;1,"Duplicate Record ID",IF(OR($E378="Unknown learner",$F378="Unknown group"),"Unknown learner",IF($B378&gt;TODAY(),"Future session date",IF(OR(NOT(ISNUMBER($H378)),$H378&lt;=0,$H378&gt;1440),"Invalid scheduled minutes",IF(AND(ISNUMBER($I378),$I378&gt;$H378),"Attended minutes exceed scheduled minutes",IF(AND($G378="Present",ISNUMBER($I378),$I378&lt;$H378),"Present with reduced minutes",IF(AND($G378="Late",OR($I378="",$I378&gt;=$H378)),"Review late minutes",IF(AND($G378="Absent",ISNUMBER($I378),$I378&gt;0),"Absent with attended minutes",IF(AND($G378="Excused",ISNUMBER($I378),$I378&gt;0),"Excused with attended minutes",""))))))))))</f>
        <v/>
      </c>
    </row>
    <row r="379">
      <c r="A379" s="17" t="n"/>
      <c r="B379" s="18" t="n"/>
      <c r="C379" s="17" t="n"/>
      <c r="D379" s="17" t="n"/>
      <c r="E379" s="19">
        <f>IF($D379="","",IFERROR(INDEX('Roster &amp; Settings'!$B$5:$B$104,MATCH($D379,'Roster &amp; Settings'!$A$5:$A$104,0)),"Unknown learner"))</f>
        <v/>
      </c>
      <c r="F379" s="19">
        <f>IF($D379="","",IFERROR(INDEX('Roster &amp; Settings'!$C$5:$C$104,MATCH($D379,'Roster &amp; Settings'!$A$5:$A$104,0)),"Unknown group"))</f>
        <v/>
      </c>
      <c r="G379" s="17" t="n"/>
      <c r="H379" s="20" t="n"/>
      <c r="I379" s="20" t="n"/>
      <c r="J379" s="17" t="n"/>
      <c r="K379" s="21">
        <f>IF(COUNTA($A379:$I379)=0,"",IF(OR($A379="",$B379="",$C379="",$D379="",$G379="",$H379=""),0,IF($G379="Excused",0,1)))</f>
        <v/>
      </c>
      <c r="L379" s="21">
        <f>IF(COUNTA($A379:$I379)=0,"",IF(OR($A379="",$B379="",$C379="",$D379="",$G379="",$H379=""),0,IF(OR($G379="Present",$G379="Late"),1,0)))</f>
        <v/>
      </c>
      <c r="M379" s="22">
        <f>IF(OR($K379="",$K379=0),"",IFERROR($L379/$K379,""))</f>
        <v/>
      </c>
      <c r="N379" s="19">
        <f>IF(COUNTA($A379:$J379)=0,"",IF(OR($A379="",$B379="",$C379="",$D379="",$G379="",$H379=""),"Missing required field",IF(COUNTIF($A$5:$A$504,$A379)&gt;1,"Duplicate Record ID",IF(OR($E379="Unknown learner",$F379="Unknown group"),"Unknown learner",IF($B379&gt;TODAY(),"Future session date",IF(OR(NOT(ISNUMBER($H379)),$H379&lt;=0,$H379&gt;1440),"Invalid scheduled minutes",IF(AND(ISNUMBER($I379),$I379&gt;$H379),"Attended minutes exceed scheduled minutes",IF(AND($G379="Present",ISNUMBER($I379),$I379&lt;$H379),"Present with reduced minutes",IF(AND($G379="Late",OR($I379="",$I379&gt;=$H379)),"Review late minutes",IF(AND($G379="Absent",ISNUMBER($I379),$I379&gt;0),"Absent with attended minutes",IF(AND($G379="Excused",ISNUMBER($I379),$I379&gt;0),"Excused with attended minutes",""))))))))))</f>
        <v/>
      </c>
    </row>
    <row r="380">
      <c r="A380" s="17" t="n"/>
      <c r="B380" s="18" t="n"/>
      <c r="C380" s="17" t="n"/>
      <c r="D380" s="17" t="n"/>
      <c r="E380" s="19">
        <f>IF($D380="","",IFERROR(INDEX('Roster &amp; Settings'!$B$5:$B$104,MATCH($D380,'Roster &amp; Settings'!$A$5:$A$104,0)),"Unknown learner"))</f>
        <v/>
      </c>
      <c r="F380" s="19">
        <f>IF($D380="","",IFERROR(INDEX('Roster &amp; Settings'!$C$5:$C$104,MATCH($D380,'Roster &amp; Settings'!$A$5:$A$104,0)),"Unknown group"))</f>
        <v/>
      </c>
      <c r="G380" s="17" t="n"/>
      <c r="H380" s="20" t="n"/>
      <c r="I380" s="20" t="n"/>
      <c r="J380" s="17" t="n"/>
      <c r="K380" s="21">
        <f>IF(COUNTA($A380:$I380)=0,"",IF(OR($A380="",$B380="",$C380="",$D380="",$G380="",$H380=""),0,IF($G380="Excused",0,1)))</f>
        <v/>
      </c>
      <c r="L380" s="21">
        <f>IF(COUNTA($A380:$I380)=0,"",IF(OR($A380="",$B380="",$C380="",$D380="",$G380="",$H380=""),0,IF(OR($G380="Present",$G380="Late"),1,0)))</f>
        <v/>
      </c>
      <c r="M380" s="22">
        <f>IF(OR($K380="",$K380=0),"",IFERROR($L380/$K380,""))</f>
        <v/>
      </c>
      <c r="N380" s="19">
        <f>IF(COUNTA($A380:$J380)=0,"",IF(OR($A380="",$B380="",$C380="",$D380="",$G380="",$H380=""),"Missing required field",IF(COUNTIF($A$5:$A$504,$A380)&gt;1,"Duplicate Record ID",IF(OR($E380="Unknown learner",$F380="Unknown group"),"Unknown learner",IF($B380&gt;TODAY(),"Future session date",IF(OR(NOT(ISNUMBER($H380)),$H380&lt;=0,$H380&gt;1440),"Invalid scheduled minutes",IF(AND(ISNUMBER($I380),$I380&gt;$H380),"Attended minutes exceed scheduled minutes",IF(AND($G380="Present",ISNUMBER($I380),$I380&lt;$H380),"Present with reduced minutes",IF(AND($G380="Late",OR($I380="",$I380&gt;=$H380)),"Review late minutes",IF(AND($G380="Absent",ISNUMBER($I380),$I380&gt;0),"Absent with attended minutes",IF(AND($G380="Excused",ISNUMBER($I380),$I380&gt;0),"Excused with attended minutes",""))))))))))</f>
        <v/>
      </c>
    </row>
    <row r="381">
      <c r="A381" s="17" t="n"/>
      <c r="B381" s="18" t="n"/>
      <c r="C381" s="17" t="n"/>
      <c r="D381" s="17" t="n"/>
      <c r="E381" s="19">
        <f>IF($D381="","",IFERROR(INDEX('Roster &amp; Settings'!$B$5:$B$104,MATCH($D381,'Roster &amp; Settings'!$A$5:$A$104,0)),"Unknown learner"))</f>
        <v/>
      </c>
      <c r="F381" s="19">
        <f>IF($D381="","",IFERROR(INDEX('Roster &amp; Settings'!$C$5:$C$104,MATCH($D381,'Roster &amp; Settings'!$A$5:$A$104,0)),"Unknown group"))</f>
        <v/>
      </c>
      <c r="G381" s="17" t="n"/>
      <c r="H381" s="20" t="n"/>
      <c r="I381" s="20" t="n"/>
      <c r="J381" s="17" t="n"/>
      <c r="K381" s="21">
        <f>IF(COUNTA($A381:$I381)=0,"",IF(OR($A381="",$B381="",$C381="",$D381="",$G381="",$H381=""),0,IF($G381="Excused",0,1)))</f>
        <v/>
      </c>
      <c r="L381" s="21">
        <f>IF(COUNTA($A381:$I381)=0,"",IF(OR($A381="",$B381="",$C381="",$D381="",$G381="",$H381=""),0,IF(OR($G381="Present",$G381="Late"),1,0)))</f>
        <v/>
      </c>
      <c r="M381" s="22">
        <f>IF(OR($K381="",$K381=0),"",IFERROR($L381/$K381,""))</f>
        <v/>
      </c>
      <c r="N381" s="19">
        <f>IF(COUNTA($A381:$J381)=0,"",IF(OR($A381="",$B381="",$C381="",$D381="",$G381="",$H381=""),"Missing required field",IF(COUNTIF($A$5:$A$504,$A381)&gt;1,"Duplicate Record ID",IF(OR($E381="Unknown learner",$F381="Unknown group"),"Unknown learner",IF($B381&gt;TODAY(),"Future session date",IF(OR(NOT(ISNUMBER($H381)),$H381&lt;=0,$H381&gt;1440),"Invalid scheduled minutes",IF(AND(ISNUMBER($I381),$I381&gt;$H381),"Attended minutes exceed scheduled minutes",IF(AND($G381="Present",ISNUMBER($I381),$I381&lt;$H381),"Present with reduced minutes",IF(AND($G381="Late",OR($I381="",$I381&gt;=$H381)),"Review late minutes",IF(AND($G381="Absent",ISNUMBER($I381),$I381&gt;0),"Absent with attended minutes",IF(AND($G381="Excused",ISNUMBER($I381),$I381&gt;0),"Excused with attended minutes",""))))))))))</f>
        <v/>
      </c>
    </row>
    <row r="382">
      <c r="A382" s="17" t="n"/>
      <c r="B382" s="18" t="n"/>
      <c r="C382" s="17" t="n"/>
      <c r="D382" s="17" t="n"/>
      <c r="E382" s="19">
        <f>IF($D382="","",IFERROR(INDEX('Roster &amp; Settings'!$B$5:$B$104,MATCH($D382,'Roster &amp; Settings'!$A$5:$A$104,0)),"Unknown learner"))</f>
        <v/>
      </c>
      <c r="F382" s="19">
        <f>IF($D382="","",IFERROR(INDEX('Roster &amp; Settings'!$C$5:$C$104,MATCH($D382,'Roster &amp; Settings'!$A$5:$A$104,0)),"Unknown group"))</f>
        <v/>
      </c>
      <c r="G382" s="17" t="n"/>
      <c r="H382" s="20" t="n"/>
      <c r="I382" s="20" t="n"/>
      <c r="J382" s="17" t="n"/>
      <c r="K382" s="21">
        <f>IF(COUNTA($A382:$I382)=0,"",IF(OR($A382="",$B382="",$C382="",$D382="",$G382="",$H382=""),0,IF($G382="Excused",0,1)))</f>
        <v/>
      </c>
      <c r="L382" s="21">
        <f>IF(COUNTA($A382:$I382)=0,"",IF(OR($A382="",$B382="",$C382="",$D382="",$G382="",$H382=""),0,IF(OR($G382="Present",$G382="Late"),1,0)))</f>
        <v/>
      </c>
      <c r="M382" s="22">
        <f>IF(OR($K382="",$K382=0),"",IFERROR($L382/$K382,""))</f>
        <v/>
      </c>
      <c r="N382" s="19">
        <f>IF(COUNTA($A382:$J382)=0,"",IF(OR($A382="",$B382="",$C382="",$D382="",$G382="",$H382=""),"Missing required field",IF(COUNTIF($A$5:$A$504,$A382)&gt;1,"Duplicate Record ID",IF(OR($E382="Unknown learner",$F382="Unknown group"),"Unknown learner",IF($B382&gt;TODAY(),"Future session date",IF(OR(NOT(ISNUMBER($H382)),$H382&lt;=0,$H382&gt;1440),"Invalid scheduled minutes",IF(AND(ISNUMBER($I382),$I382&gt;$H382),"Attended minutes exceed scheduled minutes",IF(AND($G382="Present",ISNUMBER($I382),$I382&lt;$H382),"Present with reduced minutes",IF(AND($G382="Late",OR($I382="",$I382&gt;=$H382)),"Review late minutes",IF(AND($G382="Absent",ISNUMBER($I382),$I382&gt;0),"Absent with attended minutes",IF(AND($G382="Excused",ISNUMBER($I382),$I382&gt;0),"Excused with attended minutes",""))))))))))</f>
        <v/>
      </c>
    </row>
    <row r="383">
      <c r="A383" s="17" t="n"/>
      <c r="B383" s="18" t="n"/>
      <c r="C383" s="17" t="n"/>
      <c r="D383" s="17" t="n"/>
      <c r="E383" s="19">
        <f>IF($D383="","",IFERROR(INDEX('Roster &amp; Settings'!$B$5:$B$104,MATCH($D383,'Roster &amp; Settings'!$A$5:$A$104,0)),"Unknown learner"))</f>
        <v/>
      </c>
      <c r="F383" s="19">
        <f>IF($D383="","",IFERROR(INDEX('Roster &amp; Settings'!$C$5:$C$104,MATCH($D383,'Roster &amp; Settings'!$A$5:$A$104,0)),"Unknown group"))</f>
        <v/>
      </c>
      <c r="G383" s="17" t="n"/>
      <c r="H383" s="20" t="n"/>
      <c r="I383" s="20" t="n"/>
      <c r="J383" s="17" t="n"/>
      <c r="K383" s="21">
        <f>IF(COUNTA($A383:$I383)=0,"",IF(OR($A383="",$B383="",$C383="",$D383="",$G383="",$H383=""),0,IF($G383="Excused",0,1)))</f>
        <v/>
      </c>
      <c r="L383" s="21">
        <f>IF(COUNTA($A383:$I383)=0,"",IF(OR($A383="",$B383="",$C383="",$D383="",$G383="",$H383=""),0,IF(OR($G383="Present",$G383="Late"),1,0)))</f>
        <v/>
      </c>
      <c r="M383" s="22">
        <f>IF(OR($K383="",$K383=0),"",IFERROR($L383/$K383,""))</f>
        <v/>
      </c>
      <c r="N383" s="19">
        <f>IF(COUNTA($A383:$J383)=0,"",IF(OR($A383="",$B383="",$C383="",$D383="",$G383="",$H383=""),"Missing required field",IF(COUNTIF($A$5:$A$504,$A383)&gt;1,"Duplicate Record ID",IF(OR($E383="Unknown learner",$F383="Unknown group"),"Unknown learner",IF($B383&gt;TODAY(),"Future session date",IF(OR(NOT(ISNUMBER($H383)),$H383&lt;=0,$H383&gt;1440),"Invalid scheduled minutes",IF(AND(ISNUMBER($I383),$I383&gt;$H383),"Attended minutes exceed scheduled minutes",IF(AND($G383="Present",ISNUMBER($I383),$I383&lt;$H383),"Present with reduced minutes",IF(AND($G383="Late",OR($I383="",$I383&gt;=$H383)),"Review late minutes",IF(AND($G383="Absent",ISNUMBER($I383),$I383&gt;0),"Absent with attended minutes",IF(AND($G383="Excused",ISNUMBER($I383),$I383&gt;0),"Excused with attended minutes",""))))))))))</f>
        <v/>
      </c>
    </row>
    <row r="384">
      <c r="A384" s="17" t="n"/>
      <c r="B384" s="18" t="n"/>
      <c r="C384" s="17" t="n"/>
      <c r="D384" s="17" t="n"/>
      <c r="E384" s="19">
        <f>IF($D384="","",IFERROR(INDEX('Roster &amp; Settings'!$B$5:$B$104,MATCH($D384,'Roster &amp; Settings'!$A$5:$A$104,0)),"Unknown learner"))</f>
        <v/>
      </c>
      <c r="F384" s="19">
        <f>IF($D384="","",IFERROR(INDEX('Roster &amp; Settings'!$C$5:$C$104,MATCH($D384,'Roster &amp; Settings'!$A$5:$A$104,0)),"Unknown group"))</f>
        <v/>
      </c>
      <c r="G384" s="17" t="n"/>
      <c r="H384" s="20" t="n"/>
      <c r="I384" s="20" t="n"/>
      <c r="J384" s="17" t="n"/>
      <c r="K384" s="21">
        <f>IF(COUNTA($A384:$I384)=0,"",IF(OR($A384="",$B384="",$C384="",$D384="",$G384="",$H384=""),0,IF($G384="Excused",0,1)))</f>
        <v/>
      </c>
      <c r="L384" s="21">
        <f>IF(COUNTA($A384:$I384)=0,"",IF(OR($A384="",$B384="",$C384="",$D384="",$G384="",$H384=""),0,IF(OR($G384="Present",$G384="Late"),1,0)))</f>
        <v/>
      </c>
      <c r="M384" s="22">
        <f>IF(OR($K384="",$K384=0),"",IFERROR($L384/$K384,""))</f>
        <v/>
      </c>
      <c r="N384" s="19">
        <f>IF(COUNTA($A384:$J384)=0,"",IF(OR($A384="",$B384="",$C384="",$D384="",$G384="",$H384=""),"Missing required field",IF(COUNTIF($A$5:$A$504,$A384)&gt;1,"Duplicate Record ID",IF(OR($E384="Unknown learner",$F384="Unknown group"),"Unknown learner",IF($B384&gt;TODAY(),"Future session date",IF(OR(NOT(ISNUMBER($H384)),$H384&lt;=0,$H384&gt;1440),"Invalid scheduled minutes",IF(AND(ISNUMBER($I384),$I384&gt;$H384),"Attended minutes exceed scheduled minutes",IF(AND($G384="Present",ISNUMBER($I384),$I384&lt;$H384),"Present with reduced minutes",IF(AND($G384="Late",OR($I384="",$I384&gt;=$H384)),"Review late minutes",IF(AND($G384="Absent",ISNUMBER($I384),$I384&gt;0),"Absent with attended minutes",IF(AND($G384="Excused",ISNUMBER($I384),$I384&gt;0),"Excused with attended minutes",""))))))))))</f>
        <v/>
      </c>
    </row>
    <row r="385">
      <c r="A385" s="17" t="n"/>
      <c r="B385" s="18" t="n"/>
      <c r="C385" s="17" t="n"/>
      <c r="D385" s="17" t="n"/>
      <c r="E385" s="19">
        <f>IF($D385="","",IFERROR(INDEX('Roster &amp; Settings'!$B$5:$B$104,MATCH($D385,'Roster &amp; Settings'!$A$5:$A$104,0)),"Unknown learner"))</f>
        <v/>
      </c>
      <c r="F385" s="19">
        <f>IF($D385="","",IFERROR(INDEX('Roster &amp; Settings'!$C$5:$C$104,MATCH($D385,'Roster &amp; Settings'!$A$5:$A$104,0)),"Unknown group"))</f>
        <v/>
      </c>
      <c r="G385" s="17" t="n"/>
      <c r="H385" s="20" t="n"/>
      <c r="I385" s="20" t="n"/>
      <c r="J385" s="17" t="n"/>
      <c r="K385" s="21">
        <f>IF(COUNTA($A385:$I385)=0,"",IF(OR($A385="",$B385="",$C385="",$D385="",$G385="",$H385=""),0,IF($G385="Excused",0,1)))</f>
        <v/>
      </c>
      <c r="L385" s="21">
        <f>IF(COUNTA($A385:$I385)=0,"",IF(OR($A385="",$B385="",$C385="",$D385="",$G385="",$H385=""),0,IF(OR($G385="Present",$G385="Late"),1,0)))</f>
        <v/>
      </c>
      <c r="M385" s="22">
        <f>IF(OR($K385="",$K385=0),"",IFERROR($L385/$K385,""))</f>
        <v/>
      </c>
      <c r="N385" s="19">
        <f>IF(COUNTA($A385:$J385)=0,"",IF(OR($A385="",$B385="",$C385="",$D385="",$G385="",$H385=""),"Missing required field",IF(COUNTIF($A$5:$A$504,$A385)&gt;1,"Duplicate Record ID",IF(OR($E385="Unknown learner",$F385="Unknown group"),"Unknown learner",IF($B385&gt;TODAY(),"Future session date",IF(OR(NOT(ISNUMBER($H385)),$H385&lt;=0,$H385&gt;1440),"Invalid scheduled minutes",IF(AND(ISNUMBER($I385),$I385&gt;$H385),"Attended minutes exceed scheduled minutes",IF(AND($G385="Present",ISNUMBER($I385),$I385&lt;$H385),"Present with reduced minutes",IF(AND($G385="Late",OR($I385="",$I385&gt;=$H385)),"Review late minutes",IF(AND($G385="Absent",ISNUMBER($I385),$I385&gt;0),"Absent with attended minutes",IF(AND($G385="Excused",ISNUMBER($I385),$I385&gt;0),"Excused with attended minutes",""))))))))))</f>
        <v/>
      </c>
    </row>
    <row r="386">
      <c r="A386" s="17" t="n"/>
      <c r="B386" s="18" t="n"/>
      <c r="C386" s="17" t="n"/>
      <c r="D386" s="17" t="n"/>
      <c r="E386" s="19">
        <f>IF($D386="","",IFERROR(INDEX('Roster &amp; Settings'!$B$5:$B$104,MATCH($D386,'Roster &amp; Settings'!$A$5:$A$104,0)),"Unknown learner"))</f>
        <v/>
      </c>
      <c r="F386" s="19">
        <f>IF($D386="","",IFERROR(INDEX('Roster &amp; Settings'!$C$5:$C$104,MATCH($D386,'Roster &amp; Settings'!$A$5:$A$104,0)),"Unknown group"))</f>
        <v/>
      </c>
      <c r="G386" s="17" t="n"/>
      <c r="H386" s="20" t="n"/>
      <c r="I386" s="20" t="n"/>
      <c r="J386" s="17" t="n"/>
      <c r="K386" s="21">
        <f>IF(COUNTA($A386:$I386)=0,"",IF(OR($A386="",$B386="",$C386="",$D386="",$G386="",$H386=""),0,IF($G386="Excused",0,1)))</f>
        <v/>
      </c>
      <c r="L386" s="21">
        <f>IF(COUNTA($A386:$I386)=0,"",IF(OR($A386="",$B386="",$C386="",$D386="",$G386="",$H386=""),0,IF(OR($G386="Present",$G386="Late"),1,0)))</f>
        <v/>
      </c>
      <c r="M386" s="22">
        <f>IF(OR($K386="",$K386=0),"",IFERROR($L386/$K386,""))</f>
        <v/>
      </c>
      <c r="N386" s="19">
        <f>IF(COUNTA($A386:$J386)=0,"",IF(OR($A386="",$B386="",$C386="",$D386="",$G386="",$H386=""),"Missing required field",IF(COUNTIF($A$5:$A$504,$A386)&gt;1,"Duplicate Record ID",IF(OR($E386="Unknown learner",$F386="Unknown group"),"Unknown learner",IF($B386&gt;TODAY(),"Future session date",IF(OR(NOT(ISNUMBER($H386)),$H386&lt;=0,$H386&gt;1440),"Invalid scheduled minutes",IF(AND(ISNUMBER($I386),$I386&gt;$H386),"Attended minutes exceed scheduled minutes",IF(AND($G386="Present",ISNUMBER($I386),$I386&lt;$H386),"Present with reduced minutes",IF(AND($G386="Late",OR($I386="",$I386&gt;=$H386)),"Review late minutes",IF(AND($G386="Absent",ISNUMBER($I386),$I386&gt;0),"Absent with attended minutes",IF(AND($G386="Excused",ISNUMBER($I386),$I386&gt;0),"Excused with attended minutes",""))))))))))</f>
        <v/>
      </c>
    </row>
    <row r="387">
      <c r="A387" s="17" t="n"/>
      <c r="B387" s="18" t="n"/>
      <c r="C387" s="17" t="n"/>
      <c r="D387" s="17" t="n"/>
      <c r="E387" s="19">
        <f>IF($D387="","",IFERROR(INDEX('Roster &amp; Settings'!$B$5:$B$104,MATCH($D387,'Roster &amp; Settings'!$A$5:$A$104,0)),"Unknown learner"))</f>
        <v/>
      </c>
      <c r="F387" s="19">
        <f>IF($D387="","",IFERROR(INDEX('Roster &amp; Settings'!$C$5:$C$104,MATCH($D387,'Roster &amp; Settings'!$A$5:$A$104,0)),"Unknown group"))</f>
        <v/>
      </c>
      <c r="G387" s="17" t="n"/>
      <c r="H387" s="20" t="n"/>
      <c r="I387" s="20" t="n"/>
      <c r="J387" s="17" t="n"/>
      <c r="K387" s="21">
        <f>IF(COUNTA($A387:$I387)=0,"",IF(OR($A387="",$B387="",$C387="",$D387="",$G387="",$H387=""),0,IF($G387="Excused",0,1)))</f>
        <v/>
      </c>
      <c r="L387" s="21">
        <f>IF(COUNTA($A387:$I387)=0,"",IF(OR($A387="",$B387="",$C387="",$D387="",$G387="",$H387=""),0,IF(OR($G387="Present",$G387="Late"),1,0)))</f>
        <v/>
      </c>
      <c r="M387" s="22">
        <f>IF(OR($K387="",$K387=0),"",IFERROR($L387/$K387,""))</f>
        <v/>
      </c>
      <c r="N387" s="19">
        <f>IF(COUNTA($A387:$J387)=0,"",IF(OR($A387="",$B387="",$C387="",$D387="",$G387="",$H387=""),"Missing required field",IF(COUNTIF($A$5:$A$504,$A387)&gt;1,"Duplicate Record ID",IF(OR($E387="Unknown learner",$F387="Unknown group"),"Unknown learner",IF($B387&gt;TODAY(),"Future session date",IF(OR(NOT(ISNUMBER($H387)),$H387&lt;=0,$H387&gt;1440),"Invalid scheduled minutes",IF(AND(ISNUMBER($I387),$I387&gt;$H387),"Attended minutes exceed scheduled minutes",IF(AND($G387="Present",ISNUMBER($I387),$I387&lt;$H387),"Present with reduced minutes",IF(AND($G387="Late",OR($I387="",$I387&gt;=$H387)),"Review late minutes",IF(AND($G387="Absent",ISNUMBER($I387),$I387&gt;0),"Absent with attended minutes",IF(AND($G387="Excused",ISNUMBER($I387),$I387&gt;0),"Excused with attended minutes",""))))))))))</f>
        <v/>
      </c>
    </row>
    <row r="388">
      <c r="A388" s="17" t="n"/>
      <c r="B388" s="18" t="n"/>
      <c r="C388" s="17" t="n"/>
      <c r="D388" s="17" t="n"/>
      <c r="E388" s="19">
        <f>IF($D388="","",IFERROR(INDEX('Roster &amp; Settings'!$B$5:$B$104,MATCH($D388,'Roster &amp; Settings'!$A$5:$A$104,0)),"Unknown learner"))</f>
        <v/>
      </c>
      <c r="F388" s="19">
        <f>IF($D388="","",IFERROR(INDEX('Roster &amp; Settings'!$C$5:$C$104,MATCH($D388,'Roster &amp; Settings'!$A$5:$A$104,0)),"Unknown group"))</f>
        <v/>
      </c>
      <c r="G388" s="17" t="n"/>
      <c r="H388" s="20" t="n"/>
      <c r="I388" s="20" t="n"/>
      <c r="J388" s="17" t="n"/>
      <c r="K388" s="21">
        <f>IF(COUNTA($A388:$I388)=0,"",IF(OR($A388="",$B388="",$C388="",$D388="",$G388="",$H388=""),0,IF($G388="Excused",0,1)))</f>
        <v/>
      </c>
      <c r="L388" s="21">
        <f>IF(COUNTA($A388:$I388)=0,"",IF(OR($A388="",$B388="",$C388="",$D388="",$G388="",$H388=""),0,IF(OR($G388="Present",$G388="Late"),1,0)))</f>
        <v/>
      </c>
      <c r="M388" s="22">
        <f>IF(OR($K388="",$K388=0),"",IFERROR($L388/$K388,""))</f>
        <v/>
      </c>
      <c r="N388" s="19">
        <f>IF(COUNTA($A388:$J388)=0,"",IF(OR($A388="",$B388="",$C388="",$D388="",$G388="",$H388=""),"Missing required field",IF(COUNTIF($A$5:$A$504,$A388)&gt;1,"Duplicate Record ID",IF(OR($E388="Unknown learner",$F388="Unknown group"),"Unknown learner",IF($B388&gt;TODAY(),"Future session date",IF(OR(NOT(ISNUMBER($H388)),$H388&lt;=0,$H388&gt;1440),"Invalid scheduled minutes",IF(AND(ISNUMBER($I388),$I388&gt;$H388),"Attended minutes exceed scheduled minutes",IF(AND($G388="Present",ISNUMBER($I388),$I388&lt;$H388),"Present with reduced minutes",IF(AND($G388="Late",OR($I388="",$I388&gt;=$H388)),"Review late minutes",IF(AND($G388="Absent",ISNUMBER($I388),$I388&gt;0),"Absent with attended minutes",IF(AND($G388="Excused",ISNUMBER($I388),$I388&gt;0),"Excused with attended minutes",""))))))))))</f>
        <v/>
      </c>
    </row>
    <row r="389">
      <c r="A389" s="17" t="n"/>
      <c r="B389" s="18" t="n"/>
      <c r="C389" s="17" t="n"/>
      <c r="D389" s="17" t="n"/>
      <c r="E389" s="19">
        <f>IF($D389="","",IFERROR(INDEX('Roster &amp; Settings'!$B$5:$B$104,MATCH($D389,'Roster &amp; Settings'!$A$5:$A$104,0)),"Unknown learner"))</f>
        <v/>
      </c>
      <c r="F389" s="19">
        <f>IF($D389="","",IFERROR(INDEX('Roster &amp; Settings'!$C$5:$C$104,MATCH($D389,'Roster &amp; Settings'!$A$5:$A$104,0)),"Unknown group"))</f>
        <v/>
      </c>
      <c r="G389" s="17" t="n"/>
      <c r="H389" s="20" t="n"/>
      <c r="I389" s="20" t="n"/>
      <c r="J389" s="17" t="n"/>
      <c r="K389" s="21">
        <f>IF(COUNTA($A389:$I389)=0,"",IF(OR($A389="",$B389="",$C389="",$D389="",$G389="",$H389=""),0,IF($G389="Excused",0,1)))</f>
        <v/>
      </c>
      <c r="L389" s="21">
        <f>IF(COUNTA($A389:$I389)=0,"",IF(OR($A389="",$B389="",$C389="",$D389="",$G389="",$H389=""),0,IF(OR($G389="Present",$G389="Late"),1,0)))</f>
        <v/>
      </c>
      <c r="M389" s="22">
        <f>IF(OR($K389="",$K389=0),"",IFERROR($L389/$K389,""))</f>
        <v/>
      </c>
      <c r="N389" s="19">
        <f>IF(COUNTA($A389:$J389)=0,"",IF(OR($A389="",$B389="",$C389="",$D389="",$G389="",$H389=""),"Missing required field",IF(COUNTIF($A$5:$A$504,$A389)&gt;1,"Duplicate Record ID",IF(OR($E389="Unknown learner",$F389="Unknown group"),"Unknown learner",IF($B389&gt;TODAY(),"Future session date",IF(OR(NOT(ISNUMBER($H389)),$H389&lt;=0,$H389&gt;1440),"Invalid scheduled minutes",IF(AND(ISNUMBER($I389),$I389&gt;$H389),"Attended minutes exceed scheduled minutes",IF(AND($G389="Present",ISNUMBER($I389),$I389&lt;$H389),"Present with reduced minutes",IF(AND($G389="Late",OR($I389="",$I389&gt;=$H389)),"Review late minutes",IF(AND($G389="Absent",ISNUMBER($I389),$I389&gt;0),"Absent with attended minutes",IF(AND($G389="Excused",ISNUMBER($I389),$I389&gt;0),"Excused with attended minutes",""))))))))))</f>
        <v/>
      </c>
    </row>
    <row r="390">
      <c r="A390" s="17" t="n"/>
      <c r="B390" s="18" t="n"/>
      <c r="C390" s="17" t="n"/>
      <c r="D390" s="17" t="n"/>
      <c r="E390" s="19">
        <f>IF($D390="","",IFERROR(INDEX('Roster &amp; Settings'!$B$5:$B$104,MATCH($D390,'Roster &amp; Settings'!$A$5:$A$104,0)),"Unknown learner"))</f>
        <v/>
      </c>
      <c r="F390" s="19">
        <f>IF($D390="","",IFERROR(INDEX('Roster &amp; Settings'!$C$5:$C$104,MATCH($D390,'Roster &amp; Settings'!$A$5:$A$104,0)),"Unknown group"))</f>
        <v/>
      </c>
      <c r="G390" s="17" t="n"/>
      <c r="H390" s="20" t="n"/>
      <c r="I390" s="20" t="n"/>
      <c r="J390" s="17" t="n"/>
      <c r="K390" s="21">
        <f>IF(COUNTA($A390:$I390)=0,"",IF(OR($A390="",$B390="",$C390="",$D390="",$G390="",$H390=""),0,IF($G390="Excused",0,1)))</f>
        <v/>
      </c>
      <c r="L390" s="21">
        <f>IF(COUNTA($A390:$I390)=0,"",IF(OR($A390="",$B390="",$C390="",$D390="",$G390="",$H390=""),0,IF(OR($G390="Present",$G390="Late"),1,0)))</f>
        <v/>
      </c>
      <c r="M390" s="22">
        <f>IF(OR($K390="",$K390=0),"",IFERROR($L390/$K390,""))</f>
        <v/>
      </c>
      <c r="N390" s="19">
        <f>IF(COUNTA($A390:$J390)=0,"",IF(OR($A390="",$B390="",$C390="",$D390="",$G390="",$H390=""),"Missing required field",IF(COUNTIF($A$5:$A$504,$A390)&gt;1,"Duplicate Record ID",IF(OR($E390="Unknown learner",$F390="Unknown group"),"Unknown learner",IF($B390&gt;TODAY(),"Future session date",IF(OR(NOT(ISNUMBER($H390)),$H390&lt;=0,$H390&gt;1440),"Invalid scheduled minutes",IF(AND(ISNUMBER($I390),$I390&gt;$H390),"Attended minutes exceed scheduled minutes",IF(AND($G390="Present",ISNUMBER($I390),$I390&lt;$H390),"Present with reduced minutes",IF(AND($G390="Late",OR($I390="",$I390&gt;=$H390)),"Review late minutes",IF(AND($G390="Absent",ISNUMBER($I390),$I390&gt;0),"Absent with attended minutes",IF(AND($G390="Excused",ISNUMBER($I390),$I390&gt;0),"Excused with attended minutes",""))))))))))</f>
        <v/>
      </c>
    </row>
    <row r="391">
      <c r="A391" s="17" t="n"/>
      <c r="B391" s="18" t="n"/>
      <c r="C391" s="17" t="n"/>
      <c r="D391" s="17" t="n"/>
      <c r="E391" s="19">
        <f>IF($D391="","",IFERROR(INDEX('Roster &amp; Settings'!$B$5:$B$104,MATCH($D391,'Roster &amp; Settings'!$A$5:$A$104,0)),"Unknown learner"))</f>
        <v/>
      </c>
      <c r="F391" s="19">
        <f>IF($D391="","",IFERROR(INDEX('Roster &amp; Settings'!$C$5:$C$104,MATCH($D391,'Roster &amp; Settings'!$A$5:$A$104,0)),"Unknown group"))</f>
        <v/>
      </c>
      <c r="G391" s="17" t="n"/>
      <c r="H391" s="20" t="n"/>
      <c r="I391" s="20" t="n"/>
      <c r="J391" s="17" t="n"/>
      <c r="K391" s="21">
        <f>IF(COUNTA($A391:$I391)=0,"",IF(OR($A391="",$B391="",$C391="",$D391="",$G391="",$H391=""),0,IF($G391="Excused",0,1)))</f>
        <v/>
      </c>
      <c r="L391" s="21">
        <f>IF(COUNTA($A391:$I391)=0,"",IF(OR($A391="",$B391="",$C391="",$D391="",$G391="",$H391=""),0,IF(OR($G391="Present",$G391="Late"),1,0)))</f>
        <v/>
      </c>
      <c r="M391" s="22">
        <f>IF(OR($K391="",$K391=0),"",IFERROR($L391/$K391,""))</f>
        <v/>
      </c>
      <c r="N391" s="19">
        <f>IF(COUNTA($A391:$J391)=0,"",IF(OR($A391="",$B391="",$C391="",$D391="",$G391="",$H391=""),"Missing required field",IF(COUNTIF($A$5:$A$504,$A391)&gt;1,"Duplicate Record ID",IF(OR($E391="Unknown learner",$F391="Unknown group"),"Unknown learner",IF($B391&gt;TODAY(),"Future session date",IF(OR(NOT(ISNUMBER($H391)),$H391&lt;=0,$H391&gt;1440),"Invalid scheduled minutes",IF(AND(ISNUMBER($I391),$I391&gt;$H391),"Attended minutes exceed scheduled minutes",IF(AND($G391="Present",ISNUMBER($I391),$I391&lt;$H391),"Present with reduced minutes",IF(AND($G391="Late",OR($I391="",$I391&gt;=$H391)),"Review late minutes",IF(AND($G391="Absent",ISNUMBER($I391),$I391&gt;0),"Absent with attended minutes",IF(AND($G391="Excused",ISNUMBER($I391),$I391&gt;0),"Excused with attended minutes",""))))))))))</f>
        <v/>
      </c>
    </row>
    <row r="392">
      <c r="A392" s="17" t="n"/>
      <c r="B392" s="18" t="n"/>
      <c r="C392" s="17" t="n"/>
      <c r="D392" s="17" t="n"/>
      <c r="E392" s="19">
        <f>IF($D392="","",IFERROR(INDEX('Roster &amp; Settings'!$B$5:$B$104,MATCH($D392,'Roster &amp; Settings'!$A$5:$A$104,0)),"Unknown learner"))</f>
        <v/>
      </c>
      <c r="F392" s="19">
        <f>IF($D392="","",IFERROR(INDEX('Roster &amp; Settings'!$C$5:$C$104,MATCH($D392,'Roster &amp; Settings'!$A$5:$A$104,0)),"Unknown group"))</f>
        <v/>
      </c>
      <c r="G392" s="17" t="n"/>
      <c r="H392" s="20" t="n"/>
      <c r="I392" s="20" t="n"/>
      <c r="J392" s="17" t="n"/>
      <c r="K392" s="21">
        <f>IF(COUNTA($A392:$I392)=0,"",IF(OR($A392="",$B392="",$C392="",$D392="",$G392="",$H392=""),0,IF($G392="Excused",0,1)))</f>
        <v/>
      </c>
      <c r="L392" s="21">
        <f>IF(COUNTA($A392:$I392)=0,"",IF(OR($A392="",$B392="",$C392="",$D392="",$G392="",$H392=""),0,IF(OR($G392="Present",$G392="Late"),1,0)))</f>
        <v/>
      </c>
      <c r="M392" s="22">
        <f>IF(OR($K392="",$K392=0),"",IFERROR($L392/$K392,""))</f>
        <v/>
      </c>
      <c r="N392" s="19">
        <f>IF(COUNTA($A392:$J392)=0,"",IF(OR($A392="",$B392="",$C392="",$D392="",$G392="",$H392=""),"Missing required field",IF(COUNTIF($A$5:$A$504,$A392)&gt;1,"Duplicate Record ID",IF(OR($E392="Unknown learner",$F392="Unknown group"),"Unknown learner",IF($B392&gt;TODAY(),"Future session date",IF(OR(NOT(ISNUMBER($H392)),$H392&lt;=0,$H392&gt;1440),"Invalid scheduled minutes",IF(AND(ISNUMBER($I392),$I392&gt;$H392),"Attended minutes exceed scheduled minutes",IF(AND($G392="Present",ISNUMBER($I392),$I392&lt;$H392),"Present with reduced minutes",IF(AND($G392="Late",OR($I392="",$I392&gt;=$H392)),"Review late minutes",IF(AND($G392="Absent",ISNUMBER($I392),$I392&gt;0),"Absent with attended minutes",IF(AND($G392="Excused",ISNUMBER($I392),$I392&gt;0),"Excused with attended minutes",""))))))))))</f>
        <v/>
      </c>
    </row>
    <row r="393">
      <c r="A393" s="17" t="n"/>
      <c r="B393" s="18" t="n"/>
      <c r="C393" s="17" t="n"/>
      <c r="D393" s="17" t="n"/>
      <c r="E393" s="19">
        <f>IF($D393="","",IFERROR(INDEX('Roster &amp; Settings'!$B$5:$B$104,MATCH($D393,'Roster &amp; Settings'!$A$5:$A$104,0)),"Unknown learner"))</f>
        <v/>
      </c>
      <c r="F393" s="19">
        <f>IF($D393="","",IFERROR(INDEX('Roster &amp; Settings'!$C$5:$C$104,MATCH($D393,'Roster &amp; Settings'!$A$5:$A$104,0)),"Unknown group"))</f>
        <v/>
      </c>
      <c r="G393" s="17" t="n"/>
      <c r="H393" s="20" t="n"/>
      <c r="I393" s="20" t="n"/>
      <c r="J393" s="17" t="n"/>
      <c r="K393" s="21">
        <f>IF(COUNTA($A393:$I393)=0,"",IF(OR($A393="",$B393="",$C393="",$D393="",$G393="",$H393=""),0,IF($G393="Excused",0,1)))</f>
        <v/>
      </c>
      <c r="L393" s="21">
        <f>IF(COUNTA($A393:$I393)=0,"",IF(OR($A393="",$B393="",$C393="",$D393="",$G393="",$H393=""),0,IF(OR($G393="Present",$G393="Late"),1,0)))</f>
        <v/>
      </c>
      <c r="M393" s="22">
        <f>IF(OR($K393="",$K393=0),"",IFERROR($L393/$K393,""))</f>
        <v/>
      </c>
      <c r="N393" s="19">
        <f>IF(COUNTA($A393:$J393)=0,"",IF(OR($A393="",$B393="",$C393="",$D393="",$G393="",$H393=""),"Missing required field",IF(COUNTIF($A$5:$A$504,$A393)&gt;1,"Duplicate Record ID",IF(OR($E393="Unknown learner",$F393="Unknown group"),"Unknown learner",IF($B393&gt;TODAY(),"Future session date",IF(OR(NOT(ISNUMBER($H393)),$H393&lt;=0,$H393&gt;1440),"Invalid scheduled minutes",IF(AND(ISNUMBER($I393),$I393&gt;$H393),"Attended minutes exceed scheduled minutes",IF(AND($G393="Present",ISNUMBER($I393),$I393&lt;$H393),"Present with reduced minutes",IF(AND($G393="Late",OR($I393="",$I393&gt;=$H393)),"Review late minutes",IF(AND($G393="Absent",ISNUMBER($I393),$I393&gt;0),"Absent with attended minutes",IF(AND($G393="Excused",ISNUMBER($I393),$I393&gt;0),"Excused with attended minutes",""))))))))))</f>
        <v/>
      </c>
    </row>
    <row r="394">
      <c r="A394" s="17" t="n"/>
      <c r="B394" s="18" t="n"/>
      <c r="C394" s="17" t="n"/>
      <c r="D394" s="17" t="n"/>
      <c r="E394" s="19">
        <f>IF($D394="","",IFERROR(INDEX('Roster &amp; Settings'!$B$5:$B$104,MATCH($D394,'Roster &amp; Settings'!$A$5:$A$104,0)),"Unknown learner"))</f>
        <v/>
      </c>
      <c r="F394" s="19">
        <f>IF($D394="","",IFERROR(INDEX('Roster &amp; Settings'!$C$5:$C$104,MATCH($D394,'Roster &amp; Settings'!$A$5:$A$104,0)),"Unknown group"))</f>
        <v/>
      </c>
      <c r="G394" s="17" t="n"/>
      <c r="H394" s="20" t="n"/>
      <c r="I394" s="20" t="n"/>
      <c r="J394" s="17" t="n"/>
      <c r="K394" s="21">
        <f>IF(COUNTA($A394:$I394)=0,"",IF(OR($A394="",$B394="",$C394="",$D394="",$G394="",$H394=""),0,IF($G394="Excused",0,1)))</f>
        <v/>
      </c>
      <c r="L394" s="21">
        <f>IF(COUNTA($A394:$I394)=0,"",IF(OR($A394="",$B394="",$C394="",$D394="",$G394="",$H394=""),0,IF(OR($G394="Present",$G394="Late"),1,0)))</f>
        <v/>
      </c>
      <c r="M394" s="22">
        <f>IF(OR($K394="",$K394=0),"",IFERROR($L394/$K394,""))</f>
        <v/>
      </c>
      <c r="N394" s="19">
        <f>IF(COUNTA($A394:$J394)=0,"",IF(OR($A394="",$B394="",$C394="",$D394="",$G394="",$H394=""),"Missing required field",IF(COUNTIF($A$5:$A$504,$A394)&gt;1,"Duplicate Record ID",IF(OR($E394="Unknown learner",$F394="Unknown group"),"Unknown learner",IF($B394&gt;TODAY(),"Future session date",IF(OR(NOT(ISNUMBER($H394)),$H394&lt;=0,$H394&gt;1440),"Invalid scheduled minutes",IF(AND(ISNUMBER($I394),$I394&gt;$H394),"Attended minutes exceed scheduled minutes",IF(AND($G394="Present",ISNUMBER($I394),$I394&lt;$H394),"Present with reduced minutes",IF(AND($G394="Late",OR($I394="",$I394&gt;=$H394)),"Review late minutes",IF(AND($G394="Absent",ISNUMBER($I394),$I394&gt;0),"Absent with attended minutes",IF(AND($G394="Excused",ISNUMBER($I394),$I394&gt;0),"Excused with attended minutes",""))))))))))</f>
        <v/>
      </c>
    </row>
    <row r="395">
      <c r="A395" s="17" t="n"/>
      <c r="B395" s="18" t="n"/>
      <c r="C395" s="17" t="n"/>
      <c r="D395" s="17" t="n"/>
      <c r="E395" s="19">
        <f>IF($D395="","",IFERROR(INDEX('Roster &amp; Settings'!$B$5:$B$104,MATCH($D395,'Roster &amp; Settings'!$A$5:$A$104,0)),"Unknown learner"))</f>
        <v/>
      </c>
      <c r="F395" s="19">
        <f>IF($D395="","",IFERROR(INDEX('Roster &amp; Settings'!$C$5:$C$104,MATCH($D395,'Roster &amp; Settings'!$A$5:$A$104,0)),"Unknown group"))</f>
        <v/>
      </c>
      <c r="G395" s="17" t="n"/>
      <c r="H395" s="20" t="n"/>
      <c r="I395" s="20" t="n"/>
      <c r="J395" s="17" t="n"/>
      <c r="K395" s="21">
        <f>IF(COUNTA($A395:$I395)=0,"",IF(OR($A395="",$B395="",$C395="",$D395="",$G395="",$H395=""),0,IF($G395="Excused",0,1)))</f>
        <v/>
      </c>
      <c r="L395" s="21">
        <f>IF(COUNTA($A395:$I395)=0,"",IF(OR($A395="",$B395="",$C395="",$D395="",$G395="",$H395=""),0,IF(OR($G395="Present",$G395="Late"),1,0)))</f>
        <v/>
      </c>
      <c r="M395" s="22">
        <f>IF(OR($K395="",$K395=0),"",IFERROR($L395/$K395,""))</f>
        <v/>
      </c>
      <c r="N395" s="19">
        <f>IF(COUNTA($A395:$J395)=0,"",IF(OR($A395="",$B395="",$C395="",$D395="",$G395="",$H395=""),"Missing required field",IF(COUNTIF($A$5:$A$504,$A395)&gt;1,"Duplicate Record ID",IF(OR($E395="Unknown learner",$F395="Unknown group"),"Unknown learner",IF($B395&gt;TODAY(),"Future session date",IF(OR(NOT(ISNUMBER($H395)),$H395&lt;=0,$H395&gt;1440),"Invalid scheduled minutes",IF(AND(ISNUMBER($I395),$I395&gt;$H395),"Attended minutes exceed scheduled minutes",IF(AND($G395="Present",ISNUMBER($I395),$I395&lt;$H395),"Present with reduced minutes",IF(AND($G395="Late",OR($I395="",$I395&gt;=$H395)),"Review late minutes",IF(AND($G395="Absent",ISNUMBER($I395),$I395&gt;0),"Absent with attended minutes",IF(AND($G395="Excused",ISNUMBER($I395),$I395&gt;0),"Excused with attended minutes",""))))))))))</f>
        <v/>
      </c>
    </row>
    <row r="396">
      <c r="A396" s="17" t="n"/>
      <c r="B396" s="18" t="n"/>
      <c r="C396" s="17" t="n"/>
      <c r="D396" s="17" t="n"/>
      <c r="E396" s="19">
        <f>IF($D396="","",IFERROR(INDEX('Roster &amp; Settings'!$B$5:$B$104,MATCH($D396,'Roster &amp; Settings'!$A$5:$A$104,0)),"Unknown learner"))</f>
        <v/>
      </c>
      <c r="F396" s="19">
        <f>IF($D396="","",IFERROR(INDEX('Roster &amp; Settings'!$C$5:$C$104,MATCH($D396,'Roster &amp; Settings'!$A$5:$A$104,0)),"Unknown group"))</f>
        <v/>
      </c>
      <c r="G396" s="17" t="n"/>
      <c r="H396" s="20" t="n"/>
      <c r="I396" s="20" t="n"/>
      <c r="J396" s="17" t="n"/>
      <c r="K396" s="21">
        <f>IF(COUNTA($A396:$I396)=0,"",IF(OR($A396="",$B396="",$C396="",$D396="",$G396="",$H396=""),0,IF($G396="Excused",0,1)))</f>
        <v/>
      </c>
      <c r="L396" s="21">
        <f>IF(COUNTA($A396:$I396)=0,"",IF(OR($A396="",$B396="",$C396="",$D396="",$G396="",$H396=""),0,IF(OR($G396="Present",$G396="Late"),1,0)))</f>
        <v/>
      </c>
      <c r="M396" s="22">
        <f>IF(OR($K396="",$K396=0),"",IFERROR($L396/$K396,""))</f>
        <v/>
      </c>
      <c r="N396" s="19">
        <f>IF(COUNTA($A396:$J396)=0,"",IF(OR($A396="",$B396="",$C396="",$D396="",$G396="",$H396=""),"Missing required field",IF(COUNTIF($A$5:$A$504,$A396)&gt;1,"Duplicate Record ID",IF(OR($E396="Unknown learner",$F396="Unknown group"),"Unknown learner",IF($B396&gt;TODAY(),"Future session date",IF(OR(NOT(ISNUMBER($H396)),$H396&lt;=0,$H396&gt;1440),"Invalid scheduled minutes",IF(AND(ISNUMBER($I396),$I396&gt;$H396),"Attended minutes exceed scheduled minutes",IF(AND($G396="Present",ISNUMBER($I396),$I396&lt;$H396),"Present with reduced minutes",IF(AND($G396="Late",OR($I396="",$I396&gt;=$H396)),"Review late minutes",IF(AND($G396="Absent",ISNUMBER($I396),$I396&gt;0),"Absent with attended minutes",IF(AND($G396="Excused",ISNUMBER($I396),$I396&gt;0),"Excused with attended minutes",""))))))))))</f>
        <v/>
      </c>
    </row>
    <row r="397">
      <c r="A397" s="17" t="n"/>
      <c r="B397" s="18" t="n"/>
      <c r="C397" s="17" t="n"/>
      <c r="D397" s="17" t="n"/>
      <c r="E397" s="19">
        <f>IF($D397="","",IFERROR(INDEX('Roster &amp; Settings'!$B$5:$B$104,MATCH($D397,'Roster &amp; Settings'!$A$5:$A$104,0)),"Unknown learner"))</f>
        <v/>
      </c>
      <c r="F397" s="19">
        <f>IF($D397="","",IFERROR(INDEX('Roster &amp; Settings'!$C$5:$C$104,MATCH($D397,'Roster &amp; Settings'!$A$5:$A$104,0)),"Unknown group"))</f>
        <v/>
      </c>
      <c r="G397" s="17" t="n"/>
      <c r="H397" s="20" t="n"/>
      <c r="I397" s="20" t="n"/>
      <c r="J397" s="17" t="n"/>
      <c r="K397" s="21">
        <f>IF(COUNTA($A397:$I397)=0,"",IF(OR($A397="",$B397="",$C397="",$D397="",$G397="",$H397=""),0,IF($G397="Excused",0,1)))</f>
        <v/>
      </c>
      <c r="L397" s="21">
        <f>IF(COUNTA($A397:$I397)=0,"",IF(OR($A397="",$B397="",$C397="",$D397="",$G397="",$H397=""),0,IF(OR($G397="Present",$G397="Late"),1,0)))</f>
        <v/>
      </c>
      <c r="M397" s="22">
        <f>IF(OR($K397="",$K397=0),"",IFERROR($L397/$K397,""))</f>
        <v/>
      </c>
      <c r="N397" s="19">
        <f>IF(COUNTA($A397:$J397)=0,"",IF(OR($A397="",$B397="",$C397="",$D397="",$G397="",$H397=""),"Missing required field",IF(COUNTIF($A$5:$A$504,$A397)&gt;1,"Duplicate Record ID",IF(OR($E397="Unknown learner",$F397="Unknown group"),"Unknown learner",IF($B397&gt;TODAY(),"Future session date",IF(OR(NOT(ISNUMBER($H397)),$H397&lt;=0,$H397&gt;1440),"Invalid scheduled minutes",IF(AND(ISNUMBER($I397),$I397&gt;$H397),"Attended minutes exceed scheduled minutes",IF(AND($G397="Present",ISNUMBER($I397),$I397&lt;$H397),"Present with reduced minutes",IF(AND($G397="Late",OR($I397="",$I397&gt;=$H397)),"Review late minutes",IF(AND($G397="Absent",ISNUMBER($I397),$I397&gt;0),"Absent with attended minutes",IF(AND($G397="Excused",ISNUMBER($I397),$I397&gt;0),"Excused with attended minutes",""))))))))))</f>
        <v/>
      </c>
    </row>
    <row r="398">
      <c r="A398" s="17" t="n"/>
      <c r="B398" s="18" t="n"/>
      <c r="C398" s="17" t="n"/>
      <c r="D398" s="17" t="n"/>
      <c r="E398" s="19">
        <f>IF($D398="","",IFERROR(INDEX('Roster &amp; Settings'!$B$5:$B$104,MATCH($D398,'Roster &amp; Settings'!$A$5:$A$104,0)),"Unknown learner"))</f>
        <v/>
      </c>
      <c r="F398" s="19">
        <f>IF($D398="","",IFERROR(INDEX('Roster &amp; Settings'!$C$5:$C$104,MATCH($D398,'Roster &amp; Settings'!$A$5:$A$104,0)),"Unknown group"))</f>
        <v/>
      </c>
      <c r="G398" s="17" t="n"/>
      <c r="H398" s="20" t="n"/>
      <c r="I398" s="20" t="n"/>
      <c r="J398" s="17" t="n"/>
      <c r="K398" s="21">
        <f>IF(COUNTA($A398:$I398)=0,"",IF(OR($A398="",$B398="",$C398="",$D398="",$G398="",$H398=""),0,IF($G398="Excused",0,1)))</f>
        <v/>
      </c>
      <c r="L398" s="21">
        <f>IF(COUNTA($A398:$I398)=0,"",IF(OR($A398="",$B398="",$C398="",$D398="",$G398="",$H398=""),0,IF(OR($G398="Present",$G398="Late"),1,0)))</f>
        <v/>
      </c>
      <c r="M398" s="22">
        <f>IF(OR($K398="",$K398=0),"",IFERROR($L398/$K398,""))</f>
        <v/>
      </c>
      <c r="N398" s="19">
        <f>IF(COUNTA($A398:$J398)=0,"",IF(OR($A398="",$B398="",$C398="",$D398="",$G398="",$H398=""),"Missing required field",IF(COUNTIF($A$5:$A$504,$A398)&gt;1,"Duplicate Record ID",IF(OR($E398="Unknown learner",$F398="Unknown group"),"Unknown learner",IF($B398&gt;TODAY(),"Future session date",IF(OR(NOT(ISNUMBER($H398)),$H398&lt;=0,$H398&gt;1440),"Invalid scheduled minutes",IF(AND(ISNUMBER($I398),$I398&gt;$H398),"Attended minutes exceed scheduled minutes",IF(AND($G398="Present",ISNUMBER($I398),$I398&lt;$H398),"Present with reduced minutes",IF(AND($G398="Late",OR($I398="",$I398&gt;=$H398)),"Review late minutes",IF(AND($G398="Absent",ISNUMBER($I398),$I398&gt;0),"Absent with attended minutes",IF(AND($G398="Excused",ISNUMBER($I398),$I398&gt;0),"Excused with attended minutes",""))))))))))</f>
        <v/>
      </c>
    </row>
    <row r="399">
      <c r="A399" s="17" t="n"/>
      <c r="B399" s="18" t="n"/>
      <c r="C399" s="17" t="n"/>
      <c r="D399" s="17" t="n"/>
      <c r="E399" s="19">
        <f>IF($D399="","",IFERROR(INDEX('Roster &amp; Settings'!$B$5:$B$104,MATCH($D399,'Roster &amp; Settings'!$A$5:$A$104,0)),"Unknown learner"))</f>
        <v/>
      </c>
      <c r="F399" s="19">
        <f>IF($D399="","",IFERROR(INDEX('Roster &amp; Settings'!$C$5:$C$104,MATCH($D399,'Roster &amp; Settings'!$A$5:$A$104,0)),"Unknown group"))</f>
        <v/>
      </c>
      <c r="G399" s="17" t="n"/>
      <c r="H399" s="20" t="n"/>
      <c r="I399" s="20" t="n"/>
      <c r="J399" s="17" t="n"/>
      <c r="K399" s="21">
        <f>IF(COUNTA($A399:$I399)=0,"",IF(OR($A399="",$B399="",$C399="",$D399="",$G399="",$H399=""),0,IF($G399="Excused",0,1)))</f>
        <v/>
      </c>
      <c r="L399" s="21">
        <f>IF(COUNTA($A399:$I399)=0,"",IF(OR($A399="",$B399="",$C399="",$D399="",$G399="",$H399=""),0,IF(OR($G399="Present",$G399="Late"),1,0)))</f>
        <v/>
      </c>
      <c r="M399" s="22">
        <f>IF(OR($K399="",$K399=0),"",IFERROR($L399/$K399,""))</f>
        <v/>
      </c>
      <c r="N399" s="19">
        <f>IF(COUNTA($A399:$J399)=0,"",IF(OR($A399="",$B399="",$C399="",$D399="",$G399="",$H399=""),"Missing required field",IF(COUNTIF($A$5:$A$504,$A399)&gt;1,"Duplicate Record ID",IF(OR($E399="Unknown learner",$F399="Unknown group"),"Unknown learner",IF($B399&gt;TODAY(),"Future session date",IF(OR(NOT(ISNUMBER($H399)),$H399&lt;=0,$H399&gt;1440),"Invalid scheduled minutes",IF(AND(ISNUMBER($I399),$I399&gt;$H399),"Attended minutes exceed scheduled minutes",IF(AND($G399="Present",ISNUMBER($I399),$I399&lt;$H399),"Present with reduced minutes",IF(AND($G399="Late",OR($I399="",$I399&gt;=$H399)),"Review late minutes",IF(AND($G399="Absent",ISNUMBER($I399),$I399&gt;0),"Absent with attended minutes",IF(AND($G399="Excused",ISNUMBER($I399),$I399&gt;0),"Excused with attended minutes",""))))))))))</f>
        <v/>
      </c>
    </row>
    <row r="400">
      <c r="A400" s="17" t="n"/>
      <c r="B400" s="18" t="n"/>
      <c r="C400" s="17" t="n"/>
      <c r="D400" s="17" t="n"/>
      <c r="E400" s="19">
        <f>IF($D400="","",IFERROR(INDEX('Roster &amp; Settings'!$B$5:$B$104,MATCH($D400,'Roster &amp; Settings'!$A$5:$A$104,0)),"Unknown learner"))</f>
        <v/>
      </c>
      <c r="F400" s="19">
        <f>IF($D400="","",IFERROR(INDEX('Roster &amp; Settings'!$C$5:$C$104,MATCH($D400,'Roster &amp; Settings'!$A$5:$A$104,0)),"Unknown group"))</f>
        <v/>
      </c>
      <c r="G400" s="17" t="n"/>
      <c r="H400" s="20" t="n"/>
      <c r="I400" s="20" t="n"/>
      <c r="J400" s="17" t="n"/>
      <c r="K400" s="21">
        <f>IF(COUNTA($A400:$I400)=0,"",IF(OR($A400="",$B400="",$C400="",$D400="",$G400="",$H400=""),0,IF($G400="Excused",0,1)))</f>
        <v/>
      </c>
      <c r="L400" s="21">
        <f>IF(COUNTA($A400:$I400)=0,"",IF(OR($A400="",$B400="",$C400="",$D400="",$G400="",$H400=""),0,IF(OR($G400="Present",$G400="Late"),1,0)))</f>
        <v/>
      </c>
      <c r="M400" s="22">
        <f>IF(OR($K400="",$K400=0),"",IFERROR($L400/$K400,""))</f>
        <v/>
      </c>
      <c r="N400" s="19">
        <f>IF(COUNTA($A400:$J400)=0,"",IF(OR($A400="",$B400="",$C400="",$D400="",$G400="",$H400=""),"Missing required field",IF(COUNTIF($A$5:$A$504,$A400)&gt;1,"Duplicate Record ID",IF(OR($E400="Unknown learner",$F400="Unknown group"),"Unknown learner",IF($B400&gt;TODAY(),"Future session date",IF(OR(NOT(ISNUMBER($H400)),$H400&lt;=0,$H400&gt;1440),"Invalid scheduled minutes",IF(AND(ISNUMBER($I400),$I400&gt;$H400),"Attended minutes exceed scheduled minutes",IF(AND($G400="Present",ISNUMBER($I400),$I400&lt;$H400),"Present with reduced minutes",IF(AND($G400="Late",OR($I400="",$I400&gt;=$H400)),"Review late minutes",IF(AND($G400="Absent",ISNUMBER($I400),$I400&gt;0),"Absent with attended minutes",IF(AND($G400="Excused",ISNUMBER($I400),$I400&gt;0),"Excused with attended minutes",""))))))))))</f>
        <v/>
      </c>
    </row>
    <row r="401">
      <c r="A401" s="17" t="n"/>
      <c r="B401" s="18" t="n"/>
      <c r="C401" s="17" t="n"/>
      <c r="D401" s="17" t="n"/>
      <c r="E401" s="19">
        <f>IF($D401="","",IFERROR(INDEX('Roster &amp; Settings'!$B$5:$B$104,MATCH($D401,'Roster &amp; Settings'!$A$5:$A$104,0)),"Unknown learner"))</f>
        <v/>
      </c>
      <c r="F401" s="19">
        <f>IF($D401="","",IFERROR(INDEX('Roster &amp; Settings'!$C$5:$C$104,MATCH($D401,'Roster &amp; Settings'!$A$5:$A$104,0)),"Unknown group"))</f>
        <v/>
      </c>
      <c r="G401" s="17" t="n"/>
      <c r="H401" s="20" t="n"/>
      <c r="I401" s="20" t="n"/>
      <c r="J401" s="17" t="n"/>
      <c r="K401" s="21">
        <f>IF(COUNTA($A401:$I401)=0,"",IF(OR($A401="",$B401="",$C401="",$D401="",$G401="",$H401=""),0,IF($G401="Excused",0,1)))</f>
        <v/>
      </c>
      <c r="L401" s="21">
        <f>IF(COUNTA($A401:$I401)=0,"",IF(OR($A401="",$B401="",$C401="",$D401="",$G401="",$H401=""),0,IF(OR($G401="Present",$G401="Late"),1,0)))</f>
        <v/>
      </c>
      <c r="M401" s="22">
        <f>IF(OR($K401="",$K401=0),"",IFERROR($L401/$K401,""))</f>
        <v/>
      </c>
      <c r="N401" s="19">
        <f>IF(COUNTA($A401:$J401)=0,"",IF(OR($A401="",$B401="",$C401="",$D401="",$G401="",$H401=""),"Missing required field",IF(COUNTIF($A$5:$A$504,$A401)&gt;1,"Duplicate Record ID",IF(OR($E401="Unknown learner",$F401="Unknown group"),"Unknown learner",IF($B401&gt;TODAY(),"Future session date",IF(OR(NOT(ISNUMBER($H401)),$H401&lt;=0,$H401&gt;1440),"Invalid scheduled minutes",IF(AND(ISNUMBER($I401),$I401&gt;$H401),"Attended minutes exceed scheduled minutes",IF(AND($G401="Present",ISNUMBER($I401),$I401&lt;$H401),"Present with reduced minutes",IF(AND($G401="Late",OR($I401="",$I401&gt;=$H401)),"Review late minutes",IF(AND($G401="Absent",ISNUMBER($I401),$I401&gt;0),"Absent with attended minutes",IF(AND($G401="Excused",ISNUMBER($I401),$I401&gt;0),"Excused with attended minutes",""))))))))))</f>
        <v/>
      </c>
    </row>
    <row r="402">
      <c r="A402" s="17" t="n"/>
      <c r="B402" s="18" t="n"/>
      <c r="C402" s="17" t="n"/>
      <c r="D402" s="17" t="n"/>
      <c r="E402" s="19">
        <f>IF($D402="","",IFERROR(INDEX('Roster &amp; Settings'!$B$5:$B$104,MATCH($D402,'Roster &amp; Settings'!$A$5:$A$104,0)),"Unknown learner"))</f>
        <v/>
      </c>
      <c r="F402" s="19">
        <f>IF($D402="","",IFERROR(INDEX('Roster &amp; Settings'!$C$5:$C$104,MATCH($D402,'Roster &amp; Settings'!$A$5:$A$104,0)),"Unknown group"))</f>
        <v/>
      </c>
      <c r="G402" s="17" t="n"/>
      <c r="H402" s="20" t="n"/>
      <c r="I402" s="20" t="n"/>
      <c r="J402" s="17" t="n"/>
      <c r="K402" s="21">
        <f>IF(COUNTA($A402:$I402)=0,"",IF(OR($A402="",$B402="",$C402="",$D402="",$G402="",$H402=""),0,IF($G402="Excused",0,1)))</f>
        <v/>
      </c>
      <c r="L402" s="21">
        <f>IF(COUNTA($A402:$I402)=0,"",IF(OR($A402="",$B402="",$C402="",$D402="",$G402="",$H402=""),0,IF(OR($G402="Present",$G402="Late"),1,0)))</f>
        <v/>
      </c>
      <c r="M402" s="22">
        <f>IF(OR($K402="",$K402=0),"",IFERROR($L402/$K402,""))</f>
        <v/>
      </c>
      <c r="N402" s="19">
        <f>IF(COUNTA($A402:$J402)=0,"",IF(OR($A402="",$B402="",$C402="",$D402="",$G402="",$H402=""),"Missing required field",IF(COUNTIF($A$5:$A$504,$A402)&gt;1,"Duplicate Record ID",IF(OR($E402="Unknown learner",$F402="Unknown group"),"Unknown learner",IF($B402&gt;TODAY(),"Future session date",IF(OR(NOT(ISNUMBER($H402)),$H402&lt;=0,$H402&gt;1440),"Invalid scheduled minutes",IF(AND(ISNUMBER($I402),$I402&gt;$H402),"Attended minutes exceed scheduled minutes",IF(AND($G402="Present",ISNUMBER($I402),$I402&lt;$H402),"Present with reduced minutes",IF(AND($G402="Late",OR($I402="",$I402&gt;=$H402)),"Review late minutes",IF(AND($G402="Absent",ISNUMBER($I402),$I402&gt;0),"Absent with attended minutes",IF(AND($G402="Excused",ISNUMBER($I402),$I402&gt;0),"Excused with attended minutes",""))))))))))</f>
        <v/>
      </c>
    </row>
    <row r="403">
      <c r="A403" s="17" t="n"/>
      <c r="B403" s="18" t="n"/>
      <c r="C403" s="17" t="n"/>
      <c r="D403" s="17" t="n"/>
      <c r="E403" s="19">
        <f>IF($D403="","",IFERROR(INDEX('Roster &amp; Settings'!$B$5:$B$104,MATCH($D403,'Roster &amp; Settings'!$A$5:$A$104,0)),"Unknown learner"))</f>
        <v/>
      </c>
      <c r="F403" s="19">
        <f>IF($D403="","",IFERROR(INDEX('Roster &amp; Settings'!$C$5:$C$104,MATCH($D403,'Roster &amp; Settings'!$A$5:$A$104,0)),"Unknown group"))</f>
        <v/>
      </c>
      <c r="G403" s="17" t="n"/>
      <c r="H403" s="20" t="n"/>
      <c r="I403" s="20" t="n"/>
      <c r="J403" s="17" t="n"/>
      <c r="K403" s="21">
        <f>IF(COUNTA($A403:$I403)=0,"",IF(OR($A403="",$B403="",$C403="",$D403="",$G403="",$H403=""),0,IF($G403="Excused",0,1)))</f>
        <v/>
      </c>
      <c r="L403" s="21">
        <f>IF(COUNTA($A403:$I403)=0,"",IF(OR($A403="",$B403="",$C403="",$D403="",$G403="",$H403=""),0,IF(OR($G403="Present",$G403="Late"),1,0)))</f>
        <v/>
      </c>
      <c r="M403" s="22">
        <f>IF(OR($K403="",$K403=0),"",IFERROR($L403/$K403,""))</f>
        <v/>
      </c>
      <c r="N403" s="19">
        <f>IF(COUNTA($A403:$J403)=0,"",IF(OR($A403="",$B403="",$C403="",$D403="",$G403="",$H403=""),"Missing required field",IF(COUNTIF($A$5:$A$504,$A403)&gt;1,"Duplicate Record ID",IF(OR($E403="Unknown learner",$F403="Unknown group"),"Unknown learner",IF($B403&gt;TODAY(),"Future session date",IF(OR(NOT(ISNUMBER($H403)),$H403&lt;=0,$H403&gt;1440),"Invalid scheduled minutes",IF(AND(ISNUMBER($I403),$I403&gt;$H403),"Attended minutes exceed scheduled minutes",IF(AND($G403="Present",ISNUMBER($I403),$I403&lt;$H403),"Present with reduced minutes",IF(AND($G403="Late",OR($I403="",$I403&gt;=$H403)),"Review late minutes",IF(AND($G403="Absent",ISNUMBER($I403),$I403&gt;0),"Absent with attended minutes",IF(AND($G403="Excused",ISNUMBER($I403),$I403&gt;0),"Excused with attended minutes",""))))))))))</f>
        <v/>
      </c>
    </row>
    <row r="404">
      <c r="A404" s="17" t="n"/>
      <c r="B404" s="18" t="n"/>
      <c r="C404" s="17" t="n"/>
      <c r="D404" s="17" t="n"/>
      <c r="E404" s="19">
        <f>IF($D404="","",IFERROR(INDEX('Roster &amp; Settings'!$B$5:$B$104,MATCH($D404,'Roster &amp; Settings'!$A$5:$A$104,0)),"Unknown learner"))</f>
        <v/>
      </c>
      <c r="F404" s="19">
        <f>IF($D404="","",IFERROR(INDEX('Roster &amp; Settings'!$C$5:$C$104,MATCH($D404,'Roster &amp; Settings'!$A$5:$A$104,0)),"Unknown group"))</f>
        <v/>
      </c>
      <c r="G404" s="17" t="n"/>
      <c r="H404" s="20" t="n"/>
      <c r="I404" s="20" t="n"/>
      <c r="J404" s="17" t="n"/>
      <c r="K404" s="21">
        <f>IF(COUNTA($A404:$I404)=0,"",IF(OR($A404="",$B404="",$C404="",$D404="",$G404="",$H404=""),0,IF($G404="Excused",0,1)))</f>
        <v/>
      </c>
      <c r="L404" s="21">
        <f>IF(COUNTA($A404:$I404)=0,"",IF(OR($A404="",$B404="",$C404="",$D404="",$G404="",$H404=""),0,IF(OR($G404="Present",$G404="Late"),1,0)))</f>
        <v/>
      </c>
      <c r="M404" s="22">
        <f>IF(OR($K404="",$K404=0),"",IFERROR($L404/$K404,""))</f>
        <v/>
      </c>
      <c r="N404" s="19">
        <f>IF(COUNTA($A404:$J404)=0,"",IF(OR($A404="",$B404="",$C404="",$D404="",$G404="",$H404=""),"Missing required field",IF(COUNTIF($A$5:$A$504,$A404)&gt;1,"Duplicate Record ID",IF(OR($E404="Unknown learner",$F404="Unknown group"),"Unknown learner",IF($B404&gt;TODAY(),"Future session date",IF(OR(NOT(ISNUMBER($H404)),$H404&lt;=0,$H404&gt;1440),"Invalid scheduled minutes",IF(AND(ISNUMBER($I404),$I404&gt;$H404),"Attended minutes exceed scheduled minutes",IF(AND($G404="Present",ISNUMBER($I404),$I404&lt;$H404),"Present with reduced minutes",IF(AND($G404="Late",OR($I404="",$I404&gt;=$H404)),"Review late minutes",IF(AND($G404="Absent",ISNUMBER($I404),$I404&gt;0),"Absent with attended minutes",IF(AND($G404="Excused",ISNUMBER($I404),$I404&gt;0),"Excused with attended minutes",""))))))))))</f>
        <v/>
      </c>
    </row>
    <row r="405">
      <c r="A405" s="17" t="n"/>
      <c r="B405" s="18" t="n"/>
      <c r="C405" s="17" t="n"/>
      <c r="D405" s="17" t="n"/>
      <c r="E405" s="19">
        <f>IF($D405="","",IFERROR(INDEX('Roster &amp; Settings'!$B$5:$B$104,MATCH($D405,'Roster &amp; Settings'!$A$5:$A$104,0)),"Unknown learner"))</f>
        <v/>
      </c>
      <c r="F405" s="19">
        <f>IF($D405="","",IFERROR(INDEX('Roster &amp; Settings'!$C$5:$C$104,MATCH($D405,'Roster &amp; Settings'!$A$5:$A$104,0)),"Unknown group"))</f>
        <v/>
      </c>
      <c r="G405" s="17" t="n"/>
      <c r="H405" s="20" t="n"/>
      <c r="I405" s="20" t="n"/>
      <c r="J405" s="17" t="n"/>
      <c r="K405" s="21">
        <f>IF(COUNTA($A405:$I405)=0,"",IF(OR($A405="",$B405="",$C405="",$D405="",$G405="",$H405=""),0,IF($G405="Excused",0,1)))</f>
        <v/>
      </c>
      <c r="L405" s="21">
        <f>IF(COUNTA($A405:$I405)=0,"",IF(OR($A405="",$B405="",$C405="",$D405="",$G405="",$H405=""),0,IF(OR($G405="Present",$G405="Late"),1,0)))</f>
        <v/>
      </c>
      <c r="M405" s="22">
        <f>IF(OR($K405="",$K405=0),"",IFERROR($L405/$K405,""))</f>
        <v/>
      </c>
      <c r="N405" s="19">
        <f>IF(COUNTA($A405:$J405)=0,"",IF(OR($A405="",$B405="",$C405="",$D405="",$G405="",$H405=""),"Missing required field",IF(COUNTIF($A$5:$A$504,$A405)&gt;1,"Duplicate Record ID",IF(OR($E405="Unknown learner",$F405="Unknown group"),"Unknown learner",IF($B405&gt;TODAY(),"Future session date",IF(OR(NOT(ISNUMBER($H405)),$H405&lt;=0,$H405&gt;1440),"Invalid scheduled minutes",IF(AND(ISNUMBER($I405),$I405&gt;$H405),"Attended minutes exceed scheduled minutes",IF(AND($G405="Present",ISNUMBER($I405),$I405&lt;$H405),"Present with reduced minutes",IF(AND($G405="Late",OR($I405="",$I405&gt;=$H405)),"Review late minutes",IF(AND($G405="Absent",ISNUMBER($I405),$I405&gt;0),"Absent with attended minutes",IF(AND($G405="Excused",ISNUMBER($I405),$I405&gt;0),"Excused with attended minutes",""))))))))))</f>
        <v/>
      </c>
    </row>
    <row r="406">
      <c r="A406" s="17" t="n"/>
      <c r="B406" s="18" t="n"/>
      <c r="C406" s="17" t="n"/>
      <c r="D406" s="17" t="n"/>
      <c r="E406" s="19">
        <f>IF($D406="","",IFERROR(INDEX('Roster &amp; Settings'!$B$5:$B$104,MATCH($D406,'Roster &amp; Settings'!$A$5:$A$104,0)),"Unknown learner"))</f>
        <v/>
      </c>
      <c r="F406" s="19">
        <f>IF($D406="","",IFERROR(INDEX('Roster &amp; Settings'!$C$5:$C$104,MATCH($D406,'Roster &amp; Settings'!$A$5:$A$104,0)),"Unknown group"))</f>
        <v/>
      </c>
      <c r="G406" s="17" t="n"/>
      <c r="H406" s="20" t="n"/>
      <c r="I406" s="20" t="n"/>
      <c r="J406" s="17" t="n"/>
      <c r="K406" s="21">
        <f>IF(COUNTA($A406:$I406)=0,"",IF(OR($A406="",$B406="",$C406="",$D406="",$G406="",$H406=""),0,IF($G406="Excused",0,1)))</f>
        <v/>
      </c>
      <c r="L406" s="21">
        <f>IF(COUNTA($A406:$I406)=0,"",IF(OR($A406="",$B406="",$C406="",$D406="",$G406="",$H406=""),0,IF(OR($G406="Present",$G406="Late"),1,0)))</f>
        <v/>
      </c>
      <c r="M406" s="22">
        <f>IF(OR($K406="",$K406=0),"",IFERROR($L406/$K406,""))</f>
        <v/>
      </c>
      <c r="N406" s="19">
        <f>IF(COUNTA($A406:$J406)=0,"",IF(OR($A406="",$B406="",$C406="",$D406="",$G406="",$H406=""),"Missing required field",IF(COUNTIF($A$5:$A$504,$A406)&gt;1,"Duplicate Record ID",IF(OR($E406="Unknown learner",$F406="Unknown group"),"Unknown learner",IF($B406&gt;TODAY(),"Future session date",IF(OR(NOT(ISNUMBER($H406)),$H406&lt;=0,$H406&gt;1440),"Invalid scheduled minutes",IF(AND(ISNUMBER($I406),$I406&gt;$H406),"Attended minutes exceed scheduled minutes",IF(AND($G406="Present",ISNUMBER($I406),$I406&lt;$H406),"Present with reduced minutes",IF(AND($G406="Late",OR($I406="",$I406&gt;=$H406)),"Review late minutes",IF(AND($G406="Absent",ISNUMBER($I406),$I406&gt;0),"Absent with attended minutes",IF(AND($G406="Excused",ISNUMBER($I406),$I406&gt;0),"Excused with attended minutes",""))))))))))</f>
        <v/>
      </c>
    </row>
    <row r="407">
      <c r="A407" s="17" t="n"/>
      <c r="B407" s="18" t="n"/>
      <c r="C407" s="17" t="n"/>
      <c r="D407" s="17" t="n"/>
      <c r="E407" s="19">
        <f>IF($D407="","",IFERROR(INDEX('Roster &amp; Settings'!$B$5:$B$104,MATCH($D407,'Roster &amp; Settings'!$A$5:$A$104,0)),"Unknown learner"))</f>
        <v/>
      </c>
      <c r="F407" s="19">
        <f>IF($D407="","",IFERROR(INDEX('Roster &amp; Settings'!$C$5:$C$104,MATCH($D407,'Roster &amp; Settings'!$A$5:$A$104,0)),"Unknown group"))</f>
        <v/>
      </c>
      <c r="G407" s="17" t="n"/>
      <c r="H407" s="20" t="n"/>
      <c r="I407" s="20" t="n"/>
      <c r="J407" s="17" t="n"/>
      <c r="K407" s="21">
        <f>IF(COUNTA($A407:$I407)=0,"",IF(OR($A407="",$B407="",$C407="",$D407="",$G407="",$H407=""),0,IF($G407="Excused",0,1)))</f>
        <v/>
      </c>
      <c r="L407" s="21">
        <f>IF(COUNTA($A407:$I407)=0,"",IF(OR($A407="",$B407="",$C407="",$D407="",$G407="",$H407=""),0,IF(OR($G407="Present",$G407="Late"),1,0)))</f>
        <v/>
      </c>
      <c r="M407" s="22">
        <f>IF(OR($K407="",$K407=0),"",IFERROR($L407/$K407,""))</f>
        <v/>
      </c>
      <c r="N407" s="19">
        <f>IF(COUNTA($A407:$J407)=0,"",IF(OR($A407="",$B407="",$C407="",$D407="",$G407="",$H407=""),"Missing required field",IF(COUNTIF($A$5:$A$504,$A407)&gt;1,"Duplicate Record ID",IF(OR($E407="Unknown learner",$F407="Unknown group"),"Unknown learner",IF($B407&gt;TODAY(),"Future session date",IF(OR(NOT(ISNUMBER($H407)),$H407&lt;=0,$H407&gt;1440),"Invalid scheduled minutes",IF(AND(ISNUMBER($I407),$I407&gt;$H407),"Attended minutes exceed scheduled minutes",IF(AND($G407="Present",ISNUMBER($I407),$I407&lt;$H407),"Present with reduced minutes",IF(AND($G407="Late",OR($I407="",$I407&gt;=$H407)),"Review late minutes",IF(AND($G407="Absent",ISNUMBER($I407),$I407&gt;0),"Absent with attended minutes",IF(AND($G407="Excused",ISNUMBER($I407),$I407&gt;0),"Excused with attended minutes",""))))))))))</f>
        <v/>
      </c>
    </row>
    <row r="408">
      <c r="A408" s="17" t="n"/>
      <c r="B408" s="18" t="n"/>
      <c r="C408" s="17" t="n"/>
      <c r="D408" s="17" t="n"/>
      <c r="E408" s="19">
        <f>IF($D408="","",IFERROR(INDEX('Roster &amp; Settings'!$B$5:$B$104,MATCH($D408,'Roster &amp; Settings'!$A$5:$A$104,0)),"Unknown learner"))</f>
        <v/>
      </c>
      <c r="F408" s="19">
        <f>IF($D408="","",IFERROR(INDEX('Roster &amp; Settings'!$C$5:$C$104,MATCH($D408,'Roster &amp; Settings'!$A$5:$A$104,0)),"Unknown group"))</f>
        <v/>
      </c>
      <c r="G408" s="17" t="n"/>
      <c r="H408" s="20" t="n"/>
      <c r="I408" s="20" t="n"/>
      <c r="J408" s="17" t="n"/>
      <c r="K408" s="21">
        <f>IF(COUNTA($A408:$I408)=0,"",IF(OR($A408="",$B408="",$C408="",$D408="",$G408="",$H408=""),0,IF($G408="Excused",0,1)))</f>
        <v/>
      </c>
      <c r="L408" s="21">
        <f>IF(COUNTA($A408:$I408)=0,"",IF(OR($A408="",$B408="",$C408="",$D408="",$G408="",$H408=""),0,IF(OR($G408="Present",$G408="Late"),1,0)))</f>
        <v/>
      </c>
      <c r="M408" s="22">
        <f>IF(OR($K408="",$K408=0),"",IFERROR($L408/$K408,""))</f>
        <v/>
      </c>
      <c r="N408" s="19">
        <f>IF(COUNTA($A408:$J408)=0,"",IF(OR($A408="",$B408="",$C408="",$D408="",$G408="",$H408=""),"Missing required field",IF(COUNTIF($A$5:$A$504,$A408)&gt;1,"Duplicate Record ID",IF(OR($E408="Unknown learner",$F408="Unknown group"),"Unknown learner",IF($B408&gt;TODAY(),"Future session date",IF(OR(NOT(ISNUMBER($H408)),$H408&lt;=0,$H408&gt;1440),"Invalid scheduled minutes",IF(AND(ISNUMBER($I408),$I408&gt;$H408),"Attended minutes exceed scheduled minutes",IF(AND($G408="Present",ISNUMBER($I408),$I408&lt;$H408),"Present with reduced minutes",IF(AND($G408="Late",OR($I408="",$I408&gt;=$H408)),"Review late minutes",IF(AND($G408="Absent",ISNUMBER($I408),$I408&gt;0),"Absent with attended minutes",IF(AND($G408="Excused",ISNUMBER($I408),$I408&gt;0),"Excused with attended minutes",""))))))))))</f>
        <v/>
      </c>
    </row>
    <row r="409">
      <c r="A409" s="17" t="n"/>
      <c r="B409" s="18" t="n"/>
      <c r="C409" s="17" t="n"/>
      <c r="D409" s="17" t="n"/>
      <c r="E409" s="19">
        <f>IF($D409="","",IFERROR(INDEX('Roster &amp; Settings'!$B$5:$B$104,MATCH($D409,'Roster &amp; Settings'!$A$5:$A$104,0)),"Unknown learner"))</f>
        <v/>
      </c>
      <c r="F409" s="19">
        <f>IF($D409="","",IFERROR(INDEX('Roster &amp; Settings'!$C$5:$C$104,MATCH($D409,'Roster &amp; Settings'!$A$5:$A$104,0)),"Unknown group"))</f>
        <v/>
      </c>
      <c r="G409" s="17" t="n"/>
      <c r="H409" s="20" t="n"/>
      <c r="I409" s="20" t="n"/>
      <c r="J409" s="17" t="n"/>
      <c r="K409" s="21">
        <f>IF(COUNTA($A409:$I409)=0,"",IF(OR($A409="",$B409="",$C409="",$D409="",$G409="",$H409=""),0,IF($G409="Excused",0,1)))</f>
        <v/>
      </c>
      <c r="L409" s="21">
        <f>IF(COUNTA($A409:$I409)=0,"",IF(OR($A409="",$B409="",$C409="",$D409="",$G409="",$H409=""),0,IF(OR($G409="Present",$G409="Late"),1,0)))</f>
        <v/>
      </c>
      <c r="M409" s="22">
        <f>IF(OR($K409="",$K409=0),"",IFERROR($L409/$K409,""))</f>
        <v/>
      </c>
      <c r="N409" s="19">
        <f>IF(COUNTA($A409:$J409)=0,"",IF(OR($A409="",$B409="",$C409="",$D409="",$G409="",$H409=""),"Missing required field",IF(COUNTIF($A$5:$A$504,$A409)&gt;1,"Duplicate Record ID",IF(OR($E409="Unknown learner",$F409="Unknown group"),"Unknown learner",IF($B409&gt;TODAY(),"Future session date",IF(OR(NOT(ISNUMBER($H409)),$H409&lt;=0,$H409&gt;1440),"Invalid scheduled minutes",IF(AND(ISNUMBER($I409),$I409&gt;$H409),"Attended minutes exceed scheduled minutes",IF(AND($G409="Present",ISNUMBER($I409),$I409&lt;$H409),"Present with reduced minutes",IF(AND($G409="Late",OR($I409="",$I409&gt;=$H409)),"Review late minutes",IF(AND($G409="Absent",ISNUMBER($I409),$I409&gt;0),"Absent with attended minutes",IF(AND($G409="Excused",ISNUMBER($I409),$I409&gt;0),"Excused with attended minutes",""))))))))))</f>
        <v/>
      </c>
    </row>
    <row r="410">
      <c r="A410" s="17" t="n"/>
      <c r="B410" s="18" t="n"/>
      <c r="C410" s="17" t="n"/>
      <c r="D410" s="17" t="n"/>
      <c r="E410" s="19">
        <f>IF($D410="","",IFERROR(INDEX('Roster &amp; Settings'!$B$5:$B$104,MATCH($D410,'Roster &amp; Settings'!$A$5:$A$104,0)),"Unknown learner"))</f>
        <v/>
      </c>
      <c r="F410" s="19">
        <f>IF($D410="","",IFERROR(INDEX('Roster &amp; Settings'!$C$5:$C$104,MATCH($D410,'Roster &amp; Settings'!$A$5:$A$104,0)),"Unknown group"))</f>
        <v/>
      </c>
      <c r="G410" s="17" t="n"/>
      <c r="H410" s="20" t="n"/>
      <c r="I410" s="20" t="n"/>
      <c r="J410" s="17" t="n"/>
      <c r="K410" s="21">
        <f>IF(COUNTA($A410:$I410)=0,"",IF(OR($A410="",$B410="",$C410="",$D410="",$G410="",$H410=""),0,IF($G410="Excused",0,1)))</f>
        <v/>
      </c>
      <c r="L410" s="21">
        <f>IF(COUNTA($A410:$I410)=0,"",IF(OR($A410="",$B410="",$C410="",$D410="",$G410="",$H410=""),0,IF(OR($G410="Present",$G410="Late"),1,0)))</f>
        <v/>
      </c>
      <c r="M410" s="22">
        <f>IF(OR($K410="",$K410=0),"",IFERROR($L410/$K410,""))</f>
        <v/>
      </c>
      <c r="N410" s="19">
        <f>IF(COUNTA($A410:$J410)=0,"",IF(OR($A410="",$B410="",$C410="",$D410="",$G410="",$H410=""),"Missing required field",IF(COUNTIF($A$5:$A$504,$A410)&gt;1,"Duplicate Record ID",IF(OR($E410="Unknown learner",$F410="Unknown group"),"Unknown learner",IF($B410&gt;TODAY(),"Future session date",IF(OR(NOT(ISNUMBER($H410)),$H410&lt;=0,$H410&gt;1440),"Invalid scheduled minutes",IF(AND(ISNUMBER($I410),$I410&gt;$H410),"Attended minutes exceed scheduled minutes",IF(AND($G410="Present",ISNUMBER($I410),$I410&lt;$H410),"Present with reduced minutes",IF(AND($G410="Late",OR($I410="",$I410&gt;=$H410)),"Review late minutes",IF(AND($G410="Absent",ISNUMBER($I410),$I410&gt;0),"Absent with attended minutes",IF(AND($G410="Excused",ISNUMBER($I410),$I410&gt;0),"Excused with attended minutes",""))))))))))</f>
        <v/>
      </c>
    </row>
    <row r="411">
      <c r="A411" s="17" t="n"/>
      <c r="B411" s="18" t="n"/>
      <c r="C411" s="17" t="n"/>
      <c r="D411" s="17" t="n"/>
      <c r="E411" s="19">
        <f>IF($D411="","",IFERROR(INDEX('Roster &amp; Settings'!$B$5:$B$104,MATCH($D411,'Roster &amp; Settings'!$A$5:$A$104,0)),"Unknown learner"))</f>
        <v/>
      </c>
      <c r="F411" s="19">
        <f>IF($D411="","",IFERROR(INDEX('Roster &amp; Settings'!$C$5:$C$104,MATCH($D411,'Roster &amp; Settings'!$A$5:$A$104,0)),"Unknown group"))</f>
        <v/>
      </c>
      <c r="G411" s="17" t="n"/>
      <c r="H411" s="20" t="n"/>
      <c r="I411" s="20" t="n"/>
      <c r="J411" s="17" t="n"/>
      <c r="K411" s="21">
        <f>IF(COUNTA($A411:$I411)=0,"",IF(OR($A411="",$B411="",$C411="",$D411="",$G411="",$H411=""),0,IF($G411="Excused",0,1)))</f>
        <v/>
      </c>
      <c r="L411" s="21">
        <f>IF(COUNTA($A411:$I411)=0,"",IF(OR($A411="",$B411="",$C411="",$D411="",$G411="",$H411=""),0,IF(OR($G411="Present",$G411="Late"),1,0)))</f>
        <v/>
      </c>
      <c r="M411" s="22">
        <f>IF(OR($K411="",$K411=0),"",IFERROR($L411/$K411,""))</f>
        <v/>
      </c>
      <c r="N411" s="19">
        <f>IF(COUNTA($A411:$J411)=0,"",IF(OR($A411="",$B411="",$C411="",$D411="",$G411="",$H411=""),"Missing required field",IF(COUNTIF($A$5:$A$504,$A411)&gt;1,"Duplicate Record ID",IF(OR($E411="Unknown learner",$F411="Unknown group"),"Unknown learner",IF($B411&gt;TODAY(),"Future session date",IF(OR(NOT(ISNUMBER($H411)),$H411&lt;=0,$H411&gt;1440),"Invalid scheduled minutes",IF(AND(ISNUMBER($I411),$I411&gt;$H411),"Attended minutes exceed scheduled minutes",IF(AND($G411="Present",ISNUMBER($I411),$I411&lt;$H411),"Present with reduced minutes",IF(AND($G411="Late",OR($I411="",$I411&gt;=$H411)),"Review late minutes",IF(AND($G411="Absent",ISNUMBER($I411),$I411&gt;0),"Absent with attended minutes",IF(AND($G411="Excused",ISNUMBER($I411),$I411&gt;0),"Excused with attended minutes",""))))))))))</f>
        <v/>
      </c>
    </row>
    <row r="412">
      <c r="A412" s="17" t="n"/>
      <c r="B412" s="18" t="n"/>
      <c r="C412" s="17" t="n"/>
      <c r="D412" s="17" t="n"/>
      <c r="E412" s="19">
        <f>IF($D412="","",IFERROR(INDEX('Roster &amp; Settings'!$B$5:$B$104,MATCH($D412,'Roster &amp; Settings'!$A$5:$A$104,0)),"Unknown learner"))</f>
        <v/>
      </c>
      <c r="F412" s="19">
        <f>IF($D412="","",IFERROR(INDEX('Roster &amp; Settings'!$C$5:$C$104,MATCH($D412,'Roster &amp; Settings'!$A$5:$A$104,0)),"Unknown group"))</f>
        <v/>
      </c>
      <c r="G412" s="17" t="n"/>
      <c r="H412" s="20" t="n"/>
      <c r="I412" s="20" t="n"/>
      <c r="J412" s="17" t="n"/>
      <c r="K412" s="21">
        <f>IF(COUNTA($A412:$I412)=0,"",IF(OR($A412="",$B412="",$C412="",$D412="",$G412="",$H412=""),0,IF($G412="Excused",0,1)))</f>
        <v/>
      </c>
      <c r="L412" s="21">
        <f>IF(COUNTA($A412:$I412)=0,"",IF(OR($A412="",$B412="",$C412="",$D412="",$G412="",$H412=""),0,IF(OR($G412="Present",$G412="Late"),1,0)))</f>
        <v/>
      </c>
      <c r="M412" s="22">
        <f>IF(OR($K412="",$K412=0),"",IFERROR($L412/$K412,""))</f>
        <v/>
      </c>
      <c r="N412" s="19">
        <f>IF(COUNTA($A412:$J412)=0,"",IF(OR($A412="",$B412="",$C412="",$D412="",$G412="",$H412=""),"Missing required field",IF(COUNTIF($A$5:$A$504,$A412)&gt;1,"Duplicate Record ID",IF(OR($E412="Unknown learner",$F412="Unknown group"),"Unknown learner",IF($B412&gt;TODAY(),"Future session date",IF(OR(NOT(ISNUMBER($H412)),$H412&lt;=0,$H412&gt;1440),"Invalid scheduled minutes",IF(AND(ISNUMBER($I412),$I412&gt;$H412),"Attended minutes exceed scheduled minutes",IF(AND($G412="Present",ISNUMBER($I412),$I412&lt;$H412),"Present with reduced minutes",IF(AND($G412="Late",OR($I412="",$I412&gt;=$H412)),"Review late minutes",IF(AND($G412="Absent",ISNUMBER($I412),$I412&gt;0),"Absent with attended minutes",IF(AND($G412="Excused",ISNUMBER($I412),$I412&gt;0),"Excused with attended minutes",""))))))))))</f>
        <v/>
      </c>
    </row>
    <row r="413">
      <c r="A413" s="17" t="n"/>
      <c r="B413" s="18" t="n"/>
      <c r="C413" s="17" t="n"/>
      <c r="D413" s="17" t="n"/>
      <c r="E413" s="19">
        <f>IF($D413="","",IFERROR(INDEX('Roster &amp; Settings'!$B$5:$B$104,MATCH($D413,'Roster &amp; Settings'!$A$5:$A$104,0)),"Unknown learner"))</f>
        <v/>
      </c>
      <c r="F413" s="19">
        <f>IF($D413="","",IFERROR(INDEX('Roster &amp; Settings'!$C$5:$C$104,MATCH($D413,'Roster &amp; Settings'!$A$5:$A$104,0)),"Unknown group"))</f>
        <v/>
      </c>
      <c r="G413" s="17" t="n"/>
      <c r="H413" s="20" t="n"/>
      <c r="I413" s="20" t="n"/>
      <c r="J413" s="17" t="n"/>
      <c r="K413" s="21">
        <f>IF(COUNTA($A413:$I413)=0,"",IF(OR($A413="",$B413="",$C413="",$D413="",$G413="",$H413=""),0,IF($G413="Excused",0,1)))</f>
        <v/>
      </c>
      <c r="L413" s="21">
        <f>IF(COUNTA($A413:$I413)=0,"",IF(OR($A413="",$B413="",$C413="",$D413="",$G413="",$H413=""),0,IF(OR($G413="Present",$G413="Late"),1,0)))</f>
        <v/>
      </c>
      <c r="M413" s="22">
        <f>IF(OR($K413="",$K413=0),"",IFERROR($L413/$K413,""))</f>
        <v/>
      </c>
      <c r="N413" s="19">
        <f>IF(COUNTA($A413:$J413)=0,"",IF(OR($A413="",$B413="",$C413="",$D413="",$G413="",$H413=""),"Missing required field",IF(COUNTIF($A$5:$A$504,$A413)&gt;1,"Duplicate Record ID",IF(OR($E413="Unknown learner",$F413="Unknown group"),"Unknown learner",IF($B413&gt;TODAY(),"Future session date",IF(OR(NOT(ISNUMBER($H413)),$H413&lt;=0,$H413&gt;1440),"Invalid scheduled minutes",IF(AND(ISNUMBER($I413),$I413&gt;$H413),"Attended minutes exceed scheduled minutes",IF(AND($G413="Present",ISNUMBER($I413),$I413&lt;$H413),"Present with reduced minutes",IF(AND($G413="Late",OR($I413="",$I413&gt;=$H413)),"Review late minutes",IF(AND($G413="Absent",ISNUMBER($I413),$I413&gt;0),"Absent with attended minutes",IF(AND($G413="Excused",ISNUMBER($I413),$I413&gt;0),"Excused with attended minutes",""))))))))))</f>
        <v/>
      </c>
    </row>
    <row r="414">
      <c r="A414" s="17" t="n"/>
      <c r="B414" s="18" t="n"/>
      <c r="C414" s="17" t="n"/>
      <c r="D414" s="17" t="n"/>
      <c r="E414" s="19">
        <f>IF($D414="","",IFERROR(INDEX('Roster &amp; Settings'!$B$5:$B$104,MATCH($D414,'Roster &amp; Settings'!$A$5:$A$104,0)),"Unknown learner"))</f>
        <v/>
      </c>
      <c r="F414" s="19">
        <f>IF($D414="","",IFERROR(INDEX('Roster &amp; Settings'!$C$5:$C$104,MATCH($D414,'Roster &amp; Settings'!$A$5:$A$104,0)),"Unknown group"))</f>
        <v/>
      </c>
      <c r="G414" s="17" t="n"/>
      <c r="H414" s="20" t="n"/>
      <c r="I414" s="20" t="n"/>
      <c r="J414" s="17" t="n"/>
      <c r="K414" s="21">
        <f>IF(COUNTA($A414:$I414)=0,"",IF(OR($A414="",$B414="",$C414="",$D414="",$G414="",$H414=""),0,IF($G414="Excused",0,1)))</f>
        <v/>
      </c>
      <c r="L414" s="21">
        <f>IF(COUNTA($A414:$I414)=0,"",IF(OR($A414="",$B414="",$C414="",$D414="",$G414="",$H414=""),0,IF(OR($G414="Present",$G414="Late"),1,0)))</f>
        <v/>
      </c>
      <c r="M414" s="22">
        <f>IF(OR($K414="",$K414=0),"",IFERROR($L414/$K414,""))</f>
        <v/>
      </c>
      <c r="N414" s="19">
        <f>IF(COUNTA($A414:$J414)=0,"",IF(OR($A414="",$B414="",$C414="",$D414="",$G414="",$H414=""),"Missing required field",IF(COUNTIF($A$5:$A$504,$A414)&gt;1,"Duplicate Record ID",IF(OR($E414="Unknown learner",$F414="Unknown group"),"Unknown learner",IF($B414&gt;TODAY(),"Future session date",IF(OR(NOT(ISNUMBER($H414)),$H414&lt;=0,$H414&gt;1440),"Invalid scheduled minutes",IF(AND(ISNUMBER($I414),$I414&gt;$H414),"Attended minutes exceed scheduled minutes",IF(AND($G414="Present",ISNUMBER($I414),$I414&lt;$H414),"Present with reduced minutes",IF(AND($G414="Late",OR($I414="",$I414&gt;=$H414)),"Review late minutes",IF(AND($G414="Absent",ISNUMBER($I414),$I414&gt;0),"Absent with attended minutes",IF(AND($G414="Excused",ISNUMBER($I414),$I414&gt;0),"Excused with attended minutes",""))))))))))</f>
        <v/>
      </c>
    </row>
    <row r="415">
      <c r="A415" s="17" t="n"/>
      <c r="B415" s="18" t="n"/>
      <c r="C415" s="17" t="n"/>
      <c r="D415" s="17" t="n"/>
      <c r="E415" s="19">
        <f>IF($D415="","",IFERROR(INDEX('Roster &amp; Settings'!$B$5:$B$104,MATCH($D415,'Roster &amp; Settings'!$A$5:$A$104,0)),"Unknown learner"))</f>
        <v/>
      </c>
      <c r="F415" s="19">
        <f>IF($D415="","",IFERROR(INDEX('Roster &amp; Settings'!$C$5:$C$104,MATCH($D415,'Roster &amp; Settings'!$A$5:$A$104,0)),"Unknown group"))</f>
        <v/>
      </c>
      <c r="G415" s="17" t="n"/>
      <c r="H415" s="20" t="n"/>
      <c r="I415" s="20" t="n"/>
      <c r="J415" s="17" t="n"/>
      <c r="K415" s="21">
        <f>IF(COUNTA($A415:$I415)=0,"",IF(OR($A415="",$B415="",$C415="",$D415="",$G415="",$H415=""),0,IF($G415="Excused",0,1)))</f>
        <v/>
      </c>
      <c r="L415" s="21">
        <f>IF(COUNTA($A415:$I415)=0,"",IF(OR($A415="",$B415="",$C415="",$D415="",$G415="",$H415=""),0,IF(OR($G415="Present",$G415="Late"),1,0)))</f>
        <v/>
      </c>
      <c r="M415" s="22">
        <f>IF(OR($K415="",$K415=0),"",IFERROR($L415/$K415,""))</f>
        <v/>
      </c>
      <c r="N415" s="19">
        <f>IF(COUNTA($A415:$J415)=0,"",IF(OR($A415="",$B415="",$C415="",$D415="",$G415="",$H415=""),"Missing required field",IF(COUNTIF($A$5:$A$504,$A415)&gt;1,"Duplicate Record ID",IF(OR($E415="Unknown learner",$F415="Unknown group"),"Unknown learner",IF($B415&gt;TODAY(),"Future session date",IF(OR(NOT(ISNUMBER($H415)),$H415&lt;=0,$H415&gt;1440),"Invalid scheduled minutes",IF(AND(ISNUMBER($I415),$I415&gt;$H415),"Attended minutes exceed scheduled minutes",IF(AND($G415="Present",ISNUMBER($I415),$I415&lt;$H415),"Present with reduced minutes",IF(AND($G415="Late",OR($I415="",$I415&gt;=$H415)),"Review late minutes",IF(AND($G415="Absent",ISNUMBER($I415),$I415&gt;0),"Absent with attended minutes",IF(AND($G415="Excused",ISNUMBER($I415),$I415&gt;0),"Excused with attended minutes",""))))))))))</f>
        <v/>
      </c>
    </row>
    <row r="416">
      <c r="A416" s="17" t="n"/>
      <c r="B416" s="18" t="n"/>
      <c r="C416" s="17" t="n"/>
      <c r="D416" s="17" t="n"/>
      <c r="E416" s="19">
        <f>IF($D416="","",IFERROR(INDEX('Roster &amp; Settings'!$B$5:$B$104,MATCH($D416,'Roster &amp; Settings'!$A$5:$A$104,0)),"Unknown learner"))</f>
        <v/>
      </c>
      <c r="F416" s="19">
        <f>IF($D416="","",IFERROR(INDEX('Roster &amp; Settings'!$C$5:$C$104,MATCH($D416,'Roster &amp; Settings'!$A$5:$A$104,0)),"Unknown group"))</f>
        <v/>
      </c>
      <c r="G416" s="17" t="n"/>
      <c r="H416" s="20" t="n"/>
      <c r="I416" s="20" t="n"/>
      <c r="J416" s="17" t="n"/>
      <c r="K416" s="21">
        <f>IF(COUNTA($A416:$I416)=0,"",IF(OR($A416="",$B416="",$C416="",$D416="",$G416="",$H416=""),0,IF($G416="Excused",0,1)))</f>
        <v/>
      </c>
      <c r="L416" s="21">
        <f>IF(COUNTA($A416:$I416)=0,"",IF(OR($A416="",$B416="",$C416="",$D416="",$G416="",$H416=""),0,IF(OR($G416="Present",$G416="Late"),1,0)))</f>
        <v/>
      </c>
      <c r="M416" s="22">
        <f>IF(OR($K416="",$K416=0),"",IFERROR($L416/$K416,""))</f>
        <v/>
      </c>
      <c r="N416" s="19">
        <f>IF(COUNTA($A416:$J416)=0,"",IF(OR($A416="",$B416="",$C416="",$D416="",$G416="",$H416=""),"Missing required field",IF(COUNTIF($A$5:$A$504,$A416)&gt;1,"Duplicate Record ID",IF(OR($E416="Unknown learner",$F416="Unknown group"),"Unknown learner",IF($B416&gt;TODAY(),"Future session date",IF(OR(NOT(ISNUMBER($H416)),$H416&lt;=0,$H416&gt;1440),"Invalid scheduled minutes",IF(AND(ISNUMBER($I416),$I416&gt;$H416),"Attended minutes exceed scheduled minutes",IF(AND($G416="Present",ISNUMBER($I416),$I416&lt;$H416),"Present with reduced minutes",IF(AND($G416="Late",OR($I416="",$I416&gt;=$H416)),"Review late minutes",IF(AND($G416="Absent",ISNUMBER($I416),$I416&gt;0),"Absent with attended minutes",IF(AND($G416="Excused",ISNUMBER($I416),$I416&gt;0),"Excused with attended minutes",""))))))))))</f>
        <v/>
      </c>
    </row>
    <row r="417">
      <c r="A417" s="17" t="n"/>
      <c r="B417" s="18" t="n"/>
      <c r="C417" s="17" t="n"/>
      <c r="D417" s="17" t="n"/>
      <c r="E417" s="19">
        <f>IF($D417="","",IFERROR(INDEX('Roster &amp; Settings'!$B$5:$B$104,MATCH($D417,'Roster &amp; Settings'!$A$5:$A$104,0)),"Unknown learner"))</f>
        <v/>
      </c>
      <c r="F417" s="19">
        <f>IF($D417="","",IFERROR(INDEX('Roster &amp; Settings'!$C$5:$C$104,MATCH($D417,'Roster &amp; Settings'!$A$5:$A$104,0)),"Unknown group"))</f>
        <v/>
      </c>
      <c r="G417" s="17" t="n"/>
      <c r="H417" s="20" t="n"/>
      <c r="I417" s="20" t="n"/>
      <c r="J417" s="17" t="n"/>
      <c r="K417" s="21">
        <f>IF(COUNTA($A417:$I417)=0,"",IF(OR($A417="",$B417="",$C417="",$D417="",$G417="",$H417=""),0,IF($G417="Excused",0,1)))</f>
        <v/>
      </c>
      <c r="L417" s="21">
        <f>IF(COUNTA($A417:$I417)=0,"",IF(OR($A417="",$B417="",$C417="",$D417="",$G417="",$H417=""),0,IF(OR($G417="Present",$G417="Late"),1,0)))</f>
        <v/>
      </c>
      <c r="M417" s="22">
        <f>IF(OR($K417="",$K417=0),"",IFERROR($L417/$K417,""))</f>
        <v/>
      </c>
      <c r="N417" s="19">
        <f>IF(COUNTA($A417:$J417)=0,"",IF(OR($A417="",$B417="",$C417="",$D417="",$G417="",$H417=""),"Missing required field",IF(COUNTIF($A$5:$A$504,$A417)&gt;1,"Duplicate Record ID",IF(OR($E417="Unknown learner",$F417="Unknown group"),"Unknown learner",IF($B417&gt;TODAY(),"Future session date",IF(OR(NOT(ISNUMBER($H417)),$H417&lt;=0,$H417&gt;1440),"Invalid scheduled minutes",IF(AND(ISNUMBER($I417),$I417&gt;$H417),"Attended minutes exceed scheduled minutes",IF(AND($G417="Present",ISNUMBER($I417),$I417&lt;$H417),"Present with reduced minutes",IF(AND($G417="Late",OR($I417="",$I417&gt;=$H417)),"Review late minutes",IF(AND($G417="Absent",ISNUMBER($I417),$I417&gt;0),"Absent with attended minutes",IF(AND($G417="Excused",ISNUMBER($I417),$I417&gt;0),"Excused with attended minutes",""))))))))))</f>
        <v/>
      </c>
    </row>
    <row r="418">
      <c r="A418" s="17" t="n"/>
      <c r="B418" s="18" t="n"/>
      <c r="C418" s="17" t="n"/>
      <c r="D418" s="17" t="n"/>
      <c r="E418" s="19">
        <f>IF($D418="","",IFERROR(INDEX('Roster &amp; Settings'!$B$5:$B$104,MATCH($D418,'Roster &amp; Settings'!$A$5:$A$104,0)),"Unknown learner"))</f>
        <v/>
      </c>
      <c r="F418" s="19">
        <f>IF($D418="","",IFERROR(INDEX('Roster &amp; Settings'!$C$5:$C$104,MATCH($D418,'Roster &amp; Settings'!$A$5:$A$104,0)),"Unknown group"))</f>
        <v/>
      </c>
      <c r="G418" s="17" t="n"/>
      <c r="H418" s="20" t="n"/>
      <c r="I418" s="20" t="n"/>
      <c r="J418" s="17" t="n"/>
      <c r="K418" s="21">
        <f>IF(COUNTA($A418:$I418)=0,"",IF(OR($A418="",$B418="",$C418="",$D418="",$G418="",$H418=""),0,IF($G418="Excused",0,1)))</f>
        <v/>
      </c>
      <c r="L418" s="21">
        <f>IF(COUNTA($A418:$I418)=0,"",IF(OR($A418="",$B418="",$C418="",$D418="",$G418="",$H418=""),0,IF(OR($G418="Present",$G418="Late"),1,0)))</f>
        <v/>
      </c>
      <c r="M418" s="22">
        <f>IF(OR($K418="",$K418=0),"",IFERROR($L418/$K418,""))</f>
        <v/>
      </c>
      <c r="N418" s="19">
        <f>IF(COUNTA($A418:$J418)=0,"",IF(OR($A418="",$B418="",$C418="",$D418="",$G418="",$H418=""),"Missing required field",IF(COUNTIF($A$5:$A$504,$A418)&gt;1,"Duplicate Record ID",IF(OR($E418="Unknown learner",$F418="Unknown group"),"Unknown learner",IF($B418&gt;TODAY(),"Future session date",IF(OR(NOT(ISNUMBER($H418)),$H418&lt;=0,$H418&gt;1440),"Invalid scheduled minutes",IF(AND(ISNUMBER($I418),$I418&gt;$H418),"Attended minutes exceed scheduled minutes",IF(AND($G418="Present",ISNUMBER($I418),$I418&lt;$H418),"Present with reduced minutes",IF(AND($G418="Late",OR($I418="",$I418&gt;=$H418)),"Review late minutes",IF(AND($G418="Absent",ISNUMBER($I418),$I418&gt;0),"Absent with attended minutes",IF(AND($G418="Excused",ISNUMBER($I418),$I418&gt;0),"Excused with attended minutes",""))))))))))</f>
        <v/>
      </c>
    </row>
    <row r="419">
      <c r="A419" s="17" t="n"/>
      <c r="B419" s="18" t="n"/>
      <c r="C419" s="17" t="n"/>
      <c r="D419" s="17" t="n"/>
      <c r="E419" s="19">
        <f>IF($D419="","",IFERROR(INDEX('Roster &amp; Settings'!$B$5:$B$104,MATCH($D419,'Roster &amp; Settings'!$A$5:$A$104,0)),"Unknown learner"))</f>
        <v/>
      </c>
      <c r="F419" s="19">
        <f>IF($D419="","",IFERROR(INDEX('Roster &amp; Settings'!$C$5:$C$104,MATCH($D419,'Roster &amp; Settings'!$A$5:$A$104,0)),"Unknown group"))</f>
        <v/>
      </c>
      <c r="G419" s="17" t="n"/>
      <c r="H419" s="20" t="n"/>
      <c r="I419" s="20" t="n"/>
      <c r="J419" s="17" t="n"/>
      <c r="K419" s="21">
        <f>IF(COUNTA($A419:$I419)=0,"",IF(OR($A419="",$B419="",$C419="",$D419="",$G419="",$H419=""),0,IF($G419="Excused",0,1)))</f>
        <v/>
      </c>
      <c r="L419" s="21">
        <f>IF(COUNTA($A419:$I419)=0,"",IF(OR($A419="",$B419="",$C419="",$D419="",$G419="",$H419=""),0,IF(OR($G419="Present",$G419="Late"),1,0)))</f>
        <v/>
      </c>
      <c r="M419" s="22">
        <f>IF(OR($K419="",$K419=0),"",IFERROR($L419/$K419,""))</f>
        <v/>
      </c>
      <c r="N419" s="19">
        <f>IF(COUNTA($A419:$J419)=0,"",IF(OR($A419="",$B419="",$C419="",$D419="",$G419="",$H419=""),"Missing required field",IF(COUNTIF($A$5:$A$504,$A419)&gt;1,"Duplicate Record ID",IF(OR($E419="Unknown learner",$F419="Unknown group"),"Unknown learner",IF($B419&gt;TODAY(),"Future session date",IF(OR(NOT(ISNUMBER($H419)),$H419&lt;=0,$H419&gt;1440),"Invalid scheduled minutes",IF(AND(ISNUMBER($I419),$I419&gt;$H419),"Attended minutes exceed scheduled minutes",IF(AND($G419="Present",ISNUMBER($I419),$I419&lt;$H419),"Present with reduced minutes",IF(AND($G419="Late",OR($I419="",$I419&gt;=$H419)),"Review late minutes",IF(AND($G419="Absent",ISNUMBER($I419),$I419&gt;0),"Absent with attended minutes",IF(AND($G419="Excused",ISNUMBER($I419),$I419&gt;0),"Excused with attended minutes",""))))))))))</f>
        <v/>
      </c>
    </row>
    <row r="420">
      <c r="A420" s="17" t="n"/>
      <c r="B420" s="18" t="n"/>
      <c r="C420" s="17" t="n"/>
      <c r="D420" s="17" t="n"/>
      <c r="E420" s="19">
        <f>IF($D420="","",IFERROR(INDEX('Roster &amp; Settings'!$B$5:$B$104,MATCH($D420,'Roster &amp; Settings'!$A$5:$A$104,0)),"Unknown learner"))</f>
        <v/>
      </c>
      <c r="F420" s="19">
        <f>IF($D420="","",IFERROR(INDEX('Roster &amp; Settings'!$C$5:$C$104,MATCH($D420,'Roster &amp; Settings'!$A$5:$A$104,0)),"Unknown group"))</f>
        <v/>
      </c>
      <c r="G420" s="17" t="n"/>
      <c r="H420" s="20" t="n"/>
      <c r="I420" s="20" t="n"/>
      <c r="J420" s="17" t="n"/>
      <c r="K420" s="21">
        <f>IF(COUNTA($A420:$I420)=0,"",IF(OR($A420="",$B420="",$C420="",$D420="",$G420="",$H420=""),0,IF($G420="Excused",0,1)))</f>
        <v/>
      </c>
      <c r="L420" s="21">
        <f>IF(COUNTA($A420:$I420)=0,"",IF(OR($A420="",$B420="",$C420="",$D420="",$G420="",$H420=""),0,IF(OR($G420="Present",$G420="Late"),1,0)))</f>
        <v/>
      </c>
      <c r="M420" s="22">
        <f>IF(OR($K420="",$K420=0),"",IFERROR($L420/$K420,""))</f>
        <v/>
      </c>
      <c r="N420" s="19">
        <f>IF(COUNTA($A420:$J420)=0,"",IF(OR($A420="",$B420="",$C420="",$D420="",$G420="",$H420=""),"Missing required field",IF(COUNTIF($A$5:$A$504,$A420)&gt;1,"Duplicate Record ID",IF(OR($E420="Unknown learner",$F420="Unknown group"),"Unknown learner",IF($B420&gt;TODAY(),"Future session date",IF(OR(NOT(ISNUMBER($H420)),$H420&lt;=0,$H420&gt;1440),"Invalid scheduled minutes",IF(AND(ISNUMBER($I420),$I420&gt;$H420),"Attended minutes exceed scheduled minutes",IF(AND($G420="Present",ISNUMBER($I420),$I420&lt;$H420),"Present with reduced minutes",IF(AND($G420="Late",OR($I420="",$I420&gt;=$H420)),"Review late minutes",IF(AND($G420="Absent",ISNUMBER($I420),$I420&gt;0),"Absent with attended minutes",IF(AND($G420="Excused",ISNUMBER($I420),$I420&gt;0),"Excused with attended minutes",""))))))))))</f>
        <v/>
      </c>
    </row>
    <row r="421">
      <c r="A421" s="17" t="n"/>
      <c r="B421" s="18" t="n"/>
      <c r="C421" s="17" t="n"/>
      <c r="D421" s="17" t="n"/>
      <c r="E421" s="19">
        <f>IF($D421="","",IFERROR(INDEX('Roster &amp; Settings'!$B$5:$B$104,MATCH($D421,'Roster &amp; Settings'!$A$5:$A$104,0)),"Unknown learner"))</f>
        <v/>
      </c>
      <c r="F421" s="19">
        <f>IF($D421="","",IFERROR(INDEX('Roster &amp; Settings'!$C$5:$C$104,MATCH($D421,'Roster &amp; Settings'!$A$5:$A$104,0)),"Unknown group"))</f>
        <v/>
      </c>
      <c r="G421" s="17" t="n"/>
      <c r="H421" s="20" t="n"/>
      <c r="I421" s="20" t="n"/>
      <c r="J421" s="17" t="n"/>
      <c r="K421" s="21">
        <f>IF(COUNTA($A421:$I421)=0,"",IF(OR($A421="",$B421="",$C421="",$D421="",$G421="",$H421=""),0,IF($G421="Excused",0,1)))</f>
        <v/>
      </c>
      <c r="L421" s="21">
        <f>IF(COUNTA($A421:$I421)=0,"",IF(OR($A421="",$B421="",$C421="",$D421="",$G421="",$H421=""),0,IF(OR($G421="Present",$G421="Late"),1,0)))</f>
        <v/>
      </c>
      <c r="M421" s="22">
        <f>IF(OR($K421="",$K421=0),"",IFERROR($L421/$K421,""))</f>
        <v/>
      </c>
      <c r="N421" s="19">
        <f>IF(COUNTA($A421:$J421)=0,"",IF(OR($A421="",$B421="",$C421="",$D421="",$G421="",$H421=""),"Missing required field",IF(COUNTIF($A$5:$A$504,$A421)&gt;1,"Duplicate Record ID",IF(OR($E421="Unknown learner",$F421="Unknown group"),"Unknown learner",IF($B421&gt;TODAY(),"Future session date",IF(OR(NOT(ISNUMBER($H421)),$H421&lt;=0,$H421&gt;1440),"Invalid scheduled minutes",IF(AND(ISNUMBER($I421),$I421&gt;$H421),"Attended minutes exceed scheduled minutes",IF(AND($G421="Present",ISNUMBER($I421),$I421&lt;$H421),"Present with reduced minutes",IF(AND($G421="Late",OR($I421="",$I421&gt;=$H421)),"Review late minutes",IF(AND($G421="Absent",ISNUMBER($I421),$I421&gt;0),"Absent with attended minutes",IF(AND($G421="Excused",ISNUMBER($I421),$I421&gt;0),"Excused with attended minutes",""))))))))))</f>
        <v/>
      </c>
    </row>
    <row r="422">
      <c r="A422" s="17" t="n"/>
      <c r="B422" s="18" t="n"/>
      <c r="C422" s="17" t="n"/>
      <c r="D422" s="17" t="n"/>
      <c r="E422" s="19">
        <f>IF($D422="","",IFERROR(INDEX('Roster &amp; Settings'!$B$5:$B$104,MATCH($D422,'Roster &amp; Settings'!$A$5:$A$104,0)),"Unknown learner"))</f>
        <v/>
      </c>
      <c r="F422" s="19">
        <f>IF($D422="","",IFERROR(INDEX('Roster &amp; Settings'!$C$5:$C$104,MATCH($D422,'Roster &amp; Settings'!$A$5:$A$104,0)),"Unknown group"))</f>
        <v/>
      </c>
      <c r="G422" s="17" t="n"/>
      <c r="H422" s="20" t="n"/>
      <c r="I422" s="20" t="n"/>
      <c r="J422" s="17" t="n"/>
      <c r="K422" s="21">
        <f>IF(COUNTA($A422:$I422)=0,"",IF(OR($A422="",$B422="",$C422="",$D422="",$G422="",$H422=""),0,IF($G422="Excused",0,1)))</f>
        <v/>
      </c>
      <c r="L422" s="21">
        <f>IF(COUNTA($A422:$I422)=0,"",IF(OR($A422="",$B422="",$C422="",$D422="",$G422="",$H422=""),0,IF(OR($G422="Present",$G422="Late"),1,0)))</f>
        <v/>
      </c>
      <c r="M422" s="22">
        <f>IF(OR($K422="",$K422=0),"",IFERROR($L422/$K422,""))</f>
        <v/>
      </c>
      <c r="N422" s="19">
        <f>IF(COUNTA($A422:$J422)=0,"",IF(OR($A422="",$B422="",$C422="",$D422="",$G422="",$H422=""),"Missing required field",IF(COUNTIF($A$5:$A$504,$A422)&gt;1,"Duplicate Record ID",IF(OR($E422="Unknown learner",$F422="Unknown group"),"Unknown learner",IF($B422&gt;TODAY(),"Future session date",IF(OR(NOT(ISNUMBER($H422)),$H422&lt;=0,$H422&gt;1440),"Invalid scheduled minutes",IF(AND(ISNUMBER($I422),$I422&gt;$H422),"Attended minutes exceed scheduled minutes",IF(AND($G422="Present",ISNUMBER($I422),$I422&lt;$H422),"Present with reduced minutes",IF(AND($G422="Late",OR($I422="",$I422&gt;=$H422)),"Review late minutes",IF(AND($G422="Absent",ISNUMBER($I422),$I422&gt;0),"Absent with attended minutes",IF(AND($G422="Excused",ISNUMBER($I422),$I422&gt;0),"Excused with attended minutes",""))))))))))</f>
        <v/>
      </c>
    </row>
    <row r="423">
      <c r="A423" s="17" t="n"/>
      <c r="B423" s="18" t="n"/>
      <c r="C423" s="17" t="n"/>
      <c r="D423" s="17" t="n"/>
      <c r="E423" s="19">
        <f>IF($D423="","",IFERROR(INDEX('Roster &amp; Settings'!$B$5:$B$104,MATCH($D423,'Roster &amp; Settings'!$A$5:$A$104,0)),"Unknown learner"))</f>
        <v/>
      </c>
      <c r="F423" s="19">
        <f>IF($D423="","",IFERROR(INDEX('Roster &amp; Settings'!$C$5:$C$104,MATCH($D423,'Roster &amp; Settings'!$A$5:$A$104,0)),"Unknown group"))</f>
        <v/>
      </c>
      <c r="G423" s="17" t="n"/>
      <c r="H423" s="20" t="n"/>
      <c r="I423" s="20" t="n"/>
      <c r="J423" s="17" t="n"/>
      <c r="K423" s="21">
        <f>IF(COUNTA($A423:$I423)=0,"",IF(OR($A423="",$B423="",$C423="",$D423="",$G423="",$H423=""),0,IF($G423="Excused",0,1)))</f>
        <v/>
      </c>
      <c r="L423" s="21">
        <f>IF(COUNTA($A423:$I423)=0,"",IF(OR($A423="",$B423="",$C423="",$D423="",$G423="",$H423=""),0,IF(OR($G423="Present",$G423="Late"),1,0)))</f>
        <v/>
      </c>
      <c r="M423" s="22">
        <f>IF(OR($K423="",$K423=0),"",IFERROR($L423/$K423,""))</f>
        <v/>
      </c>
      <c r="N423" s="19">
        <f>IF(COUNTA($A423:$J423)=0,"",IF(OR($A423="",$B423="",$C423="",$D423="",$G423="",$H423=""),"Missing required field",IF(COUNTIF($A$5:$A$504,$A423)&gt;1,"Duplicate Record ID",IF(OR($E423="Unknown learner",$F423="Unknown group"),"Unknown learner",IF($B423&gt;TODAY(),"Future session date",IF(OR(NOT(ISNUMBER($H423)),$H423&lt;=0,$H423&gt;1440),"Invalid scheduled minutes",IF(AND(ISNUMBER($I423),$I423&gt;$H423),"Attended minutes exceed scheduled minutes",IF(AND($G423="Present",ISNUMBER($I423),$I423&lt;$H423),"Present with reduced minutes",IF(AND($G423="Late",OR($I423="",$I423&gt;=$H423)),"Review late minutes",IF(AND($G423="Absent",ISNUMBER($I423),$I423&gt;0),"Absent with attended minutes",IF(AND($G423="Excused",ISNUMBER($I423),$I423&gt;0),"Excused with attended minutes",""))))))))))</f>
        <v/>
      </c>
    </row>
    <row r="424">
      <c r="A424" s="17" t="n"/>
      <c r="B424" s="18" t="n"/>
      <c r="C424" s="17" t="n"/>
      <c r="D424" s="17" t="n"/>
      <c r="E424" s="19">
        <f>IF($D424="","",IFERROR(INDEX('Roster &amp; Settings'!$B$5:$B$104,MATCH($D424,'Roster &amp; Settings'!$A$5:$A$104,0)),"Unknown learner"))</f>
        <v/>
      </c>
      <c r="F424" s="19">
        <f>IF($D424="","",IFERROR(INDEX('Roster &amp; Settings'!$C$5:$C$104,MATCH($D424,'Roster &amp; Settings'!$A$5:$A$104,0)),"Unknown group"))</f>
        <v/>
      </c>
      <c r="G424" s="17" t="n"/>
      <c r="H424" s="20" t="n"/>
      <c r="I424" s="20" t="n"/>
      <c r="J424" s="17" t="n"/>
      <c r="K424" s="21">
        <f>IF(COUNTA($A424:$I424)=0,"",IF(OR($A424="",$B424="",$C424="",$D424="",$G424="",$H424=""),0,IF($G424="Excused",0,1)))</f>
        <v/>
      </c>
      <c r="L424" s="21">
        <f>IF(COUNTA($A424:$I424)=0,"",IF(OR($A424="",$B424="",$C424="",$D424="",$G424="",$H424=""),0,IF(OR($G424="Present",$G424="Late"),1,0)))</f>
        <v/>
      </c>
      <c r="M424" s="22">
        <f>IF(OR($K424="",$K424=0),"",IFERROR($L424/$K424,""))</f>
        <v/>
      </c>
      <c r="N424" s="19">
        <f>IF(COUNTA($A424:$J424)=0,"",IF(OR($A424="",$B424="",$C424="",$D424="",$G424="",$H424=""),"Missing required field",IF(COUNTIF($A$5:$A$504,$A424)&gt;1,"Duplicate Record ID",IF(OR($E424="Unknown learner",$F424="Unknown group"),"Unknown learner",IF($B424&gt;TODAY(),"Future session date",IF(OR(NOT(ISNUMBER($H424)),$H424&lt;=0,$H424&gt;1440),"Invalid scheduled minutes",IF(AND(ISNUMBER($I424),$I424&gt;$H424),"Attended minutes exceed scheduled minutes",IF(AND($G424="Present",ISNUMBER($I424),$I424&lt;$H424),"Present with reduced minutes",IF(AND($G424="Late",OR($I424="",$I424&gt;=$H424)),"Review late minutes",IF(AND($G424="Absent",ISNUMBER($I424),$I424&gt;0),"Absent with attended minutes",IF(AND($G424="Excused",ISNUMBER($I424),$I424&gt;0),"Excused with attended minutes",""))))))))))</f>
        <v/>
      </c>
    </row>
    <row r="425">
      <c r="A425" s="17" t="n"/>
      <c r="B425" s="18" t="n"/>
      <c r="C425" s="17" t="n"/>
      <c r="D425" s="17" t="n"/>
      <c r="E425" s="19">
        <f>IF($D425="","",IFERROR(INDEX('Roster &amp; Settings'!$B$5:$B$104,MATCH($D425,'Roster &amp; Settings'!$A$5:$A$104,0)),"Unknown learner"))</f>
        <v/>
      </c>
      <c r="F425" s="19">
        <f>IF($D425="","",IFERROR(INDEX('Roster &amp; Settings'!$C$5:$C$104,MATCH($D425,'Roster &amp; Settings'!$A$5:$A$104,0)),"Unknown group"))</f>
        <v/>
      </c>
      <c r="G425" s="17" t="n"/>
      <c r="H425" s="20" t="n"/>
      <c r="I425" s="20" t="n"/>
      <c r="J425" s="17" t="n"/>
      <c r="K425" s="21">
        <f>IF(COUNTA($A425:$I425)=0,"",IF(OR($A425="",$B425="",$C425="",$D425="",$G425="",$H425=""),0,IF($G425="Excused",0,1)))</f>
        <v/>
      </c>
      <c r="L425" s="21">
        <f>IF(COUNTA($A425:$I425)=0,"",IF(OR($A425="",$B425="",$C425="",$D425="",$G425="",$H425=""),0,IF(OR($G425="Present",$G425="Late"),1,0)))</f>
        <v/>
      </c>
      <c r="M425" s="22">
        <f>IF(OR($K425="",$K425=0),"",IFERROR($L425/$K425,""))</f>
        <v/>
      </c>
      <c r="N425" s="19">
        <f>IF(COUNTA($A425:$J425)=0,"",IF(OR($A425="",$B425="",$C425="",$D425="",$G425="",$H425=""),"Missing required field",IF(COUNTIF($A$5:$A$504,$A425)&gt;1,"Duplicate Record ID",IF(OR($E425="Unknown learner",$F425="Unknown group"),"Unknown learner",IF($B425&gt;TODAY(),"Future session date",IF(OR(NOT(ISNUMBER($H425)),$H425&lt;=0,$H425&gt;1440),"Invalid scheduled minutes",IF(AND(ISNUMBER($I425),$I425&gt;$H425),"Attended minutes exceed scheduled minutes",IF(AND($G425="Present",ISNUMBER($I425),$I425&lt;$H425),"Present with reduced minutes",IF(AND($G425="Late",OR($I425="",$I425&gt;=$H425)),"Review late minutes",IF(AND($G425="Absent",ISNUMBER($I425),$I425&gt;0),"Absent with attended minutes",IF(AND($G425="Excused",ISNUMBER($I425),$I425&gt;0),"Excused with attended minutes",""))))))))))</f>
        <v/>
      </c>
    </row>
    <row r="426">
      <c r="A426" s="17" t="n"/>
      <c r="B426" s="18" t="n"/>
      <c r="C426" s="17" t="n"/>
      <c r="D426" s="17" t="n"/>
      <c r="E426" s="19">
        <f>IF($D426="","",IFERROR(INDEX('Roster &amp; Settings'!$B$5:$B$104,MATCH($D426,'Roster &amp; Settings'!$A$5:$A$104,0)),"Unknown learner"))</f>
        <v/>
      </c>
      <c r="F426" s="19">
        <f>IF($D426="","",IFERROR(INDEX('Roster &amp; Settings'!$C$5:$C$104,MATCH($D426,'Roster &amp; Settings'!$A$5:$A$104,0)),"Unknown group"))</f>
        <v/>
      </c>
      <c r="G426" s="17" t="n"/>
      <c r="H426" s="20" t="n"/>
      <c r="I426" s="20" t="n"/>
      <c r="J426" s="17" t="n"/>
      <c r="K426" s="21">
        <f>IF(COUNTA($A426:$I426)=0,"",IF(OR($A426="",$B426="",$C426="",$D426="",$G426="",$H426=""),0,IF($G426="Excused",0,1)))</f>
        <v/>
      </c>
      <c r="L426" s="21">
        <f>IF(COUNTA($A426:$I426)=0,"",IF(OR($A426="",$B426="",$C426="",$D426="",$G426="",$H426=""),0,IF(OR($G426="Present",$G426="Late"),1,0)))</f>
        <v/>
      </c>
      <c r="M426" s="22">
        <f>IF(OR($K426="",$K426=0),"",IFERROR($L426/$K426,""))</f>
        <v/>
      </c>
      <c r="N426" s="19">
        <f>IF(COUNTA($A426:$J426)=0,"",IF(OR($A426="",$B426="",$C426="",$D426="",$G426="",$H426=""),"Missing required field",IF(COUNTIF($A$5:$A$504,$A426)&gt;1,"Duplicate Record ID",IF(OR($E426="Unknown learner",$F426="Unknown group"),"Unknown learner",IF($B426&gt;TODAY(),"Future session date",IF(OR(NOT(ISNUMBER($H426)),$H426&lt;=0,$H426&gt;1440),"Invalid scheduled minutes",IF(AND(ISNUMBER($I426),$I426&gt;$H426),"Attended minutes exceed scheduled minutes",IF(AND($G426="Present",ISNUMBER($I426),$I426&lt;$H426),"Present with reduced minutes",IF(AND($G426="Late",OR($I426="",$I426&gt;=$H426)),"Review late minutes",IF(AND($G426="Absent",ISNUMBER($I426),$I426&gt;0),"Absent with attended minutes",IF(AND($G426="Excused",ISNUMBER($I426),$I426&gt;0),"Excused with attended minutes",""))))))))))</f>
        <v/>
      </c>
    </row>
    <row r="427">
      <c r="A427" s="17" t="n"/>
      <c r="B427" s="18" t="n"/>
      <c r="C427" s="17" t="n"/>
      <c r="D427" s="17" t="n"/>
      <c r="E427" s="19">
        <f>IF($D427="","",IFERROR(INDEX('Roster &amp; Settings'!$B$5:$B$104,MATCH($D427,'Roster &amp; Settings'!$A$5:$A$104,0)),"Unknown learner"))</f>
        <v/>
      </c>
      <c r="F427" s="19">
        <f>IF($D427="","",IFERROR(INDEX('Roster &amp; Settings'!$C$5:$C$104,MATCH($D427,'Roster &amp; Settings'!$A$5:$A$104,0)),"Unknown group"))</f>
        <v/>
      </c>
      <c r="G427" s="17" t="n"/>
      <c r="H427" s="20" t="n"/>
      <c r="I427" s="20" t="n"/>
      <c r="J427" s="17" t="n"/>
      <c r="K427" s="21">
        <f>IF(COUNTA($A427:$I427)=0,"",IF(OR($A427="",$B427="",$C427="",$D427="",$G427="",$H427=""),0,IF($G427="Excused",0,1)))</f>
        <v/>
      </c>
      <c r="L427" s="21">
        <f>IF(COUNTA($A427:$I427)=0,"",IF(OR($A427="",$B427="",$C427="",$D427="",$G427="",$H427=""),0,IF(OR($G427="Present",$G427="Late"),1,0)))</f>
        <v/>
      </c>
      <c r="M427" s="22">
        <f>IF(OR($K427="",$K427=0),"",IFERROR($L427/$K427,""))</f>
        <v/>
      </c>
      <c r="N427" s="19">
        <f>IF(COUNTA($A427:$J427)=0,"",IF(OR($A427="",$B427="",$C427="",$D427="",$G427="",$H427=""),"Missing required field",IF(COUNTIF($A$5:$A$504,$A427)&gt;1,"Duplicate Record ID",IF(OR($E427="Unknown learner",$F427="Unknown group"),"Unknown learner",IF($B427&gt;TODAY(),"Future session date",IF(OR(NOT(ISNUMBER($H427)),$H427&lt;=0,$H427&gt;1440),"Invalid scheduled minutes",IF(AND(ISNUMBER($I427),$I427&gt;$H427),"Attended minutes exceed scheduled minutes",IF(AND($G427="Present",ISNUMBER($I427),$I427&lt;$H427),"Present with reduced minutes",IF(AND($G427="Late",OR($I427="",$I427&gt;=$H427)),"Review late minutes",IF(AND($G427="Absent",ISNUMBER($I427),$I427&gt;0),"Absent with attended minutes",IF(AND($G427="Excused",ISNUMBER($I427),$I427&gt;0),"Excused with attended minutes",""))))))))))</f>
        <v/>
      </c>
    </row>
    <row r="428">
      <c r="A428" s="17" t="n"/>
      <c r="B428" s="18" t="n"/>
      <c r="C428" s="17" t="n"/>
      <c r="D428" s="17" t="n"/>
      <c r="E428" s="19">
        <f>IF($D428="","",IFERROR(INDEX('Roster &amp; Settings'!$B$5:$B$104,MATCH($D428,'Roster &amp; Settings'!$A$5:$A$104,0)),"Unknown learner"))</f>
        <v/>
      </c>
      <c r="F428" s="19">
        <f>IF($D428="","",IFERROR(INDEX('Roster &amp; Settings'!$C$5:$C$104,MATCH($D428,'Roster &amp; Settings'!$A$5:$A$104,0)),"Unknown group"))</f>
        <v/>
      </c>
      <c r="G428" s="17" t="n"/>
      <c r="H428" s="20" t="n"/>
      <c r="I428" s="20" t="n"/>
      <c r="J428" s="17" t="n"/>
      <c r="K428" s="21">
        <f>IF(COUNTA($A428:$I428)=0,"",IF(OR($A428="",$B428="",$C428="",$D428="",$G428="",$H428=""),0,IF($G428="Excused",0,1)))</f>
        <v/>
      </c>
      <c r="L428" s="21">
        <f>IF(COUNTA($A428:$I428)=0,"",IF(OR($A428="",$B428="",$C428="",$D428="",$G428="",$H428=""),0,IF(OR($G428="Present",$G428="Late"),1,0)))</f>
        <v/>
      </c>
      <c r="M428" s="22">
        <f>IF(OR($K428="",$K428=0),"",IFERROR($L428/$K428,""))</f>
        <v/>
      </c>
      <c r="N428" s="19">
        <f>IF(COUNTA($A428:$J428)=0,"",IF(OR($A428="",$B428="",$C428="",$D428="",$G428="",$H428=""),"Missing required field",IF(COUNTIF($A$5:$A$504,$A428)&gt;1,"Duplicate Record ID",IF(OR($E428="Unknown learner",$F428="Unknown group"),"Unknown learner",IF($B428&gt;TODAY(),"Future session date",IF(OR(NOT(ISNUMBER($H428)),$H428&lt;=0,$H428&gt;1440),"Invalid scheduled minutes",IF(AND(ISNUMBER($I428),$I428&gt;$H428),"Attended minutes exceed scheduled minutes",IF(AND($G428="Present",ISNUMBER($I428),$I428&lt;$H428),"Present with reduced minutes",IF(AND($G428="Late",OR($I428="",$I428&gt;=$H428)),"Review late minutes",IF(AND($G428="Absent",ISNUMBER($I428),$I428&gt;0),"Absent with attended minutes",IF(AND($G428="Excused",ISNUMBER($I428),$I428&gt;0),"Excused with attended minutes",""))))))))))</f>
        <v/>
      </c>
    </row>
    <row r="429">
      <c r="A429" s="17" t="n"/>
      <c r="B429" s="18" t="n"/>
      <c r="C429" s="17" t="n"/>
      <c r="D429" s="17" t="n"/>
      <c r="E429" s="19">
        <f>IF($D429="","",IFERROR(INDEX('Roster &amp; Settings'!$B$5:$B$104,MATCH($D429,'Roster &amp; Settings'!$A$5:$A$104,0)),"Unknown learner"))</f>
        <v/>
      </c>
      <c r="F429" s="19">
        <f>IF($D429="","",IFERROR(INDEX('Roster &amp; Settings'!$C$5:$C$104,MATCH($D429,'Roster &amp; Settings'!$A$5:$A$104,0)),"Unknown group"))</f>
        <v/>
      </c>
      <c r="G429" s="17" t="n"/>
      <c r="H429" s="20" t="n"/>
      <c r="I429" s="20" t="n"/>
      <c r="J429" s="17" t="n"/>
      <c r="K429" s="21">
        <f>IF(COUNTA($A429:$I429)=0,"",IF(OR($A429="",$B429="",$C429="",$D429="",$G429="",$H429=""),0,IF($G429="Excused",0,1)))</f>
        <v/>
      </c>
      <c r="L429" s="21">
        <f>IF(COUNTA($A429:$I429)=0,"",IF(OR($A429="",$B429="",$C429="",$D429="",$G429="",$H429=""),0,IF(OR($G429="Present",$G429="Late"),1,0)))</f>
        <v/>
      </c>
      <c r="M429" s="22">
        <f>IF(OR($K429="",$K429=0),"",IFERROR($L429/$K429,""))</f>
        <v/>
      </c>
      <c r="N429" s="19">
        <f>IF(COUNTA($A429:$J429)=0,"",IF(OR($A429="",$B429="",$C429="",$D429="",$G429="",$H429=""),"Missing required field",IF(COUNTIF($A$5:$A$504,$A429)&gt;1,"Duplicate Record ID",IF(OR($E429="Unknown learner",$F429="Unknown group"),"Unknown learner",IF($B429&gt;TODAY(),"Future session date",IF(OR(NOT(ISNUMBER($H429)),$H429&lt;=0,$H429&gt;1440),"Invalid scheduled minutes",IF(AND(ISNUMBER($I429),$I429&gt;$H429),"Attended minutes exceed scheduled minutes",IF(AND($G429="Present",ISNUMBER($I429),$I429&lt;$H429),"Present with reduced minutes",IF(AND($G429="Late",OR($I429="",$I429&gt;=$H429)),"Review late minutes",IF(AND($G429="Absent",ISNUMBER($I429),$I429&gt;0),"Absent with attended minutes",IF(AND($G429="Excused",ISNUMBER($I429),$I429&gt;0),"Excused with attended minutes",""))))))))))</f>
        <v/>
      </c>
    </row>
    <row r="430">
      <c r="A430" s="17" t="n"/>
      <c r="B430" s="18" t="n"/>
      <c r="C430" s="17" t="n"/>
      <c r="D430" s="17" t="n"/>
      <c r="E430" s="19">
        <f>IF($D430="","",IFERROR(INDEX('Roster &amp; Settings'!$B$5:$B$104,MATCH($D430,'Roster &amp; Settings'!$A$5:$A$104,0)),"Unknown learner"))</f>
        <v/>
      </c>
      <c r="F430" s="19">
        <f>IF($D430="","",IFERROR(INDEX('Roster &amp; Settings'!$C$5:$C$104,MATCH($D430,'Roster &amp; Settings'!$A$5:$A$104,0)),"Unknown group"))</f>
        <v/>
      </c>
      <c r="G430" s="17" t="n"/>
      <c r="H430" s="20" t="n"/>
      <c r="I430" s="20" t="n"/>
      <c r="J430" s="17" t="n"/>
      <c r="K430" s="21">
        <f>IF(COUNTA($A430:$I430)=0,"",IF(OR($A430="",$B430="",$C430="",$D430="",$G430="",$H430=""),0,IF($G430="Excused",0,1)))</f>
        <v/>
      </c>
      <c r="L430" s="21">
        <f>IF(COUNTA($A430:$I430)=0,"",IF(OR($A430="",$B430="",$C430="",$D430="",$G430="",$H430=""),0,IF(OR($G430="Present",$G430="Late"),1,0)))</f>
        <v/>
      </c>
      <c r="M430" s="22">
        <f>IF(OR($K430="",$K430=0),"",IFERROR($L430/$K430,""))</f>
        <v/>
      </c>
      <c r="N430" s="19">
        <f>IF(COUNTA($A430:$J430)=0,"",IF(OR($A430="",$B430="",$C430="",$D430="",$G430="",$H430=""),"Missing required field",IF(COUNTIF($A$5:$A$504,$A430)&gt;1,"Duplicate Record ID",IF(OR($E430="Unknown learner",$F430="Unknown group"),"Unknown learner",IF($B430&gt;TODAY(),"Future session date",IF(OR(NOT(ISNUMBER($H430)),$H430&lt;=0,$H430&gt;1440),"Invalid scheduled minutes",IF(AND(ISNUMBER($I430),$I430&gt;$H430),"Attended minutes exceed scheduled minutes",IF(AND($G430="Present",ISNUMBER($I430),$I430&lt;$H430),"Present with reduced minutes",IF(AND($G430="Late",OR($I430="",$I430&gt;=$H430)),"Review late minutes",IF(AND($G430="Absent",ISNUMBER($I430),$I430&gt;0),"Absent with attended minutes",IF(AND($G430="Excused",ISNUMBER($I430),$I430&gt;0),"Excused with attended minutes",""))))))))))</f>
        <v/>
      </c>
    </row>
    <row r="431">
      <c r="A431" s="17" t="n"/>
      <c r="B431" s="18" t="n"/>
      <c r="C431" s="17" t="n"/>
      <c r="D431" s="17" t="n"/>
      <c r="E431" s="19">
        <f>IF($D431="","",IFERROR(INDEX('Roster &amp; Settings'!$B$5:$B$104,MATCH($D431,'Roster &amp; Settings'!$A$5:$A$104,0)),"Unknown learner"))</f>
        <v/>
      </c>
      <c r="F431" s="19">
        <f>IF($D431="","",IFERROR(INDEX('Roster &amp; Settings'!$C$5:$C$104,MATCH($D431,'Roster &amp; Settings'!$A$5:$A$104,0)),"Unknown group"))</f>
        <v/>
      </c>
      <c r="G431" s="17" t="n"/>
      <c r="H431" s="20" t="n"/>
      <c r="I431" s="20" t="n"/>
      <c r="J431" s="17" t="n"/>
      <c r="K431" s="21">
        <f>IF(COUNTA($A431:$I431)=0,"",IF(OR($A431="",$B431="",$C431="",$D431="",$G431="",$H431=""),0,IF($G431="Excused",0,1)))</f>
        <v/>
      </c>
      <c r="L431" s="21">
        <f>IF(COUNTA($A431:$I431)=0,"",IF(OR($A431="",$B431="",$C431="",$D431="",$G431="",$H431=""),0,IF(OR($G431="Present",$G431="Late"),1,0)))</f>
        <v/>
      </c>
      <c r="M431" s="22">
        <f>IF(OR($K431="",$K431=0),"",IFERROR($L431/$K431,""))</f>
        <v/>
      </c>
      <c r="N431" s="19">
        <f>IF(COUNTA($A431:$J431)=0,"",IF(OR($A431="",$B431="",$C431="",$D431="",$G431="",$H431=""),"Missing required field",IF(COUNTIF($A$5:$A$504,$A431)&gt;1,"Duplicate Record ID",IF(OR($E431="Unknown learner",$F431="Unknown group"),"Unknown learner",IF($B431&gt;TODAY(),"Future session date",IF(OR(NOT(ISNUMBER($H431)),$H431&lt;=0,$H431&gt;1440),"Invalid scheduled minutes",IF(AND(ISNUMBER($I431),$I431&gt;$H431),"Attended minutes exceed scheduled minutes",IF(AND($G431="Present",ISNUMBER($I431),$I431&lt;$H431),"Present with reduced minutes",IF(AND($G431="Late",OR($I431="",$I431&gt;=$H431)),"Review late minutes",IF(AND($G431="Absent",ISNUMBER($I431),$I431&gt;0),"Absent with attended minutes",IF(AND($G431="Excused",ISNUMBER($I431),$I431&gt;0),"Excused with attended minutes",""))))))))))</f>
        <v/>
      </c>
    </row>
    <row r="432">
      <c r="A432" s="17" t="n"/>
      <c r="B432" s="18" t="n"/>
      <c r="C432" s="17" t="n"/>
      <c r="D432" s="17" t="n"/>
      <c r="E432" s="19">
        <f>IF($D432="","",IFERROR(INDEX('Roster &amp; Settings'!$B$5:$B$104,MATCH($D432,'Roster &amp; Settings'!$A$5:$A$104,0)),"Unknown learner"))</f>
        <v/>
      </c>
      <c r="F432" s="19">
        <f>IF($D432="","",IFERROR(INDEX('Roster &amp; Settings'!$C$5:$C$104,MATCH($D432,'Roster &amp; Settings'!$A$5:$A$104,0)),"Unknown group"))</f>
        <v/>
      </c>
      <c r="G432" s="17" t="n"/>
      <c r="H432" s="20" t="n"/>
      <c r="I432" s="20" t="n"/>
      <c r="J432" s="17" t="n"/>
      <c r="K432" s="21">
        <f>IF(COUNTA($A432:$I432)=0,"",IF(OR($A432="",$B432="",$C432="",$D432="",$G432="",$H432=""),0,IF($G432="Excused",0,1)))</f>
        <v/>
      </c>
      <c r="L432" s="21">
        <f>IF(COUNTA($A432:$I432)=0,"",IF(OR($A432="",$B432="",$C432="",$D432="",$G432="",$H432=""),0,IF(OR($G432="Present",$G432="Late"),1,0)))</f>
        <v/>
      </c>
      <c r="M432" s="22">
        <f>IF(OR($K432="",$K432=0),"",IFERROR($L432/$K432,""))</f>
        <v/>
      </c>
      <c r="N432" s="19">
        <f>IF(COUNTA($A432:$J432)=0,"",IF(OR($A432="",$B432="",$C432="",$D432="",$G432="",$H432=""),"Missing required field",IF(COUNTIF($A$5:$A$504,$A432)&gt;1,"Duplicate Record ID",IF(OR($E432="Unknown learner",$F432="Unknown group"),"Unknown learner",IF($B432&gt;TODAY(),"Future session date",IF(OR(NOT(ISNUMBER($H432)),$H432&lt;=0,$H432&gt;1440),"Invalid scheduled minutes",IF(AND(ISNUMBER($I432),$I432&gt;$H432),"Attended minutes exceed scheduled minutes",IF(AND($G432="Present",ISNUMBER($I432),$I432&lt;$H432),"Present with reduced minutes",IF(AND($G432="Late",OR($I432="",$I432&gt;=$H432)),"Review late minutes",IF(AND($G432="Absent",ISNUMBER($I432),$I432&gt;0),"Absent with attended minutes",IF(AND($G432="Excused",ISNUMBER($I432),$I432&gt;0),"Excused with attended minutes",""))))))))))</f>
        <v/>
      </c>
    </row>
    <row r="433">
      <c r="A433" s="17" t="n"/>
      <c r="B433" s="18" t="n"/>
      <c r="C433" s="17" t="n"/>
      <c r="D433" s="17" t="n"/>
      <c r="E433" s="19">
        <f>IF($D433="","",IFERROR(INDEX('Roster &amp; Settings'!$B$5:$B$104,MATCH($D433,'Roster &amp; Settings'!$A$5:$A$104,0)),"Unknown learner"))</f>
        <v/>
      </c>
      <c r="F433" s="19">
        <f>IF($D433="","",IFERROR(INDEX('Roster &amp; Settings'!$C$5:$C$104,MATCH($D433,'Roster &amp; Settings'!$A$5:$A$104,0)),"Unknown group"))</f>
        <v/>
      </c>
      <c r="G433" s="17" t="n"/>
      <c r="H433" s="20" t="n"/>
      <c r="I433" s="20" t="n"/>
      <c r="J433" s="17" t="n"/>
      <c r="K433" s="21">
        <f>IF(COUNTA($A433:$I433)=0,"",IF(OR($A433="",$B433="",$C433="",$D433="",$G433="",$H433=""),0,IF($G433="Excused",0,1)))</f>
        <v/>
      </c>
      <c r="L433" s="21">
        <f>IF(COUNTA($A433:$I433)=0,"",IF(OR($A433="",$B433="",$C433="",$D433="",$G433="",$H433=""),0,IF(OR($G433="Present",$G433="Late"),1,0)))</f>
        <v/>
      </c>
      <c r="M433" s="22">
        <f>IF(OR($K433="",$K433=0),"",IFERROR($L433/$K433,""))</f>
        <v/>
      </c>
      <c r="N433" s="19">
        <f>IF(COUNTA($A433:$J433)=0,"",IF(OR($A433="",$B433="",$C433="",$D433="",$G433="",$H433=""),"Missing required field",IF(COUNTIF($A$5:$A$504,$A433)&gt;1,"Duplicate Record ID",IF(OR($E433="Unknown learner",$F433="Unknown group"),"Unknown learner",IF($B433&gt;TODAY(),"Future session date",IF(OR(NOT(ISNUMBER($H433)),$H433&lt;=0,$H433&gt;1440),"Invalid scheduled minutes",IF(AND(ISNUMBER($I433),$I433&gt;$H433),"Attended minutes exceed scheduled minutes",IF(AND($G433="Present",ISNUMBER($I433),$I433&lt;$H433),"Present with reduced minutes",IF(AND($G433="Late",OR($I433="",$I433&gt;=$H433)),"Review late minutes",IF(AND($G433="Absent",ISNUMBER($I433),$I433&gt;0),"Absent with attended minutes",IF(AND($G433="Excused",ISNUMBER($I433),$I433&gt;0),"Excused with attended minutes",""))))))))))</f>
        <v/>
      </c>
    </row>
    <row r="434">
      <c r="A434" s="17" t="n"/>
      <c r="B434" s="18" t="n"/>
      <c r="C434" s="17" t="n"/>
      <c r="D434" s="17" t="n"/>
      <c r="E434" s="19">
        <f>IF($D434="","",IFERROR(INDEX('Roster &amp; Settings'!$B$5:$B$104,MATCH($D434,'Roster &amp; Settings'!$A$5:$A$104,0)),"Unknown learner"))</f>
        <v/>
      </c>
      <c r="F434" s="19">
        <f>IF($D434="","",IFERROR(INDEX('Roster &amp; Settings'!$C$5:$C$104,MATCH($D434,'Roster &amp; Settings'!$A$5:$A$104,0)),"Unknown group"))</f>
        <v/>
      </c>
      <c r="G434" s="17" t="n"/>
      <c r="H434" s="20" t="n"/>
      <c r="I434" s="20" t="n"/>
      <c r="J434" s="17" t="n"/>
      <c r="K434" s="21">
        <f>IF(COUNTA($A434:$I434)=0,"",IF(OR($A434="",$B434="",$C434="",$D434="",$G434="",$H434=""),0,IF($G434="Excused",0,1)))</f>
        <v/>
      </c>
      <c r="L434" s="21">
        <f>IF(COUNTA($A434:$I434)=0,"",IF(OR($A434="",$B434="",$C434="",$D434="",$G434="",$H434=""),0,IF(OR($G434="Present",$G434="Late"),1,0)))</f>
        <v/>
      </c>
      <c r="M434" s="22">
        <f>IF(OR($K434="",$K434=0),"",IFERROR($L434/$K434,""))</f>
        <v/>
      </c>
      <c r="N434" s="19">
        <f>IF(COUNTA($A434:$J434)=0,"",IF(OR($A434="",$B434="",$C434="",$D434="",$G434="",$H434=""),"Missing required field",IF(COUNTIF($A$5:$A$504,$A434)&gt;1,"Duplicate Record ID",IF(OR($E434="Unknown learner",$F434="Unknown group"),"Unknown learner",IF($B434&gt;TODAY(),"Future session date",IF(OR(NOT(ISNUMBER($H434)),$H434&lt;=0,$H434&gt;1440),"Invalid scheduled minutes",IF(AND(ISNUMBER($I434),$I434&gt;$H434),"Attended minutes exceed scheduled minutes",IF(AND($G434="Present",ISNUMBER($I434),$I434&lt;$H434),"Present with reduced minutes",IF(AND($G434="Late",OR($I434="",$I434&gt;=$H434)),"Review late minutes",IF(AND($G434="Absent",ISNUMBER($I434),$I434&gt;0),"Absent with attended minutes",IF(AND($G434="Excused",ISNUMBER($I434),$I434&gt;0),"Excused with attended minutes",""))))))))))</f>
        <v/>
      </c>
    </row>
    <row r="435">
      <c r="A435" s="17" t="n"/>
      <c r="B435" s="18" t="n"/>
      <c r="C435" s="17" t="n"/>
      <c r="D435" s="17" t="n"/>
      <c r="E435" s="19">
        <f>IF($D435="","",IFERROR(INDEX('Roster &amp; Settings'!$B$5:$B$104,MATCH($D435,'Roster &amp; Settings'!$A$5:$A$104,0)),"Unknown learner"))</f>
        <v/>
      </c>
      <c r="F435" s="19">
        <f>IF($D435="","",IFERROR(INDEX('Roster &amp; Settings'!$C$5:$C$104,MATCH($D435,'Roster &amp; Settings'!$A$5:$A$104,0)),"Unknown group"))</f>
        <v/>
      </c>
      <c r="G435" s="17" t="n"/>
      <c r="H435" s="20" t="n"/>
      <c r="I435" s="20" t="n"/>
      <c r="J435" s="17" t="n"/>
      <c r="K435" s="21">
        <f>IF(COUNTA($A435:$I435)=0,"",IF(OR($A435="",$B435="",$C435="",$D435="",$G435="",$H435=""),0,IF($G435="Excused",0,1)))</f>
        <v/>
      </c>
      <c r="L435" s="21">
        <f>IF(COUNTA($A435:$I435)=0,"",IF(OR($A435="",$B435="",$C435="",$D435="",$G435="",$H435=""),0,IF(OR($G435="Present",$G435="Late"),1,0)))</f>
        <v/>
      </c>
      <c r="M435" s="22">
        <f>IF(OR($K435="",$K435=0),"",IFERROR($L435/$K435,""))</f>
        <v/>
      </c>
      <c r="N435" s="19">
        <f>IF(COUNTA($A435:$J435)=0,"",IF(OR($A435="",$B435="",$C435="",$D435="",$G435="",$H435=""),"Missing required field",IF(COUNTIF($A$5:$A$504,$A435)&gt;1,"Duplicate Record ID",IF(OR($E435="Unknown learner",$F435="Unknown group"),"Unknown learner",IF($B435&gt;TODAY(),"Future session date",IF(OR(NOT(ISNUMBER($H435)),$H435&lt;=0,$H435&gt;1440),"Invalid scheduled minutes",IF(AND(ISNUMBER($I435),$I435&gt;$H435),"Attended minutes exceed scheduled minutes",IF(AND($G435="Present",ISNUMBER($I435),$I435&lt;$H435),"Present with reduced minutes",IF(AND($G435="Late",OR($I435="",$I435&gt;=$H435)),"Review late minutes",IF(AND($G435="Absent",ISNUMBER($I435),$I435&gt;0),"Absent with attended minutes",IF(AND($G435="Excused",ISNUMBER($I435),$I435&gt;0),"Excused with attended minutes",""))))))))))</f>
        <v/>
      </c>
    </row>
    <row r="436">
      <c r="A436" s="17" t="n"/>
      <c r="B436" s="18" t="n"/>
      <c r="C436" s="17" t="n"/>
      <c r="D436" s="17" t="n"/>
      <c r="E436" s="19">
        <f>IF($D436="","",IFERROR(INDEX('Roster &amp; Settings'!$B$5:$B$104,MATCH($D436,'Roster &amp; Settings'!$A$5:$A$104,0)),"Unknown learner"))</f>
        <v/>
      </c>
      <c r="F436" s="19">
        <f>IF($D436="","",IFERROR(INDEX('Roster &amp; Settings'!$C$5:$C$104,MATCH($D436,'Roster &amp; Settings'!$A$5:$A$104,0)),"Unknown group"))</f>
        <v/>
      </c>
      <c r="G436" s="17" t="n"/>
      <c r="H436" s="20" t="n"/>
      <c r="I436" s="20" t="n"/>
      <c r="J436" s="17" t="n"/>
      <c r="K436" s="21">
        <f>IF(COUNTA($A436:$I436)=0,"",IF(OR($A436="",$B436="",$C436="",$D436="",$G436="",$H436=""),0,IF($G436="Excused",0,1)))</f>
        <v/>
      </c>
      <c r="L436" s="21">
        <f>IF(COUNTA($A436:$I436)=0,"",IF(OR($A436="",$B436="",$C436="",$D436="",$G436="",$H436=""),0,IF(OR($G436="Present",$G436="Late"),1,0)))</f>
        <v/>
      </c>
      <c r="M436" s="22">
        <f>IF(OR($K436="",$K436=0),"",IFERROR($L436/$K436,""))</f>
        <v/>
      </c>
      <c r="N436" s="19">
        <f>IF(COUNTA($A436:$J436)=0,"",IF(OR($A436="",$B436="",$C436="",$D436="",$G436="",$H436=""),"Missing required field",IF(COUNTIF($A$5:$A$504,$A436)&gt;1,"Duplicate Record ID",IF(OR($E436="Unknown learner",$F436="Unknown group"),"Unknown learner",IF($B436&gt;TODAY(),"Future session date",IF(OR(NOT(ISNUMBER($H436)),$H436&lt;=0,$H436&gt;1440),"Invalid scheduled minutes",IF(AND(ISNUMBER($I436),$I436&gt;$H436),"Attended minutes exceed scheduled minutes",IF(AND($G436="Present",ISNUMBER($I436),$I436&lt;$H436),"Present with reduced minutes",IF(AND($G436="Late",OR($I436="",$I436&gt;=$H436)),"Review late minutes",IF(AND($G436="Absent",ISNUMBER($I436),$I436&gt;0),"Absent with attended minutes",IF(AND($G436="Excused",ISNUMBER($I436),$I436&gt;0),"Excused with attended minutes",""))))))))))</f>
        <v/>
      </c>
    </row>
    <row r="437">
      <c r="A437" s="17" t="n"/>
      <c r="B437" s="18" t="n"/>
      <c r="C437" s="17" t="n"/>
      <c r="D437" s="17" t="n"/>
      <c r="E437" s="19">
        <f>IF($D437="","",IFERROR(INDEX('Roster &amp; Settings'!$B$5:$B$104,MATCH($D437,'Roster &amp; Settings'!$A$5:$A$104,0)),"Unknown learner"))</f>
        <v/>
      </c>
      <c r="F437" s="19">
        <f>IF($D437="","",IFERROR(INDEX('Roster &amp; Settings'!$C$5:$C$104,MATCH($D437,'Roster &amp; Settings'!$A$5:$A$104,0)),"Unknown group"))</f>
        <v/>
      </c>
      <c r="G437" s="17" t="n"/>
      <c r="H437" s="20" t="n"/>
      <c r="I437" s="20" t="n"/>
      <c r="J437" s="17" t="n"/>
      <c r="K437" s="21">
        <f>IF(COUNTA($A437:$I437)=0,"",IF(OR($A437="",$B437="",$C437="",$D437="",$G437="",$H437=""),0,IF($G437="Excused",0,1)))</f>
        <v/>
      </c>
      <c r="L437" s="21">
        <f>IF(COUNTA($A437:$I437)=0,"",IF(OR($A437="",$B437="",$C437="",$D437="",$G437="",$H437=""),0,IF(OR($G437="Present",$G437="Late"),1,0)))</f>
        <v/>
      </c>
      <c r="M437" s="22">
        <f>IF(OR($K437="",$K437=0),"",IFERROR($L437/$K437,""))</f>
        <v/>
      </c>
      <c r="N437" s="19">
        <f>IF(COUNTA($A437:$J437)=0,"",IF(OR($A437="",$B437="",$C437="",$D437="",$G437="",$H437=""),"Missing required field",IF(COUNTIF($A$5:$A$504,$A437)&gt;1,"Duplicate Record ID",IF(OR($E437="Unknown learner",$F437="Unknown group"),"Unknown learner",IF($B437&gt;TODAY(),"Future session date",IF(OR(NOT(ISNUMBER($H437)),$H437&lt;=0,$H437&gt;1440),"Invalid scheduled minutes",IF(AND(ISNUMBER($I437),$I437&gt;$H437),"Attended minutes exceed scheduled minutes",IF(AND($G437="Present",ISNUMBER($I437),$I437&lt;$H437),"Present with reduced minutes",IF(AND($G437="Late",OR($I437="",$I437&gt;=$H437)),"Review late minutes",IF(AND($G437="Absent",ISNUMBER($I437),$I437&gt;0),"Absent with attended minutes",IF(AND($G437="Excused",ISNUMBER($I437),$I437&gt;0),"Excused with attended minutes",""))))))))))</f>
        <v/>
      </c>
    </row>
    <row r="438">
      <c r="A438" s="17" t="n"/>
      <c r="B438" s="18" t="n"/>
      <c r="C438" s="17" t="n"/>
      <c r="D438" s="17" t="n"/>
      <c r="E438" s="19">
        <f>IF($D438="","",IFERROR(INDEX('Roster &amp; Settings'!$B$5:$B$104,MATCH($D438,'Roster &amp; Settings'!$A$5:$A$104,0)),"Unknown learner"))</f>
        <v/>
      </c>
      <c r="F438" s="19">
        <f>IF($D438="","",IFERROR(INDEX('Roster &amp; Settings'!$C$5:$C$104,MATCH($D438,'Roster &amp; Settings'!$A$5:$A$104,0)),"Unknown group"))</f>
        <v/>
      </c>
      <c r="G438" s="17" t="n"/>
      <c r="H438" s="20" t="n"/>
      <c r="I438" s="20" t="n"/>
      <c r="J438" s="17" t="n"/>
      <c r="K438" s="21">
        <f>IF(COUNTA($A438:$I438)=0,"",IF(OR($A438="",$B438="",$C438="",$D438="",$G438="",$H438=""),0,IF($G438="Excused",0,1)))</f>
        <v/>
      </c>
      <c r="L438" s="21">
        <f>IF(COUNTA($A438:$I438)=0,"",IF(OR($A438="",$B438="",$C438="",$D438="",$G438="",$H438=""),0,IF(OR($G438="Present",$G438="Late"),1,0)))</f>
        <v/>
      </c>
      <c r="M438" s="22">
        <f>IF(OR($K438="",$K438=0),"",IFERROR($L438/$K438,""))</f>
        <v/>
      </c>
      <c r="N438" s="19">
        <f>IF(COUNTA($A438:$J438)=0,"",IF(OR($A438="",$B438="",$C438="",$D438="",$G438="",$H438=""),"Missing required field",IF(COUNTIF($A$5:$A$504,$A438)&gt;1,"Duplicate Record ID",IF(OR($E438="Unknown learner",$F438="Unknown group"),"Unknown learner",IF($B438&gt;TODAY(),"Future session date",IF(OR(NOT(ISNUMBER($H438)),$H438&lt;=0,$H438&gt;1440),"Invalid scheduled minutes",IF(AND(ISNUMBER($I438),$I438&gt;$H438),"Attended minutes exceed scheduled minutes",IF(AND($G438="Present",ISNUMBER($I438),$I438&lt;$H438),"Present with reduced minutes",IF(AND($G438="Late",OR($I438="",$I438&gt;=$H438)),"Review late minutes",IF(AND($G438="Absent",ISNUMBER($I438),$I438&gt;0),"Absent with attended minutes",IF(AND($G438="Excused",ISNUMBER($I438),$I438&gt;0),"Excused with attended minutes",""))))))))))</f>
        <v/>
      </c>
    </row>
    <row r="439">
      <c r="A439" s="17" t="n"/>
      <c r="B439" s="18" t="n"/>
      <c r="C439" s="17" t="n"/>
      <c r="D439" s="17" t="n"/>
      <c r="E439" s="19">
        <f>IF($D439="","",IFERROR(INDEX('Roster &amp; Settings'!$B$5:$B$104,MATCH($D439,'Roster &amp; Settings'!$A$5:$A$104,0)),"Unknown learner"))</f>
        <v/>
      </c>
      <c r="F439" s="19">
        <f>IF($D439="","",IFERROR(INDEX('Roster &amp; Settings'!$C$5:$C$104,MATCH($D439,'Roster &amp; Settings'!$A$5:$A$104,0)),"Unknown group"))</f>
        <v/>
      </c>
      <c r="G439" s="17" t="n"/>
      <c r="H439" s="20" t="n"/>
      <c r="I439" s="20" t="n"/>
      <c r="J439" s="17" t="n"/>
      <c r="K439" s="21">
        <f>IF(COUNTA($A439:$I439)=0,"",IF(OR($A439="",$B439="",$C439="",$D439="",$G439="",$H439=""),0,IF($G439="Excused",0,1)))</f>
        <v/>
      </c>
      <c r="L439" s="21">
        <f>IF(COUNTA($A439:$I439)=0,"",IF(OR($A439="",$B439="",$C439="",$D439="",$G439="",$H439=""),0,IF(OR($G439="Present",$G439="Late"),1,0)))</f>
        <v/>
      </c>
      <c r="M439" s="22">
        <f>IF(OR($K439="",$K439=0),"",IFERROR($L439/$K439,""))</f>
        <v/>
      </c>
      <c r="N439" s="19">
        <f>IF(COUNTA($A439:$J439)=0,"",IF(OR($A439="",$B439="",$C439="",$D439="",$G439="",$H439=""),"Missing required field",IF(COUNTIF($A$5:$A$504,$A439)&gt;1,"Duplicate Record ID",IF(OR($E439="Unknown learner",$F439="Unknown group"),"Unknown learner",IF($B439&gt;TODAY(),"Future session date",IF(OR(NOT(ISNUMBER($H439)),$H439&lt;=0,$H439&gt;1440),"Invalid scheduled minutes",IF(AND(ISNUMBER($I439),$I439&gt;$H439),"Attended minutes exceed scheduled minutes",IF(AND($G439="Present",ISNUMBER($I439),$I439&lt;$H439),"Present with reduced minutes",IF(AND($G439="Late",OR($I439="",$I439&gt;=$H439)),"Review late minutes",IF(AND($G439="Absent",ISNUMBER($I439),$I439&gt;0),"Absent with attended minutes",IF(AND($G439="Excused",ISNUMBER($I439),$I439&gt;0),"Excused with attended minutes",""))))))))))</f>
        <v/>
      </c>
    </row>
    <row r="440">
      <c r="A440" s="17" t="n"/>
      <c r="B440" s="18" t="n"/>
      <c r="C440" s="17" t="n"/>
      <c r="D440" s="17" t="n"/>
      <c r="E440" s="19">
        <f>IF($D440="","",IFERROR(INDEX('Roster &amp; Settings'!$B$5:$B$104,MATCH($D440,'Roster &amp; Settings'!$A$5:$A$104,0)),"Unknown learner"))</f>
        <v/>
      </c>
      <c r="F440" s="19">
        <f>IF($D440="","",IFERROR(INDEX('Roster &amp; Settings'!$C$5:$C$104,MATCH($D440,'Roster &amp; Settings'!$A$5:$A$104,0)),"Unknown group"))</f>
        <v/>
      </c>
      <c r="G440" s="17" t="n"/>
      <c r="H440" s="20" t="n"/>
      <c r="I440" s="20" t="n"/>
      <c r="J440" s="17" t="n"/>
      <c r="K440" s="21">
        <f>IF(COUNTA($A440:$I440)=0,"",IF(OR($A440="",$B440="",$C440="",$D440="",$G440="",$H440=""),0,IF($G440="Excused",0,1)))</f>
        <v/>
      </c>
      <c r="L440" s="21">
        <f>IF(COUNTA($A440:$I440)=0,"",IF(OR($A440="",$B440="",$C440="",$D440="",$G440="",$H440=""),0,IF(OR($G440="Present",$G440="Late"),1,0)))</f>
        <v/>
      </c>
      <c r="M440" s="22">
        <f>IF(OR($K440="",$K440=0),"",IFERROR($L440/$K440,""))</f>
        <v/>
      </c>
      <c r="N440" s="19">
        <f>IF(COUNTA($A440:$J440)=0,"",IF(OR($A440="",$B440="",$C440="",$D440="",$G440="",$H440=""),"Missing required field",IF(COUNTIF($A$5:$A$504,$A440)&gt;1,"Duplicate Record ID",IF(OR($E440="Unknown learner",$F440="Unknown group"),"Unknown learner",IF($B440&gt;TODAY(),"Future session date",IF(OR(NOT(ISNUMBER($H440)),$H440&lt;=0,$H440&gt;1440),"Invalid scheduled minutes",IF(AND(ISNUMBER($I440),$I440&gt;$H440),"Attended minutes exceed scheduled minutes",IF(AND($G440="Present",ISNUMBER($I440),$I440&lt;$H440),"Present with reduced minutes",IF(AND($G440="Late",OR($I440="",$I440&gt;=$H440)),"Review late minutes",IF(AND($G440="Absent",ISNUMBER($I440),$I440&gt;0),"Absent with attended minutes",IF(AND($G440="Excused",ISNUMBER($I440),$I440&gt;0),"Excused with attended minutes",""))))))))))</f>
        <v/>
      </c>
    </row>
    <row r="441">
      <c r="A441" s="17" t="n"/>
      <c r="B441" s="18" t="n"/>
      <c r="C441" s="17" t="n"/>
      <c r="D441" s="17" t="n"/>
      <c r="E441" s="19">
        <f>IF($D441="","",IFERROR(INDEX('Roster &amp; Settings'!$B$5:$B$104,MATCH($D441,'Roster &amp; Settings'!$A$5:$A$104,0)),"Unknown learner"))</f>
        <v/>
      </c>
      <c r="F441" s="19">
        <f>IF($D441="","",IFERROR(INDEX('Roster &amp; Settings'!$C$5:$C$104,MATCH($D441,'Roster &amp; Settings'!$A$5:$A$104,0)),"Unknown group"))</f>
        <v/>
      </c>
      <c r="G441" s="17" t="n"/>
      <c r="H441" s="20" t="n"/>
      <c r="I441" s="20" t="n"/>
      <c r="J441" s="17" t="n"/>
      <c r="K441" s="21">
        <f>IF(COUNTA($A441:$I441)=0,"",IF(OR($A441="",$B441="",$C441="",$D441="",$G441="",$H441=""),0,IF($G441="Excused",0,1)))</f>
        <v/>
      </c>
      <c r="L441" s="21">
        <f>IF(COUNTA($A441:$I441)=0,"",IF(OR($A441="",$B441="",$C441="",$D441="",$G441="",$H441=""),0,IF(OR($G441="Present",$G441="Late"),1,0)))</f>
        <v/>
      </c>
      <c r="M441" s="22">
        <f>IF(OR($K441="",$K441=0),"",IFERROR($L441/$K441,""))</f>
        <v/>
      </c>
      <c r="N441" s="19">
        <f>IF(COUNTA($A441:$J441)=0,"",IF(OR($A441="",$B441="",$C441="",$D441="",$G441="",$H441=""),"Missing required field",IF(COUNTIF($A$5:$A$504,$A441)&gt;1,"Duplicate Record ID",IF(OR($E441="Unknown learner",$F441="Unknown group"),"Unknown learner",IF($B441&gt;TODAY(),"Future session date",IF(OR(NOT(ISNUMBER($H441)),$H441&lt;=0,$H441&gt;1440),"Invalid scheduled minutes",IF(AND(ISNUMBER($I441),$I441&gt;$H441),"Attended minutes exceed scheduled minutes",IF(AND($G441="Present",ISNUMBER($I441),$I441&lt;$H441),"Present with reduced minutes",IF(AND($G441="Late",OR($I441="",$I441&gt;=$H441)),"Review late minutes",IF(AND($G441="Absent",ISNUMBER($I441),$I441&gt;0),"Absent with attended minutes",IF(AND($G441="Excused",ISNUMBER($I441),$I441&gt;0),"Excused with attended minutes",""))))))))))</f>
        <v/>
      </c>
    </row>
    <row r="442">
      <c r="A442" s="17" t="n"/>
      <c r="B442" s="18" t="n"/>
      <c r="C442" s="17" t="n"/>
      <c r="D442" s="17" t="n"/>
      <c r="E442" s="19">
        <f>IF($D442="","",IFERROR(INDEX('Roster &amp; Settings'!$B$5:$B$104,MATCH($D442,'Roster &amp; Settings'!$A$5:$A$104,0)),"Unknown learner"))</f>
        <v/>
      </c>
      <c r="F442" s="19">
        <f>IF($D442="","",IFERROR(INDEX('Roster &amp; Settings'!$C$5:$C$104,MATCH($D442,'Roster &amp; Settings'!$A$5:$A$104,0)),"Unknown group"))</f>
        <v/>
      </c>
      <c r="G442" s="17" t="n"/>
      <c r="H442" s="20" t="n"/>
      <c r="I442" s="20" t="n"/>
      <c r="J442" s="17" t="n"/>
      <c r="K442" s="21">
        <f>IF(COUNTA($A442:$I442)=0,"",IF(OR($A442="",$B442="",$C442="",$D442="",$G442="",$H442=""),0,IF($G442="Excused",0,1)))</f>
        <v/>
      </c>
      <c r="L442" s="21">
        <f>IF(COUNTA($A442:$I442)=0,"",IF(OR($A442="",$B442="",$C442="",$D442="",$G442="",$H442=""),0,IF(OR($G442="Present",$G442="Late"),1,0)))</f>
        <v/>
      </c>
      <c r="M442" s="22">
        <f>IF(OR($K442="",$K442=0),"",IFERROR($L442/$K442,""))</f>
        <v/>
      </c>
      <c r="N442" s="19">
        <f>IF(COUNTA($A442:$J442)=0,"",IF(OR($A442="",$B442="",$C442="",$D442="",$G442="",$H442=""),"Missing required field",IF(COUNTIF($A$5:$A$504,$A442)&gt;1,"Duplicate Record ID",IF(OR($E442="Unknown learner",$F442="Unknown group"),"Unknown learner",IF($B442&gt;TODAY(),"Future session date",IF(OR(NOT(ISNUMBER($H442)),$H442&lt;=0,$H442&gt;1440),"Invalid scheduled minutes",IF(AND(ISNUMBER($I442),$I442&gt;$H442),"Attended minutes exceed scheduled minutes",IF(AND($G442="Present",ISNUMBER($I442),$I442&lt;$H442),"Present with reduced minutes",IF(AND($G442="Late",OR($I442="",$I442&gt;=$H442)),"Review late minutes",IF(AND($G442="Absent",ISNUMBER($I442),$I442&gt;0),"Absent with attended minutes",IF(AND($G442="Excused",ISNUMBER($I442),$I442&gt;0),"Excused with attended minutes",""))))))))))</f>
        <v/>
      </c>
    </row>
    <row r="443">
      <c r="A443" s="17" t="n"/>
      <c r="B443" s="18" t="n"/>
      <c r="C443" s="17" t="n"/>
      <c r="D443" s="17" t="n"/>
      <c r="E443" s="19">
        <f>IF($D443="","",IFERROR(INDEX('Roster &amp; Settings'!$B$5:$B$104,MATCH($D443,'Roster &amp; Settings'!$A$5:$A$104,0)),"Unknown learner"))</f>
        <v/>
      </c>
      <c r="F443" s="19">
        <f>IF($D443="","",IFERROR(INDEX('Roster &amp; Settings'!$C$5:$C$104,MATCH($D443,'Roster &amp; Settings'!$A$5:$A$104,0)),"Unknown group"))</f>
        <v/>
      </c>
      <c r="G443" s="17" t="n"/>
      <c r="H443" s="20" t="n"/>
      <c r="I443" s="20" t="n"/>
      <c r="J443" s="17" t="n"/>
      <c r="K443" s="21">
        <f>IF(COUNTA($A443:$I443)=0,"",IF(OR($A443="",$B443="",$C443="",$D443="",$G443="",$H443=""),0,IF($G443="Excused",0,1)))</f>
        <v/>
      </c>
      <c r="L443" s="21">
        <f>IF(COUNTA($A443:$I443)=0,"",IF(OR($A443="",$B443="",$C443="",$D443="",$G443="",$H443=""),0,IF(OR($G443="Present",$G443="Late"),1,0)))</f>
        <v/>
      </c>
      <c r="M443" s="22">
        <f>IF(OR($K443="",$K443=0),"",IFERROR($L443/$K443,""))</f>
        <v/>
      </c>
      <c r="N443" s="19">
        <f>IF(COUNTA($A443:$J443)=0,"",IF(OR($A443="",$B443="",$C443="",$D443="",$G443="",$H443=""),"Missing required field",IF(COUNTIF($A$5:$A$504,$A443)&gt;1,"Duplicate Record ID",IF(OR($E443="Unknown learner",$F443="Unknown group"),"Unknown learner",IF($B443&gt;TODAY(),"Future session date",IF(OR(NOT(ISNUMBER($H443)),$H443&lt;=0,$H443&gt;1440),"Invalid scheduled minutes",IF(AND(ISNUMBER($I443),$I443&gt;$H443),"Attended minutes exceed scheduled minutes",IF(AND($G443="Present",ISNUMBER($I443),$I443&lt;$H443),"Present with reduced minutes",IF(AND($G443="Late",OR($I443="",$I443&gt;=$H443)),"Review late minutes",IF(AND($G443="Absent",ISNUMBER($I443),$I443&gt;0),"Absent with attended minutes",IF(AND($G443="Excused",ISNUMBER($I443),$I443&gt;0),"Excused with attended minutes",""))))))))))</f>
        <v/>
      </c>
    </row>
    <row r="444">
      <c r="A444" s="17" t="n"/>
      <c r="B444" s="18" t="n"/>
      <c r="C444" s="17" t="n"/>
      <c r="D444" s="17" t="n"/>
      <c r="E444" s="19">
        <f>IF($D444="","",IFERROR(INDEX('Roster &amp; Settings'!$B$5:$B$104,MATCH($D444,'Roster &amp; Settings'!$A$5:$A$104,0)),"Unknown learner"))</f>
        <v/>
      </c>
      <c r="F444" s="19">
        <f>IF($D444="","",IFERROR(INDEX('Roster &amp; Settings'!$C$5:$C$104,MATCH($D444,'Roster &amp; Settings'!$A$5:$A$104,0)),"Unknown group"))</f>
        <v/>
      </c>
      <c r="G444" s="17" t="n"/>
      <c r="H444" s="20" t="n"/>
      <c r="I444" s="20" t="n"/>
      <c r="J444" s="17" t="n"/>
      <c r="K444" s="21">
        <f>IF(COUNTA($A444:$I444)=0,"",IF(OR($A444="",$B444="",$C444="",$D444="",$G444="",$H444=""),0,IF($G444="Excused",0,1)))</f>
        <v/>
      </c>
      <c r="L444" s="21">
        <f>IF(COUNTA($A444:$I444)=0,"",IF(OR($A444="",$B444="",$C444="",$D444="",$G444="",$H444=""),0,IF(OR($G444="Present",$G444="Late"),1,0)))</f>
        <v/>
      </c>
      <c r="M444" s="22">
        <f>IF(OR($K444="",$K444=0),"",IFERROR($L444/$K444,""))</f>
        <v/>
      </c>
      <c r="N444" s="19">
        <f>IF(COUNTA($A444:$J444)=0,"",IF(OR($A444="",$B444="",$C444="",$D444="",$G444="",$H444=""),"Missing required field",IF(COUNTIF($A$5:$A$504,$A444)&gt;1,"Duplicate Record ID",IF(OR($E444="Unknown learner",$F444="Unknown group"),"Unknown learner",IF($B444&gt;TODAY(),"Future session date",IF(OR(NOT(ISNUMBER($H444)),$H444&lt;=0,$H444&gt;1440),"Invalid scheduled minutes",IF(AND(ISNUMBER($I444),$I444&gt;$H444),"Attended minutes exceed scheduled minutes",IF(AND($G444="Present",ISNUMBER($I444),$I444&lt;$H444),"Present with reduced minutes",IF(AND($G444="Late",OR($I444="",$I444&gt;=$H444)),"Review late minutes",IF(AND($G444="Absent",ISNUMBER($I444),$I444&gt;0),"Absent with attended minutes",IF(AND($G444="Excused",ISNUMBER($I444),$I444&gt;0),"Excused with attended minutes",""))))))))))</f>
        <v/>
      </c>
    </row>
    <row r="445">
      <c r="A445" s="17" t="n"/>
      <c r="B445" s="18" t="n"/>
      <c r="C445" s="17" t="n"/>
      <c r="D445" s="17" t="n"/>
      <c r="E445" s="19">
        <f>IF($D445="","",IFERROR(INDEX('Roster &amp; Settings'!$B$5:$B$104,MATCH($D445,'Roster &amp; Settings'!$A$5:$A$104,0)),"Unknown learner"))</f>
        <v/>
      </c>
      <c r="F445" s="19">
        <f>IF($D445="","",IFERROR(INDEX('Roster &amp; Settings'!$C$5:$C$104,MATCH($D445,'Roster &amp; Settings'!$A$5:$A$104,0)),"Unknown group"))</f>
        <v/>
      </c>
      <c r="G445" s="17" t="n"/>
      <c r="H445" s="20" t="n"/>
      <c r="I445" s="20" t="n"/>
      <c r="J445" s="17" t="n"/>
      <c r="K445" s="21">
        <f>IF(COUNTA($A445:$I445)=0,"",IF(OR($A445="",$B445="",$C445="",$D445="",$G445="",$H445=""),0,IF($G445="Excused",0,1)))</f>
        <v/>
      </c>
      <c r="L445" s="21">
        <f>IF(COUNTA($A445:$I445)=0,"",IF(OR($A445="",$B445="",$C445="",$D445="",$G445="",$H445=""),0,IF(OR($G445="Present",$G445="Late"),1,0)))</f>
        <v/>
      </c>
      <c r="M445" s="22">
        <f>IF(OR($K445="",$K445=0),"",IFERROR($L445/$K445,""))</f>
        <v/>
      </c>
      <c r="N445" s="19">
        <f>IF(COUNTA($A445:$J445)=0,"",IF(OR($A445="",$B445="",$C445="",$D445="",$G445="",$H445=""),"Missing required field",IF(COUNTIF($A$5:$A$504,$A445)&gt;1,"Duplicate Record ID",IF(OR($E445="Unknown learner",$F445="Unknown group"),"Unknown learner",IF($B445&gt;TODAY(),"Future session date",IF(OR(NOT(ISNUMBER($H445)),$H445&lt;=0,$H445&gt;1440),"Invalid scheduled minutes",IF(AND(ISNUMBER($I445),$I445&gt;$H445),"Attended minutes exceed scheduled minutes",IF(AND($G445="Present",ISNUMBER($I445),$I445&lt;$H445),"Present with reduced minutes",IF(AND($G445="Late",OR($I445="",$I445&gt;=$H445)),"Review late minutes",IF(AND($G445="Absent",ISNUMBER($I445),$I445&gt;0),"Absent with attended minutes",IF(AND($G445="Excused",ISNUMBER($I445),$I445&gt;0),"Excused with attended minutes",""))))))))))</f>
        <v/>
      </c>
    </row>
    <row r="446">
      <c r="A446" s="17" t="n"/>
      <c r="B446" s="18" t="n"/>
      <c r="C446" s="17" t="n"/>
      <c r="D446" s="17" t="n"/>
      <c r="E446" s="19">
        <f>IF($D446="","",IFERROR(INDEX('Roster &amp; Settings'!$B$5:$B$104,MATCH($D446,'Roster &amp; Settings'!$A$5:$A$104,0)),"Unknown learner"))</f>
        <v/>
      </c>
      <c r="F446" s="19">
        <f>IF($D446="","",IFERROR(INDEX('Roster &amp; Settings'!$C$5:$C$104,MATCH($D446,'Roster &amp; Settings'!$A$5:$A$104,0)),"Unknown group"))</f>
        <v/>
      </c>
      <c r="G446" s="17" t="n"/>
      <c r="H446" s="20" t="n"/>
      <c r="I446" s="20" t="n"/>
      <c r="J446" s="17" t="n"/>
      <c r="K446" s="21">
        <f>IF(COUNTA($A446:$I446)=0,"",IF(OR($A446="",$B446="",$C446="",$D446="",$G446="",$H446=""),0,IF($G446="Excused",0,1)))</f>
        <v/>
      </c>
      <c r="L446" s="21">
        <f>IF(COUNTA($A446:$I446)=0,"",IF(OR($A446="",$B446="",$C446="",$D446="",$G446="",$H446=""),0,IF(OR($G446="Present",$G446="Late"),1,0)))</f>
        <v/>
      </c>
      <c r="M446" s="22">
        <f>IF(OR($K446="",$K446=0),"",IFERROR($L446/$K446,""))</f>
        <v/>
      </c>
      <c r="N446" s="19">
        <f>IF(COUNTA($A446:$J446)=0,"",IF(OR($A446="",$B446="",$C446="",$D446="",$G446="",$H446=""),"Missing required field",IF(COUNTIF($A$5:$A$504,$A446)&gt;1,"Duplicate Record ID",IF(OR($E446="Unknown learner",$F446="Unknown group"),"Unknown learner",IF($B446&gt;TODAY(),"Future session date",IF(OR(NOT(ISNUMBER($H446)),$H446&lt;=0,$H446&gt;1440),"Invalid scheduled minutes",IF(AND(ISNUMBER($I446),$I446&gt;$H446),"Attended minutes exceed scheduled minutes",IF(AND($G446="Present",ISNUMBER($I446),$I446&lt;$H446),"Present with reduced minutes",IF(AND($G446="Late",OR($I446="",$I446&gt;=$H446)),"Review late minutes",IF(AND($G446="Absent",ISNUMBER($I446),$I446&gt;0),"Absent with attended minutes",IF(AND($G446="Excused",ISNUMBER($I446),$I446&gt;0),"Excused with attended minutes",""))))))))))</f>
        <v/>
      </c>
    </row>
    <row r="447">
      <c r="A447" s="17" t="n"/>
      <c r="B447" s="18" t="n"/>
      <c r="C447" s="17" t="n"/>
      <c r="D447" s="17" t="n"/>
      <c r="E447" s="19">
        <f>IF($D447="","",IFERROR(INDEX('Roster &amp; Settings'!$B$5:$B$104,MATCH($D447,'Roster &amp; Settings'!$A$5:$A$104,0)),"Unknown learner"))</f>
        <v/>
      </c>
      <c r="F447" s="19">
        <f>IF($D447="","",IFERROR(INDEX('Roster &amp; Settings'!$C$5:$C$104,MATCH($D447,'Roster &amp; Settings'!$A$5:$A$104,0)),"Unknown group"))</f>
        <v/>
      </c>
      <c r="G447" s="17" t="n"/>
      <c r="H447" s="20" t="n"/>
      <c r="I447" s="20" t="n"/>
      <c r="J447" s="17" t="n"/>
      <c r="K447" s="21">
        <f>IF(COUNTA($A447:$I447)=0,"",IF(OR($A447="",$B447="",$C447="",$D447="",$G447="",$H447=""),0,IF($G447="Excused",0,1)))</f>
        <v/>
      </c>
      <c r="L447" s="21">
        <f>IF(COUNTA($A447:$I447)=0,"",IF(OR($A447="",$B447="",$C447="",$D447="",$G447="",$H447=""),0,IF(OR($G447="Present",$G447="Late"),1,0)))</f>
        <v/>
      </c>
      <c r="M447" s="22">
        <f>IF(OR($K447="",$K447=0),"",IFERROR($L447/$K447,""))</f>
        <v/>
      </c>
      <c r="N447" s="19">
        <f>IF(COUNTA($A447:$J447)=0,"",IF(OR($A447="",$B447="",$C447="",$D447="",$G447="",$H447=""),"Missing required field",IF(COUNTIF($A$5:$A$504,$A447)&gt;1,"Duplicate Record ID",IF(OR($E447="Unknown learner",$F447="Unknown group"),"Unknown learner",IF($B447&gt;TODAY(),"Future session date",IF(OR(NOT(ISNUMBER($H447)),$H447&lt;=0,$H447&gt;1440),"Invalid scheduled minutes",IF(AND(ISNUMBER($I447),$I447&gt;$H447),"Attended minutes exceed scheduled minutes",IF(AND($G447="Present",ISNUMBER($I447),$I447&lt;$H447),"Present with reduced minutes",IF(AND($G447="Late",OR($I447="",$I447&gt;=$H447)),"Review late minutes",IF(AND($G447="Absent",ISNUMBER($I447),$I447&gt;0),"Absent with attended minutes",IF(AND($G447="Excused",ISNUMBER($I447),$I447&gt;0),"Excused with attended minutes",""))))))))))</f>
        <v/>
      </c>
    </row>
    <row r="448">
      <c r="A448" s="17" t="n"/>
      <c r="B448" s="18" t="n"/>
      <c r="C448" s="17" t="n"/>
      <c r="D448" s="17" t="n"/>
      <c r="E448" s="19">
        <f>IF($D448="","",IFERROR(INDEX('Roster &amp; Settings'!$B$5:$B$104,MATCH($D448,'Roster &amp; Settings'!$A$5:$A$104,0)),"Unknown learner"))</f>
        <v/>
      </c>
      <c r="F448" s="19">
        <f>IF($D448="","",IFERROR(INDEX('Roster &amp; Settings'!$C$5:$C$104,MATCH($D448,'Roster &amp; Settings'!$A$5:$A$104,0)),"Unknown group"))</f>
        <v/>
      </c>
      <c r="G448" s="17" t="n"/>
      <c r="H448" s="20" t="n"/>
      <c r="I448" s="20" t="n"/>
      <c r="J448" s="17" t="n"/>
      <c r="K448" s="21">
        <f>IF(COUNTA($A448:$I448)=0,"",IF(OR($A448="",$B448="",$C448="",$D448="",$G448="",$H448=""),0,IF($G448="Excused",0,1)))</f>
        <v/>
      </c>
      <c r="L448" s="21">
        <f>IF(COUNTA($A448:$I448)=0,"",IF(OR($A448="",$B448="",$C448="",$D448="",$G448="",$H448=""),0,IF(OR($G448="Present",$G448="Late"),1,0)))</f>
        <v/>
      </c>
      <c r="M448" s="22">
        <f>IF(OR($K448="",$K448=0),"",IFERROR($L448/$K448,""))</f>
        <v/>
      </c>
      <c r="N448" s="19">
        <f>IF(COUNTA($A448:$J448)=0,"",IF(OR($A448="",$B448="",$C448="",$D448="",$G448="",$H448=""),"Missing required field",IF(COUNTIF($A$5:$A$504,$A448)&gt;1,"Duplicate Record ID",IF(OR($E448="Unknown learner",$F448="Unknown group"),"Unknown learner",IF($B448&gt;TODAY(),"Future session date",IF(OR(NOT(ISNUMBER($H448)),$H448&lt;=0,$H448&gt;1440),"Invalid scheduled minutes",IF(AND(ISNUMBER($I448),$I448&gt;$H448),"Attended minutes exceed scheduled minutes",IF(AND($G448="Present",ISNUMBER($I448),$I448&lt;$H448),"Present with reduced minutes",IF(AND($G448="Late",OR($I448="",$I448&gt;=$H448)),"Review late minutes",IF(AND($G448="Absent",ISNUMBER($I448),$I448&gt;0),"Absent with attended minutes",IF(AND($G448="Excused",ISNUMBER($I448),$I448&gt;0),"Excused with attended minutes",""))))))))))</f>
        <v/>
      </c>
    </row>
    <row r="449">
      <c r="A449" s="17" t="n"/>
      <c r="B449" s="18" t="n"/>
      <c r="C449" s="17" t="n"/>
      <c r="D449" s="17" t="n"/>
      <c r="E449" s="19">
        <f>IF($D449="","",IFERROR(INDEX('Roster &amp; Settings'!$B$5:$B$104,MATCH($D449,'Roster &amp; Settings'!$A$5:$A$104,0)),"Unknown learner"))</f>
        <v/>
      </c>
      <c r="F449" s="19">
        <f>IF($D449="","",IFERROR(INDEX('Roster &amp; Settings'!$C$5:$C$104,MATCH($D449,'Roster &amp; Settings'!$A$5:$A$104,0)),"Unknown group"))</f>
        <v/>
      </c>
      <c r="G449" s="17" t="n"/>
      <c r="H449" s="20" t="n"/>
      <c r="I449" s="20" t="n"/>
      <c r="J449" s="17" t="n"/>
      <c r="K449" s="21">
        <f>IF(COUNTA($A449:$I449)=0,"",IF(OR($A449="",$B449="",$C449="",$D449="",$G449="",$H449=""),0,IF($G449="Excused",0,1)))</f>
        <v/>
      </c>
      <c r="L449" s="21">
        <f>IF(COUNTA($A449:$I449)=0,"",IF(OR($A449="",$B449="",$C449="",$D449="",$G449="",$H449=""),0,IF(OR($G449="Present",$G449="Late"),1,0)))</f>
        <v/>
      </c>
      <c r="M449" s="22">
        <f>IF(OR($K449="",$K449=0),"",IFERROR($L449/$K449,""))</f>
        <v/>
      </c>
      <c r="N449" s="19">
        <f>IF(COUNTA($A449:$J449)=0,"",IF(OR($A449="",$B449="",$C449="",$D449="",$G449="",$H449=""),"Missing required field",IF(COUNTIF($A$5:$A$504,$A449)&gt;1,"Duplicate Record ID",IF(OR($E449="Unknown learner",$F449="Unknown group"),"Unknown learner",IF($B449&gt;TODAY(),"Future session date",IF(OR(NOT(ISNUMBER($H449)),$H449&lt;=0,$H449&gt;1440),"Invalid scheduled minutes",IF(AND(ISNUMBER($I449),$I449&gt;$H449),"Attended minutes exceed scheduled minutes",IF(AND($G449="Present",ISNUMBER($I449),$I449&lt;$H449),"Present with reduced minutes",IF(AND($G449="Late",OR($I449="",$I449&gt;=$H449)),"Review late minutes",IF(AND($G449="Absent",ISNUMBER($I449),$I449&gt;0),"Absent with attended minutes",IF(AND($G449="Excused",ISNUMBER($I449),$I449&gt;0),"Excused with attended minutes",""))))))))))</f>
        <v/>
      </c>
    </row>
    <row r="450">
      <c r="A450" s="17" t="n"/>
      <c r="B450" s="18" t="n"/>
      <c r="C450" s="17" t="n"/>
      <c r="D450" s="17" t="n"/>
      <c r="E450" s="19">
        <f>IF($D450="","",IFERROR(INDEX('Roster &amp; Settings'!$B$5:$B$104,MATCH($D450,'Roster &amp; Settings'!$A$5:$A$104,0)),"Unknown learner"))</f>
        <v/>
      </c>
      <c r="F450" s="19">
        <f>IF($D450="","",IFERROR(INDEX('Roster &amp; Settings'!$C$5:$C$104,MATCH($D450,'Roster &amp; Settings'!$A$5:$A$104,0)),"Unknown group"))</f>
        <v/>
      </c>
      <c r="G450" s="17" t="n"/>
      <c r="H450" s="20" t="n"/>
      <c r="I450" s="20" t="n"/>
      <c r="J450" s="17" t="n"/>
      <c r="K450" s="21">
        <f>IF(COUNTA($A450:$I450)=0,"",IF(OR($A450="",$B450="",$C450="",$D450="",$G450="",$H450=""),0,IF($G450="Excused",0,1)))</f>
        <v/>
      </c>
      <c r="L450" s="21">
        <f>IF(COUNTA($A450:$I450)=0,"",IF(OR($A450="",$B450="",$C450="",$D450="",$G450="",$H450=""),0,IF(OR($G450="Present",$G450="Late"),1,0)))</f>
        <v/>
      </c>
      <c r="M450" s="22">
        <f>IF(OR($K450="",$K450=0),"",IFERROR($L450/$K450,""))</f>
        <v/>
      </c>
      <c r="N450" s="19">
        <f>IF(COUNTA($A450:$J450)=0,"",IF(OR($A450="",$B450="",$C450="",$D450="",$G450="",$H450=""),"Missing required field",IF(COUNTIF($A$5:$A$504,$A450)&gt;1,"Duplicate Record ID",IF(OR($E450="Unknown learner",$F450="Unknown group"),"Unknown learner",IF($B450&gt;TODAY(),"Future session date",IF(OR(NOT(ISNUMBER($H450)),$H450&lt;=0,$H450&gt;1440),"Invalid scheduled minutes",IF(AND(ISNUMBER($I450),$I450&gt;$H450),"Attended minutes exceed scheduled minutes",IF(AND($G450="Present",ISNUMBER($I450),$I450&lt;$H450),"Present with reduced minutes",IF(AND($G450="Late",OR($I450="",$I450&gt;=$H450)),"Review late minutes",IF(AND($G450="Absent",ISNUMBER($I450),$I450&gt;0),"Absent with attended minutes",IF(AND($G450="Excused",ISNUMBER($I450),$I450&gt;0),"Excused with attended minutes",""))))))))))</f>
        <v/>
      </c>
    </row>
    <row r="451">
      <c r="A451" s="17" t="n"/>
      <c r="B451" s="18" t="n"/>
      <c r="C451" s="17" t="n"/>
      <c r="D451" s="17" t="n"/>
      <c r="E451" s="19">
        <f>IF($D451="","",IFERROR(INDEX('Roster &amp; Settings'!$B$5:$B$104,MATCH($D451,'Roster &amp; Settings'!$A$5:$A$104,0)),"Unknown learner"))</f>
        <v/>
      </c>
      <c r="F451" s="19">
        <f>IF($D451="","",IFERROR(INDEX('Roster &amp; Settings'!$C$5:$C$104,MATCH($D451,'Roster &amp; Settings'!$A$5:$A$104,0)),"Unknown group"))</f>
        <v/>
      </c>
      <c r="G451" s="17" t="n"/>
      <c r="H451" s="20" t="n"/>
      <c r="I451" s="20" t="n"/>
      <c r="J451" s="17" t="n"/>
      <c r="K451" s="21">
        <f>IF(COUNTA($A451:$I451)=0,"",IF(OR($A451="",$B451="",$C451="",$D451="",$G451="",$H451=""),0,IF($G451="Excused",0,1)))</f>
        <v/>
      </c>
      <c r="L451" s="21">
        <f>IF(COUNTA($A451:$I451)=0,"",IF(OR($A451="",$B451="",$C451="",$D451="",$G451="",$H451=""),0,IF(OR($G451="Present",$G451="Late"),1,0)))</f>
        <v/>
      </c>
      <c r="M451" s="22">
        <f>IF(OR($K451="",$K451=0),"",IFERROR($L451/$K451,""))</f>
        <v/>
      </c>
      <c r="N451" s="19">
        <f>IF(COUNTA($A451:$J451)=0,"",IF(OR($A451="",$B451="",$C451="",$D451="",$G451="",$H451=""),"Missing required field",IF(COUNTIF($A$5:$A$504,$A451)&gt;1,"Duplicate Record ID",IF(OR($E451="Unknown learner",$F451="Unknown group"),"Unknown learner",IF($B451&gt;TODAY(),"Future session date",IF(OR(NOT(ISNUMBER($H451)),$H451&lt;=0,$H451&gt;1440),"Invalid scheduled minutes",IF(AND(ISNUMBER($I451),$I451&gt;$H451),"Attended minutes exceed scheduled minutes",IF(AND($G451="Present",ISNUMBER($I451),$I451&lt;$H451),"Present with reduced minutes",IF(AND($G451="Late",OR($I451="",$I451&gt;=$H451)),"Review late minutes",IF(AND($G451="Absent",ISNUMBER($I451),$I451&gt;0),"Absent with attended minutes",IF(AND($G451="Excused",ISNUMBER($I451),$I451&gt;0),"Excused with attended minutes",""))))))))))</f>
        <v/>
      </c>
    </row>
    <row r="452">
      <c r="A452" s="17" t="n"/>
      <c r="B452" s="18" t="n"/>
      <c r="C452" s="17" t="n"/>
      <c r="D452" s="17" t="n"/>
      <c r="E452" s="19">
        <f>IF($D452="","",IFERROR(INDEX('Roster &amp; Settings'!$B$5:$B$104,MATCH($D452,'Roster &amp; Settings'!$A$5:$A$104,0)),"Unknown learner"))</f>
        <v/>
      </c>
      <c r="F452" s="19">
        <f>IF($D452="","",IFERROR(INDEX('Roster &amp; Settings'!$C$5:$C$104,MATCH($D452,'Roster &amp; Settings'!$A$5:$A$104,0)),"Unknown group"))</f>
        <v/>
      </c>
      <c r="G452" s="17" t="n"/>
      <c r="H452" s="20" t="n"/>
      <c r="I452" s="20" t="n"/>
      <c r="J452" s="17" t="n"/>
      <c r="K452" s="21">
        <f>IF(COUNTA($A452:$I452)=0,"",IF(OR($A452="",$B452="",$C452="",$D452="",$G452="",$H452=""),0,IF($G452="Excused",0,1)))</f>
        <v/>
      </c>
      <c r="L452" s="21">
        <f>IF(COUNTA($A452:$I452)=0,"",IF(OR($A452="",$B452="",$C452="",$D452="",$G452="",$H452=""),0,IF(OR($G452="Present",$G452="Late"),1,0)))</f>
        <v/>
      </c>
      <c r="M452" s="22">
        <f>IF(OR($K452="",$K452=0),"",IFERROR($L452/$K452,""))</f>
        <v/>
      </c>
      <c r="N452" s="19">
        <f>IF(COUNTA($A452:$J452)=0,"",IF(OR($A452="",$B452="",$C452="",$D452="",$G452="",$H452=""),"Missing required field",IF(COUNTIF($A$5:$A$504,$A452)&gt;1,"Duplicate Record ID",IF(OR($E452="Unknown learner",$F452="Unknown group"),"Unknown learner",IF($B452&gt;TODAY(),"Future session date",IF(OR(NOT(ISNUMBER($H452)),$H452&lt;=0,$H452&gt;1440),"Invalid scheduled minutes",IF(AND(ISNUMBER($I452),$I452&gt;$H452),"Attended minutes exceed scheduled minutes",IF(AND($G452="Present",ISNUMBER($I452),$I452&lt;$H452),"Present with reduced minutes",IF(AND($G452="Late",OR($I452="",$I452&gt;=$H452)),"Review late minutes",IF(AND($G452="Absent",ISNUMBER($I452),$I452&gt;0),"Absent with attended minutes",IF(AND($G452="Excused",ISNUMBER($I452),$I452&gt;0),"Excused with attended minutes",""))))))))))</f>
        <v/>
      </c>
    </row>
    <row r="453">
      <c r="A453" s="17" t="n"/>
      <c r="B453" s="18" t="n"/>
      <c r="C453" s="17" t="n"/>
      <c r="D453" s="17" t="n"/>
      <c r="E453" s="19">
        <f>IF($D453="","",IFERROR(INDEX('Roster &amp; Settings'!$B$5:$B$104,MATCH($D453,'Roster &amp; Settings'!$A$5:$A$104,0)),"Unknown learner"))</f>
        <v/>
      </c>
      <c r="F453" s="19">
        <f>IF($D453="","",IFERROR(INDEX('Roster &amp; Settings'!$C$5:$C$104,MATCH($D453,'Roster &amp; Settings'!$A$5:$A$104,0)),"Unknown group"))</f>
        <v/>
      </c>
      <c r="G453" s="17" t="n"/>
      <c r="H453" s="20" t="n"/>
      <c r="I453" s="20" t="n"/>
      <c r="J453" s="17" t="n"/>
      <c r="K453" s="21">
        <f>IF(COUNTA($A453:$I453)=0,"",IF(OR($A453="",$B453="",$C453="",$D453="",$G453="",$H453=""),0,IF($G453="Excused",0,1)))</f>
        <v/>
      </c>
      <c r="L453" s="21">
        <f>IF(COUNTA($A453:$I453)=0,"",IF(OR($A453="",$B453="",$C453="",$D453="",$G453="",$H453=""),0,IF(OR($G453="Present",$G453="Late"),1,0)))</f>
        <v/>
      </c>
      <c r="M453" s="22">
        <f>IF(OR($K453="",$K453=0),"",IFERROR($L453/$K453,""))</f>
        <v/>
      </c>
      <c r="N453" s="19">
        <f>IF(COUNTA($A453:$J453)=0,"",IF(OR($A453="",$B453="",$C453="",$D453="",$G453="",$H453=""),"Missing required field",IF(COUNTIF($A$5:$A$504,$A453)&gt;1,"Duplicate Record ID",IF(OR($E453="Unknown learner",$F453="Unknown group"),"Unknown learner",IF($B453&gt;TODAY(),"Future session date",IF(OR(NOT(ISNUMBER($H453)),$H453&lt;=0,$H453&gt;1440),"Invalid scheduled minutes",IF(AND(ISNUMBER($I453),$I453&gt;$H453),"Attended minutes exceed scheduled minutes",IF(AND($G453="Present",ISNUMBER($I453),$I453&lt;$H453),"Present with reduced minutes",IF(AND($G453="Late",OR($I453="",$I453&gt;=$H453)),"Review late minutes",IF(AND($G453="Absent",ISNUMBER($I453),$I453&gt;0),"Absent with attended minutes",IF(AND($G453="Excused",ISNUMBER($I453),$I453&gt;0),"Excused with attended minutes",""))))))))))</f>
        <v/>
      </c>
    </row>
    <row r="454">
      <c r="A454" s="17" t="n"/>
      <c r="B454" s="18" t="n"/>
      <c r="C454" s="17" t="n"/>
      <c r="D454" s="17" t="n"/>
      <c r="E454" s="19">
        <f>IF($D454="","",IFERROR(INDEX('Roster &amp; Settings'!$B$5:$B$104,MATCH($D454,'Roster &amp; Settings'!$A$5:$A$104,0)),"Unknown learner"))</f>
        <v/>
      </c>
      <c r="F454" s="19">
        <f>IF($D454="","",IFERROR(INDEX('Roster &amp; Settings'!$C$5:$C$104,MATCH($D454,'Roster &amp; Settings'!$A$5:$A$104,0)),"Unknown group"))</f>
        <v/>
      </c>
      <c r="G454" s="17" t="n"/>
      <c r="H454" s="20" t="n"/>
      <c r="I454" s="20" t="n"/>
      <c r="J454" s="17" t="n"/>
      <c r="K454" s="21">
        <f>IF(COUNTA($A454:$I454)=0,"",IF(OR($A454="",$B454="",$C454="",$D454="",$G454="",$H454=""),0,IF($G454="Excused",0,1)))</f>
        <v/>
      </c>
      <c r="L454" s="21">
        <f>IF(COUNTA($A454:$I454)=0,"",IF(OR($A454="",$B454="",$C454="",$D454="",$G454="",$H454=""),0,IF(OR($G454="Present",$G454="Late"),1,0)))</f>
        <v/>
      </c>
      <c r="M454" s="22">
        <f>IF(OR($K454="",$K454=0),"",IFERROR($L454/$K454,""))</f>
        <v/>
      </c>
      <c r="N454" s="19">
        <f>IF(COUNTA($A454:$J454)=0,"",IF(OR($A454="",$B454="",$C454="",$D454="",$G454="",$H454=""),"Missing required field",IF(COUNTIF($A$5:$A$504,$A454)&gt;1,"Duplicate Record ID",IF(OR($E454="Unknown learner",$F454="Unknown group"),"Unknown learner",IF($B454&gt;TODAY(),"Future session date",IF(OR(NOT(ISNUMBER($H454)),$H454&lt;=0,$H454&gt;1440),"Invalid scheduled minutes",IF(AND(ISNUMBER($I454),$I454&gt;$H454),"Attended minutes exceed scheduled minutes",IF(AND($G454="Present",ISNUMBER($I454),$I454&lt;$H454),"Present with reduced minutes",IF(AND($G454="Late",OR($I454="",$I454&gt;=$H454)),"Review late minutes",IF(AND($G454="Absent",ISNUMBER($I454),$I454&gt;0),"Absent with attended minutes",IF(AND($G454="Excused",ISNUMBER($I454),$I454&gt;0),"Excused with attended minutes",""))))))))))</f>
        <v/>
      </c>
    </row>
    <row r="455">
      <c r="A455" s="17" t="n"/>
      <c r="B455" s="18" t="n"/>
      <c r="C455" s="17" t="n"/>
      <c r="D455" s="17" t="n"/>
      <c r="E455" s="19">
        <f>IF($D455="","",IFERROR(INDEX('Roster &amp; Settings'!$B$5:$B$104,MATCH($D455,'Roster &amp; Settings'!$A$5:$A$104,0)),"Unknown learner"))</f>
        <v/>
      </c>
      <c r="F455" s="19">
        <f>IF($D455="","",IFERROR(INDEX('Roster &amp; Settings'!$C$5:$C$104,MATCH($D455,'Roster &amp; Settings'!$A$5:$A$104,0)),"Unknown group"))</f>
        <v/>
      </c>
      <c r="G455" s="17" t="n"/>
      <c r="H455" s="20" t="n"/>
      <c r="I455" s="20" t="n"/>
      <c r="J455" s="17" t="n"/>
      <c r="K455" s="21">
        <f>IF(COUNTA($A455:$I455)=0,"",IF(OR($A455="",$B455="",$C455="",$D455="",$G455="",$H455=""),0,IF($G455="Excused",0,1)))</f>
        <v/>
      </c>
      <c r="L455" s="21">
        <f>IF(COUNTA($A455:$I455)=0,"",IF(OR($A455="",$B455="",$C455="",$D455="",$G455="",$H455=""),0,IF(OR($G455="Present",$G455="Late"),1,0)))</f>
        <v/>
      </c>
      <c r="M455" s="22">
        <f>IF(OR($K455="",$K455=0),"",IFERROR($L455/$K455,""))</f>
        <v/>
      </c>
      <c r="N455" s="19">
        <f>IF(COUNTA($A455:$J455)=0,"",IF(OR($A455="",$B455="",$C455="",$D455="",$G455="",$H455=""),"Missing required field",IF(COUNTIF($A$5:$A$504,$A455)&gt;1,"Duplicate Record ID",IF(OR($E455="Unknown learner",$F455="Unknown group"),"Unknown learner",IF($B455&gt;TODAY(),"Future session date",IF(OR(NOT(ISNUMBER($H455)),$H455&lt;=0,$H455&gt;1440),"Invalid scheduled minutes",IF(AND(ISNUMBER($I455),$I455&gt;$H455),"Attended minutes exceed scheduled minutes",IF(AND($G455="Present",ISNUMBER($I455),$I455&lt;$H455),"Present with reduced minutes",IF(AND($G455="Late",OR($I455="",$I455&gt;=$H455)),"Review late minutes",IF(AND($G455="Absent",ISNUMBER($I455),$I455&gt;0),"Absent with attended minutes",IF(AND($G455="Excused",ISNUMBER($I455),$I455&gt;0),"Excused with attended minutes",""))))))))))</f>
        <v/>
      </c>
    </row>
    <row r="456">
      <c r="A456" s="17" t="n"/>
      <c r="B456" s="18" t="n"/>
      <c r="C456" s="17" t="n"/>
      <c r="D456" s="17" t="n"/>
      <c r="E456" s="19">
        <f>IF($D456="","",IFERROR(INDEX('Roster &amp; Settings'!$B$5:$B$104,MATCH($D456,'Roster &amp; Settings'!$A$5:$A$104,0)),"Unknown learner"))</f>
        <v/>
      </c>
      <c r="F456" s="19">
        <f>IF($D456="","",IFERROR(INDEX('Roster &amp; Settings'!$C$5:$C$104,MATCH($D456,'Roster &amp; Settings'!$A$5:$A$104,0)),"Unknown group"))</f>
        <v/>
      </c>
      <c r="G456" s="17" t="n"/>
      <c r="H456" s="20" t="n"/>
      <c r="I456" s="20" t="n"/>
      <c r="J456" s="17" t="n"/>
      <c r="K456" s="21">
        <f>IF(COUNTA($A456:$I456)=0,"",IF(OR($A456="",$B456="",$C456="",$D456="",$G456="",$H456=""),0,IF($G456="Excused",0,1)))</f>
        <v/>
      </c>
      <c r="L456" s="21">
        <f>IF(COUNTA($A456:$I456)=0,"",IF(OR($A456="",$B456="",$C456="",$D456="",$G456="",$H456=""),0,IF(OR($G456="Present",$G456="Late"),1,0)))</f>
        <v/>
      </c>
      <c r="M456" s="22">
        <f>IF(OR($K456="",$K456=0),"",IFERROR($L456/$K456,""))</f>
        <v/>
      </c>
      <c r="N456" s="19">
        <f>IF(COUNTA($A456:$J456)=0,"",IF(OR($A456="",$B456="",$C456="",$D456="",$G456="",$H456=""),"Missing required field",IF(COUNTIF($A$5:$A$504,$A456)&gt;1,"Duplicate Record ID",IF(OR($E456="Unknown learner",$F456="Unknown group"),"Unknown learner",IF($B456&gt;TODAY(),"Future session date",IF(OR(NOT(ISNUMBER($H456)),$H456&lt;=0,$H456&gt;1440),"Invalid scheduled minutes",IF(AND(ISNUMBER($I456),$I456&gt;$H456),"Attended minutes exceed scheduled minutes",IF(AND($G456="Present",ISNUMBER($I456),$I456&lt;$H456),"Present with reduced minutes",IF(AND($G456="Late",OR($I456="",$I456&gt;=$H456)),"Review late minutes",IF(AND($G456="Absent",ISNUMBER($I456),$I456&gt;0),"Absent with attended minutes",IF(AND($G456="Excused",ISNUMBER($I456),$I456&gt;0),"Excused with attended minutes",""))))))))))</f>
        <v/>
      </c>
    </row>
    <row r="457">
      <c r="A457" s="17" t="n"/>
      <c r="B457" s="18" t="n"/>
      <c r="C457" s="17" t="n"/>
      <c r="D457" s="17" t="n"/>
      <c r="E457" s="19">
        <f>IF($D457="","",IFERROR(INDEX('Roster &amp; Settings'!$B$5:$B$104,MATCH($D457,'Roster &amp; Settings'!$A$5:$A$104,0)),"Unknown learner"))</f>
        <v/>
      </c>
      <c r="F457" s="19">
        <f>IF($D457="","",IFERROR(INDEX('Roster &amp; Settings'!$C$5:$C$104,MATCH($D457,'Roster &amp; Settings'!$A$5:$A$104,0)),"Unknown group"))</f>
        <v/>
      </c>
      <c r="G457" s="17" t="n"/>
      <c r="H457" s="20" t="n"/>
      <c r="I457" s="20" t="n"/>
      <c r="J457" s="17" t="n"/>
      <c r="K457" s="21">
        <f>IF(COUNTA($A457:$I457)=0,"",IF(OR($A457="",$B457="",$C457="",$D457="",$G457="",$H457=""),0,IF($G457="Excused",0,1)))</f>
        <v/>
      </c>
      <c r="L457" s="21">
        <f>IF(COUNTA($A457:$I457)=0,"",IF(OR($A457="",$B457="",$C457="",$D457="",$G457="",$H457=""),0,IF(OR($G457="Present",$G457="Late"),1,0)))</f>
        <v/>
      </c>
      <c r="M457" s="22">
        <f>IF(OR($K457="",$K457=0),"",IFERROR($L457/$K457,""))</f>
        <v/>
      </c>
      <c r="N457" s="19">
        <f>IF(COUNTA($A457:$J457)=0,"",IF(OR($A457="",$B457="",$C457="",$D457="",$G457="",$H457=""),"Missing required field",IF(COUNTIF($A$5:$A$504,$A457)&gt;1,"Duplicate Record ID",IF(OR($E457="Unknown learner",$F457="Unknown group"),"Unknown learner",IF($B457&gt;TODAY(),"Future session date",IF(OR(NOT(ISNUMBER($H457)),$H457&lt;=0,$H457&gt;1440),"Invalid scheduled minutes",IF(AND(ISNUMBER($I457),$I457&gt;$H457),"Attended minutes exceed scheduled minutes",IF(AND($G457="Present",ISNUMBER($I457),$I457&lt;$H457),"Present with reduced minutes",IF(AND($G457="Late",OR($I457="",$I457&gt;=$H457)),"Review late minutes",IF(AND($G457="Absent",ISNUMBER($I457),$I457&gt;0),"Absent with attended minutes",IF(AND($G457="Excused",ISNUMBER($I457),$I457&gt;0),"Excused with attended minutes",""))))))))))</f>
        <v/>
      </c>
    </row>
    <row r="458">
      <c r="A458" s="17" t="n"/>
      <c r="B458" s="18" t="n"/>
      <c r="C458" s="17" t="n"/>
      <c r="D458" s="17" t="n"/>
      <c r="E458" s="19">
        <f>IF($D458="","",IFERROR(INDEX('Roster &amp; Settings'!$B$5:$B$104,MATCH($D458,'Roster &amp; Settings'!$A$5:$A$104,0)),"Unknown learner"))</f>
        <v/>
      </c>
      <c r="F458" s="19">
        <f>IF($D458="","",IFERROR(INDEX('Roster &amp; Settings'!$C$5:$C$104,MATCH($D458,'Roster &amp; Settings'!$A$5:$A$104,0)),"Unknown group"))</f>
        <v/>
      </c>
      <c r="G458" s="17" t="n"/>
      <c r="H458" s="20" t="n"/>
      <c r="I458" s="20" t="n"/>
      <c r="J458" s="17" t="n"/>
      <c r="K458" s="21">
        <f>IF(COUNTA($A458:$I458)=0,"",IF(OR($A458="",$B458="",$C458="",$D458="",$G458="",$H458=""),0,IF($G458="Excused",0,1)))</f>
        <v/>
      </c>
      <c r="L458" s="21">
        <f>IF(COUNTA($A458:$I458)=0,"",IF(OR($A458="",$B458="",$C458="",$D458="",$G458="",$H458=""),0,IF(OR($G458="Present",$G458="Late"),1,0)))</f>
        <v/>
      </c>
      <c r="M458" s="22">
        <f>IF(OR($K458="",$K458=0),"",IFERROR($L458/$K458,""))</f>
        <v/>
      </c>
      <c r="N458" s="19">
        <f>IF(COUNTA($A458:$J458)=0,"",IF(OR($A458="",$B458="",$C458="",$D458="",$G458="",$H458=""),"Missing required field",IF(COUNTIF($A$5:$A$504,$A458)&gt;1,"Duplicate Record ID",IF(OR($E458="Unknown learner",$F458="Unknown group"),"Unknown learner",IF($B458&gt;TODAY(),"Future session date",IF(OR(NOT(ISNUMBER($H458)),$H458&lt;=0,$H458&gt;1440),"Invalid scheduled minutes",IF(AND(ISNUMBER($I458),$I458&gt;$H458),"Attended minutes exceed scheduled minutes",IF(AND($G458="Present",ISNUMBER($I458),$I458&lt;$H458),"Present with reduced minutes",IF(AND($G458="Late",OR($I458="",$I458&gt;=$H458)),"Review late minutes",IF(AND($G458="Absent",ISNUMBER($I458),$I458&gt;0),"Absent with attended minutes",IF(AND($G458="Excused",ISNUMBER($I458),$I458&gt;0),"Excused with attended minutes",""))))))))))</f>
        <v/>
      </c>
    </row>
    <row r="459">
      <c r="A459" s="17" t="n"/>
      <c r="B459" s="18" t="n"/>
      <c r="C459" s="17" t="n"/>
      <c r="D459" s="17" t="n"/>
      <c r="E459" s="19">
        <f>IF($D459="","",IFERROR(INDEX('Roster &amp; Settings'!$B$5:$B$104,MATCH($D459,'Roster &amp; Settings'!$A$5:$A$104,0)),"Unknown learner"))</f>
        <v/>
      </c>
      <c r="F459" s="19">
        <f>IF($D459="","",IFERROR(INDEX('Roster &amp; Settings'!$C$5:$C$104,MATCH($D459,'Roster &amp; Settings'!$A$5:$A$104,0)),"Unknown group"))</f>
        <v/>
      </c>
      <c r="G459" s="17" t="n"/>
      <c r="H459" s="20" t="n"/>
      <c r="I459" s="20" t="n"/>
      <c r="J459" s="17" t="n"/>
      <c r="K459" s="21">
        <f>IF(COUNTA($A459:$I459)=0,"",IF(OR($A459="",$B459="",$C459="",$D459="",$G459="",$H459=""),0,IF($G459="Excused",0,1)))</f>
        <v/>
      </c>
      <c r="L459" s="21">
        <f>IF(COUNTA($A459:$I459)=0,"",IF(OR($A459="",$B459="",$C459="",$D459="",$G459="",$H459=""),0,IF(OR($G459="Present",$G459="Late"),1,0)))</f>
        <v/>
      </c>
      <c r="M459" s="22">
        <f>IF(OR($K459="",$K459=0),"",IFERROR($L459/$K459,""))</f>
        <v/>
      </c>
      <c r="N459" s="19">
        <f>IF(COUNTA($A459:$J459)=0,"",IF(OR($A459="",$B459="",$C459="",$D459="",$G459="",$H459=""),"Missing required field",IF(COUNTIF($A$5:$A$504,$A459)&gt;1,"Duplicate Record ID",IF(OR($E459="Unknown learner",$F459="Unknown group"),"Unknown learner",IF($B459&gt;TODAY(),"Future session date",IF(OR(NOT(ISNUMBER($H459)),$H459&lt;=0,$H459&gt;1440),"Invalid scheduled minutes",IF(AND(ISNUMBER($I459),$I459&gt;$H459),"Attended minutes exceed scheduled minutes",IF(AND($G459="Present",ISNUMBER($I459),$I459&lt;$H459),"Present with reduced minutes",IF(AND($G459="Late",OR($I459="",$I459&gt;=$H459)),"Review late minutes",IF(AND($G459="Absent",ISNUMBER($I459),$I459&gt;0),"Absent with attended minutes",IF(AND($G459="Excused",ISNUMBER($I459),$I459&gt;0),"Excused with attended minutes",""))))))))))</f>
        <v/>
      </c>
    </row>
    <row r="460">
      <c r="A460" s="17" t="n"/>
      <c r="B460" s="18" t="n"/>
      <c r="C460" s="17" t="n"/>
      <c r="D460" s="17" t="n"/>
      <c r="E460" s="19">
        <f>IF($D460="","",IFERROR(INDEX('Roster &amp; Settings'!$B$5:$B$104,MATCH($D460,'Roster &amp; Settings'!$A$5:$A$104,0)),"Unknown learner"))</f>
        <v/>
      </c>
      <c r="F460" s="19">
        <f>IF($D460="","",IFERROR(INDEX('Roster &amp; Settings'!$C$5:$C$104,MATCH($D460,'Roster &amp; Settings'!$A$5:$A$104,0)),"Unknown group"))</f>
        <v/>
      </c>
      <c r="G460" s="17" t="n"/>
      <c r="H460" s="20" t="n"/>
      <c r="I460" s="20" t="n"/>
      <c r="J460" s="17" t="n"/>
      <c r="K460" s="21">
        <f>IF(COUNTA($A460:$I460)=0,"",IF(OR($A460="",$B460="",$C460="",$D460="",$G460="",$H460=""),0,IF($G460="Excused",0,1)))</f>
        <v/>
      </c>
      <c r="L460" s="21">
        <f>IF(COUNTA($A460:$I460)=0,"",IF(OR($A460="",$B460="",$C460="",$D460="",$G460="",$H460=""),0,IF(OR($G460="Present",$G460="Late"),1,0)))</f>
        <v/>
      </c>
      <c r="M460" s="22">
        <f>IF(OR($K460="",$K460=0),"",IFERROR($L460/$K460,""))</f>
        <v/>
      </c>
      <c r="N460" s="19">
        <f>IF(COUNTA($A460:$J460)=0,"",IF(OR($A460="",$B460="",$C460="",$D460="",$G460="",$H460=""),"Missing required field",IF(COUNTIF($A$5:$A$504,$A460)&gt;1,"Duplicate Record ID",IF(OR($E460="Unknown learner",$F460="Unknown group"),"Unknown learner",IF($B460&gt;TODAY(),"Future session date",IF(OR(NOT(ISNUMBER($H460)),$H460&lt;=0,$H460&gt;1440),"Invalid scheduled minutes",IF(AND(ISNUMBER($I460),$I460&gt;$H460),"Attended minutes exceed scheduled minutes",IF(AND($G460="Present",ISNUMBER($I460),$I460&lt;$H460),"Present with reduced minutes",IF(AND($G460="Late",OR($I460="",$I460&gt;=$H460)),"Review late minutes",IF(AND($G460="Absent",ISNUMBER($I460),$I460&gt;0),"Absent with attended minutes",IF(AND($G460="Excused",ISNUMBER($I460),$I460&gt;0),"Excused with attended minutes",""))))))))))</f>
        <v/>
      </c>
    </row>
    <row r="461">
      <c r="A461" s="17" t="n"/>
      <c r="B461" s="18" t="n"/>
      <c r="C461" s="17" t="n"/>
      <c r="D461" s="17" t="n"/>
      <c r="E461" s="19">
        <f>IF($D461="","",IFERROR(INDEX('Roster &amp; Settings'!$B$5:$B$104,MATCH($D461,'Roster &amp; Settings'!$A$5:$A$104,0)),"Unknown learner"))</f>
        <v/>
      </c>
      <c r="F461" s="19">
        <f>IF($D461="","",IFERROR(INDEX('Roster &amp; Settings'!$C$5:$C$104,MATCH($D461,'Roster &amp; Settings'!$A$5:$A$104,0)),"Unknown group"))</f>
        <v/>
      </c>
      <c r="G461" s="17" t="n"/>
      <c r="H461" s="20" t="n"/>
      <c r="I461" s="20" t="n"/>
      <c r="J461" s="17" t="n"/>
      <c r="K461" s="21">
        <f>IF(COUNTA($A461:$I461)=0,"",IF(OR($A461="",$B461="",$C461="",$D461="",$G461="",$H461=""),0,IF($G461="Excused",0,1)))</f>
        <v/>
      </c>
      <c r="L461" s="21">
        <f>IF(COUNTA($A461:$I461)=0,"",IF(OR($A461="",$B461="",$C461="",$D461="",$G461="",$H461=""),0,IF(OR($G461="Present",$G461="Late"),1,0)))</f>
        <v/>
      </c>
      <c r="M461" s="22">
        <f>IF(OR($K461="",$K461=0),"",IFERROR($L461/$K461,""))</f>
        <v/>
      </c>
      <c r="N461" s="19">
        <f>IF(COUNTA($A461:$J461)=0,"",IF(OR($A461="",$B461="",$C461="",$D461="",$G461="",$H461=""),"Missing required field",IF(COUNTIF($A$5:$A$504,$A461)&gt;1,"Duplicate Record ID",IF(OR($E461="Unknown learner",$F461="Unknown group"),"Unknown learner",IF($B461&gt;TODAY(),"Future session date",IF(OR(NOT(ISNUMBER($H461)),$H461&lt;=0,$H461&gt;1440),"Invalid scheduled minutes",IF(AND(ISNUMBER($I461),$I461&gt;$H461),"Attended minutes exceed scheduled minutes",IF(AND($G461="Present",ISNUMBER($I461),$I461&lt;$H461),"Present with reduced minutes",IF(AND($G461="Late",OR($I461="",$I461&gt;=$H461)),"Review late minutes",IF(AND($G461="Absent",ISNUMBER($I461),$I461&gt;0),"Absent with attended minutes",IF(AND($G461="Excused",ISNUMBER($I461),$I461&gt;0),"Excused with attended minutes",""))))))))))</f>
        <v/>
      </c>
    </row>
    <row r="462">
      <c r="A462" s="17" t="n"/>
      <c r="B462" s="18" t="n"/>
      <c r="C462" s="17" t="n"/>
      <c r="D462" s="17" t="n"/>
      <c r="E462" s="19">
        <f>IF($D462="","",IFERROR(INDEX('Roster &amp; Settings'!$B$5:$B$104,MATCH($D462,'Roster &amp; Settings'!$A$5:$A$104,0)),"Unknown learner"))</f>
        <v/>
      </c>
      <c r="F462" s="19">
        <f>IF($D462="","",IFERROR(INDEX('Roster &amp; Settings'!$C$5:$C$104,MATCH($D462,'Roster &amp; Settings'!$A$5:$A$104,0)),"Unknown group"))</f>
        <v/>
      </c>
      <c r="G462" s="17" t="n"/>
      <c r="H462" s="20" t="n"/>
      <c r="I462" s="20" t="n"/>
      <c r="J462" s="17" t="n"/>
      <c r="K462" s="21">
        <f>IF(COUNTA($A462:$I462)=0,"",IF(OR($A462="",$B462="",$C462="",$D462="",$G462="",$H462=""),0,IF($G462="Excused",0,1)))</f>
        <v/>
      </c>
      <c r="L462" s="21">
        <f>IF(COUNTA($A462:$I462)=0,"",IF(OR($A462="",$B462="",$C462="",$D462="",$G462="",$H462=""),0,IF(OR($G462="Present",$G462="Late"),1,0)))</f>
        <v/>
      </c>
      <c r="M462" s="22">
        <f>IF(OR($K462="",$K462=0),"",IFERROR($L462/$K462,""))</f>
        <v/>
      </c>
      <c r="N462" s="19">
        <f>IF(COUNTA($A462:$J462)=0,"",IF(OR($A462="",$B462="",$C462="",$D462="",$G462="",$H462=""),"Missing required field",IF(COUNTIF($A$5:$A$504,$A462)&gt;1,"Duplicate Record ID",IF(OR($E462="Unknown learner",$F462="Unknown group"),"Unknown learner",IF($B462&gt;TODAY(),"Future session date",IF(OR(NOT(ISNUMBER($H462)),$H462&lt;=0,$H462&gt;1440),"Invalid scheduled minutes",IF(AND(ISNUMBER($I462),$I462&gt;$H462),"Attended minutes exceed scheduled minutes",IF(AND($G462="Present",ISNUMBER($I462),$I462&lt;$H462),"Present with reduced minutes",IF(AND($G462="Late",OR($I462="",$I462&gt;=$H462)),"Review late minutes",IF(AND($G462="Absent",ISNUMBER($I462),$I462&gt;0),"Absent with attended minutes",IF(AND($G462="Excused",ISNUMBER($I462),$I462&gt;0),"Excused with attended minutes",""))))))))))</f>
        <v/>
      </c>
    </row>
    <row r="463">
      <c r="A463" s="17" t="n"/>
      <c r="B463" s="18" t="n"/>
      <c r="C463" s="17" t="n"/>
      <c r="D463" s="17" t="n"/>
      <c r="E463" s="19">
        <f>IF($D463="","",IFERROR(INDEX('Roster &amp; Settings'!$B$5:$B$104,MATCH($D463,'Roster &amp; Settings'!$A$5:$A$104,0)),"Unknown learner"))</f>
        <v/>
      </c>
      <c r="F463" s="19">
        <f>IF($D463="","",IFERROR(INDEX('Roster &amp; Settings'!$C$5:$C$104,MATCH($D463,'Roster &amp; Settings'!$A$5:$A$104,0)),"Unknown group"))</f>
        <v/>
      </c>
      <c r="G463" s="17" t="n"/>
      <c r="H463" s="20" t="n"/>
      <c r="I463" s="20" t="n"/>
      <c r="J463" s="17" t="n"/>
      <c r="K463" s="21">
        <f>IF(COUNTA($A463:$I463)=0,"",IF(OR($A463="",$B463="",$C463="",$D463="",$G463="",$H463=""),0,IF($G463="Excused",0,1)))</f>
        <v/>
      </c>
      <c r="L463" s="21">
        <f>IF(COUNTA($A463:$I463)=0,"",IF(OR($A463="",$B463="",$C463="",$D463="",$G463="",$H463=""),0,IF(OR($G463="Present",$G463="Late"),1,0)))</f>
        <v/>
      </c>
      <c r="M463" s="22">
        <f>IF(OR($K463="",$K463=0),"",IFERROR($L463/$K463,""))</f>
        <v/>
      </c>
      <c r="N463" s="19">
        <f>IF(COUNTA($A463:$J463)=0,"",IF(OR($A463="",$B463="",$C463="",$D463="",$G463="",$H463=""),"Missing required field",IF(COUNTIF($A$5:$A$504,$A463)&gt;1,"Duplicate Record ID",IF(OR($E463="Unknown learner",$F463="Unknown group"),"Unknown learner",IF($B463&gt;TODAY(),"Future session date",IF(OR(NOT(ISNUMBER($H463)),$H463&lt;=0,$H463&gt;1440),"Invalid scheduled minutes",IF(AND(ISNUMBER($I463),$I463&gt;$H463),"Attended minutes exceed scheduled minutes",IF(AND($G463="Present",ISNUMBER($I463),$I463&lt;$H463),"Present with reduced minutes",IF(AND($G463="Late",OR($I463="",$I463&gt;=$H463)),"Review late minutes",IF(AND($G463="Absent",ISNUMBER($I463),$I463&gt;0),"Absent with attended minutes",IF(AND($G463="Excused",ISNUMBER($I463),$I463&gt;0),"Excused with attended minutes",""))))))))))</f>
        <v/>
      </c>
    </row>
    <row r="464">
      <c r="A464" s="17" t="n"/>
      <c r="B464" s="18" t="n"/>
      <c r="C464" s="17" t="n"/>
      <c r="D464" s="17" t="n"/>
      <c r="E464" s="19">
        <f>IF($D464="","",IFERROR(INDEX('Roster &amp; Settings'!$B$5:$B$104,MATCH($D464,'Roster &amp; Settings'!$A$5:$A$104,0)),"Unknown learner"))</f>
        <v/>
      </c>
      <c r="F464" s="19">
        <f>IF($D464="","",IFERROR(INDEX('Roster &amp; Settings'!$C$5:$C$104,MATCH($D464,'Roster &amp; Settings'!$A$5:$A$104,0)),"Unknown group"))</f>
        <v/>
      </c>
      <c r="G464" s="17" t="n"/>
      <c r="H464" s="20" t="n"/>
      <c r="I464" s="20" t="n"/>
      <c r="J464" s="17" t="n"/>
      <c r="K464" s="21">
        <f>IF(COUNTA($A464:$I464)=0,"",IF(OR($A464="",$B464="",$C464="",$D464="",$G464="",$H464=""),0,IF($G464="Excused",0,1)))</f>
        <v/>
      </c>
      <c r="L464" s="21">
        <f>IF(COUNTA($A464:$I464)=0,"",IF(OR($A464="",$B464="",$C464="",$D464="",$G464="",$H464=""),0,IF(OR($G464="Present",$G464="Late"),1,0)))</f>
        <v/>
      </c>
      <c r="M464" s="22">
        <f>IF(OR($K464="",$K464=0),"",IFERROR($L464/$K464,""))</f>
        <v/>
      </c>
      <c r="N464" s="19">
        <f>IF(COUNTA($A464:$J464)=0,"",IF(OR($A464="",$B464="",$C464="",$D464="",$G464="",$H464=""),"Missing required field",IF(COUNTIF($A$5:$A$504,$A464)&gt;1,"Duplicate Record ID",IF(OR($E464="Unknown learner",$F464="Unknown group"),"Unknown learner",IF($B464&gt;TODAY(),"Future session date",IF(OR(NOT(ISNUMBER($H464)),$H464&lt;=0,$H464&gt;1440),"Invalid scheduled minutes",IF(AND(ISNUMBER($I464),$I464&gt;$H464),"Attended minutes exceed scheduled minutes",IF(AND($G464="Present",ISNUMBER($I464),$I464&lt;$H464),"Present with reduced minutes",IF(AND($G464="Late",OR($I464="",$I464&gt;=$H464)),"Review late minutes",IF(AND($G464="Absent",ISNUMBER($I464),$I464&gt;0),"Absent with attended minutes",IF(AND($G464="Excused",ISNUMBER($I464),$I464&gt;0),"Excused with attended minutes",""))))))))))</f>
        <v/>
      </c>
    </row>
    <row r="465">
      <c r="A465" s="17" t="n"/>
      <c r="B465" s="18" t="n"/>
      <c r="C465" s="17" t="n"/>
      <c r="D465" s="17" t="n"/>
      <c r="E465" s="19">
        <f>IF($D465="","",IFERROR(INDEX('Roster &amp; Settings'!$B$5:$B$104,MATCH($D465,'Roster &amp; Settings'!$A$5:$A$104,0)),"Unknown learner"))</f>
        <v/>
      </c>
      <c r="F465" s="19">
        <f>IF($D465="","",IFERROR(INDEX('Roster &amp; Settings'!$C$5:$C$104,MATCH($D465,'Roster &amp; Settings'!$A$5:$A$104,0)),"Unknown group"))</f>
        <v/>
      </c>
      <c r="G465" s="17" t="n"/>
      <c r="H465" s="20" t="n"/>
      <c r="I465" s="20" t="n"/>
      <c r="J465" s="17" t="n"/>
      <c r="K465" s="21">
        <f>IF(COUNTA($A465:$I465)=0,"",IF(OR($A465="",$B465="",$C465="",$D465="",$G465="",$H465=""),0,IF($G465="Excused",0,1)))</f>
        <v/>
      </c>
      <c r="L465" s="21">
        <f>IF(COUNTA($A465:$I465)=0,"",IF(OR($A465="",$B465="",$C465="",$D465="",$G465="",$H465=""),0,IF(OR($G465="Present",$G465="Late"),1,0)))</f>
        <v/>
      </c>
      <c r="M465" s="22">
        <f>IF(OR($K465="",$K465=0),"",IFERROR($L465/$K465,""))</f>
        <v/>
      </c>
      <c r="N465" s="19">
        <f>IF(COUNTA($A465:$J465)=0,"",IF(OR($A465="",$B465="",$C465="",$D465="",$G465="",$H465=""),"Missing required field",IF(COUNTIF($A$5:$A$504,$A465)&gt;1,"Duplicate Record ID",IF(OR($E465="Unknown learner",$F465="Unknown group"),"Unknown learner",IF($B465&gt;TODAY(),"Future session date",IF(OR(NOT(ISNUMBER($H465)),$H465&lt;=0,$H465&gt;1440),"Invalid scheduled minutes",IF(AND(ISNUMBER($I465),$I465&gt;$H465),"Attended minutes exceed scheduled minutes",IF(AND($G465="Present",ISNUMBER($I465),$I465&lt;$H465),"Present with reduced minutes",IF(AND($G465="Late",OR($I465="",$I465&gt;=$H465)),"Review late minutes",IF(AND($G465="Absent",ISNUMBER($I465),$I465&gt;0),"Absent with attended minutes",IF(AND($G465="Excused",ISNUMBER($I465),$I465&gt;0),"Excused with attended minutes",""))))))))))</f>
        <v/>
      </c>
    </row>
    <row r="466">
      <c r="A466" s="17" t="n"/>
      <c r="B466" s="18" t="n"/>
      <c r="C466" s="17" t="n"/>
      <c r="D466" s="17" t="n"/>
      <c r="E466" s="19">
        <f>IF($D466="","",IFERROR(INDEX('Roster &amp; Settings'!$B$5:$B$104,MATCH($D466,'Roster &amp; Settings'!$A$5:$A$104,0)),"Unknown learner"))</f>
        <v/>
      </c>
      <c r="F466" s="19">
        <f>IF($D466="","",IFERROR(INDEX('Roster &amp; Settings'!$C$5:$C$104,MATCH($D466,'Roster &amp; Settings'!$A$5:$A$104,0)),"Unknown group"))</f>
        <v/>
      </c>
      <c r="G466" s="17" t="n"/>
      <c r="H466" s="20" t="n"/>
      <c r="I466" s="20" t="n"/>
      <c r="J466" s="17" t="n"/>
      <c r="K466" s="21">
        <f>IF(COUNTA($A466:$I466)=0,"",IF(OR($A466="",$B466="",$C466="",$D466="",$G466="",$H466=""),0,IF($G466="Excused",0,1)))</f>
        <v/>
      </c>
      <c r="L466" s="21">
        <f>IF(COUNTA($A466:$I466)=0,"",IF(OR($A466="",$B466="",$C466="",$D466="",$G466="",$H466=""),0,IF(OR($G466="Present",$G466="Late"),1,0)))</f>
        <v/>
      </c>
      <c r="M466" s="22">
        <f>IF(OR($K466="",$K466=0),"",IFERROR($L466/$K466,""))</f>
        <v/>
      </c>
      <c r="N466" s="19">
        <f>IF(COUNTA($A466:$J466)=0,"",IF(OR($A466="",$B466="",$C466="",$D466="",$G466="",$H466=""),"Missing required field",IF(COUNTIF($A$5:$A$504,$A466)&gt;1,"Duplicate Record ID",IF(OR($E466="Unknown learner",$F466="Unknown group"),"Unknown learner",IF($B466&gt;TODAY(),"Future session date",IF(OR(NOT(ISNUMBER($H466)),$H466&lt;=0,$H466&gt;1440),"Invalid scheduled minutes",IF(AND(ISNUMBER($I466),$I466&gt;$H466),"Attended minutes exceed scheduled minutes",IF(AND($G466="Present",ISNUMBER($I466),$I466&lt;$H466),"Present with reduced minutes",IF(AND($G466="Late",OR($I466="",$I466&gt;=$H466)),"Review late minutes",IF(AND($G466="Absent",ISNUMBER($I466),$I466&gt;0),"Absent with attended minutes",IF(AND($G466="Excused",ISNUMBER($I466),$I466&gt;0),"Excused with attended minutes",""))))))))))</f>
        <v/>
      </c>
    </row>
    <row r="467">
      <c r="A467" s="17" t="n"/>
      <c r="B467" s="18" t="n"/>
      <c r="C467" s="17" t="n"/>
      <c r="D467" s="17" t="n"/>
      <c r="E467" s="19">
        <f>IF($D467="","",IFERROR(INDEX('Roster &amp; Settings'!$B$5:$B$104,MATCH($D467,'Roster &amp; Settings'!$A$5:$A$104,0)),"Unknown learner"))</f>
        <v/>
      </c>
      <c r="F467" s="19">
        <f>IF($D467="","",IFERROR(INDEX('Roster &amp; Settings'!$C$5:$C$104,MATCH($D467,'Roster &amp; Settings'!$A$5:$A$104,0)),"Unknown group"))</f>
        <v/>
      </c>
      <c r="G467" s="17" t="n"/>
      <c r="H467" s="20" t="n"/>
      <c r="I467" s="20" t="n"/>
      <c r="J467" s="17" t="n"/>
      <c r="K467" s="21">
        <f>IF(COUNTA($A467:$I467)=0,"",IF(OR($A467="",$B467="",$C467="",$D467="",$G467="",$H467=""),0,IF($G467="Excused",0,1)))</f>
        <v/>
      </c>
      <c r="L467" s="21">
        <f>IF(COUNTA($A467:$I467)=0,"",IF(OR($A467="",$B467="",$C467="",$D467="",$G467="",$H467=""),0,IF(OR($G467="Present",$G467="Late"),1,0)))</f>
        <v/>
      </c>
      <c r="M467" s="22">
        <f>IF(OR($K467="",$K467=0),"",IFERROR($L467/$K467,""))</f>
        <v/>
      </c>
      <c r="N467" s="19">
        <f>IF(COUNTA($A467:$J467)=0,"",IF(OR($A467="",$B467="",$C467="",$D467="",$G467="",$H467=""),"Missing required field",IF(COUNTIF($A$5:$A$504,$A467)&gt;1,"Duplicate Record ID",IF(OR($E467="Unknown learner",$F467="Unknown group"),"Unknown learner",IF($B467&gt;TODAY(),"Future session date",IF(OR(NOT(ISNUMBER($H467)),$H467&lt;=0,$H467&gt;1440),"Invalid scheduled minutes",IF(AND(ISNUMBER($I467),$I467&gt;$H467),"Attended minutes exceed scheduled minutes",IF(AND($G467="Present",ISNUMBER($I467),$I467&lt;$H467),"Present with reduced minutes",IF(AND($G467="Late",OR($I467="",$I467&gt;=$H467)),"Review late minutes",IF(AND($G467="Absent",ISNUMBER($I467),$I467&gt;0),"Absent with attended minutes",IF(AND($G467="Excused",ISNUMBER($I467),$I467&gt;0),"Excused with attended minutes",""))))))))))</f>
        <v/>
      </c>
    </row>
    <row r="468">
      <c r="A468" s="17" t="n"/>
      <c r="B468" s="18" t="n"/>
      <c r="C468" s="17" t="n"/>
      <c r="D468" s="17" t="n"/>
      <c r="E468" s="19">
        <f>IF($D468="","",IFERROR(INDEX('Roster &amp; Settings'!$B$5:$B$104,MATCH($D468,'Roster &amp; Settings'!$A$5:$A$104,0)),"Unknown learner"))</f>
        <v/>
      </c>
      <c r="F468" s="19">
        <f>IF($D468="","",IFERROR(INDEX('Roster &amp; Settings'!$C$5:$C$104,MATCH($D468,'Roster &amp; Settings'!$A$5:$A$104,0)),"Unknown group"))</f>
        <v/>
      </c>
      <c r="G468" s="17" t="n"/>
      <c r="H468" s="20" t="n"/>
      <c r="I468" s="20" t="n"/>
      <c r="J468" s="17" t="n"/>
      <c r="K468" s="21">
        <f>IF(COUNTA($A468:$I468)=0,"",IF(OR($A468="",$B468="",$C468="",$D468="",$G468="",$H468=""),0,IF($G468="Excused",0,1)))</f>
        <v/>
      </c>
      <c r="L468" s="21">
        <f>IF(COUNTA($A468:$I468)=0,"",IF(OR($A468="",$B468="",$C468="",$D468="",$G468="",$H468=""),0,IF(OR($G468="Present",$G468="Late"),1,0)))</f>
        <v/>
      </c>
      <c r="M468" s="22">
        <f>IF(OR($K468="",$K468=0),"",IFERROR($L468/$K468,""))</f>
        <v/>
      </c>
      <c r="N468" s="19">
        <f>IF(COUNTA($A468:$J468)=0,"",IF(OR($A468="",$B468="",$C468="",$D468="",$G468="",$H468=""),"Missing required field",IF(COUNTIF($A$5:$A$504,$A468)&gt;1,"Duplicate Record ID",IF(OR($E468="Unknown learner",$F468="Unknown group"),"Unknown learner",IF($B468&gt;TODAY(),"Future session date",IF(OR(NOT(ISNUMBER($H468)),$H468&lt;=0,$H468&gt;1440),"Invalid scheduled minutes",IF(AND(ISNUMBER($I468),$I468&gt;$H468),"Attended minutes exceed scheduled minutes",IF(AND($G468="Present",ISNUMBER($I468),$I468&lt;$H468),"Present with reduced minutes",IF(AND($G468="Late",OR($I468="",$I468&gt;=$H468)),"Review late minutes",IF(AND($G468="Absent",ISNUMBER($I468),$I468&gt;0),"Absent with attended minutes",IF(AND($G468="Excused",ISNUMBER($I468),$I468&gt;0),"Excused with attended minutes",""))))))))))</f>
        <v/>
      </c>
    </row>
    <row r="469">
      <c r="A469" s="17" t="n"/>
      <c r="B469" s="18" t="n"/>
      <c r="C469" s="17" t="n"/>
      <c r="D469" s="17" t="n"/>
      <c r="E469" s="19">
        <f>IF($D469="","",IFERROR(INDEX('Roster &amp; Settings'!$B$5:$B$104,MATCH($D469,'Roster &amp; Settings'!$A$5:$A$104,0)),"Unknown learner"))</f>
        <v/>
      </c>
      <c r="F469" s="19">
        <f>IF($D469="","",IFERROR(INDEX('Roster &amp; Settings'!$C$5:$C$104,MATCH($D469,'Roster &amp; Settings'!$A$5:$A$104,0)),"Unknown group"))</f>
        <v/>
      </c>
      <c r="G469" s="17" t="n"/>
      <c r="H469" s="20" t="n"/>
      <c r="I469" s="20" t="n"/>
      <c r="J469" s="17" t="n"/>
      <c r="K469" s="21">
        <f>IF(COUNTA($A469:$I469)=0,"",IF(OR($A469="",$B469="",$C469="",$D469="",$G469="",$H469=""),0,IF($G469="Excused",0,1)))</f>
        <v/>
      </c>
      <c r="L469" s="21">
        <f>IF(COUNTA($A469:$I469)=0,"",IF(OR($A469="",$B469="",$C469="",$D469="",$G469="",$H469=""),0,IF(OR($G469="Present",$G469="Late"),1,0)))</f>
        <v/>
      </c>
      <c r="M469" s="22">
        <f>IF(OR($K469="",$K469=0),"",IFERROR($L469/$K469,""))</f>
        <v/>
      </c>
      <c r="N469" s="19">
        <f>IF(COUNTA($A469:$J469)=0,"",IF(OR($A469="",$B469="",$C469="",$D469="",$G469="",$H469=""),"Missing required field",IF(COUNTIF($A$5:$A$504,$A469)&gt;1,"Duplicate Record ID",IF(OR($E469="Unknown learner",$F469="Unknown group"),"Unknown learner",IF($B469&gt;TODAY(),"Future session date",IF(OR(NOT(ISNUMBER($H469)),$H469&lt;=0,$H469&gt;1440),"Invalid scheduled minutes",IF(AND(ISNUMBER($I469),$I469&gt;$H469),"Attended minutes exceed scheduled minutes",IF(AND($G469="Present",ISNUMBER($I469),$I469&lt;$H469),"Present with reduced minutes",IF(AND($G469="Late",OR($I469="",$I469&gt;=$H469)),"Review late minutes",IF(AND($G469="Absent",ISNUMBER($I469),$I469&gt;0),"Absent with attended minutes",IF(AND($G469="Excused",ISNUMBER($I469),$I469&gt;0),"Excused with attended minutes",""))))))))))</f>
        <v/>
      </c>
    </row>
    <row r="470">
      <c r="A470" s="17" t="n"/>
      <c r="B470" s="18" t="n"/>
      <c r="C470" s="17" t="n"/>
      <c r="D470" s="17" t="n"/>
      <c r="E470" s="19">
        <f>IF($D470="","",IFERROR(INDEX('Roster &amp; Settings'!$B$5:$B$104,MATCH($D470,'Roster &amp; Settings'!$A$5:$A$104,0)),"Unknown learner"))</f>
        <v/>
      </c>
      <c r="F470" s="19">
        <f>IF($D470="","",IFERROR(INDEX('Roster &amp; Settings'!$C$5:$C$104,MATCH($D470,'Roster &amp; Settings'!$A$5:$A$104,0)),"Unknown group"))</f>
        <v/>
      </c>
      <c r="G470" s="17" t="n"/>
      <c r="H470" s="20" t="n"/>
      <c r="I470" s="20" t="n"/>
      <c r="J470" s="17" t="n"/>
      <c r="K470" s="21">
        <f>IF(COUNTA($A470:$I470)=0,"",IF(OR($A470="",$B470="",$C470="",$D470="",$G470="",$H470=""),0,IF($G470="Excused",0,1)))</f>
        <v/>
      </c>
      <c r="L470" s="21">
        <f>IF(COUNTA($A470:$I470)=0,"",IF(OR($A470="",$B470="",$C470="",$D470="",$G470="",$H470=""),0,IF(OR($G470="Present",$G470="Late"),1,0)))</f>
        <v/>
      </c>
      <c r="M470" s="22">
        <f>IF(OR($K470="",$K470=0),"",IFERROR($L470/$K470,""))</f>
        <v/>
      </c>
      <c r="N470" s="19">
        <f>IF(COUNTA($A470:$J470)=0,"",IF(OR($A470="",$B470="",$C470="",$D470="",$G470="",$H470=""),"Missing required field",IF(COUNTIF($A$5:$A$504,$A470)&gt;1,"Duplicate Record ID",IF(OR($E470="Unknown learner",$F470="Unknown group"),"Unknown learner",IF($B470&gt;TODAY(),"Future session date",IF(OR(NOT(ISNUMBER($H470)),$H470&lt;=0,$H470&gt;1440),"Invalid scheduled minutes",IF(AND(ISNUMBER($I470),$I470&gt;$H470),"Attended minutes exceed scheduled minutes",IF(AND($G470="Present",ISNUMBER($I470),$I470&lt;$H470),"Present with reduced minutes",IF(AND($G470="Late",OR($I470="",$I470&gt;=$H470)),"Review late minutes",IF(AND($G470="Absent",ISNUMBER($I470),$I470&gt;0),"Absent with attended minutes",IF(AND($G470="Excused",ISNUMBER($I470),$I470&gt;0),"Excused with attended minutes",""))))))))))</f>
        <v/>
      </c>
    </row>
    <row r="471">
      <c r="A471" s="17" t="n"/>
      <c r="B471" s="18" t="n"/>
      <c r="C471" s="17" t="n"/>
      <c r="D471" s="17" t="n"/>
      <c r="E471" s="19">
        <f>IF($D471="","",IFERROR(INDEX('Roster &amp; Settings'!$B$5:$B$104,MATCH($D471,'Roster &amp; Settings'!$A$5:$A$104,0)),"Unknown learner"))</f>
        <v/>
      </c>
      <c r="F471" s="19">
        <f>IF($D471="","",IFERROR(INDEX('Roster &amp; Settings'!$C$5:$C$104,MATCH($D471,'Roster &amp; Settings'!$A$5:$A$104,0)),"Unknown group"))</f>
        <v/>
      </c>
      <c r="G471" s="17" t="n"/>
      <c r="H471" s="20" t="n"/>
      <c r="I471" s="20" t="n"/>
      <c r="J471" s="17" t="n"/>
      <c r="K471" s="21">
        <f>IF(COUNTA($A471:$I471)=0,"",IF(OR($A471="",$B471="",$C471="",$D471="",$G471="",$H471=""),0,IF($G471="Excused",0,1)))</f>
        <v/>
      </c>
      <c r="L471" s="21">
        <f>IF(COUNTA($A471:$I471)=0,"",IF(OR($A471="",$B471="",$C471="",$D471="",$G471="",$H471=""),0,IF(OR($G471="Present",$G471="Late"),1,0)))</f>
        <v/>
      </c>
      <c r="M471" s="22">
        <f>IF(OR($K471="",$K471=0),"",IFERROR($L471/$K471,""))</f>
        <v/>
      </c>
      <c r="N471" s="19">
        <f>IF(COUNTA($A471:$J471)=0,"",IF(OR($A471="",$B471="",$C471="",$D471="",$G471="",$H471=""),"Missing required field",IF(COUNTIF($A$5:$A$504,$A471)&gt;1,"Duplicate Record ID",IF(OR($E471="Unknown learner",$F471="Unknown group"),"Unknown learner",IF($B471&gt;TODAY(),"Future session date",IF(OR(NOT(ISNUMBER($H471)),$H471&lt;=0,$H471&gt;1440),"Invalid scheduled minutes",IF(AND(ISNUMBER($I471),$I471&gt;$H471),"Attended minutes exceed scheduled minutes",IF(AND($G471="Present",ISNUMBER($I471),$I471&lt;$H471),"Present with reduced minutes",IF(AND($G471="Late",OR($I471="",$I471&gt;=$H471)),"Review late minutes",IF(AND($G471="Absent",ISNUMBER($I471),$I471&gt;0),"Absent with attended minutes",IF(AND($G471="Excused",ISNUMBER($I471),$I471&gt;0),"Excused with attended minutes",""))))))))))</f>
        <v/>
      </c>
    </row>
    <row r="472">
      <c r="A472" s="17" t="n"/>
      <c r="B472" s="18" t="n"/>
      <c r="C472" s="17" t="n"/>
      <c r="D472" s="17" t="n"/>
      <c r="E472" s="19">
        <f>IF($D472="","",IFERROR(INDEX('Roster &amp; Settings'!$B$5:$B$104,MATCH($D472,'Roster &amp; Settings'!$A$5:$A$104,0)),"Unknown learner"))</f>
        <v/>
      </c>
      <c r="F472" s="19">
        <f>IF($D472="","",IFERROR(INDEX('Roster &amp; Settings'!$C$5:$C$104,MATCH($D472,'Roster &amp; Settings'!$A$5:$A$104,0)),"Unknown group"))</f>
        <v/>
      </c>
      <c r="G472" s="17" t="n"/>
      <c r="H472" s="20" t="n"/>
      <c r="I472" s="20" t="n"/>
      <c r="J472" s="17" t="n"/>
      <c r="K472" s="21">
        <f>IF(COUNTA($A472:$I472)=0,"",IF(OR($A472="",$B472="",$C472="",$D472="",$G472="",$H472=""),0,IF($G472="Excused",0,1)))</f>
        <v/>
      </c>
      <c r="L472" s="21">
        <f>IF(COUNTA($A472:$I472)=0,"",IF(OR($A472="",$B472="",$C472="",$D472="",$G472="",$H472=""),0,IF(OR($G472="Present",$G472="Late"),1,0)))</f>
        <v/>
      </c>
      <c r="M472" s="22">
        <f>IF(OR($K472="",$K472=0),"",IFERROR($L472/$K472,""))</f>
        <v/>
      </c>
      <c r="N472" s="19">
        <f>IF(COUNTA($A472:$J472)=0,"",IF(OR($A472="",$B472="",$C472="",$D472="",$G472="",$H472=""),"Missing required field",IF(COUNTIF($A$5:$A$504,$A472)&gt;1,"Duplicate Record ID",IF(OR($E472="Unknown learner",$F472="Unknown group"),"Unknown learner",IF($B472&gt;TODAY(),"Future session date",IF(OR(NOT(ISNUMBER($H472)),$H472&lt;=0,$H472&gt;1440),"Invalid scheduled minutes",IF(AND(ISNUMBER($I472),$I472&gt;$H472),"Attended minutes exceed scheduled minutes",IF(AND($G472="Present",ISNUMBER($I472),$I472&lt;$H472),"Present with reduced minutes",IF(AND($G472="Late",OR($I472="",$I472&gt;=$H472)),"Review late minutes",IF(AND($G472="Absent",ISNUMBER($I472),$I472&gt;0),"Absent with attended minutes",IF(AND($G472="Excused",ISNUMBER($I472),$I472&gt;0),"Excused with attended minutes",""))))))))))</f>
        <v/>
      </c>
    </row>
    <row r="473">
      <c r="A473" s="17" t="n"/>
      <c r="B473" s="18" t="n"/>
      <c r="C473" s="17" t="n"/>
      <c r="D473" s="17" t="n"/>
      <c r="E473" s="19">
        <f>IF($D473="","",IFERROR(INDEX('Roster &amp; Settings'!$B$5:$B$104,MATCH($D473,'Roster &amp; Settings'!$A$5:$A$104,0)),"Unknown learner"))</f>
        <v/>
      </c>
      <c r="F473" s="19">
        <f>IF($D473="","",IFERROR(INDEX('Roster &amp; Settings'!$C$5:$C$104,MATCH($D473,'Roster &amp; Settings'!$A$5:$A$104,0)),"Unknown group"))</f>
        <v/>
      </c>
      <c r="G473" s="17" t="n"/>
      <c r="H473" s="20" t="n"/>
      <c r="I473" s="20" t="n"/>
      <c r="J473" s="17" t="n"/>
      <c r="K473" s="21">
        <f>IF(COUNTA($A473:$I473)=0,"",IF(OR($A473="",$B473="",$C473="",$D473="",$G473="",$H473=""),0,IF($G473="Excused",0,1)))</f>
        <v/>
      </c>
      <c r="L473" s="21">
        <f>IF(COUNTA($A473:$I473)=0,"",IF(OR($A473="",$B473="",$C473="",$D473="",$G473="",$H473=""),0,IF(OR($G473="Present",$G473="Late"),1,0)))</f>
        <v/>
      </c>
      <c r="M473" s="22">
        <f>IF(OR($K473="",$K473=0),"",IFERROR($L473/$K473,""))</f>
        <v/>
      </c>
      <c r="N473" s="19">
        <f>IF(COUNTA($A473:$J473)=0,"",IF(OR($A473="",$B473="",$C473="",$D473="",$G473="",$H473=""),"Missing required field",IF(COUNTIF($A$5:$A$504,$A473)&gt;1,"Duplicate Record ID",IF(OR($E473="Unknown learner",$F473="Unknown group"),"Unknown learner",IF($B473&gt;TODAY(),"Future session date",IF(OR(NOT(ISNUMBER($H473)),$H473&lt;=0,$H473&gt;1440),"Invalid scheduled minutes",IF(AND(ISNUMBER($I473),$I473&gt;$H473),"Attended minutes exceed scheduled minutes",IF(AND($G473="Present",ISNUMBER($I473),$I473&lt;$H473),"Present with reduced minutes",IF(AND($G473="Late",OR($I473="",$I473&gt;=$H473)),"Review late minutes",IF(AND($G473="Absent",ISNUMBER($I473),$I473&gt;0),"Absent with attended minutes",IF(AND($G473="Excused",ISNUMBER($I473),$I473&gt;0),"Excused with attended minutes",""))))))))))</f>
        <v/>
      </c>
    </row>
    <row r="474">
      <c r="A474" s="17" t="n"/>
      <c r="B474" s="18" t="n"/>
      <c r="C474" s="17" t="n"/>
      <c r="D474" s="17" t="n"/>
      <c r="E474" s="19">
        <f>IF($D474="","",IFERROR(INDEX('Roster &amp; Settings'!$B$5:$B$104,MATCH($D474,'Roster &amp; Settings'!$A$5:$A$104,0)),"Unknown learner"))</f>
        <v/>
      </c>
      <c r="F474" s="19">
        <f>IF($D474="","",IFERROR(INDEX('Roster &amp; Settings'!$C$5:$C$104,MATCH($D474,'Roster &amp; Settings'!$A$5:$A$104,0)),"Unknown group"))</f>
        <v/>
      </c>
      <c r="G474" s="17" t="n"/>
      <c r="H474" s="20" t="n"/>
      <c r="I474" s="20" t="n"/>
      <c r="J474" s="17" t="n"/>
      <c r="K474" s="21">
        <f>IF(COUNTA($A474:$I474)=0,"",IF(OR($A474="",$B474="",$C474="",$D474="",$G474="",$H474=""),0,IF($G474="Excused",0,1)))</f>
        <v/>
      </c>
      <c r="L474" s="21">
        <f>IF(COUNTA($A474:$I474)=0,"",IF(OR($A474="",$B474="",$C474="",$D474="",$G474="",$H474=""),0,IF(OR($G474="Present",$G474="Late"),1,0)))</f>
        <v/>
      </c>
      <c r="M474" s="22">
        <f>IF(OR($K474="",$K474=0),"",IFERROR($L474/$K474,""))</f>
        <v/>
      </c>
      <c r="N474" s="19">
        <f>IF(COUNTA($A474:$J474)=0,"",IF(OR($A474="",$B474="",$C474="",$D474="",$G474="",$H474=""),"Missing required field",IF(COUNTIF($A$5:$A$504,$A474)&gt;1,"Duplicate Record ID",IF(OR($E474="Unknown learner",$F474="Unknown group"),"Unknown learner",IF($B474&gt;TODAY(),"Future session date",IF(OR(NOT(ISNUMBER($H474)),$H474&lt;=0,$H474&gt;1440),"Invalid scheduled minutes",IF(AND(ISNUMBER($I474),$I474&gt;$H474),"Attended minutes exceed scheduled minutes",IF(AND($G474="Present",ISNUMBER($I474),$I474&lt;$H474),"Present with reduced minutes",IF(AND($G474="Late",OR($I474="",$I474&gt;=$H474)),"Review late minutes",IF(AND($G474="Absent",ISNUMBER($I474),$I474&gt;0),"Absent with attended minutes",IF(AND($G474="Excused",ISNUMBER($I474),$I474&gt;0),"Excused with attended minutes",""))))))))))</f>
        <v/>
      </c>
    </row>
    <row r="475">
      <c r="A475" s="17" t="n"/>
      <c r="B475" s="18" t="n"/>
      <c r="C475" s="17" t="n"/>
      <c r="D475" s="17" t="n"/>
      <c r="E475" s="19">
        <f>IF($D475="","",IFERROR(INDEX('Roster &amp; Settings'!$B$5:$B$104,MATCH($D475,'Roster &amp; Settings'!$A$5:$A$104,0)),"Unknown learner"))</f>
        <v/>
      </c>
      <c r="F475" s="19">
        <f>IF($D475="","",IFERROR(INDEX('Roster &amp; Settings'!$C$5:$C$104,MATCH($D475,'Roster &amp; Settings'!$A$5:$A$104,0)),"Unknown group"))</f>
        <v/>
      </c>
      <c r="G475" s="17" t="n"/>
      <c r="H475" s="20" t="n"/>
      <c r="I475" s="20" t="n"/>
      <c r="J475" s="17" t="n"/>
      <c r="K475" s="21">
        <f>IF(COUNTA($A475:$I475)=0,"",IF(OR($A475="",$B475="",$C475="",$D475="",$G475="",$H475=""),0,IF($G475="Excused",0,1)))</f>
        <v/>
      </c>
      <c r="L475" s="21">
        <f>IF(COUNTA($A475:$I475)=0,"",IF(OR($A475="",$B475="",$C475="",$D475="",$G475="",$H475=""),0,IF(OR($G475="Present",$G475="Late"),1,0)))</f>
        <v/>
      </c>
      <c r="M475" s="22">
        <f>IF(OR($K475="",$K475=0),"",IFERROR($L475/$K475,""))</f>
        <v/>
      </c>
      <c r="N475" s="19">
        <f>IF(COUNTA($A475:$J475)=0,"",IF(OR($A475="",$B475="",$C475="",$D475="",$G475="",$H475=""),"Missing required field",IF(COUNTIF($A$5:$A$504,$A475)&gt;1,"Duplicate Record ID",IF(OR($E475="Unknown learner",$F475="Unknown group"),"Unknown learner",IF($B475&gt;TODAY(),"Future session date",IF(OR(NOT(ISNUMBER($H475)),$H475&lt;=0,$H475&gt;1440),"Invalid scheduled minutes",IF(AND(ISNUMBER($I475),$I475&gt;$H475),"Attended minutes exceed scheduled minutes",IF(AND($G475="Present",ISNUMBER($I475),$I475&lt;$H475),"Present with reduced minutes",IF(AND($G475="Late",OR($I475="",$I475&gt;=$H475)),"Review late minutes",IF(AND($G475="Absent",ISNUMBER($I475),$I475&gt;0),"Absent with attended minutes",IF(AND($G475="Excused",ISNUMBER($I475),$I475&gt;0),"Excused with attended minutes",""))))))))))</f>
        <v/>
      </c>
    </row>
    <row r="476">
      <c r="A476" s="17" t="n"/>
      <c r="B476" s="18" t="n"/>
      <c r="C476" s="17" t="n"/>
      <c r="D476" s="17" t="n"/>
      <c r="E476" s="19">
        <f>IF($D476="","",IFERROR(INDEX('Roster &amp; Settings'!$B$5:$B$104,MATCH($D476,'Roster &amp; Settings'!$A$5:$A$104,0)),"Unknown learner"))</f>
        <v/>
      </c>
      <c r="F476" s="19">
        <f>IF($D476="","",IFERROR(INDEX('Roster &amp; Settings'!$C$5:$C$104,MATCH($D476,'Roster &amp; Settings'!$A$5:$A$104,0)),"Unknown group"))</f>
        <v/>
      </c>
      <c r="G476" s="17" t="n"/>
      <c r="H476" s="20" t="n"/>
      <c r="I476" s="20" t="n"/>
      <c r="J476" s="17" t="n"/>
      <c r="K476" s="21">
        <f>IF(COUNTA($A476:$I476)=0,"",IF(OR($A476="",$B476="",$C476="",$D476="",$G476="",$H476=""),0,IF($G476="Excused",0,1)))</f>
        <v/>
      </c>
      <c r="L476" s="21">
        <f>IF(COUNTA($A476:$I476)=0,"",IF(OR($A476="",$B476="",$C476="",$D476="",$G476="",$H476=""),0,IF(OR($G476="Present",$G476="Late"),1,0)))</f>
        <v/>
      </c>
      <c r="M476" s="22">
        <f>IF(OR($K476="",$K476=0),"",IFERROR($L476/$K476,""))</f>
        <v/>
      </c>
      <c r="N476" s="19">
        <f>IF(COUNTA($A476:$J476)=0,"",IF(OR($A476="",$B476="",$C476="",$D476="",$G476="",$H476=""),"Missing required field",IF(COUNTIF($A$5:$A$504,$A476)&gt;1,"Duplicate Record ID",IF(OR($E476="Unknown learner",$F476="Unknown group"),"Unknown learner",IF($B476&gt;TODAY(),"Future session date",IF(OR(NOT(ISNUMBER($H476)),$H476&lt;=0,$H476&gt;1440),"Invalid scheduled minutes",IF(AND(ISNUMBER($I476),$I476&gt;$H476),"Attended minutes exceed scheduled minutes",IF(AND($G476="Present",ISNUMBER($I476),$I476&lt;$H476),"Present with reduced minutes",IF(AND($G476="Late",OR($I476="",$I476&gt;=$H476)),"Review late minutes",IF(AND($G476="Absent",ISNUMBER($I476),$I476&gt;0),"Absent with attended minutes",IF(AND($G476="Excused",ISNUMBER($I476),$I476&gt;0),"Excused with attended minutes",""))))))))))</f>
        <v/>
      </c>
    </row>
    <row r="477">
      <c r="A477" s="17" t="n"/>
      <c r="B477" s="18" t="n"/>
      <c r="C477" s="17" t="n"/>
      <c r="D477" s="17" t="n"/>
      <c r="E477" s="19">
        <f>IF($D477="","",IFERROR(INDEX('Roster &amp; Settings'!$B$5:$B$104,MATCH($D477,'Roster &amp; Settings'!$A$5:$A$104,0)),"Unknown learner"))</f>
        <v/>
      </c>
      <c r="F477" s="19">
        <f>IF($D477="","",IFERROR(INDEX('Roster &amp; Settings'!$C$5:$C$104,MATCH($D477,'Roster &amp; Settings'!$A$5:$A$104,0)),"Unknown group"))</f>
        <v/>
      </c>
      <c r="G477" s="17" t="n"/>
      <c r="H477" s="20" t="n"/>
      <c r="I477" s="20" t="n"/>
      <c r="J477" s="17" t="n"/>
      <c r="K477" s="21">
        <f>IF(COUNTA($A477:$I477)=0,"",IF(OR($A477="",$B477="",$C477="",$D477="",$G477="",$H477=""),0,IF($G477="Excused",0,1)))</f>
        <v/>
      </c>
      <c r="L477" s="21">
        <f>IF(COUNTA($A477:$I477)=0,"",IF(OR($A477="",$B477="",$C477="",$D477="",$G477="",$H477=""),0,IF(OR($G477="Present",$G477="Late"),1,0)))</f>
        <v/>
      </c>
      <c r="M477" s="22">
        <f>IF(OR($K477="",$K477=0),"",IFERROR($L477/$K477,""))</f>
        <v/>
      </c>
      <c r="N477" s="19">
        <f>IF(COUNTA($A477:$J477)=0,"",IF(OR($A477="",$B477="",$C477="",$D477="",$G477="",$H477=""),"Missing required field",IF(COUNTIF($A$5:$A$504,$A477)&gt;1,"Duplicate Record ID",IF(OR($E477="Unknown learner",$F477="Unknown group"),"Unknown learner",IF($B477&gt;TODAY(),"Future session date",IF(OR(NOT(ISNUMBER($H477)),$H477&lt;=0,$H477&gt;1440),"Invalid scheduled minutes",IF(AND(ISNUMBER($I477),$I477&gt;$H477),"Attended minutes exceed scheduled minutes",IF(AND($G477="Present",ISNUMBER($I477),$I477&lt;$H477),"Present with reduced minutes",IF(AND($G477="Late",OR($I477="",$I477&gt;=$H477)),"Review late minutes",IF(AND($G477="Absent",ISNUMBER($I477),$I477&gt;0),"Absent with attended minutes",IF(AND($G477="Excused",ISNUMBER($I477),$I477&gt;0),"Excused with attended minutes",""))))))))))</f>
        <v/>
      </c>
    </row>
    <row r="478">
      <c r="A478" s="17" t="n"/>
      <c r="B478" s="18" t="n"/>
      <c r="C478" s="17" t="n"/>
      <c r="D478" s="17" t="n"/>
      <c r="E478" s="19">
        <f>IF($D478="","",IFERROR(INDEX('Roster &amp; Settings'!$B$5:$B$104,MATCH($D478,'Roster &amp; Settings'!$A$5:$A$104,0)),"Unknown learner"))</f>
        <v/>
      </c>
      <c r="F478" s="19">
        <f>IF($D478="","",IFERROR(INDEX('Roster &amp; Settings'!$C$5:$C$104,MATCH($D478,'Roster &amp; Settings'!$A$5:$A$104,0)),"Unknown group"))</f>
        <v/>
      </c>
      <c r="G478" s="17" t="n"/>
      <c r="H478" s="20" t="n"/>
      <c r="I478" s="20" t="n"/>
      <c r="J478" s="17" t="n"/>
      <c r="K478" s="21">
        <f>IF(COUNTA($A478:$I478)=0,"",IF(OR($A478="",$B478="",$C478="",$D478="",$G478="",$H478=""),0,IF($G478="Excused",0,1)))</f>
        <v/>
      </c>
      <c r="L478" s="21">
        <f>IF(COUNTA($A478:$I478)=0,"",IF(OR($A478="",$B478="",$C478="",$D478="",$G478="",$H478=""),0,IF(OR($G478="Present",$G478="Late"),1,0)))</f>
        <v/>
      </c>
      <c r="M478" s="22">
        <f>IF(OR($K478="",$K478=0),"",IFERROR($L478/$K478,""))</f>
        <v/>
      </c>
      <c r="N478" s="19">
        <f>IF(COUNTA($A478:$J478)=0,"",IF(OR($A478="",$B478="",$C478="",$D478="",$G478="",$H478=""),"Missing required field",IF(COUNTIF($A$5:$A$504,$A478)&gt;1,"Duplicate Record ID",IF(OR($E478="Unknown learner",$F478="Unknown group"),"Unknown learner",IF($B478&gt;TODAY(),"Future session date",IF(OR(NOT(ISNUMBER($H478)),$H478&lt;=0,$H478&gt;1440),"Invalid scheduled minutes",IF(AND(ISNUMBER($I478),$I478&gt;$H478),"Attended minutes exceed scheduled minutes",IF(AND($G478="Present",ISNUMBER($I478),$I478&lt;$H478),"Present with reduced minutes",IF(AND($G478="Late",OR($I478="",$I478&gt;=$H478)),"Review late minutes",IF(AND($G478="Absent",ISNUMBER($I478),$I478&gt;0),"Absent with attended minutes",IF(AND($G478="Excused",ISNUMBER($I478),$I478&gt;0),"Excused with attended minutes",""))))))))))</f>
        <v/>
      </c>
    </row>
    <row r="479">
      <c r="A479" s="17" t="n"/>
      <c r="B479" s="18" t="n"/>
      <c r="C479" s="17" t="n"/>
      <c r="D479" s="17" t="n"/>
      <c r="E479" s="19">
        <f>IF($D479="","",IFERROR(INDEX('Roster &amp; Settings'!$B$5:$B$104,MATCH($D479,'Roster &amp; Settings'!$A$5:$A$104,0)),"Unknown learner"))</f>
        <v/>
      </c>
      <c r="F479" s="19">
        <f>IF($D479="","",IFERROR(INDEX('Roster &amp; Settings'!$C$5:$C$104,MATCH($D479,'Roster &amp; Settings'!$A$5:$A$104,0)),"Unknown group"))</f>
        <v/>
      </c>
      <c r="G479" s="17" t="n"/>
      <c r="H479" s="20" t="n"/>
      <c r="I479" s="20" t="n"/>
      <c r="J479" s="17" t="n"/>
      <c r="K479" s="21">
        <f>IF(COUNTA($A479:$I479)=0,"",IF(OR($A479="",$B479="",$C479="",$D479="",$G479="",$H479=""),0,IF($G479="Excused",0,1)))</f>
        <v/>
      </c>
      <c r="L479" s="21">
        <f>IF(COUNTA($A479:$I479)=0,"",IF(OR($A479="",$B479="",$C479="",$D479="",$G479="",$H479=""),0,IF(OR($G479="Present",$G479="Late"),1,0)))</f>
        <v/>
      </c>
      <c r="M479" s="22">
        <f>IF(OR($K479="",$K479=0),"",IFERROR($L479/$K479,""))</f>
        <v/>
      </c>
      <c r="N479" s="19">
        <f>IF(COUNTA($A479:$J479)=0,"",IF(OR($A479="",$B479="",$C479="",$D479="",$G479="",$H479=""),"Missing required field",IF(COUNTIF($A$5:$A$504,$A479)&gt;1,"Duplicate Record ID",IF(OR($E479="Unknown learner",$F479="Unknown group"),"Unknown learner",IF($B479&gt;TODAY(),"Future session date",IF(OR(NOT(ISNUMBER($H479)),$H479&lt;=0,$H479&gt;1440),"Invalid scheduled minutes",IF(AND(ISNUMBER($I479),$I479&gt;$H479),"Attended minutes exceed scheduled minutes",IF(AND($G479="Present",ISNUMBER($I479),$I479&lt;$H479),"Present with reduced minutes",IF(AND($G479="Late",OR($I479="",$I479&gt;=$H479)),"Review late minutes",IF(AND($G479="Absent",ISNUMBER($I479),$I479&gt;0),"Absent with attended minutes",IF(AND($G479="Excused",ISNUMBER($I479),$I479&gt;0),"Excused with attended minutes",""))))))))))</f>
        <v/>
      </c>
    </row>
    <row r="480">
      <c r="A480" s="17" t="n"/>
      <c r="B480" s="18" t="n"/>
      <c r="C480" s="17" t="n"/>
      <c r="D480" s="17" t="n"/>
      <c r="E480" s="19">
        <f>IF($D480="","",IFERROR(INDEX('Roster &amp; Settings'!$B$5:$B$104,MATCH($D480,'Roster &amp; Settings'!$A$5:$A$104,0)),"Unknown learner"))</f>
        <v/>
      </c>
      <c r="F480" s="19">
        <f>IF($D480="","",IFERROR(INDEX('Roster &amp; Settings'!$C$5:$C$104,MATCH($D480,'Roster &amp; Settings'!$A$5:$A$104,0)),"Unknown group"))</f>
        <v/>
      </c>
      <c r="G480" s="17" t="n"/>
      <c r="H480" s="20" t="n"/>
      <c r="I480" s="20" t="n"/>
      <c r="J480" s="17" t="n"/>
      <c r="K480" s="21">
        <f>IF(COUNTA($A480:$I480)=0,"",IF(OR($A480="",$B480="",$C480="",$D480="",$G480="",$H480=""),0,IF($G480="Excused",0,1)))</f>
        <v/>
      </c>
      <c r="L480" s="21">
        <f>IF(COUNTA($A480:$I480)=0,"",IF(OR($A480="",$B480="",$C480="",$D480="",$G480="",$H480=""),0,IF(OR($G480="Present",$G480="Late"),1,0)))</f>
        <v/>
      </c>
      <c r="M480" s="22">
        <f>IF(OR($K480="",$K480=0),"",IFERROR($L480/$K480,""))</f>
        <v/>
      </c>
      <c r="N480" s="19">
        <f>IF(COUNTA($A480:$J480)=0,"",IF(OR($A480="",$B480="",$C480="",$D480="",$G480="",$H480=""),"Missing required field",IF(COUNTIF($A$5:$A$504,$A480)&gt;1,"Duplicate Record ID",IF(OR($E480="Unknown learner",$F480="Unknown group"),"Unknown learner",IF($B480&gt;TODAY(),"Future session date",IF(OR(NOT(ISNUMBER($H480)),$H480&lt;=0,$H480&gt;1440),"Invalid scheduled minutes",IF(AND(ISNUMBER($I480),$I480&gt;$H480),"Attended minutes exceed scheduled minutes",IF(AND($G480="Present",ISNUMBER($I480),$I480&lt;$H480),"Present with reduced minutes",IF(AND($G480="Late",OR($I480="",$I480&gt;=$H480)),"Review late minutes",IF(AND($G480="Absent",ISNUMBER($I480),$I480&gt;0),"Absent with attended minutes",IF(AND($G480="Excused",ISNUMBER($I480),$I480&gt;0),"Excused with attended minutes",""))))))))))</f>
        <v/>
      </c>
    </row>
    <row r="481">
      <c r="A481" s="17" t="n"/>
      <c r="B481" s="18" t="n"/>
      <c r="C481" s="17" t="n"/>
      <c r="D481" s="17" t="n"/>
      <c r="E481" s="19">
        <f>IF($D481="","",IFERROR(INDEX('Roster &amp; Settings'!$B$5:$B$104,MATCH($D481,'Roster &amp; Settings'!$A$5:$A$104,0)),"Unknown learner"))</f>
        <v/>
      </c>
      <c r="F481" s="19">
        <f>IF($D481="","",IFERROR(INDEX('Roster &amp; Settings'!$C$5:$C$104,MATCH($D481,'Roster &amp; Settings'!$A$5:$A$104,0)),"Unknown group"))</f>
        <v/>
      </c>
      <c r="G481" s="17" t="n"/>
      <c r="H481" s="20" t="n"/>
      <c r="I481" s="20" t="n"/>
      <c r="J481" s="17" t="n"/>
      <c r="K481" s="21">
        <f>IF(COUNTA($A481:$I481)=0,"",IF(OR($A481="",$B481="",$C481="",$D481="",$G481="",$H481=""),0,IF($G481="Excused",0,1)))</f>
        <v/>
      </c>
      <c r="L481" s="21">
        <f>IF(COUNTA($A481:$I481)=0,"",IF(OR($A481="",$B481="",$C481="",$D481="",$G481="",$H481=""),0,IF(OR($G481="Present",$G481="Late"),1,0)))</f>
        <v/>
      </c>
      <c r="M481" s="22">
        <f>IF(OR($K481="",$K481=0),"",IFERROR($L481/$K481,""))</f>
        <v/>
      </c>
      <c r="N481" s="19">
        <f>IF(COUNTA($A481:$J481)=0,"",IF(OR($A481="",$B481="",$C481="",$D481="",$G481="",$H481=""),"Missing required field",IF(COUNTIF($A$5:$A$504,$A481)&gt;1,"Duplicate Record ID",IF(OR($E481="Unknown learner",$F481="Unknown group"),"Unknown learner",IF($B481&gt;TODAY(),"Future session date",IF(OR(NOT(ISNUMBER($H481)),$H481&lt;=0,$H481&gt;1440),"Invalid scheduled minutes",IF(AND(ISNUMBER($I481),$I481&gt;$H481),"Attended minutes exceed scheduled minutes",IF(AND($G481="Present",ISNUMBER($I481),$I481&lt;$H481),"Present with reduced minutes",IF(AND($G481="Late",OR($I481="",$I481&gt;=$H481)),"Review late minutes",IF(AND($G481="Absent",ISNUMBER($I481),$I481&gt;0),"Absent with attended minutes",IF(AND($G481="Excused",ISNUMBER($I481),$I481&gt;0),"Excused with attended minutes",""))))))))))</f>
        <v/>
      </c>
    </row>
    <row r="482">
      <c r="A482" s="17" t="n"/>
      <c r="B482" s="18" t="n"/>
      <c r="C482" s="17" t="n"/>
      <c r="D482" s="17" t="n"/>
      <c r="E482" s="19">
        <f>IF($D482="","",IFERROR(INDEX('Roster &amp; Settings'!$B$5:$B$104,MATCH($D482,'Roster &amp; Settings'!$A$5:$A$104,0)),"Unknown learner"))</f>
        <v/>
      </c>
      <c r="F482" s="19">
        <f>IF($D482="","",IFERROR(INDEX('Roster &amp; Settings'!$C$5:$C$104,MATCH($D482,'Roster &amp; Settings'!$A$5:$A$104,0)),"Unknown group"))</f>
        <v/>
      </c>
      <c r="G482" s="17" t="n"/>
      <c r="H482" s="20" t="n"/>
      <c r="I482" s="20" t="n"/>
      <c r="J482" s="17" t="n"/>
      <c r="K482" s="21">
        <f>IF(COUNTA($A482:$I482)=0,"",IF(OR($A482="",$B482="",$C482="",$D482="",$G482="",$H482=""),0,IF($G482="Excused",0,1)))</f>
        <v/>
      </c>
      <c r="L482" s="21">
        <f>IF(COUNTA($A482:$I482)=0,"",IF(OR($A482="",$B482="",$C482="",$D482="",$G482="",$H482=""),0,IF(OR($G482="Present",$G482="Late"),1,0)))</f>
        <v/>
      </c>
      <c r="M482" s="22">
        <f>IF(OR($K482="",$K482=0),"",IFERROR($L482/$K482,""))</f>
        <v/>
      </c>
      <c r="N482" s="19">
        <f>IF(COUNTA($A482:$J482)=0,"",IF(OR($A482="",$B482="",$C482="",$D482="",$G482="",$H482=""),"Missing required field",IF(COUNTIF($A$5:$A$504,$A482)&gt;1,"Duplicate Record ID",IF(OR($E482="Unknown learner",$F482="Unknown group"),"Unknown learner",IF($B482&gt;TODAY(),"Future session date",IF(OR(NOT(ISNUMBER($H482)),$H482&lt;=0,$H482&gt;1440),"Invalid scheduled minutes",IF(AND(ISNUMBER($I482),$I482&gt;$H482),"Attended minutes exceed scheduled minutes",IF(AND($G482="Present",ISNUMBER($I482),$I482&lt;$H482),"Present with reduced minutes",IF(AND($G482="Late",OR($I482="",$I482&gt;=$H482)),"Review late minutes",IF(AND($G482="Absent",ISNUMBER($I482),$I482&gt;0),"Absent with attended minutes",IF(AND($G482="Excused",ISNUMBER($I482),$I482&gt;0),"Excused with attended minutes",""))))))))))</f>
        <v/>
      </c>
    </row>
    <row r="483">
      <c r="A483" s="17" t="n"/>
      <c r="B483" s="18" t="n"/>
      <c r="C483" s="17" t="n"/>
      <c r="D483" s="17" t="n"/>
      <c r="E483" s="19">
        <f>IF($D483="","",IFERROR(INDEX('Roster &amp; Settings'!$B$5:$B$104,MATCH($D483,'Roster &amp; Settings'!$A$5:$A$104,0)),"Unknown learner"))</f>
        <v/>
      </c>
      <c r="F483" s="19">
        <f>IF($D483="","",IFERROR(INDEX('Roster &amp; Settings'!$C$5:$C$104,MATCH($D483,'Roster &amp; Settings'!$A$5:$A$104,0)),"Unknown group"))</f>
        <v/>
      </c>
      <c r="G483" s="17" t="n"/>
      <c r="H483" s="20" t="n"/>
      <c r="I483" s="20" t="n"/>
      <c r="J483" s="17" t="n"/>
      <c r="K483" s="21">
        <f>IF(COUNTA($A483:$I483)=0,"",IF(OR($A483="",$B483="",$C483="",$D483="",$G483="",$H483=""),0,IF($G483="Excused",0,1)))</f>
        <v/>
      </c>
      <c r="L483" s="21">
        <f>IF(COUNTA($A483:$I483)=0,"",IF(OR($A483="",$B483="",$C483="",$D483="",$G483="",$H483=""),0,IF(OR($G483="Present",$G483="Late"),1,0)))</f>
        <v/>
      </c>
      <c r="M483" s="22">
        <f>IF(OR($K483="",$K483=0),"",IFERROR($L483/$K483,""))</f>
        <v/>
      </c>
      <c r="N483" s="19">
        <f>IF(COUNTA($A483:$J483)=0,"",IF(OR($A483="",$B483="",$C483="",$D483="",$G483="",$H483=""),"Missing required field",IF(COUNTIF($A$5:$A$504,$A483)&gt;1,"Duplicate Record ID",IF(OR($E483="Unknown learner",$F483="Unknown group"),"Unknown learner",IF($B483&gt;TODAY(),"Future session date",IF(OR(NOT(ISNUMBER($H483)),$H483&lt;=0,$H483&gt;1440),"Invalid scheduled minutes",IF(AND(ISNUMBER($I483),$I483&gt;$H483),"Attended minutes exceed scheduled minutes",IF(AND($G483="Present",ISNUMBER($I483),$I483&lt;$H483),"Present with reduced minutes",IF(AND($G483="Late",OR($I483="",$I483&gt;=$H483)),"Review late minutes",IF(AND($G483="Absent",ISNUMBER($I483),$I483&gt;0),"Absent with attended minutes",IF(AND($G483="Excused",ISNUMBER($I483),$I483&gt;0),"Excused with attended minutes",""))))))))))</f>
        <v/>
      </c>
    </row>
    <row r="484">
      <c r="A484" s="17" t="n"/>
      <c r="B484" s="18" t="n"/>
      <c r="C484" s="17" t="n"/>
      <c r="D484" s="17" t="n"/>
      <c r="E484" s="19">
        <f>IF($D484="","",IFERROR(INDEX('Roster &amp; Settings'!$B$5:$B$104,MATCH($D484,'Roster &amp; Settings'!$A$5:$A$104,0)),"Unknown learner"))</f>
        <v/>
      </c>
      <c r="F484" s="19">
        <f>IF($D484="","",IFERROR(INDEX('Roster &amp; Settings'!$C$5:$C$104,MATCH($D484,'Roster &amp; Settings'!$A$5:$A$104,0)),"Unknown group"))</f>
        <v/>
      </c>
      <c r="G484" s="17" t="n"/>
      <c r="H484" s="20" t="n"/>
      <c r="I484" s="20" t="n"/>
      <c r="J484" s="17" t="n"/>
      <c r="K484" s="21">
        <f>IF(COUNTA($A484:$I484)=0,"",IF(OR($A484="",$B484="",$C484="",$D484="",$G484="",$H484=""),0,IF($G484="Excused",0,1)))</f>
        <v/>
      </c>
      <c r="L484" s="21">
        <f>IF(COUNTA($A484:$I484)=0,"",IF(OR($A484="",$B484="",$C484="",$D484="",$G484="",$H484=""),0,IF(OR($G484="Present",$G484="Late"),1,0)))</f>
        <v/>
      </c>
      <c r="M484" s="22">
        <f>IF(OR($K484="",$K484=0),"",IFERROR($L484/$K484,""))</f>
        <v/>
      </c>
      <c r="N484" s="19">
        <f>IF(COUNTA($A484:$J484)=0,"",IF(OR($A484="",$B484="",$C484="",$D484="",$G484="",$H484=""),"Missing required field",IF(COUNTIF($A$5:$A$504,$A484)&gt;1,"Duplicate Record ID",IF(OR($E484="Unknown learner",$F484="Unknown group"),"Unknown learner",IF($B484&gt;TODAY(),"Future session date",IF(OR(NOT(ISNUMBER($H484)),$H484&lt;=0,$H484&gt;1440),"Invalid scheduled minutes",IF(AND(ISNUMBER($I484),$I484&gt;$H484),"Attended minutes exceed scheduled minutes",IF(AND($G484="Present",ISNUMBER($I484),$I484&lt;$H484),"Present with reduced minutes",IF(AND($G484="Late",OR($I484="",$I484&gt;=$H484)),"Review late minutes",IF(AND($G484="Absent",ISNUMBER($I484),$I484&gt;0),"Absent with attended minutes",IF(AND($G484="Excused",ISNUMBER($I484),$I484&gt;0),"Excused with attended minutes",""))))))))))</f>
        <v/>
      </c>
    </row>
    <row r="485">
      <c r="A485" s="17" t="n"/>
      <c r="B485" s="18" t="n"/>
      <c r="C485" s="17" t="n"/>
      <c r="D485" s="17" t="n"/>
      <c r="E485" s="19">
        <f>IF($D485="","",IFERROR(INDEX('Roster &amp; Settings'!$B$5:$B$104,MATCH($D485,'Roster &amp; Settings'!$A$5:$A$104,0)),"Unknown learner"))</f>
        <v/>
      </c>
      <c r="F485" s="19">
        <f>IF($D485="","",IFERROR(INDEX('Roster &amp; Settings'!$C$5:$C$104,MATCH($D485,'Roster &amp; Settings'!$A$5:$A$104,0)),"Unknown group"))</f>
        <v/>
      </c>
      <c r="G485" s="17" t="n"/>
      <c r="H485" s="20" t="n"/>
      <c r="I485" s="20" t="n"/>
      <c r="J485" s="17" t="n"/>
      <c r="K485" s="21">
        <f>IF(COUNTA($A485:$I485)=0,"",IF(OR($A485="",$B485="",$C485="",$D485="",$G485="",$H485=""),0,IF($G485="Excused",0,1)))</f>
        <v/>
      </c>
      <c r="L485" s="21">
        <f>IF(COUNTA($A485:$I485)=0,"",IF(OR($A485="",$B485="",$C485="",$D485="",$G485="",$H485=""),0,IF(OR($G485="Present",$G485="Late"),1,0)))</f>
        <v/>
      </c>
      <c r="M485" s="22">
        <f>IF(OR($K485="",$K485=0),"",IFERROR($L485/$K485,""))</f>
        <v/>
      </c>
      <c r="N485" s="19">
        <f>IF(COUNTA($A485:$J485)=0,"",IF(OR($A485="",$B485="",$C485="",$D485="",$G485="",$H485=""),"Missing required field",IF(COUNTIF($A$5:$A$504,$A485)&gt;1,"Duplicate Record ID",IF(OR($E485="Unknown learner",$F485="Unknown group"),"Unknown learner",IF($B485&gt;TODAY(),"Future session date",IF(OR(NOT(ISNUMBER($H485)),$H485&lt;=0,$H485&gt;1440),"Invalid scheduled minutes",IF(AND(ISNUMBER($I485),$I485&gt;$H485),"Attended minutes exceed scheduled minutes",IF(AND($G485="Present",ISNUMBER($I485),$I485&lt;$H485),"Present with reduced minutes",IF(AND($G485="Late",OR($I485="",$I485&gt;=$H485)),"Review late minutes",IF(AND($G485="Absent",ISNUMBER($I485),$I485&gt;0),"Absent with attended minutes",IF(AND($G485="Excused",ISNUMBER($I485),$I485&gt;0),"Excused with attended minutes",""))))))))))</f>
        <v/>
      </c>
    </row>
    <row r="486">
      <c r="A486" s="17" t="n"/>
      <c r="B486" s="18" t="n"/>
      <c r="C486" s="17" t="n"/>
      <c r="D486" s="17" t="n"/>
      <c r="E486" s="19">
        <f>IF($D486="","",IFERROR(INDEX('Roster &amp; Settings'!$B$5:$B$104,MATCH($D486,'Roster &amp; Settings'!$A$5:$A$104,0)),"Unknown learner"))</f>
        <v/>
      </c>
      <c r="F486" s="19">
        <f>IF($D486="","",IFERROR(INDEX('Roster &amp; Settings'!$C$5:$C$104,MATCH($D486,'Roster &amp; Settings'!$A$5:$A$104,0)),"Unknown group"))</f>
        <v/>
      </c>
      <c r="G486" s="17" t="n"/>
      <c r="H486" s="20" t="n"/>
      <c r="I486" s="20" t="n"/>
      <c r="J486" s="17" t="n"/>
      <c r="K486" s="21">
        <f>IF(COUNTA($A486:$I486)=0,"",IF(OR($A486="",$B486="",$C486="",$D486="",$G486="",$H486=""),0,IF($G486="Excused",0,1)))</f>
        <v/>
      </c>
      <c r="L486" s="21">
        <f>IF(COUNTA($A486:$I486)=0,"",IF(OR($A486="",$B486="",$C486="",$D486="",$G486="",$H486=""),0,IF(OR($G486="Present",$G486="Late"),1,0)))</f>
        <v/>
      </c>
      <c r="M486" s="22">
        <f>IF(OR($K486="",$K486=0),"",IFERROR($L486/$K486,""))</f>
        <v/>
      </c>
      <c r="N486" s="19">
        <f>IF(COUNTA($A486:$J486)=0,"",IF(OR($A486="",$B486="",$C486="",$D486="",$G486="",$H486=""),"Missing required field",IF(COUNTIF($A$5:$A$504,$A486)&gt;1,"Duplicate Record ID",IF(OR($E486="Unknown learner",$F486="Unknown group"),"Unknown learner",IF($B486&gt;TODAY(),"Future session date",IF(OR(NOT(ISNUMBER($H486)),$H486&lt;=0,$H486&gt;1440),"Invalid scheduled minutes",IF(AND(ISNUMBER($I486),$I486&gt;$H486),"Attended minutes exceed scheduled minutes",IF(AND($G486="Present",ISNUMBER($I486),$I486&lt;$H486),"Present with reduced minutes",IF(AND($G486="Late",OR($I486="",$I486&gt;=$H486)),"Review late minutes",IF(AND($G486="Absent",ISNUMBER($I486),$I486&gt;0),"Absent with attended minutes",IF(AND($G486="Excused",ISNUMBER($I486),$I486&gt;0),"Excused with attended minutes",""))))))))))</f>
        <v/>
      </c>
    </row>
    <row r="487">
      <c r="A487" s="17" t="n"/>
      <c r="B487" s="18" t="n"/>
      <c r="C487" s="17" t="n"/>
      <c r="D487" s="17" t="n"/>
      <c r="E487" s="19">
        <f>IF($D487="","",IFERROR(INDEX('Roster &amp; Settings'!$B$5:$B$104,MATCH($D487,'Roster &amp; Settings'!$A$5:$A$104,0)),"Unknown learner"))</f>
        <v/>
      </c>
      <c r="F487" s="19">
        <f>IF($D487="","",IFERROR(INDEX('Roster &amp; Settings'!$C$5:$C$104,MATCH($D487,'Roster &amp; Settings'!$A$5:$A$104,0)),"Unknown group"))</f>
        <v/>
      </c>
      <c r="G487" s="17" t="n"/>
      <c r="H487" s="20" t="n"/>
      <c r="I487" s="20" t="n"/>
      <c r="J487" s="17" t="n"/>
      <c r="K487" s="21">
        <f>IF(COUNTA($A487:$I487)=0,"",IF(OR($A487="",$B487="",$C487="",$D487="",$G487="",$H487=""),0,IF($G487="Excused",0,1)))</f>
        <v/>
      </c>
      <c r="L487" s="21">
        <f>IF(COUNTA($A487:$I487)=0,"",IF(OR($A487="",$B487="",$C487="",$D487="",$G487="",$H487=""),0,IF(OR($G487="Present",$G487="Late"),1,0)))</f>
        <v/>
      </c>
      <c r="M487" s="22">
        <f>IF(OR($K487="",$K487=0),"",IFERROR($L487/$K487,""))</f>
        <v/>
      </c>
      <c r="N487" s="19">
        <f>IF(COUNTA($A487:$J487)=0,"",IF(OR($A487="",$B487="",$C487="",$D487="",$G487="",$H487=""),"Missing required field",IF(COUNTIF($A$5:$A$504,$A487)&gt;1,"Duplicate Record ID",IF(OR($E487="Unknown learner",$F487="Unknown group"),"Unknown learner",IF($B487&gt;TODAY(),"Future session date",IF(OR(NOT(ISNUMBER($H487)),$H487&lt;=0,$H487&gt;1440),"Invalid scheduled minutes",IF(AND(ISNUMBER($I487),$I487&gt;$H487),"Attended minutes exceed scheduled minutes",IF(AND($G487="Present",ISNUMBER($I487),$I487&lt;$H487),"Present with reduced minutes",IF(AND($G487="Late",OR($I487="",$I487&gt;=$H487)),"Review late minutes",IF(AND($G487="Absent",ISNUMBER($I487),$I487&gt;0),"Absent with attended minutes",IF(AND($G487="Excused",ISNUMBER($I487),$I487&gt;0),"Excused with attended minutes",""))))))))))</f>
        <v/>
      </c>
    </row>
    <row r="488">
      <c r="A488" s="17" t="n"/>
      <c r="B488" s="18" t="n"/>
      <c r="C488" s="17" t="n"/>
      <c r="D488" s="17" t="n"/>
      <c r="E488" s="19">
        <f>IF($D488="","",IFERROR(INDEX('Roster &amp; Settings'!$B$5:$B$104,MATCH($D488,'Roster &amp; Settings'!$A$5:$A$104,0)),"Unknown learner"))</f>
        <v/>
      </c>
      <c r="F488" s="19">
        <f>IF($D488="","",IFERROR(INDEX('Roster &amp; Settings'!$C$5:$C$104,MATCH($D488,'Roster &amp; Settings'!$A$5:$A$104,0)),"Unknown group"))</f>
        <v/>
      </c>
      <c r="G488" s="17" t="n"/>
      <c r="H488" s="20" t="n"/>
      <c r="I488" s="20" t="n"/>
      <c r="J488" s="17" t="n"/>
      <c r="K488" s="21">
        <f>IF(COUNTA($A488:$I488)=0,"",IF(OR($A488="",$B488="",$C488="",$D488="",$G488="",$H488=""),0,IF($G488="Excused",0,1)))</f>
        <v/>
      </c>
      <c r="L488" s="21">
        <f>IF(COUNTA($A488:$I488)=0,"",IF(OR($A488="",$B488="",$C488="",$D488="",$G488="",$H488=""),0,IF(OR($G488="Present",$G488="Late"),1,0)))</f>
        <v/>
      </c>
      <c r="M488" s="22">
        <f>IF(OR($K488="",$K488=0),"",IFERROR($L488/$K488,""))</f>
        <v/>
      </c>
      <c r="N488" s="19">
        <f>IF(COUNTA($A488:$J488)=0,"",IF(OR($A488="",$B488="",$C488="",$D488="",$G488="",$H488=""),"Missing required field",IF(COUNTIF($A$5:$A$504,$A488)&gt;1,"Duplicate Record ID",IF(OR($E488="Unknown learner",$F488="Unknown group"),"Unknown learner",IF($B488&gt;TODAY(),"Future session date",IF(OR(NOT(ISNUMBER($H488)),$H488&lt;=0,$H488&gt;1440),"Invalid scheduled minutes",IF(AND(ISNUMBER($I488),$I488&gt;$H488),"Attended minutes exceed scheduled minutes",IF(AND($G488="Present",ISNUMBER($I488),$I488&lt;$H488),"Present with reduced minutes",IF(AND($G488="Late",OR($I488="",$I488&gt;=$H488)),"Review late minutes",IF(AND($G488="Absent",ISNUMBER($I488),$I488&gt;0),"Absent with attended minutes",IF(AND($G488="Excused",ISNUMBER($I488),$I488&gt;0),"Excused with attended minutes",""))))))))))</f>
        <v/>
      </c>
    </row>
    <row r="489">
      <c r="A489" s="17" t="n"/>
      <c r="B489" s="18" t="n"/>
      <c r="C489" s="17" t="n"/>
      <c r="D489" s="17" t="n"/>
      <c r="E489" s="19">
        <f>IF($D489="","",IFERROR(INDEX('Roster &amp; Settings'!$B$5:$B$104,MATCH($D489,'Roster &amp; Settings'!$A$5:$A$104,0)),"Unknown learner"))</f>
        <v/>
      </c>
      <c r="F489" s="19">
        <f>IF($D489="","",IFERROR(INDEX('Roster &amp; Settings'!$C$5:$C$104,MATCH($D489,'Roster &amp; Settings'!$A$5:$A$104,0)),"Unknown group"))</f>
        <v/>
      </c>
      <c r="G489" s="17" t="n"/>
      <c r="H489" s="20" t="n"/>
      <c r="I489" s="20" t="n"/>
      <c r="J489" s="17" t="n"/>
      <c r="K489" s="21">
        <f>IF(COUNTA($A489:$I489)=0,"",IF(OR($A489="",$B489="",$C489="",$D489="",$G489="",$H489=""),0,IF($G489="Excused",0,1)))</f>
        <v/>
      </c>
      <c r="L489" s="21">
        <f>IF(COUNTA($A489:$I489)=0,"",IF(OR($A489="",$B489="",$C489="",$D489="",$G489="",$H489=""),0,IF(OR($G489="Present",$G489="Late"),1,0)))</f>
        <v/>
      </c>
      <c r="M489" s="22">
        <f>IF(OR($K489="",$K489=0),"",IFERROR($L489/$K489,""))</f>
        <v/>
      </c>
      <c r="N489" s="19">
        <f>IF(COUNTA($A489:$J489)=0,"",IF(OR($A489="",$B489="",$C489="",$D489="",$G489="",$H489=""),"Missing required field",IF(COUNTIF($A$5:$A$504,$A489)&gt;1,"Duplicate Record ID",IF(OR($E489="Unknown learner",$F489="Unknown group"),"Unknown learner",IF($B489&gt;TODAY(),"Future session date",IF(OR(NOT(ISNUMBER($H489)),$H489&lt;=0,$H489&gt;1440),"Invalid scheduled minutes",IF(AND(ISNUMBER($I489),$I489&gt;$H489),"Attended minutes exceed scheduled minutes",IF(AND($G489="Present",ISNUMBER($I489),$I489&lt;$H489),"Present with reduced minutes",IF(AND($G489="Late",OR($I489="",$I489&gt;=$H489)),"Review late minutes",IF(AND($G489="Absent",ISNUMBER($I489),$I489&gt;0),"Absent with attended minutes",IF(AND($G489="Excused",ISNUMBER($I489),$I489&gt;0),"Excused with attended minutes",""))))))))))</f>
        <v/>
      </c>
    </row>
    <row r="490">
      <c r="A490" s="17" t="n"/>
      <c r="B490" s="18" t="n"/>
      <c r="C490" s="17" t="n"/>
      <c r="D490" s="17" t="n"/>
      <c r="E490" s="19">
        <f>IF($D490="","",IFERROR(INDEX('Roster &amp; Settings'!$B$5:$B$104,MATCH($D490,'Roster &amp; Settings'!$A$5:$A$104,0)),"Unknown learner"))</f>
        <v/>
      </c>
      <c r="F490" s="19">
        <f>IF($D490="","",IFERROR(INDEX('Roster &amp; Settings'!$C$5:$C$104,MATCH($D490,'Roster &amp; Settings'!$A$5:$A$104,0)),"Unknown group"))</f>
        <v/>
      </c>
      <c r="G490" s="17" t="n"/>
      <c r="H490" s="20" t="n"/>
      <c r="I490" s="20" t="n"/>
      <c r="J490" s="17" t="n"/>
      <c r="K490" s="21">
        <f>IF(COUNTA($A490:$I490)=0,"",IF(OR($A490="",$B490="",$C490="",$D490="",$G490="",$H490=""),0,IF($G490="Excused",0,1)))</f>
        <v/>
      </c>
      <c r="L490" s="21">
        <f>IF(COUNTA($A490:$I490)=0,"",IF(OR($A490="",$B490="",$C490="",$D490="",$G490="",$H490=""),0,IF(OR($G490="Present",$G490="Late"),1,0)))</f>
        <v/>
      </c>
      <c r="M490" s="22">
        <f>IF(OR($K490="",$K490=0),"",IFERROR($L490/$K490,""))</f>
        <v/>
      </c>
      <c r="N490" s="19">
        <f>IF(COUNTA($A490:$J490)=0,"",IF(OR($A490="",$B490="",$C490="",$D490="",$G490="",$H490=""),"Missing required field",IF(COUNTIF($A$5:$A$504,$A490)&gt;1,"Duplicate Record ID",IF(OR($E490="Unknown learner",$F490="Unknown group"),"Unknown learner",IF($B490&gt;TODAY(),"Future session date",IF(OR(NOT(ISNUMBER($H490)),$H490&lt;=0,$H490&gt;1440),"Invalid scheduled minutes",IF(AND(ISNUMBER($I490),$I490&gt;$H490),"Attended minutes exceed scheduled minutes",IF(AND($G490="Present",ISNUMBER($I490),$I490&lt;$H490),"Present with reduced minutes",IF(AND($G490="Late",OR($I490="",$I490&gt;=$H490)),"Review late minutes",IF(AND($G490="Absent",ISNUMBER($I490),$I490&gt;0),"Absent with attended minutes",IF(AND($G490="Excused",ISNUMBER($I490),$I490&gt;0),"Excused with attended minutes",""))))))))))</f>
        <v/>
      </c>
    </row>
    <row r="491">
      <c r="A491" s="17" t="n"/>
      <c r="B491" s="18" t="n"/>
      <c r="C491" s="17" t="n"/>
      <c r="D491" s="17" t="n"/>
      <c r="E491" s="19">
        <f>IF($D491="","",IFERROR(INDEX('Roster &amp; Settings'!$B$5:$B$104,MATCH($D491,'Roster &amp; Settings'!$A$5:$A$104,0)),"Unknown learner"))</f>
        <v/>
      </c>
      <c r="F491" s="19">
        <f>IF($D491="","",IFERROR(INDEX('Roster &amp; Settings'!$C$5:$C$104,MATCH($D491,'Roster &amp; Settings'!$A$5:$A$104,0)),"Unknown group"))</f>
        <v/>
      </c>
      <c r="G491" s="17" t="n"/>
      <c r="H491" s="20" t="n"/>
      <c r="I491" s="20" t="n"/>
      <c r="J491" s="17" t="n"/>
      <c r="K491" s="21">
        <f>IF(COUNTA($A491:$I491)=0,"",IF(OR($A491="",$B491="",$C491="",$D491="",$G491="",$H491=""),0,IF($G491="Excused",0,1)))</f>
        <v/>
      </c>
      <c r="L491" s="21">
        <f>IF(COUNTA($A491:$I491)=0,"",IF(OR($A491="",$B491="",$C491="",$D491="",$G491="",$H491=""),0,IF(OR($G491="Present",$G491="Late"),1,0)))</f>
        <v/>
      </c>
      <c r="M491" s="22">
        <f>IF(OR($K491="",$K491=0),"",IFERROR($L491/$K491,""))</f>
        <v/>
      </c>
      <c r="N491" s="19">
        <f>IF(COUNTA($A491:$J491)=0,"",IF(OR($A491="",$B491="",$C491="",$D491="",$G491="",$H491=""),"Missing required field",IF(COUNTIF($A$5:$A$504,$A491)&gt;1,"Duplicate Record ID",IF(OR($E491="Unknown learner",$F491="Unknown group"),"Unknown learner",IF($B491&gt;TODAY(),"Future session date",IF(OR(NOT(ISNUMBER($H491)),$H491&lt;=0,$H491&gt;1440),"Invalid scheduled minutes",IF(AND(ISNUMBER($I491),$I491&gt;$H491),"Attended minutes exceed scheduled minutes",IF(AND($G491="Present",ISNUMBER($I491),$I491&lt;$H491),"Present with reduced minutes",IF(AND($G491="Late",OR($I491="",$I491&gt;=$H491)),"Review late minutes",IF(AND($G491="Absent",ISNUMBER($I491),$I491&gt;0),"Absent with attended minutes",IF(AND($G491="Excused",ISNUMBER($I491),$I491&gt;0),"Excused with attended minutes",""))))))))))</f>
        <v/>
      </c>
    </row>
    <row r="492">
      <c r="A492" s="17" t="n"/>
      <c r="B492" s="18" t="n"/>
      <c r="C492" s="17" t="n"/>
      <c r="D492" s="17" t="n"/>
      <c r="E492" s="19">
        <f>IF($D492="","",IFERROR(INDEX('Roster &amp; Settings'!$B$5:$B$104,MATCH($D492,'Roster &amp; Settings'!$A$5:$A$104,0)),"Unknown learner"))</f>
        <v/>
      </c>
      <c r="F492" s="19">
        <f>IF($D492="","",IFERROR(INDEX('Roster &amp; Settings'!$C$5:$C$104,MATCH($D492,'Roster &amp; Settings'!$A$5:$A$104,0)),"Unknown group"))</f>
        <v/>
      </c>
      <c r="G492" s="17" t="n"/>
      <c r="H492" s="20" t="n"/>
      <c r="I492" s="20" t="n"/>
      <c r="J492" s="17" t="n"/>
      <c r="K492" s="21">
        <f>IF(COUNTA($A492:$I492)=0,"",IF(OR($A492="",$B492="",$C492="",$D492="",$G492="",$H492=""),0,IF($G492="Excused",0,1)))</f>
        <v/>
      </c>
      <c r="L492" s="21">
        <f>IF(COUNTA($A492:$I492)=0,"",IF(OR($A492="",$B492="",$C492="",$D492="",$G492="",$H492=""),0,IF(OR($G492="Present",$G492="Late"),1,0)))</f>
        <v/>
      </c>
      <c r="M492" s="22">
        <f>IF(OR($K492="",$K492=0),"",IFERROR($L492/$K492,""))</f>
        <v/>
      </c>
      <c r="N492" s="19">
        <f>IF(COUNTA($A492:$J492)=0,"",IF(OR($A492="",$B492="",$C492="",$D492="",$G492="",$H492=""),"Missing required field",IF(COUNTIF($A$5:$A$504,$A492)&gt;1,"Duplicate Record ID",IF(OR($E492="Unknown learner",$F492="Unknown group"),"Unknown learner",IF($B492&gt;TODAY(),"Future session date",IF(OR(NOT(ISNUMBER($H492)),$H492&lt;=0,$H492&gt;1440),"Invalid scheduled minutes",IF(AND(ISNUMBER($I492),$I492&gt;$H492),"Attended minutes exceed scheduled minutes",IF(AND($G492="Present",ISNUMBER($I492),$I492&lt;$H492),"Present with reduced minutes",IF(AND($G492="Late",OR($I492="",$I492&gt;=$H492)),"Review late minutes",IF(AND($G492="Absent",ISNUMBER($I492),$I492&gt;0),"Absent with attended minutes",IF(AND($G492="Excused",ISNUMBER($I492),$I492&gt;0),"Excused with attended minutes",""))))))))))</f>
        <v/>
      </c>
    </row>
    <row r="493">
      <c r="A493" s="17" t="n"/>
      <c r="B493" s="18" t="n"/>
      <c r="C493" s="17" t="n"/>
      <c r="D493" s="17" t="n"/>
      <c r="E493" s="19">
        <f>IF($D493="","",IFERROR(INDEX('Roster &amp; Settings'!$B$5:$B$104,MATCH($D493,'Roster &amp; Settings'!$A$5:$A$104,0)),"Unknown learner"))</f>
        <v/>
      </c>
      <c r="F493" s="19">
        <f>IF($D493="","",IFERROR(INDEX('Roster &amp; Settings'!$C$5:$C$104,MATCH($D493,'Roster &amp; Settings'!$A$5:$A$104,0)),"Unknown group"))</f>
        <v/>
      </c>
      <c r="G493" s="17" t="n"/>
      <c r="H493" s="20" t="n"/>
      <c r="I493" s="20" t="n"/>
      <c r="J493" s="17" t="n"/>
      <c r="K493" s="21">
        <f>IF(COUNTA($A493:$I493)=0,"",IF(OR($A493="",$B493="",$C493="",$D493="",$G493="",$H493=""),0,IF($G493="Excused",0,1)))</f>
        <v/>
      </c>
      <c r="L493" s="21">
        <f>IF(COUNTA($A493:$I493)=0,"",IF(OR($A493="",$B493="",$C493="",$D493="",$G493="",$H493=""),0,IF(OR($G493="Present",$G493="Late"),1,0)))</f>
        <v/>
      </c>
      <c r="M493" s="22">
        <f>IF(OR($K493="",$K493=0),"",IFERROR($L493/$K493,""))</f>
        <v/>
      </c>
      <c r="N493" s="19">
        <f>IF(COUNTA($A493:$J493)=0,"",IF(OR($A493="",$B493="",$C493="",$D493="",$G493="",$H493=""),"Missing required field",IF(COUNTIF($A$5:$A$504,$A493)&gt;1,"Duplicate Record ID",IF(OR($E493="Unknown learner",$F493="Unknown group"),"Unknown learner",IF($B493&gt;TODAY(),"Future session date",IF(OR(NOT(ISNUMBER($H493)),$H493&lt;=0,$H493&gt;1440),"Invalid scheduled minutes",IF(AND(ISNUMBER($I493),$I493&gt;$H493),"Attended minutes exceed scheduled minutes",IF(AND($G493="Present",ISNUMBER($I493),$I493&lt;$H493),"Present with reduced minutes",IF(AND($G493="Late",OR($I493="",$I493&gt;=$H493)),"Review late minutes",IF(AND($G493="Absent",ISNUMBER($I493),$I493&gt;0),"Absent with attended minutes",IF(AND($G493="Excused",ISNUMBER($I493),$I493&gt;0),"Excused with attended minutes",""))))))))))</f>
        <v/>
      </c>
    </row>
    <row r="494">
      <c r="A494" s="17" t="n"/>
      <c r="B494" s="18" t="n"/>
      <c r="C494" s="17" t="n"/>
      <c r="D494" s="17" t="n"/>
      <c r="E494" s="19">
        <f>IF($D494="","",IFERROR(INDEX('Roster &amp; Settings'!$B$5:$B$104,MATCH($D494,'Roster &amp; Settings'!$A$5:$A$104,0)),"Unknown learner"))</f>
        <v/>
      </c>
      <c r="F494" s="19">
        <f>IF($D494="","",IFERROR(INDEX('Roster &amp; Settings'!$C$5:$C$104,MATCH($D494,'Roster &amp; Settings'!$A$5:$A$104,0)),"Unknown group"))</f>
        <v/>
      </c>
      <c r="G494" s="17" t="n"/>
      <c r="H494" s="20" t="n"/>
      <c r="I494" s="20" t="n"/>
      <c r="J494" s="17" t="n"/>
      <c r="K494" s="21">
        <f>IF(COUNTA($A494:$I494)=0,"",IF(OR($A494="",$B494="",$C494="",$D494="",$G494="",$H494=""),0,IF($G494="Excused",0,1)))</f>
        <v/>
      </c>
      <c r="L494" s="21">
        <f>IF(COUNTA($A494:$I494)=0,"",IF(OR($A494="",$B494="",$C494="",$D494="",$G494="",$H494=""),0,IF(OR($G494="Present",$G494="Late"),1,0)))</f>
        <v/>
      </c>
      <c r="M494" s="22">
        <f>IF(OR($K494="",$K494=0),"",IFERROR($L494/$K494,""))</f>
        <v/>
      </c>
      <c r="N494" s="19">
        <f>IF(COUNTA($A494:$J494)=0,"",IF(OR($A494="",$B494="",$C494="",$D494="",$G494="",$H494=""),"Missing required field",IF(COUNTIF($A$5:$A$504,$A494)&gt;1,"Duplicate Record ID",IF(OR($E494="Unknown learner",$F494="Unknown group"),"Unknown learner",IF($B494&gt;TODAY(),"Future session date",IF(OR(NOT(ISNUMBER($H494)),$H494&lt;=0,$H494&gt;1440),"Invalid scheduled minutes",IF(AND(ISNUMBER($I494),$I494&gt;$H494),"Attended minutes exceed scheduled minutes",IF(AND($G494="Present",ISNUMBER($I494),$I494&lt;$H494),"Present with reduced minutes",IF(AND($G494="Late",OR($I494="",$I494&gt;=$H494)),"Review late minutes",IF(AND($G494="Absent",ISNUMBER($I494),$I494&gt;0),"Absent with attended minutes",IF(AND($G494="Excused",ISNUMBER($I494),$I494&gt;0),"Excused with attended minutes",""))))))))))</f>
        <v/>
      </c>
    </row>
    <row r="495">
      <c r="A495" s="17" t="n"/>
      <c r="B495" s="18" t="n"/>
      <c r="C495" s="17" t="n"/>
      <c r="D495" s="17" t="n"/>
      <c r="E495" s="19">
        <f>IF($D495="","",IFERROR(INDEX('Roster &amp; Settings'!$B$5:$B$104,MATCH($D495,'Roster &amp; Settings'!$A$5:$A$104,0)),"Unknown learner"))</f>
        <v/>
      </c>
      <c r="F495" s="19">
        <f>IF($D495="","",IFERROR(INDEX('Roster &amp; Settings'!$C$5:$C$104,MATCH($D495,'Roster &amp; Settings'!$A$5:$A$104,0)),"Unknown group"))</f>
        <v/>
      </c>
      <c r="G495" s="17" t="n"/>
      <c r="H495" s="20" t="n"/>
      <c r="I495" s="20" t="n"/>
      <c r="J495" s="17" t="n"/>
      <c r="K495" s="21">
        <f>IF(COUNTA($A495:$I495)=0,"",IF(OR($A495="",$B495="",$C495="",$D495="",$G495="",$H495=""),0,IF($G495="Excused",0,1)))</f>
        <v/>
      </c>
      <c r="L495" s="21">
        <f>IF(COUNTA($A495:$I495)=0,"",IF(OR($A495="",$B495="",$C495="",$D495="",$G495="",$H495=""),0,IF(OR($G495="Present",$G495="Late"),1,0)))</f>
        <v/>
      </c>
      <c r="M495" s="22">
        <f>IF(OR($K495="",$K495=0),"",IFERROR($L495/$K495,""))</f>
        <v/>
      </c>
      <c r="N495" s="19">
        <f>IF(COUNTA($A495:$J495)=0,"",IF(OR($A495="",$B495="",$C495="",$D495="",$G495="",$H495=""),"Missing required field",IF(COUNTIF($A$5:$A$504,$A495)&gt;1,"Duplicate Record ID",IF(OR($E495="Unknown learner",$F495="Unknown group"),"Unknown learner",IF($B495&gt;TODAY(),"Future session date",IF(OR(NOT(ISNUMBER($H495)),$H495&lt;=0,$H495&gt;1440),"Invalid scheduled minutes",IF(AND(ISNUMBER($I495),$I495&gt;$H495),"Attended minutes exceed scheduled minutes",IF(AND($G495="Present",ISNUMBER($I495),$I495&lt;$H495),"Present with reduced minutes",IF(AND($G495="Late",OR($I495="",$I495&gt;=$H495)),"Review late minutes",IF(AND($G495="Absent",ISNUMBER($I495),$I495&gt;0),"Absent with attended minutes",IF(AND($G495="Excused",ISNUMBER($I495),$I495&gt;0),"Excused with attended minutes",""))))))))))</f>
        <v/>
      </c>
    </row>
    <row r="496">
      <c r="A496" s="17" t="n"/>
      <c r="B496" s="18" t="n"/>
      <c r="C496" s="17" t="n"/>
      <c r="D496" s="17" t="n"/>
      <c r="E496" s="19">
        <f>IF($D496="","",IFERROR(INDEX('Roster &amp; Settings'!$B$5:$B$104,MATCH($D496,'Roster &amp; Settings'!$A$5:$A$104,0)),"Unknown learner"))</f>
        <v/>
      </c>
      <c r="F496" s="19">
        <f>IF($D496="","",IFERROR(INDEX('Roster &amp; Settings'!$C$5:$C$104,MATCH($D496,'Roster &amp; Settings'!$A$5:$A$104,0)),"Unknown group"))</f>
        <v/>
      </c>
      <c r="G496" s="17" t="n"/>
      <c r="H496" s="20" t="n"/>
      <c r="I496" s="20" t="n"/>
      <c r="J496" s="17" t="n"/>
      <c r="K496" s="21">
        <f>IF(COUNTA($A496:$I496)=0,"",IF(OR($A496="",$B496="",$C496="",$D496="",$G496="",$H496=""),0,IF($G496="Excused",0,1)))</f>
        <v/>
      </c>
      <c r="L496" s="21">
        <f>IF(COUNTA($A496:$I496)=0,"",IF(OR($A496="",$B496="",$C496="",$D496="",$G496="",$H496=""),0,IF(OR($G496="Present",$G496="Late"),1,0)))</f>
        <v/>
      </c>
      <c r="M496" s="22">
        <f>IF(OR($K496="",$K496=0),"",IFERROR($L496/$K496,""))</f>
        <v/>
      </c>
      <c r="N496" s="19">
        <f>IF(COUNTA($A496:$J496)=0,"",IF(OR($A496="",$B496="",$C496="",$D496="",$G496="",$H496=""),"Missing required field",IF(COUNTIF($A$5:$A$504,$A496)&gt;1,"Duplicate Record ID",IF(OR($E496="Unknown learner",$F496="Unknown group"),"Unknown learner",IF($B496&gt;TODAY(),"Future session date",IF(OR(NOT(ISNUMBER($H496)),$H496&lt;=0,$H496&gt;1440),"Invalid scheduled minutes",IF(AND(ISNUMBER($I496),$I496&gt;$H496),"Attended minutes exceed scheduled minutes",IF(AND($G496="Present",ISNUMBER($I496),$I496&lt;$H496),"Present with reduced minutes",IF(AND($G496="Late",OR($I496="",$I496&gt;=$H496)),"Review late minutes",IF(AND($G496="Absent",ISNUMBER($I496),$I496&gt;0),"Absent with attended minutes",IF(AND($G496="Excused",ISNUMBER($I496),$I496&gt;0),"Excused with attended minutes",""))))))))))</f>
        <v/>
      </c>
    </row>
    <row r="497">
      <c r="A497" s="17" t="n"/>
      <c r="B497" s="18" t="n"/>
      <c r="C497" s="17" t="n"/>
      <c r="D497" s="17" t="n"/>
      <c r="E497" s="19">
        <f>IF($D497="","",IFERROR(INDEX('Roster &amp; Settings'!$B$5:$B$104,MATCH($D497,'Roster &amp; Settings'!$A$5:$A$104,0)),"Unknown learner"))</f>
        <v/>
      </c>
      <c r="F497" s="19">
        <f>IF($D497="","",IFERROR(INDEX('Roster &amp; Settings'!$C$5:$C$104,MATCH($D497,'Roster &amp; Settings'!$A$5:$A$104,0)),"Unknown group"))</f>
        <v/>
      </c>
      <c r="G497" s="17" t="n"/>
      <c r="H497" s="20" t="n"/>
      <c r="I497" s="20" t="n"/>
      <c r="J497" s="17" t="n"/>
      <c r="K497" s="21">
        <f>IF(COUNTA($A497:$I497)=0,"",IF(OR($A497="",$B497="",$C497="",$D497="",$G497="",$H497=""),0,IF($G497="Excused",0,1)))</f>
        <v/>
      </c>
      <c r="L497" s="21">
        <f>IF(COUNTA($A497:$I497)=0,"",IF(OR($A497="",$B497="",$C497="",$D497="",$G497="",$H497=""),0,IF(OR($G497="Present",$G497="Late"),1,0)))</f>
        <v/>
      </c>
      <c r="M497" s="22">
        <f>IF(OR($K497="",$K497=0),"",IFERROR($L497/$K497,""))</f>
        <v/>
      </c>
      <c r="N497" s="19">
        <f>IF(COUNTA($A497:$J497)=0,"",IF(OR($A497="",$B497="",$C497="",$D497="",$G497="",$H497=""),"Missing required field",IF(COUNTIF($A$5:$A$504,$A497)&gt;1,"Duplicate Record ID",IF(OR($E497="Unknown learner",$F497="Unknown group"),"Unknown learner",IF($B497&gt;TODAY(),"Future session date",IF(OR(NOT(ISNUMBER($H497)),$H497&lt;=0,$H497&gt;1440),"Invalid scheduled minutes",IF(AND(ISNUMBER($I497),$I497&gt;$H497),"Attended minutes exceed scheduled minutes",IF(AND($G497="Present",ISNUMBER($I497),$I497&lt;$H497),"Present with reduced minutes",IF(AND($G497="Late",OR($I497="",$I497&gt;=$H497)),"Review late minutes",IF(AND($G497="Absent",ISNUMBER($I497),$I497&gt;0),"Absent with attended minutes",IF(AND($G497="Excused",ISNUMBER($I497),$I497&gt;0),"Excused with attended minutes",""))))))))))</f>
        <v/>
      </c>
    </row>
    <row r="498">
      <c r="A498" s="17" t="n"/>
      <c r="B498" s="18" t="n"/>
      <c r="C498" s="17" t="n"/>
      <c r="D498" s="17" t="n"/>
      <c r="E498" s="19">
        <f>IF($D498="","",IFERROR(INDEX('Roster &amp; Settings'!$B$5:$B$104,MATCH($D498,'Roster &amp; Settings'!$A$5:$A$104,0)),"Unknown learner"))</f>
        <v/>
      </c>
      <c r="F498" s="19">
        <f>IF($D498="","",IFERROR(INDEX('Roster &amp; Settings'!$C$5:$C$104,MATCH($D498,'Roster &amp; Settings'!$A$5:$A$104,0)),"Unknown group"))</f>
        <v/>
      </c>
      <c r="G498" s="17" t="n"/>
      <c r="H498" s="20" t="n"/>
      <c r="I498" s="20" t="n"/>
      <c r="J498" s="17" t="n"/>
      <c r="K498" s="21">
        <f>IF(COUNTA($A498:$I498)=0,"",IF(OR($A498="",$B498="",$C498="",$D498="",$G498="",$H498=""),0,IF($G498="Excused",0,1)))</f>
        <v/>
      </c>
      <c r="L498" s="21">
        <f>IF(COUNTA($A498:$I498)=0,"",IF(OR($A498="",$B498="",$C498="",$D498="",$G498="",$H498=""),0,IF(OR($G498="Present",$G498="Late"),1,0)))</f>
        <v/>
      </c>
      <c r="M498" s="22">
        <f>IF(OR($K498="",$K498=0),"",IFERROR($L498/$K498,""))</f>
        <v/>
      </c>
      <c r="N498" s="19">
        <f>IF(COUNTA($A498:$J498)=0,"",IF(OR($A498="",$B498="",$C498="",$D498="",$G498="",$H498=""),"Missing required field",IF(COUNTIF($A$5:$A$504,$A498)&gt;1,"Duplicate Record ID",IF(OR($E498="Unknown learner",$F498="Unknown group"),"Unknown learner",IF($B498&gt;TODAY(),"Future session date",IF(OR(NOT(ISNUMBER($H498)),$H498&lt;=0,$H498&gt;1440),"Invalid scheduled minutes",IF(AND(ISNUMBER($I498),$I498&gt;$H498),"Attended minutes exceed scheduled minutes",IF(AND($G498="Present",ISNUMBER($I498),$I498&lt;$H498),"Present with reduced minutes",IF(AND($G498="Late",OR($I498="",$I498&gt;=$H498)),"Review late minutes",IF(AND($G498="Absent",ISNUMBER($I498),$I498&gt;0),"Absent with attended minutes",IF(AND($G498="Excused",ISNUMBER($I498),$I498&gt;0),"Excused with attended minutes",""))))))))))</f>
        <v/>
      </c>
    </row>
    <row r="499">
      <c r="A499" s="17" t="n"/>
      <c r="B499" s="18" t="n"/>
      <c r="C499" s="17" t="n"/>
      <c r="D499" s="17" t="n"/>
      <c r="E499" s="19">
        <f>IF($D499="","",IFERROR(INDEX('Roster &amp; Settings'!$B$5:$B$104,MATCH($D499,'Roster &amp; Settings'!$A$5:$A$104,0)),"Unknown learner"))</f>
        <v/>
      </c>
      <c r="F499" s="19">
        <f>IF($D499="","",IFERROR(INDEX('Roster &amp; Settings'!$C$5:$C$104,MATCH($D499,'Roster &amp; Settings'!$A$5:$A$104,0)),"Unknown group"))</f>
        <v/>
      </c>
      <c r="G499" s="17" t="n"/>
      <c r="H499" s="20" t="n"/>
      <c r="I499" s="20" t="n"/>
      <c r="J499" s="17" t="n"/>
      <c r="K499" s="21">
        <f>IF(COUNTA($A499:$I499)=0,"",IF(OR($A499="",$B499="",$C499="",$D499="",$G499="",$H499=""),0,IF($G499="Excused",0,1)))</f>
        <v/>
      </c>
      <c r="L499" s="21">
        <f>IF(COUNTA($A499:$I499)=0,"",IF(OR($A499="",$B499="",$C499="",$D499="",$G499="",$H499=""),0,IF(OR($G499="Present",$G499="Late"),1,0)))</f>
        <v/>
      </c>
      <c r="M499" s="22">
        <f>IF(OR($K499="",$K499=0),"",IFERROR($L499/$K499,""))</f>
        <v/>
      </c>
      <c r="N499" s="19">
        <f>IF(COUNTA($A499:$J499)=0,"",IF(OR($A499="",$B499="",$C499="",$D499="",$G499="",$H499=""),"Missing required field",IF(COUNTIF($A$5:$A$504,$A499)&gt;1,"Duplicate Record ID",IF(OR($E499="Unknown learner",$F499="Unknown group"),"Unknown learner",IF($B499&gt;TODAY(),"Future session date",IF(OR(NOT(ISNUMBER($H499)),$H499&lt;=0,$H499&gt;1440),"Invalid scheduled minutes",IF(AND(ISNUMBER($I499),$I499&gt;$H499),"Attended minutes exceed scheduled minutes",IF(AND($G499="Present",ISNUMBER($I499),$I499&lt;$H499),"Present with reduced minutes",IF(AND($G499="Late",OR($I499="",$I499&gt;=$H499)),"Review late minutes",IF(AND($G499="Absent",ISNUMBER($I499),$I499&gt;0),"Absent with attended minutes",IF(AND($G499="Excused",ISNUMBER($I499),$I499&gt;0),"Excused with attended minutes",""))))))))))</f>
        <v/>
      </c>
    </row>
    <row r="500">
      <c r="A500" s="17" t="n"/>
      <c r="B500" s="18" t="n"/>
      <c r="C500" s="17" t="n"/>
      <c r="D500" s="17" t="n"/>
      <c r="E500" s="19">
        <f>IF($D500="","",IFERROR(INDEX('Roster &amp; Settings'!$B$5:$B$104,MATCH($D500,'Roster &amp; Settings'!$A$5:$A$104,0)),"Unknown learner"))</f>
        <v/>
      </c>
      <c r="F500" s="19">
        <f>IF($D500="","",IFERROR(INDEX('Roster &amp; Settings'!$C$5:$C$104,MATCH($D500,'Roster &amp; Settings'!$A$5:$A$104,0)),"Unknown group"))</f>
        <v/>
      </c>
      <c r="G500" s="17" t="n"/>
      <c r="H500" s="20" t="n"/>
      <c r="I500" s="20" t="n"/>
      <c r="J500" s="17" t="n"/>
      <c r="K500" s="21">
        <f>IF(COUNTA($A500:$I500)=0,"",IF(OR($A500="",$B500="",$C500="",$D500="",$G500="",$H500=""),0,IF($G500="Excused",0,1)))</f>
        <v/>
      </c>
      <c r="L500" s="21">
        <f>IF(COUNTA($A500:$I500)=0,"",IF(OR($A500="",$B500="",$C500="",$D500="",$G500="",$H500=""),0,IF(OR($G500="Present",$G500="Late"),1,0)))</f>
        <v/>
      </c>
      <c r="M500" s="22">
        <f>IF(OR($K500="",$K500=0),"",IFERROR($L500/$K500,""))</f>
        <v/>
      </c>
      <c r="N500" s="19">
        <f>IF(COUNTA($A500:$J500)=0,"",IF(OR($A500="",$B500="",$C500="",$D500="",$G500="",$H500=""),"Missing required field",IF(COUNTIF($A$5:$A$504,$A500)&gt;1,"Duplicate Record ID",IF(OR($E500="Unknown learner",$F500="Unknown group"),"Unknown learner",IF($B500&gt;TODAY(),"Future session date",IF(OR(NOT(ISNUMBER($H500)),$H500&lt;=0,$H500&gt;1440),"Invalid scheduled minutes",IF(AND(ISNUMBER($I500),$I500&gt;$H500),"Attended minutes exceed scheduled minutes",IF(AND($G500="Present",ISNUMBER($I500),$I500&lt;$H500),"Present with reduced minutes",IF(AND($G500="Late",OR($I500="",$I500&gt;=$H500)),"Review late minutes",IF(AND($G500="Absent",ISNUMBER($I500),$I500&gt;0),"Absent with attended minutes",IF(AND($G500="Excused",ISNUMBER($I500),$I500&gt;0),"Excused with attended minutes",""))))))))))</f>
        <v/>
      </c>
    </row>
    <row r="501">
      <c r="A501" s="17" t="n"/>
      <c r="B501" s="18" t="n"/>
      <c r="C501" s="17" t="n"/>
      <c r="D501" s="17" t="n"/>
      <c r="E501" s="19">
        <f>IF($D501="","",IFERROR(INDEX('Roster &amp; Settings'!$B$5:$B$104,MATCH($D501,'Roster &amp; Settings'!$A$5:$A$104,0)),"Unknown learner"))</f>
        <v/>
      </c>
      <c r="F501" s="19">
        <f>IF($D501="","",IFERROR(INDEX('Roster &amp; Settings'!$C$5:$C$104,MATCH($D501,'Roster &amp; Settings'!$A$5:$A$104,0)),"Unknown group"))</f>
        <v/>
      </c>
      <c r="G501" s="17" t="n"/>
      <c r="H501" s="20" t="n"/>
      <c r="I501" s="20" t="n"/>
      <c r="J501" s="17" t="n"/>
      <c r="K501" s="21">
        <f>IF(COUNTA($A501:$I501)=0,"",IF(OR($A501="",$B501="",$C501="",$D501="",$G501="",$H501=""),0,IF($G501="Excused",0,1)))</f>
        <v/>
      </c>
      <c r="L501" s="21">
        <f>IF(COUNTA($A501:$I501)=0,"",IF(OR($A501="",$B501="",$C501="",$D501="",$G501="",$H501=""),0,IF(OR($G501="Present",$G501="Late"),1,0)))</f>
        <v/>
      </c>
      <c r="M501" s="22">
        <f>IF(OR($K501="",$K501=0),"",IFERROR($L501/$K501,""))</f>
        <v/>
      </c>
      <c r="N501" s="19">
        <f>IF(COUNTA($A501:$J501)=0,"",IF(OR($A501="",$B501="",$C501="",$D501="",$G501="",$H501=""),"Missing required field",IF(COUNTIF($A$5:$A$504,$A501)&gt;1,"Duplicate Record ID",IF(OR($E501="Unknown learner",$F501="Unknown group"),"Unknown learner",IF($B501&gt;TODAY(),"Future session date",IF(OR(NOT(ISNUMBER($H501)),$H501&lt;=0,$H501&gt;1440),"Invalid scheduled minutes",IF(AND(ISNUMBER($I501),$I501&gt;$H501),"Attended minutes exceed scheduled minutes",IF(AND($G501="Present",ISNUMBER($I501),$I501&lt;$H501),"Present with reduced minutes",IF(AND($G501="Late",OR($I501="",$I501&gt;=$H501)),"Review late minutes",IF(AND($G501="Absent",ISNUMBER($I501),$I501&gt;0),"Absent with attended minutes",IF(AND($G501="Excused",ISNUMBER($I501),$I501&gt;0),"Excused with attended minutes",""))))))))))</f>
        <v/>
      </c>
    </row>
    <row r="502">
      <c r="A502" s="17" t="n"/>
      <c r="B502" s="18" t="n"/>
      <c r="C502" s="17" t="n"/>
      <c r="D502" s="17" t="n"/>
      <c r="E502" s="19">
        <f>IF($D502="","",IFERROR(INDEX('Roster &amp; Settings'!$B$5:$B$104,MATCH($D502,'Roster &amp; Settings'!$A$5:$A$104,0)),"Unknown learner"))</f>
        <v/>
      </c>
      <c r="F502" s="19">
        <f>IF($D502="","",IFERROR(INDEX('Roster &amp; Settings'!$C$5:$C$104,MATCH($D502,'Roster &amp; Settings'!$A$5:$A$104,0)),"Unknown group"))</f>
        <v/>
      </c>
      <c r="G502" s="17" t="n"/>
      <c r="H502" s="20" t="n"/>
      <c r="I502" s="20" t="n"/>
      <c r="J502" s="17" t="n"/>
      <c r="K502" s="21">
        <f>IF(COUNTA($A502:$I502)=0,"",IF(OR($A502="",$B502="",$C502="",$D502="",$G502="",$H502=""),0,IF($G502="Excused",0,1)))</f>
        <v/>
      </c>
      <c r="L502" s="21">
        <f>IF(COUNTA($A502:$I502)=0,"",IF(OR($A502="",$B502="",$C502="",$D502="",$G502="",$H502=""),0,IF(OR($G502="Present",$G502="Late"),1,0)))</f>
        <v/>
      </c>
      <c r="M502" s="22">
        <f>IF(OR($K502="",$K502=0),"",IFERROR($L502/$K502,""))</f>
        <v/>
      </c>
      <c r="N502" s="19">
        <f>IF(COUNTA($A502:$J502)=0,"",IF(OR($A502="",$B502="",$C502="",$D502="",$G502="",$H502=""),"Missing required field",IF(COUNTIF($A$5:$A$504,$A502)&gt;1,"Duplicate Record ID",IF(OR($E502="Unknown learner",$F502="Unknown group"),"Unknown learner",IF($B502&gt;TODAY(),"Future session date",IF(OR(NOT(ISNUMBER($H502)),$H502&lt;=0,$H502&gt;1440),"Invalid scheduled minutes",IF(AND(ISNUMBER($I502),$I502&gt;$H502),"Attended minutes exceed scheduled minutes",IF(AND($G502="Present",ISNUMBER($I502),$I502&lt;$H502),"Present with reduced minutes",IF(AND($G502="Late",OR($I502="",$I502&gt;=$H502)),"Review late minutes",IF(AND($G502="Absent",ISNUMBER($I502),$I502&gt;0),"Absent with attended minutes",IF(AND($G502="Excused",ISNUMBER($I502),$I502&gt;0),"Excused with attended minutes",""))))))))))</f>
        <v/>
      </c>
    </row>
    <row r="503">
      <c r="A503" s="17" t="n"/>
      <c r="B503" s="18" t="n"/>
      <c r="C503" s="17" t="n"/>
      <c r="D503" s="17" t="n"/>
      <c r="E503" s="19">
        <f>IF($D503="","",IFERROR(INDEX('Roster &amp; Settings'!$B$5:$B$104,MATCH($D503,'Roster &amp; Settings'!$A$5:$A$104,0)),"Unknown learner"))</f>
        <v/>
      </c>
      <c r="F503" s="19">
        <f>IF($D503="","",IFERROR(INDEX('Roster &amp; Settings'!$C$5:$C$104,MATCH($D503,'Roster &amp; Settings'!$A$5:$A$104,0)),"Unknown group"))</f>
        <v/>
      </c>
      <c r="G503" s="17" t="n"/>
      <c r="H503" s="20" t="n"/>
      <c r="I503" s="20" t="n"/>
      <c r="J503" s="17" t="n"/>
      <c r="K503" s="21">
        <f>IF(COUNTA($A503:$I503)=0,"",IF(OR($A503="",$B503="",$C503="",$D503="",$G503="",$H503=""),0,IF($G503="Excused",0,1)))</f>
        <v/>
      </c>
      <c r="L503" s="21">
        <f>IF(COUNTA($A503:$I503)=0,"",IF(OR($A503="",$B503="",$C503="",$D503="",$G503="",$H503=""),0,IF(OR($G503="Present",$G503="Late"),1,0)))</f>
        <v/>
      </c>
      <c r="M503" s="22">
        <f>IF(OR($K503="",$K503=0),"",IFERROR($L503/$K503,""))</f>
        <v/>
      </c>
      <c r="N503" s="19">
        <f>IF(COUNTA($A503:$J503)=0,"",IF(OR($A503="",$B503="",$C503="",$D503="",$G503="",$H503=""),"Missing required field",IF(COUNTIF($A$5:$A$504,$A503)&gt;1,"Duplicate Record ID",IF(OR($E503="Unknown learner",$F503="Unknown group"),"Unknown learner",IF($B503&gt;TODAY(),"Future session date",IF(OR(NOT(ISNUMBER($H503)),$H503&lt;=0,$H503&gt;1440),"Invalid scheduled minutes",IF(AND(ISNUMBER($I503),$I503&gt;$H503),"Attended minutes exceed scheduled minutes",IF(AND($G503="Present",ISNUMBER($I503),$I503&lt;$H503),"Present with reduced minutes",IF(AND($G503="Late",OR($I503="",$I503&gt;=$H503)),"Review late minutes",IF(AND($G503="Absent",ISNUMBER($I503),$I503&gt;0),"Absent with attended minutes",IF(AND($G503="Excused",ISNUMBER($I503),$I503&gt;0),"Excused with attended minutes",""))))))))))</f>
        <v/>
      </c>
    </row>
    <row r="504">
      <c r="A504" s="17" t="n"/>
      <c r="B504" s="18" t="n"/>
      <c r="C504" s="17" t="n"/>
      <c r="D504" s="17" t="n"/>
      <c r="E504" s="19">
        <f>IF($D504="","",IFERROR(INDEX('Roster &amp; Settings'!$B$5:$B$104,MATCH($D504,'Roster &amp; Settings'!$A$5:$A$104,0)),"Unknown learner"))</f>
        <v/>
      </c>
      <c r="F504" s="19">
        <f>IF($D504="","",IFERROR(INDEX('Roster &amp; Settings'!$C$5:$C$104,MATCH($D504,'Roster &amp; Settings'!$A$5:$A$104,0)),"Unknown group"))</f>
        <v/>
      </c>
      <c r="G504" s="17" t="n"/>
      <c r="H504" s="20" t="n"/>
      <c r="I504" s="20" t="n"/>
      <c r="J504" s="17" t="n"/>
      <c r="K504" s="21">
        <f>IF(COUNTA($A504:$I504)=0,"",IF(OR($A504="",$B504="",$C504="",$D504="",$G504="",$H504=""),0,IF($G504="Excused",0,1)))</f>
        <v/>
      </c>
      <c r="L504" s="21">
        <f>IF(COUNTA($A504:$I504)=0,"",IF(OR($A504="",$B504="",$C504="",$D504="",$G504="",$H504=""),0,IF(OR($G504="Present",$G504="Late"),1,0)))</f>
        <v/>
      </c>
      <c r="M504" s="22">
        <f>IF(OR($K504="",$K504=0),"",IFERROR($L504/$K504,""))</f>
        <v/>
      </c>
      <c r="N504" s="19">
        <f>IF(COUNTA($A504:$J504)=0,"",IF(OR($A504="",$B504="",$C504="",$D504="",$G504="",$H504=""),"Missing required field",IF(COUNTIF($A$5:$A$504,$A504)&gt;1,"Duplicate Record ID",IF(OR($E504="Unknown learner",$F504="Unknown group"),"Unknown learner",IF($B504&gt;TODAY(),"Future session date",IF(OR(NOT(ISNUMBER($H504)),$H504&lt;=0,$H504&gt;1440),"Invalid scheduled minutes",IF(AND(ISNUMBER($I504),$I504&gt;$H504),"Attended minutes exceed scheduled minutes",IF(AND($G504="Present",ISNUMBER($I504),$I504&lt;$H504),"Present with reduced minutes",IF(AND($G504="Late",OR($I504="",$I504&gt;=$H504)),"Review late minutes",IF(AND($G504="Absent",ISNUMBER($I504),$I504&gt;0),"Absent with attended minutes",IF(AND($G504="Excused",ISNUMBER($I504),$I504&gt;0),"Excused with attended minutes",""))))))))))</f>
        <v/>
      </c>
    </row>
  </sheetData>
  <mergeCells count="1">
    <mergeCell ref="A1:N1"/>
  </mergeCells>
  <conditionalFormatting sqref="A5:N504">
    <cfRule type="expression" priority="1" dxfId="0" stopIfTrue="1">
      <formula>$N5&lt;&gt;""</formula>
    </cfRule>
  </conditionalFormatting>
  <conditionalFormatting sqref="G5:G504">
    <cfRule type="expression" priority="2" dxfId="1">
      <formula>$G5="Present"</formula>
    </cfRule>
    <cfRule type="expression" priority="3" dxfId="2">
      <formula>$G5="Late"</formula>
    </cfRule>
    <cfRule type="expression" priority="4" dxfId="3">
      <formula>$G5="Absent"</formula>
    </cfRule>
    <cfRule type="expression" priority="5" dxfId="5">
      <formula>$G5="Excused"</formula>
    </cfRule>
  </conditionalFormatting>
  <conditionalFormatting sqref="A5:A504">
    <cfRule type="expression" priority="6" dxfId="0">
      <formula>AND($A5&lt;&gt;"",COUNTIF($A$5:$A$504,$A5)&gt;1)</formula>
    </cfRule>
  </conditionalFormatting>
  <conditionalFormatting sqref="B5:B504">
    <cfRule type="expression" priority="7" dxfId="2">
      <formula>AND(ISNUMBER($B5),$B5&gt;TODAY())</formula>
    </cfRule>
  </conditionalFormatting>
  <dataValidations count="8">
    <dataValidation sqref="A5:A504" showDropDown="0" showInputMessage="0" showErrorMessage="1" allowBlank="0" errorTitle="Duplicate Record ID" error="Enter a unique Record ID." type="custom">
      <formula1>OR(A5="",COUNTIF($A$5:$A$504,A5)=1)</formula1>
    </dataValidation>
    <dataValidation sqref="B5:B504" showDropDown="0" showInputMessage="0" showErrorMessage="1" allowBlank="0" errorTitle="Invalid Date" error="Enter a valid session date between 01/01/2020 and 12/31/2035." type="date" operator="between">
      <formula1>DATE(2020,1,1)</formula1>
      <formula2>DATE(2035,12,31)</formula2>
    </dataValidation>
    <dataValidation sqref="C5:C504" showDropDown="0" showInputMessage="0" showErrorMessage="1" allowBlank="0" errorTitle="Invalid Session Title" error="Enter a session title with no more than 80 characters." type="textLength" operator="between">
      <formula1>1</formula1>
      <formula2>80</formula2>
    </dataValidation>
    <dataValidation sqref="D5:D504" showDropDown="0" showInputMessage="0" showErrorMessage="1" allowBlank="0" errorTitle="Invalid Learner ID" error="Select a Learner ID from the roster." type="list">
      <formula1>INDIRECT("'Roster &amp; Settings'!$A$5:$A$104")</formula1>
    </dataValidation>
    <dataValidation sqref="G5:G504" showDropDown="0" showInputMessage="0" showErrorMessage="1" allowBlank="0" errorTitle="Invalid Attendance Status" error="Select Present, Late, Absent, or Excused." type="list">
      <formula1>INDIRECT("'Roster &amp; Settings'!$N$5:$N$8")</formula1>
    </dataValidation>
    <dataValidation sqref="H5:H504" showDropDown="0" showInputMessage="0" showErrorMessage="1" allowBlank="0" errorTitle="Invalid Scheduled Minutes" error="Enter a whole number from 1 to 1,440." type="whole" operator="between">
      <formula1>1</formula1>
      <formula2>1440</formula2>
    </dataValidation>
    <dataValidation sqref="I5:I504" showDropDown="0" showInputMessage="0" showErrorMessage="1" allowBlank="0" errorTitle="Invalid Attended Minutes" error="Enter a whole number from 0 to 1,440." type="whole" operator="between">
      <formula1>0</formula1>
      <formula2>1440</formula2>
    </dataValidation>
    <dataValidation sqref="J5:J504" showDropDown="0" showInputMessage="0" showErrorMessage="1" allowBlank="0" errorTitle="Note Too Long" error="Keep the note to 250 characters or fewer." type="textLength" operator="lessThanOrEqual">
      <formula1>250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8" customWidth="1" min="3" max="3"/>
    <col width="10" customWidth="1" min="4" max="4"/>
    <col width="24" customWidth="1" min="5" max="5"/>
    <col width="17" customWidth="1" min="6" max="6"/>
    <col width="17" customWidth="1" min="7" max="7"/>
    <col width="23" customWidth="1" min="8" max="8"/>
    <col width="24" customWidth="1" min="9" max="9"/>
    <col width="3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</cols>
  <sheetData>
    <row r="1" ht="28" customHeight="1">
      <c r="A1" s="1" t="inlineStr">
        <is>
          <t>Roster</t>
        </is>
      </c>
      <c r="K1" s="23" t="inlineStr">
        <is>
          <t>Workbook Settings</t>
        </is>
      </c>
    </row>
    <row r="2">
      <c r="A2" s="4" t="inlineStr">
        <is>
          <t>Maintain learner IDs, display names, groups, active status, and attendance targets.</t>
        </is>
      </c>
    </row>
    <row r="3">
      <c r="K3" s="24" t="inlineStr">
        <is>
          <t>Default Target Rate</t>
        </is>
      </c>
      <c r="L3" s="25" t="n">
        <v>0.85</v>
      </c>
    </row>
    <row r="4">
      <c r="A4" s="12" t="inlineStr">
        <is>
          <t>Learner ID</t>
        </is>
      </c>
      <c r="B4" s="12" t="inlineStr">
        <is>
          <t>Learner Name</t>
        </is>
      </c>
      <c r="C4" s="12" t="inlineStr">
        <is>
          <t>Group</t>
        </is>
      </c>
      <c r="D4" s="12" t="inlineStr">
        <is>
          <t>Active</t>
        </is>
      </c>
      <c r="E4" s="12" t="inlineStr">
        <is>
          <t>Target Attendance Rate</t>
        </is>
      </c>
      <c r="F4" s="12" t="inlineStr">
        <is>
          <t>Counted Sessions</t>
        </is>
      </c>
      <c r="G4" s="12" t="inlineStr">
        <is>
          <t>Attended Sessions</t>
        </is>
      </c>
      <c r="H4" s="12" t="inlineStr">
        <is>
          <t>Overall Attendance Rate</t>
        </is>
      </c>
      <c r="I4" s="12" t="inlineStr">
        <is>
          <t>Roster Review</t>
        </is>
      </c>
      <c r="L4" s="24" t="inlineStr">
        <is>
          <t>Group List</t>
        </is>
      </c>
      <c r="N4" s="24" t="inlineStr">
        <is>
          <t>Attendance Status</t>
        </is>
      </c>
      <c r="P4" s="24" t="inlineStr">
        <is>
          <t>Dashboard Group</t>
        </is>
      </c>
      <c r="R4" s="24" t="inlineStr">
        <is>
          <t>Yes or No</t>
        </is>
      </c>
    </row>
    <row r="5">
      <c r="A5" s="17" t="inlineStr">
        <is>
          <t>LRN-1001</t>
        </is>
      </c>
      <c r="B5" s="17" t="inlineStr">
        <is>
          <t>Avery Brooks</t>
        </is>
      </c>
      <c r="C5" s="17" t="inlineStr">
        <is>
          <t>North Cohort</t>
        </is>
      </c>
      <c r="D5" s="17" t="inlineStr">
        <is>
          <t>Yes</t>
        </is>
      </c>
      <c r="E5" s="26" t="n">
        <v>0.9</v>
      </c>
      <c r="F5" s="19">
        <f>IF($A5="","",SUMIFS('Attendance Log'!$K$5:$K$504,'Attendance Log'!$D$5:$D$504,$A5))</f>
        <v/>
      </c>
      <c r="G5" s="19">
        <f>IF($A5="","",SUMIFS('Attendance Log'!$L$5:$L$504,'Attendance Log'!$D$5:$D$504,$A5))</f>
        <v/>
      </c>
      <c r="H5" s="22">
        <f>IF(OR($A5="",$F5=0),"",IFERROR($G5/$F5,""))</f>
        <v/>
      </c>
      <c r="I5" s="19">
        <f>IF(COUNTA($A5:$E5)=0,"",IF(OR($A5="",$B5="",$C5="",$D5="",$E5=""),"Missing roster field",IF(COUNTIF($A$5:$A$104,$A5)&gt;1,"Duplicate Learner ID","")))</f>
        <v/>
      </c>
      <c r="L5" s="27" t="inlineStr">
        <is>
          <t>North Cohort</t>
        </is>
      </c>
      <c r="N5" s="27" t="inlineStr">
        <is>
          <t>Present</t>
        </is>
      </c>
      <c r="P5" s="27" t="inlineStr">
        <is>
          <t>All Groups</t>
        </is>
      </c>
      <c r="R5" s="27" t="inlineStr">
        <is>
          <t>Yes</t>
        </is>
      </c>
    </row>
    <row r="6">
      <c r="A6" s="17" t="inlineStr">
        <is>
          <t>LRN-1002</t>
        </is>
      </c>
      <c r="B6" s="17" t="inlineStr">
        <is>
          <t>Jordan Ellis</t>
        </is>
      </c>
      <c r="C6" s="17" t="inlineStr">
        <is>
          <t>North Cohort</t>
        </is>
      </c>
      <c r="D6" s="17" t="inlineStr">
        <is>
          <t>Yes</t>
        </is>
      </c>
      <c r="E6" s="26" t="n">
        <v>0.85</v>
      </c>
      <c r="F6" s="19">
        <f>IF($A6="","",SUMIFS('Attendance Log'!$K$5:$K$504,'Attendance Log'!$D$5:$D$504,$A6))</f>
        <v/>
      </c>
      <c r="G6" s="19">
        <f>IF($A6="","",SUMIFS('Attendance Log'!$L$5:$L$504,'Attendance Log'!$D$5:$D$504,$A6))</f>
        <v/>
      </c>
      <c r="H6" s="22">
        <f>IF(OR($A6="",$F6=0),"",IFERROR($G6/$F6,""))</f>
        <v/>
      </c>
      <c r="I6" s="19">
        <f>IF(COUNTA($A6:$E6)=0,"",IF(OR($A6="",$B6="",$C6="",$D6="",$E6=""),"Missing roster field",IF(COUNTIF($A$5:$A$104,$A6)&gt;1,"Duplicate Learner ID","")))</f>
        <v/>
      </c>
      <c r="L6" s="27" t="inlineStr">
        <is>
          <t>South Cohort</t>
        </is>
      </c>
      <c r="N6" s="27" t="inlineStr">
        <is>
          <t>Late</t>
        </is>
      </c>
      <c r="P6" s="27" t="inlineStr">
        <is>
          <t>North Cohort</t>
        </is>
      </c>
      <c r="R6" s="27" t="inlineStr">
        <is>
          <t>No</t>
        </is>
      </c>
    </row>
    <row r="7">
      <c r="A7" s="17" t="inlineStr">
        <is>
          <t>LRN-1003</t>
        </is>
      </c>
      <c r="B7" s="17" t="inlineStr">
        <is>
          <t>Casey Monroe</t>
        </is>
      </c>
      <c r="C7" s="17" t="inlineStr">
        <is>
          <t>North Cohort</t>
        </is>
      </c>
      <c r="D7" s="17" t="inlineStr">
        <is>
          <t>Yes</t>
        </is>
      </c>
      <c r="E7" s="26" t="n">
        <v>0.8</v>
      </c>
      <c r="F7" s="19">
        <f>IF($A7="","",SUMIFS('Attendance Log'!$K$5:$K$504,'Attendance Log'!$D$5:$D$504,$A7))</f>
        <v/>
      </c>
      <c r="G7" s="19">
        <f>IF($A7="","",SUMIFS('Attendance Log'!$L$5:$L$504,'Attendance Log'!$D$5:$D$504,$A7))</f>
        <v/>
      </c>
      <c r="H7" s="22">
        <f>IF(OR($A7="",$F7=0),"",IFERROR($G7/$F7,""))</f>
        <v/>
      </c>
      <c r="I7" s="19">
        <f>IF(COUNTA($A7:$E7)=0,"",IF(OR($A7="",$B7="",$C7="",$D7="",$E7=""),"Missing roster field",IF(COUNTIF($A$5:$A$104,$A7)&gt;1,"Duplicate Learner ID","")))</f>
        <v/>
      </c>
      <c r="L7" s="27" t="inlineStr">
        <is>
          <t>Evening Cohort</t>
        </is>
      </c>
      <c r="N7" s="27" t="inlineStr">
        <is>
          <t>Absent</t>
        </is>
      </c>
      <c r="P7" s="27" t="inlineStr">
        <is>
          <t>South Cohort</t>
        </is>
      </c>
    </row>
    <row r="8">
      <c r="A8" s="17" t="inlineStr">
        <is>
          <t>LRN-1004</t>
        </is>
      </c>
      <c r="B8" s="17" t="inlineStr">
        <is>
          <t>Morgan Reed</t>
        </is>
      </c>
      <c r="C8" s="17" t="inlineStr">
        <is>
          <t>North Cohort</t>
        </is>
      </c>
      <c r="D8" s="17" t="inlineStr">
        <is>
          <t>Yes</t>
        </is>
      </c>
      <c r="E8" s="26" t="n">
        <v>0.9</v>
      </c>
      <c r="F8" s="19">
        <f>IF($A8="","",SUMIFS('Attendance Log'!$K$5:$K$504,'Attendance Log'!$D$5:$D$504,$A8))</f>
        <v/>
      </c>
      <c r="G8" s="19">
        <f>IF($A8="","",SUMIFS('Attendance Log'!$L$5:$L$504,'Attendance Log'!$D$5:$D$504,$A8))</f>
        <v/>
      </c>
      <c r="H8" s="22">
        <f>IF(OR($A8="",$F8=0),"",IFERROR($G8/$F8,""))</f>
        <v/>
      </c>
      <c r="I8" s="19">
        <f>IF(COUNTA($A8:$E8)=0,"",IF(OR($A8="",$B8="",$C8="",$D8="",$E8=""),"Missing roster field",IF(COUNTIF($A$5:$A$104,$A8)&gt;1,"Duplicate Learner ID","")))</f>
        <v/>
      </c>
      <c r="L8" s="27" t="inlineStr">
        <is>
          <t>Virtual Cohort</t>
        </is>
      </c>
      <c r="N8" s="27" t="inlineStr">
        <is>
          <t>Excused</t>
        </is>
      </c>
      <c r="P8" s="27" t="inlineStr">
        <is>
          <t>Evening Cohort</t>
        </is>
      </c>
    </row>
    <row r="9">
      <c r="A9" s="17" t="inlineStr">
        <is>
          <t>LRN-1005</t>
        </is>
      </c>
      <c r="B9" s="17" t="inlineStr">
        <is>
          <t>Taylor Quinn</t>
        </is>
      </c>
      <c r="C9" s="17" t="inlineStr">
        <is>
          <t>North Cohort</t>
        </is>
      </c>
      <c r="D9" s="17" t="inlineStr">
        <is>
          <t>Yes</t>
        </is>
      </c>
      <c r="E9" s="26" t="n">
        <v>0.85</v>
      </c>
      <c r="F9" s="19">
        <f>IF($A9="","",SUMIFS('Attendance Log'!$K$5:$K$504,'Attendance Log'!$D$5:$D$504,$A9))</f>
        <v/>
      </c>
      <c r="G9" s="19">
        <f>IF($A9="","",SUMIFS('Attendance Log'!$L$5:$L$504,'Attendance Log'!$D$5:$D$504,$A9))</f>
        <v/>
      </c>
      <c r="H9" s="22">
        <f>IF(OR($A9="",$F9=0),"",IFERROR($G9/$F9,""))</f>
        <v/>
      </c>
      <c r="I9" s="19">
        <f>IF(COUNTA($A9:$E9)=0,"",IF(OR($A9="",$B9="",$C9="",$D9="",$E9=""),"Missing roster field",IF(COUNTIF($A$5:$A$104,$A9)&gt;1,"Duplicate Learner ID","")))</f>
        <v/>
      </c>
      <c r="L9" s="27" t="n"/>
      <c r="P9" s="27" t="inlineStr">
        <is>
          <t>Virtual Cohort</t>
        </is>
      </c>
    </row>
    <row r="10">
      <c r="A10" s="17" t="inlineStr">
        <is>
          <t>LRN-1006</t>
        </is>
      </c>
      <c r="B10" s="17" t="inlineStr">
        <is>
          <t>Riley Bennett</t>
        </is>
      </c>
      <c r="C10" s="17" t="inlineStr">
        <is>
          <t>South Cohort</t>
        </is>
      </c>
      <c r="D10" s="17" t="inlineStr">
        <is>
          <t>Yes</t>
        </is>
      </c>
      <c r="E10" s="26" t="n">
        <v>0.9</v>
      </c>
      <c r="F10" s="19">
        <f>IF($A10="","",SUMIFS('Attendance Log'!$K$5:$K$504,'Attendance Log'!$D$5:$D$504,$A10))</f>
        <v/>
      </c>
      <c r="G10" s="19">
        <f>IF($A10="","",SUMIFS('Attendance Log'!$L$5:$L$504,'Attendance Log'!$D$5:$D$504,$A10))</f>
        <v/>
      </c>
      <c r="H10" s="22">
        <f>IF(OR($A10="",$F10=0),"",IFERROR($G10/$F10,""))</f>
        <v/>
      </c>
      <c r="I10" s="19">
        <f>IF(COUNTA($A10:$E10)=0,"",IF(OR($A10="",$B10="",$C10="",$D10="",$E10=""),"Missing roster field",IF(COUNTIF($A$5:$A$104,$A10)&gt;1,"Duplicate Learner ID","")))</f>
        <v/>
      </c>
      <c r="L10" s="27" t="n"/>
    </row>
    <row r="11">
      <c r="A11" s="17" t="inlineStr">
        <is>
          <t>LRN-1007</t>
        </is>
      </c>
      <c r="B11" s="17" t="inlineStr">
        <is>
          <t>Cameron Hayes</t>
        </is>
      </c>
      <c r="C11" s="17" t="inlineStr">
        <is>
          <t>South Cohort</t>
        </is>
      </c>
      <c r="D11" s="17" t="inlineStr">
        <is>
          <t>Yes</t>
        </is>
      </c>
      <c r="E11" s="26" t="n">
        <v>0.85</v>
      </c>
      <c r="F11" s="19">
        <f>IF($A11="","",SUMIFS('Attendance Log'!$K$5:$K$504,'Attendance Log'!$D$5:$D$504,$A11))</f>
        <v/>
      </c>
      <c r="G11" s="19">
        <f>IF($A11="","",SUMIFS('Attendance Log'!$L$5:$L$504,'Attendance Log'!$D$5:$D$504,$A11))</f>
        <v/>
      </c>
      <c r="H11" s="22">
        <f>IF(OR($A11="",$F11=0),"",IFERROR($G11/$F11,""))</f>
        <v/>
      </c>
      <c r="I11" s="19">
        <f>IF(COUNTA($A11:$E11)=0,"",IF(OR($A11="",$B11="",$C11="",$D11="",$E11=""),"Missing roster field",IF(COUNTIF($A$5:$A$104,$A11)&gt;1,"Duplicate Learner ID","")))</f>
        <v/>
      </c>
      <c r="L11" s="27" t="n"/>
    </row>
    <row r="12">
      <c r="A12" s="17" t="inlineStr">
        <is>
          <t>LRN-1008</t>
        </is>
      </c>
      <c r="B12" s="17" t="inlineStr">
        <is>
          <t>Skyler James</t>
        </is>
      </c>
      <c r="C12" s="17" t="inlineStr">
        <is>
          <t>Evening Cohort</t>
        </is>
      </c>
      <c r="D12" s="17" t="inlineStr">
        <is>
          <t>Yes</t>
        </is>
      </c>
      <c r="E12" s="26" t="n">
        <v>0.8</v>
      </c>
      <c r="F12" s="19">
        <f>IF($A12="","",SUMIFS('Attendance Log'!$K$5:$K$504,'Attendance Log'!$D$5:$D$504,$A12))</f>
        <v/>
      </c>
      <c r="G12" s="19">
        <f>IF($A12="","",SUMIFS('Attendance Log'!$L$5:$L$504,'Attendance Log'!$D$5:$D$504,$A12))</f>
        <v/>
      </c>
      <c r="H12" s="22">
        <f>IF(OR($A12="",$F12=0),"",IFERROR($G12/$F12,""))</f>
        <v/>
      </c>
      <c r="I12" s="19">
        <f>IF(COUNTA($A12:$E12)=0,"",IF(OR($A12="",$B12="",$C12="",$D12="",$E12=""),"Missing roster field",IF(COUNTIF($A$5:$A$104,$A12)&gt;1,"Duplicate Learner ID","")))</f>
        <v/>
      </c>
      <c r="L12" s="27" t="n"/>
    </row>
    <row r="13">
      <c r="A13" s="17" t="inlineStr">
        <is>
          <t>LRN-1009</t>
        </is>
      </c>
      <c r="B13" s="17" t="inlineStr">
        <is>
          <t>Parker Lane</t>
        </is>
      </c>
      <c r="C13" s="17" t="inlineStr">
        <is>
          <t>Evening Cohort</t>
        </is>
      </c>
      <c r="D13" s="17" t="inlineStr">
        <is>
          <t>Yes</t>
        </is>
      </c>
      <c r="E13" s="26" t="n">
        <v>0.9</v>
      </c>
      <c r="F13" s="19">
        <f>IF($A13="","",SUMIFS('Attendance Log'!$K$5:$K$504,'Attendance Log'!$D$5:$D$504,$A13))</f>
        <v/>
      </c>
      <c r="G13" s="19">
        <f>IF($A13="","",SUMIFS('Attendance Log'!$L$5:$L$504,'Attendance Log'!$D$5:$D$504,$A13))</f>
        <v/>
      </c>
      <c r="H13" s="22">
        <f>IF(OR($A13="",$F13=0),"",IFERROR($G13/$F13,""))</f>
        <v/>
      </c>
      <c r="I13" s="19">
        <f>IF(COUNTA($A13:$E13)=0,"",IF(OR($A13="",$B13="",$C13="",$D13="",$E13=""),"Missing roster field",IF(COUNTIF($A$5:$A$104,$A13)&gt;1,"Duplicate Learner ID","")))</f>
        <v/>
      </c>
    </row>
    <row r="14">
      <c r="A14" s="17" t="inlineStr">
        <is>
          <t>LRN-1010</t>
        </is>
      </c>
      <c r="B14" s="17" t="inlineStr">
        <is>
          <t>Drew Sullivan</t>
        </is>
      </c>
      <c r="C14" s="17" t="inlineStr">
        <is>
          <t>Virtual Cohort</t>
        </is>
      </c>
      <c r="D14" s="17" t="inlineStr">
        <is>
          <t>Yes</t>
        </is>
      </c>
      <c r="E14" s="26" t="n">
        <v>0.85</v>
      </c>
      <c r="F14" s="19">
        <f>IF($A14="","",SUMIFS('Attendance Log'!$K$5:$K$504,'Attendance Log'!$D$5:$D$504,$A14))</f>
        <v/>
      </c>
      <c r="G14" s="19">
        <f>IF($A14="","",SUMIFS('Attendance Log'!$L$5:$L$504,'Attendance Log'!$D$5:$D$504,$A14))</f>
        <v/>
      </c>
      <c r="H14" s="22">
        <f>IF(OR($A14="",$F14=0),"",IFERROR($G14/$F14,""))</f>
        <v/>
      </c>
      <c r="I14" s="19">
        <f>IF(COUNTA($A14:$E14)=0,"",IF(OR($A14="",$B14="",$C14="",$D14="",$E14=""),"Missing roster field",IF(COUNTIF($A$5:$A$104,$A14)&gt;1,"Duplicate Learner ID","")))</f>
        <v/>
      </c>
    </row>
    <row r="15">
      <c r="A15" s="17" t="n"/>
      <c r="B15" s="17" t="n"/>
      <c r="C15" s="17" t="n"/>
      <c r="D15" s="17" t="n"/>
      <c r="E15" s="26" t="n"/>
      <c r="F15" s="19">
        <f>IF($A15="","",SUMIFS('Attendance Log'!$K$5:$K$504,'Attendance Log'!$D$5:$D$504,$A15))</f>
        <v/>
      </c>
      <c r="G15" s="19">
        <f>IF($A15="","",SUMIFS('Attendance Log'!$L$5:$L$504,'Attendance Log'!$D$5:$D$504,$A15))</f>
        <v/>
      </c>
      <c r="H15" s="22">
        <f>IF(OR($A15="",$F15=0),"",IFERROR($G15/$F15,""))</f>
        <v/>
      </c>
      <c r="I15" s="19">
        <f>IF(COUNTA($A15:$E15)=0,"",IF(OR($A15="",$B15="",$C15="",$D15="",$E15=""),"Missing roster field",IF(COUNTIF($A$5:$A$104,$A15)&gt;1,"Duplicate Learner ID","")))</f>
        <v/>
      </c>
    </row>
    <row r="16">
      <c r="A16" s="17" t="n"/>
      <c r="B16" s="17" t="n"/>
      <c r="C16" s="17" t="n"/>
      <c r="D16" s="17" t="n"/>
      <c r="E16" s="26" t="n"/>
      <c r="F16" s="19">
        <f>IF($A16="","",SUMIFS('Attendance Log'!$K$5:$K$504,'Attendance Log'!$D$5:$D$504,$A16))</f>
        <v/>
      </c>
      <c r="G16" s="19">
        <f>IF($A16="","",SUMIFS('Attendance Log'!$L$5:$L$504,'Attendance Log'!$D$5:$D$504,$A16))</f>
        <v/>
      </c>
      <c r="H16" s="22">
        <f>IF(OR($A16="",$F16=0),"",IFERROR($G16/$F16,""))</f>
        <v/>
      </c>
      <c r="I16" s="19">
        <f>IF(COUNTA($A16:$E16)=0,"",IF(OR($A16="",$B16="",$C16="",$D16="",$E16=""),"Missing roster field",IF(COUNTIF($A$5:$A$104,$A16)&gt;1,"Duplicate Learner ID","")))</f>
        <v/>
      </c>
    </row>
    <row r="17">
      <c r="A17" s="17" t="n"/>
      <c r="B17" s="17" t="n"/>
      <c r="C17" s="17" t="n"/>
      <c r="D17" s="17" t="n"/>
      <c r="E17" s="26" t="n"/>
      <c r="F17" s="19">
        <f>IF($A17="","",SUMIFS('Attendance Log'!$K$5:$K$504,'Attendance Log'!$D$5:$D$504,$A17))</f>
        <v/>
      </c>
      <c r="G17" s="19">
        <f>IF($A17="","",SUMIFS('Attendance Log'!$L$5:$L$504,'Attendance Log'!$D$5:$D$504,$A17))</f>
        <v/>
      </c>
      <c r="H17" s="22">
        <f>IF(OR($A17="",$F17=0),"",IFERROR($G17/$F17,""))</f>
        <v/>
      </c>
      <c r="I17" s="19">
        <f>IF(COUNTA($A17:$E17)=0,"",IF(OR($A17="",$B17="",$C17="",$D17="",$E17=""),"Missing roster field",IF(COUNTIF($A$5:$A$104,$A17)&gt;1,"Duplicate Learner ID","")))</f>
        <v/>
      </c>
    </row>
    <row r="18">
      <c r="A18" s="17" t="n"/>
      <c r="B18" s="17" t="n"/>
      <c r="C18" s="17" t="n"/>
      <c r="D18" s="17" t="n"/>
      <c r="E18" s="26" t="n"/>
      <c r="F18" s="19">
        <f>IF($A18="","",SUMIFS('Attendance Log'!$K$5:$K$504,'Attendance Log'!$D$5:$D$504,$A18))</f>
        <v/>
      </c>
      <c r="G18" s="19">
        <f>IF($A18="","",SUMIFS('Attendance Log'!$L$5:$L$504,'Attendance Log'!$D$5:$D$504,$A18))</f>
        <v/>
      </c>
      <c r="H18" s="22">
        <f>IF(OR($A18="",$F18=0),"",IFERROR($G18/$F18,""))</f>
        <v/>
      </c>
      <c r="I18" s="19">
        <f>IF(COUNTA($A18:$E18)=0,"",IF(OR($A18="",$B18="",$C18="",$D18="",$E18=""),"Missing roster field",IF(COUNTIF($A$5:$A$104,$A18)&gt;1,"Duplicate Learner ID","")))</f>
        <v/>
      </c>
    </row>
    <row r="19">
      <c r="A19" s="17" t="n"/>
      <c r="B19" s="17" t="n"/>
      <c r="C19" s="17" t="n"/>
      <c r="D19" s="17" t="n"/>
      <c r="E19" s="26" t="n"/>
      <c r="F19" s="19">
        <f>IF($A19="","",SUMIFS('Attendance Log'!$K$5:$K$504,'Attendance Log'!$D$5:$D$504,$A19))</f>
        <v/>
      </c>
      <c r="G19" s="19">
        <f>IF($A19="","",SUMIFS('Attendance Log'!$L$5:$L$504,'Attendance Log'!$D$5:$D$504,$A19))</f>
        <v/>
      </c>
      <c r="H19" s="22">
        <f>IF(OR($A19="",$F19=0),"",IFERROR($G19/$F19,""))</f>
        <v/>
      </c>
      <c r="I19" s="19">
        <f>IF(COUNTA($A19:$E19)=0,"",IF(OR($A19="",$B19="",$C19="",$D19="",$E19=""),"Missing roster field",IF(COUNTIF($A$5:$A$104,$A19)&gt;1,"Duplicate Learner ID","")))</f>
        <v/>
      </c>
    </row>
    <row r="20">
      <c r="A20" s="17" t="n"/>
      <c r="B20" s="17" t="n"/>
      <c r="C20" s="17" t="n"/>
      <c r="D20" s="17" t="n"/>
      <c r="E20" s="26" t="n"/>
      <c r="F20" s="19">
        <f>IF($A20="","",SUMIFS('Attendance Log'!$K$5:$K$504,'Attendance Log'!$D$5:$D$504,$A20))</f>
        <v/>
      </c>
      <c r="G20" s="19">
        <f>IF($A20="","",SUMIFS('Attendance Log'!$L$5:$L$504,'Attendance Log'!$D$5:$D$504,$A20))</f>
        <v/>
      </c>
      <c r="H20" s="22">
        <f>IF(OR($A20="",$F20=0),"",IFERROR($G20/$F20,""))</f>
        <v/>
      </c>
      <c r="I20" s="19">
        <f>IF(COUNTA($A20:$E20)=0,"",IF(OR($A20="",$B20="",$C20="",$D20="",$E20=""),"Missing roster field",IF(COUNTIF($A$5:$A$104,$A20)&gt;1,"Duplicate Learner ID","")))</f>
        <v/>
      </c>
    </row>
    <row r="21">
      <c r="A21" s="17" t="n"/>
      <c r="B21" s="17" t="n"/>
      <c r="C21" s="17" t="n"/>
      <c r="D21" s="17" t="n"/>
      <c r="E21" s="26" t="n"/>
      <c r="F21" s="19">
        <f>IF($A21="","",SUMIFS('Attendance Log'!$K$5:$K$504,'Attendance Log'!$D$5:$D$504,$A21))</f>
        <v/>
      </c>
      <c r="G21" s="19">
        <f>IF($A21="","",SUMIFS('Attendance Log'!$L$5:$L$504,'Attendance Log'!$D$5:$D$504,$A21))</f>
        <v/>
      </c>
      <c r="H21" s="22">
        <f>IF(OR($A21="",$F21=0),"",IFERROR($G21/$F21,""))</f>
        <v/>
      </c>
      <c r="I21" s="19">
        <f>IF(COUNTA($A21:$E21)=0,"",IF(OR($A21="",$B21="",$C21="",$D21="",$E21=""),"Missing roster field",IF(COUNTIF($A$5:$A$104,$A21)&gt;1,"Duplicate Learner ID","")))</f>
        <v/>
      </c>
    </row>
    <row r="22">
      <c r="A22" s="17" t="n"/>
      <c r="B22" s="17" t="n"/>
      <c r="C22" s="17" t="n"/>
      <c r="D22" s="17" t="n"/>
      <c r="E22" s="26" t="n"/>
      <c r="F22" s="19">
        <f>IF($A22="","",SUMIFS('Attendance Log'!$K$5:$K$504,'Attendance Log'!$D$5:$D$504,$A22))</f>
        <v/>
      </c>
      <c r="G22" s="19">
        <f>IF($A22="","",SUMIFS('Attendance Log'!$L$5:$L$504,'Attendance Log'!$D$5:$D$504,$A22))</f>
        <v/>
      </c>
      <c r="H22" s="22">
        <f>IF(OR($A22="",$F22=0),"",IFERROR($G22/$F22,""))</f>
        <v/>
      </c>
      <c r="I22" s="19">
        <f>IF(COUNTA($A22:$E22)=0,"",IF(OR($A22="",$B22="",$C22="",$D22="",$E22=""),"Missing roster field",IF(COUNTIF($A$5:$A$104,$A22)&gt;1,"Duplicate Learner ID","")))</f>
        <v/>
      </c>
    </row>
    <row r="23">
      <c r="A23" s="17" t="n"/>
      <c r="B23" s="17" t="n"/>
      <c r="C23" s="17" t="n"/>
      <c r="D23" s="17" t="n"/>
      <c r="E23" s="26" t="n"/>
      <c r="F23" s="19">
        <f>IF($A23="","",SUMIFS('Attendance Log'!$K$5:$K$504,'Attendance Log'!$D$5:$D$504,$A23))</f>
        <v/>
      </c>
      <c r="G23" s="19">
        <f>IF($A23="","",SUMIFS('Attendance Log'!$L$5:$L$504,'Attendance Log'!$D$5:$D$504,$A23))</f>
        <v/>
      </c>
      <c r="H23" s="22">
        <f>IF(OR($A23="",$F23=0),"",IFERROR($G23/$F23,""))</f>
        <v/>
      </c>
      <c r="I23" s="19">
        <f>IF(COUNTA($A23:$E23)=0,"",IF(OR($A23="",$B23="",$C23="",$D23="",$E23=""),"Missing roster field",IF(COUNTIF($A$5:$A$104,$A23)&gt;1,"Duplicate Learner ID","")))</f>
        <v/>
      </c>
    </row>
    <row r="24">
      <c r="A24" s="17" t="n"/>
      <c r="B24" s="17" t="n"/>
      <c r="C24" s="17" t="n"/>
      <c r="D24" s="17" t="n"/>
      <c r="E24" s="26" t="n"/>
      <c r="F24" s="19">
        <f>IF($A24="","",SUMIFS('Attendance Log'!$K$5:$K$504,'Attendance Log'!$D$5:$D$504,$A24))</f>
        <v/>
      </c>
      <c r="G24" s="19">
        <f>IF($A24="","",SUMIFS('Attendance Log'!$L$5:$L$504,'Attendance Log'!$D$5:$D$504,$A24))</f>
        <v/>
      </c>
      <c r="H24" s="22">
        <f>IF(OR($A24="",$F24=0),"",IFERROR($G24/$F24,""))</f>
        <v/>
      </c>
      <c r="I24" s="19">
        <f>IF(COUNTA($A24:$E24)=0,"",IF(OR($A24="",$B24="",$C24="",$D24="",$E24=""),"Missing roster field",IF(COUNTIF($A$5:$A$104,$A24)&gt;1,"Duplicate Learner ID","")))</f>
        <v/>
      </c>
    </row>
    <row r="25">
      <c r="A25" s="17" t="n"/>
      <c r="B25" s="17" t="n"/>
      <c r="C25" s="17" t="n"/>
      <c r="D25" s="17" t="n"/>
      <c r="E25" s="26" t="n"/>
      <c r="F25" s="19">
        <f>IF($A25="","",SUMIFS('Attendance Log'!$K$5:$K$504,'Attendance Log'!$D$5:$D$504,$A25))</f>
        <v/>
      </c>
      <c r="G25" s="19">
        <f>IF($A25="","",SUMIFS('Attendance Log'!$L$5:$L$504,'Attendance Log'!$D$5:$D$504,$A25))</f>
        <v/>
      </c>
      <c r="H25" s="22">
        <f>IF(OR($A25="",$F25=0),"",IFERROR($G25/$F25,""))</f>
        <v/>
      </c>
      <c r="I25" s="19">
        <f>IF(COUNTA($A25:$E25)=0,"",IF(OR($A25="",$B25="",$C25="",$D25="",$E25=""),"Missing roster field",IF(COUNTIF($A$5:$A$104,$A25)&gt;1,"Duplicate Learner ID","")))</f>
        <v/>
      </c>
    </row>
    <row r="26">
      <c r="A26" s="17" t="n"/>
      <c r="B26" s="17" t="n"/>
      <c r="C26" s="17" t="n"/>
      <c r="D26" s="17" t="n"/>
      <c r="E26" s="26" t="n"/>
      <c r="F26" s="19">
        <f>IF($A26="","",SUMIFS('Attendance Log'!$K$5:$K$504,'Attendance Log'!$D$5:$D$504,$A26))</f>
        <v/>
      </c>
      <c r="G26" s="19">
        <f>IF($A26="","",SUMIFS('Attendance Log'!$L$5:$L$504,'Attendance Log'!$D$5:$D$504,$A26))</f>
        <v/>
      </c>
      <c r="H26" s="22">
        <f>IF(OR($A26="",$F26=0),"",IFERROR($G26/$F26,""))</f>
        <v/>
      </c>
      <c r="I26" s="19">
        <f>IF(COUNTA($A26:$E26)=0,"",IF(OR($A26="",$B26="",$C26="",$D26="",$E26=""),"Missing roster field",IF(COUNTIF($A$5:$A$104,$A26)&gt;1,"Duplicate Learner ID","")))</f>
        <v/>
      </c>
    </row>
    <row r="27">
      <c r="A27" s="17" t="n"/>
      <c r="B27" s="17" t="n"/>
      <c r="C27" s="17" t="n"/>
      <c r="D27" s="17" t="n"/>
      <c r="E27" s="26" t="n"/>
      <c r="F27" s="19">
        <f>IF($A27="","",SUMIFS('Attendance Log'!$K$5:$K$504,'Attendance Log'!$D$5:$D$504,$A27))</f>
        <v/>
      </c>
      <c r="G27" s="19">
        <f>IF($A27="","",SUMIFS('Attendance Log'!$L$5:$L$504,'Attendance Log'!$D$5:$D$504,$A27))</f>
        <v/>
      </c>
      <c r="H27" s="22">
        <f>IF(OR($A27="",$F27=0),"",IFERROR($G27/$F27,""))</f>
        <v/>
      </c>
      <c r="I27" s="19">
        <f>IF(COUNTA($A27:$E27)=0,"",IF(OR($A27="",$B27="",$C27="",$D27="",$E27=""),"Missing roster field",IF(COUNTIF($A$5:$A$104,$A27)&gt;1,"Duplicate Learner ID","")))</f>
        <v/>
      </c>
    </row>
    <row r="28">
      <c r="A28" s="17" t="n"/>
      <c r="B28" s="17" t="n"/>
      <c r="C28" s="17" t="n"/>
      <c r="D28" s="17" t="n"/>
      <c r="E28" s="26" t="n"/>
      <c r="F28" s="19">
        <f>IF($A28="","",SUMIFS('Attendance Log'!$K$5:$K$504,'Attendance Log'!$D$5:$D$504,$A28))</f>
        <v/>
      </c>
      <c r="G28" s="19">
        <f>IF($A28="","",SUMIFS('Attendance Log'!$L$5:$L$504,'Attendance Log'!$D$5:$D$504,$A28))</f>
        <v/>
      </c>
      <c r="H28" s="22">
        <f>IF(OR($A28="",$F28=0),"",IFERROR($G28/$F28,""))</f>
        <v/>
      </c>
      <c r="I28" s="19">
        <f>IF(COUNTA($A28:$E28)=0,"",IF(OR($A28="",$B28="",$C28="",$D28="",$E28=""),"Missing roster field",IF(COUNTIF($A$5:$A$104,$A28)&gt;1,"Duplicate Learner ID","")))</f>
        <v/>
      </c>
    </row>
    <row r="29">
      <c r="A29" s="17" t="n"/>
      <c r="B29" s="17" t="n"/>
      <c r="C29" s="17" t="n"/>
      <c r="D29" s="17" t="n"/>
      <c r="E29" s="26" t="n"/>
      <c r="F29" s="19">
        <f>IF($A29="","",SUMIFS('Attendance Log'!$K$5:$K$504,'Attendance Log'!$D$5:$D$504,$A29))</f>
        <v/>
      </c>
      <c r="G29" s="19">
        <f>IF($A29="","",SUMIFS('Attendance Log'!$L$5:$L$504,'Attendance Log'!$D$5:$D$504,$A29))</f>
        <v/>
      </c>
      <c r="H29" s="22">
        <f>IF(OR($A29="",$F29=0),"",IFERROR($G29/$F29,""))</f>
        <v/>
      </c>
      <c r="I29" s="19">
        <f>IF(COUNTA($A29:$E29)=0,"",IF(OR($A29="",$B29="",$C29="",$D29="",$E29=""),"Missing roster field",IF(COUNTIF($A$5:$A$104,$A29)&gt;1,"Duplicate Learner ID","")))</f>
        <v/>
      </c>
    </row>
    <row r="30">
      <c r="A30" s="17" t="n"/>
      <c r="B30" s="17" t="n"/>
      <c r="C30" s="17" t="n"/>
      <c r="D30" s="17" t="n"/>
      <c r="E30" s="26" t="n"/>
      <c r="F30" s="19">
        <f>IF($A30="","",SUMIFS('Attendance Log'!$K$5:$K$504,'Attendance Log'!$D$5:$D$504,$A30))</f>
        <v/>
      </c>
      <c r="G30" s="19">
        <f>IF($A30="","",SUMIFS('Attendance Log'!$L$5:$L$504,'Attendance Log'!$D$5:$D$504,$A30))</f>
        <v/>
      </c>
      <c r="H30" s="22">
        <f>IF(OR($A30="",$F30=0),"",IFERROR($G30/$F30,""))</f>
        <v/>
      </c>
      <c r="I30" s="19">
        <f>IF(COUNTA($A30:$E30)=0,"",IF(OR($A30="",$B30="",$C30="",$D30="",$E30=""),"Missing roster field",IF(COUNTIF($A$5:$A$104,$A30)&gt;1,"Duplicate Learner ID","")))</f>
        <v/>
      </c>
    </row>
    <row r="31">
      <c r="A31" s="17" t="n"/>
      <c r="B31" s="17" t="n"/>
      <c r="C31" s="17" t="n"/>
      <c r="D31" s="17" t="n"/>
      <c r="E31" s="26" t="n"/>
      <c r="F31" s="19">
        <f>IF($A31="","",SUMIFS('Attendance Log'!$K$5:$K$504,'Attendance Log'!$D$5:$D$504,$A31))</f>
        <v/>
      </c>
      <c r="G31" s="19">
        <f>IF($A31="","",SUMIFS('Attendance Log'!$L$5:$L$504,'Attendance Log'!$D$5:$D$504,$A31))</f>
        <v/>
      </c>
      <c r="H31" s="22">
        <f>IF(OR($A31="",$F31=0),"",IFERROR($G31/$F31,""))</f>
        <v/>
      </c>
      <c r="I31" s="19">
        <f>IF(COUNTA($A31:$E31)=0,"",IF(OR($A31="",$B31="",$C31="",$D31="",$E31=""),"Missing roster field",IF(COUNTIF($A$5:$A$104,$A31)&gt;1,"Duplicate Learner ID","")))</f>
        <v/>
      </c>
    </row>
    <row r="32">
      <c r="A32" s="17" t="n"/>
      <c r="B32" s="17" t="n"/>
      <c r="C32" s="17" t="n"/>
      <c r="D32" s="17" t="n"/>
      <c r="E32" s="26" t="n"/>
      <c r="F32" s="19">
        <f>IF($A32="","",SUMIFS('Attendance Log'!$K$5:$K$504,'Attendance Log'!$D$5:$D$504,$A32))</f>
        <v/>
      </c>
      <c r="G32" s="19">
        <f>IF($A32="","",SUMIFS('Attendance Log'!$L$5:$L$504,'Attendance Log'!$D$5:$D$504,$A32))</f>
        <v/>
      </c>
      <c r="H32" s="22">
        <f>IF(OR($A32="",$F32=0),"",IFERROR($G32/$F32,""))</f>
        <v/>
      </c>
      <c r="I32" s="19">
        <f>IF(COUNTA($A32:$E32)=0,"",IF(OR($A32="",$B32="",$C32="",$D32="",$E32=""),"Missing roster field",IF(COUNTIF($A$5:$A$104,$A32)&gt;1,"Duplicate Learner ID","")))</f>
        <v/>
      </c>
    </row>
    <row r="33">
      <c r="A33" s="17" t="n"/>
      <c r="B33" s="17" t="n"/>
      <c r="C33" s="17" t="n"/>
      <c r="D33" s="17" t="n"/>
      <c r="E33" s="26" t="n"/>
      <c r="F33" s="19">
        <f>IF($A33="","",SUMIFS('Attendance Log'!$K$5:$K$504,'Attendance Log'!$D$5:$D$504,$A33))</f>
        <v/>
      </c>
      <c r="G33" s="19">
        <f>IF($A33="","",SUMIFS('Attendance Log'!$L$5:$L$504,'Attendance Log'!$D$5:$D$504,$A33))</f>
        <v/>
      </c>
      <c r="H33" s="22">
        <f>IF(OR($A33="",$F33=0),"",IFERROR($G33/$F33,""))</f>
        <v/>
      </c>
      <c r="I33" s="19">
        <f>IF(COUNTA($A33:$E33)=0,"",IF(OR($A33="",$B33="",$C33="",$D33="",$E33=""),"Missing roster field",IF(COUNTIF($A$5:$A$104,$A33)&gt;1,"Duplicate Learner ID","")))</f>
        <v/>
      </c>
    </row>
    <row r="34">
      <c r="A34" s="17" t="n"/>
      <c r="B34" s="17" t="n"/>
      <c r="C34" s="17" t="n"/>
      <c r="D34" s="17" t="n"/>
      <c r="E34" s="26" t="n"/>
      <c r="F34" s="19">
        <f>IF($A34="","",SUMIFS('Attendance Log'!$K$5:$K$504,'Attendance Log'!$D$5:$D$504,$A34))</f>
        <v/>
      </c>
      <c r="G34" s="19">
        <f>IF($A34="","",SUMIFS('Attendance Log'!$L$5:$L$504,'Attendance Log'!$D$5:$D$504,$A34))</f>
        <v/>
      </c>
      <c r="H34" s="22">
        <f>IF(OR($A34="",$F34=0),"",IFERROR($G34/$F34,""))</f>
        <v/>
      </c>
      <c r="I34" s="19">
        <f>IF(COUNTA($A34:$E34)=0,"",IF(OR($A34="",$B34="",$C34="",$D34="",$E34=""),"Missing roster field",IF(COUNTIF($A$5:$A$104,$A34)&gt;1,"Duplicate Learner ID","")))</f>
        <v/>
      </c>
    </row>
    <row r="35">
      <c r="A35" s="17" t="n"/>
      <c r="B35" s="17" t="n"/>
      <c r="C35" s="17" t="n"/>
      <c r="D35" s="17" t="n"/>
      <c r="E35" s="26" t="n"/>
      <c r="F35" s="19">
        <f>IF($A35="","",SUMIFS('Attendance Log'!$K$5:$K$504,'Attendance Log'!$D$5:$D$504,$A35))</f>
        <v/>
      </c>
      <c r="G35" s="19">
        <f>IF($A35="","",SUMIFS('Attendance Log'!$L$5:$L$504,'Attendance Log'!$D$5:$D$504,$A35))</f>
        <v/>
      </c>
      <c r="H35" s="22">
        <f>IF(OR($A35="",$F35=0),"",IFERROR($G35/$F35,""))</f>
        <v/>
      </c>
      <c r="I35" s="19">
        <f>IF(COUNTA($A35:$E35)=0,"",IF(OR($A35="",$B35="",$C35="",$D35="",$E35=""),"Missing roster field",IF(COUNTIF($A$5:$A$104,$A35)&gt;1,"Duplicate Learner ID","")))</f>
        <v/>
      </c>
    </row>
    <row r="36">
      <c r="A36" s="17" t="n"/>
      <c r="B36" s="17" t="n"/>
      <c r="C36" s="17" t="n"/>
      <c r="D36" s="17" t="n"/>
      <c r="E36" s="26" t="n"/>
      <c r="F36" s="19">
        <f>IF($A36="","",SUMIFS('Attendance Log'!$K$5:$K$504,'Attendance Log'!$D$5:$D$504,$A36))</f>
        <v/>
      </c>
      <c r="G36" s="19">
        <f>IF($A36="","",SUMIFS('Attendance Log'!$L$5:$L$504,'Attendance Log'!$D$5:$D$504,$A36))</f>
        <v/>
      </c>
      <c r="H36" s="22">
        <f>IF(OR($A36="",$F36=0),"",IFERROR($G36/$F36,""))</f>
        <v/>
      </c>
      <c r="I36" s="19">
        <f>IF(COUNTA($A36:$E36)=0,"",IF(OR($A36="",$B36="",$C36="",$D36="",$E36=""),"Missing roster field",IF(COUNTIF($A$5:$A$104,$A36)&gt;1,"Duplicate Learner ID","")))</f>
        <v/>
      </c>
    </row>
    <row r="37">
      <c r="A37" s="17" t="n"/>
      <c r="B37" s="17" t="n"/>
      <c r="C37" s="17" t="n"/>
      <c r="D37" s="17" t="n"/>
      <c r="E37" s="26" t="n"/>
      <c r="F37" s="19">
        <f>IF($A37="","",SUMIFS('Attendance Log'!$K$5:$K$504,'Attendance Log'!$D$5:$D$504,$A37))</f>
        <v/>
      </c>
      <c r="G37" s="19">
        <f>IF($A37="","",SUMIFS('Attendance Log'!$L$5:$L$504,'Attendance Log'!$D$5:$D$504,$A37))</f>
        <v/>
      </c>
      <c r="H37" s="22">
        <f>IF(OR($A37="",$F37=0),"",IFERROR($G37/$F37,""))</f>
        <v/>
      </c>
      <c r="I37" s="19">
        <f>IF(COUNTA($A37:$E37)=0,"",IF(OR($A37="",$B37="",$C37="",$D37="",$E37=""),"Missing roster field",IF(COUNTIF($A$5:$A$104,$A37)&gt;1,"Duplicate Learner ID","")))</f>
        <v/>
      </c>
    </row>
    <row r="38">
      <c r="A38" s="17" t="n"/>
      <c r="B38" s="17" t="n"/>
      <c r="C38" s="17" t="n"/>
      <c r="D38" s="17" t="n"/>
      <c r="E38" s="26" t="n"/>
      <c r="F38" s="19">
        <f>IF($A38="","",SUMIFS('Attendance Log'!$K$5:$K$504,'Attendance Log'!$D$5:$D$504,$A38))</f>
        <v/>
      </c>
      <c r="G38" s="19">
        <f>IF($A38="","",SUMIFS('Attendance Log'!$L$5:$L$504,'Attendance Log'!$D$5:$D$504,$A38))</f>
        <v/>
      </c>
      <c r="H38" s="22">
        <f>IF(OR($A38="",$F38=0),"",IFERROR($G38/$F38,""))</f>
        <v/>
      </c>
      <c r="I38" s="19">
        <f>IF(COUNTA($A38:$E38)=0,"",IF(OR($A38="",$B38="",$C38="",$D38="",$E38=""),"Missing roster field",IF(COUNTIF($A$5:$A$104,$A38)&gt;1,"Duplicate Learner ID","")))</f>
        <v/>
      </c>
    </row>
    <row r="39">
      <c r="A39" s="17" t="n"/>
      <c r="B39" s="17" t="n"/>
      <c r="C39" s="17" t="n"/>
      <c r="D39" s="17" t="n"/>
      <c r="E39" s="26" t="n"/>
      <c r="F39" s="19">
        <f>IF($A39="","",SUMIFS('Attendance Log'!$K$5:$K$504,'Attendance Log'!$D$5:$D$504,$A39))</f>
        <v/>
      </c>
      <c r="G39" s="19">
        <f>IF($A39="","",SUMIFS('Attendance Log'!$L$5:$L$504,'Attendance Log'!$D$5:$D$504,$A39))</f>
        <v/>
      </c>
      <c r="H39" s="22">
        <f>IF(OR($A39="",$F39=0),"",IFERROR($G39/$F39,""))</f>
        <v/>
      </c>
      <c r="I39" s="19">
        <f>IF(COUNTA($A39:$E39)=0,"",IF(OR($A39="",$B39="",$C39="",$D39="",$E39=""),"Missing roster field",IF(COUNTIF($A$5:$A$104,$A39)&gt;1,"Duplicate Learner ID","")))</f>
        <v/>
      </c>
    </row>
    <row r="40">
      <c r="A40" s="17" t="n"/>
      <c r="B40" s="17" t="n"/>
      <c r="C40" s="17" t="n"/>
      <c r="D40" s="17" t="n"/>
      <c r="E40" s="26" t="n"/>
      <c r="F40" s="19">
        <f>IF($A40="","",SUMIFS('Attendance Log'!$K$5:$K$504,'Attendance Log'!$D$5:$D$504,$A40))</f>
        <v/>
      </c>
      <c r="G40" s="19">
        <f>IF($A40="","",SUMIFS('Attendance Log'!$L$5:$L$504,'Attendance Log'!$D$5:$D$504,$A40))</f>
        <v/>
      </c>
      <c r="H40" s="22">
        <f>IF(OR($A40="",$F40=0),"",IFERROR($G40/$F40,""))</f>
        <v/>
      </c>
      <c r="I40" s="19">
        <f>IF(COUNTA($A40:$E40)=0,"",IF(OR($A40="",$B40="",$C40="",$D40="",$E40=""),"Missing roster field",IF(COUNTIF($A$5:$A$104,$A40)&gt;1,"Duplicate Learner ID","")))</f>
        <v/>
      </c>
    </row>
    <row r="41">
      <c r="A41" s="17" t="n"/>
      <c r="B41" s="17" t="n"/>
      <c r="C41" s="17" t="n"/>
      <c r="D41" s="17" t="n"/>
      <c r="E41" s="26" t="n"/>
      <c r="F41" s="19">
        <f>IF($A41="","",SUMIFS('Attendance Log'!$K$5:$K$504,'Attendance Log'!$D$5:$D$504,$A41))</f>
        <v/>
      </c>
      <c r="G41" s="19">
        <f>IF($A41="","",SUMIFS('Attendance Log'!$L$5:$L$504,'Attendance Log'!$D$5:$D$504,$A41))</f>
        <v/>
      </c>
      <c r="H41" s="22">
        <f>IF(OR($A41="",$F41=0),"",IFERROR($G41/$F41,""))</f>
        <v/>
      </c>
      <c r="I41" s="19">
        <f>IF(COUNTA($A41:$E41)=0,"",IF(OR($A41="",$B41="",$C41="",$D41="",$E41=""),"Missing roster field",IF(COUNTIF($A$5:$A$104,$A41)&gt;1,"Duplicate Learner ID","")))</f>
        <v/>
      </c>
    </row>
    <row r="42">
      <c r="A42" s="17" t="n"/>
      <c r="B42" s="17" t="n"/>
      <c r="C42" s="17" t="n"/>
      <c r="D42" s="17" t="n"/>
      <c r="E42" s="26" t="n"/>
      <c r="F42" s="19">
        <f>IF($A42="","",SUMIFS('Attendance Log'!$K$5:$K$504,'Attendance Log'!$D$5:$D$504,$A42))</f>
        <v/>
      </c>
      <c r="G42" s="19">
        <f>IF($A42="","",SUMIFS('Attendance Log'!$L$5:$L$504,'Attendance Log'!$D$5:$D$504,$A42))</f>
        <v/>
      </c>
      <c r="H42" s="22">
        <f>IF(OR($A42="",$F42=0),"",IFERROR($G42/$F42,""))</f>
        <v/>
      </c>
      <c r="I42" s="19">
        <f>IF(COUNTA($A42:$E42)=0,"",IF(OR($A42="",$B42="",$C42="",$D42="",$E42=""),"Missing roster field",IF(COUNTIF($A$5:$A$104,$A42)&gt;1,"Duplicate Learner ID","")))</f>
        <v/>
      </c>
    </row>
    <row r="43">
      <c r="A43" s="17" t="n"/>
      <c r="B43" s="17" t="n"/>
      <c r="C43" s="17" t="n"/>
      <c r="D43" s="17" t="n"/>
      <c r="E43" s="26" t="n"/>
      <c r="F43" s="19">
        <f>IF($A43="","",SUMIFS('Attendance Log'!$K$5:$K$504,'Attendance Log'!$D$5:$D$504,$A43))</f>
        <v/>
      </c>
      <c r="G43" s="19">
        <f>IF($A43="","",SUMIFS('Attendance Log'!$L$5:$L$504,'Attendance Log'!$D$5:$D$504,$A43))</f>
        <v/>
      </c>
      <c r="H43" s="22">
        <f>IF(OR($A43="",$F43=0),"",IFERROR($G43/$F43,""))</f>
        <v/>
      </c>
      <c r="I43" s="19">
        <f>IF(COUNTA($A43:$E43)=0,"",IF(OR($A43="",$B43="",$C43="",$D43="",$E43=""),"Missing roster field",IF(COUNTIF($A$5:$A$104,$A43)&gt;1,"Duplicate Learner ID","")))</f>
        <v/>
      </c>
    </row>
    <row r="44">
      <c r="A44" s="17" t="n"/>
      <c r="B44" s="17" t="n"/>
      <c r="C44" s="17" t="n"/>
      <c r="D44" s="17" t="n"/>
      <c r="E44" s="26" t="n"/>
      <c r="F44" s="19">
        <f>IF($A44="","",SUMIFS('Attendance Log'!$K$5:$K$504,'Attendance Log'!$D$5:$D$504,$A44))</f>
        <v/>
      </c>
      <c r="G44" s="19">
        <f>IF($A44="","",SUMIFS('Attendance Log'!$L$5:$L$504,'Attendance Log'!$D$5:$D$504,$A44))</f>
        <v/>
      </c>
      <c r="H44" s="22">
        <f>IF(OR($A44="",$F44=0),"",IFERROR($G44/$F44,""))</f>
        <v/>
      </c>
      <c r="I44" s="19">
        <f>IF(COUNTA($A44:$E44)=0,"",IF(OR($A44="",$B44="",$C44="",$D44="",$E44=""),"Missing roster field",IF(COUNTIF($A$5:$A$104,$A44)&gt;1,"Duplicate Learner ID","")))</f>
        <v/>
      </c>
    </row>
    <row r="45">
      <c r="A45" s="17" t="n"/>
      <c r="B45" s="17" t="n"/>
      <c r="C45" s="17" t="n"/>
      <c r="D45" s="17" t="n"/>
      <c r="E45" s="26" t="n"/>
      <c r="F45" s="19">
        <f>IF($A45="","",SUMIFS('Attendance Log'!$K$5:$K$504,'Attendance Log'!$D$5:$D$504,$A45))</f>
        <v/>
      </c>
      <c r="G45" s="19">
        <f>IF($A45="","",SUMIFS('Attendance Log'!$L$5:$L$504,'Attendance Log'!$D$5:$D$504,$A45))</f>
        <v/>
      </c>
      <c r="H45" s="22">
        <f>IF(OR($A45="",$F45=0),"",IFERROR($G45/$F45,""))</f>
        <v/>
      </c>
      <c r="I45" s="19">
        <f>IF(COUNTA($A45:$E45)=0,"",IF(OR($A45="",$B45="",$C45="",$D45="",$E45=""),"Missing roster field",IF(COUNTIF($A$5:$A$104,$A45)&gt;1,"Duplicate Learner ID","")))</f>
        <v/>
      </c>
    </row>
    <row r="46">
      <c r="A46" s="17" t="n"/>
      <c r="B46" s="17" t="n"/>
      <c r="C46" s="17" t="n"/>
      <c r="D46" s="17" t="n"/>
      <c r="E46" s="26" t="n"/>
      <c r="F46" s="19">
        <f>IF($A46="","",SUMIFS('Attendance Log'!$K$5:$K$504,'Attendance Log'!$D$5:$D$504,$A46))</f>
        <v/>
      </c>
      <c r="G46" s="19">
        <f>IF($A46="","",SUMIFS('Attendance Log'!$L$5:$L$504,'Attendance Log'!$D$5:$D$504,$A46))</f>
        <v/>
      </c>
      <c r="H46" s="22">
        <f>IF(OR($A46="",$F46=0),"",IFERROR($G46/$F46,""))</f>
        <v/>
      </c>
      <c r="I46" s="19">
        <f>IF(COUNTA($A46:$E46)=0,"",IF(OR($A46="",$B46="",$C46="",$D46="",$E46=""),"Missing roster field",IF(COUNTIF($A$5:$A$104,$A46)&gt;1,"Duplicate Learner ID","")))</f>
        <v/>
      </c>
    </row>
    <row r="47">
      <c r="A47" s="17" t="n"/>
      <c r="B47" s="17" t="n"/>
      <c r="C47" s="17" t="n"/>
      <c r="D47" s="17" t="n"/>
      <c r="E47" s="26" t="n"/>
      <c r="F47" s="19">
        <f>IF($A47="","",SUMIFS('Attendance Log'!$K$5:$K$504,'Attendance Log'!$D$5:$D$504,$A47))</f>
        <v/>
      </c>
      <c r="G47" s="19">
        <f>IF($A47="","",SUMIFS('Attendance Log'!$L$5:$L$504,'Attendance Log'!$D$5:$D$504,$A47))</f>
        <v/>
      </c>
      <c r="H47" s="22">
        <f>IF(OR($A47="",$F47=0),"",IFERROR($G47/$F47,""))</f>
        <v/>
      </c>
      <c r="I47" s="19">
        <f>IF(COUNTA($A47:$E47)=0,"",IF(OR($A47="",$B47="",$C47="",$D47="",$E47=""),"Missing roster field",IF(COUNTIF($A$5:$A$104,$A47)&gt;1,"Duplicate Learner ID","")))</f>
        <v/>
      </c>
    </row>
    <row r="48">
      <c r="A48" s="17" t="n"/>
      <c r="B48" s="17" t="n"/>
      <c r="C48" s="17" t="n"/>
      <c r="D48" s="17" t="n"/>
      <c r="E48" s="26" t="n"/>
      <c r="F48" s="19">
        <f>IF($A48="","",SUMIFS('Attendance Log'!$K$5:$K$504,'Attendance Log'!$D$5:$D$504,$A48))</f>
        <v/>
      </c>
      <c r="G48" s="19">
        <f>IF($A48="","",SUMIFS('Attendance Log'!$L$5:$L$504,'Attendance Log'!$D$5:$D$504,$A48))</f>
        <v/>
      </c>
      <c r="H48" s="22">
        <f>IF(OR($A48="",$F48=0),"",IFERROR($G48/$F48,""))</f>
        <v/>
      </c>
      <c r="I48" s="19">
        <f>IF(COUNTA($A48:$E48)=0,"",IF(OR($A48="",$B48="",$C48="",$D48="",$E48=""),"Missing roster field",IF(COUNTIF($A$5:$A$104,$A48)&gt;1,"Duplicate Learner ID","")))</f>
        <v/>
      </c>
    </row>
    <row r="49">
      <c r="A49" s="17" t="n"/>
      <c r="B49" s="17" t="n"/>
      <c r="C49" s="17" t="n"/>
      <c r="D49" s="17" t="n"/>
      <c r="E49" s="26" t="n"/>
      <c r="F49" s="19">
        <f>IF($A49="","",SUMIFS('Attendance Log'!$K$5:$K$504,'Attendance Log'!$D$5:$D$504,$A49))</f>
        <v/>
      </c>
      <c r="G49" s="19">
        <f>IF($A49="","",SUMIFS('Attendance Log'!$L$5:$L$504,'Attendance Log'!$D$5:$D$504,$A49))</f>
        <v/>
      </c>
      <c r="H49" s="22">
        <f>IF(OR($A49="",$F49=0),"",IFERROR($G49/$F49,""))</f>
        <v/>
      </c>
      <c r="I49" s="19">
        <f>IF(COUNTA($A49:$E49)=0,"",IF(OR($A49="",$B49="",$C49="",$D49="",$E49=""),"Missing roster field",IF(COUNTIF($A$5:$A$104,$A49)&gt;1,"Duplicate Learner ID","")))</f>
        <v/>
      </c>
    </row>
    <row r="50">
      <c r="A50" s="17" t="n"/>
      <c r="B50" s="17" t="n"/>
      <c r="C50" s="17" t="n"/>
      <c r="D50" s="17" t="n"/>
      <c r="E50" s="26" t="n"/>
      <c r="F50" s="19">
        <f>IF($A50="","",SUMIFS('Attendance Log'!$K$5:$K$504,'Attendance Log'!$D$5:$D$504,$A50))</f>
        <v/>
      </c>
      <c r="G50" s="19">
        <f>IF($A50="","",SUMIFS('Attendance Log'!$L$5:$L$504,'Attendance Log'!$D$5:$D$504,$A50))</f>
        <v/>
      </c>
      <c r="H50" s="22">
        <f>IF(OR($A50="",$F50=0),"",IFERROR($G50/$F50,""))</f>
        <v/>
      </c>
      <c r="I50" s="19">
        <f>IF(COUNTA($A50:$E50)=0,"",IF(OR($A50="",$B50="",$C50="",$D50="",$E50=""),"Missing roster field",IF(COUNTIF($A$5:$A$104,$A50)&gt;1,"Duplicate Learner ID","")))</f>
        <v/>
      </c>
    </row>
    <row r="51">
      <c r="A51" s="17" t="n"/>
      <c r="B51" s="17" t="n"/>
      <c r="C51" s="17" t="n"/>
      <c r="D51" s="17" t="n"/>
      <c r="E51" s="26" t="n"/>
      <c r="F51" s="19">
        <f>IF($A51="","",SUMIFS('Attendance Log'!$K$5:$K$504,'Attendance Log'!$D$5:$D$504,$A51))</f>
        <v/>
      </c>
      <c r="G51" s="19">
        <f>IF($A51="","",SUMIFS('Attendance Log'!$L$5:$L$504,'Attendance Log'!$D$5:$D$504,$A51))</f>
        <v/>
      </c>
      <c r="H51" s="22">
        <f>IF(OR($A51="",$F51=0),"",IFERROR($G51/$F51,""))</f>
        <v/>
      </c>
      <c r="I51" s="19">
        <f>IF(COUNTA($A51:$E51)=0,"",IF(OR($A51="",$B51="",$C51="",$D51="",$E51=""),"Missing roster field",IF(COUNTIF($A$5:$A$104,$A51)&gt;1,"Duplicate Learner ID","")))</f>
        <v/>
      </c>
    </row>
    <row r="52">
      <c r="A52" s="17" t="n"/>
      <c r="B52" s="17" t="n"/>
      <c r="C52" s="17" t="n"/>
      <c r="D52" s="17" t="n"/>
      <c r="E52" s="26" t="n"/>
      <c r="F52" s="19">
        <f>IF($A52="","",SUMIFS('Attendance Log'!$K$5:$K$504,'Attendance Log'!$D$5:$D$504,$A52))</f>
        <v/>
      </c>
      <c r="G52" s="19">
        <f>IF($A52="","",SUMIFS('Attendance Log'!$L$5:$L$504,'Attendance Log'!$D$5:$D$504,$A52))</f>
        <v/>
      </c>
      <c r="H52" s="22">
        <f>IF(OR($A52="",$F52=0),"",IFERROR($G52/$F52,""))</f>
        <v/>
      </c>
      <c r="I52" s="19">
        <f>IF(COUNTA($A52:$E52)=0,"",IF(OR($A52="",$B52="",$C52="",$D52="",$E52=""),"Missing roster field",IF(COUNTIF($A$5:$A$104,$A52)&gt;1,"Duplicate Learner ID","")))</f>
        <v/>
      </c>
    </row>
    <row r="53">
      <c r="A53" s="17" t="n"/>
      <c r="B53" s="17" t="n"/>
      <c r="C53" s="17" t="n"/>
      <c r="D53" s="17" t="n"/>
      <c r="E53" s="26" t="n"/>
      <c r="F53" s="19">
        <f>IF($A53="","",SUMIFS('Attendance Log'!$K$5:$K$504,'Attendance Log'!$D$5:$D$504,$A53))</f>
        <v/>
      </c>
      <c r="G53" s="19">
        <f>IF($A53="","",SUMIFS('Attendance Log'!$L$5:$L$504,'Attendance Log'!$D$5:$D$504,$A53))</f>
        <v/>
      </c>
      <c r="H53" s="22">
        <f>IF(OR($A53="",$F53=0),"",IFERROR($G53/$F53,""))</f>
        <v/>
      </c>
      <c r="I53" s="19">
        <f>IF(COUNTA($A53:$E53)=0,"",IF(OR($A53="",$B53="",$C53="",$D53="",$E53=""),"Missing roster field",IF(COUNTIF($A$5:$A$104,$A53)&gt;1,"Duplicate Learner ID","")))</f>
        <v/>
      </c>
    </row>
    <row r="54">
      <c r="A54" s="17" t="n"/>
      <c r="B54" s="17" t="n"/>
      <c r="C54" s="17" t="n"/>
      <c r="D54" s="17" t="n"/>
      <c r="E54" s="26" t="n"/>
      <c r="F54" s="19">
        <f>IF($A54="","",SUMIFS('Attendance Log'!$K$5:$K$504,'Attendance Log'!$D$5:$D$504,$A54))</f>
        <v/>
      </c>
      <c r="G54" s="19">
        <f>IF($A54="","",SUMIFS('Attendance Log'!$L$5:$L$504,'Attendance Log'!$D$5:$D$504,$A54))</f>
        <v/>
      </c>
      <c r="H54" s="22">
        <f>IF(OR($A54="",$F54=0),"",IFERROR($G54/$F54,""))</f>
        <v/>
      </c>
      <c r="I54" s="19">
        <f>IF(COUNTA($A54:$E54)=0,"",IF(OR($A54="",$B54="",$C54="",$D54="",$E54=""),"Missing roster field",IF(COUNTIF($A$5:$A$104,$A54)&gt;1,"Duplicate Learner ID","")))</f>
        <v/>
      </c>
    </row>
    <row r="55">
      <c r="A55" s="17" t="n"/>
      <c r="B55" s="17" t="n"/>
      <c r="C55" s="17" t="n"/>
      <c r="D55" s="17" t="n"/>
      <c r="E55" s="26" t="n"/>
      <c r="F55" s="19">
        <f>IF($A55="","",SUMIFS('Attendance Log'!$K$5:$K$504,'Attendance Log'!$D$5:$D$504,$A55))</f>
        <v/>
      </c>
      <c r="G55" s="19">
        <f>IF($A55="","",SUMIFS('Attendance Log'!$L$5:$L$504,'Attendance Log'!$D$5:$D$504,$A55))</f>
        <v/>
      </c>
      <c r="H55" s="22">
        <f>IF(OR($A55="",$F55=0),"",IFERROR($G55/$F55,""))</f>
        <v/>
      </c>
      <c r="I55" s="19">
        <f>IF(COUNTA($A55:$E55)=0,"",IF(OR($A55="",$B55="",$C55="",$D55="",$E55=""),"Missing roster field",IF(COUNTIF($A$5:$A$104,$A55)&gt;1,"Duplicate Learner ID","")))</f>
        <v/>
      </c>
    </row>
    <row r="56">
      <c r="A56" s="17" t="n"/>
      <c r="B56" s="17" t="n"/>
      <c r="C56" s="17" t="n"/>
      <c r="D56" s="17" t="n"/>
      <c r="E56" s="26" t="n"/>
      <c r="F56" s="19">
        <f>IF($A56="","",SUMIFS('Attendance Log'!$K$5:$K$504,'Attendance Log'!$D$5:$D$504,$A56))</f>
        <v/>
      </c>
      <c r="G56" s="19">
        <f>IF($A56="","",SUMIFS('Attendance Log'!$L$5:$L$504,'Attendance Log'!$D$5:$D$504,$A56))</f>
        <v/>
      </c>
      <c r="H56" s="22">
        <f>IF(OR($A56="",$F56=0),"",IFERROR($G56/$F56,""))</f>
        <v/>
      </c>
      <c r="I56" s="19">
        <f>IF(COUNTA($A56:$E56)=0,"",IF(OR($A56="",$B56="",$C56="",$D56="",$E56=""),"Missing roster field",IF(COUNTIF($A$5:$A$104,$A56)&gt;1,"Duplicate Learner ID","")))</f>
        <v/>
      </c>
    </row>
    <row r="57">
      <c r="A57" s="17" t="n"/>
      <c r="B57" s="17" t="n"/>
      <c r="C57" s="17" t="n"/>
      <c r="D57" s="17" t="n"/>
      <c r="E57" s="26" t="n"/>
      <c r="F57" s="19">
        <f>IF($A57="","",SUMIFS('Attendance Log'!$K$5:$K$504,'Attendance Log'!$D$5:$D$504,$A57))</f>
        <v/>
      </c>
      <c r="G57" s="19">
        <f>IF($A57="","",SUMIFS('Attendance Log'!$L$5:$L$504,'Attendance Log'!$D$5:$D$504,$A57))</f>
        <v/>
      </c>
      <c r="H57" s="22">
        <f>IF(OR($A57="",$F57=0),"",IFERROR($G57/$F57,""))</f>
        <v/>
      </c>
      <c r="I57" s="19">
        <f>IF(COUNTA($A57:$E57)=0,"",IF(OR($A57="",$B57="",$C57="",$D57="",$E57=""),"Missing roster field",IF(COUNTIF($A$5:$A$104,$A57)&gt;1,"Duplicate Learner ID","")))</f>
        <v/>
      </c>
    </row>
    <row r="58">
      <c r="A58" s="17" t="n"/>
      <c r="B58" s="17" t="n"/>
      <c r="C58" s="17" t="n"/>
      <c r="D58" s="17" t="n"/>
      <c r="E58" s="26" t="n"/>
      <c r="F58" s="19">
        <f>IF($A58="","",SUMIFS('Attendance Log'!$K$5:$K$504,'Attendance Log'!$D$5:$D$504,$A58))</f>
        <v/>
      </c>
      <c r="G58" s="19">
        <f>IF($A58="","",SUMIFS('Attendance Log'!$L$5:$L$504,'Attendance Log'!$D$5:$D$504,$A58))</f>
        <v/>
      </c>
      <c r="H58" s="22">
        <f>IF(OR($A58="",$F58=0),"",IFERROR($G58/$F58,""))</f>
        <v/>
      </c>
      <c r="I58" s="19">
        <f>IF(COUNTA($A58:$E58)=0,"",IF(OR($A58="",$B58="",$C58="",$D58="",$E58=""),"Missing roster field",IF(COUNTIF($A$5:$A$104,$A58)&gt;1,"Duplicate Learner ID","")))</f>
        <v/>
      </c>
    </row>
    <row r="59">
      <c r="A59" s="17" t="n"/>
      <c r="B59" s="17" t="n"/>
      <c r="C59" s="17" t="n"/>
      <c r="D59" s="17" t="n"/>
      <c r="E59" s="26" t="n"/>
      <c r="F59" s="19">
        <f>IF($A59="","",SUMIFS('Attendance Log'!$K$5:$K$504,'Attendance Log'!$D$5:$D$504,$A59))</f>
        <v/>
      </c>
      <c r="G59" s="19">
        <f>IF($A59="","",SUMIFS('Attendance Log'!$L$5:$L$504,'Attendance Log'!$D$5:$D$504,$A59))</f>
        <v/>
      </c>
      <c r="H59" s="22">
        <f>IF(OR($A59="",$F59=0),"",IFERROR($G59/$F59,""))</f>
        <v/>
      </c>
      <c r="I59" s="19">
        <f>IF(COUNTA($A59:$E59)=0,"",IF(OR($A59="",$B59="",$C59="",$D59="",$E59=""),"Missing roster field",IF(COUNTIF($A$5:$A$104,$A59)&gt;1,"Duplicate Learner ID","")))</f>
        <v/>
      </c>
    </row>
    <row r="60">
      <c r="A60" s="17" t="n"/>
      <c r="B60" s="17" t="n"/>
      <c r="C60" s="17" t="n"/>
      <c r="D60" s="17" t="n"/>
      <c r="E60" s="26" t="n"/>
      <c r="F60" s="19">
        <f>IF($A60="","",SUMIFS('Attendance Log'!$K$5:$K$504,'Attendance Log'!$D$5:$D$504,$A60))</f>
        <v/>
      </c>
      <c r="G60" s="19">
        <f>IF($A60="","",SUMIFS('Attendance Log'!$L$5:$L$504,'Attendance Log'!$D$5:$D$504,$A60))</f>
        <v/>
      </c>
      <c r="H60" s="22">
        <f>IF(OR($A60="",$F60=0),"",IFERROR($G60/$F60,""))</f>
        <v/>
      </c>
      <c r="I60" s="19">
        <f>IF(COUNTA($A60:$E60)=0,"",IF(OR($A60="",$B60="",$C60="",$D60="",$E60=""),"Missing roster field",IF(COUNTIF($A$5:$A$104,$A60)&gt;1,"Duplicate Learner ID","")))</f>
        <v/>
      </c>
    </row>
    <row r="61">
      <c r="A61" s="17" t="n"/>
      <c r="B61" s="17" t="n"/>
      <c r="C61" s="17" t="n"/>
      <c r="D61" s="17" t="n"/>
      <c r="E61" s="26" t="n"/>
      <c r="F61" s="19">
        <f>IF($A61="","",SUMIFS('Attendance Log'!$K$5:$K$504,'Attendance Log'!$D$5:$D$504,$A61))</f>
        <v/>
      </c>
      <c r="G61" s="19">
        <f>IF($A61="","",SUMIFS('Attendance Log'!$L$5:$L$504,'Attendance Log'!$D$5:$D$504,$A61))</f>
        <v/>
      </c>
      <c r="H61" s="22">
        <f>IF(OR($A61="",$F61=0),"",IFERROR($G61/$F61,""))</f>
        <v/>
      </c>
      <c r="I61" s="19">
        <f>IF(COUNTA($A61:$E61)=0,"",IF(OR($A61="",$B61="",$C61="",$D61="",$E61=""),"Missing roster field",IF(COUNTIF($A$5:$A$104,$A61)&gt;1,"Duplicate Learner ID","")))</f>
        <v/>
      </c>
    </row>
    <row r="62">
      <c r="A62" s="17" t="n"/>
      <c r="B62" s="17" t="n"/>
      <c r="C62" s="17" t="n"/>
      <c r="D62" s="17" t="n"/>
      <c r="E62" s="26" t="n"/>
      <c r="F62" s="19">
        <f>IF($A62="","",SUMIFS('Attendance Log'!$K$5:$K$504,'Attendance Log'!$D$5:$D$504,$A62))</f>
        <v/>
      </c>
      <c r="G62" s="19">
        <f>IF($A62="","",SUMIFS('Attendance Log'!$L$5:$L$504,'Attendance Log'!$D$5:$D$504,$A62))</f>
        <v/>
      </c>
      <c r="H62" s="22">
        <f>IF(OR($A62="",$F62=0),"",IFERROR($G62/$F62,""))</f>
        <v/>
      </c>
      <c r="I62" s="19">
        <f>IF(COUNTA($A62:$E62)=0,"",IF(OR($A62="",$B62="",$C62="",$D62="",$E62=""),"Missing roster field",IF(COUNTIF($A$5:$A$104,$A62)&gt;1,"Duplicate Learner ID","")))</f>
        <v/>
      </c>
    </row>
    <row r="63">
      <c r="A63" s="17" t="n"/>
      <c r="B63" s="17" t="n"/>
      <c r="C63" s="17" t="n"/>
      <c r="D63" s="17" t="n"/>
      <c r="E63" s="26" t="n"/>
      <c r="F63" s="19">
        <f>IF($A63="","",SUMIFS('Attendance Log'!$K$5:$K$504,'Attendance Log'!$D$5:$D$504,$A63))</f>
        <v/>
      </c>
      <c r="G63" s="19">
        <f>IF($A63="","",SUMIFS('Attendance Log'!$L$5:$L$504,'Attendance Log'!$D$5:$D$504,$A63))</f>
        <v/>
      </c>
      <c r="H63" s="22">
        <f>IF(OR($A63="",$F63=0),"",IFERROR($G63/$F63,""))</f>
        <v/>
      </c>
      <c r="I63" s="19">
        <f>IF(COUNTA($A63:$E63)=0,"",IF(OR($A63="",$B63="",$C63="",$D63="",$E63=""),"Missing roster field",IF(COUNTIF($A$5:$A$104,$A63)&gt;1,"Duplicate Learner ID","")))</f>
        <v/>
      </c>
    </row>
    <row r="64">
      <c r="A64" s="17" t="n"/>
      <c r="B64" s="17" t="n"/>
      <c r="C64" s="17" t="n"/>
      <c r="D64" s="17" t="n"/>
      <c r="E64" s="26" t="n"/>
      <c r="F64" s="19">
        <f>IF($A64="","",SUMIFS('Attendance Log'!$K$5:$K$504,'Attendance Log'!$D$5:$D$504,$A64))</f>
        <v/>
      </c>
      <c r="G64" s="19">
        <f>IF($A64="","",SUMIFS('Attendance Log'!$L$5:$L$504,'Attendance Log'!$D$5:$D$504,$A64))</f>
        <v/>
      </c>
      <c r="H64" s="22">
        <f>IF(OR($A64="",$F64=0),"",IFERROR($G64/$F64,""))</f>
        <v/>
      </c>
      <c r="I64" s="19">
        <f>IF(COUNTA($A64:$E64)=0,"",IF(OR($A64="",$B64="",$C64="",$D64="",$E64=""),"Missing roster field",IF(COUNTIF($A$5:$A$104,$A64)&gt;1,"Duplicate Learner ID","")))</f>
        <v/>
      </c>
    </row>
    <row r="65">
      <c r="A65" s="17" t="n"/>
      <c r="B65" s="17" t="n"/>
      <c r="C65" s="17" t="n"/>
      <c r="D65" s="17" t="n"/>
      <c r="E65" s="26" t="n"/>
      <c r="F65" s="19">
        <f>IF($A65="","",SUMIFS('Attendance Log'!$K$5:$K$504,'Attendance Log'!$D$5:$D$504,$A65))</f>
        <v/>
      </c>
      <c r="G65" s="19">
        <f>IF($A65="","",SUMIFS('Attendance Log'!$L$5:$L$504,'Attendance Log'!$D$5:$D$504,$A65))</f>
        <v/>
      </c>
      <c r="H65" s="22">
        <f>IF(OR($A65="",$F65=0),"",IFERROR($G65/$F65,""))</f>
        <v/>
      </c>
      <c r="I65" s="19">
        <f>IF(COUNTA($A65:$E65)=0,"",IF(OR($A65="",$B65="",$C65="",$D65="",$E65=""),"Missing roster field",IF(COUNTIF($A$5:$A$104,$A65)&gt;1,"Duplicate Learner ID","")))</f>
        <v/>
      </c>
    </row>
    <row r="66">
      <c r="A66" s="17" t="n"/>
      <c r="B66" s="17" t="n"/>
      <c r="C66" s="17" t="n"/>
      <c r="D66" s="17" t="n"/>
      <c r="E66" s="26" t="n"/>
      <c r="F66" s="19">
        <f>IF($A66="","",SUMIFS('Attendance Log'!$K$5:$K$504,'Attendance Log'!$D$5:$D$504,$A66))</f>
        <v/>
      </c>
      <c r="G66" s="19">
        <f>IF($A66="","",SUMIFS('Attendance Log'!$L$5:$L$504,'Attendance Log'!$D$5:$D$504,$A66))</f>
        <v/>
      </c>
      <c r="H66" s="22">
        <f>IF(OR($A66="",$F66=0),"",IFERROR($G66/$F66,""))</f>
        <v/>
      </c>
      <c r="I66" s="19">
        <f>IF(COUNTA($A66:$E66)=0,"",IF(OR($A66="",$B66="",$C66="",$D66="",$E66=""),"Missing roster field",IF(COUNTIF($A$5:$A$104,$A66)&gt;1,"Duplicate Learner ID","")))</f>
        <v/>
      </c>
    </row>
    <row r="67">
      <c r="A67" s="17" t="n"/>
      <c r="B67" s="17" t="n"/>
      <c r="C67" s="17" t="n"/>
      <c r="D67" s="17" t="n"/>
      <c r="E67" s="26" t="n"/>
      <c r="F67" s="19">
        <f>IF($A67="","",SUMIFS('Attendance Log'!$K$5:$K$504,'Attendance Log'!$D$5:$D$504,$A67))</f>
        <v/>
      </c>
      <c r="G67" s="19">
        <f>IF($A67="","",SUMIFS('Attendance Log'!$L$5:$L$504,'Attendance Log'!$D$5:$D$504,$A67))</f>
        <v/>
      </c>
      <c r="H67" s="22">
        <f>IF(OR($A67="",$F67=0),"",IFERROR($G67/$F67,""))</f>
        <v/>
      </c>
      <c r="I67" s="19">
        <f>IF(COUNTA($A67:$E67)=0,"",IF(OR($A67="",$B67="",$C67="",$D67="",$E67=""),"Missing roster field",IF(COUNTIF($A$5:$A$104,$A67)&gt;1,"Duplicate Learner ID","")))</f>
        <v/>
      </c>
    </row>
    <row r="68">
      <c r="A68" s="17" t="n"/>
      <c r="B68" s="17" t="n"/>
      <c r="C68" s="17" t="n"/>
      <c r="D68" s="17" t="n"/>
      <c r="E68" s="26" t="n"/>
      <c r="F68" s="19">
        <f>IF($A68="","",SUMIFS('Attendance Log'!$K$5:$K$504,'Attendance Log'!$D$5:$D$504,$A68))</f>
        <v/>
      </c>
      <c r="G68" s="19">
        <f>IF($A68="","",SUMIFS('Attendance Log'!$L$5:$L$504,'Attendance Log'!$D$5:$D$504,$A68))</f>
        <v/>
      </c>
      <c r="H68" s="22">
        <f>IF(OR($A68="",$F68=0),"",IFERROR($G68/$F68,""))</f>
        <v/>
      </c>
      <c r="I68" s="19">
        <f>IF(COUNTA($A68:$E68)=0,"",IF(OR($A68="",$B68="",$C68="",$D68="",$E68=""),"Missing roster field",IF(COUNTIF($A$5:$A$104,$A68)&gt;1,"Duplicate Learner ID","")))</f>
        <v/>
      </c>
    </row>
    <row r="69">
      <c r="A69" s="17" t="n"/>
      <c r="B69" s="17" t="n"/>
      <c r="C69" s="17" t="n"/>
      <c r="D69" s="17" t="n"/>
      <c r="E69" s="26" t="n"/>
      <c r="F69" s="19">
        <f>IF($A69="","",SUMIFS('Attendance Log'!$K$5:$K$504,'Attendance Log'!$D$5:$D$504,$A69))</f>
        <v/>
      </c>
      <c r="G69" s="19">
        <f>IF($A69="","",SUMIFS('Attendance Log'!$L$5:$L$504,'Attendance Log'!$D$5:$D$504,$A69))</f>
        <v/>
      </c>
      <c r="H69" s="22">
        <f>IF(OR($A69="",$F69=0),"",IFERROR($G69/$F69,""))</f>
        <v/>
      </c>
      <c r="I69" s="19">
        <f>IF(COUNTA($A69:$E69)=0,"",IF(OR($A69="",$B69="",$C69="",$D69="",$E69=""),"Missing roster field",IF(COUNTIF($A$5:$A$104,$A69)&gt;1,"Duplicate Learner ID","")))</f>
        <v/>
      </c>
    </row>
    <row r="70">
      <c r="A70" s="17" t="n"/>
      <c r="B70" s="17" t="n"/>
      <c r="C70" s="17" t="n"/>
      <c r="D70" s="17" t="n"/>
      <c r="E70" s="26" t="n"/>
      <c r="F70" s="19">
        <f>IF($A70="","",SUMIFS('Attendance Log'!$K$5:$K$504,'Attendance Log'!$D$5:$D$504,$A70))</f>
        <v/>
      </c>
      <c r="G70" s="19">
        <f>IF($A70="","",SUMIFS('Attendance Log'!$L$5:$L$504,'Attendance Log'!$D$5:$D$504,$A70))</f>
        <v/>
      </c>
      <c r="H70" s="22">
        <f>IF(OR($A70="",$F70=0),"",IFERROR($G70/$F70,""))</f>
        <v/>
      </c>
      <c r="I70" s="19">
        <f>IF(COUNTA($A70:$E70)=0,"",IF(OR($A70="",$B70="",$C70="",$D70="",$E70=""),"Missing roster field",IF(COUNTIF($A$5:$A$104,$A70)&gt;1,"Duplicate Learner ID","")))</f>
        <v/>
      </c>
    </row>
    <row r="71">
      <c r="A71" s="17" t="n"/>
      <c r="B71" s="17" t="n"/>
      <c r="C71" s="17" t="n"/>
      <c r="D71" s="17" t="n"/>
      <c r="E71" s="26" t="n"/>
      <c r="F71" s="19">
        <f>IF($A71="","",SUMIFS('Attendance Log'!$K$5:$K$504,'Attendance Log'!$D$5:$D$504,$A71))</f>
        <v/>
      </c>
      <c r="G71" s="19">
        <f>IF($A71="","",SUMIFS('Attendance Log'!$L$5:$L$504,'Attendance Log'!$D$5:$D$504,$A71))</f>
        <v/>
      </c>
      <c r="H71" s="22">
        <f>IF(OR($A71="",$F71=0),"",IFERROR($G71/$F71,""))</f>
        <v/>
      </c>
      <c r="I71" s="19">
        <f>IF(COUNTA($A71:$E71)=0,"",IF(OR($A71="",$B71="",$C71="",$D71="",$E71=""),"Missing roster field",IF(COUNTIF($A$5:$A$104,$A71)&gt;1,"Duplicate Learner ID","")))</f>
        <v/>
      </c>
    </row>
    <row r="72">
      <c r="A72" s="17" t="n"/>
      <c r="B72" s="17" t="n"/>
      <c r="C72" s="17" t="n"/>
      <c r="D72" s="17" t="n"/>
      <c r="E72" s="26" t="n"/>
      <c r="F72" s="19">
        <f>IF($A72="","",SUMIFS('Attendance Log'!$K$5:$K$504,'Attendance Log'!$D$5:$D$504,$A72))</f>
        <v/>
      </c>
      <c r="G72" s="19">
        <f>IF($A72="","",SUMIFS('Attendance Log'!$L$5:$L$504,'Attendance Log'!$D$5:$D$504,$A72))</f>
        <v/>
      </c>
      <c r="H72" s="22">
        <f>IF(OR($A72="",$F72=0),"",IFERROR($G72/$F72,""))</f>
        <v/>
      </c>
      <c r="I72" s="19">
        <f>IF(COUNTA($A72:$E72)=0,"",IF(OR($A72="",$B72="",$C72="",$D72="",$E72=""),"Missing roster field",IF(COUNTIF($A$5:$A$104,$A72)&gt;1,"Duplicate Learner ID","")))</f>
        <v/>
      </c>
    </row>
    <row r="73">
      <c r="A73" s="17" t="n"/>
      <c r="B73" s="17" t="n"/>
      <c r="C73" s="17" t="n"/>
      <c r="D73" s="17" t="n"/>
      <c r="E73" s="26" t="n"/>
      <c r="F73" s="19">
        <f>IF($A73="","",SUMIFS('Attendance Log'!$K$5:$K$504,'Attendance Log'!$D$5:$D$504,$A73))</f>
        <v/>
      </c>
      <c r="G73" s="19">
        <f>IF($A73="","",SUMIFS('Attendance Log'!$L$5:$L$504,'Attendance Log'!$D$5:$D$504,$A73))</f>
        <v/>
      </c>
      <c r="H73" s="22">
        <f>IF(OR($A73="",$F73=0),"",IFERROR($G73/$F73,""))</f>
        <v/>
      </c>
      <c r="I73" s="19">
        <f>IF(COUNTA($A73:$E73)=0,"",IF(OR($A73="",$B73="",$C73="",$D73="",$E73=""),"Missing roster field",IF(COUNTIF($A$5:$A$104,$A73)&gt;1,"Duplicate Learner ID","")))</f>
        <v/>
      </c>
    </row>
    <row r="74">
      <c r="A74" s="17" t="n"/>
      <c r="B74" s="17" t="n"/>
      <c r="C74" s="17" t="n"/>
      <c r="D74" s="17" t="n"/>
      <c r="E74" s="26" t="n"/>
      <c r="F74" s="19">
        <f>IF($A74="","",SUMIFS('Attendance Log'!$K$5:$K$504,'Attendance Log'!$D$5:$D$504,$A74))</f>
        <v/>
      </c>
      <c r="G74" s="19">
        <f>IF($A74="","",SUMIFS('Attendance Log'!$L$5:$L$504,'Attendance Log'!$D$5:$D$504,$A74))</f>
        <v/>
      </c>
      <c r="H74" s="22">
        <f>IF(OR($A74="",$F74=0),"",IFERROR($G74/$F74,""))</f>
        <v/>
      </c>
      <c r="I74" s="19">
        <f>IF(COUNTA($A74:$E74)=0,"",IF(OR($A74="",$B74="",$C74="",$D74="",$E74=""),"Missing roster field",IF(COUNTIF($A$5:$A$104,$A74)&gt;1,"Duplicate Learner ID","")))</f>
        <v/>
      </c>
    </row>
    <row r="75">
      <c r="A75" s="17" t="n"/>
      <c r="B75" s="17" t="n"/>
      <c r="C75" s="17" t="n"/>
      <c r="D75" s="17" t="n"/>
      <c r="E75" s="26" t="n"/>
      <c r="F75" s="19">
        <f>IF($A75="","",SUMIFS('Attendance Log'!$K$5:$K$504,'Attendance Log'!$D$5:$D$504,$A75))</f>
        <v/>
      </c>
      <c r="G75" s="19">
        <f>IF($A75="","",SUMIFS('Attendance Log'!$L$5:$L$504,'Attendance Log'!$D$5:$D$504,$A75))</f>
        <v/>
      </c>
      <c r="H75" s="22">
        <f>IF(OR($A75="",$F75=0),"",IFERROR($G75/$F75,""))</f>
        <v/>
      </c>
      <c r="I75" s="19">
        <f>IF(COUNTA($A75:$E75)=0,"",IF(OR($A75="",$B75="",$C75="",$D75="",$E75=""),"Missing roster field",IF(COUNTIF($A$5:$A$104,$A75)&gt;1,"Duplicate Learner ID","")))</f>
        <v/>
      </c>
    </row>
    <row r="76">
      <c r="A76" s="17" t="n"/>
      <c r="B76" s="17" t="n"/>
      <c r="C76" s="17" t="n"/>
      <c r="D76" s="17" t="n"/>
      <c r="E76" s="26" t="n"/>
      <c r="F76" s="19">
        <f>IF($A76="","",SUMIFS('Attendance Log'!$K$5:$K$504,'Attendance Log'!$D$5:$D$504,$A76))</f>
        <v/>
      </c>
      <c r="G76" s="19">
        <f>IF($A76="","",SUMIFS('Attendance Log'!$L$5:$L$504,'Attendance Log'!$D$5:$D$504,$A76))</f>
        <v/>
      </c>
      <c r="H76" s="22">
        <f>IF(OR($A76="",$F76=0),"",IFERROR($G76/$F76,""))</f>
        <v/>
      </c>
      <c r="I76" s="19">
        <f>IF(COUNTA($A76:$E76)=0,"",IF(OR($A76="",$B76="",$C76="",$D76="",$E76=""),"Missing roster field",IF(COUNTIF($A$5:$A$104,$A76)&gt;1,"Duplicate Learner ID","")))</f>
        <v/>
      </c>
    </row>
    <row r="77">
      <c r="A77" s="17" t="n"/>
      <c r="B77" s="17" t="n"/>
      <c r="C77" s="17" t="n"/>
      <c r="D77" s="17" t="n"/>
      <c r="E77" s="26" t="n"/>
      <c r="F77" s="19">
        <f>IF($A77="","",SUMIFS('Attendance Log'!$K$5:$K$504,'Attendance Log'!$D$5:$D$504,$A77))</f>
        <v/>
      </c>
      <c r="G77" s="19">
        <f>IF($A77="","",SUMIFS('Attendance Log'!$L$5:$L$504,'Attendance Log'!$D$5:$D$504,$A77))</f>
        <v/>
      </c>
      <c r="H77" s="22">
        <f>IF(OR($A77="",$F77=0),"",IFERROR($G77/$F77,""))</f>
        <v/>
      </c>
      <c r="I77" s="19">
        <f>IF(COUNTA($A77:$E77)=0,"",IF(OR($A77="",$B77="",$C77="",$D77="",$E77=""),"Missing roster field",IF(COUNTIF($A$5:$A$104,$A77)&gt;1,"Duplicate Learner ID","")))</f>
        <v/>
      </c>
    </row>
    <row r="78">
      <c r="A78" s="17" t="n"/>
      <c r="B78" s="17" t="n"/>
      <c r="C78" s="17" t="n"/>
      <c r="D78" s="17" t="n"/>
      <c r="E78" s="26" t="n"/>
      <c r="F78" s="19">
        <f>IF($A78="","",SUMIFS('Attendance Log'!$K$5:$K$504,'Attendance Log'!$D$5:$D$504,$A78))</f>
        <v/>
      </c>
      <c r="G78" s="19">
        <f>IF($A78="","",SUMIFS('Attendance Log'!$L$5:$L$504,'Attendance Log'!$D$5:$D$504,$A78))</f>
        <v/>
      </c>
      <c r="H78" s="22">
        <f>IF(OR($A78="",$F78=0),"",IFERROR($G78/$F78,""))</f>
        <v/>
      </c>
      <c r="I78" s="19">
        <f>IF(COUNTA($A78:$E78)=0,"",IF(OR($A78="",$B78="",$C78="",$D78="",$E78=""),"Missing roster field",IF(COUNTIF($A$5:$A$104,$A78)&gt;1,"Duplicate Learner ID","")))</f>
        <v/>
      </c>
    </row>
    <row r="79">
      <c r="A79" s="17" t="n"/>
      <c r="B79" s="17" t="n"/>
      <c r="C79" s="17" t="n"/>
      <c r="D79" s="17" t="n"/>
      <c r="E79" s="26" t="n"/>
      <c r="F79" s="19">
        <f>IF($A79="","",SUMIFS('Attendance Log'!$K$5:$K$504,'Attendance Log'!$D$5:$D$504,$A79))</f>
        <v/>
      </c>
      <c r="G79" s="19">
        <f>IF($A79="","",SUMIFS('Attendance Log'!$L$5:$L$504,'Attendance Log'!$D$5:$D$504,$A79))</f>
        <v/>
      </c>
      <c r="H79" s="22">
        <f>IF(OR($A79="",$F79=0),"",IFERROR($G79/$F79,""))</f>
        <v/>
      </c>
      <c r="I79" s="19">
        <f>IF(COUNTA($A79:$E79)=0,"",IF(OR($A79="",$B79="",$C79="",$D79="",$E79=""),"Missing roster field",IF(COUNTIF($A$5:$A$104,$A79)&gt;1,"Duplicate Learner ID","")))</f>
        <v/>
      </c>
    </row>
    <row r="80">
      <c r="A80" s="17" t="n"/>
      <c r="B80" s="17" t="n"/>
      <c r="C80" s="17" t="n"/>
      <c r="D80" s="17" t="n"/>
      <c r="E80" s="26" t="n"/>
      <c r="F80" s="19">
        <f>IF($A80="","",SUMIFS('Attendance Log'!$K$5:$K$504,'Attendance Log'!$D$5:$D$504,$A80))</f>
        <v/>
      </c>
      <c r="G80" s="19">
        <f>IF($A80="","",SUMIFS('Attendance Log'!$L$5:$L$504,'Attendance Log'!$D$5:$D$504,$A80))</f>
        <v/>
      </c>
      <c r="H80" s="22">
        <f>IF(OR($A80="",$F80=0),"",IFERROR($G80/$F80,""))</f>
        <v/>
      </c>
      <c r="I80" s="19">
        <f>IF(COUNTA($A80:$E80)=0,"",IF(OR($A80="",$B80="",$C80="",$D80="",$E80=""),"Missing roster field",IF(COUNTIF($A$5:$A$104,$A80)&gt;1,"Duplicate Learner ID","")))</f>
        <v/>
      </c>
    </row>
    <row r="81">
      <c r="A81" s="17" t="n"/>
      <c r="B81" s="17" t="n"/>
      <c r="C81" s="17" t="n"/>
      <c r="D81" s="17" t="n"/>
      <c r="E81" s="26" t="n"/>
      <c r="F81" s="19">
        <f>IF($A81="","",SUMIFS('Attendance Log'!$K$5:$K$504,'Attendance Log'!$D$5:$D$504,$A81))</f>
        <v/>
      </c>
      <c r="G81" s="19">
        <f>IF($A81="","",SUMIFS('Attendance Log'!$L$5:$L$504,'Attendance Log'!$D$5:$D$504,$A81))</f>
        <v/>
      </c>
      <c r="H81" s="22">
        <f>IF(OR($A81="",$F81=0),"",IFERROR($G81/$F81,""))</f>
        <v/>
      </c>
      <c r="I81" s="19">
        <f>IF(COUNTA($A81:$E81)=0,"",IF(OR($A81="",$B81="",$C81="",$D81="",$E81=""),"Missing roster field",IF(COUNTIF($A$5:$A$104,$A81)&gt;1,"Duplicate Learner ID","")))</f>
        <v/>
      </c>
    </row>
    <row r="82">
      <c r="A82" s="17" t="n"/>
      <c r="B82" s="17" t="n"/>
      <c r="C82" s="17" t="n"/>
      <c r="D82" s="17" t="n"/>
      <c r="E82" s="26" t="n"/>
      <c r="F82" s="19">
        <f>IF($A82="","",SUMIFS('Attendance Log'!$K$5:$K$504,'Attendance Log'!$D$5:$D$504,$A82))</f>
        <v/>
      </c>
      <c r="G82" s="19">
        <f>IF($A82="","",SUMIFS('Attendance Log'!$L$5:$L$504,'Attendance Log'!$D$5:$D$504,$A82))</f>
        <v/>
      </c>
      <c r="H82" s="22">
        <f>IF(OR($A82="",$F82=0),"",IFERROR($G82/$F82,""))</f>
        <v/>
      </c>
      <c r="I82" s="19">
        <f>IF(COUNTA($A82:$E82)=0,"",IF(OR($A82="",$B82="",$C82="",$D82="",$E82=""),"Missing roster field",IF(COUNTIF($A$5:$A$104,$A82)&gt;1,"Duplicate Learner ID","")))</f>
        <v/>
      </c>
    </row>
    <row r="83">
      <c r="A83" s="17" t="n"/>
      <c r="B83" s="17" t="n"/>
      <c r="C83" s="17" t="n"/>
      <c r="D83" s="17" t="n"/>
      <c r="E83" s="26" t="n"/>
      <c r="F83" s="19">
        <f>IF($A83="","",SUMIFS('Attendance Log'!$K$5:$K$504,'Attendance Log'!$D$5:$D$504,$A83))</f>
        <v/>
      </c>
      <c r="G83" s="19">
        <f>IF($A83="","",SUMIFS('Attendance Log'!$L$5:$L$504,'Attendance Log'!$D$5:$D$504,$A83))</f>
        <v/>
      </c>
      <c r="H83" s="22">
        <f>IF(OR($A83="",$F83=0),"",IFERROR($G83/$F83,""))</f>
        <v/>
      </c>
      <c r="I83" s="19">
        <f>IF(COUNTA($A83:$E83)=0,"",IF(OR($A83="",$B83="",$C83="",$D83="",$E83=""),"Missing roster field",IF(COUNTIF($A$5:$A$104,$A83)&gt;1,"Duplicate Learner ID","")))</f>
        <v/>
      </c>
    </row>
    <row r="84">
      <c r="A84" s="17" t="n"/>
      <c r="B84" s="17" t="n"/>
      <c r="C84" s="17" t="n"/>
      <c r="D84" s="17" t="n"/>
      <c r="E84" s="26" t="n"/>
      <c r="F84" s="19">
        <f>IF($A84="","",SUMIFS('Attendance Log'!$K$5:$K$504,'Attendance Log'!$D$5:$D$504,$A84))</f>
        <v/>
      </c>
      <c r="G84" s="19">
        <f>IF($A84="","",SUMIFS('Attendance Log'!$L$5:$L$504,'Attendance Log'!$D$5:$D$504,$A84))</f>
        <v/>
      </c>
      <c r="H84" s="22">
        <f>IF(OR($A84="",$F84=0),"",IFERROR($G84/$F84,""))</f>
        <v/>
      </c>
      <c r="I84" s="19">
        <f>IF(COUNTA($A84:$E84)=0,"",IF(OR($A84="",$B84="",$C84="",$D84="",$E84=""),"Missing roster field",IF(COUNTIF($A$5:$A$104,$A84)&gt;1,"Duplicate Learner ID","")))</f>
        <v/>
      </c>
    </row>
    <row r="85">
      <c r="A85" s="17" t="n"/>
      <c r="B85" s="17" t="n"/>
      <c r="C85" s="17" t="n"/>
      <c r="D85" s="17" t="n"/>
      <c r="E85" s="26" t="n"/>
      <c r="F85" s="19">
        <f>IF($A85="","",SUMIFS('Attendance Log'!$K$5:$K$504,'Attendance Log'!$D$5:$D$504,$A85))</f>
        <v/>
      </c>
      <c r="G85" s="19">
        <f>IF($A85="","",SUMIFS('Attendance Log'!$L$5:$L$504,'Attendance Log'!$D$5:$D$504,$A85))</f>
        <v/>
      </c>
      <c r="H85" s="22">
        <f>IF(OR($A85="",$F85=0),"",IFERROR($G85/$F85,""))</f>
        <v/>
      </c>
      <c r="I85" s="19">
        <f>IF(COUNTA($A85:$E85)=0,"",IF(OR($A85="",$B85="",$C85="",$D85="",$E85=""),"Missing roster field",IF(COUNTIF($A$5:$A$104,$A85)&gt;1,"Duplicate Learner ID","")))</f>
        <v/>
      </c>
    </row>
    <row r="86">
      <c r="A86" s="17" t="n"/>
      <c r="B86" s="17" t="n"/>
      <c r="C86" s="17" t="n"/>
      <c r="D86" s="17" t="n"/>
      <c r="E86" s="26" t="n"/>
      <c r="F86" s="19">
        <f>IF($A86="","",SUMIFS('Attendance Log'!$K$5:$K$504,'Attendance Log'!$D$5:$D$504,$A86))</f>
        <v/>
      </c>
      <c r="G86" s="19">
        <f>IF($A86="","",SUMIFS('Attendance Log'!$L$5:$L$504,'Attendance Log'!$D$5:$D$504,$A86))</f>
        <v/>
      </c>
      <c r="H86" s="22">
        <f>IF(OR($A86="",$F86=0),"",IFERROR($G86/$F86,""))</f>
        <v/>
      </c>
      <c r="I86" s="19">
        <f>IF(COUNTA($A86:$E86)=0,"",IF(OR($A86="",$B86="",$C86="",$D86="",$E86=""),"Missing roster field",IF(COUNTIF($A$5:$A$104,$A86)&gt;1,"Duplicate Learner ID","")))</f>
        <v/>
      </c>
    </row>
    <row r="87">
      <c r="A87" s="17" t="n"/>
      <c r="B87" s="17" t="n"/>
      <c r="C87" s="17" t="n"/>
      <c r="D87" s="17" t="n"/>
      <c r="E87" s="26" t="n"/>
      <c r="F87" s="19">
        <f>IF($A87="","",SUMIFS('Attendance Log'!$K$5:$K$504,'Attendance Log'!$D$5:$D$504,$A87))</f>
        <v/>
      </c>
      <c r="G87" s="19">
        <f>IF($A87="","",SUMIFS('Attendance Log'!$L$5:$L$504,'Attendance Log'!$D$5:$D$504,$A87))</f>
        <v/>
      </c>
      <c r="H87" s="22">
        <f>IF(OR($A87="",$F87=0),"",IFERROR($G87/$F87,""))</f>
        <v/>
      </c>
      <c r="I87" s="19">
        <f>IF(COUNTA($A87:$E87)=0,"",IF(OR($A87="",$B87="",$C87="",$D87="",$E87=""),"Missing roster field",IF(COUNTIF($A$5:$A$104,$A87)&gt;1,"Duplicate Learner ID","")))</f>
        <v/>
      </c>
    </row>
    <row r="88">
      <c r="A88" s="17" t="n"/>
      <c r="B88" s="17" t="n"/>
      <c r="C88" s="17" t="n"/>
      <c r="D88" s="17" t="n"/>
      <c r="E88" s="26" t="n"/>
      <c r="F88" s="19">
        <f>IF($A88="","",SUMIFS('Attendance Log'!$K$5:$K$504,'Attendance Log'!$D$5:$D$504,$A88))</f>
        <v/>
      </c>
      <c r="G88" s="19">
        <f>IF($A88="","",SUMIFS('Attendance Log'!$L$5:$L$504,'Attendance Log'!$D$5:$D$504,$A88))</f>
        <v/>
      </c>
      <c r="H88" s="22">
        <f>IF(OR($A88="",$F88=0),"",IFERROR($G88/$F88,""))</f>
        <v/>
      </c>
      <c r="I88" s="19">
        <f>IF(COUNTA($A88:$E88)=0,"",IF(OR($A88="",$B88="",$C88="",$D88="",$E88=""),"Missing roster field",IF(COUNTIF($A$5:$A$104,$A88)&gt;1,"Duplicate Learner ID","")))</f>
        <v/>
      </c>
    </row>
    <row r="89">
      <c r="A89" s="17" t="n"/>
      <c r="B89" s="17" t="n"/>
      <c r="C89" s="17" t="n"/>
      <c r="D89" s="17" t="n"/>
      <c r="E89" s="26" t="n"/>
      <c r="F89" s="19">
        <f>IF($A89="","",SUMIFS('Attendance Log'!$K$5:$K$504,'Attendance Log'!$D$5:$D$504,$A89))</f>
        <v/>
      </c>
      <c r="G89" s="19">
        <f>IF($A89="","",SUMIFS('Attendance Log'!$L$5:$L$504,'Attendance Log'!$D$5:$D$504,$A89))</f>
        <v/>
      </c>
      <c r="H89" s="22">
        <f>IF(OR($A89="",$F89=0),"",IFERROR($G89/$F89,""))</f>
        <v/>
      </c>
      <c r="I89" s="19">
        <f>IF(COUNTA($A89:$E89)=0,"",IF(OR($A89="",$B89="",$C89="",$D89="",$E89=""),"Missing roster field",IF(COUNTIF($A$5:$A$104,$A89)&gt;1,"Duplicate Learner ID","")))</f>
        <v/>
      </c>
    </row>
    <row r="90">
      <c r="A90" s="17" t="n"/>
      <c r="B90" s="17" t="n"/>
      <c r="C90" s="17" t="n"/>
      <c r="D90" s="17" t="n"/>
      <c r="E90" s="26" t="n"/>
      <c r="F90" s="19">
        <f>IF($A90="","",SUMIFS('Attendance Log'!$K$5:$K$504,'Attendance Log'!$D$5:$D$504,$A90))</f>
        <v/>
      </c>
      <c r="G90" s="19">
        <f>IF($A90="","",SUMIFS('Attendance Log'!$L$5:$L$504,'Attendance Log'!$D$5:$D$504,$A90))</f>
        <v/>
      </c>
      <c r="H90" s="22">
        <f>IF(OR($A90="",$F90=0),"",IFERROR($G90/$F90,""))</f>
        <v/>
      </c>
      <c r="I90" s="19">
        <f>IF(COUNTA($A90:$E90)=0,"",IF(OR($A90="",$B90="",$C90="",$D90="",$E90=""),"Missing roster field",IF(COUNTIF($A$5:$A$104,$A90)&gt;1,"Duplicate Learner ID","")))</f>
        <v/>
      </c>
    </row>
    <row r="91">
      <c r="A91" s="17" t="n"/>
      <c r="B91" s="17" t="n"/>
      <c r="C91" s="17" t="n"/>
      <c r="D91" s="17" t="n"/>
      <c r="E91" s="26" t="n"/>
      <c r="F91" s="19">
        <f>IF($A91="","",SUMIFS('Attendance Log'!$K$5:$K$504,'Attendance Log'!$D$5:$D$504,$A91))</f>
        <v/>
      </c>
      <c r="G91" s="19">
        <f>IF($A91="","",SUMIFS('Attendance Log'!$L$5:$L$504,'Attendance Log'!$D$5:$D$504,$A91))</f>
        <v/>
      </c>
      <c r="H91" s="22">
        <f>IF(OR($A91="",$F91=0),"",IFERROR($G91/$F91,""))</f>
        <v/>
      </c>
      <c r="I91" s="19">
        <f>IF(COUNTA($A91:$E91)=0,"",IF(OR($A91="",$B91="",$C91="",$D91="",$E91=""),"Missing roster field",IF(COUNTIF($A$5:$A$104,$A91)&gt;1,"Duplicate Learner ID","")))</f>
        <v/>
      </c>
    </row>
    <row r="92">
      <c r="A92" s="17" t="n"/>
      <c r="B92" s="17" t="n"/>
      <c r="C92" s="17" t="n"/>
      <c r="D92" s="17" t="n"/>
      <c r="E92" s="26" t="n"/>
      <c r="F92" s="19">
        <f>IF($A92="","",SUMIFS('Attendance Log'!$K$5:$K$504,'Attendance Log'!$D$5:$D$504,$A92))</f>
        <v/>
      </c>
      <c r="G92" s="19">
        <f>IF($A92="","",SUMIFS('Attendance Log'!$L$5:$L$504,'Attendance Log'!$D$5:$D$504,$A92))</f>
        <v/>
      </c>
      <c r="H92" s="22">
        <f>IF(OR($A92="",$F92=0),"",IFERROR($G92/$F92,""))</f>
        <v/>
      </c>
      <c r="I92" s="19">
        <f>IF(COUNTA($A92:$E92)=0,"",IF(OR($A92="",$B92="",$C92="",$D92="",$E92=""),"Missing roster field",IF(COUNTIF($A$5:$A$104,$A92)&gt;1,"Duplicate Learner ID","")))</f>
        <v/>
      </c>
    </row>
    <row r="93">
      <c r="A93" s="17" t="n"/>
      <c r="B93" s="17" t="n"/>
      <c r="C93" s="17" t="n"/>
      <c r="D93" s="17" t="n"/>
      <c r="E93" s="26" t="n"/>
      <c r="F93" s="19">
        <f>IF($A93="","",SUMIFS('Attendance Log'!$K$5:$K$504,'Attendance Log'!$D$5:$D$504,$A93))</f>
        <v/>
      </c>
      <c r="G93" s="19">
        <f>IF($A93="","",SUMIFS('Attendance Log'!$L$5:$L$504,'Attendance Log'!$D$5:$D$504,$A93))</f>
        <v/>
      </c>
      <c r="H93" s="22">
        <f>IF(OR($A93="",$F93=0),"",IFERROR($G93/$F93,""))</f>
        <v/>
      </c>
      <c r="I93" s="19">
        <f>IF(COUNTA($A93:$E93)=0,"",IF(OR($A93="",$B93="",$C93="",$D93="",$E93=""),"Missing roster field",IF(COUNTIF($A$5:$A$104,$A93)&gt;1,"Duplicate Learner ID","")))</f>
        <v/>
      </c>
    </row>
    <row r="94">
      <c r="A94" s="17" t="n"/>
      <c r="B94" s="17" t="n"/>
      <c r="C94" s="17" t="n"/>
      <c r="D94" s="17" t="n"/>
      <c r="E94" s="26" t="n"/>
      <c r="F94" s="19">
        <f>IF($A94="","",SUMIFS('Attendance Log'!$K$5:$K$504,'Attendance Log'!$D$5:$D$504,$A94))</f>
        <v/>
      </c>
      <c r="G94" s="19">
        <f>IF($A94="","",SUMIFS('Attendance Log'!$L$5:$L$504,'Attendance Log'!$D$5:$D$504,$A94))</f>
        <v/>
      </c>
      <c r="H94" s="22">
        <f>IF(OR($A94="",$F94=0),"",IFERROR($G94/$F94,""))</f>
        <v/>
      </c>
      <c r="I94" s="19">
        <f>IF(COUNTA($A94:$E94)=0,"",IF(OR($A94="",$B94="",$C94="",$D94="",$E94=""),"Missing roster field",IF(COUNTIF($A$5:$A$104,$A94)&gt;1,"Duplicate Learner ID","")))</f>
        <v/>
      </c>
    </row>
    <row r="95">
      <c r="A95" s="17" t="n"/>
      <c r="B95" s="17" t="n"/>
      <c r="C95" s="17" t="n"/>
      <c r="D95" s="17" t="n"/>
      <c r="E95" s="26" t="n"/>
      <c r="F95" s="19">
        <f>IF($A95="","",SUMIFS('Attendance Log'!$K$5:$K$504,'Attendance Log'!$D$5:$D$504,$A95))</f>
        <v/>
      </c>
      <c r="G95" s="19">
        <f>IF($A95="","",SUMIFS('Attendance Log'!$L$5:$L$504,'Attendance Log'!$D$5:$D$504,$A95))</f>
        <v/>
      </c>
      <c r="H95" s="22">
        <f>IF(OR($A95="",$F95=0),"",IFERROR($G95/$F95,""))</f>
        <v/>
      </c>
      <c r="I95" s="19">
        <f>IF(COUNTA($A95:$E95)=0,"",IF(OR($A95="",$B95="",$C95="",$D95="",$E95=""),"Missing roster field",IF(COUNTIF($A$5:$A$104,$A95)&gt;1,"Duplicate Learner ID","")))</f>
        <v/>
      </c>
    </row>
    <row r="96">
      <c r="A96" s="17" t="n"/>
      <c r="B96" s="17" t="n"/>
      <c r="C96" s="17" t="n"/>
      <c r="D96" s="17" t="n"/>
      <c r="E96" s="26" t="n"/>
      <c r="F96" s="19">
        <f>IF($A96="","",SUMIFS('Attendance Log'!$K$5:$K$504,'Attendance Log'!$D$5:$D$504,$A96))</f>
        <v/>
      </c>
      <c r="G96" s="19">
        <f>IF($A96="","",SUMIFS('Attendance Log'!$L$5:$L$504,'Attendance Log'!$D$5:$D$504,$A96))</f>
        <v/>
      </c>
      <c r="H96" s="22">
        <f>IF(OR($A96="",$F96=0),"",IFERROR($G96/$F96,""))</f>
        <v/>
      </c>
      <c r="I96" s="19">
        <f>IF(COUNTA($A96:$E96)=0,"",IF(OR($A96="",$B96="",$C96="",$D96="",$E96=""),"Missing roster field",IF(COUNTIF($A$5:$A$104,$A96)&gt;1,"Duplicate Learner ID","")))</f>
        <v/>
      </c>
    </row>
    <row r="97">
      <c r="A97" s="17" t="n"/>
      <c r="B97" s="17" t="n"/>
      <c r="C97" s="17" t="n"/>
      <c r="D97" s="17" t="n"/>
      <c r="E97" s="26" t="n"/>
      <c r="F97" s="19">
        <f>IF($A97="","",SUMIFS('Attendance Log'!$K$5:$K$504,'Attendance Log'!$D$5:$D$504,$A97))</f>
        <v/>
      </c>
      <c r="G97" s="19">
        <f>IF($A97="","",SUMIFS('Attendance Log'!$L$5:$L$504,'Attendance Log'!$D$5:$D$504,$A97))</f>
        <v/>
      </c>
      <c r="H97" s="22">
        <f>IF(OR($A97="",$F97=0),"",IFERROR($G97/$F97,""))</f>
        <v/>
      </c>
      <c r="I97" s="19">
        <f>IF(COUNTA($A97:$E97)=0,"",IF(OR($A97="",$B97="",$C97="",$D97="",$E97=""),"Missing roster field",IF(COUNTIF($A$5:$A$104,$A97)&gt;1,"Duplicate Learner ID","")))</f>
        <v/>
      </c>
    </row>
    <row r="98">
      <c r="A98" s="17" t="n"/>
      <c r="B98" s="17" t="n"/>
      <c r="C98" s="17" t="n"/>
      <c r="D98" s="17" t="n"/>
      <c r="E98" s="26" t="n"/>
      <c r="F98" s="19">
        <f>IF($A98="","",SUMIFS('Attendance Log'!$K$5:$K$504,'Attendance Log'!$D$5:$D$504,$A98))</f>
        <v/>
      </c>
      <c r="G98" s="19">
        <f>IF($A98="","",SUMIFS('Attendance Log'!$L$5:$L$504,'Attendance Log'!$D$5:$D$504,$A98))</f>
        <v/>
      </c>
      <c r="H98" s="22">
        <f>IF(OR($A98="",$F98=0),"",IFERROR($G98/$F98,""))</f>
        <v/>
      </c>
      <c r="I98" s="19">
        <f>IF(COUNTA($A98:$E98)=0,"",IF(OR($A98="",$B98="",$C98="",$D98="",$E98=""),"Missing roster field",IF(COUNTIF($A$5:$A$104,$A98)&gt;1,"Duplicate Learner ID","")))</f>
        <v/>
      </c>
    </row>
    <row r="99">
      <c r="A99" s="17" t="n"/>
      <c r="B99" s="17" t="n"/>
      <c r="C99" s="17" t="n"/>
      <c r="D99" s="17" t="n"/>
      <c r="E99" s="26" t="n"/>
      <c r="F99" s="19">
        <f>IF($A99="","",SUMIFS('Attendance Log'!$K$5:$K$504,'Attendance Log'!$D$5:$D$504,$A99))</f>
        <v/>
      </c>
      <c r="G99" s="19">
        <f>IF($A99="","",SUMIFS('Attendance Log'!$L$5:$L$504,'Attendance Log'!$D$5:$D$504,$A99))</f>
        <v/>
      </c>
      <c r="H99" s="22">
        <f>IF(OR($A99="",$F99=0),"",IFERROR($G99/$F99,""))</f>
        <v/>
      </c>
      <c r="I99" s="19">
        <f>IF(COUNTA($A99:$E99)=0,"",IF(OR($A99="",$B99="",$C99="",$D99="",$E99=""),"Missing roster field",IF(COUNTIF($A$5:$A$104,$A99)&gt;1,"Duplicate Learner ID","")))</f>
        <v/>
      </c>
    </row>
    <row r="100">
      <c r="A100" s="17" t="n"/>
      <c r="B100" s="17" t="n"/>
      <c r="C100" s="17" t="n"/>
      <c r="D100" s="17" t="n"/>
      <c r="E100" s="26" t="n"/>
      <c r="F100" s="19">
        <f>IF($A100="","",SUMIFS('Attendance Log'!$K$5:$K$504,'Attendance Log'!$D$5:$D$504,$A100))</f>
        <v/>
      </c>
      <c r="G100" s="19">
        <f>IF($A100="","",SUMIFS('Attendance Log'!$L$5:$L$504,'Attendance Log'!$D$5:$D$504,$A100))</f>
        <v/>
      </c>
      <c r="H100" s="22">
        <f>IF(OR($A100="",$F100=0),"",IFERROR($G100/$F100,""))</f>
        <v/>
      </c>
      <c r="I100" s="19">
        <f>IF(COUNTA($A100:$E100)=0,"",IF(OR($A100="",$B100="",$C100="",$D100="",$E100=""),"Missing roster field",IF(COUNTIF($A$5:$A$104,$A100)&gt;1,"Duplicate Learner ID","")))</f>
        <v/>
      </c>
    </row>
    <row r="101">
      <c r="A101" s="17" t="n"/>
      <c r="B101" s="17" t="n"/>
      <c r="C101" s="17" t="n"/>
      <c r="D101" s="17" t="n"/>
      <c r="E101" s="26" t="n"/>
      <c r="F101" s="19">
        <f>IF($A101="","",SUMIFS('Attendance Log'!$K$5:$K$504,'Attendance Log'!$D$5:$D$504,$A101))</f>
        <v/>
      </c>
      <c r="G101" s="19">
        <f>IF($A101="","",SUMIFS('Attendance Log'!$L$5:$L$504,'Attendance Log'!$D$5:$D$504,$A101))</f>
        <v/>
      </c>
      <c r="H101" s="22">
        <f>IF(OR($A101="",$F101=0),"",IFERROR($G101/$F101,""))</f>
        <v/>
      </c>
      <c r="I101" s="19">
        <f>IF(COUNTA($A101:$E101)=0,"",IF(OR($A101="",$B101="",$C101="",$D101="",$E101=""),"Missing roster field",IF(COUNTIF($A$5:$A$104,$A101)&gt;1,"Duplicate Learner ID","")))</f>
        <v/>
      </c>
    </row>
    <row r="102">
      <c r="A102" s="17" t="n"/>
      <c r="B102" s="17" t="n"/>
      <c r="C102" s="17" t="n"/>
      <c r="D102" s="17" t="n"/>
      <c r="E102" s="26" t="n"/>
      <c r="F102" s="19">
        <f>IF($A102="","",SUMIFS('Attendance Log'!$K$5:$K$504,'Attendance Log'!$D$5:$D$504,$A102))</f>
        <v/>
      </c>
      <c r="G102" s="19">
        <f>IF($A102="","",SUMIFS('Attendance Log'!$L$5:$L$504,'Attendance Log'!$D$5:$D$504,$A102))</f>
        <v/>
      </c>
      <c r="H102" s="22">
        <f>IF(OR($A102="",$F102=0),"",IFERROR($G102/$F102,""))</f>
        <v/>
      </c>
      <c r="I102" s="19">
        <f>IF(COUNTA($A102:$E102)=0,"",IF(OR($A102="",$B102="",$C102="",$D102="",$E102=""),"Missing roster field",IF(COUNTIF($A$5:$A$104,$A102)&gt;1,"Duplicate Learner ID","")))</f>
        <v/>
      </c>
    </row>
    <row r="103">
      <c r="A103" s="17" t="n"/>
      <c r="B103" s="17" t="n"/>
      <c r="C103" s="17" t="n"/>
      <c r="D103" s="17" t="n"/>
      <c r="E103" s="26" t="n"/>
      <c r="F103" s="19">
        <f>IF($A103="","",SUMIFS('Attendance Log'!$K$5:$K$504,'Attendance Log'!$D$5:$D$504,$A103))</f>
        <v/>
      </c>
      <c r="G103" s="19">
        <f>IF($A103="","",SUMIFS('Attendance Log'!$L$5:$L$504,'Attendance Log'!$D$5:$D$504,$A103))</f>
        <v/>
      </c>
      <c r="H103" s="22">
        <f>IF(OR($A103="",$F103=0),"",IFERROR($G103/$F103,""))</f>
        <v/>
      </c>
      <c r="I103" s="19">
        <f>IF(COUNTA($A103:$E103)=0,"",IF(OR($A103="",$B103="",$C103="",$D103="",$E103=""),"Missing roster field",IF(COUNTIF($A$5:$A$104,$A103)&gt;1,"Duplicate Learner ID","")))</f>
        <v/>
      </c>
    </row>
    <row r="104">
      <c r="A104" s="17" t="n"/>
      <c r="B104" s="17" t="n"/>
      <c r="C104" s="17" t="n"/>
      <c r="D104" s="17" t="n"/>
      <c r="E104" s="26" t="n"/>
      <c r="F104" s="19">
        <f>IF($A104="","",SUMIFS('Attendance Log'!$K$5:$K$504,'Attendance Log'!$D$5:$D$504,$A104))</f>
        <v/>
      </c>
      <c r="G104" s="19">
        <f>IF($A104="","",SUMIFS('Attendance Log'!$L$5:$L$504,'Attendance Log'!$D$5:$D$504,$A104))</f>
        <v/>
      </c>
      <c r="H104" s="22">
        <f>IF(OR($A104="",$F104=0),"",IFERROR($G104/$F104,""))</f>
        <v/>
      </c>
      <c r="I104" s="19">
        <f>IF(COUNTA($A104:$E104)=0,"",IF(OR($A104="",$B104="",$C104="",$D104="",$E104=""),"Missing roster field",IF(COUNTIF($A$5:$A$104,$A104)&gt;1,"Duplicate Learner ID","")))</f>
        <v/>
      </c>
    </row>
  </sheetData>
  <mergeCells count="1">
    <mergeCell ref="A1:I1"/>
  </mergeCells>
  <conditionalFormatting sqref="I5:I104">
    <cfRule type="expression" priority="1" dxfId="0">
      <formula>$I5&lt;&gt;""</formula>
    </cfRule>
  </conditionalFormatting>
  <conditionalFormatting sqref="H5:H104">
    <cfRule type="expression" priority="2" dxfId="0">
      <formula>AND(ISNUMBER($H5),ISNUMBER($E5),$H5&lt;$E5)</formula>
    </cfRule>
    <cfRule type="expression" priority="3" dxfId="4">
      <formula>AND(ISNUMBER($H5),ISNUMBER($E5),$H5&gt;=$E5)</formula>
    </cfRule>
  </conditionalFormatting>
  <conditionalFormatting sqref="A5:I104">
    <cfRule type="expression" priority="4" dxfId="6">
      <formula>$D5="No"</formula>
    </cfRule>
  </conditionalFormatting>
  <dataValidations count="5">
    <dataValidation sqref="A5:A104" showDropDown="0" showInputMessage="0" showErrorMessage="1" allowBlank="0" errorTitle="Duplicate Learner ID" error="Enter a unique Learner ID." type="custom">
      <formula1>OR(A5="",COUNTIF($A$5:$A$104,A5)=1)</formula1>
    </dataValidation>
    <dataValidation sqref="B5:B104" showDropDown="0" showInputMessage="0" showErrorMessage="1" allowBlank="0" errorTitle="Invalid Learner Name" error="Enter a display name with no more than 60 characters." type="textLength" operator="between">
      <formula1>1</formula1>
      <formula2>60</formula2>
    </dataValidation>
    <dataValidation sqref="C5:C104" showDropDown="0" showInputMessage="0" showErrorMessage="1" allowBlank="0" errorTitle="Invalid Group" error="Select a group from the Group List." type="list">
      <formula1>INDIRECT("'Roster &amp; Settings'!$L$5:$L$12")</formula1>
    </dataValidation>
    <dataValidation sqref="D5:D104" showDropDown="0" showInputMessage="0" showErrorMessage="1" allowBlank="0" errorTitle="Invalid Active Status" error="Select Yes or No." type="list">
      <formula1>INDIRECT("'Roster &amp; Settings'!$R$5:$R$6")</formula1>
    </dataValidation>
    <dataValidation sqref="E5:E104 L3" showDropDown="0" showInputMessage="0" showErrorMessage="1" allowBlank="0" errorTitle="Invalid Target Rate" error="Enter a percentage from 0% to 100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6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Attendance Sheet Instructions</t>
        </is>
      </c>
    </row>
    <row r="3">
      <c r="A3" s="28" t="inlineStr">
        <is>
          <t>Getting Started</t>
        </is>
      </c>
      <c r="B3" s="28" t="inlineStr"/>
      <c r="C3" s="23" t="n"/>
      <c r="D3" s="23" t="n"/>
      <c r="E3" s="23" t="n"/>
      <c r="F3" s="23" t="n"/>
      <c r="G3" s="23" t="n"/>
      <c r="H3" s="23" t="n"/>
    </row>
    <row r="4" ht="34" customHeight="1">
      <c r="A4" s="29" t="inlineStr">
        <is>
          <t>1.</t>
        </is>
      </c>
      <c r="B4" s="29" t="inlineStr">
        <is>
          <t>Add or update learners on the Roster &amp; Settings sheet.</t>
        </is>
      </c>
    </row>
    <row r="5" ht="34" customHeight="1">
      <c r="A5" s="30" t="inlineStr">
        <is>
          <t>2.</t>
        </is>
      </c>
      <c r="B5" s="30" t="inlineStr">
        <is>
          <t>Use a unique Learner ID for each learner.</t>
        </is>
      </c>
    </row>
    <row r="6" ht="34" customHeight="1">
      <c r="A6" s="29" t="inlineStr">
        <is>
          <t>3.</t>
        </is>
      </c>
      <c r="B6" s="29" t="inlineStr">
        <is>
          <t>On Attendance Log, enter one row for each learner scheduled for each session.</t>
        </is>
      </c>
    </row>
    <row r="7" ht="34" customHeight="1">
      <c r="A7" s="30" t="inlineStr">
        <is>
          <t>4.</t>
        </is>
      </c>
      <c r="B7" s="30" t="inlineStr">
        <is>
          <t>Select the learner and attendance status from the dropdown lists.</t>
        </is>
      </c>
    </row>
    <row r="8" ht="34" customHeight="1">
      <c r="A8" s="29" t="inlineStr">
        <is>
          <t>5.</t>
        </is>
      </c>
      <c r="B8" s="29" t="inlineStr">
        <is>
          <t>Review the Review Flag column and correct any flagged records.</t>
        </is>
      </c>
    </row>
    <row r="9" ht="34" customHeight="1">
      <c r="A9" s="30" t="inlineStr">
        <is>
          <t>6.</t>
        </is>
      </c>
      <c r="B9" s="30" t="inlineStr">
        <is>
          <t>Use the Dashboard filters to review a date range or group.</t>
        </is>
      </c>
    </row>
    <row r="11">
      <c r="A11" s="28" t="inlineStr">
        <is>
          <t>Attendance Status Definitions</t>
        </is>
      </c>
      <c r="B11" s="28" t="inlineStr"/>
      <c r="C11" s="23" t="n"/>
      <c r="D11" s="23" t="n"/>
      <c r="E11" s="23" t="n"/>
      <c r="F11" s="23" t="n"/>
      <c r="G11" s="23" t="n"/>
      <c r="H11" s="23" t="n"/>
    </row>
    <row r="12" ht="34" customHeight="1">
      <c r="A12" s="31" t="inlineStr">
        <is>
          <t>Status</t>
        </is>
      </c>
      <c r="B12" s="31" t="inlineStr">
        <is>
          <t>Use When</t>
        </is>
      </c>
    </row>
    <row r="13" ht="34" customHeight="1">
      <c r="A13" s="30" t="inlineStr">
        <is>
          <t>Present</t>
        </is>
      </c>
      <c r="B13" s="30" t="inlineStr">
        <is>
          <t>The learner attended the scheduled session and is treated as attended.</t>
        </is>
      </c>
    </row>
    <row r="14" ht="34" customHeight="1">
      <c r="A14" s="29" t="inlineStr">
        <is>
          <t>Late</t>
        </is>
      </c>
      <c r="B14" s="29" t="inlineStr">
        <is>
          <t>The learner attended but arrived late or attended less than the full scheduled time.</t>
        </is>
      </c>
    </row>
    <row r="15" ht="34" customHeight="1">
      <c r="A15" s="30" t="inlineStr">
        <is>
          <t>Absent</t>
        </is>
      </c>
      <c r="B15" s="30" t="inlineStr">
        <is>
          <t>The learner did not attend and the session counts against attendance.</t>
        </is>
      </c>
    </row>
    <row r="16" ht="34" customHeight="1">
      <c r="A16" s="29" t="inlineStr">
        <is>
          <t>Excused</t>
        </is>
      </c>
      <c r="B16" s="29" t="inlineStr">
        <is>
          <t>The learner did not attend, and the session is excluded from the attendance-rate denominator.</t>
        </is>
      </c>
    </row>
    <row r="17" ht="34" customHeight="1">
      <c r="A17" s="30" t="inlineStr">
        <is>
          <t>Counting Note</t>
        </is>
      </c>
      <c r="B17" s="30" t="inlineStr">
        <is>
          <t>Present and Late count as attended. Absent counts as a counted session but not an attended session. Excused is excluded from both counts.</t>
        </is>
      </c>
    </row>
    <row r="19">
      <c r="A19" s="28" t="inlineStr">
        <is>
          <t>Required Fields</t>
        </is>
      </c>
      <c r="B19" s="28" t="inlineStr"/>
      <c r="C19" s="23" t="n"/>
      <c r="D19" s="23" t="n"/>
      <c r="E19" s="23" t="n"/>
      <c r="F19" s="23" t="n"/>
      <c r="G19" s="23" t="n"/>
      <c r="H19" s="23" t="n"/>
    </row>
    <row r="20" ht="34" customHeight="1">
      <c r="A20" s="29" t="inlineStr">
        <is>
          <t>Required</t>
        </is>
      </c>
      <c r="B20" s="29" t="inlineStr">
        <is>
          <t>Record ID</t>
        </is>
      </c>
    </row>
    <row r="21" ht="34" customHeight="1">
      <c r="A21" s="30" t="inlineStr">
        <is>
          <t>Required</t>
        </is>
      </c>
      <c r="B21" s="30" t="inlineStr">
        <is>
          <t>Session Date</t>
        </is>
      </c>
    </row>
    <row r="22" ht="34" customHeight="1">
      <c r="A22" s="29" t="inlineStr">
        <is>
          <t>Required</t>
        </is>
      </c>
      <c r="B22" s="29" t="inlineStr">
        <is>
          <t>Session Title</t>
        </is>
      </c>
    </row>
    <row r="23" ht="34" customHeight="1">
      <c r="A23" s="30" t="inlineStr">
        <is>
          <t>Required</t>
        </is>
      </c>
      <c r="B23" s="30" t="inlineStr">
        <is>
          <t>Learner ID</t>
        </is>
      </c>
    </row>
    <row r="24" ht="34" customHeight="1">
      <c r="A24" s="29" t="inlineStr">
        <is>
          <t>Required</t>
        </is>
      </c>
      <c r="B24" s="29" t="inlineStr">
        <is>
          <t>Attendance Status</t>
        </is>
      </c>
    </row>
    <row r="25" ht="34" customHeight="1">
      <c r="A25" s="30" t="inlineStr">
        <is>
          <t>Required</t>
        </is>
      </c>
      <c r="B25" s="30" t="inlineStr">
        <is>
          <t>Scheduled Minutes</t>
        </is>
      </c>
    </row>
    <row r="26" ht="34" customHeight="1">
      <c r="A26" s="29" t="inlineStr">
        <is>
          <t>Minutes Note</t>
        </is>
      </c>
      <c r="B26" s="29" t="inlineStr">
        <is>
          <t>Attended Minutes should be entered for Late records and may be entered for other statuses.</t>
        </is>
      </c>
    </row>
    <row r="28">
      <c r="A28" s="28" t="inlineStr">
        <is>
          <t>Review Flags</t>
        </is>
      </c>
      <c r="B28" s="28" t="inlineStr"/>
      <c r="C28" s="23" t="n"/>
      <c r="D28" s="23" t="n"/>
      <c r="E28" s="23" t="n"/>
      <c r="F28" s="23" t="n"/>
      <c r="G28" s="23" t="n"/>
      <c r="H28" s="23" t="n"/>
    </row>
    <row r="29" ht="34" customHeight="1">
      <c r="A29" s="30" t="inlineStr">
        <is>
          <t>Missing required field</t>
        </is>
      </c>
      <c r="B29" s="30" t="inlineStr">
        <is>
          <t>One or more required attendance fields are blank.</t>
        </is>
      </c>
    </row>
    <row r="30" ht="34" customHeight="1">
      <c r="A30" s="29" t="inlineStr">
        <is>
          <t>Duplicate Record ID</t>
        </is>
      </c>
      <c r="B30" s="29" t="inlineStr">
        <is>
          <t>The Record ID appears more than once.</t>
        </is>
      </c>
    </row>
    <row r="31" ht="34" customHeight="1">
      <c r="A31" s="30" t="inlineStr">
        <is>
          <t>Unknown learner</t>
        </is>
      </c>
      <c r="B31" s="30" t="inlineStr">
        <is>
          <t>The Learner ID does not match the roster.</t>
        </is>
      </c>
    </row>
    <row r="32" ht="34" customHeight="1">
      <c r="A32" s="29" t="inlineStr">
        <is>
          <t>Future session date</t>
        </is>
      </c>
      <c r="B32" s="29" t="inlineStr">
        <is>
          <t>The Session Date is later than today.</t>
        </is>
      </c>
    </row>
    <row r="33" ht="34" customHeight="1">
      <c r="A33" s="30" t="inlineStr">
        <is>
          <t>Invalid scheduled minutes</t>
        </is>
      </c>
      <c r="B33" s="30" t="inlineStr">
        <is>
          <t>Scheduled Minutes are missing, nonnumeric, zero, negative, or above 1,440.</t>
        </is>
      </c>
    </row>
    <row r="34" ht="34" customHeight="1">
      <c r="A34" s="29" t="inlineStr">
        <is>
          <t>Attended minutes exceed scheduled minutes</t>
        </is>
      </c>
      <c r="B34" s="29" t="inlineStr">
        <is>
          <t>Attended Minutes are greater than Scheduled Minutes.</t>
        </is>
      </c>
    </row>
    <row r="35" ht="34" customHeight="1">
      <c r="A35" s="30" t="inlineStr">
        <is>
          <t>Present with reduced minutes</t>
        </is>
      </c>
      <c r="B35" s="30" t="inlineStr">
        <is>
          <t>A Present record has fewer Attended Minutes than Scheduled Minutes.</t>
        </is>
      </c>
    </row>
    <row r="36" ht="34" customHeight="1">
      <c r="A36" s="29" t="inlineStr">
        <is>
          <t>Review late minutes</t>
        </is>
      </c>
      <c r="B36" s="29" t="inlineStr">
        <is>
          <t>A Late record has blank Attended Minutes or minutes that are not reduced.</t>
        </is>
      </c>
    </row>
    <row r="37" ht="34" customHeight="1">
      <c r="A37" s="30" t="inlineStr">
        <is>
          <t>Absent with attended minutes</t>
        </is>
      </c>
      <c r="B37" s="30" t="inlineStr">
        <is>
          <t>An Absent record has Attended Minutes greater than zero.</t>
        </is>
      </c>
    </row>
    <row r="38" ht="34" customHeight="1">
      <c r="A38" s="29" t="inlineStr">
        <is>
          <t>Excused with attended minutes</t>
        </is>
      </c>
      <c r="B38" s="29" t="inlineStr">
        <is>
          <t>An Excused record has Attended Minutes greater than zero.</t>
        </is>
      </c>
    </row>
    <row r="39" ht="34" customHeight="1">
      <c r="A39" s="30" t="inlineStr">
        <is>
          <t>Review Note</t>
        </is>
      </c>
      <c r="B39" s="30" t="inlineStr">
        <is>
          <t>A flag is an operational data-quality prompt, not a legal or policy determination.</t>
        </is>
      </c>
    </row>
    <row r="41">
      <c r="A41" s="28" t="inlineStr">
        <is>
          <t>Blank-Safe Use</t>
        </is>
      </c>
      <c r="B41" s="28" t="inlineStr"/>
      <c r="C41" s="23" t="n"/>
      <c r="D41" s="23" t="n"/>
      <c r="E41" s="23" t="n"/>
      <c r="F41" s="23" t="n"/>
      <c r="G41" s="23" t="n"/>
      <c r="H41" s="23" t="n"/>
    </row>
    <row r="42" ht="34" customHeight="1">
      <c r="A42" s="29" t="inlineStr">
        <is>
          <t>Unused Rows</t>
        </is>
      </c>
      <c r="B42" s="29" t="inlineStr">
        <is>
          <t>Unused prepared rows may remain blank. Blank rows are excluded from metrics.</t>
        </is>
      </c>
    </row>
    <row r="43" ht="34" customHeight="1">
      <c r="A43" s="30" t="inlineStr">
        <is>
          <t>Percentages</t>
        </is>
      </c>
      <c r="B43" s="30" t="inlineStr">
        <is>
          <t>Dashboard percentages remain blank when there is no valid denominator.</t>
        </is>
      </c>
    </row>
    <row r="44" ht="34" customHeight="1">
      <c r="A44" s="29" t="inlineStr">
        <is>
          <t>Date Filters</t>
        </is>
      </c>
      <c r="B44" s="29" t="inlineStr">
        <is>
          <t>Blank Dashboard dates mean no lower or upper date restriction.</t>
        </is>
      </c>
    </row>
    <row r="45" ht="34" customHeight="1">
      <c r="A45" s="30" t="inlineStr">
        <is>
          <t>Formula Cells</t>
        </is>
      </c>
      <c r="B45" s="30" t="inlineStr">
        <is>
          <t>Do not delete formulas from gray cells.</t>
        </is>
      </c>
    </row>
    <row r="46" ht="34" customHeight="1">
      <c r="A46" s="29" t="inlineStr">
        <is>
          <t>Reuse</t>
        </is>
      </c>
      <c r="B46" s="29" t="inlineStr">
        <is>
          <t>Clear only the yellow input cells when reusing the template.</t>
        </is>
      </c>
    </row>
    <row r="48">
      <c r="A48" s="28" t="inlineStr">
        <is>
          <t>Privacy Reminder</t>
        </is>
      </c>
      <c r="B48" s="28" t="inlineStr"/>
      <c r="C48" s="23" t="n"/>
      <c r="D48" s="23" t="n"/>
      <c r="E48" s="23" t="n"/>
      <c r="F48" s="23" t="n"/>
      <c r="G48" s="23" t="n"/>
      <c r="H48" s="23" t="n"/>
    </row>
    <row r="49" ht="34" customHeight="1">
      <c r="A49" s="30" t="inlineStr">
        <is>
          <t>Reminder</t>
        </is>
      </c>
      <c r="B49" s="30" t="inlineStr">
        <is>
          <t>Use only the minimum information needed for attendance operations. Avoid sensitive personal details in learner names and notes.</t>
        </is>
      </c>
    </row>
  </sheetData>
  <mergeCells count="1">
    <mergeCell ref="A1:H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2026-09-07T13:21:02Z</dcterms:created>
  <dcterms:modified xmlns:dcterms="http://purl.org/dc/terms/" xmlns:xsi="http://www.w3.org/2001/XMLSchema-instance" xsi:type="dcterms:W3CDTF">2026-09-07T13:21:04+00:00Z</dcterms:modified>
</cp:coreProperties>
</file>