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lass Requests" sheetId="2" state="visible" r:id="rId2"/>
    <sheet xmlns:r="http://schemas.openxmlformats.org/officeDocument/2006/relationships" name="Room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'Dashboard'!$A$1:$N$45</definedName>
    <definedName name="_xlnm._FilterDatabase" localSheetId="1" hidden="1">'Class Requests'!$A$6:$R$206</definedName>
    <definedName name="_xlnm._FilterDatabase" localSheetId="2" hidden="1">'Rooms'!$A$5:$H$30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sz val="11"/>
    </font>
    <font>
      <name val="Calibri"/>
      <b val="1"/>
      <color rgb="00183B4E"/>
      <sz val="14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F3F7F6"/>
      </patternFill>
    </fill>
    <fill>
      <patternFill patternType="solid">
        <fgColor rgb="002F6F73"/>
      </patternFill>
    </fill>
    <fill>
      <patternFill patternType="solid">
        <fgColor rgb="00F4CCCC"/>
      </patternFill>
    </fill>
    <fill>
      <patternFill patternType="solid">
        <fgColor rgb="00E2F0D9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3" borderId="1" pivotButton="0" quotePrefix="0" xfId="0"/>
    <xf numFmtId="164" fontId="0" fillId="4" borderId="1" pivotButton="0" quotePrefix="0" xfId="0"/>
    <xf numFmtId="0" fontId="0" fillId="5" borderId="0" applyAlignment="1" pivotButton="0" quotePrefix="0" xfId="0">
      <alignment horizontal="left" vertical="center" wrapText="1"/>
    </xf>
    <xf numFmtId="0" fontId="2" fillId="5" borderId="1" pivotButton="0" quotePrefix="0" xfId="0"/>
    <xf numFmtId="3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0" fillId="0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center" vertical="center"/>
    </xf>
    <xf numFmtId="18" fontId="0" fillId="3" borderId="1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2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pivotButton="0" quotePrefix="0" xfId="0"/>
    <xf numFmtId="0" fontId="0" fillId="6" borderId="1" pivotButton="0" quotePrefix="0" xfId="0"/>
    <xf numFmtId="0" fontId="2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4" fillId="6" borderId="0" applyAlignment="1" pivotButton="0" quotePrefix="0" xfId="0">
      <alignment horizontal="left" vertical="center"/>
    </xf>
    <xf numFmtId="164" fontId="0" fillId="3" borderId="1" pivotButton="0" quotePrefix="0" xfId="0"/>
    <xf numFmtId="164" fontId="0" fillId="4" borderId="1" pivotButton="0" quotePrefix="0" xfId="0"/>
    <xf numFmtId="165" fontId="3" fillId="4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Calibri"/>
        <b val="1"/>
        <color rgb="00B7473A"/>
        <sz val="11"/>
      </font>
      <fill>
        <patternFill patternType="solid">
          <fgColor rgb="00F4CCCC"/>
        </patternFill>
      </fill>
    </dxf>
    <dxf>
      <font>
        <name val="Calibri"/>
        <b val="1"/>
        <color rgb="002F7D5B"/>
        <sz val="11"/>
      </font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ont>
        <name val="Calibri"/>
        <color rgb="00666666"/>
        <sz val="11"/>
      </font>
      <fill>
        <patternFill patternType="solid">
          <fgColor rgb="00D9D9D9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Class 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'Dashboard'!$A$16:$A$19</f>
            </numRef>
          </cat>
          <val>
            <numRef>
              <f>'Dashboard'!$B$16:$B$19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Classes Assigned by Room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'Dashboard'!E20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'Dashboard'!$D$21:$D$45</f>
            </numRef>
          </cat>
          <val>
            <numRef>
              <f>'Dashboard'!$E$21:$E$45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48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580000" cy="37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lassRequests" displayName="tblClassRequests" ref="A6:R206" headerRowCount="1">
  <autoFilter ref="A6:R206"/>
  <tableColumns count="18">
    <tableColumn id="1" name="Request ID"/>
    <tableColumn id="2" name="Course Title"/>
    <tableColumn id="3" name="Organization"/>
    <tableColumn id="4" name="Instructor"/>
    <tableColumn id="5" name="Class Date"/>
    <tableColumn id="6" name="Start Time"/>
    <tableColumn id="7" name="End Time"/>
    <tableColumn id="8" name="Expected Attendance"/>
    <tableColumn id="9" name="Projector Needed"/>
    <tableColumn id="10" name="Computers Needed"/>
    <tableColumn id="11" name="Accessibility Needed"/>
    <tableColumn id="12" name="Assigned Room"/>
    <tableColumn id="13" name="Request Status"/>
    <tableColumn id="14" name="Duration Hours"/>
    <tableColumn id="15" name="Room Capacity"/>
    <tableColumn id="16" name="Conflict Count"/>
    <tableColumn id="17" name="Room Fit"/>
    <tableColumn id="18" name="Review Ale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ooms" displayName="tblRooms" ref="A5:H30" headerRowCount="1">
  <autoFilter ref="A5:H30"/>
  <tableColumns count="8">
    <tableColumn id="1" name="Room Name"/>
    <tableColumn id="2" name="Building or Area"/>
    <tableColumn id="3" name="Capacity"/>
    <tableColumn id="4" name="Projector Available"/>
    <tableColumn id="5" name="Computers Available"/>
    <tableColumn id="6" name="Accessible"/>
    <tableColumn id="7" name="Active"/>
    <tableColumn id="8" name="Not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F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" customWidth="1" min="3" max="3"/>
    <col width="23" customWidth="1" min="4" max="4"/>
    <col width="2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6" customHeight="1">
      <c r="A1" s="1" t="inlineStr">
        <is>
          <t>Classroom Allocation Dashboard</t>
        </is>
      </c>
    </row>
    <row r="2">
      <c r="A2" s="2" t="inlineStr">
        <is>
          <t>Review Date</t>
        </is>
      </c>
      <c r="B2" s="32" t="n">
        <v>46272</v>
      </c>
      <c r="D2" s="2" t="inlineStr">
        <is>
          <t>Last Updated</t>
        </is>
      </c>
      <c r="E2" s="33">
        <f>TODAY()</f>
        <v/>
      </c>
    </row>
    <row r="3" ht="34" customHeight="1">
      <c r="A3" s="5" t="inlineStr">
        <is>
          <t>Metrics exclude canceled requests unless specifically stated. The review date is for the scheduler’s reference and does not filter the metrics.</t>
        </is>
      </c>
    </row>
    <row r="4"/>
    <row r="5">
      <c r="A5" s="6" t="inlineStr">
        <is>
          <t>Active Class Requests</t>
        </is>
      </c>
      <c r="B5" s="7">
        <f>COUNTIFS('Class Requests'!$A$7:$A$206,"&lt;&gt;",'Class Requests'!$M$7:$M$206,"&lt;&gt;Canceled")</f>
        <v/>
      </c>
    </row>
    <row r="6">
      <c r="A6" s="6" t="inlineStr">
        <is>
          <t>Scheduled Classes</t>
        </is>
      </c>
      <c r="B6" s="7">
        <f>COUNTIFS('Class Requests'!$A$7:$A$206,"&lt;&gt;",'Class Requests'!$M$7:$M$206,"Scheduled")</f>
        <v/>
      </c>
    </row>
    <row r="7">
      <c r="A7" s="6" t="inlineStr">
        <is>
          <t>Requests Needing a Room</t>
        </is>
      </c>
      <c r="B7" s="7">
        <f>COUNTIFS('Class Requests'!$A$7:$A$206,"&lt;&gt;",'Class Requests'!$L$7:$L$206,"",'Class Requests'!$M$7:$M$206,"Ready to Schedule")+COUNTIFS('Class Requests'!$A$7:$A$206,"&lt;&gt;",'Class Requests'!$L$7:$L$206,"",'Class Requests'!$M$7:$M$206,"Scheduled")</f>
        <v/>
      </c>
    </row>
    <row r="8">
      <c r="A8" s="6" t="inlineStr">
        <is>
          <t>Requests with Time Conflicts</t>
        </is>
      </c>
      <c r="B8" s="7">
        <f>COUNTIF('Class Requests'!$P$7:$P$206,"&gt;0")</f>
        <v/>
      </c>
    </row>
    <row r="9">
      <c r="A9" s="6" t="inlineStr">
        <is>
          <t>Requests with Room-Fit Issues</t>
        </is>
      </c>
      <c r="B9" s="7">
        <f>COUNTIF('Class Requests'!$Q$7:$Q$206,"Does not fit")</f>
        <v/>
      </c>
    </row>
    <row r="10">
      <c r="A10" s="6" t="inlineStr">
        <is>
          <t>Expected Attendees</t>
        </is>
      </c>
      <c r="B10" s="7">
        <f>SUMIFS('Class Requests'!$H$7:$H$206,'Class Requests'!$A$7:$A$206,"&lt;&gt;",'Class Requests'!$M$7:$M$206,"&lt;&gt;Canceled")</f>
        <v/>
      </c>
    </row>
    <row r="11">
      <c r="A11" s="6" t="inlineStr">
        <is>
          <t>Room Assignment Rate</t>
        </is>
      </c>
      <c r="B11" s="34">
        <f>IFERROR(COUNTIFS('Class Requests'!$A$7:$A$206,"&lt;&gt;",'Class Requests'!$L$7:$L$206,"&lt;&gt;",'Class Requests'!$M$7:$M$206,"&lt;&gt;Canceled")/B5,0)</f>
        <v/>
      </c>
    </row>
    <row r="12">
      <c r="A12" s="6" t="inlineStr">
        <is>
          <t>Active Rooms</t>
        </is>
      </c>
      <c r="B12" s="7">
        <f>COUNTIFS(Rooms!$A$6:$A$30,"&lt;&gt;",Rooms!$G$6:$G$30,"Yes")</f>
        <v/>
      </c>
    </row>
    <row r="13"/>
    <row r="14"/>
    <row r="15">
      <c r="A15" s="9" t="inlineStr">
        <is>
          <t>Request Status</t>
        </is>
      </c>
      <c r="B15" s="9" t="inlineStr">
        <is>
          <t>Class Count</t>
        </is>
      </c>
    </row>
    <row r="16">
      <c r="A16" s="10" t="inlineStr">
        <is>
          <t>Draft</t>
        </is>
      </c>
      <c r="B16" s="11">
        <f>COUNTIFS('Class Requests'!$A$7:$A$206,"&lt;&gt;",'Class Requests'!$M$7:$M$206,A16)</f>
        <v/>
      </c>
    </row>
    <row r="17">
      <c r="A17" s="10" t="inlineStr">
        <is>
          <t>Ready to Schedule</t>
        </is>
      </c>
      <c r="B17" s="11">
        <f>COUNTIFS('Class Requests'!$A$7:$A$206,"&lt;&gt;",'Class Requests'!$M$7:$M$206,A17)</f>
        <v/>
      </c>
    </row>
    <row r="18">
      <c r="A18" s="10" t="inlineStr">
        <is>
          <t>Scheduled</t>
        </is>
      </c>
      <c r="B18" s="11">
        <f>COUNTIFS('Class Requests'!$A$7:$A$206,"&lt;&gt;",'Class Requests'!$M$7:$M$206,A18)</f>
        <v/>
      </c>
    </row>
    <row r="19">
      <c r="A19" s="10" t="inlineStr">
        <is>
          <t>Canceled</t>
        </is>
      </c>
      <c r="B19" s="11">
        <f>COUNTIFS('Class Requests'!$A$7:$A$206,"&lt;&gt;",'Class Requests'!$M$7:$M$206,A19)</f>
        <v/>
      </c>
    </row>
    <row r="20">
      <c r="B20">
        <f>""</f>
        <v/>
      </c>
      <c r="D20" s="9" t="inlineStr">
        <is>
          <t>Room</t>
        </is>
      </c>
      <c r="E20" s="9" t="inlineStr">
        <is>
          <t>Assigned Active Classes</t>
        </is>
      </c>
    </row>
    <row r="21">
      <c r="B21">
        <f>""</f>
        <v/>
      </c>
      <c r="D21" s="12">
        <f>Rooms!A6</f>
        <v/>
      </c>
      <c r="E21" s="11">
        <f>IF(D21="","",COUNTIFS('Class Requests'!$A$7:$A$206,"&lt;&gt;",'Class Requests'!$L$7:$L$206,D21,'Class Requests'!$M$7:$M$206,"&lt;&gt;Canceled"))</f>
        <v/>
      </c>
    </row>
    <row r="22">
      <c r="B22">
        <f>""</f>
        <v/>
      </c>
      <c r="D22" s="12">
        <f>Rooms!A7</f>
        <v/>
      </c>
      <c r="E22" s="11">
        <f>IF(D22="","",COUNTIFS('Class Requests'!$A$7:$A$206,"&lt;&gt;",'Class Requests'!$L$7:$L$206,D22,'Class Requests'!$M$7:$M$206,"&lt;&gt;Canceled"))</f>
        <v/>
      </c>
    </row>
    <row r="23">
      <c r="B23">
        <f>""</f>
        <v/>
      </c>
      <c r="D23" s="12">
        <f>Rooms!A8</f>
        <v/>
      </c>
      <c r="E23" s="11">
        <f>IF(D23="","",COUNTIFS('Class Requests'!$A$7:$A$206,"&lt;&gt;",'Class Requests'!$L$7:$L$206,D23,'Class Requests'!$M$7:$M$206,"&lt;&gt;Canceled"))</f>
        <v/>
      </c>
    </row>
    <row r="24">
      <c r="B24">
        <f>""</f>
        <v/>
      </c>
      <c r="D24" s="12">
        <f>Rooms!A9</f>
        <v/>
      </c>
      <c r="E24" s="11">
        <f>IF(D24="","",COUNTIFS('Class Requests'!$A$7:$A$206,"&lt;&gt;",'Class Requests'!$L$7:$L$206,D24,'Class Requests'!$M$7:$M$206,"&lt;&gt;Canceled"))</f>
        <v/>
      </c>
    </row>
    <row r="25">
      <c r="B25">
        <f>""</f>
        <v/>
      </c>
      <c r="D25" s="12">
        <f>Rooms!A10</f>
        <v/>
      </c>
      <c r="E25" s="11">
        <f>IF(D25="","",COUNTIFS('Class Requests'!$A$7:$A$206,"&lt;&gt;",'Class Requests'!$L$7:$L$206,D25,'Class Requests'!$M$7:$M$206,"&lt;&gt;Canceled"))</f>
        <v/>
      </c>
    </row>
    <row r="26">
      <c r="B26">
        <f>""</f>
        <v/>
      </c>
      <c r="D26" s="12">
        <f>Rooms!A11</f>
        <v/>
      </c>
      <c r="E26" s="11">
        <f>IF(D26="","",COUNTIFS('Class Requests'!$A$7:$A$206,"&lt;&gt;",'Class Requests'!$L$7:$L$206,D26,'Class Requests'!$M$7:$M$206,"&lt;&gt;Canceled"))</f>
        <v/>
      </c>
    </row>
    <row r="27">
      <c r="B27">
        <f>""</f>
        <v/>
      </c>
      <c r="D27" s="12">
        <f>Rooms!A12</f>
        <v/>
      </c>
      <c r="E27" s="11">
        <f>IF(D27="","",COUNTIFS('Class Requests'!$A$7:$A$206,"&lt;&gt;",'Class Requests'!$L$7:$L$206,D27,'Class Requests'!$M$7:$M$206,"&lt;&gt;Canceled"))</f>
        <v/>
      </c>
    </row>
    <row r="28">
      <c r="B28">
        <f>""</f>
        <v/>
      </c>
      <c r="D28" s="12">
        <f>Rooms!A13</f>
        <v/>
      </c>
      <c r="E28" s="11">
        <f>IF(D28="","",COUNTIFS('Class Requests'!$A$7:$A$206,"&lt;&gt;",'Class Requests'!$L$7:$L$206,D28,'Class Requests'!$M$7:$M$206,"&lt;&gt;Canceled"))</f>
        <v/>
      </c>
    </row>
    <row r="29">
      <c r="B29">
        <f>""</f>
        <v/>
      </c>
      <c r="D29" s="12">
        <f>Rooms!A14</f>
        <v/>
      </c>
      <c r="E29" s="11">
        <f>IF(D29="","",COUNTIFS('Class Requests'!$A$7:$A$206,"&lt;&gt;",'Class Requests'!$L$7:$L$206,D29,'Class Requests'!$M$7:$M$206,"&lt;&gt;Canceled"))</f>
        <v/>
      </c>
    </row>
    <row r="30">
      <c r="B30">
        <f>""</f>
        <v/>
      </c>
      <c r="D30" s="12">
        <f>Rooms!A15</f>
        <v/>
      </c>
      <c r="E30" s="11">
        <f>IF(D30="","",COUNTIFS('Class Requests'!$A$7:$A$206,"&lt;&gt;",'Class Requests'!$L$7:$L$206,D30,'Class Requests'!$M$7:$M$206,"&lt;&gt;Canceled"))</f>
        <v/>
      </c>
    </row>
    <row r="31">
      <c r="B31">
        <f>""</f>
        <v/>
      </c>
      <c r="D31" s="12">
        <f>Rooms!A16</f>
        <v/>
      </c>
      <c r="E31" s="11">
        <f>IF(D31="","",COUNTIFS('Class Requests'!$A$7:$A$206,"&lt;&gt;",'Class Requests'!$L$7:$L$206,D31,'Class Requests'!$M$7:$M$206,"&lt;&gt;Canceled"))</f>
        <v/>
      </c>
    </row>
    <row r="32">
      <c r="B32">
        <f>""</f>
        <v/>
      </c>
      <c r="D32" s="12">
        <f>Rooms!A17</f>
        <v/>
      </c>
      <c r="E32" s="11">
        <f>IF(D32="","",COUNTIFS('Class Requests'!$A$7:$A$206,"&lt;&gt;",'Class Requests'!$L$7:$L$206,D32,'Class Requests'!$M$7:$M$206,"&lt;&gt;Canceled"))</f>
        <v/>
      </c>
    </row>
    <row r="33">
      <c r="B33">
        <f>""</f>
        <v/>
      </c>
      <c r="D33" s="12">
        <f>Rooms!A18</f>
        <v/>
      </c>
      <c r="E33" s="11">
        <f>IF(D33="","",COUNTIFS('Class Requests'!$A$7:$A$206,"&lt;&gt;",'Class Requests'!$L$7:$L$206,D33,'Class Requests'!$M$7:$M$206,"&lt;&gt;Canceled"))</f>
        <v/>
      </c>
    </row>
    <row r="34">
      <c r="B34">
        <f>""</f>
        <v/>
      </c>
      <c r="D34" s="12">
        <f>Rooms!A19</f>
        <v/>
      </c>
      <c r="E34" s="11">
        <f>IF(D34="","",COUNTIFS('Class Requests'!$A$7:$A$206,"&lt;&gt;",'Class Requests'!$L$7:$L$206,D34,'Class Requests'!$M$7:$M$206,"&lt;&gt;Canceled"))</f>
        <v/>
      </c>
    </row>
    <row r="35">
      <c r="B35">
        <f>""</f>
        <v/>
      </c>
      <c r="D35" s="12">
        <f>Rooms!A20</f>
        <v/>
      </c>
      <c r="E35" s="11">
        <f>IF(D35="","",COUNTIFS('Class Requests'!$A$7:$A$206,"&lt;&gt;",'Class Requests'!$L$7:$L$206,D35,'Class Requests'!$M$7:$M$206,"&lt;&gt;Canceled"))</f>
        <v/>
      </c>
    </row>
    <row r="36">
      <c r="B36">
        <f>""</f>
        <v/>
      </c>
      <c r="D36" s="12">
        <f>Rooms!A21</f>
        <v/>
      </c>
      <c r="E36" s="11">
        <f>IF(D36="","",COUNTIFS('Class Requests'!$A$7:$A$206,"&lt;&gt;",'Class Requests'!$L$7:$L$206,D36,'Class Requests'!$M$7:$M$206,"&lt;&gt;Canceled"))</f>
        <v/>
      </c>
    </row>
    <row r="37">
      <c r="B37">
        <f>""</f>
        <v/>
      </c>
      <c r="D37" s="12">
        <f>Rooms!A22</f>
        <v/>
      </c>
      <c r="E37" s="11">
        <f>IF(D37="","",COUNTIFS('Class Requests'!$A$7:$A$206,"&lt;&gt;",'Class Requests'!$L$7:$L$206,D37,'Class Requests'!$M$7:$M$206,"&lt;&gt;Canceled"))</f>
        <v/>
      </c>
    </row>
    <row r="38">
      <c r="B38">
        <f>""</f>
        <v/>
      </c>
      <c r="D38" s="12">
        <f>Rooms!A23</f>
        <v/>
      </c>
      <c r="E38" s="11">
        <f>IF(D38="","",COUNTIFS('Class Requests'!$A$7:$A$206,"&lt;&gt;",'Class Requests'!$L$7:$L$206,D38,'Class Requests'!$M$7:$M$206,"&lt;&gt;Canceled"))</f>
        <v/>
      </c>
    </row>
    <row r="39">
      <c r="B39">
        <f>""</f>
        <v/>
      </c>
      <c r="D39" s="12">
        <f>Rooms!A24</f>
        <v/>
      </c>
      <c r="E39" s="11">
        <f>IF(D39="","",COUNTIFS('Class Requests'!$A$7:$A$206,"&lt;&gt;",'Class Requests'!$L$7:$L$206,D39,'Class Requests'!$M$7:$M$206,"&lt;&gt;Canceled"))</f>
        <v/>
      </c>
    </row>
    <row r="40">
      <c r="B40">
        <f>""</f>
        <v/>
      </c>
      <c r="D40" s="12">
        <f>Rooms!A25</f>
        <v/>
      </c>
      <c r="E40" s="11">
        <f>IF(D40="","",COUNTIFS('Class Requests'!$A$7:$A$206,"&lt;&gt;",'Class Requests'!$L$7:$L$206,D40,'Class Requests'!$M$7:$M$206,"&lt;&gt;Canceled"))</f>
        <v/>
      </c>
    </row>
    <row r="41">
      <c r="B41">
        <f>""</f>
        <v/>
      </c>
      <c r="D41" s="12">
        <f>Rooms!A26</f>
        <v/>
      </c>
      <c r="E41" s="11">
        <f>IF(D41="","",COUNTIFS('Class Requests'!$A$7:$A$206,"&lt;&gt;",'Class Requests'!$L$7:$L$206,D41,'Class Requests'!$M$7:$M$206,"&lt;&gt;Canceled"))</f>
        <v/>
      </c>
    </row>
    <row r="42">
      <c r="B42">
        <f>""</f>
        <v/>
      </c>
      <c r="D42" s="12">
        <f>Rooms!A27</f>
        <v/>
      </c>
      <c r="E42" s="11">
        <f>IF(D42="","",COUNTIFS('Class Requests'!$A$7:$A$206,"&lt;&gt;",'Class Requests'!$L$7:$L$206,D42,'Class Requests'!$M$7:$M$206,"&lt;&gt;Canceled"))</f>
        <v/>
      </c>
    </row>
    <row r="43">
      <c r="B43">
        <f>""</f>
        <v/>
      </c>
      <c r="D43" s="12">
        <f>Rooms!A28</f>
        <v/>
      </c>
      <c r="E43" s="11">
        <f>IF(D43="","",COUNTIFS('Class Requests'!$A$7:$A$206,"&lt;&gt;",'Class Requests'!$L$7:$L$206,D43,'Class Requests'!$M$7:$M$206,"&lt;&gt;Canceled"))</f>
        <v/>
      </c>
    </row>
    <row r="44">
      <c r="B44">
        <f>""</f>
        <v/>
      </c>
      <c r="D44" s="12">
        <f>Rooms!A29</f>
        <v/>
      </c>
      <c r="E44" s="11">
        <f>IF(D44="","",COUNTIFS('Class Requests'!$A$7:$A$206,"&lt;&gt;",'Class Requests'!$L$7:$L$206,D44,'Class Requests'!$M$7:$M$206,"&lt;&gt;Canceled"))</f>
        <v/>
      </c>
    </row>
    <row r="45">
      <c r="B45">
        <f>""</f>
        <v/>
      </c>
      <c r="D45" s="12">
        <f>Rooms!A30</f>
        <v/>
      </c>
      <c r="E45" s="11">
        <f>IF(D45="","",COUNTIFS('Class Requests'!$A$7:$A$206,"&lt;&gt;",'Class Requests'!$L$7:$L$206,D45,'Class Requests'!$M$7:$M$206,"&lt;&gt;Canceled"))</f>
        <v/>
      </c>
    </row>
    <row r="46">
      <c r="B46">
        <f>""</f>
        <v/>
      </c>
      <c r="D46">
        <f>""</f>
        <v/>
      </c>
      <c r="E46">
        <f>""</f>
        <v/>
      </c>
    </row>
    <row r="47">
      <c r="B47">
        <f>""</f>
        <v/>
      </c>
      <c r="D47">
        <f>""</f>
        <v/>
      </c>
      <c r="E47">
        <f>""</f>
        <v/>
      </c>
    </row>
    <row r="48">
      <c r="B48">
        <f>""</f>
        <v/>
      </c>
      <c r="D48">
        <f>""</f>
        <v/>
      </c>
      <c r="E48">
        <f>""</f>
        <v/>
      </c>
    </row>
    <row r="49">
      <c r="B49">
        <f>""</f>
        <v/>
      </c>
      <c r="D49">
        <f>""</f>
        <v/>
      </c>
      <c r="E49">
        <f>""</f>
        <v/>
      </c>
    </row>
    <row r="50">
      <c r="B50">
        <f>""</f>
        <v/>
      </c>
      <c r="D50">
        <f>""</f>
        <v/>
      </c>
      <c r="E50">
        <f>""</f>
        <v/>
      </c>
    </row>
    <row r="51">
      <c r="B51">
        <f>""</f>
        <v/>
      </c>
      <c r="D51">
        <f>""</f>
        <v/>
      </c>
      <c r="E51">
        <f>""</f>
        <v/>
      </c>
    </row>
    <row r="52">
      <c r="B52">
        <f>""</f>
        <v/>
      </c>
      <c r="D52">
        <f>""</f>
        <v/>
      </c>
      <c r="E52">
        <f>""</f>
        <v/>
      </c>
    </row>
    <row r="53">
      <c r="B53">
        <f>""</f>
        <v/>
      </c>
      <c r="D53">
        <f>""</f>
        <v/>
      </c>
      <c r="E53">
        <f>""</f>
        <v/>
      </c>
    </row>
    <row r="54">
      <c r="B54">
        <f>""</f>
        <v/>
      </c>
      <c r="D54">
        <f>""</f>
        <v/>
      </c>
      <c r="E54">
        <f>""</f>
        <v/>
      </c>
    </row>
    <row r="55">
      <c r="B55">
        <f>""</f>
        <v/>
      </c>
      <c r="D55">
        <f>""</f>
        <v/>
      </c>
      <c r="E55">
        <f>""</f>
        <v/>
      </c>
    </row>
    <row r="56">
      <c r="B56">
        <f>""</f>
        <v/>
      </c>
      <c r="D56">
        <f>""</f>
        <v/>
      </c>
      <c r="E56">
        <f>""</f>
        <v/>
      </c>
    </row>
    <row r="57">
      <c r="B57">
        <f>""</f>
        <v/>
      </c>
      <c r="D57">
        <f>""</f>
        <v/>
      </c>
      <c r="E57">
        <f>""</f>
        <v/>
      </c>
    </row>
    <row r="58">
      <c r="B58">
        <f>""</f>
        <v/>
      </c>
      <c r="D58">
        <f>""</f>
        <v/>
      </c>
      <c r="E58">
        <f>""</f>
        <v/>
      </c>
    </row>
    <row r="59">
      <c r="B59">
        <f>""</f>
        <v/>
      </c>
      <c r="D59">
        <f>""</f>
        <v/>
      </c>
      <c r="E59">
        <f>""</f>
        <v/>
      </c>
    </row>
    <row r="60">
      <c r="B60">
        <f>""</f>
        <v/>
      </c>
      <c r="D60">
        <f>""</f>
        <v/>
      </c>
      <c r="E60">
        <f>""</f>
        <v/>
      </c>
    </row>
    <row r="61">
      <c r="B61">
        <f>""</f>
        <v/>
      </c>
      <c r="D61">
        <f>""</f>
        <v/>
      </c>
      <c r="E61">
        <f>""</f>
        <v/>
      </c>
    </row>
    <row r="62">
      <c r="B62">
        <f>""</f>
        <v/>
      </c>
      <c r="D62">
        <f>""</f>
        <v/>
      </c>
      <c r="E62">
        <f>""</f>
        <v/>
      </c>
    </row>
    <row r="63">
      <c r="B63">
        <f>""</f>
        <v/>
      </c>
      <c r="D63">
        <f>""</f>
        <v/>
      </c>
      <c r="E63">
        <f>""</f>
        <v/>
      </c>
    </row>
    <row r="64">
      <c r="B64">
        <f>""</f>
        <v/>
      </c>
      <c r="D64">
        <f>""</f>
        <v/>
      </c>
      <c r="E64">
        <f>""</f>
        <v/>
      </c>
    </row>
    <row r="65">
      <c r="B65">
        <f>""</f>
        <v/>
      </c>
      <c r="D65">
        <f>""</f>
        <v/>
      </c>
      <c r="E65">
        <f>""</f>
        <v/>
      </c>
    </row>
    <row r="66">
      <c r="B66">
        <f>""</f>
        <v/>
      </c>
      <c r="D66">
        <f>""</f>
        <v/>
      </c>
      <c r="E66">
        <f>""</f>
        <v/>
      </c>
    </row>
    <row r="67">
      <c r="B67">
        <f>""</f>
        <v/>
      </c>
      <c r="D67">
        <f>""</f>
        <v/>
      </c>
      <c r="E67">
        <f>""</f>
        <v/>
      </c>
    </row>
    <row r="68">
      <c r="B68">
        <f>""</f>
        <v/>
      </c>
      <c r="D68">
        <f>""</f>
        <v/>
      </c>
      <c r="E68">
        <f>""</f>
        <v/>
      </c>
    </row>
    <row r="69">
      <c r="B69">
        <f>""</f>
        <v/>
      </c>
      <c r="D69">
        <f>""</f>
        <v/>
      </c>
      <c r="E69">
        <f>""</f>
        <v/>
      </c>
    </row>
    <row r="70">
      <c r="B70">
        <f>""</f>
        <v/>
      </c>
      <c r="D70">
        <f>""</f>
        <v/>
      </c>
      <c r="E70">
        <f>""</f>
        <v/>
      </c>
    </row>
    <row r="71">
      <c r="B71">
        <f>""</f>
        <v/>
      </c>
      <c r="D71">
        <f>""</f>
        <v/>
      </c>
      <c r="E71">
        <f>""</f>
        <v/>
      </c>
    </row>
    <row r="72">
      <c r="B72">
        <f>""</f>
        <v/>
      </c>
      <c r="D72">
        <f>""</f>
        <v/>
      </c>
      <c r="E72">
        <f>""</f>
        <v/>
      </c>
    </row>
    <row r="73">
      <c r="B73">
        <f>""</f>
        <v/>
      </c>
      <c r="D73">
        <f>""</f>
        <v/>
      </c>
      <c r="E73">
        <f>""</f>
        <v/>
      </c>
    </row>
    <row r="74">
      <c r="B74">
        <f>""</f>
        <v/>
      </c>
      <c r="D74">
        <f>""</f>
        <v/>
      </c>
      <c r="E74">
        <f>""</f>
        <v/>
      </c>
    </row>
    <row r="75">
      <c r="B75">
        <f>""</f>
        <v/>
      </c>
      <c r="D75">
        <f>""</f>
        <v/>
      </c>
      <c r="E75">
        <f>""</f>
        <v/>
      </c>
    </row>
    <row r="76">
      <c r="B76">
        <f>""</f>
        <v/>
      </c>
      <c r="D76">
        <f>""</f>
        <v/>
      </c>
      <c r="E76">
        <f>""</f>
        <v/>
      </c>
    </row>
    <row r="77">
      <c r="B77">
        <f>""</f>
        <v/>
      </c>
      <c r="D77">
        <f>""</f>
        <v/>
      </c>
      <c r="E77">
        <f>""</f>
        <v/>
      </c>
    </row>
    <row r="78">
      <c r="B78">
        <f>""</f>
        <v/>
      </c>
      <c r="D78">
        <f>""</f>
        <v/>
      </c>
      <c r="E78">
        <f>""</f>
        <v/>
      </c>
    </row>
    <row r="79">
      <c r="B79">
        <f>""</f>
        <v/>
      </c>
      <c r="D79">
        <f>""</f>
        <v/>
      </c>
      <c r="E79">
        <f>""</f>
        <v/>
      </c>
    </row>
    <row r="80">
      <c r="B80">
        <f>""</f>
        <v/>
      </c>
      <c r="D80">
        <f>""</f>
        <v/>
      </c>
      <c r="E80">
        <f>""</f>
        <v/>
      </c>
    </row>
    <row r="81">
      <c r="B81">
        <f>""</f>
        <v/>
      </c>
      <c r="D81">
        <f>""</f>
        <v/>
      </c>
      <c r="E81">
        <f>""</f>
        <v/>
      </c>
    </row>
    <row r="82">
      <c r="B82">
        <f>""</f>
        <v/>
      </c>
      <c r="D82">
        <f>""</f>
        <v/>
      </c>
      <c r="E82">
        <f>""</f>
        <v/>
      </c>
    </row>
    <row r="83">
      <c r="B83">
        <f>""</f>
        <v/>
      </c>
      <c r="D83">
        <f>""</f>
        <v/>
      </c>
      <c r="E83">
        <f>""</f>
        <v/>
      </c>
    </row>
    <row r="84">
      <c r="B84">
        <f>""</f>
        <v/>
      </c>
      <c r="D84">
        <f>""</f>
        <v/>
      </c>
      <c r="E84">
        <f>""</f>
        <v/>
      </c>
    </row>
    <row r="85">
      <c r="B85">
        <f>""</f>
        <v/>
      </c>
      <c r="D85">
        <f>""</f>
        <v/>
      </c>
      <c r="E85">
        <f>""</f>
        <v/>
      </c>
    </row>
    <row r="86">
      <c r="B86">
        <f>""</f>
        <v/>
      </c>
      <c r="D86">
        <f>""</f>
        <v/>
      </c>
      <c r="E86">
        <f>""</f>
        <v/>
      </c>
    </row>
    <row r="87">
      <c r="B87">
        <f>""</f>
        <v/>
      </c>
      <c r="D87">
        <f>""</f>
        <v/>
      </c>
      <c r="E87">
        <f>""</f>
        <v/>
      </c>
    </row>
    <row r="88">
      <c r="B88">
        <f>""</f>
        <v/>
      </c>
      <c r="D88">
        <f>""</f>
        <v/>
      </c>
      <c r="E88">
        <f>""</f>
        <v/>
      </c>
    </row>
    <row r="89">
      <c r="B89">
        <f>""</f>
        <v/>
      </c>
      <c r="D89">
        <f>""</f>
        <v/>
      </c>
      <c r="E89">
        <f>""</f>
        <v/>
      </c>
    </row>
    <row r="90">
      <c r="B90">
        <f>""</f>
        <v/>
      </c>
      <c r="D90">
        <f>""</f>
        <v/>
      </c>
      <c r="E90">
        <f>""</f>
        <v/>
      </c>
    </row>
    <row r="91">
      <c r="B91">
        <f>""</f>
        <v/>
      </c>
      <c r="D91">
        <f>""</f>
        <v/>
      </c>
      <c r="E91">
        <f>""</f>
        <v/>
      </c>
    </row>
    <row r="92">
      <c r="B92">
        <f>""</f>
        <v/>
      </c>
      <c r="D92">
        <f>""</f>
        <v/>
      </c>
      <c r="E92">
        <f>""</f>
        <v/>
      </c>
    </row>
    <row r="93">
      <c r="B93">
        <f>""</f>
        <v/>
      </c>
      <c r="D93">
        <f>""</f>
        <v/>
      </c>
      <c r="E93">
        <f>""</f>
        <v/>
      </c>
    </row>
    <row r="94">
      <c r="B94">
        <f>""</f>
        <v/>
      </c>
      <c r="D94">
        <f>""</f>
        <v/>
      </c>
      <c r="E94">
        <f>""</f>
        <v/>
      </c>
    </row>
    <row r="95">
      <c r="B95">
        <f>""</f>
        <v/>
      </c>
      <c r="D95">
        <f>""</f>
        <v/>
      </c>
      <c r="E95">
        <f>""</f>
        <v/>
      </c>
    </row>
    <row r="96">
      <c r="B96">
        <f>""</f>
        <v/>
      </c>
      <c r="D96">
        <f>""</f>
        <v/>
      </c>
      <c r="E96">
        <f>""</f>
        <v/>
      </c>
    </row>
    <row r="97">
      <c r="B97">
        <f>""</f>
        <v/>
      </c>
      <c r="D97">
        <f>""</f>
        <v/>
      </c>
      <c r="E97">
        <f>""</f>
        <v/>
      </c>
    </row>
    <row r="98">
      <c r="B98">
        <f>""</f>
        <v/>
      </c>
      <c r="D98">
        <f>""</f>
        <v/>
      </c>
      <c r="E98">
        <f>""</f>
        <v/>
      </c>
    </row>
    <row r="99">
      <c r="B99">
        <f>""</f>
        <v/>
      </c>
      <c r="D99">
        <f>""</f>
        <v/>
      </c>
      <c r="E99">
        <f>""</f>
        <v/>
      </c>
    </row>
    <row r="100">
      <c r="B100">
        <f>""</f>
        <v/>
      </c>
      <c r="D100">
        <f>""</f>
        <v/>
      </c>
      <c r="E100">
        <f>""</f>
        <v/>
      </c>
    </row>
    <row r="101">
      <c r="B101">
        <f>""</f>
        <v/>
      </c>
      <c r="D101">
        <f>""</f>
        <v/>
      </c>
      <c r="E101">
        <f>""</f>
        <v/>
      </c>
    </row>
  </sheetData>
  <mergeCells count="2">
    <mergeCell ref="A3:F3"/>
    <mergeCell ref="A1:F1"/>
  </mergeCells>
  <conditionalFormatting sqref="B7:B9">
    <cfRule type="cellIs" priority="1" operator="greaterThan" dxfId="0">
      <formula>0</formula>
    </cfRule>
  </conditionalFormatting>
  <conditionalFormatting sqref="B11">
    <cfRule type="cellIs" priority="2" operator="greaterThanOrEqual" dxfId="1">
      <formula>0.9</formula>
    </cfRule>
    <cfRule type="cellIs" priority="3" operator="between" dxfId="2">
      <formula>0.7</formula>
      <formula>0.899</formula>
    </cfRule>
    <cfRule type="cellIs" priority="4" operator="lessThan" dxfId="0">
      <formula>0.7</formula>
    </cfRule>
  </conditionalFormatting>
  <conditionalFormatting sqref="B12">
    <cfRule type="cellIs" priority="5" operator="equal" dxfId="0">
      <formula>0</formula>
    </cfRule>
  </conditionalFormatting>
  <dataValidations count="1">
    <dataValidation sqref="B2" showDropDown="0" showInputMessage="0" showErrorMessage="1" allowBlank="0" errorTitle="Invalid Review Date" error="Enter a date between 01/01/2020 and 12/31/2100." type="date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75B5"/>
    <outlinePr summaryBelow="1" summaryRight="1"/>
    <pageSetUpPr fitToPage="1"/>
  </sheetPr>
  <dimension ref="A1:R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4" customWidth="1" min="3" max="3"/>
    <col width="20" customWidth="1" min="4" max="4"/>
    <col width="13" customWidth="1" min="5" max="5"/>
    <col width="12" customWidth="1" min="6" max="6"/>
    <col width="12" customWidth="1" min="7" max="7"/>
    <col width="13" customWidth="1" min="8" max="8"/>
    <col width="15" customWidth="1" min="9" max="9"/>
    <col width="15" customWidth="1" min="10" max="10"/>
    <col width="15" customWidth="1" min="11" max="11"/>
    <col width="20" customWidth="1" min="12" max="12"/>
    <col width="20" customWidth="1" min="13" max="13"/>
    <col width="13" customWidth="1" min="14" max="14"/>
    <col width="13" customWidth="1" min="15" max="15"/>
    <col width="13" customWidth="1" min="16" max="16"/>
    <col width="15" customWidth="1" min="17" max="17"/>
    <col width="28" customWidth="1" min="18" max="18"/>
  </cols>
  <sheetData>
    <row r="1" ht="26" customHeight="1">
      <c r="A1" s="1" t="inlineStr">
        <is>
          <t>Class Requests and Room Assignments</t>
        </is>
      </c>
    </row>
    <row r="2" ht="30" customHeight="1">
      <c r="A2" s="5" t="inlineStr">
        <is>
          <t>Enter class details in yellow cells. Select a room when the request is ready. Blue cells are calculated automatically.</t>
        </is>
      </c>
    </row>
    <row r="3" ht="30" customHeight="1">
      <c r="A3" s="5" t="inlineStr">
        <is>
          <t>A time conflict occurs when two noncanceled classes use the same room on the same date and their times overlap.</t>
        </is>
      </c>
    </row>
    <row r="5">
      <c r="A5" s="2" t="inlineStr">
        <is>
          <t>Input</t>
        </is>
      </c>
      <c r="B5" s="13" t="n"/>
      <c r="D5" s="2" t="inlineStr">
        <is>
          <t>Calculated</t>
        </is>
      </c>
      <c r="E5" s="12" t="n"/>
      <c r="G5" s="2" t="inlineStr">
        <is>
          <t>Attention Needed</t>
        </is>
      </c>
      <c r="H5" s="14" t="n"/>
      <c r="J5" s="2" t="inlineStr">
        <is>
          <t>Clear</t>
        </is>
      </c>
      <c r="K5" s="15" t="n"/>
    </row>
    <row r="6" ht="36" customHeight="1">
      <c r="A6" s="16" t="inlineStr">
        <is>
          <t>Request ID</t>
        </is>
      </c>
      <c r="B6" s="16" t="inlineStr">
        <is>
          <t>Course Title</t>
        </is>
      </c>
      <c r="C6" s="16" t="inlineStr">
        <is>
          <t>Organization</t>
        </is>
      </c>
      <c r="D6" s="16" t="inlineStr">
        <is>
          <t>Instructor</t>
        </is>
      </c>
      <c r="E6" s="16" t="inlineStr">
        <is>
          <t>Class Date</t>
        </is>
      </c>
      <c r="F6" s="16" t="inlineStr">
        <is>
          <t>Start Time</t>
        </is>
      </c>
      <c r="G6" s="16" t="inlineStr">
        <is>
          <t>End Time</t>
        </is>
      </c>
      <c r="H6" s="16" t="inlineStr">
        <is>
          <t>Expected Attendance</t>
        </is>
      </c>
      <c r="I6" s="16" t="inlineStr">
        <is>
          <t>Projector Needed</t>
        </is>
      </c>
      <c r="J6" s="16" t="inlineStr">
        <is>
          <t>Computers Needed</t>
        </is>
      </c>
      <c r="K6" s="16" t="inlineStr">
        <is>
          <t>Accessibility Needed</t>
        </is>
      </c>
      <c r="L6" s="16" t="inlineStr">
        <is>
          <t>Assigned Room</t>
        </is>
      </c>
      <c r="M6" s="16" t="inlineStr">
        <is>
          <t>Request Status</t>
        </is>
      </c>
      <c r="N6" s="16" t="inlineStr">
        <is>
          <t>Duration Hours</t>
        </is>
      </c>
      <c r="O6" s="16" t="inlineStr">
        <is>
          <t>Room Capacity</t>
        </is>
      </c>
      <c r="P6" s="16" t="inlineStr">
        <is>
          <t>Conflict Count</t>
        </is>
      </c>
      <c r="Q6" s="16" t="inlineStr">
        <is>
          <t>Room Fit</t>
        </is>
      </c>
      <c r="R6" s="16" t="inlineStr">
        <is>
          <t>Review Alert</t>
        </is>
      </c>
    </row>
    <row r="7">
      <c r="A7" s="17" t="inlineStr">
        <is>
          <t>CR-1001</t>
        </is>
      </c>
      <c r="B7" s="17" t="inlineStr">
        <is>
          <t>New Supervisor Essentials</t>
        </is>
      </c>
      <c r="C7" s="17" t="inlineStr">
        <is>
          <t>Northstar Learning Group</t>
        </is>
      </c>
      <c r="D7" s="17" t="inlineStr">
        <is>
          <t>Jordan Blake</t>
        </is>
      </c>
      <c r="E7" s="35" t="n">
        <v>46279</v>
      </c>
      <c r="F7" s="19" t="n">
        <v>0.375</v>
      </c>
      <c r="G7" s="19" t="n">
        <v>0.4583333333333333</v>
      </c>
      <c r="H7" s="20" t="n">
        <v>28</v>
      </c>
      <c r="I7" s="21" t="inlineStr">
        <is>
          <t>Yes</t>
        </is>
      </c>
      <c r="J7" s="21" t="inlineStr">
        <is>
          <t>No</t>
        </is>
      </c>
      <c r="K7" s="21" t="inlineStr">
        <is>
          <t>Yes</t>
        </is>
      </c>
      <c r="L7" s="21" t="inlineStr">
        <is>
          <t>Maple 101</t>
        </is>
      </c>
      <c r="M7" s="21" t="inlineStr">
        <is>
          <t>Scheduled</t>
        </is>
      </c>
      <c r="N7" s="22">
        <f>IF(OR(A7="",F7="",G7="",G7&lt;=F7),"",(G7-F7)*24)</f>
        <v/>
      </c>
      <c r="O7" s="23">
        <f>IF(L7="","",IFERROR(INDEX(Rooms!$C$6:$C$30,MATCH(L7,Rooms!$A$6:$A$30,0)),""))</f>
        <v/>
      </c>
      <c r="P7" s="23">
        <f>IF(OR(A7="",E7="",F7="",G7="",L7="",M7="Canceled",G7&lt;=F7),"",MAX(0,COUNTIFS($E$7:$E$206,E7,$L$7:$L$206,L7,$F$7:$F$206,"&lt;"&amp;G7,$G$7:$G$206,"&gt;"&amp;F7,$M$7:$M$206,"&lt;&gt;Canceled",$A$7:$A$206,"&lt;&gt;")-1))</f>
        <v/>
      </c>
      <c r="Q7" s="24">
        <f>IF(OR(A7="",L7=""),"",IFERROR(IF(OR(H7&gt;INDEX(Rooms!$C$6:$C$30,MATCH(L7,Rooms!$A$6:$A$30,0)),AND(I7="Yes",INDEX(Rooms!$D$6:$D$30,MATCH(L7,Rooms!$A$6:$A$30,0))&lt;&gt;"Yes"),AND(J7="Yes",INDEX(Rooms!$E$6:$E$30,MATCH(L7,Rooms!$A$6:$A$30,0))&lt;&gt;"Yes"),AND(K7="Yes",INDEX(Rooms!$F$6:$F$30,MATCH(L7,Rooms!$A$6:$A$30,0))&lt;&gt;"Yes")),"Does not fit","Fits"),"Does not fit"))</f>
        <v/>
      </c>
      <c r="R7" s="25">
        <f>IF(A7="","",IF(M7="Canceled","Canceled",IF(OR(B7="",C7="",D7="",E7="",F7="",G7="",H7="",I7="",J7="",K7="",M7=""),"Complete required fields",IF(G7&lt;=F7,"End time must be after start time",IF(AND(OR(M7="Ready to Schedule",M7="Scheduled"),L7=""),"Room assignment needed",IF(L7="","Draft—no room assigned",IF(IFERROR(INDEX(Rooms!$G$6:$G$30,MATCH(L7,Rooms!$A$6:$A$30,0)),"")&lt;&gt;"Yes","Room is missing or inactive",IF(P7&gt;0,"Time conflict",IF(Q7="Does not fit","Room does not meet needs","OK")))))))))</f>
        <v/>
      </c>
    </row>
    <row r="8">
      <c r="A8" s="17" t="inlineStr">
        <is>
          <t>CR-1002</t>
        </is>
      </c>
      <c r="B8" s="17" t="inlineStr">
        <is>
          <t>Coaching Conversations</t>
        </is>
      </c>
      <c r="C8" s="17" t="inlineStr">
        <is>
          <t>Harborview Training Partners</t>
        </is>
      </c>
      <c r="D8" s="17" t="inlineStr">
        <is>
          <t>Casey Morgan</t>
        </is>
      </c>
      <c r="E8" s="35" t="n">
        <v>46279</v>
      </c>
      <c r="F8" s="19" t="n">
        <v>0.4375</v>
      </c>
      <c r="G8" s="19" t="n">
        <v>0.5</v>
      </c>
      <c r="H8" s="20" t="n">
        <v>20</v>
      </c>
      <c r="I8" s="21" t="inlineStr">
        <is>
          <t>Yes</t>
        </is>
      </c>
      <c r="J8" s="21" t="inlineStr">
        <is>
          <t>No</t>
        </is>
      </c>
      <c r="K8" s="21" t="inlineStr">
        <is>
          <t>No</t>
        </is>
      </c>
      <c r="L8" s="21" t="inlineStr">
        <is>
          <t>Maple 101</t>
        </is>
      </c>
      <c r="M8" s="21" t="inlineStr">
        <is>
          <t>Scheduled</t>
        </is>
      </c>
      <c r="N8" s="22">
        <f>IF(OR(A8="",F8="",G8="",G8&lt;=F8),"",(G8-F8)*24)</f>
        <v/>
      </c>
      <c r="O8" s="23">
        <f>IF(L8="","",IFERROR(INDEX(Rooms!$C$6:$C$30,MATCH(L8,Rooms!$A$6:$A$30,0)),""))</f>
        <v/>
      </c>
      <c r="P8" s="23">
        <f>IF(OR(A8="",E8="",F8="",G8="",L8="",M8="Canceled",G8&lt;=F8),"",MAX(0,COUNTIFS($E$7:$E$206,E8,$L$7:$L$206,L8,$F$7:$F$206,"&lt;"&amp;G8,$G$7:$G$206,"&gt;"&amp;F8,$M$7:$M$206,"&lt;&gt;Canceled",$A$7:$A$206,"&lt;&gt;")-1))</f>
        <v/>
      </c>
      <c r="Q8" s="24">
        <f>IF(OR(A8="",L8=""),"",IFERROR(IF(OR(H8&gt;INDEX(Rooms!$C$6:$C$30,MATCH(L8,Rooms!$A$6:$A$30,0)),AND(I8="Yes",INDEX(Rooms!$D$6:$D$30,MATCH(L8,Rooms!$A$6:$A$30,0))&lt;&gt;"Yes"),AND(J8="Yes",INDEX(Rooms!$E$6:$E$30,MATCH(L8,Rooms!$A$6:$A$30,0))&lt;&gt;"Yes"),AND(K8="Yes",INDEX(Rooms!$F$6:$F$30,MATCH(L8,Rooms!$A$6:$A$30,0))&lt;&gt;"Yes")),"Does not fit","Fits"),"Does not fit"))</f>
        <v/>
      </c>
      <c r="R8" s="25">
        <f>IF(A8="","",IF(M8="Canceled","Canceled",IF(OR(B8="",C8="",D8="",E8="",F8="",G8="",H8="",I8="",J8="",K8="",M8=""),"Complete required fields",IF(G8&lt;=F8,"End time must be after start time",IF(AND(OR(M8="Ready to Schedule",M8="Scheduled"),L8=""),"Room assignment needed",IF(L8="","Draft—no room assigned",IF(IFERROR(INDEX(Rooms!$G$6:$G$30,MATCH(L8,Rooms!$A$6:$A$30,0)),"")&lt;&gt;"Yes","Room is missing or inactive",IF(P8&gt;0,"Time conflict",IF(Q8="Does not fit","Room does not meet needs","OK")))))))))</f>
        <v/>
      </c>
    </row>
    <row r="9">
      <c r="A9" s="17" t="inlineStr">
        <is>
          <t>CR-1003</t>
        </is>
      </c>
      <c r="B9" s="17" t="inlineStr">
        <is>
          <t>Spreadsheet Fundamentals</t>
        </is>
      </c>
      <c r="C9" s="17" t="inlineStr">
        <is>
          <t>Blue Peak Workforce Center</t>
        </is>
      </c>
      <c r="D9" s="17" t="inlineStr">
        <is>
          <t>Taylor Reed</t>
        </is>
      </c>
      <c r="E9" s="35" t="n">
        <v>46280</v>
      </c>
      <c r="F9" s="19" t="n">
        <v>0.3541666666666667</v>
      </c>
      <c r="G9" s="19" t="n">
        <v>0.4791666666666667</v>
      </c>
      <c r="H9" s="20" t="n">
        <v>22</v>
      </c>
      <c r="I9" s="21" t="inlineStr">
        <is>
          <t>Yes</t>
        </is>
      </c>
      <c r="J9" s="21" t="inlineStr">
        <is>
          <t>Yes</t>
        </is>
      </c>
      <c r="K9" s="21" t="inlineStr">
        <is>
          <t>Yes</t>
        </is>
      </c>
      <c r="L9" s="21" t="inlineStr">
        <is>
          <t>Oak Computer Lab</t>
        </is>
      </c>
      <c r="M9" s="21" t="inlineStr">
        <is>
          <t>Scheduled</t>
        </is>
      </c>
      <c r="N9" s="22">
        <f>IF(OR(A9="",F9="",G9="",G9&lt;=F9),"",(G9-F9)*24)</f>
        <v/>
      </c>
      <c r="O9" s="23">
        <f>IF(L9="","",IFERROR(INDEX(Rooms!$C$6:$C$30,MATCH(L9,Rooms!$A$6:$A$30,0)),""))</f>
        <v/>
      </c>
      <c r="P9" s="23">
        <f>IF(OR(A9="",E9="",F9="",G9="",L9="",M9="Canceled",G9&lt;=F9),"",MAX(0,COUNTIFS($E$7:$E$206,E9,$L$7:$L$206,L9,$F$7:$F$206,"&lt;"&amp;G9,$G$7:$G$206,"&gt;"&amp;F9,$M$7:$M$206,"&lt;&gt;Canceled",$A$7:$A$206,"&lt;&gt;")-1))</f>
        <v/>
      </c>
      <c r="Q9" s="24">
        <f>IF(OR(A9="",L9=""),"",IFERROR(IF(OR(H9&gt;INDEX(Rooms!$C$6:$C$30,MATCH(L9,Rooms!$A$6:$A$30,0)),AND(I9="Yes",INDEX(Rooms!$D$6:$D$30,MATCH(L9,Rooms!$A$6:$A$30,0))&lt;&gt;"Yes"),AND(J9="Yes",INDEX(Rooms!$E$6:$E$30,MATCH(L9,Rooms!$A$6:$A$30,0))&lt;&gt;"Yes"),AND(K9="Yes",INDEX(Rooms!$F$6:$F$30,MATCH(L9,Rooms!$A$6:$A$30,0))&lt;&gt;"Yes")),"Does not fit","Fits"),"Does not fit"))</f>
        <v/>
      </c>
      <c r="R9" s="25">
        <f>IF(A9="","",IF(M9="Canceled","Canceled",IF(OR(B9="",C9="",D9="",E9="",F9="",G9="",H9="",I9="",J9="",K9="",M9=""),"Complete required fields",IF(G9&lt;=F9,"End time must be after start time",IF(AND(OR(M9="Ready to Schedule",M9="Scheduled"),L9=""),"Room assignment needed",IF(L9="","Draft—no room assigned",IF(IFERROR(INDEX(Rooms!$G$6:$G$30,MATCH(L9,Rooms!$A$6:$A$30,0)),"")&lt;&gt;"Yes","Room is missing or inactive",IF(P9&gt;0,"Time conflict",IF(Q9="Does not fit","Room does not meet needs","OK")))))))))</f>
        <v/>
      </c>
    </row>
    <row r="10">
      <c r="A10" s="17" t="inlineStr">
        <is>
          <t>CR-1004</t>
        </is>
      </c>
      <c r="B10" s="17" t="inlineStr">
        <is>
          <t>Project Planning Basics</t>
        </is>
      </c>
      <c r="C10" s="17" t="inlineStr">
        <is>
          <t>Juniper Professional Institute</t>
        </is>
      </c>
      <c r="D10" s="17" t="inlineStr">
        <is>
          <t>Morgan Ellis</t>
        </is>
      </c>
      <c r="E10" s="35" t="n">
        <v>46280</v>
      </c>
      <c r="F10" s="19" t="n">
        <v>0.5416666666666666</v>
      </c>
      <c r="G10" s="19" t="n">
        <v>0.625</v>
      </c>
      <c r="H10" s="20" t="n">
        <v>18</v>
      </c>
      <c r="I10" s="21" t="inlineStr">
        <is>
          <t>Yes</t>
        </is>
      </c>
      <c r="J10" s="21" t="inlineStr">
        <is>
          <t>No</t>
        </is>
      </c>
      <c r="K10" s="21" t="inlineStr">
        <is>
          <t>No</t>
        </is>
      </c>
      <c r="L10" s="21" t="inlineStr">
        <is>
          <t>Cedar Seminar Room</t>
        </is>
      </c>
      <c r="M10" s="21" t="inlineStr">
        <is>
          <t>Scheduled</t>
        </is>
      </c>
      <c r="N10" s="22">
        <f>IF(OR(A10="",F10="",G10="",G10&lt;=F10),"",(G10-F10)*24)</f>
        <v/>
      </c>
      <c r="O10" s="23">
        <f>IF(L10="","",IFERROR(INDEX(Rooms!$C$6:$C$30,MATCH(L10,Rooms!$A$6:$A$30,0)),""))</f>
        <v/>
      </c>
      <c r="P10" s="23">
        <f>IF(OR(A10="",E10="",F10="",G10="",L10="",M10="Canceled",G10&lt;=F10),"",MAX(0,COUNTIFS($E$7:$E$206,E10,$L$7:$L$206,L10,$F$7:$F$206,"&lt;"&amp;G10,$G$7:$G$206,"&gt;"&amp;F10,$M$7:$M$206,"&lt;&gt;Canceled",$A$7:$A$206,"&lt;&gt;")-1))</f>
        <v/>
      </c>
      <c r="Q10" s="24">
        <f>IF(OR(A10="",L10=""),"",IFERROR(IF(OR(H10&gt;INDEX(Rooms!$C$6:$C$30,MATCH(L10,Rooms!$A$6:$A$30,0)),AND(I10="Yes",INDEX(Rooms!$D$6:$D$30,MATCH(L10,Rooms!$A$6:$A$30,0))&lt;&gt;"Yes"),AND(J10="Yes",INDEX(Rooms!$E$6:$E$30,MATCH(L10,Rooms!$A$6:$A$30,0))&lt;&gt;"Yes"),AND(K10="Yes",INDEX(Rooms!$F$6:$F$30,MATCH(L10,Rooms!$A$6:$A$30,0))&lt;&gt;"Yes")),"Does not fit","Fits"),"Does not fit"))</f>
        <v/>
      </c>
      <c r="R10" s="25">
        <f>IF(A10="","",IF(M10="Canceled","Canceled",IF(OR(B10="",C10="",D10="",E10="",F10="",G10="",H10="",I10="",J10="",K10="",M10=""),"Complete required fields",IF(G10&lt;=F10,"End time must be after start time",IF(AND(OR(M10="Ready to Schedule",M10="Scheduled"),L10=""),"Room assignment needed",IF(L10="","Draft—no room assigned",IF(IFERROR(INDEX(Rooms!$G$6:$G$30,MATCH(L10,Rooms!$A$6:$A$30,0)),"")&lt;&gt;"Yes","Room is missing or inactive",IF(P10&gt;0,"Time conflict",IF(Q10="Does not fit","Room does not meet needs","OK")))))))))</f>
        <v/>
      </c>
    </row>
    <row r="11">
      <c r="A11" s="17" t="inlineStr">
        <is>
          <t>CR-1005</t>
        </is>
      </c>
      <c r="B11" s="17" t="inlineStr">
        <is>
          <t>Customer Service Workshop</t>
        </is>
      </c>
      <c r="C11" s="17" t="inlineStr">
        <is>
          <t>Silverline Skills Network</t>
        </is>
      </c>
      <c r="D11" s="17" t="inlineStr">
        <is>
          <t>Avery Brooks</t>
        </is>
      </c>
      <c r="E11" s="35" t="n">
        <v>46281</v>
      </c>
      <c r="F11" s="19" t="n">
        <v>0.375</v>
      </c>
      <c r="G11" s="19" t="n">
        <v>0.5</v>
      </c>
      <c r="H11" s="20" t="n">
        <v>35</v>
      </c>
      <c r="I11" s="21" t="inlineStr">
        <is>
          <t>Yes</t>
        </is>
      </c>
      <c r="J11" s="21" t="inlineStr">
        <is>
          <t>No</t>
        </is>
      </c>
      <c r="K11" s="21" t="inlineStr">
        <is>
          <t>Yes</t>
        </is>
      </c>
      <c r="L11" s="21" t="inlineStr"/>
      <c r="M11" s="21" t="inlineStr">
        <is>
          <t>Ready to Schedule</t>
        </is>
      </c>
      <c r="N11" s="22">
        <f>IF(OR(A11="",F11="",G11="",G11&lt;=F11),"",(G11-F11)*24)</f>
        <v/>
      </c>
      <c r="O11" s="23">
        <f>IF(L11="","",IFERROR(INDEX(Rooms!$C$6:$C$30,MATCH(L11,Rooms!$A$6:$A$30,0)),""))</f>
        <v/>
      </c>
      <c r="P11" s="23">
        <f>IF(OR(A11="",E11="",F11="",G11="",L11="",M11="Canceled",G11&lt;=F11),"",MAX(0,COUNTIFS($E$7:$E$206,E11,$L$7:$L$206,L11,$F$7:$F$206,"&lt;"&amp;G11,$G$7:$G$206,"&gt;"&amp;F11,$M$7:$M$206,"&lt;&gt;Canceled",$A$7:$A$206,"&lt;&gt;")-1))</f>
        <v/>
      </c>
      <c r="Q11" s="24">
        <f>IF(OR(A11="",L11=""),"",IFERROR(IF(OR(H11&gt;INDEX(Rooms!$C$6:$C$30,MATCH(L11,Rooms!$A$6:$A$30,0)),AND(I11="Yes",INDEX(Rooms!$D$6:$D$30,MATCH(L11,Rooms!$A$6:$A$30,0))&lt;&gt;"Yes"),AND(J11="Yes",INDEX(Rooms!$E$6:$E$30,MATCH(L11,Rooms!$A$6:$A$30,0))&lt;&gt;"Yes"),AND(K11="Yes",INDEX(Rooms!$F$6:$F$30,MATCH(L11,Rooms!$A$6:$A$30,0))&lt;&gt;"Yes")),"Does not fit","Fits"),"Does not fit"))</f>
        <v/>
      </c>
      <c r="R11" s="25">
        <f>IF(A11="","",IF(M11="Canceled","Canceled",IF(OR(B11="",C11="",D11="",E11="",F11="",G11="",H11="",I11="",J11="",K11="",M11=""),"Complete required fields",IF(G11&lt;=F11,"End time must be after start time",IF(AND(OR(M11="Ready to Schedule",M11="Scheduled"),L11=""),"Room assignment needed",IF(L11="","Draft—no room assigned",IF(IFERROR(INDEX(Rooms!$G$6:$G$30,MATCH(L11,Rooms!$A$6:$A$30,0)),"")&lt;&gt;"Yes","Room is missing or inactive",IF(P11&gt;0,"Time conflict",IF(Q11="Does not fit","Room does not meet needs","OK")))))))))</f>
        <v/>
      </c>
    </row>
    <row r="12">
      <c r="A12" s="17" t="inlineStr">
        <is>
          <t>CR-1006</t>
        </is>
      </c>
      <c r="B12" s="17" t="inlineStr">
        <is>
          <t>Workplace Communication</t>
        </is>
      </c>
      <c r="C12" s="17" t="inlineStr">
        <is>
          <t>Redstone Learning Cooperative</t>
        </is>
      </c>
      <c r="D12" s="17" t="inlineStr">
        <is>
          <t>Riley Parker</t>
        </is>
      </c>
      <c r="E12" s="35" t="n">
        <v>46281</v>
      </c>
      <c r="F12" s="19" t="n">
        <v>0.5416666666666666</v>
      </c>
      <c r="G12" s="19" t="n">
        <v>0.6666666666666666</v>
      </c>
      <c r="H12" s="20" t="n">
        <v>14</v>
      </c>
      <c r="I12" s="21" t="inlineStr">
        <is>
          <t>No</t>
        </is>
      </c>
      <c r="J12" s="21" t="inlineStr">
        <is>
          <t>No</t>
        </is>
      </c>
      <c r="K12" s="21" t="inlineStr">
        <is>
          <t>Yes</t>
        </is>
      </c>
      <c r="L12" s="21" t="inlineStr">
        <is>
          <t>Pine Workshop Room</t>
        </is>
      </c>
      <c r="M12" s="21" t="inlineStr">
        <is>
          <t>Scheduled</t>
        </is>
      </c>
      <c r="N12" s="22">
        <f>IF(OR(A12="",F12="",G12="",G12&lt;=F12),"",(G12-F12)*24)</f>
        <v/>
      </c>
      <c r="O12" s="23">
        <f>IF(L12="","",IFERROR(INDEX(Rooms!$C$6:$C$30,MATCH(L12,Rooms!$A$6:$A$30,0)),""))</f>
        <v/>
      </c>
      <c r="P12" s="23">
        <f>IF(OR(A12="",E12="",F12="",G12="",L12="",M12="Canceled",G12&lt;=F12),"",MAX(0,COUNTIFS($E$7:$E$206,E12,$L$7:$L$206,L12,$F$7:$F$206,"&lt;"&amp;G12,$G$7:$G$206,"&gt;"&amp;F12,$M$7:$M$206,"&lt;&gt;Canceled",$A$7:$A$206,"&lt;&gt;")-1))</f>
        <v/>
      </c>
      <c r="Q12" s="24">
        <f>IF(OR(A12="",L12=""),"",IFERROR(IF(OR(H12&gt;INDEX(Rooms!$C$6:$C$30,MATCH(L12,Rooms!$A$6:$A$30,0)),AND(I12="Yes",INDEX(Rooms!$D$6:$D$30,MATCH(L12,Rooms!$A$6:$A$30,0))&lt;&gt;"Yes"),AND(J12="Yes",INDEX(Rooms!$E$6:$E$30,MATCH(L12,Rooms!$A$6:$A$30,0))&lt;&gt;"Yes"),AND(K12="Yes",INDEX(Rooms!$F$6:$F$30,MATCH(L12,Rooms!$A$6:$A$30,0))&lt;&gt;"Yes")),"Does not fit","Fits"),"Does not fit"))</f>
        <v/>
      </c>
      <c r="R12" s="25">
        <f>IF(A12="","",IF(M12="Canceled","Canceled",IF(OR(B12="",C12="",D12="",E12="",F12="",G12="",H12="",I12="",J12="",K12="",M12=""),"Complete required fields",IF(G12&lt;=F12,"End time must be after start time",IF(AND(OR(M12="Ready to Schedule",M12="Scheduled"),L12=""),"Room assignment needed",IF(L12="","Draft—no room assigned",IF(IFERROR(INDEX(Rooms!$G$6:$G$30,MATCH(L12,Rooms!$A$6:$A$30,0)),"")&lt;&gt;"Yes","Room is missing or inactive",IF(P12&gt;0,"Time conflict",IF(Q12="Does not fit","Room does not meet needs","OK")))))))))</f>
        <v/>
      </c>
    </row>
    <row r="13">
      <c r="A13" s="17" t="inlineStr">
        <is>
          <t>CR-1007</t>
        </is>
      </c>
      <c r="B13" s="17" t="inlineStr">
        <is>
          <t>Instructor Roundtable</t>
        </is>
      </c>
      <c r="C13" s="17" t="inlineStr">
        <is>
          <t>Northstar Learning Group</t>
        </is>
      </c>
      <c r="D13" s="17" t="inlineStr">
        <is>
          <t>Cameron Hayes</t>
        </is>
      </c>
      <c r="E13" s="35" t="n">
        <v>46279</v>
      </c>
      <c r="F13" s="19" t="n">
        <v>0.3958333333333333</v>
      </c>
      <c r="G13" s="19" t="n">
        <v>0.4375</v>
      </c>
      <c r="H13" s="20" t="n">
        <v>12</v>
      </c>
      <c r="I13" s="21" t="inlineStr">
        <is>
          <t>No</t>
        </is>
      </c>
      <c r="J13" s="21" t="inlineStr">
        <is>
          <t>No</t>
        </is>
      </c>
      <c r="K13" s="21" t="inlineStr">
        <is>
          <t>No</t>
        </is>
      </c>
      <c r="L13" s="21" t="inlineStr">
        <is>
          <t>Maple 101</t>
        </is>
      </c>
      <c r="M13" s="21" t="inlineStr">
        <is>
          <t>Canceled</t>
        </is>
      </c>
      <c r="N13" s="22">
        <f>IF(OR(A13="",F13="",G13="",G13&lt;=F13),"",(G13-F13)*24)</f>
        <v/>
      </c>
      <c r="O13" s="23">
        <f>IF(L13="","",IFERROR(INDEX(Rooms!$C$6:$C$30,MATCH(L13,Rooms!$A$6:$A$30,0)),""))</f>
        <v/>
      </c>
      <c r="P13" s="23">
        <f>IF(OR(A13="",E13="",F13="",G13="",L13="",M13="Canceled",G13&lt;=F13),"",MAX(0,COUNTIFS($E$7:$E$206,E13,$L$7:$L$206,L13,$F$7:$F$206,"&lt;"&amp;G13,$G$7:$G$206,"&gt;"&amp;F13,$M$7:$M$206,"&lt;&gt;Canceled",$A$7:$A$206,"&lt;&gt;")-1))</f>
        <v/>
      </c>
      <c r="Q13" s="24">
        <f>IF(OR(A13="",L13=""),"",IFERROR(IF(OR(H13&gt;INDEX(Rooms!$C$6:$C$30,MATCH(L13,Rooms!$A$6:$A$30,0)),AND(I13="Yes",INDEX(Rooms!$D$6:$D$30,MATCH(L13,Rooms!$A$6:$A$30,0))&lt;&gt;"Yes"),AND(J13="Yes",INDEX(Rooms!$E$6:$E$30,MATCH(L13,Rooms!$A$6:$A$30,0))&lt;&gt;"Yes"),AND(K13="Yes",INDEX(Rooms!$F$6:$F$30,MATCH(L13,Rooms!$A$6:$A$30,0))&lt;&gt;"Yes")),"Does not fit","Fits"),"Does not fit"))</f>
        <v/>
      </c>
      <c r="R13" s="25">
        <f>IF(A13="","",IF(M13="Canceled","Canceled",IF(OR(B13="",C13="",D13="",E13="",F13="",G13="",H13="",I13="",J13="",K13="",M13=""),"Complete required fields",IF(G13&lt;=F13,"End time must be after start time",IF(AND(OR(M13="Ready to Schedule",M13="Scheduled"),L13=""),"Room assignment needed",IF(L13="","Draft—no room assigned",IF(IFERROR(INDEX(Rooms!$G$6:$G$30,MATCH(L13,Rooms!$A$6:$A$30,0)),"")&lt;&gt;"Yes","Room is missing or inactive",IF(P13&gt;0,"Time conflict",IF(Q13="Does not fit","Room does not meet needs","OK")))))))))</f>
        <v/>
      </c>
    </row>
    <row r="14">
      <c r="A14" s="17" t="inlineStr">
        <is>
          <t>CR-1008</t>
        </is>
      </c>
      <c r="B14" s="17" t="inlineStr">
        <is>
          <t>Annual Leadership Forum</t>
        </is>
      </c>
      <c r="C14" s="17" t="inlineStr">
        <is>
          <t>Harborview Training Partners</t>
        </is>
      </c>
      <c r="D14" s="17" t="inlineStr">
        <is>
          <t>Quinn Foster</t>
        </is>
      </c>
      <c r="E14" s="35" t="n">
        <v>46282</v>
      </c>
      <c r="F14" s="19" t="n">
        <v>0.3333333333333333</v>
      </c>
      <c r="G14" s="19" t="n">
        <v>0.6666666666666666</v>
      </c>
      <c r="H14" s="20" t="n">
        <v>70</v>
      </c>
      <c r="I14" s="21" t="inlineStr">
        <is>
          <t>Yes</t>
        </is>
      </c>
      <c r="J14" s="21" t="inlineStr">
        <is>
          <t>No</t>
        </is>
      </c>
      <c r="K14" s="21" t="inlineStr">
        <is>
          <t>Yes</t>
        </is>
      </c>
      <c r="L14" s="21" t="inlineStr">
        <is>
          <t>Birch Hall</t>
        </is>
      </c>
      <c r="M14" s="21" t="inlineStr">
        <is>
          <t>Scheduled</t>
        </is>
      </c>
      <c r="N14" s="22">
        <f>IF(OR(A14="",F14="",G14="",G14&lt;=F14),"",(G14-F14)*24)</f>
        <v/>
      </c>
      <c r="O14" s="23">
        <f>IF(L14="","",IFERROR(INDEX(Rooms!$C$6:$C$30,MATCH(L14,Rooms!$A$6:$A$30,0)),""))</f>
        <v/>
      </c>
      <c r="P14" s="23">
        <f>IF(OR(A14="",E14="",F14="",G14="",L14="",M14="Canceled",G14&lt;=F14),"",MAX(0,COUNTIFS($E$7:$E$206,E14,$L$7:$L$206,L14,$F$7:$F$206,"&lt;"&amp;G14,$G$7:$G$206,"&gt;"&amp;F14,$M$7:$M$206,"&lt;&gt;Canceled",$A$7:$A$206,"&lt;&gt;")-1))</f>
        <v/>
      </c>
      <c r="Q14" s="24">
        <f>IF(OR(A14="",L14=""),"",IFERROR(IF(OR(H14&gt;INDEX(Rooms!$C$6:$C$30,MATCH(L14,Rooms!$A$6:$A$30,0)),AND(I14="Yes",INDEX(Rooms!$D$6:$D$30,MATCH(L14,Rooms!$A$6:$A$30,0))&lt;&gt;"Yes"),AND(J14="Yes",INDEX(Rooms!$E$6:$E$30,MATCH(L14,Rooms!$A$6:$A$30,0))&lt;&gt;"Yes"),AND(K14="Yes",INDEX(Rooms!$F$6:$F$30,MATCH(L14,Rooms!$A$6:$A$30,0))&lt;&gt;"Yes")),"Does not fit","Fits"),"Does not fit"))</f>
        <v/>
      </c>
      <c r="R14" s="25">
        <f>IF(A14="","",IF(M14="Canceled","Canceled",IF(OR(B14="",C14="",D14="",E14="",F14="",G14="",H14="",I14="",J14="",K14="",M14=""),"Complete required fields",IF(G14&lt;=F14,"End time must be after start time",IF(AND(OR(M14="Ready to Schedule",M14="Scheduled"),L14=""),"Room assignment needed",IF(L14="","Draft—no room assigned",IF(IFERROR(INDEX(Rooms!$G$6:$G$30,MATCH(L14,Rooms!$A$6:$A$30,0)),"")&lt;&gt;"Yes","Room is missing or inactive",IF(P14&gt;0,"Time conflict",IF(Q14="Does not fit","Room does not meet needs","OK")))))))))</f>
        <v/>
      </c>
    </row>
    <row r="15">
      <c r="A15" s="17" t="inlineStr">
        <is>
          <t>CR-1009</t>
        </is>
      </c>
      <c r="B15" s="17" t="inlineStr">
        <is>
          <t>Visual Presentation Skills</t>
        </is>
      </c>
      <c r="C15" s="17" t="inlineStr">
        <is>
          <t>Blue Peak Workforce Center</t>
        </is>
      </c>
      <c r="D15" s="17" t="inlineStr">
        <is>
          <t>Skyler Bennett</t>
        </is>
      </c>
      <c r="E15" s="35" t="n">
        <v>46283</v>
      </c>
      <c r="F15" s="19" t="n">
        <v>0.4166666666666667</v>
      </c>
      <c r="G15" s="19" t="n">
        <v>0.5</v>
      </c>
      <c r="H15" s="20" t="n">
        <v>16</v>
      </c>
      <c r="I15" s="21" t="inlineStr">
        <is>
          <t>Yes</t>
        </is>
      </c>
      <c r="J15" s="21" t="inlineStr">
        <is>
          <t>No</t>
        </is>
      </c>
      <c r="K15" s="21" t="inlineStr">
        <is>
          <t>No</t>
        </is>
      </c>
      <c r="L15" s="21" t="inlineStr">
        <is>
          <t>Willow Studio</t>
        </is>
      </c>
      <c r="M15" s="21" t="inlineStr">
        <is>
          <t>Scheduled</t>
        </is>
      </c>
      <c r="N15" s="22">
        <f>IF(OR(A15="",F15="",G15="",G15&lt;=F15),"",(G15-F15)*24)</f>
        <v/>
      </c>
      <c r="O15" s="23">
        <f>IF(L15="","",IFERROR(INDEX(Rooms!$C$6:$C$30,MATCH(L15,Rooms!$A$6:$A$30,0)),""))</f>
        <v/>
      </c>
      <c r="P15" s="23">
        <f>IF(OR(A15="",E15="",F15="",G15="",L15="",M15="Canceled",G15&lt;=F15),"",MAX(0,COUNTIFS($E$7:$E$206,E15,$L$7:$L$206,L15,$F$7:$F$206,"&lt;"&amp;G15,$G$7:$G$206,"&gt;"&amp;F15,$M$7:$M$206,"&lt;&gt;Canceled",$A$7:$A$206,"&lt;&gt;")-1))</f>
        <v/>
      </c>
      <c r="Q15" s="24">
        <f>IF(OR(A15="",L15=""),"",IFERROR(IF(OR(H15&gt;INDEX(Rooms!$C$6:$C$30,MATCH(L15,Rooms!$A$6:$A$30,0)),AND(I15="Yes",INDEX(Rooms!$D$6:$D$30,MATCH(L15,Rooms!$A$6:$A$30,0))&lt;&gt;"Yes"),AND(J15="Yes",INDEX(Rooms!$E$6:$E$30,MATCH(L15,Rooms!$A$6:$A$30,0))&lt;&gt;"Yes"),AND(K15="Yes",INDEX(Rooms!$F$6:$F$30,MATCH(L15,Rooms!$A$6:$A$30,0))&lt;&gt;"Yes")),"Does not fit","Fits"),"Does not fit"))</f>
        <v/>
      </c>
      <c r="R15" s="25">
        <f>IF(A15="","",IF(M15="Canceled","Canceled",IF(OR(B15="",C15="",D15="",E15="",F15="",G15="",H15="",I15="",J15="",K15="",M15=""),"Complete required fields",IF(G15&lt;=F15,"End time must be after start time",IF(AND(OR(M15="Ready to Schedule",M15="Scheduled"),L15=""),"Room assignment needed",IF(L15="","Draft—no room assigned",IF(IFERROR(INDEX(Rooms!$G$6:$G$30,MATCH(L15,Rooms!$A$6:$A$30,0)),"")&lt;&gt;"Yes","Room is missing or inactive",IF(P15&gt;0,"Time conflict",IF(Q15="Does not fit","Room does not meet needs","OK")))))))))</f>
        <v/>
      </c>
    </row>
    <row r="16">
      <c r="A16" s="17" t="inlineStr">
        <is>
          <t>CR-1010</t>
        </is>
      </c>
      <c r="B16" s="17" t="inlineStr">
        <is>
          <t>Conflict Resolution Practice</t>
        </is>
      </c>
      <c r="C16" s="17" t="inlineStr">
        <is>
          <t>Juniper Professional Institute</t>
        </is>
      </c>
      <c r="D16" s="17" t="inlineStr">
        <is>
          <t>Jamie Collins</t>
        </is>
      </c>
      <c r="E16" s="35" t="n">
        <v>46283</v>
      </c>
      <c r="F16" s="19" t="n">
        <v>0.5416666666666666</v>
      </c>
      <c r="G16" s="19" t="n">
        <v>0.6458333333333334</v>
      </c>
      <c r="H16" s="20" t="n">
        <v>24</v>
      </c>
      <c r="I16" s="21" t="inlineStr">
        <is>
          <t>No</t>
        </is>
      </c>
      <c r="J16" s="21" t="inlineStr">
        <is>
          <t>No</t>
        </is>
      </c>
      <c r="K16" s="21" t="inlineStr">
        <is>
          <t>Yes</t>
        </is>
      </c>
      <c r="L16" s="21" t="inlineStr"/>
      <c r="M16" s="21" t="inlineStr">
        <is>
          <t>Draft</t>
        </is>
      </c>
      <c r="N16" s="22">
        <f>IF(OR(A16="",F16="",G16="",G16&lt;=F16),"",(G16-F16)*24)</f>
        <v/>
      </c>
      <c r="O16" s="23">
        <f>IF(L16="","",IFERROR(INDEX(Rooms!$C$6:$C$30,MATCH(L16,Rooms!$A$6:$A$30,0)),""))</f>
        <v/>
      </c>
      <c r="P16" s="23">
        <f>IF(OR(A16="",E16="",F16="",G16="",L16="",M16="Canceled",G16&lt;=F16),"",MAX(0,COUNTIFS($E$7:$E$206,E16,$L$7:$L$206,L16,$F$7:$F$206,"&lt;"&amp;G16,$G$7:$G$206,"&gt;"&amp;F16,$M$7:$M$206,"&lt;&gt;Canceled",$A$7:$A$206,"&lt;&gt;")-1))</f>
        <v/>
      </c>
      <c r="Q16" s="24">
        <f>IF(OR(A16="",L16=""),"",IFERROR(IF(OR(H16&gt;INDEX(Rooms!$C$6:$C$30,MATCH(L16,Rooms!$A$6:$A$30,0)),AND(I16="Yes",INDEX(Rooms!$D$6:$D$30,MATCH(L16,Rooms!$A$6:$A$30,0))&lt;&gt;"Yes"),AND(J16="Yes",INDEX(Rooms!$E$6:$E$30,MATCH(L16,Rooms!$A$6:$A$30,0))&lt;&gt;"Yes"),AND(K16="Yes",INDEX(Rooms!$F$6:$F$30,MATCH(L16,Rooms!$A$6:$A$30,0))&lt;&gt;"Yes")),"Does not fit","Fits"),"Does not fit"))</f>
        <v/>
      </c>
      <c r="R16" s="25">
        <f>IF(A16="","",IF(M16="Canceled","Canceled",IF(OR(B16="",C16="",D16="",E16="",F16="",G16="",H16="",I16="",J16="",K16="",M16=""),"Complete required fields",IF(G16&lt;=F16,"End time must be after start time",IF(AND(OR(M16="Ready to Schedule",M16="Scheduled"),L16=""),"Room assignment needed",IF(L16="","Draft—no room assigned",IF(IFERROR(INDEX(Rooms!$G$6:$G$30,MATCH(L16,Rooms!$A$6:$A$30,0)),"")&lt;&gt;"Yes","Room is missing or inactive",IF(P16&gt;0,"Time conflict",IF(Q16="Does not fit","Room does not meet needs","OK")))))))))</f>
        <v/>
      </c>
    </row>
    <row r="17">
      <c r="A17" s="17" t="n"/>
      <c r="B17" s="17" t="n"/>
      <c r="C17" s="17" t="n"/>
      <c r="D17" s="17" t="n"/>
      <c r="E17" s="35" t="n"/>
      <c r="F17" s="19" t="n"/>
      <c r="G17" s="19" t="n"/>
      <c r="H17" s="20" t="n"/>
      <c r="I17" s="21" t="n"/>
      <c r="J17" s="21" t="n"/>
      <c r="K17" s="21" t="n"/>
      <c r="L17" s="21" t="n"/>
      <c r="M17" s="21" t="n"/>
      <c r="N17" s="22">
        <f>IF(OR(A17="",F17="",G17="",G17&lt;=F17),"",(G17-F17)*24)</f>
        <v/>
      </c>
      <c r="O17" s="23">
        <f>IF(L17="","",IFERROR(INDEX(Rooms!$C$6:$C$30,MATCH(L17,Rooms!$A$6:$A$30,0)),""))</f>
        <v/>
      </c>
      <c r="P17" s="23">
        <f>IF(OR(A17="",E17="",F17="",G17="",L17="",M17="Canceled",G17&lt;=F17),"",MAX(0,COUNTIFS($E$7:$E$206,E17,$L$7:$L$206,L17,$F$7:$F$206,"&lt;"&amp;G17,$G$7:$G$206,"&gt;"&amp;F17,$M$7:$M$206,"&lt;&gt;Canceled",$A$7:$A$206,"&lt;&gt;")-1))</f>
        <v/>
      </c>
      <c r="Q17" s="24">
        <f>IF(OR(A17="",L17=""),"",IFERROR(IF(OR(H17&gt;INDEX(Rooms!$C$6:$C$30,MATCH(L17,Rooms!$A$6:$A$30,0)),AND(I17="Yes",INDEX(Rooms!$D$6:$D$30,MATCH(L17,Rooms!$A$6:$A$30,0))&lt;&gt;"Yes"),AND(J17="Yes",INDEX(Rooms!$E$6:$E$30,MATCH(L17,Rooms!$A$6:$A$30,0))&lt;&gt;"Yes"),AND(K17="Yes",INDEX(Rooms!$F$6:$F$30,MATCH(L17,Rooms!$A$6:$A$30,0))&lt;&gt;"Yes")),"Does not fit","Fits"),"Does not fit"))</f>
        <v/>
      </c>
      <c r="R17" s="25">
        <f>IF(A17="","",IF(M17="Canceled","Canceled",IF(OR(B17="",C17="",D17="",E17="",F17="",G17="",H17="",I17="",J17="",K17="",M17=""),"Complete required fields",IF(G17&lt;=F17,"End time must be after start time",IF(AND(OR(M17="Ready to Schedule",M17="Scheduled"),L17=""),"Room assignment needed",IF(L17="","Draft—no room assigned",IF(IFERROR(INDEX(Rooms!$G$6:$G$30,MATCH(L17,Rooms!$A$6:$A$30,0)),"")&lt;&gt;"Yes","Room is missing or inactive",IF(P17&gt;0,"Time conflict",IF(Q17="Does not fit","Room does not meet needs","OK")))))))))</f>
        <v/>
      </c>
    </row>
    <row r="18">
      <c r="A18" s="17" t="n"/>
      <c r="B18" s="17" t="n"/>
      <c r="C18" s="17" t="n"/>
      <c r="D18" s="17" t="n"/>
      <c r="E18" s="35" t="n"/>
      <c r="F18" s="19" t="n"/>
      <c r="G18" s="19" t="n"/>
      <c r="H18" s="20" t="n"/>
      <c r="I18" s="21" t="n"/>
      <c r="J18" s="21" t="n"/>
      <c r="K18" s="21" t="n"/>
      <c r="L18" s="21" t="n"/>
      <c r="M18" s="21" t="n"/>
      <c r="N18" s="22">
        <f>IF(OR(A18="",F18="",G18="",G18&lt;=F18),"",(G18-F18)*24)</f>
        <v/>
      </c>
      <c r="O18" s="23">
        <f>IF(L18="","",IFERROR(INDEX(Rooms!$C$6:$C$30,MATCH(L18,Rooms!$A$6:$A$30,0)),""))</f>
        <v/>
      </c>
      <c r="P18" s="23">
        <f>IF(OR(A18="",E18="",F18="",G18="",L18="",M18="Canceled",G18&lt;=F18),"",MAX(0,COUNTIFS($E$7:$E$206,E18,$L$7:$L$206,L18,$F$7:$F$206,"&lt;"&amp;G18,$G$7:$G$206,"&gt;"&amp;F18,$M$7:$M$206,"&lt;&gt;Canceled",$A$7:$A$206,"&lt;&gt;")-1))</f>
        <v/>
      </c>
      <c r="Q18" s="24">
        <f>IF(OR(A18="",L18=""),"",IFERROR(IF(OR(H18&gt;INDEX(Rooms!$C$6:$C$30,MATCH(L18,Rooms!$A$6:$A$30,0)),AND(I18="Yes",INDEX(Rooms!$D$6:$D$30,MATCH(L18,Rooms!$A$6:$A$30,0))&lt;&gt;"Yes"),AND(J18="Yes",INDEX(Rooms!$E$6:$E$30,MATCH(L18,Rooms!$A$6:$A$30,0))&lt;&gt;"Yes"),AND(K18="Yes",INDEX(Rooms!$F$6:$F$30,MATCH(L18,Rooms!$A$6:$A$30,0))&lt;&gt;"Yes")),"Does not fit","Fits"),"Does not fit"))</f>
        <v/>
      </c>
      <c r="R18" s="25">
        <f>IF(A18="","",IF(M18="Canceled","Canceled",IF(OR(B18="",C18="",D18="",E18="",F18="",G18="",H18="",I18="",J18="",K18="",M18=""),"Complete required fields",IF(G18&lt;=F18,"End time must be after start time",IF(AND(OR(M18="Ready to Schedule",M18="Scheduled"),L18=""),"Room assignment needed",IF(L18="","Draft—no room assigned",IF(IFERROR(INDEX(Rooms!$G$6:$G$30,MATCH(L18,Rooms!$A$6:$A$30,0)),"")&lt;&gt;"Yes","Room is missing or inactive",IF(P18&gt;0,"Time conflict",IF(Q18="Does not fit","Room does not meet needs","OK")))))))))</f>
        <v/>
      </c>
    </row>
    <row r="19">
      <c r="A19" s="17" t="n"/>
      <c r="B19" s="17" t="n"/>
      <c r="C19" s="17" t="n"/>
      <c r="D19" s="17" t="n"/>
      <c r="E19" s="35" t="n"/>
      <c r="F19" s="19" t="n"/>
      <c r="G19" s="19" t="n"/>
      <c r="H19" s="20" t="n"/>
      <c r="I19" s="21" t="n"/>
      <c r="J19" s="21" t="n"/>
      <c r="K19" s="21" t="n"/>
      <c r="L19" s="21" t="n"/>
      <c r="M19" s="21" t="n"/>
      <c r="N19" s="22">
        <f>IF(OR(A19="",F19="",G19="",G19&lt;=F19),"",(G19-F19)*24)</f>
        <v/>
      </c>
      <c r="O19" s="23">
        <f>IF(L19="","",IFERROR(INDEX(Rooms!$C$6:$C$30,MATCH(L19,Rooms!$A$6:$A$30,0)),""))</f>
        <v/>
      </c>
      <c r="P19" s="23">
        <f>IF(OR(A19="",E19="",F19="",G19="",L19="",M19="Canceled",G19&lt;=F19),"",MAX(0,COUNTIFS($E$7:$E$206,E19,$L$7:$L$206,L19,$F$7:$F$206,"&lt;"&amp;G19,$G$7:$G$206,"&gt;"&amp;F19,$M$7:$M$206,"&lt;&gt;Canceled",$A$7:$A$206,"&lt;&gt;")-1))</f>
        <v/>
      </c>
      <c r="Q19" s="24">
        <f>IF(OR(A19="",L19=""),"",IFERROR(IF(OR(H19&gt;INDEX(Rooms!$C$6:$C$30,MATCH(L19,Rooms!$A$6:$A$30,0)),AND(I19="Yes",INDEX(Rooms!$D$6:$D$30,MATCH(L19,Rooms!$A$6:$A$30,0))&lt;&gt;"Yes"),AND(J19="Yes",INDEX(Rooms!$E$6:$E$30,MATCH(L19,Rooms!$A$6:$A$30,0))&lt;&gt;"Yes"),AND(K19="Yes",INDEX(Rooms!$F$6:$F$30,MATCH(L19,Rooms!$A$6:$A$30,0))&lt;&gt;"Yes")),"Does not fit","Fits"),"Does not fit"))</f>
        <v/>
      </c>
      <c r="R19" s="25">
        <f>IF(A19="","",IF(M19="Canceled","Canceled",IF(OR(B19="",C19="",D19="",E19="",F19="",G19="",H19="",I19="",J19="",K19="",M19=""),"Complete required fields",IF(G19&lt;=F19,"End time must be after start time",IF(AND(OR(M19="Ready to Schedule",M19="Scheduled"),L19=""),"Room assignment needed",IF(L19="","Draft—no room assigned",IF(IFERROR(INDEX(Rooms!$G$6:$G$30,MATCH(L19,Rooms!$A$6:$A$30,0)),"")&lt;&gt;"Yes","Room is missing or inactive",IF(P19&gt;0,"Time conflict",IF(Q19="Does not fit","Room does not meet needs","OK")))))))))</f>
        <v/>
      </c>
    </row>
    <row r="20">
      <c r="A20" s="17" t="n"/>
      <c r="B20" s="17" t="n"/>
      <c r="C20" s="17" t="n"/>
      <c r="D20" s="17" t="n"/>
      <c r="E20" s="35" t="n"/>
      <c r="F20" s="19" t="n"/>
      <c r="G20" s="19" t="n"/>
      <c r="H20" s="20" t="n"/>
      <c r="I20" s="21" t="n"/>
      <c r="J20" s="21" t="n"/>
      <c r="K20" s="21" t="n"/>
      <c r="L20" s="21" t="n"/>
      <c r="M20" s="21" t="n"/>
      <c r="N20" s="22">
        <f>IF(OR(A20="",F20="",G20="",G20&lt;=F20),"",(G20-F20)*24)</f>
        <v/>
      </c>
      <c r="O20" s="23">
        <f>IF(L20="","",IFERROR(INDEX(Rooms!$C$6:$C$30,MATCH(L20,Rooms!$A$6:$A$30,0)),""))</f>
        <v/>
      </c>
      <c r="P20" s="23">
        <f>IF(OR(A20="",E20="",F20="",G20="",L20="",M20="Canceled",G20&lt;=F20),"",MAX(0,COUNTIFS($E$7:$E$206,E20,$L$7:$L$206,L20,$F$7:$F$206,"&lt;"&amp;G20,$G$7:$G$206,"&gt;"&amp;F20,$M$7:$M$206,"&lt;&gt;Canceled",$A$7:$A$206,"&lt;&gt;")-1))</f>
        <v/>
      </c>
      <c r="Q20" s="24">
        <f>IF(OR(A20="",L20=""),"",IFERROR(IF(OR(H20&gt;INDEX(Rooms!$C$6:$C$30,MATCH(L20,Rooms!$A$6:$A$30,0)),AND(I20="Yes",INDEX(Rooms!$D$6:$D$30,MATCH(L20,Rooms!$A$6:$A$30,0))&lt;&gt;"Yes"),AND(J20="Yes",INDEX(Rooms!$E$6:$E$30,MATCH(L20,Rooms!$A$6:$A$30,0))&lt;&gt;"Yes"),AND(K20="Yes",INDEX(Rooms!$F$6:$F$30,MATCH(L20,Rooms!$A$6:$A$30,0))&lt;&gt;"Yes")),"Does not fit","Fits"),"Does not fit"))</f>
        <v/>
      </c>
      <c r="R20" s="25">
        <f>IF(A20="","",IF(M20="Canceled","Canceled",IF(OR(B20="",C20="",D20="",E20="",F20="",G20="",H20="",I20="",J20="",K20="",M20=""),"Complete required fields",IF(G20&lt;=F20,"End time must be after start time",IF(AND(OR(M20="Ready to Schedule",M20="Scheduled"),L20=""),"Room assignment needed",IF(L20="","Draft—no room assigned",IF(IFERROR(INDEX(Rooms!$G$6:$G$30,MATCH(L20,Rooms!$A$6:$A$30,0)),"")&lt;&gt;"Yes","Room is missing or inactive",IF(P20&gt;0,"Time conflict",IF(Q20="Does not fit","Room does not meet needs","OK")))))))))</f>
        <v/>
      </c>
    </row>
    <row r="21">
      <c r="A21" s="17" t="n"/>
      <c r="B21" s="17" t="n"/>
      <c r="C21" s="17" t="n"/>
      <c r="D21" s="17" t="n"/>
      <c r="E21" s="35" t="n"/>
      <c r="F21" s="19" t="n"/>
      <c r="G21" s="19" t="n"/>
      <c r="H21" s="20" t="n"/>
      <c r="I21" s="21" t="n"/>
      <c r="J21" s="21" t="n"/>
      <c r="K21" s="21" t="n"/>
      <c r="L21" s="21" t="n"/>
      <c r="M21" s="21" t="n"/>
      <c r="N21" s="22">
        <f>IF(OR(A21="",F21="",G21="",G21&lt;=F21),"",(G21-F21)*24)</f>
        <v/>
      </c>
      <c r="O21" s="23">
        <f>IF(L21="","",IFERROR(INDEX(Rooms!$C$6:$C$30,MATCH(L21,Rooms!$A$6:$A$30,0)),""))</f>
        <v/>
      </c>
      <c r="P21" s="23">
        <f>IF(OR(A21="",E21="",F21="",G21="",L21="",M21="Canceled",G21&lt;=F21),"",MAX(0,COUNTIFS($E$7:$E$206,E21,$L$7:$L$206,L21,$F$7:$F$206,"&lt;"&amp;G21,$G$7:$G$206,"&gt;"&amp;F21,$M$7:$M$206,"&lt;&gt;Canceled",$A$7:$A$206,"&lt;&gt;")-1))</f>
        <v/>
      </c>
      <c r="Q21" s="24">
        <f>IF(OR(A21="",L21=""),"",IFERROR(IF(OR(H21&gt;INDEX(Rooms!$C$6:$C$30,MATCH(L21,Rooms!$A$6:$A$30,0)),AND(I21="Yes",INDEX(Rooms!$D$6:$D$30,MATCH(L21,Rooms!$A$6:$A$30,0))&lt;&gt;"Yes"),AND(J21="Yes",INDEX(Rooms!$E$6:$E$30,MATCH(L21,Rooms!$A$6:$A$30,0))&lt;&gt;"Yes"),AND(K21="Yes",INDEX(Rooms!$F$6:$F$30,MATCH(L21,Rooms!$A$6:$A$30,0))&lt;&gt;"Yes")),"Does not fit","Fits"),"Does not fit"))</f>
        <v/>
      </c>
      <c r="R21" s="25">
        <f>IF(A21="","",IF(M21="Canceled","Canceled",IF(OR(B21="",C21="",D21="",E21="",F21="",G21="",H21="",I21="",J21="",K21="",M21=""),"Complete required fields",IF(G21&lt;=F21,"End time must be after start time",IF(AND(OR(M21="Ready to Schedule",M21="Scheduled"),L21=""),"Room assignment needed",IF(L21="","Draft—no room assigned",IF(IFERROR(INDEX(Rooms!$G$6:$G$30,MATCH(L21,Rooms!$A$6:$A$30,0)),"")&lt;&gt;"Yes","Room is missing or inactive",IF(P21&gt;0,"Time conflict",IF(Q21="Does not fit","Room does not meet needs","OK")))))))))</f>
        <v/>
      </c>
    </row>
    <row r="22">
      <c r="A22" s="17" t="n"/>
      <c r="B22" s="17" t="n"/>
      <c r="C22" s="17" t="n"/>
      <c r="D22" s="17" t="n"/>
      <c r="E22" s="35" t="n"/>
      <c r="F22" s="19" t="n"/>
      <c r="G22" s="19" t="n"/>
      <c r="H22" s="20" t="n"/>
      <c r="I22" s="21" t="n"/>
      <c r="J22" s="21" t="n"/>
      <c r="K22" s="21" t="n"/>
      <c r="L22" s="21" t="n"/>
      <c r="M22" s="21" t="n"/>
      <c r="N22" s="22">
        <f>IF(OR(A22="",F22="",G22="",G22&lt;=F22),"",(G22-F22)*24)</f>
        <v/>
      </c>
      <c r="O22" s="23">
        <f>IF(L22="","",IFERROR(INDEX(Rooms!$C$6:$C$30,MATCH(L22,Rooms!$A$6:$A$30,0)),""))</f>
        <v/>
      </c>
      <c r="P22" s="23">
        <f>IF(OR(A22="",E22="",F22="",G22="",L22="",M22="Canceled",G22&lt;=F22),"",MAX(0,COUNTIFS($E$7:$E$206,E22,$L$7:$L$206,L22,$F$7:$F$206,"&lt;"&amp;G22,$G$7:$G$206,"&gt;"&amp;F22,$M$7:$M$206,"&lt;&gt;Canceled",$A$7:$A$206,"&lt;&gt;")-1))</f>
        <v/>
      </c>
      <c r="Q22" s="24">
        <f>IF(OR(A22="",L22=""),"",IFERROR(IF(OR(H22&gt;INDEX(Rooms!$C$6:$C$30,MATCH(L22,Rooms!$A$6:$A$30,0)),AND(I22="Yes",INDEX(Rooms!$D$6:$D$30,MATCH(L22,Rooms!$A$6:$A$30,0))&lt;&gt;"Yes"),AND(J22="Yes",INDEX(Rooms!$E$6:$E$30,MATCH(L22,Rooms!$A$6:$A$30,0))&lt;&gt;"Yes"),AND(K22="Yes",INDEX(Rooms!$F$6:$F$30,MATCH(L22,Rooms!$A$6:$A$30,0))&lt;&gt;"Yes")),"Does not fit","Fits"),"Does not fit"))</f>
        <v/>
      </c>
      <c r="R22" s="25">
        <f>IF(A22="","",IF(M22="Canceled","Canceled",IF(OR(B22="",C22="",D22="",E22="",F22="",G22="",H22="",I22="",J22="",K22="",M22=""),"Complete required fields",IF(G22&lt;=F22,"End time must be after start time",IF(AND(OR(M22="Ready to Schedule",M22="Scheduled"),L22=""),"Room assignment needed",IF(L22="","Draft—no room assigned",IF(IFERROR(INDEX(Rooms!$G$6:$G$30,MATCH(L22,Rooms!$A$6:$A$30,0)),"")&lt;&gt;"Yes","Room is missing or inactive",IF(P22&gt;0,"Time conflict",IF(Q22="Does not fit","Room does not meet needs","OK")))))))))</f>
        <v/>
      </c>
    </row>
    <row r="23">
      <c r="A23" s="17" t="n"/>
      <c r="B23" s="17" t="n"/>
      <c r="C23" s="17" t="n"/>
      <c r="D23" s="17" t="n"/>
      <c r="E23" s="35" t="n"/>
      <c r="F23" s="19" t="n"/>
      <c r="G23" s="19" t="n"/>
      <c r="H23" s="20" t="n"/>
      <c r="I23" s="21" t="n"/>
      <c r="J23" s="21" t="n"/>
      <c r="K23" s="21" t="n"/>
      <c r="L23" s="21" t="n"/>
      <c r="M23" s="21" t="n"/>
      <c r="N23" s="22">
        <f>IF(OR(A23="",F23="",G23="",G23&lt;=F23),"",(G23-F23)*24)</f>
        <v/>
      </c>
      <c r="O23" s="23">
        <f>IF(L23="","",IFERROR(INDEX(Rooms!$C$6:$C$30,MATCH(L23,Rooms!$A$6:$A$30,0)),""))</f>
        <v/>
      </c>
      <c r="P23" s="23">
        <f>IF(OR(A23="",E23="",F23="",G23="",L23="",M23="Canceled",G23&lt;=F23),"",MAX(0,COUNTIFS($E$7:$E$206,E23,$L$7:$L$206,L23,$F$7:$F$206,"&lt;"&amp;G23,$G$7:$G$206,"&gt;"&amp;F23,$M$7:$M$206,"&lt;&gt;Canceled",$A$7:$A$206,"&lt;&gt;")-1))</f>
        <v/>
      </c>
      <c r="Q23" s="24">
        <f>IF(OR(A23="",L23=""),"",IFERROR(IF(OR(H23&gt;INDEX(Rooms!$C$6:$C$30,MATCH(L23,Rooms!$A$6:$A$30,0)),AND(I23="Yes",INDEX(Rooms!$D$6:$D$30,MATCH(L23,Rooms!$A$6:$A$30,0))&lt;&gt;"Yes"),AND(J23="Yes",INDEX(Rooms!$E$6:$E$30,MATCH(L23,Rooms!$A$6:$A$30,0))&lt;&gt;"Yes"),AND(K23="Yes",INDEX(Rooms!$F$6:$F$30,MATCH(L23,Rooms!$A$6:$A$30,0))&lt;&gt;"Yes")),"Does not fit","Fits"),"Does not fit"))</f>
        <v/>
      </c>
      <c r="R23" s="25">
        <f>IF(A23="","",IF(M23="Canceled","Canceled",IF(OR(B23="",C23="",D23="",E23="",F23="",G23="",H23="",I23="",J23="",K23="",M23=""),"Complete required fields",IF(G23&lt;=F23,"End time must be after start time",IF(AND(OR(M23="Ready to Schedule",M23="Scheduled"),L23=""),"Room assignment needed",IF(L23="","Draft—no room assigned",IF(IFERROR(INDEX(Rooms!$G$6:$G$30,MATCH(L23,Rooms!$A$6:$A$30,0)),"")&lt;&gt;"Yes","Room is missing or inactive",IF(P23&gt;0,"Time conflict",IF(Q23="Does not fit","Room does not meet needs","OK")))))))))</f>
        <v/>
      </c>
    </row>
    <row r="24">
      <c r="A24" s="17" t="n"/>
      <c r="B24" s="17" t="n"/>
      <c r="C24" s="17" t="n"/>
      <c r="D24" s="17" t="n"/>
      <c r="E24" s="35" t="n"/>
      <c r="F24" s="19" t="n"/>
      <c r="G24" s="19" t="n"/>
      <c r="H24" s="20" t="n"/>
      <c r="I24" s="21" t="n"/>
      <c r="J24" s="21" t="n"/>
      <c r="K24" s="21" t="n"/>
      <c r="L24" s="21" t="n"/>
      <c r="M24" s="21" t="n"/>
      <c r="N24" s="22">
        <f>IF(OR(A24="",F24="",G24="",G24&lt;=F24),"",(G24-F24)*24)</f>
        <v/>
      </c>
      <c r="O24" s="23">
        <f>IF(L24="","",IFERROR(INDEX(Rooms!$C$6:$C$30,MATCH(L24,Rooms!$A$6:$A$30,0)),""))</f>
        <v/>
      </c>
      <c r="P24" s="23">
        <f>IF(OR(A24="",E24="",F24="",G24="",L24="",M24="Canceled",G24&lt;=F24),"",MAX(0,COUNTIFS($E$7:$E$206,E24,$L$7:$L$206,L24,$F$7:$F$206,"&lt;"&amp;G24,$G$7:$G$206,"&gt;"&amp;F24,$M$7:$M$206,"&lt;&gt;Canceled",$A$7:$A$206,"&lt;&gt;")-1))</f>
        <v/>
      </c>
      <c r="Q24" s="24">
        <f>IF(OR(A24="",L24=""),"",IFERROR(IF(OR(H24&gt;INDEX(Rooms!$C$6:$C$30,MATCH(L24,Rooms!$A$6:$A$30,0)),AND(I24="Yes",INDEX(Rooms!$D$6:$D$30,MATCH(L24,Rooms!$A$6:$A$30,0))&lt;&gt;"Yes"),AND(J24="Yes",INDEX(Rooms!$E$6:$E$30,MATCH(L24,Rooms!$A$6:$A$30,0))&lt;&gt;"Yes"),AND(K24="Yes",INDEX(Rooms!$F$6:$F$30,MATCH(L24,Rooms!$A$6:$A$30,0))&lt;&gt;"Yes")),"Does not fit","Fits"),"Does not fit"))</f>
        <v/>
      </c>
      <c r="R24" s="25">
        <f>IF(A24="","",IF(M24="Canceled","Canceled",IF(OR(B24="",C24="",D24="",E24="",F24="",G24="",H24="",I24="",J24="",K24="",M24=""),"Complete required fields",IF(G24&lt;=F24,"End time must be after start time",IF(AND(OR(M24="Ready to Schedule",M24="Scheduled"),L24=""),"Room assignment needed",IF(L24="","Draft—no room assigned",IF(IFERROR(INDEX(Rooms!$G$6:$G$30,MATCH(L24,Rooms!$A$6:$A$30,0)),"")&lt;&gt;"Yes","Room is missing or inactive",IF(P24&gt;0,"Time conflict",IF(Q24="Does not fit","Room does not meet needs","OK")))))))))</f>
        <v/>
      </c>
    </row>
    <row r="25">
      <c r="A25" s="17" t="n"/>
      <c r="B25" s="17" t="n"/>
      <c r="C25" s="17" t="n"/>
      <c r="D25" s="17" t="n"/>
      <c r="E25" s="35" t="n"/>
      <c r="F25" s="19" t="n"/>
      <c r="G25" s="19" t="n"/>
      <c r="H25" s="20" t="n"/>
      <c r="I25" s="21" t="n"/>
      <c r="J25" s="21" t="n"/>
      <c r="K25" s="21" t="n"/>
      <c r="L25" s="21" t="n"/>
      <c r="M25" s="21" t="n"/>
      <c r="N25" s="22">
        <f>IF(OR(A25="",F25="",G25="",G25&lt;=F25),"",(G25-F25)*24)</f>
        <v/>
      </c>
      <c r="O25" s="23">
        <f>IF(L25="","",IFERROR(INDEX(Rooms!$C$6:$C$30,MATCH(L25,Rooms!$A$6:$A$30,0)),""))</f>
        <v/>
      </c>
      <c r="P25" s="23">
        <f>IF(OR(A25="",E25="",F25="",G25="",L25="",M25="Canceled",G25&lt;=F25),"",MAX(0,COUNTIFS($E$7:$E$206,E25,$L$7:$L$206,L25,$F$7:$F$206,"&lt;"&amp;G25,$G$7:$G$206,"&gt;"&amp;F25,$M$7:$M$206,"&lt;&gt;Canceled",$A$7:$A$206,"&lt;&gt;")-1))</f>
        <v/>
      </c>
      <c r="Q25" s="24">
        <f>IF(OR(A25="",L25=""),"",IFERROR(IF(OR(H25&gt;INDEX(Rooms!$C$6:$C$30,MATCH(L25,Rooms!$A$6:$A$30,0)),AND(I25="Yes",INDEX(Rooms!$D$6:$D$30,MATCH(L25,Rooms!$A$6:$A$30,0))&lt;&gt;"Yes"),AND(J25="Yes",INDEX(Rooms!$E$6:$E$30,MATCH(L25,Rooms!$A$6:$A$30,0))&lt;&gt;"Yes"),AND(K25="Yes",INDEX(Rooms!$F$6:$F$30,MATCH(L25,Rooms!$A$6:$A$30,0))&lt;&gt;"Yes")),"Does not fit","Fits"),"Does not fit"))</f>
        <v/>
      </c>
      <c r="R25" s="25">
        <f>IF(A25="","",IF(M25="Canceled","Canceled",IF(OR(B25="",C25="",D25="",E25="",F25="",G25="",H25="",I25="",J25="",K25="",M25=""),"Complete required fields",IF(G25&lt;=F25,"End time must be after start time",IF(AND(OR(M25="Ready to Schedule",M25="Scheduled"),L25=""),"Room assignment needed",IF(L25="","Draft—no room assigned",IF(IFERROR(INDEX(Rooms!$G$6:$G$30,MATCH(L25,Rooms!$A$6:$A$30,0)),"")&lt;&gt;"Yes","Room is missing or inactive",IF(P25&gt;0,"Time conflict",IF(Q25="Does not fit","Room does not meet needs","OK")))))))))</f>
        <v/>
      </c>
    </row>
    <row r="26">
      <c r="A26" s="17" t="n"/>
      <c r="B26" s="17" t="n"/>
      <c r="C26" s="17" t="n"/>
      <c r="D26" s="17" t="n"/>
      <c r="E26" s="35" t="n"/>
      <c r="F26" s="19" t="n"/>
      <c r="G26" s="19" t="n"/>
      <c r="H26" s="20" t="n"/>
      <c r="I26" s="21" t="n"/>
      <c r="J26" s="21" t="n"/>
      <c r="K26" s="21" t="n"/>
      <c r="L26" s="21" t="n"/>
      <c r="M26" s="21" t="n"/>
      <c r="N26" s="22">
        <f>IF(OR(A26="",F26="",G26="",G26&lt;=F26),"",(G26-F26)*24)</f>
        <v/>
      </c>
      <c r="O26" s="23">
        <f>IF(L26="","",IFERROR(INDEX(Rooms!$C$6:$C$30,MATCH(L26,Rooms!$A$6:$A$30,0)),""))</f>
        <v/>
      </c>
      <c r="P26" s="23">
        <f>IF(OR(A26="",E26="",F26="",G26="",L26="",M26="Canceled",G26&lt;=F26),"",MAX(0,COUNTIFS($E$7:$E$206,E26,$L$7:$L$206,L26,$F$7:$F$206,"&lt;"&amp;G26,$G$7:$G$206,"&gt;"&amp;F26,$M$7:$M$206,"&lt;&gt;Canceled",$A$7:$A$206,"&lt;&gt;")-1))</f>
        <v/>
      </c>
      <c r="Q26" s="24">
        <f>IF(OR(A26="",L26=""),"",IFERROR(IF(OR(H26&gt;INDEX(Rooms!$C$6:$C$30,MATCH(L26,Rooms!$A$6:$A$30,0)),AND(I26="Yes",INDEX(Rooms!$D$6:$D$30,MATCH(L26,Rooms!$A$6:$A$30,0))&lt;&gt;"Yes"),AND(J26="Yes",INDEX(Rooms!$E$6:$E$30,MATCH(L26,Rooms!$A$6:$A$30,0))&lt;&gt;"Yes"),AND(K26="Yes",INDEX(Rooms!$F$6:$F$30,MATCH(L26,Rooms!$A$6:$A$30,0))&lt;&gt;"Yes")),"Does not fit","Fits"),"Does not fit"))</f>
        <v/>
      </c>
      <c r="R26" s="25">
        <f>IF(A26="","",IF(M26="Canceled","Canceled",IF(OR(B26="",C26="",D26="",E26="",F26="",G26="",H26="",I26="",J26="",K26="",M26=""),"Complete required fields",IF(G26&lt;=F26,"End time must be after start time",IF(AND(OR(M26="Ready to Schedule",M26="Scheduled"),L26=""),"Room assignment needed",IF(L26="","Draft—no room assigned",IF(IFERROR(INDEX(Rooms!$G$6:$G$30,MATCH(L26,Rooms!$A$6:$A$30,0)),"")&lt;&gt;"Yes","Room is missing or inactive",IF(P26&gt;0,"Time conflict",IF(Q26="Does not fit","Room does not meet needs","OK")))))))))</f>
        <v/>
      </c>
    </row>
    <row r="27">
      <c r="A27" s="17" t="n"/>
      <c r="B27" s="17" t="n"/>
      <c r="C27" s="17" t="n"/>
      <c r="D27" s="17" t="n"/>
      <c r="E27" s="35" t="n"/>
      <c r="F27" s="19" t="n"/>
      <c r="G27" s="19" t="n"/>
      <c r="H27" s="20" t="n"/>
      <c r="I27" s="21" t="n"/>
      <c r="J27" s="21" t="n"/>
      <c r="K27" s="21" t="n"/>
      <c r="L27" s="21" t="n"/>
      <c r="M27" s="21" t="n"/>
      <c r="N27" s="22">
        <f>IF(OR(A27="",F27="",G27="",G27&lt;=F27),"",(G27-F27)*24)</f>
        <v/>
      </c>
      <c r="O27" s="23">
        <f>IF(L27="","",IFERROR(INDEX(Rooms!$C$6:$C$30,MATCH(L27,Rooms!$A$6:$A$30,0)),""))</f>
        <v/>
      </c>
      <c r="P27" s="23">
        <f>IF(OR(A27="",E27="",F27="",G27="",L27="",M27="Canceled",G27&lt;=F27),"",MAX(0,COUNTIFS($E$7:$E$206,E27,$L$7:$L$206,L27,$F$7:$F$206,"&lt;"&amp;G27,$G$7:$G$206,"&gt;"&amp;F27,$M$7:$M$206,"&lt;&gt;Canceled",$A$7:$A$206,"&lt;&gt;")-1))</f>
        <v/>
      </c>
      <c r="Q27" s="24">
        <f>IF(OR(A27="",L27=""),"",IFERROR(IF(OR(H27&gt;INDEX(Rooms!$C$6:$C$30,MATCH(L27,Rooms!$A$6:$A$30,0)),AND(I27="Yes",INDEX(Rooms!$D$6:$D$30,MATCH(L27,Rooms!$A$6:$A$30,0))&lt;&gt;"Yes"),AND(J27="Yes",INDEX(Rooms!$E$6:$E$30,MATCH(L27,Rooms!$A$6:$A$30,0))&lt;&gt;"Yes"),AND(K27="Yes",INDEX(Rooms!$F$6:$F$30,MATCH(L27,Rooms!$A$6:$A$30,0))&lt;&gt;"Yes")),"Does not fit","Fits"),"Does not fit"))</f>
        <v/>
      </c>
      <c r="R27" s="25">
        <f>IF(A27="","",IF(M27="Canceled","Canceled",IF(OR(B27="",C27="",D27="",E27="",F27="",G27="",H27="",I27="",J27="",K27="",M27=""),"Complete required fields",IF(G27&lt;=F27,"End time must be after start time",IF(AND(OR(M27="Ready to Schedule",M27="Scheduled"),L27=""),"Room assignment needed",IF(L27="","Draft—no room assigned",IF(IFERROR(INDEX(Rooms!$G$6:$G$30,MATCH(L27,Rooms!$A$6:$A$30,0)),"")&lt;&gt;"Yes","Room is missing or inactive",IF(P27&gt;0,"Time conflict",IF(Q27="Does not fit","Room does not meet needs","OK")))))))))</f>
        <v/>
      </c>
    </row>
    <row r="28">
      <c r="A28" s="17" t="n"/>
      <c r="B28" s="17" t="n"/>
      <c r="C28" s="17" t="n"/>
      <c r="D28" s="17" t="n"/>
      <c r="E28" s="35" t="n"/>
      <c r="F28" s="19" t="n"/>
      <c r="G28" s="19" t="n"/>
      <c r="H28" s="20" t="n"/>
      <c r="I28" s="21" t="n"/>
      <c r="J28" s="21" t="n"/>
      <c r="K28" s="21" t="n"/>
      <c r="L28" s="21" t="n"/>
      <c r="M28" s="21" t="n"/>
      <c r="N28" s="22">
        <f>IF(OR(A28="",F28="",G28="",G28&lt;=F28),"",(G28-F28)*24)</f>
        <v/>
      </c>
      <c r="O28" s="23">
        <f>IF(L28="","",IFERROR(INDEX(Rooms!$C$6:$C$30,MATCH(L28,Rooms!$A$6:$A$30,0)),""))</f>
        <v/>
      </c>
      <c r="P28" s="23">
        <f>IF(OR(A28="",E28="",F28="",G28="",L28="",M28="Canceled",G28&lt;=F28),"",MAX(0,COUNTIFS($E$7:$E$206,E28,$L$7:$L$206,L28,$F$7:$F$206,"&lt;"&amp;G28,$G$7:$G$206,"&gt;"&amp;F28,$M$7:$M$206,"&lt;&gt;Canceled",$A$7:$A$206,"&lt;&gt;")-1))</f>
        <v/>
      </c>
      <c r="Q28" s="24">
        <f>IF(OR(A28="",L28=""),"",IFERROR(IF(OR(H28&gt;INDEX(Rooms!$C$6:$C$30,MATCH(L28,Rooms!$A$6:$A$30,0)),AND(I28="Yes",INDEX(Rooms!$D$6:$D$30,MATCH(L28,Rooms!$A$6:$A$30,0))&lt;&gt;"Yes"),AND(J28="Yes",INDEX(Rooms!$E$6:$E$30,MATCH(L28,Rooms!$A$6:$A$30,0))&lt;&gt;"Yes"),AND(K28="Yes",INDEX(Rooms!$F$6:$F$30,MATCH(L28,Rooms!$A$6:$A$30,0))&lt;&gt;"Yes")),"Does not fit","Fits"),"Does not fit"))</f>
        <v/>
      </c>
      <c r="R28" s="25">
        <f>IF(A28="","",IF(M28="Canceled","Canceled",IF(OR(B28="",C28="",D28="",E28="",F28="",G28="",H28="",I28="",J28="",K28="",M28=""),"Complete required fields",IF(G28&lt;=F28,"End time must be after start time",IF(AND(OR(M28="Ready to Schedule",M28="Scheduled"),L28=""),"Room assignment needed",IF(L28="","Draft—no room assigned",IF(IFERROR(INDEX(Rooms!$G$6:$G$30,MATCH(L28,Rooms!$A$6:$A$30,0)),"")&lt;&gt;"Yes","Room is missing or inactive",IF(P28&gt;0,"Time conflict",IF(Q28="Does not fit","Room does not meet needs","OK")))))))))</f>
        <v/>
      </c>
    </row>
    <row r="29">
      <c r="A29" s="17" t="n"/>
      <c r="B29" s="17" t="n"/>
      <c r="C29" s="17" t="n"/>
      <c r="D29" s="17" t="n"/>
      <c r="E29" s="35" t="n"/>
      <c r="F29" s="19" t="n"/>
      <c r="G29" s="19" t="n"/>
      <c r="H29" s="20" t="n"/>
      <c r="I29" s="21" t="n"/>
      <c r="J29" s="21" t="n"/>
      <c r="K29" s="21" t="n"/>
      <c r="L29" s="21" t="n"/>
      <c r="M29" s="21" t="n"/>
      <c r="N29" s="22">
        <f>IF(OR(A29="",F29="",G29="",G29&lt;=F29),"",(G29-F29)*24)</f>
        <v/>
      </c>
      <c r="O29" s="23">
        <f>IF(L29="","",IFERROR(INDEX(Rooms!$C$6:$C$30,MATCH(L29,Rooms!$A$6:$A$30,0)),""))</f>
        <v/>
      </c>
      <c r="P29" s="23">
        <f>IF(OR(A29="",E29="",F29="",G29="",L29="",M29="Canceled",G29&lt;=F29),"",MAX(0,COUNTIFS($E$7:$E$206,E29,$L$7:$L$206,L29,$F$7:$F$206,"&lt;"&amp;G29,$G$7:$G$206,"&gt;"&amp;F29,$M$7:$M$206,"&lt;&gt;Canceled",$A$7:$A$206,"&lt;&gt;")-1))</f>
        <v/>
      </c>
      <c r="Q29" s="24">
        <f>IF(OR(A29="",L29=""),"",IFERROR(IF(OR(H29&gt;INDEX(Rooms!$C$6:$C$30,MATCH(L29,Rooms!$A$6:$A$30,0)),AND(I29="Yes",INDEX(Rooms!$D$6:$D$30,MATCH(L29,Rooms!$A$6:$A$30,0))&lt;&gt;"Yes"),AND(J29="Yes",INDEX(Rooms!$E$6:$E$30,MATCH(L29,Rooms!$A$6:$A$30,0))&lt;&gt;"Yes"),AND(K29="Yes",INDEX(Rooms!$F$6:$F$30,MATCH(L29,Rooms!$A$6:$A$30,0))&lt;&gt;"Yes")),"Does not fit","Fits"),"Does not fit"))</f>
        <v/>
      </c>
      <c r="R29" s="25">
        <f>IF(A29="","",IF(M29="Canceled","Canceled",IF(OR(B29="",C29="",D29="",E29="",F29="",G29="",H29="",I29="",J29="",K29="",M29=""),"Complete required fields",IF(G29&lt;=F29,"End time must be after start time",IF(AND(OR(M29="Ready to Schedule",M29="Scheduled"),L29=""),"Room assignment needed",IF(L29="","Draft—no room assigned",IF(IFERROR(INDEX(Rooms!$G$6:$G$30,MATCH(L29,Rooms!$A$6:$A$30,0)),"")&lt;&gt;"Yes","Room is missing or inactive",IF(P29&gt;0,"Time conflict",IF(Q29="Does not fit","Room does not meet needs","OK")))))))))</f>
        <v/>
      </c>
    </row>
    <row r="30">
      <c r="A30" s="17" t="n"/>
      <c r="B30" s="17" t="n"/>
      <c r="C30" s="17" t="n"/>
      <c r="D30" s="17" t="n"/>
      <c r="E30" s="35" t="n"/>
      <c r="F30" s="19" t="n"/>
      <c r="G30" s="19" t="n"/>
      <c r="H30" s="20" t="n"/>
      <c r="I30" s="21" t="n"/>
      <c r="J30" s="21" t="n"/>
      <c r="K30" s="21" t="n"/>
      <c r="L30" s="21" t="n"/>
      <c r="M30" s="21" t="n"/>
      <c r="N30" s="22">
        <f>IF(OR(A30="",F30="",G30="",G30&lt;=F30),"",(G30-F30)*24)</f>
        <v/>
      </c>
      <c r="O30" s="23">
        <f>IF(L30="","",IFERROR(INDEX(Rooms!$C$6:$C$30,MATCH(L30,Rooms!$A$6:$A$30,0)),""))</f>
        <v/>
      </c>
      <c r="P30" s="23">
        <f>IF(OR(A30="",E30="",F30="",G30="",L30="",M30="Canceled",G30&lt;=F30),"",MAX(0,COUNTIFS($E$7:$E$206,E30,$L$7:$L$206,L30,$F$7:$F$206,"&lt;"&amp;G30,$G$7:$G$206,"&gt;"&amp;F30,$M$7:$M$206,"&lt;&gt;Canceled",$A$7:$A$206,"&lt;&gt;")-1))</f>
        <v/>
      </c>
      <c r="Q30" s="24">
        <f>IF(OR(A30="",L30=""),"",IFERROR(IF(OR(H30&gt;INDEX(Rooms!$C$6:$C$30,MATCH(L30,Rooms!$A$6:$A$30,0)),AND(I30="Yes",INDEX(Rooms!$D$6:$D$30,MATCH(L30,Rooms!$A$6:$A$30,0))&lt;&gt;"Yes"),AND(J30="Yes",INDEX(Rooms!$E$6:$E$30,MATCH(L30,Rooms!$A$6:$A$30,0))&lt;&gt;"Yes"),AND(K30="Yes",INDEX(Rooms!$F$6:$F$30,MATCH(L30,Rooms!$A$6:$A$30,0))&lt;&gt;"Yes")),"Does not fit","Fits"),"Does not fit"))</f>
        <v/>
      </c>
      <c r="R30" s="25">
        <f>IF(A30="","",IF(M30="Canceled","Canceled",IF(OR(B30="",C30="",D30="",E30="",F30="",G30="",H30="",I30="",J30="",K30="",M30=""),"Complete required fields",IF(G30&lt;=F30,"End time must be after start time",IF(AND(OR(M30="Ready to Schedule",M30="Scheduled"),L30=""),"Room assignment needed",IF(L30="","Draft—no room assigned",IF(IFERROR(INDEX(Rooms!$G$6:$G$30,MATCH(L30,Rooms!$A$6:$A$30,0)),"")&lt;&gt;"Yes","Room is missing or inactive",IF(P30&gt;0,"Time conflict",IF(Q30="Does not fit","Room does not meet needs","OK")))))))))</f>
        <v/>
      </c>
    </row>
    <row r="31">
      <c r="A31" s="17" t="n"/>
      <c r="B31" s="17" t="n"/>
      <c r="C31" s="17" t="n"/>
      <c r="D31" s="17" t="n"/>
      <c r="E31" s="35" t="n"/>
      <c r="F31" s="19" t="n"/>
      <c r="G31" s="19" t="n"/>
      <c r="H31" s="20" t="n"/>
      <c r="I31" s="21" t="n"/>
      <c r="J31" s="21" t="n"/>
      <c r="K31" s="21" t="n"/>
      <c r="L31" s="21" t="n"/>
      <c r="M31" s="21" t="n"/>
      <c r="N31" s="22">
        <f>IF(OR(A31="",F31="",G31="",G31&lt;=F31),"",(G31-F31)*24)</f>
        <v/>
      </c>
      <c r="O31" s="23">
        <f>IF(L31="","",IFERROR(INDEX(Rooms!$C$6:$C$30,MATCH(L31,Rooms!$A$6:$A$30,0)),""))</f>
        <v/>
      </c>
      <c r="P31" s="23">
        <f>IF(OR(A31="",E31="",F31="",G31="",L31="",M31="Canceled",G31&lt;=F31),"",MAX(0,COUNTIFS($E$7:$E$206,E31,$L$7:$L$206,L31,$F$7:$F$206,"&lt;"&amp;G31,$G$7:$G$206,"&gt;"&amp;F31,$M$7:$M$206,"&lt;&gt;Canceled",$A$7:$A$206,"&lt;&gt;")-1))</f>
        <v/>
      </c>
      <c r="Q31" s="24">
        <f>IF(OR(A31="",L31=""),"",IFERROR(IF(OR(H31&gt;INDEX(Rooms!$C$6:$C$30,MATCH(L31,Rooms!$A$6:$A$30,0)),AND(I31="Yes",INDEX(Rooms!$D$6:$D$30,MATCH(L31,Rooms!$A$6:$A$30,0))&lt;&gt;"Yes"),AND(J31="Yes",INDEX(Rooms!$E$6:$E$30,MATCH(L31,Rooms!$A$6:$A$30,0))&lt;&gt;"Yes"),AND(K31="Yes",INDEX(Rooms!$F$6:$F$30,MATCH(L31,Rooms!$A$6:$A$30,0))&lt;&gt;"Yes")),"Does not fit","Fits"),"Does not fit"))</f>
        <v/>
      </c>
      <c r="R31" s="25">
        <f>IF(A31="","",IF(M31="Canceled","Canceled",IF(OR(B31="",C31="",D31="",E31="",F31="",G31="",H31="",I31="",J31="",K31="",M31=""),"Complete required fields",IF(G31&lt;=F31,"End time must be after start time",IF(AND(OR(M31="Ready to Schedule",M31="Scheduled"),L31=""),"Room assignment needed",IF(L31="","Draft—no room assigned",IF(IFERROR(INDEX(Rooms!$G$6:$G$30,MATCH(L31,Rooms!$A$6:$A$30,0)),"")&lt;&gt;"Yes","Room is missing or inactive",IF(P31&gt;0,"Time conflict",IF(Q31="Does not fit","Room does not meet needs","OK")))))))))</f>
        <v/>
      </c>
    </row>
    <row r="32">
      <c r="A32" s="17" t="n"/>
      <c r="B32" s="17" t="n"/>
      <c r="C32" s="17" t="n"/>
      <c r="D32" s="17" t="n"/>
      <c r="E32" s="35" t="n"/>
      <c r="F32" s="19" t="n"/>
      <c r="G32" s="19" t="n"/>
      <c r="H32" s="20" t="n"/>
      <c r="I32" s="21" t="n"/>
      <c r="J32" s="21" t="n"/>
      <c r="K32" s="21" t="n"/>
      <c r="L32" s="21" t="n"/>
      <c r="M32" s="21" t="n"/>
      <c r="N32" s="22">
        <f>IF(OR(A32="",F32="",G32="",G32&lt;=F32),"",(G32-F32)*24)</f>
        <v/>
      </c>
      <c r="O32" s="23">
        <f>IF(L32="","",IFERROR(INDEX(Rooms!$C$6:$C$30,MATCH(L32,Rooms!$A$6:$A$30,0)),""))</f>
        <v/>
      </c>
      <c r="P32" s="23">
        <f>IF(OR(A32="",E32="",F32="",G32="",L32="",M32="Canceled",G32&lt;=F32),"",MAX(0,COUNTIFS($E$7:$E$206,E32,$L$7:$L$206,L32,$F$7:$F$206,"&lt;"&amp;G32,$G$7:$G$206,"&gt;"&amp;F32,$M$7:$M$206,"&lt;&gt;Canceled",$A$7:$A$206,"&lt;&gt;")-1))</f>
        <v/>
      </c>
      <c r="Q32" s="24">
        <f>IF(OR(A32="",L32=""),"",IFERROR(IF(OR(H32&gt;INDEX(Rooms!$C$6:$C$30,MATCH(L32,Rooms!$A$6:$A$30,0)),AND(I32="Yes",INDEX(Rooms!$D$6:$D$30,MATCH(L32,Rooms!$A$6:$A$30,0))&lt;&gt;"Yes"),AND(J32="Yes",INDEX(Rooms!$E$6:$E$30,MATCH(L32,Rooms!$A$6:$A$30,0))&lt;&gt;"Yes"),AND(K32="Yes",INDEX(Rooms!$F$6:$F$30,MATCH(L32,Rooms!$A$6:$A$30,0))&lt;&gt;"Yes")),"Does not fit","Fits"),"Does not fit"))</f>
        <v/>
      </c>
      <c r="R32" s="25">
        <f>IF(A32="","",IF(M32="Canceled","Canceled",IF(OR(B32="",C32="",D32="",E32="",F32="",G32="",H32="",I32="",J32="",K32="",M32=""),"Complete required fields",IF(G32&lt;=F32,"End time must be after start time",IF(AND(OR(M32="Ready to Schedule",M32="Scheduled"),L32=""),"Room assignment needed",IF(L32="","Draft—no room assigned",IF(IFERROR(INDEX(Rooms!$G$6:$G$30,MATCH(L32,Rooms!$A$6:$A$30,0)),"")&lt;&gt;"Yes","Room is missing or inactive",IF(P32&gt;0,"Time conflict",IF(Q32="Does not fit","Room does not meet needs","OK")))))))))</f>
        <v/>
      </c>
    </row>
    <row r="33">
      <c r="A33" s="17" t="n"/>
      <c r="B33" s="17" t="n"/>
      <c r="C33" s="17" t="n"/>
      <c r="D33" s="17" t="n"/>
      <c r="E33" s="35" t="n"/>
      <c r="F33" s="19" t="n"/>
      <c r="G33" s="19" t="n"/>
      <c r="H33" s="20" t="n"/>
      <c r="I33" s="21" t="n"/>
      <c r="J33" s="21" t="n"/>
      <c r="K33" s="21" t="n"/>
      <c r="L33" s="21" t="n"/>
      <c r="M33" s="21" t="n"/>
      <c r="N33" s="22">
        <f>IF(OR(A33="",F33="",G33="",G33&lt;=F33),"",(G33-F33)*24)</f>
        <v/>
      </c>
      <c r="O33" s="23">
        <f>IF(L33="","",IFERROR(INDEX(Rooms!$C$6:$C$30,MATCH(L33,Rooms!$A$6:$A$30,0)),""))</f>
        <v/>
      </c>
      <c r="P33" s="23">
        <f>IF(OR(A33="",E33="",F33="",G33="",L33="",M33="Canceled",G33&lt;=F33),"",MAX(0,COUNTIFS($E$7:$E$206,E33,$L$7:$L$206,L33,$F$7:$F$206,"&lt;"&amp;G33,$G$7:$G$206,"&gt;"&amp;F33,$M$7:$M$206,"&lt;&gt;Canceled",$A$7:$A$206,"&lt;&gt;")-1))</f>
        <v/>
      </c>
      <c r="Q33" s="24">
        <f>IF(OR(A33="",L33=""),"",IFERROR(IF(OR(H33&gt;INDEX(Rooms!$C$6:$C$30,MATCH(L33,Rooms!$A$6:$A$30,0)),AND(I33="Yes",INDEX(Rooms!$D$6:$D$30,MATCH(L33,Rooms!$A$6:$A$30,0))&lt;&gt;"Yes"),AND(J33="Yes",INDEX(Rooms!$E$6:$E$30,MATCH(L33,Rooms!$A$6:$A$30,0))&lt;&gt;"Yes"),AND(K33="Yes",INDEX(Rooms!$F$6:$F$30,MATCH(L33,Rooms!$A$6:$A$30,0))&lt;&gt;"Yes")),"Does not fit","Fits"),"Does not fit"))</f>
        <v/>
      </c>
      <c r="R33" s="25">
        <f>IF(A33="","",IF(M33="Canceled","Canceled",IF(OR(B33="",C33="",D33="",E33="",F33="",G33="",H33="",I33="",J33="",K33="",M33=""),"Complete required fields",IF(G33&lt;=F33,"End time must be after start time",IF(AND(OR(M33="Ready to Schedule",M33="Scheduled"),L33=""),"Room assignment needed",IF(L33="","Draft—no room assigned",IF(IFERROR(INDEX(Rooms!$G$6:$G$30,MATCH(L33,Rooms!$A$6:$A$30,0)),"")&lt;&gt;"Yes","Room is missing or inactive",IF(P33&gt;0,"Time conflict",IF(Q33="Does not fit","Room does not meet needs","OK")))))))))</f>
        <v/>
      </c>
    </row>
    <row r="34">
      <c r="A34" s="17" t="n"/>
      <c r="B34" s="17" t="n"/>
      <c r="C34" s="17" t="n"/>
      <c r="D34" s="17" t="n"/>
      <c r="E34" s="35" t="n"/>
      <c r="F34" s="19" t="n"/>
      <c r="G34" s="19" t="n"/>
      <c r="H34" s="20" t="n"/>
      <c r="I34" s="21" t="n"/>
      <c r="J34" s="21" t="n"/>
      <c r="K34" s="21" t="n"/>
      <c r="L34" s="21" t="n"/>
      <c r="M34" s="21" t="n"/>
      <c r="N34" s="22">
        <f>IF(OR(A34="",F34="",G34="",G34&lt;=F34),"",(G34-F34)*24)</f>
        <v/>
      </c>
      <c r="O34" s="23">
        <f>IF(L34="","",IFERROR(INDEX(Rooms!$C$6:$C$30,MATCH(L34,Rooms!$A$6:$A$30,0)),""))</f>
        <v/>
      </c>
      <c r="P34" s="23">
        <f>IF(OR(A34="",E34="",F34="",G34="",L34="",M34="Canceled",G34&lt;=F34),"",MAX(0,COUNTIFS($E$7:$E$206,E34,$L$7:$L$206,L34,$F$7:$F$206,"&lt;"&amp;G34,$G$7:$G$206,"&gt;"&amp;F34,$M$7:$M$206,"&lt;&gt;Canceled",$A$7:$A$206,"&lt;&gt;")-1))</f>
        <v/>
      </c>
      <c r="Q34" s="24">
        <f>IF(OR(A34="",L34=""),"",IFERROR(IF(OR(H34&gt;INDEX(Rooms!$C$6:$C$30,MATCH(L34,Rooms!$A$6:$A$30,0)),AND(I34="Yes",INDEX(Rooms!$D$6:$D$30,MATCH(L34,Rooms!$A$6:$A$30,0))&lt;&gt;"Yes"),AND(J34="Yes",INDEX(Rooms!$E$6:$E$30,MATCH(L34,Rooms!$A$6:$A$30,0))&lt;&gt;"Yes"),AND(K34="Yes",INDEX(Rooms!$F$6:$F$30,MATCH(L34,Rooms!$A$6:$A$30,0))&lt;&gt;"Yes")),"Does not fit","Fits"),"Does not fit"))</f>
        <v/>
      </c>
      <c r="R34" s="25">
        <f>IF(A34="","",IF(M34="Canceled","Canceled",IF(OR(B34="",C34="",D34="",E34="",F34="",G34="",H34="",I34="",J34="",K34="",M34=""),"Complete required fields",IF(G34&lt;=F34,"End time must be after start time",IF(AND(OR(M34="Ready to Schedule",M34="Scheduled"),L34=""),"Room assignment needed",IF(L34="","Draft—no room assigned",IF(IFERROR(INDEX(Rooms!$G$6:$G$30,MATCH(L34,Rooms!$A$6:$A$30,0)),"")&lt;&gt;"Yes","Room is missing or inactive",IF(P34&gt;0,"Time conflict",IF(Q34="Does not fit","Room does not meet needs","OK")))))))))</f>
        <v/>
      </c>
    </row>
    <row r="35">
      <c r="A35" s="17" t="n"/>
      <c r="B35" s="17" t="n"/>
      <c r="C35" s="17" t="n"/>
      <c r="D35" s="17" t="n"/>
      <c r="E35" s="35" t="n"/>
      <c r="F35" s="19" t="n"/>
      <c r="G35" s="19" t="n"/>
      <c r="H35" s="20" t="n"/>
      <c r="I35" s="21" t="n"/>
      <c r="J35" s="21" t="n"/>
      <c r="K35" s="21" t="n"/>
      <c r="L35" s="21" t="n"/>
      <c r="M35" s="21" t="n"/>
      <c r="N35" s="22">
        <f>IF(OR(A35="",F35="",G35="",G35&lt;=F35),"",(G35-F35)*24)</f>
        <v/>
      </c>
      <c r="O35" s="23">
        <f>IF(L35="","",IFERROR(INDEX(Rooms!$C$6:$C$30,MATCH(L35,Rooms!$A$6:$A$30,0)),""))</f>
        <v/>
      </c>
      <c r="P35" s="23">
        <f>IF(OR(A35="",E35="",F35="",G35="",L35="",M35="Canceled",G35&lt;=F35),"",MAX(0,COUNTIFS($E$7:$E$206,E35,$L$7:$L$206,L35,$F$7:$F$206,"&lt;"&amp;G35,$G$7:$G$206,"&gt;"&amp;F35,$M$7:$M$206,"&lt;&gt;Canceled",$A$7:$A$206,"&lt;&gt;")-1))</f>
        <v/>
      </c>
      <c r="Q35" s="24">
        <f>IF(OR(A35="",L35=""),"",IFERROR(IF(OR(H35&gt;INDEX(Rooms!$C$6:$C$30,MATCH(L35,Rooms!$A$6:$A$30,0)),AND(I35="Yes",INDEX(Rooms!$D$6:$D$30,MATCH(L35,Rooms!$A$6:$A$30,0))&lt;&gt;"Yes"),AND(J35="Yes",INDEX(Rooms!$E$6:$E$30,MATCH(L35,Rooms!$A$6:$A$30,0))&lt;&gt;"Yes"),AND(K35="Yes",INDEX(Rooms!$F$6:$F$30,MATCH(L35,Rooms!$A$6:$A$30,0))&lt;&gt;"Yes")),"Does not fit","Fits"),"Does not fit"))</f>
        <v/>
      </c>
      <c r="R35" s="25">
        <f>IF(A35="","",IF(M35="Canceled","Canceled",IF(OR(B35="",C35="",D35="",E35="",F35="",G35="",H35="",I35="",J35="",K35="",M35=""),"Complete required fields",IF(G35&lt;=F35,"End time must be after start time",IF(AND(OR(M35="Ready to Schedule",M35="Scheduled"),L35=""),"Room assignment needed",IF(L35="","Draft—no room assigned",IF(IFERROR(INDEX(Rooms!$G$6:$G$30,MATCH(L35,Rooms!$A$6:$A$30,0)),"")&lt;&gt;"Yes","Room is missing or inactive",IF(P35&gt;0,"Time conflict",IF(Q35="Does not fit","Room does not meet needs","OK")))))))))</f>
        <v/>
      </c>
    </row>
    <row r="36">
      <c r="A36" s="17" t="n"/>
      <c r="B36" s="17" t="n"/>
      <c r="C36" s="17" t="n"/>
      <c r="D36" s="17" t="n"/>
      <c r="E36" s="35" t="n"/>
      <c r="F36" s="19" t="n"/>
      <c r="G36" s="19" t="n"/>
      <c r="H36" s="20" t="n"/>
      <c r="I36" s="21" t="n"/>
      <c r="J36" s="21" t="n"/>
      <c r="K36" s="21" t="n"/>
      <c r="L36" s="21" t="n"/>
      <c r="M36" s="21" t="n"/>
      <c r="N36" s="22">
        <f>IF(OR(A36="",F36="",G36="",G36&lt;=F36),"",(G36-F36)*24)</f>
        <v/>
      </c>
      <c r="O36" s="23">
        <f>IF(L36="","",IFERROR(INDEX(Rooms!$C$6:$C$30,MATCH(L36,Rooms!$A$6:$A$30,0)),""))</f>
        <v/>
      </c>
      <c r="P36" s="23">
        <f>IF(OR(A36="",E36="",F36="",G36="",L36="",M36="Canceled",G36&lt;=F36),"",MAX(0,COUNTIFS($E$7:$E$206,E36,$L$7:$L$206,L36,$F$7:$F$206,"&lt;"&amp;G36,$G$7:$G$206,"&gt;"&amp;F36,$M$7:$M$206,"&lt;&gt;Canceled",$A$7:$A$206,"&lt;&gt;")-1))</f>
        <v/>
      </c>
      <c r="Q36" s="24">
        <f>IF(OR(A36="",L36=""),"",IFERROR(IF(OR(H36&gt;INDEX(Rooms!$C$6:$C$30,MATCH(L36,Rooms!$A$6:$A$30,0)),AND(I36="Yes",INDEX(Rooms!$D$6:$D$30,MATCH(L36,Rooms!$A$6:$A$30,0))&lt;&gt;"Yes"),AND(J36="Yes",INDEX(Rooms!$E$6:$E$30,MATCH(L36,Rooms!$A$6:$A$30,0))&lt;&gt;"Yes"),AND(K36="Yes",INDEX(Rooms!$F$6:$F$30,MATCH(L36,Rooms!$A$6:$A$30,0))&lt;&gt;"Yes")),"Does not fit","Fits"),"Does not fit"))</f>
        <v/>
      </c>
      <c r="R36" s="25">
        <f>IF(A36="","",IF(M36="Canceled","Canceled",IF(OR(B36="",C36="",D36="",E36="",F36="",G36="",H36="",I36="",J36="",K36="",M36=""),"Complete required fields",IF(G36&lt;=F36,"End time must be after start time",IF(AND(OR(M36="Ready to Schedule",M36="Scheduled"),L36=""),"Room assignment needed",IF(L36="","Draft—no room assigned",IF(IFERROR(INDEX(Rooms!$G$6:$G$30,MATCH(L36,Rooms!$A$6:$A$30,0)),"")&lt;&gt;"Yes","Room is missing or inactive",IF(P36&gt;0,"Time conflict",IF(Q36="Does not fit","Room does not meet needs","OK")))))))))</f>
        <v/>
      </c>
    </row>
    <row r="37">
      <c r="A37" s="17" t="n"/>
      <c r="B37" s="17" t="n"/>
      <c r="C37" s="17" t="n"/>
      <c r="D37" s="17" t="n"/>
      <c r="E37" s="35" t="n"/>
      <c r="F37" s="19" t="n"/>
      <c r="G37" s="19" t="n"/>
      <c r="H37" s="20" t="n"/>
      <c r="I37" s="21" t="n"/>
      <c r="J37" s="21" t="n"/>
      <c r="K37" s="21" t="n"/>
      <c r="L37" s="21" t="n"/>
      <c r="M37" s="21" t="n"/>
      <c r="N37" s="22">
        <f>IF(OR(A37="",F37="",G37="",G37&lt;=F37),"",(G37-F37)*24)</f>
        <v/>
      </c>
      <c r="O37" s="23">
        <f>IF(L37="","",IFERROR(INDEX(Rooms!$C$6:$C$30,MATCH(L37,Rooms!$A$6:$A$30,0)),""))</f>
        <v/>
      </c>
      <c r="P37" s="23">
        <f>IF(OR(A37="",E37="",F37="",G37="",L37="",M37="Canceled",G37&lt;=F37),"",MAX(0,COUNTIFS($E$7:$E$206,E37,$L$7:$L$206,L37,$F$7:$F$206,"&lt;"&amp;G37,$G$7:$G$206,"&gt;"&amp;F37,$M$7:$M$206,"&lt;&gt;Canceled",$A$7:$A$206,"&lt;&gt;")-1))</f>
        <v/>
      </c>
      <c r="Q37" s="24">
        <f>IF(OR(A37="",L37=""),"",IFERROR(IF(OR(H37&gt;INDEX(Rooms!$C$6:$C$30,MATCH(L37,Rooms!$A$6:$A$30,0)),AND(I37="Yes",INDEX(Rooms!$D$6:$D$30,MATCH(L37,Rooms!$A$6:$A$30,0))&lt;&gt;"Yes"),AND(J37="Yes",INDEX(Rooms!$E$6:$E$30,MATCH(L37,Rooms!$A$6:$A$30,0))&lt;&gt;"Yes"),AND(K37="Yes",INDEX(Rooms!$F$6:$F$30,MATCH(L37,Rooms!$A$6:$A$30,0))&lt;&gt;"Yes")),"Does not fit","Fits"),"Does not fit"))</f>
        <v/>
      </c>
      <c r="R37" s="25">
        <f>IF(A37="","",IF(M37="Canceled","Canceled",IF(OR(B37="",C37="",D37="",E37="",F37="",G37="",H37="",I37="",J37="",K37="",M37=""),"Complete required fields",IF(G37&lt;=F37,"End time must be after start time",IF(AND(OR(M37="Ready to Schedule",M37="Scheduled"),L37=""),"Room assignment needed",IF(L37="","Draft—no room assigned",IF(IFERROR(INDEX(Rooms!$G$6:$G$30,MATCH(L37,Rooms!$A$6:$A$30,0)),"")&lt;&gt;"Yes","Room is missing or inactive",IF(P37&gt;0,"Time conflict",IF(Q37="Does not fit","Room does not meet needs","OK")))))))))</f>
        <v/>
      </c>
    </row>
    <row r="38">
      <c r="A38" s="17" t="n"/>
      <c r="B38" s="17" t="n"/>
      <c r="C38" s="17" t="n"/>
      <c r="D38" s="17" t="n"/>
      <c r="E38" s="35" t="n"/>
      <c r="F38" s="19" t="n"/>
      <c r="G38" s="19" t="n"/>
      <c r="H38" s="20" t="n"/>
      <c r="I38" s="21" t="n"/>
      <c r="J38" s="21" t="n"/>
      <c r="K38" s="21" t="n"/>
      <c r="L38" s="21" t="n"/>
      <c r="M38" s="21" t="n"/>
      <c r="N38" s="22">
        <f>IF(OR(A38="",F38="",G38="",G38&lt;=F38),"",(G38-F38)*24)</f>
        <v/>
      </c>
      <c r="O38" s="23">
        <f>IF(L38="","",IFERROR(INDEX(Rooms!$C$6:$C$30,MATCH(L38,Rooms!$A$6:$A$30,0)),""))</f>
        <v/>
      </c>
      <c r="P38" s="23">
        <f>IF(OR(A38="",E38="",F38="",G38="",L38="",M38="Canceled",G38&lt;=F38),"",MAX(0,COUNTIFS($E$7:$E$206,E38,$L$7:$L$206,L38,$F$7:$F$206,"&lt;"&amp;G38,$G$7:$G$206,"&gt;"&amp;F38,$M$7:$M$206,"&lt;&gt;Canceled",$A$7:$A$206,"&lt;&gt;")-1))</f>
        <v/>
      </c>
      <c r="Q38" s="24">
        <f>IF(OR(A38="",L38=""),"",IFERROR(IF(OR(H38&gt;INDEX(Rooms!$C$6:$C$30,MATCH(L38,Rooms!$A$6:$A$30,0)),AND(I38="Yes",INDEX(Rooms!$D$6:$D$30,MATCH(L38,Rooms!$A$6:$A$30,0))&lt;&gt;"Yes"),AND(J38="Yes",INDEX(Rooms!$E$6:$E$30,MATCH(L38,Rooms!$A$6:$A$30,0))&lt;&gt;"Yes"),AND(K38="Yes",INDEX(Rooms!$F$6:$F$30,MATCH(L38,Rooms!$A$6:$A$30,0))&lt;&gt;"Yes")),"Does not fit","Fits"),"Does not fit"))</f>
        <v/>
      </c>
      <c r="R38" s="25">
        <f>IF(A38="","",IF(M38="Canceled","Canceled",IF(OR(B38="",C38="",D38="",E38="",F38="",G38="",H38="",I38="",J38="",K38="",M38=""),"Complete required fields",IF(G38&lt;=F38,"End time must be after start time",IF(AND(OR(M38="Ready to Schedule",M38="Scheduled"),L38=""),"Room assignment needed",IF(L38="","Draft—no room assigned",IF(IFERROR(INDEX(Rooms!$G$6:$G$30,MATCH(L38,Rooms!$A$6:$A$30,0)),"")&lt;&gt;"Yes","Room is missing or inactive",IF(P38&gt;0,"Time conflict",IF(Q38="Does not fit","Room does not meet needs","OK")))))))))</f>
        <v/>
      </c>
    </row>
    <row r="39">
      <c r="A39" s="17" t="n"/>
      <c r="B39" s="17" t="n"/>
      <c r="C39" s="17" t="n"/>
      <c r="D39" s="17" t="n"/>
      <c r="E39" s="35" t="n"/>
      <c r="F39" s="19" t="n"/>
      <c r="G39" s="19" t="n"/>
      <c r="H39" s="20" t="n"/>
      <c r="I39" s="21" t="n"/>
      <c r="J39" s="21" t="n"/>
      <c r="K39" s="21" t="n"/>
      <c r="L39" s="21" t="n"/>
      <c r="M39" s="21" t="n"/>
      <c r="N39" s="22">
        <f>IF(OR(A39="",F39="",G39="",G39&lt;=F39),"",(G39-F39)*24)</f>
        <v/>
      </c>
      <c r="O39" s="23">
        <f>IF(L39="","",IFERROR(INDEX(Rooms!$C$6:$C$30,MATCH(L39,Rooms!$A$6:$A$30,0)),""))</f>
        <v/>
      </c>
      <c r="P39" s="23">
        <f>IF(OR(A39="",E39="",F39="",G39="",L39="",M39="Canceled",G39&lt;=F39),"",MAX(0,COUNTIFS($E$7:$E$206,E39,$L$7:$L$206,L39,$F$7:$F$206,"&lt;"&amp;G39,$G$7:$G$206,"&gt;"&amp;F39,$M$7:$M$206,"&lt;&gt;Canceled",$A$7:$A$206,"&lt;&gt;")-1))</f>
        <v/>
      </c>
      <c r="Q39" s="24">
        <f>IF(OR(A39="",L39=""),"",IFERROR(IF(OR(H39&gt;INDEX(Rooms!$C$6:$C$30,MATCH(L39,Rooms!$A$6:$A$30,0)),AND(I39="Yes",INDEX(Rooms!$D$6:$D$30,MATCH(L39,Rooms!$A$6:$A$30,0))&lt;&gt;"Yes"),AND(J39="Yes",INDEX(Rooms!$E$6:$E$30,MATCH(L39,Rooms!$A$6:$A$30,0))&lt;&gt;"Yes"),AND(K39="Yes",INDEX(Rooms!$F$6:$F$30,MATCH(L39,Rooms!$A$6:$A$30,0))&lt;&gt;"Yes")),"Does not fit","Fits"),"Does not fit"))</f>
        <v/>
      </c>
      <c r="R39" s="25">
        <f>IF(A39="","",IF(M39="Canceled","Canceled",IF(OR(B39="",C39="",D39="",E39="",F39="",G39="",H39="",I39="",J39="",K39="",M39=""),"Complete required fields",IF(G39&lt;=F39,"End time must be after start time",IF(AND(OR(M39="Ready to Schedule",M39="Scheduled"),L39=""),"Room assignment needed",IF(L39="","Draft—no room assigned",IF(IFERROR(INDEX(Rooms!$G$6:$G$30,MATCH(L39,Rooms!$A$6:$A$30,0)),"")&lt;&gt;"Yes","Room is missing or inactive",IF(P39&gt;0,"Time conflict",IF(Q39="Does not fit","Room does not meet needs","OK")))))))))</f>
        <v/>
      </c>
    </row>
    <row r="40">
      <c r="A40" s="17" t="n"/>
      <c r="B40" s="17" t="n"/>
      <c r="C40" s="17" t="n"/>
      <c r="D40" s="17" t="n"/>
      <c r="E40" s="35" t="n"/>
      <c r="F40" s="19" t="n"/>
      <c r="G40" s="19" t="n"/>
      <c r="H40" s="20" t="n"/>
      <c r="I40" s="21" t="n"/>
      <c r="J40" s="21" t="n"/>
      <c r="K40" s="21" t="n"/>
      <c r="L40" s="21" t="n"/>
      <c r="M40" s="21" t="n"/>
      <c r="N40" s="22">
        <f>IF(OR(A40="",F40="",G40="",G40&lt;=F40),"",(G40-F40)*24)</f>
        <v/>
      </c>
      <c r="O40" s="23">
        <f>IF(L40="","",IFERROR(INDEX(Rooms!$C$6:$C$30,MATCH(L40,Rooms!$A$6:$A$30,0)),""))</f>
        <v/>
      </c>
      <c r="P40" s="23">
        <f>IF(OR(A40="",E40="",F40="",G40="",L40="",M40="Canceled",G40&lt;=F40),"",MAX(0,COUNTIFS($E$7:$E$206,E40,$L$7:$L$206,L40,$F$7:$F$206,"&lt;"&amp;G40,$G$7:$G$206,"&gt;"&amp;F40,$M$7:$M$206,"&lt;&gt;Canceled",$A$7:$A$206,"&lt;&gt;")-1))</f>
        <v/>
      </c>
      <c r="Q40" s="24">
        <f>IF(OR(A40="",L40=""),"",IFERROR(IF(OR(H40&gt;INDEX(Rooms!$C$6:$C$30,MATCH(L40,Rooms!$A$6:$A$30,0)),AND(I40="Yes",INDEX(Rooms!$D$6:$D$30,MATCH(L40,Rooms!$A$6:$A$30,0))&lt;&gt;"Yes"),AND(J40="Yes",INDEX(Rooms!$E$6:$E$30,MATCH(L40,Rooms!$A$6:$A$30,0))&lt;&gt;"Yes"),AND(K40="Yes",INDEX(Rooms!$F$6:$F$30,MATCH(L40,Rooms!$A$6:$A$30,0))&lt;&gt;"Yes")),"Does not fit","Fits"),"Does not fit"))</f>
        <v/>
      </c>
      <c r="R40" s="25">
        <f>IF(A40="","",IF(M40="Canceled","Canceled",IF(OR(B40="",C40="",D40="",E40="",F40="",G40="",H40="",I40="",J40="",K40="",M40=""),"Complete required fields",IF(G40&lt;=F40,"End time must be after start time",IF(AND(OR(M40="Ready to Schedule",M40="Scheduled"),L40=""),"Room assignment needed",IF(L40="","Draft—no room assigned",IF(IFERROR(INDEX(Rooms!$G$6:$G$30,MATCH(L40,Rooms!$A$6:$A$30,0)),"")&lt;&gt;"Yes","Room is missing or inactive",IF(P40&gt;0,"Time conflict",IF(Q40="Does not fit","Room does not meet needs","OK")))))))))</f>
        <v/>
      </c>
    </row>
    <row r="41">
      <c r="A41" s="17" t="n"/>
      <c r="B41" s="17" t="n"/>
      <c r="C41" s="17" t="n"/>
      <c r="D41" s="17" t="n"/>
      <c r="E41" s="35" t="n"/>
      <c r="F41" s="19" t="n"/>
      <c r="G41" s="19" t="n"/>
      <c r="H41" s="20" t="n"/>
      <c r="I41" s="21" t="n"/>
      <c r="J41" s="21" t="n"/>
      <c r="K41" s="21" t="n"/>
      <c r="L41" s="21" t="n"/>
      <c r="M41" s="21" t="n"/>
      <c r="N41" s="22">
        <f>IF(OR(A41="",F41="",G41="",G41&lt;=F41),"",(G41-F41)*24)</f>
        <v/>
      </c>
      <c r="O41" s="23">
        <f>IF(L41="","",IFERROR(INDEX(Rooms!$C$6:$C$30,MATCH(L41,Rooms!$A$6:$A$30,0)),""))</f>
        <v/>
      </c>
      <c r="P41" s="23">
        <f>IF(OR(A41="",E41="",F41="",G41="",L41="",M41="Canceled",G41&lt;=F41),"",MAX(0,COUNTIFS($E$7:$E$206,E41,$L$7:$L$206,L41,$F$7:$F$206,"&lt;"&amp;G41,$G$7:$G$206,"&gt;"&amp;F41,$M$7:$M$206,"&lt;&gt;Canceled",$A$7:$A$206,"&lt;&gt;")-1))</f>
        <v/>
      </c>
      <c r="Q41" s="24">
        <f>IF(OR(A41="",L41=""),"",IFERROR(IF(OR(H41&gt;INDEX(Rooms!$C$6:$C$30,MATCH(L41,Rooms!$A$6:$A$30,0)),AND(I41="Yes",INDEX(Rooms!$D$6:$D$30,MATCH(L41,Rooms!$A$6:$A$30,0))&lt;&gt;"Yes"),AND(J41="Yes",INDEX(Rooms!$E$6:$E$30,MATCH(L41,Rooms!$A$6:$A$30,0))&lt;&gt;"Yes"),AND(K41="Yes",INDEX(Rooms!$F$6:$F$30,MATCH(L41,Rooms!$A$6:$A$30,0))&lt;&gt;"Yes")),"Does not fit","Fits"),"Does not fit"))</f>
        <v/>
      </c>
      <c r="R41" s="25">
        <f>IF(A41="","",IF(M41="Canceled","Canceled",IF(OR(B41="",C41="",D41="",E41="",F41="",G41="",H41="",I41="",J41="",K41="",M41=""),"Complete required fields",IF(G41&lt;=F41,"End time must be after start time",IF(AND(OR(M41="Ready to Schedule",M41="Scheduled"),L41=""),"Room assignment needed",IF(L41="","Draft—no room assigned",IF(IFERROR(INDEX(Rooms!$G$6:$G$30,MATCH(L41,Rooms!$A$6:$A$30,0)),"")&lt;&gt;"Yes","Room is missing or inactive",IF(P41&gt;0,"Time conflict",IF(Q41="Does not fit","Room does not meet needs","OK")))))))))</f>
        <v/>
      </c>
    </row>
    <row r="42">
      <c r="A42" s="17" t="n"/>
      <c r="B42" s="17" t="n"/>
      <c r="C42" s="17" t="n"/>
      <c r="D42" s="17" t="n"/>
      <c r="E42" s="35" t="n"/>
      <c r="F42" s="19" t="n"/>
      <c r="G42" s="19" t="n"/>
      <c r="H42" s="20" t="n"/>
      <c r="I42" s="21" t="n"/>
      <c r="J42" s="21" t="n"/>
      <c r="K42" s="21" t="n"/>
      <c r="L42" s="21" t="n"/>
      <c r="M42" s="21" t="n"/>
      <c r="N42" s="22">
        <f>IF(OR(A42="",F42="",G42="",G42&lt;=F42),"",(G42-F42)*24)</f>
        <v/>
      </c>
      <c r="O42" s="23">
        <f>IF(L42="","",IFERROR(INDEX(Rooms!$C$6:$C$30,MATCH(L42,Rooms!$A$6:$A$30,0)),""))</f>
        <v/>
      </c>
      <c r="P42" s="23">
        <f>IF(OR(A42="",E42="",F42="",G42="",L42="",M42="Canceled",G42&lt;=F42),"",MAX(0,COUNTIFS($E$7:$E$206,E42,$L$7:$L$206,L42,$F$7:$F$206,"&lt;"&amp;G42,$G$7:$G$206,"&gt;"&amp;F42,$M$7:$M$206,"&lt;&gt;Canceled",$A$7:$A$206,"&lt;&gt;")-1))</f>
        <v/>
      </c>
      <c r="Q42" s="24">
        <f>IF(OR(A42="",L42=""),"",IFERROR(IF(OR(H42&gt;INDEX(Rooms!$C$6:$C$30,MATCH(L42,Rooms!$A$6:$A$30,0)),AND(I42="Yes",INDEX(Rooms!$D$6:$D$30,MATCH(L42,Rooms!$A$6:$A$30,0))&lt;&gt;"Yes"),AND(J42="Yes",INDEX(Rooms!$E$6:$E$30,MATCH(L42,Rooms!$A$6:$A$30,0))&lt;&gt;"Yes"),AND(K42="Yes",INDEX(Rooms!$F$6:$F$30,MATCH(L42,Rooms!$A$6:$A$30,0))&lt;&gt;"Yes")),"Does not fit","Fits"),"Does not fit"))</f>
        <v/>
      </c>
      <c r="R42" s="25">
        <f>IF(A42="","",IF(M42="Canceled","Canceled",IF(OR(B42="",C42="",D42="",E42="",F42="",G42="",H42="",I42="",J42="",K42="",M42=""),"Complete required fields",IF(G42&lt;=F42,"End time must be after start time",IF(AND(OR(M42="Ready to Schedule",M42="Scheduled"),L42=""),"Room assignment needed",IF(L42="","Draft—no room assigned",IF(IFERROR(INDEX(Rooms!$G$6:$G$30,MATCH(L42,Rooms!$A$6:$A$30,0)),"")&lt;&gt;"Yes","Room is missing or inactive",IF(P42&gt;0,"Time conflict",IF(Q42="Does not fit","Room does not meet needs","OK")))))))))</f>
        <v/>
      </c>
    </row>
    <row r="43">
      <c r="A43" s="17" t="n"/>
      <c r="B43" s="17" t="n"/>
      <c r="C43" s="17" t="n"/>
      <c r="D43" s="17" t="n"/>
      <c r="E43" s="35" t="n"/>
      <c r="F43" s="19" t="n"/>
      <c r="G43" s="19" t="n"/>
      <c r="H43" s="20" t="n"/>
      <c r="I43" s="21" t="n"/>
      <c r="J43" s="21" t="n"/>
      <c r="K43" s="21" t="n"/>
      <c r="L43" s="21" t="n"/>
      <c r="M43" s="21" t="n"/>
      <c r="N43" s="22">
        <f>IF(OR(A43="",F43="",G43="",G43&lt;=F43),"",(G43-F43)*24)</f>
        <v/>
      </c>
      <c r="O43" s="23">
        <f>IF(L43="","",IFERROR(INDEX(Rooms!$C$6:$C$30,MATCH(L43,Rooms!$A$6:$A$30,0)),""))</f>
        <v/>
      </c>
      <c r="P43" s="23">
        <f>IF(OR(A43="",E43="",F43="",G43="",L43="",M43="Canceled",G43&lt;=F43),"",MAX(0,COUNTIFS($E$7:$E$206,E43,$L$7:$L$206,L43,$F$7:$F$206,"&lt;"&amp;G43,$G$7:$G$206,"&gt;"&amp;F43,$M$7:$M$206,"&lt;&gt;Canceled",$A$7:$A$206,"&lt;&gt;")-1))</f>
        <v/>
      </c>
      <c r="Q43" s="24">
        <f>IF(OR(A43="",L43=""),"",IFERROR(IF(OR(H43&gt;INDEX(Rooms!$C$6:$C$30,MATCH(L43,Rooms!$A$6:$A$30,0)),AND(I43="Yes",INDEX(Rooms!$D$6:$D$30,MATCH(L43,Rooms!$A$6:$A$30,0))&lt;&gt;"Yes"),AND(J43="Yes",INDEX(Rooms!$E$6:$E$30,MATCH(L43,Rooms!$A$6:$A$30,0))&lt;&gt;"Yes"),AND(K43="Yes",INDEX(Rooms!$F$6:$F$30,MATCH(L43,Rooms!$A$6:$A$30,0))&lt;&gt;"Yes")),"Does not fit","Fits"),"Does not fit"))</f>
        <v/>
      </c>
      <c r="R43" s="25">
        <f>IF(A43="","",IF(M43="Canceled","Canceled",IF(OR(B43="",C43="",D43="",E43="",F43="",G43="",H43="",I43="",J43="",K43="",M43=""),"Complete required fields",IF(G43&lt;=F43,"End time must be after start time",IF(AND(OR(M43="Ready to Schedule",M43="Scheduled"),L43=""),"Room assignment needed",IF(L43="","Draft—no room assigned",IF(IFERROR(INDEX(Rooms!$G$6:$G$30,MATCH(L43,Rooms!$A$6:$A$30,0)),"")&lt;&gt;"Yes","Room is missing or inactive",IF(P43&gt;0,"Time conflict",IF(Q43="Does not fit","Room does not meet needs","OK")))))))))</f>
        <v/>
      </c>
    </row>
    <row r="44">
      <c r="A44" s="17" t="n"/>
      <c r="B44" s="17" t="n"/>
      <c r="C44" s="17" t="n"/>
      <c r="D44" s="17" t="n"/>
      <c r="E44" s="35" t="n"/>
      <c r="F44" s="19" t="n"/>
      <c r="G44" s="19" t="n"/>
      <c r="H44" s="20" t="n"/>
      <c r="I44" s="21" t="n"/>
      <c r="J44" s="21" t="n"/>
      <c r="K44" s="21" t="n"/>
      <c r="L44" s="21" t="n"/>
      <c r="M44" s="21" t="n"/>
      <c r="N44" s="22">
        <f>IF(OR(A44="",F44="",G44="",G44&lt;=F44),"",(G44-F44)*24)</f>
        <v/>
      </c>
      <c r="O44" s="23">
        <f>IF(L44="","",IFERROR(INDEX(Rooms!$C$6:$C$30,MATCH(L44,Rooms!$A$6:$A$30,0)),""))</f>
        <v/>
      </c>
      <c r="P44" s="23">
        <f>IF(OR(A44="",E44="",F44="",G44="",L44="",M44="Canceled",G44&lt;=F44),"",MAX(0,COUNTIFS($E$7:$E$206,E44,$L$7:$L$206,L44,$F$7:$F$206,"&lt;"&amp;G44,$G$7:$G$206,"&gt;"&amp;F44,$M$7:$M$206,"&lt;&gt;Canceled",$A$7:$A$206,"&lt;&gt;")-1))</f>
        <v/>
      </c>
      <c r="Q44" s="24">
        <f>IF(OR(A44="",L44=""),"",IFERROR(IF(OR(H44&gt;INDEX(Rooms!$C$6:$C$30,MATCH(L44,Rooms!$A$6:$A$30,0)),AND(I44="Yes",INDEX(Rooms!$D$6:$D$30,MATCH(L44,Rooms!$A$6:$A$30,0))&lt;&gt;"Yes"),AND(J44="Yes",INDEX(Rooms!$E$6:$E$30,MATCH(L44,Rooms!$A$6:$A$30,0))&lt;&gt;"Yes"),AND(K44="Yes",INDEX(Rooms!$F$6:$F$30,MATCH(L44,Rooms!$A$6:$A$30,0))&lt;&gt;"Yes")),"Does not fit","Fits"),"Does not fit"))</f>
        <v/>
      </c>
      <c r="R44" s="25">
        <f>IF(A44="","",IF(M44="Canceled","Canceled",IF(OR(B44="",C44="",D44="",E44="",F44="",G44="",H44="",I44="",J44="",K44="",M44=""),"Complete required fields",IF(G44&lt;=F44,"End time must be after start time",IF(AND(OR(M44="Ready to Schedule",M44="Scheduled"),L44=""),"Room assignment needed",IF(L44="","Draft—no room assigned",IF(IFERROR(INDEX(Rooms!$G$6:$G$30,MATCH(L44,Rooms!$A$6:$A$30,0)),"")&lt;&gt;"Yes","Room is missing or inactive",IF(P44&gt;0,"Time conflict",IF(Q44="Does not fit","Room does not meet needs","OK")))))))))</f>
        <v/>
      </c>
    </row>
    <row r="45">
      <c r="A45" s="17" t="n"/>
      <c r="B45" s="17" t="n"/>
      <c r="C45" s="17" t="n"/>
      <c r="D45" s="17" t="n"/>
      <c r="E45" s="35" t="n"/>
      <c r="F45" s="19" t="n"/>
      <c r="G45" s="19" t="n"/>
      <c r="H45" s="20" t="n"/>
      <c r="I45" s="21" t="n"/>
      <c r="J45" s="21" t="n"/>
      <c r="K45" s="21" t="n"/>
      <c r="L45" s="21" t="n"/>
      <c r="M45" s="21" t="n"/>
      <c r="N45" s="22">
        <f>IF(OR(A45="",F45="",G45="",G45&lt;=F45),"",(G45-F45)*24)</f>
        <v/>
      </c>
      <c r="O45" s="23">
        <f>IF(L45="","",IFERROR(INDEX(Rooms!$C$6:$C$30,MATCH(L45,Rooms!$A$6:$A$30,0)),""))</f>
        <v/>
      </c>
      <c r="P45" s="23">
        <f>IF(OR(A45="",E45="",F45="",G45="",L45="",M45="Canceled",G45&lt;=F45),"",MAX(0,COUNTIFS($E$7:$E$206,E45,$L$7:$L$206,L45,$F$7:$F$206,"&lt;"&amp;G45,$G$7:$G$206,"&gt;"&amp;F45,$M$7:$M$206,"&lt;&gt;Canceled",$A$7:$A$206,"&lt;&gt;")-1))</f>
        <v/>
      </c>
      <c r="Q45" s="24">
        <f>IF(OR(A45="",L45=""),"",IFERROR(IF(OR(H45&gt;INDEX(Rooms!$C$6:$C$30,MATCH(L45,Rooms!$A$6:$A$30,0)),AND(I45="Yes",INDEX(Rooms!$D$6:$D$30,MATCH(L45,Rooms!$A$6:$A$30,0))&lt;&gt;"Yes"),AND(J45="Yes",INDEX(Rooms!$E$6:$E$30,MATCH(L45,Rooms!$A$6:$A$30,0))&lt;&gt;"Yes"),AND(K45="Yes",INDEX(Rooms!$F$6:$F$30,MATCH(L45,Rooms!$A$6:$A$30,0))&lt;&gt;"Yes")),"Does not fit","Fits"),"Does not fit"))</f>
        <v/>
      </c>
      <c r="R45" s="25">
        <f>IF(A45="","",IF(M45="Canceled","Canceled",IF(OR(B45="",C45="",D45="",E45="",F45="",G45="",H45="",I45="",J45="",K45="",M45=""),"Complete required fields",IF(G45&lt;=F45,"End time must be after start time",IF(AND(OR(M45="Ready to Schedule",M45="Scheduled"),L45=""),"Room assignment needed",IF(L45="","Draft—no room assigned",IF(IFERROR(INDEX(Rooms!$G$6:$G$30,MATCH(L45,Rooms!$A$6:$A$30,0)),"")&lt;&gt;"Yes","Room is missing or inactive",IF(P45&gt;0,"Time conflict",IF(Q45="Does not fit","Room does not meet needs","OK")))))))))</f>
        <v/>
      </c>
    </row>
    <row r="46">
      <c r="A46" s="17" t="n"/>
      <c r="B46" s="17" t="n"/>
      <c r="C46" s="17" t="n"/>
      <c r="D46" s="17" t="n"/>
      <c r="E46" s="35" t="n"/>
      <c r="F46" s="19" t="n"/>
      <c r="G46" s="19" t="n"/>
      <c r="H46" s="20" t="n"/>
      <c r="I46" s="21" t="n"/>
      <c r="J46" s="21" t="n"/>
      <c r="K46" s="21" t="n"/>
      <c r="L46" s="21" t="n"/>
      <c r="M46" s="21" t="n"/>
      <c r="N46" s="22">
        <f>IF(OR(A46="",F46="",G46="",G46&lt;=F46),"",(G46-F46)*24)</f>
        <v/>
      </c>
      <c r="O46" s="23">
        <f>IF(L46="","",IFERROR(INDEX(Rooms!$C$6:$C$30,MATCH(L46,Rooms!$A$6:$A$30,0)),""))</f>
        <v/>
      </c>
      <c r="P46" s="23">
        <f>IF(OR(A46="",E46="",F46="",G46="",L46="",M46="Canceled",G46&lt;=F46),"",MAX(0,COUNTIFS($E$7:$E$206,E46,$L$7:$L$206,L46,$F$7:$F$206,"&lt;"&amp;G46,$G$7:$G$206,"&gt;"&amp;F46,$M$7:$M$206,"&lt;&gt;Canceled",$A$7:$A$206,"&lt;&gt;")-1))</f>
        <v/>
      </c>
      <c r="Q46" s="24">
        <f>IF(OR(A46="",L46=""),"",IFERROR(IF(OR(H46&gt;INDEX(Rooms!$C$6:$C$30,MATCH(L46,Rooms!$A$6:$A$30,0)),AND(I46="Yes",INDEX(Rooms!$D$6:$D$30,MATCH(L46,Rooms!$A$6:$A$30,0))&lt;&gt;"Yes"),AND(J46="Yes",INDEX(Rooms!$E$6:$E$30,MATCH(L46,Rooms!$A$6:$A$30,0))&lt;&gt;"Yes"),AND(K46="Yes",INDEX(Rooms!$F$6:$F$30,MATCH(L46,Rooms!$A$6:$A$30,0))&lt;&gt;"Yes")),"Does not fit","Fits"),"Does not fit"))</f>
        <v/>
      </c>
      <c r="R46" s="25">
        <f>IF(A46="","",IF(M46="Canceled","Canceled",IF(OR(B46="",C46="",D46="",E46="",F46="",G46="",H46="",I46="",J46="",K46="",M46=""),"Complete required fields",IF(G46&lt;=F46,"End time must be after start time",IF(AND(OR(M46="Ready to Schedule",M46="Scheduled"),L46=""),"Room assignment needed",IF(L46="","Draft—no room assigned",IF(IFERROR(INDEX(Rooms!$G$6:$G$30,MATCH(L46,Rooms!$A$6:$A$30,0)),"")&lt;&gt;"Yes","Room is missing or inactive",IF(P46&gt;0,"Time conflict",IF(Q46="Does not fit","Room does not meet needs","OK")))))))))</f>
        <v/>
      </c>
    </row>
    <row r="47">
      <c r="A47" s="17" t="n"/>
      <c r="B47" s="17" t="n"/>
      <c r="C47" s="17" t="n"/>
      <c r="D47" s="17" t="n"/>
      <c r="E47" s="35" t="n"/>
      <c r="F47" s="19" t="n"/>
      <c r="G47" s="19" t="n"/>
      <c r="H47" s="20" t="n"/>
      <c r="I47" s="21" t="n"/>
      <c r="J47" s="21" t="n"/>
      <c r="K47" s="21" t="n"/>
      <c r="L47" s="21" t="n"/>
      <c r="M47" s="21" t="n"/>
      <c r="N47" s="22">
        <f>IF(OR(A47="",F47="",G47="",G47&lt;=F47),"",(G47-F47)*24)</f>
        <v/>
      </c>
      <c r="O47" s="23">
        <f>IF(L47="","",IFERROR(INDEX(Rooms!$C$6:$C$30,MATCH(L47,Rooms!$A$6:$A$30,0)),""))</f>
        <v/>
      </c>
      <c r="P47" s="23">
        <f>IF(OR(A47="",E47="",F47="",G47="",L47="",M47="Canceled",G47&lt;=F47),"",MAX(0,COUNTIFS($E$7:$E$206,E47,$L$7:$L$206,L47,$F$7:$F$206,"&lt;"&amp;G47,$G$7:$G$206,"&gt;"&amp;F47,$M$7:$M$206,"&lt;&gt;Canceled",$A$7:$A$206,"&lt;&gt;")-1))</f>
        <v/>
      </c>
      <c r="Q47" s="24">
        <f>IF(OR(A47="",L47=""),"",IFERROR(IF(OR(H47&gt;INDEX(Rooms!$C$6:$C$30,MATCH(L47,Rooms!$A$6:$A$30,0)),AND(I47="Yes",INDEX(Rooms!$D$6:$D$30,MATCH(L47,Rooms!$A$6:$A$30,0))&lt;&gt;"Yes"),AND(J47="Yes",INDEX(Rooms!$E$6:$E$30,MATCH(L47,Rooms!$A$6:$A$30,0))&lt;&gt;"Yes"),AND(K47="Yes",INDEX(Rooms!$F$6:$F$30,MATCH(L47,Rooms!$A$6:$A$30,0))&lt;&gt;"Yes")),"Does not fit","Fits"),"Does not fit"))</f>
        <v/>
      </c>
      <c r="R47" s="25">
        <f>IF(A47="","",IF(M47="Canceled","Canceled",IF(OR(B47="",C47="",D47="",E47="",F47="",G47="",H47="",I47="",J47="",K47="",M47=""),"Complete required fields",IF(G47&lt;=F47,"End time must be after start time",IF(AND(OR(M47="Ready to Schedule",M47="Scheduled"),L47=""),"Room assignment needed",IF(L47="","Draft—no room assigned",IF(IFERROR(INDEX(Rooms!$G$6:$G$30,MATCH(L47,Rooms!$A$6:$A$30,0)),"")&lt;&gt;"Yes","Room is missing or inactive",IF(P47&gt;0,"Time conflict",IF(Q47="Does not fit","Room does not meet needs","OK")))))))))</f>
        <v/>
      </c>
    </row>
    <row r="48">
      <c r="A48" s="17" t="n"/>
      <c r="B48" s="17" t="n"/>
      <c r="C48" s="17" t="n"/>
      <c r="D48" s="17" t="n"/>
      <c r="E48" s="35" t="n"/>
      <c r="F48" s="19" t="n"/>
      <c r="G48" s="19" t="n"/>
      <c r="H48" s="20" t="n"/>
      <c r="I48" s="21" t="n"/>
      <c r="J48" s="21" t="n"/>
      <c r="K48" s="21" t="n"/>
      <c r="L48" s="21" t="n"/>
      <c r="M48" s="21" t="n"/>
      <c r="N48" s="22">
        <f>IF(OR(A48="",F48="",G48="",G48&lt;=F48),"",(G48-F48)*24)</f>
        <v/>
      </c>
      <c r="O48" s="23">
        <f>IF(L48="","",IFERROR(INDEX(Rooms!$C$6:$C$30,MATCH(L48,Rooms!$A$6:$A$30,0)),""))</f>
        <v/>
      </c>
      <c r="P48" s="23">
        <f>IF(OR(A48="",E48="",F48="",G48="",L48="",M48="Canceled",G48&lt;=F48),"",MAX(0,COUNTIFS($E$7:$E$206,E48,$L$7:$L$206,L48,$F$7:$F$206,"&lt;"&amp;G48,$G$7:$G$206,"&gt;"&amp;F48,$M$7:$M$206,"&lt;&gt;Canceled",$A$7:$A$206,"&lt;&gt;")-1))</f>
        <v/>
      </c>
      <c r="Q48" s="24">
        <f>IF(OR(A48="",L48=""),"",IFERROR(IF(OR(H48&gt;INDEX(Rooms!$C$6:$C$30,MATCH(L48,Rooms!$A$6:$A$30,0)),AND(I48="Yes",INDEX(Rooms!$D$6:$D$30,MATCH(L48,Rooms!$A$6:$A$30,0))&lt;&gt;"Yes"),AND(J48="Yes",INDEX(Rooms!$E$6:$E$30,MATCH(L48,Rooms!$A$6:$A$30,0))&lt;&gt;"Yes"),AND(K48="Yes",INDEX(Rooms!$F$6:$F$30,MATCH(L48,Rooms!$A$6:$A$30,0))&lt;&gt;"Yes")),"Does not fit","Fits"),"Does not fit"))</f>
        <v/>
      </c>
      <c r="R48" s="25">
        <f>IF(A48="","",IF(M48="Canceled","Canceled",IF(OR(B48="",C48="",D48="",E48="",F48="",G48="",H48="",I48="",J48="",K48="",M48=""),"Complete required fields",IF(G48&lt;=F48,"End time must be after start time",IF(AND(OR(M48="Ready to Schedule",M48="Scheduled"),L48=""),"Room assignment needed",IF(L48="","Draft—no room assigned",IF(IFERROR(INDEX(Rooms!$G$6:$G$30,MATCH(L48,Rooms!$A$6:$A$30,0)),"")&lt;&gt;"Yes","Room is missing or inactive",IF(P48&gt;0,"Time conflict",IF(Q48="Does not fit","Room does not meet needs","OK")))))))))</f>
        <v/>
      </c>
    </row>
    <row r="49">
      <c r="A49" s="17" t="n"/>
      <c r="B49" s="17" t="n"/>
      <c r="C49" s="17" t="n"/>
      <c r="D49" s="17" t="n"/>
      <c r="E49" s="35" t="n"/>
      <c r="F49" s="19" t="n"/>
      <c r="G49" s="19" t="n"/>
      <c r="H49" s="20" t="n"/>
      <c r="I49" s="21" t="n"/>
      <c r="J49" s="21" t="n"/>
      <c r="K49" s="21" t="n"/>
      <c r="L49" s="21" t="n"/>
      <c r="M49" s="21" t="n"/>
      <c r="N49" s="22">
        <f>IF(OR(A49="",F49="",G49="",G49&lt;=F49),"",(G49-F49)*24)</f>
        <v/>
      </c>
      <c r="O49" s="23">
        <f>IF(L49="","",IFERROR(INDEX(Rooms!$C$6:$C$30,MATCH(L49,Rooms!$A$6:$A$30,0)),""))</f>
        <v/>
      </c>
      <c r="P49" s="23">
        <f>IF(OR(A49="",E49="",F49="",G49="",L49="",M49="Canceled",G49&lt;=F49),"",MAX(0,COUNTIFS($E$7:$E$206,E49,$L$7:$L$206,L49,$F$7:$F$206,"&lt;"&amp;G49,$G$7:$G$206,"&gt;"&amp;F49,$M$7:$M$206,"&lt;&gt;Canceled",$A$7:$A$206,"&lt;&gt;")-1))</f>
        <v/>
      </c>
      <c r="Q49" s="24">
        <f>IF(OR(A49="",L49=""),"",IFERROR(IF(OR(H49&gt;INDEX(Rooms!$C$6:$C$30,MATCH(L49,Rooms!$A$6:$A$30,0)),AND(I49="Yes",INDEX(Rooms!$D$6:$D$30,MATCH(L49,Rooms!$A$6:$A$30,0))&lt;&gt;"Yes"),AND(J49="Yes",INDEX(Rooms!$E$6:$E$30,MATCH(L49,Rooms!$A$6:$A$30,0))&lt;&gt;"Yes"),AND(K49="Yes",INDEX(Rooms!$F$6:$F$30,MATCH(L49,Rooms!$A$6:$A$30,0))&lt;&gt;"Yes")),"Does not fit","Fits"),"Does not fit"))</f>
        <v/>
      </c>
      <c r="R49" s="25">
        <f>IF(A49="","",IF(M49="Canceled","Canceled",IF(OR(B49="",C49="",D49="",E49="",F49="",G49="",H49="",I49="",J49="",K49="",M49=""),"Complete required fields",IF(G49&lt;=F49,"End time must be after start time",IF(AND(OR(M49="Ready to Schedule",M49="Scheduled"),L49=""),"Room assignment needed",IF(L49="","Draft—no room assigned",IF(IFERROR(INDEX(Rooms!$G$6:$G$30,MATCH(L49,Rooms!$A$6:$A$30,0)),"")&lt;&gt;"Yes","Room is missing or inactive",IF(P49&gt;0,"Time conflict",IF(Q49="Does not fit","Room does not meet needs","OK")))))))))</f>
        <v/>
      </c>
    </row>
    <row r="50">
      <c r="A50" s="17" t="n"/>
      <c r="B50" s="17" t="n"/>
      <c r="C50" s="17" t="n"/>
      <c r="D50" s="17" t="n"/>
      <c r="E50" s="35" t="n"/>
      <c r="F50" s="19" t="n"/>
      <c r="G50" s="19" t="n"/>
      <c r="H50" s="20" t="n"/>
      <c r="I50" s="21" t="n"/>
      <c r="J50" s="21" t="n"/>
      <c r="K50" s="21" t="n"/>
      <c r="L50" s="21" t="n"/>
      <c r="M50" s="21" t="n"/>
      <c r="N50" s="22">
        <f>IF(OR(A50="",F50="",G50="",G50&lt;=F50),"",(G50-F50)*24)</f>
        <v/>
      </c>
      <c r="O50" s="23">
        <f>IF(L50="","",IFERROR(INDEX(Rooms!$C$6:$C$30,MATCH(L50,Rooms!$A$6:$A$30,0)),""))</f>
        <v/>
      </c>
      <c r="P50" s="23">
        <f>IF(OR(A50="",E50="",F50="",G50="",L50="",M50="Canceled",G50&lt;=F50),"",MAX(0,COUNTIFS($E$7:$E$206,E50,$L$7:$L$206,L50,$F$7:$F$206,"&lt;"&amp;G50,$G$7:$G$206,"&gt;"&amp;F50,$M$7:$M$206,"&lt;&gt;Canceled",$A$7:$A$206,"&lt;&gt;")-1))</f>
        <v/>
      </c>
      <c r="Q50" s="24">
        <f>IF(OR(A50="",L50=""),"",IFERROR(IF(OR(H50&gt;INDEX(Rooms!$C$6:$C$30,MATCH(L50,Rooms!$A$6:$A$30,0)),AND(I50="Yes",INDEX(Rooms!$D$6:$D$30,MATCH(L50,Rooms!$A$6:$A$30,0))&lt;&gt;"Yes"),AND(J50="Yes",INDEX(Rooms!$E$6:$E$30,MATCH(L50,Rooms!$A$6:$A$30,0))&lt;&gt;"Yes"),AND(K50="Yes",INDEX(Rooms!$F$6:$F$30,MATCH(L50,Rooms!$A$6:$A$30,0))&lt;&gt;"Yes")),"Does not fit","Fits"),"Does not fit"))</f>
        <v/>
      </c>
      <c r="R50" s="25">
        <f>IF(A50="","",IF(M50="Canceled","Canceled",IF(OR(B50="",C50="",D50="",E50="",F50="",G50="",H50="",I50="",J50="",K50="",M50=""),"Complete required fields",IF(G50&lt;=F50,"End time must be after start time",IF(AND(OR(M50="Ready to Schedule",M50="Scheduled"),L50=""),"Room assignment needed",IF(L50="","Draft—no room assigned",IF(IFERROR(INDEX(Rooms!$G$6:$G$30,MATCH(L50,Rooms!$A$6:$A$30,0)),"")&lt;&gt;"Yes","Room is missing or inactive",IF(P50&gt;0,"Time conflict",IF(Q50="Does not fit","Room does not meet needs","OK")))))))))</f>
        <v/>
      </c>
    </row>
    <row r="51">
      <c r="A51" s="17" t="n"/>
      <c r="B51" s="17" t="n"/>
      <c r="C51" s="17" t="n"/>
      <c r="D51" s="17" t="n"/>
      <c r="E51" s="35" t="n"/>
      <c r="F51" s="19" t="n"/>
      <c r="G51" s="19" t="n"/>
      <c r="H51" s="20" t="n"/>
      <c r="I51" s="21" t="n"/>
      <c r="J51" s="21" t="n"/>
      <c r="K51" s="21" t="n"/>
      <c r="L51" s="21" t="n"/>
      <c r="M51" s="21" t="n"/>
      <c r="N51" s="22">
        <f>IF(OR(A51="",F51="",G51="",G51&lt;=F51),"",(G51-F51)*24)</f>
        <v/>
      </c>
      <c r="O51" s="23">
        <f>IF(L51="","",IFERROR(INDEX(Rooms!$C$6:$C$30,MATCH(L51,Rooms!$A$6:$A$30,0)),""))</f>
        <v/>
      </c>
      <c r="P51" s="23">
        <f>IF(OR(A51="",E51="",F51="",G51="",L51="",M51="Canceled",G51&lt;=F51),"",MAX(0,COUNTIFS($E$7:$E$206,E51,$L$7:$L$206,L51,$F$7:$F$206,"&lt;"&amp;G51,$G$7:$G$206,"&gt;"&amp;F51,$M$7:$M$206,"&lt;&gt;Canceled",$A$7:$A$206,"&lt;&gt;")-1))</f>
        <v/>
      </c>
      <c r="Q51" s="24">
        <f>IF(OR(A51="",L51=""),"",IFERROR(IF(OR(H51&gt;INDEX(Rooms!$C$6:$C$30,MATCH(L51,Rooms!$A$6:$A$30,0)),AND(I51="Yes",INDEX(Rooms!$D$6:$D$30,MATCH(L51,Rooms!$A$6:$A$30,0))&lt;&gt;"Yes"),AND(J51="Yes",INDEX(Rooms!$E$6:$E$30,MATCH(L51,Rooms!$A$6:$A$30,0))&lt;&gt;"Yes"),AND(K51="Yes",INDEX(Rooms!$F$6:$F$30,MATCH(L51,Rooms!$A$6:$A$30,0))&lt;&gt;"Yes")),"Does not fit","Fits"),"Does not fit"))</f>
        <v/>
      </c>
      <c r="R51" s="25">
        <f>IF(A51="","",IF(M51="Canceled","Canceled",IF(OR(B51="",C51="",D51="",E51="",F51="",G51="",H51="",I51="",J51="",K51="",M51=""),"Complete required fields",IF(G51&lt;=F51,"End time must be after start time",IF(AND(OR(M51="Ready to Schedule",M51="Scheduled"),L51=""),"Room assignment needed",IF(L51="","Draft—no room assigned",IF(IFERROR(INDEX(Rooms!$G$6:$G$30,MATCH(L51,Rooms!$A$6:$A$30,0)),"")&lt;&gt;"Yes","Room is missing or inactive",IF(P51&gt;0,"Time conflict",IF(Q51="Does not fit","Room does not meet needs","OK")))))))))</f>
        <v/>
      </c>
    </row>
    <row r="52">
      <c r="A52" s="17" t="n"/>
      <c r="B52" s="17" t="n"/>
      <c r="C52" s="17" t="n"/>
      <c r="D52" s="17" t="n"/>
      <c r="E52" s="35" t="n"/>
      <c r="F52" s="19" t="n"/>
      <c r="G52" s="19" t="n"/>
      <c r="H52" s="20" t="n"/>
      <c r="I52" s="21" t="n"/>
      <c r="J52" s="21" t="n"/>
      <c r="K52" s="21" t="n"/>
      <c r="L52" s="21" t="n"/>
      <c r="M52" s="21" t="n"/>
      <c r="N52" s="22">
        <f>IF(OR(A52="",F52="",G52="",G52&lt;=F52),"",(G52-F52)*24)</f>
        <v/>
      </c>
      <c r="O52" s="23">
        <f>IF(L52="","",IFERROR(INDEX(Rooms!$C$6:$C$30,MATCH(L52,Rooms!$A$6:$A$30,0)),""))</f>
        <v/>
      </c>
      <c r="P52" s="23">
        <f>IF(OR(A52="",E52="",F52="",G52="",L52="",M52="Canceled",G52&lt;=F52),"",MAX(0,COUNTIFS($E$7:$E$206,E52,$L$7:$L$206,L52,$F$7:$F$206,"&lt;"&amp;G52,$G$7:$G$206,"&gt;"&amp;F52,$M$7:$M$206,"&lt;&gt;Canceled",$A$7:$A$206,"&lt;&gt;")-1))</f>
        <v/>
      </c>
      <c r="Q52" s="24">
        <f>IF(OR(A52="",L52=""),"",IFERROR(IF(OR(H52&gt;INDEX(Rooms!$C$6:$C$30,MATCH(L52,Rooms!$A$6:$A$30,0)),AND(I52="Yes",INDEX(Rooms!$D$6:$D$30,MATCH(L52,Rooms!$A$6:$A$30,0))&lt;&gt;"Yes"),AND(J52="Yes",INDEX(Rooms!$E$6:$E$30,MATCH(L52,Rooms!$A$6:$A$30,0))&lt;&gt;"Yes"),AND(K52="Yes",INDEX(Rooms!$F$6:$F$30,MATCH(L52,Rooms!$A$6:$A$30,0))&lt;&gt;"Yes")),"Does not fit","Fits"),"Does not fit"))</f>
        <v/>
      </c>
      <c r="R52" s="25">
        <f>IF(A52="","",IF(M52="Canceled","Canceled",IF(OR(B52="",C52="",D52="",E52="",F52="",G52="",H52="",I52="",J52="",K52="",M52=""),"Complete required fields",IF(G52&lt;=F52,"End time must be after start time",IF(AND(OR(M52="Ready to Schedule",M52="Scheduled"),L52=""),"Room assignment needed",IF(L52="","Draft—no room assigned",IF(IFERROR(INDEX(Rooms!$G$6:$G$30,MATCH(L52,Rooms!$A$6:$A$30,0)),"")&lt;&gt;"Yes","Room is missing or inactive",IF(P52&gt;0,"Time conflict",IF(Q52="Does not fit","Room does not meet needs","OK")))))))))</f>
        <v/>
      </c>
    </row>
    <row r="53">
      <c r="A53" s="17" t="n"/>
      <c r="B53" s="17" t="n"/>
      <c r="C53" s="17" t="n"/>
      <c r="D53" s="17" t="n"/>
      <c r="E53" s="35" t="n"/>
      <c r="F53" s="19" t="n"/>
      <c r="G53" s="19" t="n"/>
      <c r="H53" s="20" t="n"/>
      <c r="I53" s="21" t="n"/>
      <c r="J53" s="21" t="n"/>
      <c r="K53" s="21" t="n"/>
      <c r="L53" s="21" t="n"/>
      <c r="M53" s="21" t="n"/>
      <c r="N53" s="22">
        <f>IF(OR(A53="",F53="",G53="",G53&lt;=F53),"",(G53-F53)*24)</f>
        <v/>
      </c>
      <c r="O53" s="23">
        <f>IF(L53="","",IFERROR(INDEX(Rooms!$C$6:$C$30,MATCH(L53,Rooms!$A$6:$A$30,0)),""))</f>
        <v/>
      </c>
      <c r="P53" s="23">
        <f>IF(OR(A53="",E53="",F53="",G53="",L53="",M53="Canceled",G53&lt;=F53),"",MAX(0,COUNTIFS($E$7:$E$206,E53,$L$7:$L$206,L53,$F$7:$F$206,"&lt;"&amp;G53,$G$7:$G$206,"&gt;"&amp;F53,$M$7:$M$206,"&lt;&gt;Canceled",$A$7:$A$206,"&lt;&gt;")-1))</f>
        <v/>
      </c>
      <c r="Q53" s="24">
        <f>IF(OR(A53="",L53=""),"",IFERROR(IF(OR(H53&gt;INDEX(Rooms!$C$6:$C$30,MATCH(L53,Rooms!$A$6:$A$30,0)),AND(I53="Yes",INDEX(Rooms!$D$6:$D$30,MATCH(L53,Rooms!$A$6:$A$30,0))&lt;&gt;"Yes"),AND(J53="Yes",INDEX(Rooms!$E$6:$E$30,MATCH(L53,Rooms!$A$6:$A$30,0))&lt;&gt;"Yes"),AND(K53="Yes",INDEX(Rooms!$F$6:$F$30,MATCH(L53,Rooms!$A$6:$A$30,0))&lt;&gt;"Yes")),"Does not fit","Fits"),"Does not fit"))</f>
        <v/>
      </c>
      <c r="R53" s="25">
        <f>IF(A53="","",IF(M53="Canceled","Canceled",IF(OR(B53="",C53="",D53="",E53="",F53="",G53="",H53="",I53="",J53="",K53="",M53=""),"Complete required fields",IF(G53&lt;=F53,"End time must be after start time",IF(AND(OR(M53="Ready to Schedule",M53="Scheduled"),L53=""),"Room assignment needed",IF(L53="","Draft—no room assigned",IF(IFERROR(INDEX(Rooms!$G$6:$G$30,MATCH(L53,Rooms!$A$6:$A$30,0)),"")&lt;&gt;"Yes","Room is missing or inactive",IF(P53&gt;0,"Time conflict",IF(Q53="Does not fit","Room does not meet needs","OK")))))))))</f>
        <v/>
      </c>
    </row>
    <row r="54">
      <c r="A54" s="17" t="n"/>
      <c r="B54" s="17" t="n"/>
      <c r="C54" s="17" t="n"/>
      <c r="D54" s="17" t="n"/>
      <c r="E54" s="35" t="n"/>
      <c r="F54" s="19" t="n"/>
      <c r="G54" s="19" t="n"/>
      <c r="H54" s="20" t="n"/>
      <c r="I54" s="21" t="n"/>
      <c r="J54" s="21" t="n"/>
      <c r="K54" s="21" t="n"/>
      <c r="L54" s="21" t="n"/>
      <c r="M54" s="21" t="n"/>
      <c r="N54" s="22">
        <f>IF(OR(A54="",F54="",G54="",G54&lt;=F54),"",(G54-F54)*24)</f>
        <v/>
      </c>
      <c r="O54" s="23">
        <f>IF(L54="","",IFERROR(INDEX(Rooms!$C$6:$C$30,MATCH(L54,Rooms!$A$6:$A$30,0)),""))</f>
        <v/>
      </c>
      <c r="P54" s="23">
        <f>IF(OR(A54="",E54="",F54="",G54="",L54="",M54="Canceled",G54&lt;=F54),"",MAX(0,COUNTIFS($E$7:$E$206,E54,$L$7:$L$206,L54,$F$7:$F$206,"&lt;"&amp;G54,$G$7:$G$206,"&gt;"&amp;F54,$M$7:$M$206,"&lt;&gt;Canceled",$A$7:$A$206,"&lt;&gt;")-1))</f>
        <v/>
      </c>
      <c r="Q54" s="24">
        <f>IF(OR(A54="",L54=""),"",IFERROR(IF(OR(H54&gt;INDEX(Rooms!$C$6:$C$30,MATCH(L54,Rooms!$A$6:$A$30,0)),AND(I54="Yes",INDEX(Rooms!$D$6:$D$30,MATCH(L54,Rooms!$A$6:$A$30,0))&lt;&gt;"Yes"),AND(J54="Yes",INDEX(Rooms!$E$6:$E$30,MATCH(L54,Rooms!$A$6:$A$30,0))&lt;&gt;"Yes"),AND(K54="Yes",INDEX(Rooms!$F$6:$F$30,MATCH(L54,Rooms!$A$6:$A$30,0))&lt;&gt;"Yes")),"Does not fit","Fits"),"Does not fit"))</f>
        <v/>
      </c>
      <c r="R54" s="25">
        <f>IF(A54="","",IF(M54="Canceled","Canceled",IF(OR(B54="",C54="",D54="",E54="",F54="",G54="",H54="",I54="",J54="",K54="",M54=""),"Complete required fields",IF(G54&lt;=F54,"End time must be after start time",IF(AND(OR(M54="Ready to Schedule",M54="Scheduled"),L54=""),"Room assignment needed",IF(L54="","Draft—no room assigned",IF(IFERROR(INDEX(Rooms!$G$6:$G$30,MATCH(L54,Rooms!$A$6:$A$30,0)),"")&lt;&gt;"Yes","Room is missing or inactive",IF(P54&gt;0,"Time conflict",IF(Q54="Does not fit","Room does not meet needs","OK")))))))))</f>
        <v/>
      </c>
    </row>
    <row r="55">
      <c r="A55" s="17" t="n"/>
      <c r="B55" s="17" t="n"/>
      <c r="C55" s="17" t="n"/>
      <c r="D55" s="17" t="n"/>
      <c r="E55" s="35" t="n"/>
      <c r="F55" s="19" t="n"/>
      <c r="G55" s="19" t="n"/>
      <c r="H55" s="20" t="n"/>
      <c r="I55" s="21" t="n"/>
      <c r="J55" s="21" t="n"/>
      <c r="K55" s="21" t="n"/>
      <c r="L55" s="21" t="n"/>
      <c r="M55" s="21" t="n"/>
      <c r="N55" s="22">
        <f>IF(OR(A55="",F55="",G55="",G55&lt;=F55),"",(G55-F55)*24)</f>
        <v/>
      </c>
      <c r="O55" s="23">
        <f>IF(L55="","",IFERROR(INDEX(Rooms!$C$6:$C$30,MATCH(L55,Rooms!$A$6:$A$30,0)),""))</f>
        <v/>
      </c>
      <c r="P55" s="23">
        <f>IF(OR(A55="",E55="",F55="",G55="",L55="",M55="Canceled",G55&lt;=F55),"",MAX(0,COUNTIFS($E$7:$E$206,E55,$L$7:$L$206,L55,$F$7:$F$206,"&lt;"&amp;G55,$G$7:$G$206,"&gt;"&amp;F55,$M$7:$M$206,"&lt;&gt;Canceled",$A$7:$A$206,"&lt;&gt;")-1))</f>
        <v/>
      </c>
      <c r="Q55" s="24">
        <f>IF(OR(A55="",L55=""),"",IFERROR(IF(OR(H55&gt;INDEX(Rooms!$C$6:$C$30,MATCH(L55,Rooms!$A$6:$A$30,0)),AND(I55="Yes",INDEX(Rooms!$D$6:$D$30,MATCH(L55,Rooms!$A$6:$A$30,0))&lt;&gt;"Yes"),AND(J55="Yes",INDEX(Rooms!$E$6:$E$30,MATCH(L55,Rooms!$A$6:$A$30,0))&lt;&gt;"Yes"),AND(K55="Yes",INDEX(Rooms!$F$6:$F$30,MATCH(L55,Rooms!$A$6:$A$30,0))&lt;&gt;"Yes")),"Does not fit","Fits"),"Does not fit"))</f>
        <v/>
      </c>
      <c r="R55" s="25">
        <f>IF(A55="","",IF(M55="Canceled","Canceled",IF(OR(B55="",C55="",D55="",E55="",F55="",G55="",H55="",I55="",J55="",K55="",M55=""),"Complete required fields",IF(G55&lt;=F55,"End time must be after start time",IF(AND(OR(M55="Ready to Schedule",M55="Scheduled"),L55=""),"Room assignment needed",IF(L55="","Draft—no room assigned",IF(IFERROR(INDEX(Rooms!$G$6:$G$30,MATCH(L55,Rooms!$A$6:$A$30,0)),"")&lt;&gt;"Yes","Room is missing or inactive",IF(P55&gt;0,"Time conflict",IF(Q55="Does not fit","Room does not meet needs","OK")))))))))</f>
        <v/>
      </c>
    </row>
    <row r="56">
      <c r="A56" s="17" t="n"/>
      <c r="B56" s="17" t="n"/>
      <c r="C56" s="17" t="n"/>
      <c r="D56" s="17" t="n"/>
      <c r="E56" s="35" t="n"/>
      <c r="F56" s="19" t="n"/>
      <c r="G56" s="19" t="n"/>
      <c r="H56" s="20" t="n"/>
      <c r="I56" s="21" t="n"/>
      <c r="J56" s="21" t="n"/>
      <c r="K56" s="21" t="n"/>
      <c r="L56" s="21" t="n"/>
      <c r="M56" s="21" t="n"/>
      <c r="N56" s="22">
        <f>IF(OR(A56="",F56="",G56="",G56&lt;=F56),"",(G56-F56)*24)</f>
        <v/>
      </c>
      <c r="O56" s="23">
        <f>IF(L56="","",IFERROR(INDEX(Rooms!$C$6:$C$30,MATCH(L56,Rooms!$A$6:$A$30,0)),""))</f>
        <v/>
      </c>
      <c r="P56" s="23">
        <f>IF(OR(A56="",E56="",F56="",G56="",L56="",M56="Canceled",G56&lt;=F56),"",MAX(0,COUNTIFS($E$7:$E$206,E56,$L$7:$L$206,L56,$F$7:$F$206,"&lt;"&amp;G56,$G$7:$G$206,"&gt;"&amp;F56,$M$7:$M$206,"&lt;&gt;Canceled",$A$7:$A$206,"&lt;&gt;")-1))</f>
        <v/>
      </c>
      <c r="Q56" s="24">
        <f>IF(OR(A56="",L56=""),"",IFERROR(IF(OR(H56&gt;INDEX(Rooms!$C$6:$C$30,MATCH(L56,Rooms!$A$6:$A$30,0)),AND(I56="Yes",INDEX(Rooms!$D$6:$D$30,MATCH(L56,Rooms!$A$6:$A$30,0))&lt;&gt;"Yes"),AND(J56="Yes",INDEX(Rooms!$E$6:$E$30,MATCH(L56,Rooms!$A$6:$A$30,0))&lt;&gt;"Yes"),AND(K56="Yes",INDEX(Rooms!$F$6:$F$30,MATCH(L56,Rooms!$A$6:$A$30,0))&lt;&gt;"Yes")),"Does not fit","Fits"),"Does not fit"))</f>
        <v/>
      </c>
      <c r="R56" s="25">
        <f>IF(A56="","",IF(M56="Canceled","Canceled",IF(OR(B56="",C56="",D56="",E56="",F56="",G56="",H56="",I56="",J56="",K56="",M56=""),"Complete required fields",IF(G56&lt;=F56,"End time must be after start time",IF(AND(OR(M56="Ready to Schedule",M56="Scheduled"),L56=""),"Room assignment needed",IF(L56="","Draft—no room assigned",IF(IFERROR(INDEX(Rooms!$G$6:$G$30,MATCH(L56,Rooms!$A$6:$A$30,0)),"")&lt;&gt;"Yes","Room is missing or inactive",IF(P56&gt;0,"Time conflict",IF(Q56="Does not fit","Room does not meet needs","OK")))))))))</f>
        <v/>
      </c>
    </row>
    <row r="57">
      <c r="A57" s="17" t="n"/>
      <c r="B57" s="17" t="n"/>
      <c r="C57" s="17" t="n"/>
      <c r="D57" s="17" t="n"/>
      <c r="E57" s="35" t="n"/>
      <c r="F57" s="19" t="n"/>
      <c r="G57" s="19" t="n"/>
      <c r="H57" s="20" t="n"/>
      <c r="I57" s="21" t="n"/>
      <c r="J57" s="21" t="n"/>
      <c r="K57" s="21" t="n"/>
      <c r="L57" s="21" t="n"/>
      <c r="M57" s="21" t="n"/>
      <c r="N57" s="22">
        <f>IF(OR(A57="",F57="",G57="",G57&lt;=F57),"",(G57-F57)*24)</f>
        <v/>
      </c>
      <c r="O57" s="23">
        <f>IF(L57="","",IFERROR(INDEX(Rooms!$C$6:$C$30,MATCH(L57,Rooms!$A$6:$A$30,0)),""))</f>
        <v/>
      </c>
      <c r="P57" s="23">
        <f>IF(OR(A57="",E57="",F57="",G57="",L57="",M57="Canceled",G57&lt;=F57),"",MAX(0,COUNTIFS($E$7:$E$206,E57,$L$7:$L$206,L57,$F$7:$F$206,"&lt;"&amp;G57,$G$7:$G$206,"&gt;"&amp;F57,$M$7:$M$206,"&lt;&gt;Canceled",$A$7:$A$206,"&lt;&gt;")-1))</f>
        <v/>
      </c>
      <c r="Q57" s="24">
        <f>IF(OR(A57="",L57=""),"",IFERROR(IF(OR(H57&gt;INDEX(Rooms!$C$6:$C$30,MATCH(L57,Rooms!$A$6:$A$30,0)),AND(I57="Yes",INDEX(Rooms!$D$6:$D$30,MATCH(L57,Rooms!$A$6:$A$30,0))&lt;&gt;"Yes"),AND(J57="Yes",INDEX(Rooms!$E$6:$E$30,MATCH(L57,Rooms!$A$6:$A$30,0))&lt;&gt;"Yes"),AND(K57="Yes",INDEX(Rooms!$F$6:$F$30,MATCH(L57,Rooms!$A$6:$A$30,0))&lt;&gt;"Yes")),"Does not fit","Fits"),"Does not fit"))</f>
        <v/>
      </c>
      <c r="R57" s="25">
        <f>IF(A57="","",IF(M57="Canceled","Canceled",IF(OR(B57="",C57="",D57="",E57="",F57="",G57="",H57="",I57="",J57="",K57="",M57=""),"Complete required fields",IF(G57&lt;=F57,"End time must be after start time",IF(AND(OR(M57="Ready to Schedule",M57="Scheduled"),L57=""),"Room assignment needed",IF(L57="","Draft—no room assigned",IF(IFERROR(INDEX(Rooms!$G$6:$G$30,MATCH(L57,Rooms!$A$6:$A$30,0)),"")&lt;&gt;"Yes","Room is missing or inactive",IF(P57&gt;0,"Time conflict",IF(Q57="Does not fit","Room does not meet needs","OK")))))))))</f>
        <v/>
      </c>
    </row>
    <row r="58">
      <c r="A58" s="17" t="n"/>
      <c r="B58" s="17" t="n"/>
      <c r="C58" s="17" t="n"/>
      <c r="D58" s="17" t="n"/>
      <c r="E58" s="35" t="n"/>
      <c r="F58" s="19" t="n"/>
      <c r="G58" s="19" t="n"/>
      <c r="H58" s="20" t="n"/>
      <c r="I58" s="21" t="n"/>
      <c r="J58" s="21" t="n"/>
      <c r="K58" s="21" t="n"/>
      <c r="L58" s="21" t="n"/>
      <c r="M58" s="21" t="n"/>
      <c r="N58" s="22">
        <f>IF(OR(A58="",F58="",G58="",G58&lt;=F58),"",(G58-F58)*24)</f>
        <v/>
      </c>
      <c r="O58" s="23">
        <f>IF(L58="","",IFERROR(INDEX(Rooms!$C$6:$C$30,MATCH(L58,Rooms!$A$6:$A$30,0)),""))</f>
        <v/>
      </c>
      <c r="P58" s="23">
        <f>IF(OR(A58="",E58="",F58="",G58="",L58="",M58="Canceled",G58&lt;=F58),"",MAX(0,COUNTIFS($E$7:$E$206,E58,$L$7:$L$206,L58,$F$7:$F$206,"&lt;"&amp;G58,$G$7:$G$206,"&gt;"&amp;F58,$M$7:$M$206,"&lt;&gt;Canceled",$A$7:$A$206,"&lt;&gt;")-1))</f>
        <v/>
      </c>
      <c r="Q58" s="24">
        <f>IF(OR(A58="",L58=""),"",IFERROR(IF(OR(H58&gt;INDEX(Rooms!$C$6:$C$30,MATCH(L58,Rooms!$A$6:$A$30,0)),AND(I58="Yes",INDEX(Rooms!$D$6:$D$30,MATCH(L58,Rooms!$A$6:$A$30,0))&lt;&gt;"Yes"),AND(J58="Yes",INDEX(Rooms!$E$6:$E$30,MATCH(L58,Rooms!$A$6:$A$30,0))&lt;&gt;"Yes"),AND(K58="Yes",INDEX(Rooms!$F$6:$F$30,MATCH(L58,Rooms!$A$6:$A$30,0))&lt;&gt;"Yes")),"Does not fit","Fits"),"Does not fit"))</f>
        <v/>
      </c>
      <c r="R58" s="25">
        <f>IF(A58="","",IF(M58="Canceled","Canceled",IF(OR(B58="",C58="",D58="",E58="",F58="",G58="",H58="",I58="",J58="",K58="",M58=""),"Complete required fields",IF(G58&lt;=F58,"End time must be after start time",IF(AND(OR(M58="Ready to Schedule",M58="Scheduled"),L58=""),"Room assignment needed",IF(L58="","Draft—no room assigned",IF(IFERROR(INDEX(Rooms!$G$6:$G$30,MATCH(L58,Rooms!$A$6:$A$30,0)),"")&lt;&gt;"Yes","Room is missing or inactive",IF(P58&gt;0,"Time conflict",IF(Q58="Does not fit","Room does not meet needs","OK")))))))))</f>
        <v/>
      </c>
    </row>
    <row r="59">
      <c r="A59" s="17" t="n"/>
      <c r="B59" s="17" t="n"/>
      <c r="C59" s="17" t="n"/>
      <c r="D59" s="17" t="n"/>
      <c r="E59" s="35" t="n"/>
      <c r="F59" s="19" t="n"/>
      <c r="G59" s="19" t="n"/>
      <c r="H59" s="20" t="n"/>
      <c r="I59" s="21" t="n"/>
      <c r="J59" s="21" t="n"/>
      <c r="K59" s="21" t="n"/>
      <c r="L59" s="21" t="n"/>
      <c r="M59" s="21" t="n"/>
      <c r="N59" s="22">
        <f>IF(OR(A59="",F59="",G59="",G59&lt;=F59),"",(G59-F59)*24)</f>
        <v/>
      </c>
      <c r="O59" s="23">
        <f>IF(L59="","",IFERROR(INDEX(Rooms!$C$6:$C$30,MATCH(L59,Rooms!$A$6:$A$30,0)),""))</f>
        <v/>
      </c>
      <c r="P59" s="23">
        <f>IF(OR(A59="",E59="",F59="",G59="",L59="",M59="Canceled",G59&lt;=F59),"",MAX(0,COUNTIFS($E$7:$E$206,E59,$L$7:$L$206,L59,$F$7:$F$206,"&lt;"&amp;G59,$G$7:$G$206,"&gt;"&amp;F59,$M$7:$M$206,"&lt;&gt;Canceled",$A$7:$A$206,"&lt;&gt;")-1))</f>
        <v/>
      </c>
      <c r="Q59" s="24">
        <f>IF(OR(A59="",L59=""),"",IFERROR(IF(OR(H59&gt;INDEX(Rooms!$C$6:$C$30,MATCH(L59,Rooms!$A$6:$A$30,0)),AND(I59="Yes",INDEX(Rooms!$D$6:$D$30,MATCH(L59,Rooms!$A$6:$A$30,0))&lt;&gt;"Yes"),AND(J59="Yes",INDEX(Rooms!$E$6:$E$30,MATCH(L59,Rooms!$A$6:$A$30,0))&lt;&gt;"Yes"),AND(K59="Yes",INDEX(Rooms!$F$6:$F$30,MATCH(L59,Rooms!$A$6:$A$30,0))&lt;&gt;"Yes")),"Does not fit","Fits"),"Does not fit"))</f>
        <v/>
      </c>
      <c r="R59" s="25">
        <f>IF(A59="","",IF(M59="Canceled","Canceled",IF(OR(B59="",C59="",D59="",E59="",F59="",G59="",H59="",I59="",J59="",K59="",M59=""),"Complete required fields",IF(G59&lt;=F59,"End time must be after start time",IF(AND(OR(M59="Ready to Schedule",M59="Scheduled"),L59=""),"Room assignment needed",IF(L59="","Draft—no room assigned",IF(IFERROR(INDEX(Rooms!$G$6:$G$30,MATCH(L59,Rooms!$A$6:$A$30,0)),"")&lt;&gt;"Yes","Room is missing or inactive",IF(P59&gt;0,"Time conflict",IF(Q59="Does not fit","Room does not meet needs","OK")))))))))</f>
        <v/>
      </c>
    </row>
    <row r="60">
      <c r="A60" s="17" t="n"/>
      <c r="B60" s="17" t="n"/>
      <c r="C60" s="17" t="n"/>
      <c r="D60" s="17" t="n"/>
      <c r="E60" s="35" t="n"/>
      <c r="F60" s="19" t="n"/>
      <c r="G60" s="19" t="n"/>
      <c r="H60" s="20" t="n"/>
      <c r="I60" s="21" t="n"/>
      <c r="J60" s="21" t="n"/>
      <c r="K60" s="21" t="n"/>
      <c r="L60" s="21" t="n"/>
      <c r="M60" s="21" t="n"/>
      <c r="N60" s="22">
        <f>IF(OR(A60="",F60="",G60="",G60&lt;=F60),"",(G60-F60)*24)</f>
        <v/>
      </c>
      <c r="O60" s="23">
        <f>IF(L60="","",IFERROR(INDEX(Rooms!$C$6:$C$30,MATCH(L60,Rooms!$A$6:$A$30,0)),""))</f>
        <v/>
      </c>
      <c r="P60" s="23">
        <f>IF(OR(A60="",E60="",F60="",G60="",L60="",M60="Canceled",G60&lt;=F60),"",MAX(0,COUNTIFS($E$7:$E$206,E60,$L$7:$L$206,L60,$F$7:$F$206,"&lt;"&amp;G60,$G$7:$G$206,"&gt;"&amp;F60,$M$7:$M$206,"&lt;&gt;Canceled",$A$7:$A$206,"&lt;&gt;")-1))</f>
        <v/>
      </c>
      <c r="Q60" s="24">
        <f>IF(OR(A60="",L60=""),"",IFERROR(IF(OR(H60&gt;INDEX(Rooms!$C$6:$C$30,MATCH(L60,Rooms!$A$6:$A$30,0)),AND(I60="Yes",INDEX(Rooms!$D$6:$D$30,MATCH(L60,Rooms!$A$6:$A$30,0))&lt;&gt;"Yes"),AND(J60="Yes",INDEX(Rooms!$E$6:$E$30,MATCH(L60,Rooms!$A$6:$A$30,0))&lt;&gt;"Yes"),AND(K60="Yes",INDEX(Rooms!$F$6:$F$30,MATCH(L60,Rooms!$A$6:$A$30,0))&lt;&gt;"Yes")),"Does not fit","Fits"),"Does not fit"))</f>
        <v/>
      </c>
      <c r="R60" s="25">
        <f>IF(A60="","",IF(M60="Canceled","Canceled",IF(OR(B60="",C60="",D60="",E60="",F60="",G60="",H60="",I60="",J60="",K60="",M60=""),"Complete required fields",IF(G60&lt;=F60,"End time must be after start time",IF(AND(OR(M60="Ready to Schedule",M60="Scheduled"),L60=""),"Room assignment needed",IF(L60="","Draft—no room assigned",IF(IFERROR(INDEX(Rooms!$G$6:$G$30,MATCH(L60,Rooms!$A$6:$A$30,0)),"")&lt;&gt;"Yes","Room is missing or inactive",IF(P60&gt;0,"Time conflict",IF(Q60="Does not fit","Room does not meet needs","OK")))))))))</f>
        <v/>
      </c>
    </row>
    <row r="61">
      <c r="A61" s="17" t="n"/>
      <c r="B61" s="17" t="n"/>
      <c r="C61" s="17" t="n"/>
      <c r="D61" s="17" t="n"/>
      <c r="E61" s="35" t="n"/>
      <c r="F61" s="19" t="n"/>
      <c r="G61" s="19" t="n"/>
      <c r="H61" s="20" t="n"/>
      <c r="I61" s="21" t="n"/>
      <c r="J61" s="21" t="n"/>
      <c r="K61" s="21" t="n"/>
      <c r="L61" s="21" t="n"/>
      <c r="M61" s="21" t="n"/>
      <c r="N61" s="22">
        <f>IF(OR(A61="",F61="",G61="",G61&lt;=F61),"",(G61-F61)*24)</f>
        <v/>
      </c>
      <c r="O61" s="23">
        <f>IF(L61="","",IFERROR(INDEX(Rooms!$C$6:$C$30,MATCH(L61,Rooms!$A$6:$A$30,0)),""))</f>
        <v/>
      </c>
      <c r="P61" s="23">
        <f>IF(OR(A61="",E61="",F61="",G61="",L61="",M61="Canceled",G61&lt;=F61),"",MAX(0,COUNTIFS($E$7:$E$206,E61,$L$7:$L$206,L61,$F$7:$F$206,"&lt;"&amp;G61,$G$7:$G$206,"&gt;"&amp;F61,$M$7:$M$206,"&lt;&gt;Canceled",$A$7:$A$206,"&lt;&gt;")-1))</f>
        <v/>
      </c>
      <c r="Q61" s="24">
        <f>IF(OR(A61="",L61=""),"",IFERROR(IF(OR(H61&gt;INDEX(Rooms!$C$6:$C$30,MATCH(L61,Rooms!$A$6:$A$30,0)),AND(I61="Yes",INDEX(Rooms!$D$6:$D$30,MATCH(L61,Rooms!$A$6:$A$30,0))&lt;&gt;"Yes"),AND(J61="Yes",INDEX(Rooms!$E$6:$E$30,MATCH(L61,Rooms!$A$6:$A$30,0))&lt;&gt;"Yes"),AND(K61="Yes",INDEX(Rooms!$F$6:$F$30,MATCH(L61,Rooms!$A$6:$A$30,0))&lt;&gt;"Yes")),"Does not fit","Fits"),"Does not fit"))</f>
        <v/>
      </c>
      <c r="R61" s="25">
        <f>IF(A61="","",IF(M61="Canceled","Canceled",IF(OR(B61="",C61="",D61="",E61="",F61="",G61="",H61="",I61="",J61="",K61="",M61=""),"Complete required fields",IF(G61&lt;=F61,"End time must be after start time",IF(AND(OR(M61="Ready to Schedule",M61="Scheduled"),L61=""),"Room assignment needed",IF(L61="","Draft—no room assigned",IF(IFERROR(INDEX(Rooms!$G$6:$G$30,MATCH(L61,Rooms!$A$6:$A$30,0)),"")&lt;&gt;"Yes","Room is missing or inactive",IF(P61&gt;0,"Time conflict",IF(Q61="Does not fit","Room does not meet needs","OK")))))))))</f>
        <v/>
      </c>
    </row>
    <row r="62">
      <c r="A62" s="17" t="n"/>
      <c r="B62" s="17" t="n"/>
      <c r="C62" s="17" t="n"/>
      <c r="D62" s="17" t="n"/>
      <c r="E62" s="35" t="n"/>
      <c r="F62" s="19" t="n"/>
      <c r="G62" s="19" t="n"/>
      <c r="H62" s="20" t="n"/>
      <c r="I62" s="21" t="n"/>
      <c r="J62" s="21" t="n"/>
      <c r="K62" s="21" t="n"/>
      <c r="L62" s="21" t="n"/>
      <c r="M62" s="21" t="n"/>
      <c r="N62" s="22">
        <f>IF(OR(A62="",F62="",G62="",G62&lt;=F62),"",(G62-F62)*24)</f>
        <v/>
      </c>
      <c r="O62" s="23">
        <f>IF(L62="","",IFERROR(INDEX(Rooms!$C$6:$C$30,MATCH(L62,Rooms!$A$6:$A$30,0)),""))</f>
        <v/>
      </c>
      <c r="P62" s="23">
        <f>IF(OR(A62="",E62="",F62="",G62="",L62="",M62="Canceled",G62&lt;=F62),"",MAX(0,COUNTIFS($E$7:$E$206,E62,$L$7:$L$206,L62,$F$7:$F$206,"&lt;"&amp;G62,$G$7:$G$206,"&gt;"&amp;F62,$M$7:$M$206,"&lt;&gt;Canceled",$A$7:$A$206,"&lt;&gt;")-1))</f>
        <v/>
      </c>
      <c r="Q62" s="24">
        <f>IF(OR(A62="",L62=""),"",IFERROR(IF(OR(H62&gt;INDEX(Rooms!$C$6:$C$30,MATCH(L62,Rooms!$A$6:$A$30,0)),AND(I62="Yes",INDEX(Rooms!$D$6:$D$30,MATCH(L62,Rooms!$A$6:$A$30,0))&lt;&gt;"Yes"),AND(J62="Yes",INDEX(Rooms!$E$6:$E$30,MATCH(L62,Rooms!$A$6:$A$30,0))&lt;&gt;"Yes"),AND(K62="Yes",INDEX(Rooms!$F$6:$F$30,MATCH(L62,Rooms!$A$6:$A$30,0))&lt;&gt;"Yes")),"Does not fit","Fits"),"Does not fit"))</f>
        <v/>
      </c>
      <c r="R62" s="25">
        <f>IF(A62="","",IF(M62="Canceled","Canceled",IF(OR(B62="",C62="",D62="",E62="",F62="",G62="",H62="",I62="",J62="",K62="",M62=""),"Complete required fields",IF(G62&lt;=F62,"End time must be after start time",IF(AND(OR(M62="Ready to Schedule",M62="Scheduled"),L62=""),"Room assignment needed",IF(L62="","Draft—no room assigned",IF(IFERROR(INDEX(Rooms!$G$6:$G$30,MATCH(L62,Rooms!$A$6:$A$30,0)),"")&lt;&gt;"Yes","Room is missing or inactive",IF(P62&gt;0,"Time conflict",IF(Q62="Does not fit","Room does not meet needs","OK")))))))))</f>
        <v/>
      </c>
    </row>
    <row r="63">
      <c r="A63" s="17" t="n"/>
      <c r="B63" s="17" t="n"/>
      <c r="C63" s="17" t="n"/>
      <c r="D63" s="17" t="n"/>
      <c r="E63" s="35" t="n"/>
      <c r="F63" s="19" t="n"/>
      <c r="G63" s="19" t="n"/>
      <c r="H63" s="20" t="n"/>
      <c r="I63" s="21" t="n"/>
      <c r="J63" s="21" t="n"/>
      <c r="K63" s="21" t="n"/>
      <c r="L63" s="21" t="n"/>
      <c r="M63" s="21" t="n"/>
      <c r="N63" s="22">
        <f>IF(OR(A63="",F63="",G63="",G63&lt;=F63),"",(G63-F63)*24)</f>
        <v/>
      </c>
      <c r="O63" s="23">
        <f>IF(L63="","",IFERROR(INDEX(Rooms!$C$6:$C$30,MATCH(L63,Rooms!$A$6:$A$30,0)),""))</f>
        <v/>
      </c>
      <c r="P63" s="23">
        <f>IF(OR(A63="",E63="",F63="",G63="",L63="",M63="Canceled",G63&lt;=F63),"",MAX(0,COUNTIFS($E$7:$E$206,E63,$L$7:$L$206,L63,$F$7:$F$206,"&lt;"&amp;G63,$G$7:$G$206,"&gt;"&amp;F63,$M$7:$M$206,"&lt;&gt;Canceled",$A$7:$A$206,"&lt;&gt;")-1))</f>
        <v/>
      </c>
      <c r="Q63" s="24">
        <f>IF(OR(A63="",L63=""),"",IFERROR(IF(OR(H63&gt;INDEX(Rooms!$C$6:$C$30,MATCH(L63,Rooms!$A$6:$A$30,0)),AND(I63="Yes",INDEX(Rooms!$D$6:$D$30,MATCH(L63,Rooms!$A$6:$A$30,0))&lt;&gt;"Yes"),AND(J63="Yes",INDEX(Rooms!$E$6:$E$30,MATCH(L63,Rooms!$A$6:$A$30,0))&lt;&gt;"Yes"),AND(K63="Yes",INDEX(Rooms!$F$6:$F$30,MATCH(L63,Rooms!$A$6:$A$30,0))&lt;&gt;"Yes")),"Does not fit","Fits"),"Does not fit"))</f>
        <v/>
      </c>
      <c r="R63" s="25">
        <f>IF(A63="","",IF(M63="Canceled","Canceled",IF(OR(B63="",C63="",D63="",E63="",F63="",G63="",H63="",I63="",J63="",K63="",M63=""),"Complete required fields",IF(G63&lt;=F63,"End time must be after start time",IF(AND(OR(M63="Ready to Schedule",M63="Scheduled"),L63=""),"Room assignment needed",IF(L63="","Draft—no room assigned",IF(IFERROR(INDEX(Rooms!$G$6:$G$30,MATCH(L63,Rooms!$A$6:$A$30,0)),"")&lt;&gt;"Yes","Room is missing or inactive",IF(P63&gt;0,"Time conflict",IF(Q63="Does not fit","Room does not meet needs","OK")))))))))</f>
        <v/>
      </c>
    </row>
    <row r="64">
      <c r="A64" s="17" t="n"/>
      <c r="B64" s="17" t="n"/>
      <c r="C64" s="17" t="n"/>
      <c r="D64" s="17" t="n"/>
      <c r="E64" s="35" t="n"/>
      <c r="F64" s="19" t="n"/>
      <c r="G64" s="19" t="n"/>
      <c r="H64" s="20" t="n"/>
      <c r="I64" s="21" t="n"/>
      <c r="J64" s="21" t="n"/>
      <c r="K64" s="21" t="n"/>
      <c r="L64" s="21" t="n"/>
      <c r="M64" s="21" t="n"/>
      <c r="N64" s="22">
        <f>IF(OR(A64="",F64="",G64="",G64&lt;=F64),"",(G64-F64)*24)</f>
        <v/>
      </c>
      <c r="O64" s="23">
        <f>IF(L64="","",IFERROR(INDEX(Rooms!$C$6:$C$30,MATCH(L64,Rooms!$A$6:$A$30,0)),""))</f>
        <v/>
      </c>
      <c r="P64" s="23">
        <f>IF(OR(A64="",E64="",F64="",G64="",L64="",M64="Canceled",G64&lt;=F64),"",MAX(0,COUNTIFS($E$7:$E$206,E64,$L$7:$L$206,L64,$F$7:$F$206,"&lt;"&amp;G64,$G$7:$G$206,"&gt;"&amp;F64,$M$7:$M$206,"&lt;&gt;Canceled",$A$7:$A$206,"&lt;&gt;")-1))</f>
        <v/>
      </c>
      <c r="Q64" s="24">
        <f>IF(OR(A64="",L64=""),"",IFERROR(IF(OR(H64&gt;INDEX(Rooms!$C$6:$C$30,MATCH(L64,Rooms!$A$6:$A$30,0)),AND(I64="Yes",INDEX(Rooms!$D$6:$D$30,MATCH(L64,Rooms!$A$6:$A$30,0))&lt;&gt;"Yes"),AND(J64="Yes",INDEX(Rooms!$E$6:$E$30,MATCH(L64,Rooms!$A$6:$A$30,0))&lt;&gt;"Yes"),AND(K64="Yes",INDEX(Rooms!$F$6:$F$30,MATCH(L64,Rooms!$A$6:$A$30,0))&lt;&gt;"Yes")),"Does not fit","Fits"),"Does not fit"))</f>
        <v/>
      </c>
      <c r="R64" s="25">
        <f>IF(A64="","",IF(M64="Canceled","Canceled",IF(OR(B64="",C64="",D64="",E64="",F64="",G64="",H64="",I64="",J64="",K64="",M64=""),"Complete required fields",IF(G64&lt;=F64,"End time must be after start time",IF(AND(OR(M64="Ready to Schedule",M64="Scheduled"),L64=""),"Room assignment needed",IF(L64="","Draft—no room assigned",IF(IFERROR(INDEX(Rooms!$G$6:$G$30,MATCH(L64,Rooms!$A$6:$A$30,0)),"")&lt;&gt;"Yes","Room is missing or inactive",IF(P64&gt;0,"Time conflict",IF(Q64="Does not fit","Room does not meet needs","OK")))))))))</f>
        <v/>
      </c>
    </row>
    <row r="65">
      <c r="A65" s="17" t="n"/>
      <c r="B65" s="17" t="n"/>
      <c r="C65" s="17" t="n"/>
      <c r="D65" s="17" t="n"/>
      <c r="E65" s="35" t="n"/>
      <c r="F65" s="19" t="n"/>
      <c r="G65" s="19" t="n"/>
      <c r="H65" s="20" t="n"/>
      <c r="I65" s="21" t="n"/>
      <c r="J65" s="21" t="n"/>
      <c r="K65" s="21" t="n"/>
      <c r="L65" s="21" t="n"/>
      <c r="M65" s="21" t="n"/>
      <c r="N65" s="22">
        <f>IF(OR(A65="",F65="",G65="",G65&lt;=F65),"",(G65-F65)*24)</f>
        <v/>
      </c>
      <c r="O65" s="23">
        <f>IF(L65="","",IFERROR(INDEX(Rooms!$C$6:$C$30,MATCH(L65,Rooms!$A$6:$A$30,0)),""))</f>
        <v/>
      </c>
      <c r="P65" s="23">
        <f>IF(OR(A65="",E65="",F65="",G65="",L65="",M65="Canceled",G65&lt;=F65),"",MAX(0,COUNTIFS($E$7:$E$206,E65,$L$7:$L$206,L65,$F$7:$F$206,"&lt;"&amp;G65,$G$7:$G$206,"&gt;"&amp;F65,$M$7:$M$206,"&lt;&gt;Canceled",$A$7:$A$206,"&lt;&gt;")-1))</f>
        <v/>
      </c>
      <c r="Q65" s="24">
        <f>IF(OR(A65="",L65=""),"",IFERROR(IF(OR(H65&gt;INDEX(Rooms!$C$6:$C$30,MATCH(L65,Rooms!$A$6:$A$30,0)),AND(I65="Yes",INDEX(Rooms!$D$6:$D$30,MATCH(L65,Rooms!$A$6:$A$30,0))&lt;&gt;"Yes"),AND(J65="Yes",INDEX(Rooms!$E$6:$E$30,MATCH(L65,Rooms!$A$6:$A$30,0))&lt;&gt;"Yes"),AND(K65="Yes",INDEX(Rooms!$F$6:$F$30,MATCH(L65,Rooms!$A$6:$A$30,0))&lt;&gt;"Yes")),"Does not fit","Fits"),"Does not fit"))</f>
        <v/>
      </c>
      <c r="R65" s="25">
        <f>IF(A65="","",IF(M65="Canceled","Canceled",IF(OR(B65="",C65="",D65="",E65="",F65="",G65="",H65="",I65="",J65="",K65="",M65=""),"Complete required fields",IF(G65&lt;=F65,"End time must be after start time",IF(AND(OR(M65="Ready to Schedule",M65="Scheduled"),L65=""),"Room assignment needed",IF(L65="","Draft—no room assigned",IF(IFERROR(INDEX(Rooms!$G$6:$G$30,MATCH(L65,Rooms!$A$6:$A$30,0)),"")&lt;&gt;"Yes","Room is missing or inactive",IF(P65&gt;0,"Time conflict",IF(Q65="Does not fit","Room does not meet needs","OK")))))))))</f>
        <v/>
      </c>
    </row>
    <row r="66">
      <c r="A66" s="17" t="n"/>
      <c r="B66" s="17" t="n"/>
      <c r="C66" s="17" t="n"/>
      <c r="D66" s="17" t="n"/>
      <c r="E66" s="35" t="n"/>
      <c r="F66" s="19" t="n"/>
      <c r="G66" s="19" t="n"/>
      <c r="H66" s="20" t="n"/>
      <c r="I66" s="21" t="n"/>
      <c r="J66" s="21" t="n"/>
      <c r="K66" s="21" t="n"/>
      <c r="L66" s="21" t="n"/>
      <c r="M66" s="21" t="n"/>
      <c r="N66" s="22">
        <f>IF(OR(A66="",F66="",G66="",G66&lt;=F66),"",(G66-F66)*24)</f>
        <v/>
      </c>
      <c r="O66" s="23">
        <f>IF(L66="","",IFERROR(INDEX(Rooms!$C$6:$C$30,MATCH(L66,Rooms!$A$6:$A$30,0)),""))</f>
        <v/>
      </c>
      <c r="P66" s="23">
        <f>IF(OR(A66="",E66="",F66="",G66="",L66="",M66="Canceled",G66&lt;=F66),"",MAX(0,COUNTIFS($E$7:$E$206,E66,$L$7:$L$206,L66,$F$7:$F$206,"&lt;"&amp;G66,$G$7:$G$206,"&gt;"&amp;F66,$M$7:$M$206,"&lt;&gt;Canceled",$A$7:$A$206,"&lt;&gt;")-1))</f>
        <v/>
      </c>
      <c r="Q66" s="24">
        <f>IF(OR(A66="",L66=""),"",IFERROR(IF(OR(H66&gt;INDEX(Rooms!$C$6:$C$30,MATCH(L66,Rooms!$A$6:$A$30,0)),AND(I66="Yes",INDEX(Rooms!$D$6:$D$30,MATCH(L66,Rooms!$A$6:$A$30,0))&lt;&gt;"Yes"),AND(J66="Yes",INDEX(Rooms!$E$6:$E$30,MATCH(L66,Rooms!$A$6:$A$30,0))&lt;&gt;"Yes"),AND(K66="Yes",INDEX(Rooms!$F$6:$F$30,MATCH(L66,Rooms!$A$6:$A$30,0))&lt;&gt;"Yes")),"Does not fit","Fits"),"Does not fit"))</f>
        <v/>
      </c>
      <c r="R66" s="25">
        <f>IF(A66="","",IF(M66="Canceled","Canceled",IF(OR(B66="",C66="",D66="",E66="",F66="",G66="",H66="",I66="",J66="",K66="",M66=""),"Complete required fields",IF(G66&lt;=F66,"End time must be after start time",IF(AND(OR(M66="Ready to Schedule",M66="Scheduled"),L66=""),"Room assignment needed",IF(L66="","Draft—no room assigned",IF(IFERROR(INDEX(Rooms!$G$6:$G$30,MATCH(L66,Rooms!$A$6:$A$30,0)),"")&lt;&gt;"Yes","Room is missing or inactive",IF(P66&gt;0,"Time conflict",IF(Q66="Does not fit","Room does not meet needs","OK")))))))))</f>
        <v/>
      </c>
    </row>
    <row r="67">
      <c r="A67" s="17" t="n"/>
      <c r="B67" s="17" t="n"/>
      <c r="C67" s="17" t="n"/>
      <c r="D67" s="17" t="n"/>
      <c r="E67" s="35" t="n"/>
      <c r="F67" s="19" t="n"/>
      <c r="G67" s="19" t="n"/>
      <c r="H67" s="20" t="n"/>
      <c r="I67" s="21" t="n"/>
      <c r="J67" s="21" t="n"/>
      <c r="K67" s="21" t="n"/>
      <c r="L67" s="21" t="n"/>
      <c r="M67" s="21" t="n"/>
      <c r="N67" s="22">
        <f>IF(OR(A67="",F67="",G67="",G67&lt;=F67),"",(G67-F67)*24)</f>
        <v/>
      </c>
      <c r="O67" s="23">
        <f>IF(L67="","",IFERROR(INDEX(Rooms!$C$6:$C$30,MATCH(L67,Rooms!$A$6:$A$30,0)),""))</f>
        <v/>
      </c>
      <c r="P67" s="23">
        <f>IF(OR(A67="",E67="",F67="",G67="",L67="",M67="Canceled",G67&lt;=F67),"",MAX(0,COUNTIFS($E$7:$E$206,E67,$L$7:$L$206,L67,$F$7:$F$206,"&lt;"&amp;G67,$G$7:$G$206,"&gt;"&amp;F67,$M$7:$M$206,"&lt;&gt;Canceled",$A$7:$A$206,"&lt;&gt;")-1))</f>
        <v/>
      </c>
      <c r="Q67" s="24">
        <f>IF(OR(A67="",L67=""),"",IFERROR(IF(OR(H67&gt;INDEX(Rooms!$C$6:$C$30,MATCH(L67,Rooms!$A$6:$A$30,0)),AND(I67="Yes",INDEX(Rooms!$D$6:$D$30,MATCH(L67,Rooms!$A$6:$A$30,0))&lt;&gt;"Yes"),AND(J67="Yes",INDEX(Rooms!$E$6:$E$30,MATCH(L67,Rooms!$A$6:$A$30,0))&lt;&gt;"Yes"),AND(K67="Yes",INDEX(Rooms!$F$6:$F$30,MATCH(L67,Rooms!$A$6:$A$30,0))&lt;&gt;"Yes")),"Does not fit","Fits"),"Does not fit"))</f>
        <v/>
      </c>
      <c r="R67" s="25">
        <f>IF(A67="","",IF(M67="Canceled","Canceled",IF(OR(B67="",C67="",D67="",E67="",F67="",G67="",H67="",I67="",J67="",K67="",M67=""),"Complete required fields",IF(G67&lt;=F67,"End time must be after start time",IF(AND(OR(M67="Ready to Schedule",M67="Scheduled"),L67=""),"Room assignment needed",IF(L67="","Draft—no room assigned",IF(IFERROR(INDEX(Rooms!$G$6:$G$30,MATCH(L67,Rooms!$A$6:$A$30,0)),"")&lt;&gt;"Yes","Room is missing or inactive",IF(P67&gt;0,"Time conflict",IF(Q67="Does not fit","Room does not meet needs","OK")))))))))</f>
        <v/>
      </c>
    </row>
    <row r="68">
      <c r="A68" s="17" t="n"/>
      <c r="B68" s="17" t="n"/>
      <c r="C68" s="17" t="n"/>
      <c r="D68" s="17" t="n"/>
      <c r="E68" s="35" t="n"/>
      <c r="F68" s="19" t="n"/>
      <c r="G68" s="19" t="n"/>
      <c r="H68" s="20" t="n"/>
      <c r="I68" s="21" t="n"/>
      <c r="J68" s="21" t="n"/>
      <c r="K68" s="21" t="n"/>
      <c r="L68" s="21" t="n"/>
      <c r="M68" s="21" t="n"/>
      <c r="N68" s="22">
        <f>IF(OR(A68="",F68="",G68="",G68&lt;=F68),"",(G68-F68)*24)</f>
        <v/>
      </c>
      <c r="O68" s="23">
        <f>IF(L68="","",IFERROR(INDEX(Rooms!$C$6:$C$30,MATCH(L68,Rooms!$A$6:$A$30,0)),""))</f>
        <v/>
      </c>
      <c r="P68" s="23">
        <f>IF(OR(A68="",E68="",F68="",G68="",L68="",M68="Canceled",G68&lt;=F68),"",MAX(0,COUNTIFS($E$7:$E$206,E68,$L$7:$L$206,L68,$F$7:$F$206,"&lt;"&amp;G68,$G$7:$G$206,"&gt;"&amp;F68,$M$7:$M$206,"&lt;&gt;Canceled",$A$7:$A$206,"&lt;&gt;")-1))</f>
        <v/>
      </c>
      <c r="Q68" s="24">
        <f>IF(OR(A68="",L68=""),"",IFERROR(IF(OR(H68&gt;INDEX(Rooms!$C$6:$C$30,MATCH(L68,Rooms!$A$6:$A$30,0)),AND(I68="Yes",INDEX(Rooms!$D$6:$D$30,MATCH(L68,Rooms!$A$6:$A$30,0))&lt;&gt;"Yes"),AND(J68="Yes",INDEX(Rooms!$E$6:$E$30,MATCH(L68,Rooms!$A$6:$A$30,0))&lt;&gt;"Yes"),AND(K68="Yes",INDEX(Rooms!$F$6:$F$30,MATCH(L68,Rooms!$A$6:$A$30,0))&lt;&gt;"Yes")),"Does not fit","Fits"),"Does not fit"))</f>
        <v/>
      </c>
      <c r="R68" s="25">
        <f>IF(A68="","",IF(M68="Canceled","Canceled",IF(OR(B68="",C68="",D68="",E68="",F68="",G68="",H68="",I68="",J68="",K68="",M68=""),"Complete required fields",IF(G68&lt;=F68,"End time must be after start time",IF(AND(OR(M68="Ready to Schedule",M68="Scheduled"),L68=""),"Room assignment needed",IF(L68="","Draft—no room assigned",IF(IFERROR(INDEX(Rooms!$G$6:$G$30,MATCH(L68,Rooms!$A$6:$A$30,0)),"")&lt;&gt;"Yes","Room is missing or inactive",IF(P68&gt;0,"Time conflict",IF(Q68="Does not fit","Room does not meet needs","OK")))))))))</f>
        <v/>
      </c>
    </row>
    <row r="69">
      <c r="A69" s="17" t="n"/>
      <c r="B69" s="17" t="n"/>
      <c r="C69" s="17" t="n"/>
      <c r="D69" s="17" t="n"/>
      <c r="E69" s="35" t="n"/>
      <c r="F69" s="19" t="n"/>
      <c r="G69" s="19" t="n"/>
      <c r="H69" s="20" t="n"/>
      <c r="I69" s="21" t="n"/>
      <c r="J69" s="21" t="n"/>
      <c r="K69" s="21" t="n"/>
      <c r="L69" s="21" t="n"/>
      <c r="M69" s="21" t="n"/>
      <c r="N69" s="22">
        <f>IF(OR(A69="",F69="",G69="",G69&lt;=F69),"",(G69-F69)*24)</f>
        <v/>
      </c>
      <c r="O69" s="23">
        <f>IF(L69="","",IFERROR(INDEX(Rooms!$C$6:$C$30,MATCH(L69,Rooms!$A$6:$A$30,0)),""))</f>
        <v/>
      </c>
      <c r="P69" s="23">
        <f>IF(OR(A69="",E69="",F69="",G69="",L69="",M69="Canceled",G69&lt;=F69),"",MAX(0,COUNTIFS($E$7:$E$206,E69,$L$7:$L$206,L69,$F$7:$F$206,"&lt;"&amp;G69,$G$7:$G$206,"&gt;"&amp;F69,$M$7:$M$206,"&lt;&gt;Canceled",$A$7:$A$206,"&lt;&gt;")-1))</f>
        <v/>
      </c>
      <c r="Q69" s="24">
        <f>IF(OR(A69="",L69=""),"",IFERROR(IF(OR(H69&gt;INDEX(Rooms!$C$6:$C$30,MATCH(L69,Rooms!$A$6:$A$30,0)),AND(I69="Yes",INDEX(Rooms!$D$6:$D$30,MATCH(L69,Rooms!$A$6:$A$30,0))&lt;&gt;"Yes"),AND(J69="Yes",INDEX(Rooms!$E$6:$E$30,MATCH(L69,Rooms!$A$6:$A$30,0))&lt;&gt;"Yes"),AND(K69="Yes",INDEX(Rooms!$F$6:$F$30,MATCH(L69,Rooms!$A$6:$A$30,0))&lt;&gt;"Yes")),"Does not fit","Fits"),"Does not fit"))</f>
        <v/>
      </c>
      <c r="R69" s="25">
        <f>IF(A69="","",IF(M69="Canceled","Canceled",IF(OR(B69="",C69="",D69="",E69="",F69="",G69="",H69="",I69="",J69="",K69="",M69=""),"Complete required fields",IF(G69&lt;=F69,"End time must be after start time",IF(AND(OR(M69="Ready to Schedule",M69="Scheduled"),L69=""),"Room assignment needed",IF(L69="","Draft—no room assigned",IF(IFERROR(INDEX(Rooms!$G$6:$G$30,MATCH(L69,Rooms!$A$6:$A$30,0)),"")&lt;&gt;"Yes","Room is missing or inactive",IF(P69&gt;0,"Time conflict",IF(Q69="Does not fit","Room does not meet needs","OK")))))))))</f>
        <v/>
      </c>
    </row>
    <row r="70">
      <c r="A70" s="17" t="n"/>
      <c r="B70" s="17" t="n"/>
      <c r="C70" s="17" t="n"/>
      <c r="D70" s="17" t="n"/>
      <c r="E70" s="35" t="n"/>
      <c r="F70" s="19" t="n"/>
      <c r="G70" s="19" t="n"/>
      <c r="H70" s="20" t="n"/>
      <c r="I70" s="21" t="n"/>
      <c r="J70" s="21" t="n"/>
      <c r="K70" s="21" t="n"/>
      <c r="L70" s="21" t="n"/>
      <c r="M70" s="21" t="n"/>
      <c r="N70" s="22">
        <f>IF(OR(A70="",F70="",G70="",G70&lt;=F70),"",(G70-F70)*24)</f>
        <v/>
      </c>
      <c r="O70" s="23">
        <f>IF(L70="","",IFERROR(INDEX(Rooms!$C$6:$C$30,MATCH(L70,Rooms!$A$6:$A$30,0)),""))</f>
        <v/>
      </c>
      <c r="P70" s="23">
        <f>IF(OR(A70="",E70="",F70="",G70="",L70="",M70="Canceled",G70&lt;=F70),"",MAX(0,COUNTIFS($E$7:$E$206,E70,$L$7:$L$206,L70,$F$7:$F$206,"&lt;"&amp;G70,$G$7:$G$206,"&gt;"&amp;F70,$M$7:$M$206,"&lt;&gt;Canceled",$A$7:$A$206,"&lt;&gt;")-1))</f>
        <v/>
      </c>
      <c r="Q70" s="24">
        <f>IF(OR(A70="",L70=""),"",IFERROR(IF(OR(H70&gt;INDEX(Rooms!$C$6:$C$30,MATCH(L70,Rooms!$A$6:$A$30,0)),AND(I70="Yes",INDEX(Rooms!$D$6:$D$30,MATCH(L70,Rooms!$A$6:$A$30,0))&lt;&gt;"Yes"),AND(J70="Yes",INDEX(Rooms!$E$6:$E$30,MATCH(L70,Rooms!$A$6:$A$30,0))&lt;&gt;"Yes"),AND(K70="Yes",INDEX(Rooms!$F$6:$F$30,MATCH(L70,Rooms!$A$6:$A$30,0))&lt;&gt;"Yes")),"Does not fit","Fits"),"Does not fit"))</f>
        <v/>
      </c>
      <c r="R70" s="25">
        <f>IF(A70="","",IF(M70="Canceled","Canceled",IF(OR(B70="",C70="",D70="",E70="",F70="",G70="",H70="",I70="",J70="",K70="",M70=""),"Complete required fields",IF(G70&lt;=F70,"End time must be after start time",IF(AND(OR(M70="Ready to Schedule",M70="Scheduled"),L70=""),"Room assignment needed",IF(L70="","Draft—no room assigned",IF(IFERROR(INDEX(Rooms!$G$6:$G$30,MATCH(L70,Rooms!$A$6:$A$30,0)),"")&lt;&gt;"Yes","Room is missing or inactive",IF(P70&gt;0,"Time conflict",IF(Q70="Does not fit","Room does not meet needs","OK")))))))))</f>
        <v/>
      </c>
    </row>
    <row r="71">
      <c r="A71" s="17" t="n"/>
      <c r="B71" s="17" t="n"/>
      <c r="C71" s="17" t="n"/>
      <c r="D71" s="17" t="n"/>
      <c r="E71" s="35" t="n"/>
      <c r="F71" s="19" t="n"/>
      <c r="G71" s="19" t="n"/>
      <c r="H71" s="20" t="n"/>
      <c r="I71" s="21" t="n"/>
      <c r="J71" s="21" t="n"/>
      <c r="K71" s="21" t="n"/>
      <c r="L71" s="21" t="n"/>
      <c r="M71" s="21" t="n"/>
      <c r="N71" s="22">
        <f>IF(OR(A71="",F71="",G71="",G71&lt;=F71),"",(G71-F71)*24)</f>
        <v/>
      </c>
      <c r="O71" s="23">
        <f>IF(L71="","",IFERROR(INDEX(Rooms!$C$6:$C$30,MATCH(L71,Rooms!$A$6:$A$30,0)),""))</f>
        <v/>
      </c>
      <c r="P71" s="23">
        <f>IF(OR(A71="",E71="",F71="",G71="",L71="",M71="Canceled",G71&lt;=F71),"",MAX(0,COUNTIFS($E$7:$E$206,E71,$L$7:$L$206,L71,$F$7:$F$206,"&lt;"&amp;G71,$G$7:$G$206,"&gt;"&amp;F71,$M$7:$M$206,"&lt;&gt;Canceled",$A$7:$A$206,"&lt;&gt;")-1))</f>
        <v/>
      </c>
      <c r="Q71" s="24">
        <f>IF(OR(A71="",L71=""),"",IFERROR(IF(OR(H71&gt;INDEX(Rooms!$C$6:$C$30,MATCH(L71,Rooms!$A$6:$A$30,0)),AND(I71="Yes",INDEX(Rooms!$D$6:$D$30,MATCH(L71,Rooms!$A$6:$A$30,0))&lt;&gt;"Yes"),AND(J71="Yes",INDEX(Rooms!$E$6:$E$30,MATCH(L71,Rooms!$A$6:$A$30,0))&lt;&gt;"Yes"),AND(K71="Yes",INDEX(Rooms!$F$6:$F$30,MATCH(L71,Rooms!$A$6:$A$30,0))&lt;&gt;"Yes")),"Does not fit","Fits"),"Does not fit"))</f>
        <v/>
      </c>
      <c r="R71" s="25">
        <f>IF(A71="","",IF(M71="Canceled","Canceled",IF(OR(B71="",C71="",D71="",E71="",F71="",G71="",H71="",I71="",J71="",K71="",M71=""),"Complete required fields",IF(G71&lt;=F71,"End time must be after start time",IF(AND(OR(M71="Ready to Schedule",M71="Scheduled"),L71=""),"Room assignment needed",IF(L71="","Draft—no room assigned",IF(IFERROR(INDEX(Rooms!$G$6:$G$30,MATCH(L71,Rooms!$A$6:$A$30,0)),"")&lt;&gt;"Yes","Room is missing or inactive",IF(P71&gt;0,"Time conflict",IF(Q71="Does not fit","Room does not meet needs","OK")))))))))</f>
        <v/>
      </c>
    </row>
    <row r="72">
      <c r="A72" s="17" t="n"/>
      <c r="B72" s="17" t="n"/>
      <c r="C72" s="17" t="n"/>
      <c r="D72" s="17" t="n"/>
      <c r="E72" s="35" t="n"/>
      <c r="F72" s="19" t="n"/>
      <c r="G72" s="19" t="n"/>
      <c r="H72" s="20" t="n"/>
      <c r="I72" s="21" t="n"/>
      <c r="J72" s="21" t="n"/>
      <c r="K72" s="21" t="n"/>
      <c r="L72" s="21" t="n"/>
      <c r="M72" s="21" t="n"/>
      <c r="N72" s="22">
        <f>IF(OR(A72="",F72="",G72="",G72&lt;=F72),"",(G72-F72)*24)</f>
        <v/>
      </c>
      <c r="O72" s="23">
        <f>IF(L72="","",IFERROR(INDEX(Rooms!$C$6:$C$30,MATCH(L72,Rooms!$A$6:$A$30,0)),""))</f>
        <v/>
      </c>
      <c r="P72" s="23">
        <f>IF(OR(A72="",E72="",F72="",G72="",L72="",M72="Canceled",G72&lt;=F72),"",MAX(0,COUNTIFS($E$7:$E$206,E72,$L$7:$L$206,L72,$F$7:$F$206,"&lt;"&amp;G72,$G$7:$G$206,"&gt;"&amp;F72,$M$7:$M$206,"&lt;&gt;Canceled",$A$7:$A$206,"&lt;&gt;")-1))</f>
        <v/>
      </c>
      <c r="Q72" s="24">
        <f>IF(OR(A72="",L72=""),"",IFERROR(IF(OR(H72&gt;INDEX(Rooms!$C$6:$C$30,MATCH(L72,Rooms!$A$6:$A$30,0)),AND(I72="Yes",INDEX(Rooms!$D$6:$D$30,MATCH(L72,Rooms!$A$6:$A$30,0))&lt;&gt;"Yes"),AND(J72="Yes",INDEX(Rooms!$E$6:$E$30,MATCH(L72,Rooms!$A$6:$A$30,0))&lt;&gt;"Yes"),AND(K72="Yes",INDEX(Rooms!$F$6:$F$30,MATCH(L72,Rooms!$A$6:$A$30,0))&lt;&gt;"Yes")),"Does not fit","Fits"),"Does not fit"))</f>
        <v/>
      </c>
      <c r="R72" s="25">
        <f>IF(A72="","",IF(M72="Canceled","Canceled",IF(OR(B72="",C72="",D72="",E72="",F72="",G72="",H72="",I72="",J72="",K72="",M72=""),"Complete required fields",IF(G72&lt;=F72,"End time must be after start time",IF(AND(OR(M72="Ready to Schedule",M72="Scheduled"),L72=""),"Room assignment needed",IF(L72="","Draft—no room assigned",IF(IFERROR(INDEX(Rooms!$G$6:$G$30,MATCH(L72,Rooms!$A$6:$A$30,0)),"")&lt;&gt;"Yes","Room is missing or inactive",IF(P72&gt;0,"Time conflict",IF(Q72="Does not fit","Room does not meet needs","OK")))))))))</f>
        <v/>
      </c>
    </row>
    <row r="73">
      <c r="A73" s="17" t="n"/>
      <c r="B73" s="17" t="n"/>
      <c r="C73" s="17" t="n"/>
      <c r="D73" s="17" t="n"/>
      <c r="E73" s="35" t="n"/>
      <c r="F73" s="19" t="n"/>
      <c r="G73" s="19" t="n"/>
      <c r="H73" s="20" t="n"/>
      <c r="I73" s="21" t="n"/>
      <c r="J73" s="21" t="n"/>
      <c r="K73" s="21" t="n"/>
      <c r="L73" s="21" t="n"/>
      <c r="M73" s="21" t="n"/>
      <c r="N73" s="22">
        <f>IF(OR(A73="",F73="",G73="",G73&lt;=F73),"",(G73-F73)*24)</f>
        <v/>
      </c>
      <c r="O73" s="23">
        <f>IF(L73="","",IFERROR(INDEX(Rooms!$C$6:$C$30,MATCH(L73,Rooms!$A$6:$A$30,0)),""))</f>
        <v/>
      </c>
      <c r="P73" s="23">
        <f>IF(OR(A73="",E73="",F73="",G73="",L73="",M73="Canceled",G73&lt;=F73),"",MAX(0,COUNTIFS($E$7:$E$206,E73,$L$7:$L$206,L73,$F$7:$F$206,"&lt;"&amp;G73,$G$7:$G$206,"&gt;"&amp;F73,$M$7:$M$206,"&lt;&gt;Canceled",$A$7:$A$206,"&lt;&gt;")-1))</f>
        <v/>
      </c>
      <c r="Q73" s="24">
        <f>IF(OR(A73="",L73=""),"",IFERROR(IF(OR(H73&gt;INDEX(Rooms!$C$6:$C$30,MATCH(L73,Rooms!$A$6:$A$30,0)),AND(I73="Yes",INDEX(Rooms!$D$6:$D$30,MATCH(L73,Rooms!$A$6:$A$30,0))&lt;&gt;"Yes"),AND(J73="Yes",INDEX(Rooms!$E$6:$E$30,MATCH(L73,Rooms!$A$6:$A$30,0))&lt;&gt;"Yes"),AND(K73="Yes",INDEX(Rooms!$F$6:$F$30,MATCH(L73,Rooms!$A$6:$A$30,0))&lt;&gt;"Yes")),"Does not fit","Fits"),"Does not fit"))</f>
        <v/>
      </c>
      <c r="R73" s="25">
        <f>IF(A73="","",IF(M73="Canceled","Canceled",IF(OR(B73="",C73="",D73="",E73="",F73="",G73="",H73="",I73="",J73="",K73="",M73=""),"Complete required fields",IF(G73&lt;=F73,"End time must be after start time",IF(AND(OR(M73="Ready to Schedule",M73="Scheduled"),L73=""),"Room assignment needed",IF(L73="","Draft—no room assigned",IF(IFERROR(INDEX(Rooms!$G$6:$G$30,MATCH(L73,Rooms!$A$6:$A$30,0)),"")&lt;&gt;"Yes","Room is missing or inactive",IF(P73&gt;0,"Time conflict",IF(Q73="Does not fit","Room does not meet needs","OK")))))))))</f>
        <v/>
      </c>
    </row>
    <row r="74">
      <c r="A74" s="17" t="n"/>
      <c r="B74" s="17" t="n"/>
      <c r="C74" s="17" t="n"/>
      <c r="D74" s="17" t="n"/>
      <c r="E74" s="35" t="n"/>
      <c r="F74" s="19" t="n"/>
      <c r="G74" s="19" t="n"/>
      <c r="H74" s="20" t="n"/>
      <c r="I74" s="21" t="n"/>
      <c r="J74" s="21" t="n"/>
      <c r="K74" s="21" t="n"/>
      <c r="L74" s="21" t="n"/>
      <c r="M74" s="21" t="n"/>
      <c r="N74" s="22">
        <f>IF(OR(A74="",F74="",G74="",G74&lt;=F74),"",(G74-F74)*24)</f>
        <v/>
      </c>
      <c r="O74" s="23">
        <f>IF(L74="","",IFERROR(INDEX(Rooms!$C$6:$C$30,MATCH(L74,Rooms!$A$6:$A$30,0)),""))</f>
        <v/>
      </c>
      <c r="P74" s="23">
        <f>IF(OR(A74="",E74="",F74="",G74="",L74="",M74="Canceled",G74&lt;=F74),"",MAX(0,COUNTIFS($E$7:$E$206,E74,$L$7:$L$206,L74,$F$7:$F$206,"&lt;"&amp;G74,$G$7:$G$206,"&gt;"&amp;F74,$M$7:$M$206,"&lt;&gt;Canceled",$A$7:$A$206,"&lt;&gt;")-1))</f>
        <v/>
      </c>
      <c r="Q74" s="24">
        <f>IF(OR(A74="",L74=""),"",IFERROR(IF(OR(H74&gt;INDEX(Rooms!$C$6:$C$30,MATCH(L74,Rooms!$A$6:$A$30,0)),AND(I74="Yes",INDEX(Rooms!$D$6:$D$30,MATCH(L74,Rooms!$A$6:$A$30,0))&lt;&gt;"Yes"),AND(J74="Yes",INDEX(Rooms!$E$6:$E$30,MATCH(L74,Rooms!$A$6:$A$30,0))&lt;&gt;"Yes"),AND(K74="Yes",INDEX(Rooms!$F$6:$F$30,MATCH(L74,Rooms!$A$6:$A$30,0))&lt;&gt;"Yes")),"Does not fit","Fits"),"Does not fit"))</f>
        <v/>
      </c>
      <c r="R74" s="25">
        <f>IF(A74="","",IF(M74="Canceled","Canceled",IF(OR(B74="",C74="",D74="",E74="",F74="",G74="",H74="",I74="",J74="",K74="",M74=""),"Complete required fields",IF(G74&lt;=F74,"End time must be after start time",IF(AND(OR(M74="Ready to Schedule",M74="Scheduled"),L74=""),"Room assignment needed",IF(L74="","Draft—no room assigned",IF(IFERROR(INDEX(Rooms!$G$6:$G$30,MATCH(L74,Rooms!$A$6:$A$30,0)),"")&lt;&gt;"Yes","Room is missing or inactive",IF(P74&gt;0,"Time conflict",IF(Q74="Does not fit","Room does not meet needs","OK")))))))))</f>
        <v/>
      </c>
    </row>
    <row r="75">
      <c r="A75" s="17" t="n"/>
      <c r="B75" s="17" t="n"/>
      <c r="C75" s="17" t="n"/>
      <c r="D75" s="17" t="n"/>
      <c r="E75" s="35" t="n"/>
      <c r="F75" s="19" t="n"/>
      <c r="G75" s="19" t="n"/>
      <c r="H75" s="20" t="n"/>
      <c r="I75" s="21" t="n"/>
      <c r="J75" s="21" t="n"/>
      <c r="K75" s="21" t="n"/>
      <c r="L75" s="21" t="n"/>
      <c r="M75" s="21" t="n"/>
      <c r="N75" s="22">
        <f>IF(OR(A75="",F75="",G75="",G75&lt;=F75),"",(G75-F75)*24)</f>
        <v/>
      </c>
      <c r="O75" s="23">
        <f>IF(L75="","",IFERROR(INDEX(Rooms!$C$6:$C$30,MATCH(L75,Rooms!$A$6:$A$30,0)),""))</f>
        <v/>
      </c>
      <c r="P75" s="23">
        <f>IF(OR(A75="",E75="",F75="",G75="",L75="",M75="Canceled",G75&lt;=F75),"",MAX(0,COUNTIFS($E$7:$E$206,E75,$L$7:$L$206,L75,$F$7:$F$206,"&lt;"&amp;G75,$G$7:$G$206,"&gt;"&amp;F75,$M$7:$M$206,"&lt;&gt;Canceled",$A$7:$A$206,"&lt;&gt;")-1))</f>
        <v/>
      </c>
      <c r="Q75" s="24">
        <f>IF(OR(A75="",L75=""),"",IFERROR(IF(OR(H75&gt;INDEX(Rooms!$C$6:$C$30,MATCH(L75,Rooms!$A$6:$A$30,0)),AND(I75="Yes",INDEX(Rooms!$D$6:$D$30,MATCH(L75,Rooms!$A$6:$A$30,0))&lt;&gt;"Yes"),AND(J75="Yes",INDEX(Rooms!$E$6:$E$30,MATCH(L75,Rooms!$A$6:$A$30,0))&lt;&gt;"Yes"),AND(K75="Yes",INDEX(Rooms!$F$6:$F$30,MATCH(L75,Rooms!$A$6:$A$30,0))&lt;&gt;"Yes")),"Does not fit","Fits"),"Does not fit"))</f>
        <v/>
      </c>
      <c r="R75" s="25">
        <f>IF(A75="","",IF(M75="Canceled","Canceled",IF(OR(B75="",C75="",D75="",E75="",F75="",G75="",H75="",I75="",J75="",K75="",M75=""),"Complete required fields",IF(G75&lt;=F75,"End time must be after start time",IF(AND(OR(M75="Ready to Schedule",M75="Scheduled"),L75=""),"Room assignment needed",IF(L75="","Draft—no room assigned",IF(IFERROR(INDEX(Rooms!$G$6:$G$30,MATCH(L75,Rooms!$A$6:$A$30,0)),"")&lt;&gt;"Yes","Room is missing or inactive",IF(P75&gt;0,"Time conflict",IF(Q75="Does not fit","Room does not meet needs","OK")))))))))</f>
        <v/>
      </c>
    </row>
    <row r="76">
      <c r="A76" s="17" t="n"/>
      <c r="B76" s="17" t="n"/>
      <c r="C76" s="17" t="n"/>
      <c r="D76" s="17" t="n"/>
      <c r="E76" s="35" t="n"/>
      <c r="F76" s="19" t="n"/>
      <c r="G76" s="19" t="n"/>
      <c r="H76" s="20" t="n"/>
      <c r="I76" s="21" t="n"/>
      <c r="J76" s="21" t="n"/>
      <c r="K76" s="21" t="n"/>
      <c r="L76" s="21" t="n"/>
      <c r="M76" s="21" t="n"/>
      <c r="N76" s="22">
        <f>IF(OR(A76="",F76="",G76="",G76&lt;=F76),"",(G76-F76)*24)</f>
        <v/>
      </c>
      <c r="O76" s="23">
        <f>IF(L76="","",IFERROR(INDEX(Rooms!$C$6:$C$30,MATCH(L76,Rooms!$A$6:$A$30,0)),""))</f>
        <v/>
      </c>
      <c r="P76" s="23">
        <f>IF(OR(A76="",E76="",F76="",G76="",L76="",M76="Canceled",G76&lt;=F76),"",MAX(0,COUNTIFS($E$7:$E$206,E76,$L$7:$L$206,L76,$F$7:$F$206,"&lt;"&amp;G76,$G$7:$G$206,"&gt;"&amp;F76,$M$7:$M$206,"&lt;&gt;Canceled",$A$7:$A$206,"&lt;&gt;")-1))</f>
        <v/>
      </c>
      <c r="Q76" s="24">
        <f>IF(OR(A76="",L76=""),"",IFERROR(IF(OR(H76&gt;INDEX(Rooms!$C$6:$C$30,MATCH(L76,Rooms!$A$6:$A$30,0)),AND(I76="Yes",INDEX(Rooms!$D$6:$D$30,MATCH(L76,Rooms!$A$6:$A$30,0))&lt;&gt;"Yes"),AND(J76="Yes",INDEX(Rooms!$E$6:$E$30,MATCH(L76,Rooms!$A$6:$A$30,0))&lt;&gt;"Yes"),AND(K76="Yes",INDEX(Rooms!$F$6:$F$30,MATCH(L76,Rooms!$A$6:$A$30,0))&lt;&gt;"Yes")),"Does not fit","Fits"),"Does not fit"))</f>
        <v/>
      </c>
      <c r="R76" s="25">
        <f>IF(A76="","",IF(M76="Canceled","Canceled",IF(OR(B76="",C76="",D76="",E76="",F76="",G76="",H76="",I76="",J76="",K76="",M76=""),"Complete required fields",IF(G76&lt;=F76,"End time must be after start time",IF(AND(OR(M76="Ready to Schedule",M76="Scheduled"),L76=""),"Room assignment needed",IF(L76="","Draft—no room assigned",IF(IFERROR(INDEX(Rooms!$G$6:$G$30,MATCH(L76,Rooms!$A$6:$A$30,0)),"")&lt;&gt;"Yes","Room is missing or inactive",IF(P76&gt;0,"Time conflict",IF(Q76="Does not fit","Room does not meet needs","OK")))))))))</f>
        <v/>
      </c>
    </row>
    <row r="77">
      <c r="A77" s="17" t="n"/>
      <c r="B77" s="17" t="n"/>
      <c r="C77" s="17" t="n"/>
      <c r="D77" s="17" t="n"/>
      <c r="E77" s="35" t="n"/>
      <c r="F77" s="19" t="n"/>
      <c r="G77" s="19" t="n"/>
      <c r="H77" s="20" t="n"/>
      <c r="I77" s="21" t="n"/>
      <c r="J77" s="21" t="n"/>
      <c r="K77" s="21" t="n"/>
      <c r="L77" s="21" t="n"/>
      <c r="M77" s="21" t="n"/>
      <c r="N77" s="22">
        <f>IF(OR(A77="",F77="",G77="",G77&lt;=F77),"",(G77-F77)*24)</f>
        <v/>
      </c>
      <c r="O77" s="23">
        <f>IF(L77="","",IFERROR(INDEX(Rooms!$C$6:$C$30,MATCH(L77,Rooms!$A$6:$A$30,0)),""))</f>
        <v/>
      </c>
      <c r="P77" s="23">
        <f>IF(OR(A77="",E77="",F77="",G77="",L77="",M77="Canceled",G77&lt;=F77),"",MAX(0,COUNTIFS($E$7:$E$206,E77,$L$7:$L$206,L77,$F$7:$F$206,"&lt;"&amp;G77,$G$7:$G$206,"&gt;"&amp;F77,$M$7:$M$206,"&lt;&gt;Canceled",$A$7:$A$206,"&lt;&gt;")-1))</f>
        <v/>
      </c>
      <c r="Q77" s="24">
        <f>IF(OR(A77="",L77=""),"",IFERROR(IF(OR(H77&gt;INDEX(Rooms!$C$6:$C$30,MATCH(L77,Rooms!$A$6:$A$30,0)),AND(I77="Yes",INDEX(Rooms!$D$6:$D$30,MATCH(L77,Rooms!$A$6:$A$30,0))&lt;&gt;"Yes"),AND(J77="Yes",INDEX(Rooms!$E$6:$E$30,MATCH(L77,Rooms!$A$6:$A$30,0))&lt;&gt;"Yes"),AND(K77="Yes",INDEX(Rooms!$F$6:$F$30,MATCH(L77,Rooms!$A$6:$A$30,0))&lt;&gt;"Yes")),"Does not fit","Fits"),"Does not fit"))</f>
        <v/>
      </c>
      <c r="R77" s="25">
        <f>IF(A77="","",IF(M77="Canceled","Canceled",IF(OR(B77="",C77="",D77="",E77="",F77="",G77="",H77="",I77="",J77="",K77="",M77=""),"Complete required fields",IF(G77&lt;=F77,"End time must be after start time",IF(AND(OR(M77="Ready to Schedule",M77="Scheduled"),L77=""),"Room assignment needed",IF(L77="","Draft—no room assigned",IF(IFERROR(INDEX(Rooms!$G$6:$G$30,MATCH(L77,Rooms!$A$6:$A$30,0)),"")&lt;&gt;"Yes","Room is missing or inactive",IF(P77&gt;0,"Time conflict",IF(Q77="Does not fit","Room does not meet needs","OK")))))))))</f>
        <v/>
      </c>
    </row>
    <row r="78">
      <c r="A78" s="17" t="n"/>
      <c r="B78" s="17" t="n"/>
      <c r="C78" s="17" t="n"/>
      <c r="D78" s="17" t="n"/>
      <c r="E78" s="35" t="n"/>
      <c r="F78" s="19" t="n"/>
      <c r="G78" s="19" t="n"/>
      <c r="H78" s="20" t="n"/>
      <c r="I78" s="21" t="n"/>
      <c r="J78" s="21" t="n"/>
      <c r="K78" s="21" t="n"/>
      <c r="L78" s="21" t="n"/>
      <c r="M78" s="21" t="n"/>
      <c r="N78" s="22">
        <f>IF(OR(A78="",F78="",G78="",G78&lt;=F78),"",(G78-F78)*24)</f>
        <v/>
      </c>
      <c r="O78" s="23">
        <f>IF(L78="","",IFERROR(INDEX(Rooms!$C$6:$C$30,MATCH(L78,Rooms!$A$6:$A$30,0)),""))</f>
        <v/>
      </c>
      <c r="P78" s="23">
        <f>IF(OR(A78="",E78="",F78="",G78="",L78="",M78="Canceled",G78&lt;=F78),"",MAX(0,COUNTIFS($E$7:$E$206,E78,$L$7:$L$206,L78,$F$7:$F$206,"&lt;"&amp;G78,$G$7:$G$206,"&gt;"&amp;F78,$M$7:$M$206,"&lt;&gt;Canceled",$A$7:$A$206,"&lt;&gt;")-1))</f>
        <v/>
      </c>
      <c r="Q78" s="24">
        <f>IF(OR(A78="",L78=""),"",IFERROR(IF(OR(H78&gt;INDEX(Rooms!$C$6:$C$30,MATCH(L78,Rooms!$A$6:$A$30,0)),AND(I78="Yes",INDEX(Rooms!$D$6:$D$30,MATCH(L78,Rooms!$A$6:$A$30,0))&lt;&gt;"Yes"),AND(J78="Yes",INDEX(Rooms!$E$6:$E$30,MATCH(L78,Rooms!$A$6:$A$30,0))&lt;&gt;"Yes"),AND(K78="Yes",INDEX(Rooms!$F$6:$F$30,MATCH(L78,Rooms!$A$6:$A$30,0))&lt;&gt;"Yes")),"Does not fit","Fits"),"Does not fit"))</f>
        <v/>
      </c>
      <c r="R78" s="25">
        <f>IF(A78="","",IF(M78="Canceled","Canceled",IF(OR(B78="",C78="",D78="",E78="",F78="",G78="",H78="",I78="",J78="",K78="",M78=""),"Complete required fields",IF(G78&lt;=F78,"End time must be after start time",IF(AND(OR(M78="Ready to Schedule",M78="Scheduled"),L78=""),"Room assignment needed",IF(L78="","Draft—no room assigned",IF(IFERROR(INDEX(Rooms!$G$6:$G$30,MATCH(L78,Rooms!$A$6:$A$30,0)),"")&lt;&gt;"Yes","Room is missing or inactive",IF(P78&gt;0,"Time conflict",IF(Q78="Does not fit","Room does not meet needs","OK")))))))))</f>
        <v/>
      </c>
    </row>
    <row r="79">
      <c r="A79" s="17" t="n"/>
      <c r="B79" s="17" t="n"/>
      <c r="C79" s="17" t="n"/>
      <c r="D79" s="17" t="n"/>
      <c r="E79" s="35" t="n"/>
      <c r="F79" s="19" t="n"/>
      <c r="G79" s="19" t="n"/>
      <c r="H79" s="20" t="n"/>
      <c r="I79" s="21" t="n"/>
      <c r="J79" s="21" t="n"/>
      <c r="K79" s="21" t="n"/>
      <c r="L79" s="21" t="n"/>
      <c r="M79" s="21" t="n"/>
      <c r="N79" s="22">
        <f>IF(OR(A79="",F79="",G79="",G79&lt;=F79),"",(G79-F79)*24)</f>
        <v/>
      </c>
      <c r="O79" s="23">
        <f>IF(L79="","",IFERROR(INDEX(Rooms!$C$6:$C$30,MATCH(L79,Rooms!$A$6:$A$30,0)),""))</f>
        <v/>
      </c>
      <c r="P79" s="23">
        <f>IF(OR(A79="",E79="",F79="",G79="",L79="",M79="Canceled",G79&lt;=F79),"",MAX(0,COUNTIFS($E$7:$E$206,E79,$L$7:$L$206,L79,$F$7:$F$206,"&lt;"&amp;G79,$G$7:$G$206,"&gt;"&amp;F79,$M$7:$M$206,"&lt;&gt;Canceled",$A$7:$A$206,"&lt;&gt;")-1))</f>
        <v/>
      </c>
      <c r="Q79" s="24">
        <f>IF(OR(A79="",L79=""),"",IFERROR(IF(OR(H79&gt;INDEX(Rooms!$C$6:$C$30,MATCH(L79,Rooms!$A$6:$A$30,0)),AND(I79="Yes",INDEX(Rooms!$D$6:$D$30,MATCH(L79,Rooms!$A$6:$A$30,0))&lt;&gt;"Yes"),AND(J79="Yes",INDEX(Rooms!$E$6:$E$30,MATCH(L79,Rooms!$A$6:$A$30,0))&lt;&gt;"Yes"),AND(K79="Yes",INDEX(Rooms!$F$6:$F$30,MATCH(L79,Rooms!$A$6:$A$30,0))&lt;&gt;"Yes")),"Does not fit","Fits"),"Does not fit"))</f>
        <v/>
      </c>
      <c r="R79" s="25">
        <f>IF(A79="","",IF(M79="Canceled","Canceled",IF(OR(B79="",C79="",D79="",E79="",F79="",G79="",H79="",I79="",J79="",K79="",M79=""),"Complete required fields",IF(G79&lt;=F79,"End time must be after start time",IF(AND(OR(M79="Ready to Schedule",M79="Scheduled"),L79=""),"Room assignment needed",IF(L79="","Draft—no room assigned",IF(IFERROR(INDEX(Rooms!$G$6:$G$30,MATCH(L79,Rooms!$A$6:$A$30,0)),"")&lt;&gt;"Yes","Room is missing or inactive",IF(P79&gt;0,"Time conflict",IF(Q79="Does not fit","Room does not meet needs","OK")))))))))</f>
        <v/>
      </c>
    </row>
    <row r="80">
      <c r="A80" s="17" t="n"/>
      <c r="B80" s="17" t="n"/>
      <c r="C80" s="17" t="n"/>
      <c r="D80" s="17" t="n"/>
      <c r="E80" s="35" t="n"/>
      <c r="F80" s="19" t="n"/>
      <c r="G80" s="19" t="n"/>
      <c r="H80" s="20" t="n"/>
      <c r="I80" s="21" t="n"/>
      <c r="J80" s="21" t="n"/>
      <c r="K80" s="21" t="n"/>
      <c r="L80" s="21" t="n"/>
      <c r="M80" s="21" t="n"/>
      <c r="N80" s="22">
        <f>IF(OR(A80="",F80="",G80="",G80&lt;=F80),"",(G80-F80)*24)</f>
        <v/>
      </c>
      <c r="O80" s="23">
        <f>IF(L80="","",IFERROR(INDEX(Rooms!$C$6:$C$30,MATCH(L80,Rooms!$A$6:$A$30,0)),""))</f>
        <v/>
      </c>
      <c r="P80" s="23">
        <f>IF(OR(A80="",E80="",F80="",G80="",L80="",M80="Canceled",G80&lt;=F80),"",MAX(0,COUNTIFS($E$7:$E$206,E80,$L$7:$L$206,L80,$F$7:$F$206,"&lt;"&amp;G80,$G$7:$G$206,"&gt;"&amp;F80,$M$7:$M$206,"&lt;&gt;Canceled",$A$7:$A$206,"&lt;&gt;")-1))</f>
        <v/>
      </c>
      <c r="Q80" s="24">
        <f>IF(OR(A80="",L80=""),"",IFERROR(IF(OR(H80&gt;INDEX(Rooms!$C$6:$C$30,MATCH(L80,Rooms!$A$6:$A$30,0)),AND(I80="Yes",INDEX(Rooms!$D$6:$D$30,MATCH(L80,Rooms!$A$6:$A$30,0))&lt;&gt;"Yes"),AND(J80="Yes",INDEX(Rooms!$E$6:$E$30,MATCH(L80,Rooms!$A$6:$A$30,0))&lt;&gt;"Yes"),AND(K80="Yes",INDEX(Rooms!$F$6:$F$30,MATCH(L80,Rooms!$A$6:$A$30,0))&lt;&gt;"Yes")),"Does not fit","Fits"),"Does not fit"))</f>
        <v/>
      </c>
      <c r="R80" s="25">
        <f>IF(A80="","",IF(M80="Canceled","Canceled",IF(OR(B80="",C80="",D80="",E80="",F80="",G80="",H80="",I80="",J80="",K80="",M80=""),"Complete required fields",IF(G80&lt;=F80,"End time must be after start time",IF(AND(OR(M80="Ready to Schedule",M80="Scheduled"),L80=""),"Room assignment needed",IF(L80="","Draft—no room assigned",IF(IFERROR(INDEX(Rooms!$G$6:$G$30,MATCH(L80,Rooms!$A$6:$A$30,0)),"")&lt;&gt;"Yes","Room is missing or inactive",IF(P80&gt;0,"Time conflict",IF(Q80="Does not fit","Room does not meet needs","OK")))))))))</f>
        <v/>
      </c>
    </row>
    <row r="81">
      <c r="A81" s="17" t="n"/>
      <c r="B81" s="17" t="n"/>
      <c r="C81" s="17" t="n"/>
      <c r="D81" s="17" t="n"/>
      <c r="E81" s="35" t="n"/>
      <c r="F81" s="19" t="n"/>
      <c r="G81" s="19" t="n"/>
      <c r="H81" s="20" t="n"/>
      <c r="I81" s="21" t="n"/>
      <c r="J81" s="21" t="n"/>
      <c r="K81" s="21" t="n"/>
      <c r="L81" s="21" t="n"/>
      <c r="M81" s="21" t="n"/>
      <c r="N81" s="22">
        <f>IF(OR(A81="",F81="",G81="",G81&lt;=F81),"",(G81-F81)*24)</f>
        <v/>
      </c>
      <c r="O81" s="23">
        <f>IF(L81="","",IFERROR(INDEX(Rooms!$C$6:$C$30,MATCH(L81,Rooms!$A$6:$A$30,0)),""))</f>
        <v/>
      </c>
      <c r="P81" s="23">
        <f>IF(OR(A81="",E81="",F81="",G81="",L81="",M81="Canceled",G81&lt;=F81),"",MAX(0,COUNTIFS($E$7:$E$206,E81,$L$7:$L$206,L81,$F$7:$F$206,"&lt;"&amp;G81,$G$7:$G$206,"&gt;"&amp;F81,$M$7:$M$206,"&lt;&gt;Canceled",$A$7:$A$206,"&lt;&gt;")-1))</f>
        <v/>
      </c>
      <c r="Q81" s="24">
        <f>IF(OR(A81="",L81=""),"",IFERROR(IF(OR(H81&gt;INDEX(Rooms!$C$6:$C$30,MATCH(L81,Rooms!$A$6:$A$30,0)),AND(I81="Yes",INDEX(Rooms!$D$6:$D$30,MATCH(L81,Rooms!$A$6:$A$30,0))&lt;&gt;"Yes"),AND(J81="Yes",INDEX(Rooms!$E$6:$E$30,MATCH(L81,Rooms!$A$6:$A$30,0))&lt;&gt;"Yes"),AND(K81="Yes",INDEX(Rooms!$F$6:$F$30,MATCH(L81,Rooms!$A$6:$A$30,0))&lt;&gt;"Yes")),"Does not fit","Fits"),"Does not fit"))</f>
        <v/>
      </c>
      <c r="R81" s="25">
        <f>IF(A81="","",IF(M81="Canceled","Canceled",IF(OR(B81="",C81="",D81="",E81="",F81="",G81="",H81="",I81="",J81="",K81="",M81=""),"Complete required fields",IF(G81&lt;=F81,"End time must be after start time",IF(AND(OR(M81="Ready to Schedule",M81="Scheduled"),L81=""),"Room assignment needed",IF(L81="","Draft—no room assigned",IF(IFERROR(INDEX(Rooms!$G$6:$G$30,MATCH(L81,Rooms!$A$6:$A$30,0)),"")&lt;&gt;"Yes","Room is missing or inactive",IF(P81&gt;0,"Time conflict",IF(Q81="Does not fit","Room does not meet needs","OK")))))))))</f>
        <v/>
      </c>
    </row>
    <row r="82">
      <c r="A82" s="17" t="n"/>
      <c r="B82" s="17" t="n"/>
      <c r="C82" s="17" t="n"/>
      <c r="D82" s="17" t="n"/>
      <c r="E82" s="35" t="n"/>
      <c r="F82" s="19" t="n"/>
      <c r="G82" s="19" t="n"/>
      <c r="H82" s="20" t="n"/>
      <c r="I82" s="21" t="n"/>
      <c r="J82" s="21" t="n"/>
      <c r="K82" s="21" t="n"/>
      <c r="L82" s="21" t="n"/>
      <c r="M82" s="21" t="n"/>
      <c r="N82" s="22">
        <f>IF(OR(A82="",F82="",G82="",G82&lt;=F82),"",(G82-F82)*24)</f>
        <v/>
      </c>
      <c r="O82" s="23">
        <f>IF(L82="","",IFERROR(INDEX(Rooms!$C$6:$C$30,MATCH(L82,Rooms!$A$6:$A$30,0)),""))</f>
        <v/>
      </c>
      <c r="P82" s="23">
        <f>IF(OR(A82="",E82="",F82="",G82="",L82="",M82="Canceled",G82&lt;=F82),"",MAX(0,COUNTIFS($E$7:$E$206,E82,$L$7:$L$206,L82,$F$7:$F$206,"&lt;"&amp;G82,$G$7:$G$206,"&gt;"&amp;F82,$M$7:$M$206,"&lt;&gt;Canceled",$A$7:$A$206,"&lt;&gt;")-1))</f>
        <v/>
      </c>
      <c r="Q82" s="24">
        <f>IF(OR(A82="",L82=""),"",IFERROR(IF(OR(H82&gt;INDEX(Rooms!$C$6:$C$30,MATCH(L82,Rooms!$A$6:$A$30,0)),AND(I82="Yes",INDEX(Rooms!$D$6:$D$30,MATCH(L82,Rooms!$A$6:$A$30,0))&lt;&gt;"Yes"),AND(J82="Yes",INDEX(Rooms!$E$6:$E$30,MATCH(L82,Rooms!$A$6:$A$30,0))&lt;&gt;"Yes"),AND(K82="Yes",INDEX(Rooms!$F$6:$F$30,MATCH(L82,Rooms!$A$6:$A$30,0))&lt;&gt;"Yes")),"Does not fit","Fits"),"Does not fit"))</f>
        <v/>
      </c>
      <c r="R82" s="25">
        <f>IF(A82="","",IF(M82="Canceled","Canceled",IF(OR(B82="",C82="",D82="",E82="",F82="",G82="",H82="",I82="",J82="",K82="",M82=""),"Complete required fields",IF(G82&lt;=F82,"End time must be after start time",IF(AND(OR(M82="Ready to Schedule",M82="Scheduled"),L82=""),"Room assignment needed",IF(L82="","Draft—no room assigned",IF(IFERROR(INDEX(Rooms!$G$6:$G$30,MATCH(L82,Rooms!$A$6:$A$30,0)),"")&lt;&gt;"Yes","Room is missing or inactive",IF(P82&gt;0,"Time conflict",IF(Q82="Does not fit","Room does not meet needs","OK")))))))))</f>
        <v/>
      </c>
    </row>
    <row r="83">
      <c r="A83" s="17" t="n"/>
      <c r="B83" s="17" t="n"/>
      <c r="C83" s="17" t="n"/>
      <c r="D83" s="17" t="n"/>
      <c r="E83" s="35" t="n"/>
      <c r="F83" s="19" t="n"/>
      <c r="G83" s="19" t="n"/>
      <c r="H83" s="20" t="n"/>
      <c r="I83" s="21" t="n"/>
      <c r="J83" s="21" t="n"/>
      <c r="K83" s="21" t="n"/>
      <c r="L83" s="21" t="n"/>
      <c r="M83" s="21" t="n"/>
      <c r="N83" s="22">
        <f>IF(OR(A83="",F83="",G83="",G83&lt;=F83),"",(G83-F83)*24)</f>
        <v/>
      </c>
      <c r="O83" s="23">
        <f>IF(L83="","",IFERROR(INDEX(Rooms!$C$6:$C$30,MATCH(L83,Rooms!$A$6:$A$30,0)),""))</f>
        <v/>
      </c>
      <c r="P83" s="23">
        <f>IF(OR(A83="",E83="",F83="",G83="",L83="",M83="Canceled",G83&lt;=F83),"",MAX(0,COUNTIFS($E$7:$E$206,E83,$L$7:$L$206,L83,$F$7:$F$206,"&lt;"&amp;G83,$G$7:$G$206,"&gt;"&amp;F83,$M$7:$M$206,"&lt;&gt;Canceled",$A$7:$A$206,"&lt;&gt;")-1))</f>
        <v/>
      </c>
      <c r="Q83" s="24">
        <f>IF(OR(A83="",L83=""),"",IFERROR(IF(OR(H83&gt;INDEX(Rooms!$C$6:$C$30,MATCH(L83,Rooms!$A$6:$A$30,0)),AND(I83="Yes",INDEX(Rooms!$D$6:$D$30,MATCH(L83,Rooms!$A$6:$A$30,0))&lt;&gt;"Yes"),AND(J83="Yes",INDEX(Rooms!$E$6:$E$30,MATCH(L83,Rooms!$A$6:$A$30,0))&lt;&gt;"Yes"),AND(K83="Yes",INDEX(Rooms!$F$6:$F$30,MATCH(L83,Rooms!$A$6:$A$30,0))&lt;&gt;"Yes")),"Does not fit","Fits"),"Does not fit"))</f>
        <v/>
      </c>
      <c r="R83" s="25">
        <f>IF(A83="","",IF(M83="Canceled","Canceled",IF(OR(B83="",C83="",D83="",E83="",F83="",G83="",H83="",I83="",J83="",K83="",M83=""),"Complete required fields",IF(G83&lt;=F83,"End time must be after start time",IF(AND(OR(M83="Ready to Schedule",M83="Scheduled"),L83=""),"Room assignment needed",IF(L83="","Draft—no room assigned",IF(IFERROR(INDEX(Rooms!$G$6:$G$30,MATCH(L83,Rooms!$A$6:$A$30,0)),"")&lt;&gt;"Yes","Room is missing or inactive",IF(P83&gt;0,"Time conflict",IF(Q83="Does not fit","Room does not meet needs","OK")))))))))</f>
        <v/>
      </c>
    </row>
    <row r="84">
      <c r="A84" s="17" t="n"/>
      <c r="B84" s="17" t="n"/>
      <c r="C84" s="17" t="n"/>
      <c r="D84" s="17" t="n"/>
      <c r="E84" s="35" t="n"/>
      <c r="F84" s="19" t="n"/>
      <c r="G84" s="19" t="n"/>
      <c r="H84" s="20" t="n"/>
      <c r="I84" s="21" t="n"/>
      <c r="J84" s="21" t="n"/>
      <c r="K84" s="21" t="n"/>
      <c r="L84" s="21" t="n"/>
      <c r="M84" s="21" t="n"/>
      <c r="N84" s="22">
        <f>IF(OR(A84="",F84="",G84="",G84&lt;=F84),"",(G84-F84)*24)</f>
        <v/>
      </c>
      <c r="O84" s="23">
        <f>IF(L84="","",IFERROR(INDEX(Rooms!$C$6:$C$30,MATCH(L84,Rooms!$A$6:$A$30,0)),""))</f>
        <v/>
      </c>
      <c r="P84" s="23">
        <f>IF(OR(A84="",E84="",F84="",G84="",L84="",M84="Canceled",G84&lt;=F84),"",MAX(0,COUNTIFS($E$7:$E$206,E84,$L$7:$L$206,L84,$F$7:$F$206,"&lt;"&amp;G84,$G$7:$G$206,"&gt;"&amp;F84,$M$7:$M$206,"&lt;&gt;Canceled",$A$7:$A$206,"&lt;&gt;")-1))</f>
        <v/>
      </c>
      <c r="Q84" s="24">
        <f>IF(OR(A84="",L84=""),"",IFERROR(IF(OR(H84&gt;INDEX(Rooms!$C$6:$C$30,MATCH(L84,Rooms!$A$6:$A$30,0)),AND(I84="Yes",INDEX(Rooms!$D$6:$D$30,MATCH(L84,Rooms!$A$6:$A$30,0))&lt;&gt;"Yes"),AND(J84="Yes",INDEX(Rooms!$E$6:$E$30,MATCH(L84,Rooms!$A$6:$A$30,0))&lt;&gt;"Yes"),AND(K84="Yes",INDEX(Rooms!$F$6:$F$30,MATCH(L84,Rooms!$A$6:$A$30,0))&lt;&gt;"Yes")),"Does not fit","Fits"),"Does not fit"))</f>
        <v/>
      </c>
      <c r="R84" s="25">
        <f>IF(A84="","",IF(M84="Canceled","Canceled",IF(OR(B84="",C84="",D84="",E84="",F84="",G84="",H84="",I84="",J84="",K84="",M84=""),"Complete required fields",IF(G84&lt;=F84,"End time must be after start time",IF(AND(OR(M84="Ready to Schedule",M84="Scheduled"),L84=""),"Room assignment needed",IF(L84="","Draft—no room assigned",IF(IFERROR(INDEX(Rooms!$G$6:$G$30,MATCH(L84,Rooms!$A$6:$A$30,0)),"")&lt;&gt;"Yes","Room is missing or inactive",IF(P84&gt;0,"Time conflict",IF(Q84="Does not fit","Room does not meet needs","OK")))))))))</f>
        <v/>
      </c>
    </row>
    <row r="85">
      <c r="A85" s="17" t="n"/>
      <c r="B85" s="17" t="n"/>
      <c r="C85" s="17" t="n"/>
      <c r="D85" s="17" t="n"/>
      <c r="E85" s="35" t="n"/>
      <c r="F85" s="19" t="n"/>
      <c r="G85" s="19" t="n"/>
      <c r="H85" s="20" t="n"/>
      <c r="I85" s="21" t="n"/>
      <c r="J85" s="21" t="n"/>
      <c r="K85" s="21" t="n"/>
      <c r="L85" s="21" t="n"/>
      <c r="M85" s="21" t="n"/>
      <c r="N85" s="22">
        <f>IF(OR(A85="",F85="",G85="",G85&lt;=F85),"",(G85-F85)*24)</f>
        <v/>
      </c>
      <c r="O85" s="23">
        <f>IF(L85="","",IFERROR(INDEX(Rooms!$C$6:$C$30,MATCH(L85,Rooms!$A$6:$A$30,0)),""))</f>
        <v/>
      </c>
      <c r="P85" s="23">
        <f>IF(OR(A85="",E85="",F85="",G85="",L85="",M85="Canceled",G85&lt;=F85),"",MAX(0,COUNTIFS($E$7:$E$206,E85,$L$7:$L$206,L85,$F$7:$F$206,"&lt;"&amp;G85,$G$7:$G$206,"&gt;"&amp;F85,$M$7:$M$206,"&lt;&gt;Canceled",$A$7:$A$206,"&lt;&gt;")-1))</f>
        <v/>
      </c>
      <c r="Q85" s="24">
        <f>IF(OR(A85="",L85=""),"",IFERROR(IF(OR(H85&gt;INDEX(Rooms!$C$6:$C$30,MATCH(L85,Rooms!$A$6:$A$30,0)),AND(I85="Yes",INDEX(Rooms!$D$6:$D$30,MATCH(L85,Rooms!$A$6:$A$30,0))&lt;&gt;"Yes"),AND(J85="Yes",INDEX(Rooms!$E$6:$E$30,MATCH(L85,Rooms!$A$6:$A$30,0))&lt;&gt;"Yes"),AND(K85="Yes",INDEX(Rooms!$F$6:$F$30,MATCH(L85,Rooms!$A$6:$A$30,0))&lt;&gt;"Yes")),"Does not fit","Fits"),"Does not fit"))</f>
        <v/>
      </c>
      <c r="R85" s="25">
        <f>IF(A85="","",IF(M85="Canceled","Canceled",IF(OR(B85="",C85="",D85="",E85="",F85="",G85="",H85="",I85="",J85="",K85="",M85=""),"Complete required fields",IF(G85&lt;=F85,"End time must be after start time",IF(AND(OR(M85="Ready to Schedule",M85="Scheduled"),L85=""),"Room assignment needed",IF(L85="","Draft—no room assigned",IF(IFERROR(INDEX(Rooms!$G$6:$G$30,MATCH(L85,Rooms!$A$6:$A$30,0)),"")&lt;&gt;"Yes","Room is missing or inactive",IF(P85&gt;0,"Time conflict",IF(Q85="Does not fit","Room does not meet needs","OK")))))))))</f>
        <v/>
      </c>
    </row>
    <row r="86">
      <c r="A86" s="17" t="n"/>
      <c r="B86" s="17" t="n"/>
      <c r="C86" s="17" t="n"/>
      <c r="D86" s="17" t="n"/>
      <c r="E86" s="35" t="n"/>
      <c r="F86" s="19" t="n"/>
      <c r="G86" s="19" t="n"/>
      <c r="H86" s="20" t="n"/>
      <c r="I86" s="21" t="n"/>
      <c r="J86" s="21" t="n"/>
      <c r="K86" s="21" t="n"/>
      <c r="L86" s="21" t="n"/>
      <c r="M86" s="21" t="n"/>
      <c r="N86" s="22">
        <f>IF(OR(A86="",F86="",G86="",G86&lt;=F86),"",(G86-F86)*24)</f>
        <v/>
      </c>
      <c r="O86" s="23">
        <f>IF(L86="","",IFERROR(INDEX(Rooms!$C$6:$C$30,MATCH(L86,Rooms!$A$6:$A$30,0)),""))</f>
        <v/>
      </c>
      <c r="P86" s="23">
        <f>IF(OR(A86="",E86="",F86="",G86="",L86="",M86="Canceled",G86&lt;=F86),"",MAX(0,COUNTIFS($E$7:$E$206,E86,$L$7:$L$206,L86,$F$7:$F$206,"&lt;"&amp;G86,$G$7:$G$206,"&gt;"&amp;F86,$M$7:$M$206,"&lt;&gt;Canceled",$A$7:$A$206,"&lt;&gt;")-1))</f>
        <v/>
      </c>
      <c r="Q86" s="24">
        <f>IF(OR(A86="",L86=""),"",IFERROR(IF(OR(H86&gt;INDEX(Rooms!$C$6:$C$30,MATCH(L86,Rooms!$A$6:$A$30,0)),AND(I86="Yes",INDEX(Rooms!$D$6:$D$30,MATCH(L86,Rooms!$A$6:$A$30,0))&lt;&gt;"Yes"),AND(J86="Yes",INDEX(Rooms!$E$6:$E$30,MATCH(L86,Rooms!$A$6:$A$30,0))&lt;&gt;"Yes"),AND(K86="Yes",INDEX(Rooms!$F$6:$F$30,MATCH(L86,Rooms!$A$6:$A$30,0))&lt;&gt;"Yes")),"Does not fit","Fits"),"Does not fit"))</f>
        <v/>
      </c>
      <c r="R86" s="25">
        <f>IF(A86="","",IF(M86="Canceled","Canceled",IF(OR(B86="",C86="",D86="",E86="",F86="",G86="",H86="",I86="",J86="",K86="",M86=""),"Complete required fields",IF(G86&lt;=F86,"End time must be after start time",IF(AND(OR(M86="Ready to Schedule",M86="Scheduled"),L86=""),"Room assignment needed",IF(L86="","Draft—no room assigned",IF(IFERROR(INDEX(Rooms!$G$6:$G$30,MATCH(L86,Rooms!$A$6:$A$30,0)),"")&lt;&gt;"Yes","Room is missing or inactive",IF(P86&gt;0,"Time conflict",IF(Q86="Does not fit","Room does not meet needs","OK")))))))))</f>
        <v/>
      </c>
    </row>
    <row r="87">
      <c r="A87" s="17" t="n"/>
      <c r="B87" s="17" t="n"/>
      <c r="C87" s="17" t="n"/>
      <c r="D87" s="17" t="n"/>
      <c r="E87" s="35" t="n"/>
      <c r="F87" s="19" t="n"/>
      <c r="G87" s="19" t="n"/>
      <c r="H87" s="20" t="n"/>
      <c r="I87" s="21" t="n"/>
      <c r="J87" s="21" t="n"/>
      <c r="K87" s="21" t="n"/>
      <c r="L87" s="21" t="n"/>
      <c r="M87" s="21" t="n"/>
      <c r="N87" s="22">
        <f>IF(OR(A87="",F87="",G87="",G87&lt;=F87),"",(G87-F87)*24)</f>
        <v/>
      </c>
      <c r="O87" s="23">
        <f>IF(L87="","",IFERROR(INDEX(Rooms!$C$6:$C$30,MATCH(L87,Rooms!$A$6:$A$30,0)),""))</f>
        <v/>
      </c>
      <c r="P87" s="23">
        <f>IF(OR(A87="",E87="",F87="",G87="",L87="",M87="Canceled",G87&lt;=F87),"",MAX(0,COUNTIFS($E$7:$E$206,E87,$L$7:$L$206,L87,$F$7:$F$206,"&lt;"&amp;G87,$G$7:$G$206,"&gt;"&amp;F87,$M$7:$M$206,"&lt;&gt;Canceled",$A$7:$A$206,"&lt;&gt;")-1))</f>
        <v/>
      </c>
      <c r="Q87" s="24">
        <f>IF(OR(A87="",L87=""),"",IFERROR(IF(OR(H87&gt;INDEX(Rooms!$C$6:$C$30,MATCH(L87,Rooms!$A$6:$A$30,0)),AND(I87="Yes",INDEX(Rooms!$D$6:$D$30,MATCH(L87,Rooms!$A$6:$A$30,0))&lt;&gt;"Yes"),AND(J87="Yes",INDEX(Rooms!$E$6:$E$30,MATCH(L87,Rooms!$A$6:$A$30,0))&lt;&gt;"Yes"),AND(K87="Yes",INDEX(Rooms!$F$6:$F$30,MATCH(L87,Rooms!$A$6:$A$30,0))&lt;&gt;"Yes")),"Does not fit","Fits"),"Does not fit"))</f>
        <v/>
      </c>
      <c r="R87" s="25">
        <f>IF(A87="","",IF(M87="Canceled","Canceled",IF(OR(B87="",C87="",D87="",E87="",F87="",G87="",H87="",I87="",J87="",K87="",M87=""),"Complete required fields",IF(G87&lt;=F87,"End time must be after start time",IF(AND(OR(M87="Ready to Schedule",M87="Scheduled"),L87=""),"Room assignment needed",IF(L87="","Draft—no room assigned",IF(IFERROR(INDEX(Rooms!$G$6:$G$30,MATCH(L87,Rooms!$A$6:$A$30,0)),"")&lt;&gt;"Yes","Room is missing or inactive",IF(P87&gt;0,"Time conflict",IF(Q87="Does not fit","Room does not meet needs","OK")))))))))</f>
        <v/>
      </c>
    </row>
    <row r="88">
      <c r="A88" s="17" t="n"/>
      <c r="B88" s="17" t="n"/>
      <c r="C88" s="17" t="n"/>
      <c r="D88" s="17" t="n"/>
      <c r="E88" s="35" t="n"/>
      <c r="F88" s="19" t="n"/>
      <c r="G88" s="19" t="n"/>
      <c r="H88" s="20" t="n"/>
      <c r="I88" s="21" t="n"/>
      <c r="J88" s="21" t="n"/>
      <c r="K88" s="21" t="n"/>
      <c r="L88" s="21" t="n"/>
      <c r="M88" s="21" t="n"/>
      <c r="N88" s="22">
        <f>IF(OR(A88="",F88="",G88="",G88&lt;=F88),"",(G88-F88)*24)</f>
        <v/>
      </c>
      <c r="O88" s="23">
        <f>IF(L88="","",IFERROR(INDEX(Rooms!$C$6:$C$30,MATCH(L88,Rooms!$A$6:$A$30,0)),""))</f>
        <v/>
      </c>
      <c r="P88" s="23">
        <f>IF(OR(A88="",E88="",F88="",G88="",L88="",M88="Canceled",G88&lt;=F88),"",MAX(0,COUNTIFS($E$7:$E$206,E88,$L$7:$L$206,L88,$F$7:$F$206,"&lt;"&amp;G88,$G$7:$G$206,"&gt;"&amp;F88,$M$7:$M$206,"&lt;&gt;Canceled",$A$7:$A$206,"&lt;&gt;")-1))</f>
        <v/>
      </c>
      <c r="Q88" s="24">
        <f>IF(OR(A88="",L88=""),"",IFERROR(IF(OR(H88&gt;INDEX(Rooms!$C$6:$C$30,MATCH(L88,Rooms!$A$6:$A$30,0)),AND(I88="Yes",INDEX(Rooms!$D$6:$D$30,MATCH(L88,Rooms!$A$6:$A$30,0))&lt;&gt;"Yes"),AND(J88="Yes",INDEX(Rooms!$E$6:$E$30,MATCH(L88,Rooms!$A$6:$A$30,0))&lt;&gt;"Yes"),AND(K88="Yes",INDEX(Rooms!$F$6:$F$30,MATCH(L88,Rooms!$A$6:$A$30,0))&lt;&gt;"Yes")),"Does not fit","Fits"),"Does not fit"))</f>
        <v/>
      </c>
      <c r="R88" s="25">
        <f>IF(A88="","",IF(M88="Canceled","Canceled",IF(OR(B88="",C88="",D88="",E88="",F88="",G88="",H88="",I88="",J88="",K88="",M88=""),"Complete required fields",IF(G88&lt;=F88,"End time must be after start time",IF(AND(OR(M88="Ready to Schedule",M88="Scheduled"),L88=""),"Room assignment needed",IF(L88="","Draft—no room assigned",IF(IFERROR(INDEX(Rooms!$G$6:$G$30,MATCH(L88,Rooms!$A$6:$A$30,0)),"")&lt;&gt;"Yes","Room is missing or inactive",IF(P88&gt;0,"Time conflict",IF(Q88="Does not fit","Room does not meet needs","OK")))))))))</f>
        <v/>
      </c>
    </row>
    <row r="89">
      <c r="A89" s="17" t="n"/>
      <c r="B89" s="17" t="n"/>
      <c r="C89" s="17" t="n"/>
      <c r="D89" s="17" t="n"/>
      <c r="E89" s="35" t="n"/>
      <c r="F89" s="19" t="n"/>
      <c r="G89" s="19" t="n"/>
      <c r="H89" s="20" t="n"/>
      <c r="I89" s="21" t="n"/>
      <c r="J89" s="21" t="n"/>
      <c r="K89" s="21" t="n"/>
      <c r="L89" s="21" t="n"/>
      <c r="M89" s="21" t="n"/>
      <c r="N89" s="22">
        <f>IF(OR(A89="",F89="",G89="",G89&lt;=F89),"",(G89-F89)*24)</f>
        <v/>
      </c>
      <c r="O89" s="23">
        <f>IF(L89="","",IFERROR(INDEX(Rooms!$C$6:$C$30,MATCH(L89,Rooms!$A$6:$A$30,0)),""))</f>
        <v/>
      </c>
      <c r="P89" s="23">
        <f>IF(OR(A89="",E89="",F89="",G89="",L89="",M89="Canceled",G89&lt;=F89),"",MAX(0,COUNTIFS($E$7:$E$206,E89,$L$7:$L$206,L89,$F$7:$F$206,"&lt;"&amp;G89,$G$7:$G$206,"&gt;"&amp;F89,$M$7:$M$206,"&lt;&gt;Canceled",$A$7:$A$206,"&lt;&gt;")-1))</f>
        <v/>
      </c>
      <c r="Q89" s="24">
        <f>IF(OR(A89="",L89=""),"",IFERROR(IF(OR(H89&gt;INDEX(Rooms!$C$6:$C$30,MATCH(L89,Rooms!$A$6:$A$30,0)),AND(I89="Yes",INDEX(Rooms!$D$6:$D$30,MATCH(L89,Rooms!$A$6:$A$30,0))&lt;&gt;"Yes"),AND(J89="Yes",INDEX(Rooms!$E$6:$E$30,MATCH(L89,Rooms!$A$6:$A$30,0))&lt;&gt;"Yes"),AND(K89="Yes",INDEX(Rooms!$F$6:$F$30,MATCH(L89,Rooms!$A$6:$A$30,0))&lt;&gt;"Yes")),"Does not fit","Fits"),"Does not fit"))</f>
        <v/>
      </c>
      <c r="R89" s="25">
        <f>IF(A89="","",IF(M89="Canceled","Canceled",IF(OR(B89="",C89="",D89="",E89="",F89="",G89="",H89="",I89="",J89="",K89="",M89=""),"Complete required fields",IF(G89&lt;=F89,"End time must be after start time",IF(AND(OR(M89="Ready to Schedule",M89="Scheduled"),L89=""),"Room assignment needed",IF(L89="","Draft—no room assigned",IF(IFERROR(INDEX(Rooms!$G$6:$G$30,MATCH(L89,Rooms!$A$6:$A$30,0)),"")&lt;&gt;"Yes","Room is missing or inactive",IF(P89&gt;0,"Time conflict",IF(Q89="Does not fit","Room does not meet needs","OK")))))))))</f>
        <v/>
      </c>
    </row>
    <row r="90">
      <c r="A90" s="17" t="n"/>
      <c r="B90" s="17" t="n"/>
      <c r="C90" s="17" t="n"/>
      <c r="D90" s="17" t="n"/>
      <c r="E90" s="35" t="n"/>
      <c r="F90" s="19" t="n"/>
      <c r="G90" s="19" t="n"/>
      <c r="H90" s="20" t="n"/>
      <c r="I90" s="21" t="n"/>
      <c r="J90" s="21" t="n"/>
      <c r="K90" s="21" t="n"/>
      <c r="L90" s="21" t="n"/>
      <c r="M90" s="21" t="n"/>
      <c r="N90" s="22">
        <f>IF(OR(A90="",F90="",G90="",G90&lt;=F90),"",(G90-F90)*24)</f>
        <v/>
      </c>
      <c r="O90" s="23">
        <f>IF(L90="","",IFERROR(INDEX(Rooms!$C$6:$C$30,MATCH(L90,Rooms!$A$6:$A$30,0)),""))</f>
        <v/>
      </c>
      <c r="P90" s="23">
        <f>IF(OR(A90="",E90="",F90="",G90="",L90="",M90="Canceled",G90&lt;=F90),"",MAX(0,COUNTIFS($E$7:$E$206,E90,$L$7:$L$206,L90,$F$7:$F$206,"&lt;"&amp;G90,$G$7:$G$206,"&gt;"&amp;F90,$M$7:$M$206,"&lt;&gt;Canceled",$A$7:$A$206,"&lt;&gt;")-1))</f>
        <v/>
      </c>
      <c r="Q90" s="24">
        <f>IF(OR(A90="",L90=""),"",IFERROR(IF(OR(H90&gt;INDEX(Rooms!$C$6:$C$30,MATCH(L90,Rooms!$A$6:$A$30,0)),AND(I90="Yes",INDEX(Rooms!$D$6:$D$30,MATCH(L90,Rooms!$A$6:$A$30,0))&lt;&gt;"Yes"),AND(J90="Yes",INDEX(Rooms!$E$6:$E$30,MATCH(L90,Rooms!$A$6:$A$30,0))&lt;&gt;"Yes"),AND(K90="Yes",INDEX(Rooms!$F$6:$F$30,MATCH(L90,Rooms!$A$6:$A$30,0))&lt;&gt;"Yes")),"Does not fit","Fits"),"Does not fit"))</f>
        <v/>
      </c>
      <c r="R90" s="25">
        <f>IF(A90="","",IF(M90="Canceled","Canceled",IF(OR(B90="",C90="",D90="",E90="",F90="",G90="",H90="",I90="",J90="",K90="",M90=""),"Complete required fields",IF(G90&lt;=F90,"End time must be after start time",IF(AND(OR(M90="Ready to Schedule",M90="Scheduled"),L90=""),"Room assignment needed",IF(L90="","Draft—no room assigned",IF(IFERROR(INDEX(Rooms!$G$6:$G$30,MATCH(L90,Rooms!$A$6:$A$30,0)),"")&lt;&gt;"Yes","Room is missing or inactive",IF(P90&gt;0,"Time conflict",IF(Q90="Does not fit","Room does not meet needs","OK")))))))))</f>
        <v/>
      </c>
    </row>
    <row r="91">
      <c r="A91" s="17" t="n"/>
      <c r="B91" s="17" t="n"/>
      <c r="C91" s="17" t="n"/>
      <c r="D91" s="17" t="n"/>
      <c r="E91" s="35" t="n"/>
      <c r="F91" s="19" t="n"/>
      <c r="G91" s="19" t="n"/>
      <c r="H91" s="20" t="n"/>
      <c r="I91" s="21" t="n"/>
      <c r="J91" s="21" t="n"/>
      <c r="K91" s="21" t="n"/>
      <c r="L91" s="21" t="n"/>
      <c r="M91" s="21" t="n"/>
      <c r="N91" s="22">
        <f>IF(OR(A91="",F91="",G91="",G91&lt;=F91),"",(G91-F91)*24)</f>
        <v/>
      </c>
      <c r="O91" s="23">
        <f>IF(L91="","",IFERROR(INDEX(Rooms!$C$6:$C$30,MATCH(L91,Rooms!$A$6:$A$30,0)),""))</f>
        <v/>
      </c>
      <c r="P91" s="23">
        <f>IF(OR(A91="",E91="",F91="",G91="",L91="",M91="Canceled",G91&lt;=F91),"",MAX(0,COUNTIFS($E$7:$E$206,E91,$L$7:$L$206,L91,$F$7:$F$206,"&lt;"&amp;G91,$G$7:$G$206,"&gt;"&amp;F91,$M$7:$M$206,"&lt;&gt;Canceled",$A$7:$A$206,"&lt;&gt;")-1))</f>
        <v/>
      </c>
      <c r="Q91" s="24">
        <f>IF(OR(A91="",L91=""),"",IFERROR(IF(OR(H91&gt;INDEX(Rooms!$C$6:$C$30,MATCH(L91,Rooms!$A$6:$A$30,0)),AND(I91="Yes",INDEX(Rooms!$D$6:$D$30,MATCH(L91,Rooms!$A$6:$A$30,0))&lt;&gt;"Yes"),AND(J91="Yes",INDEX(Rooms!$E$6:$E$30,MATCH(L91,Rooms!$A$6:$A$30,0))&lt;&gt;"Yes"),AND(K91="Yes",INDEX(Rooms!$F$6:$F$30,MATCH(L91,Rooms!$A$6:$A$30,0))&lt;&gt;"Yes")),"Does not fit","Fits"),"Does not fit"))</f>
        <v/>
      </c>
      <c r="R91" s="25">
        <f>IF(A91="","",IF(M91="Canceled","Canceled",IF(OR(B91="",C91="",D91="",E91="",F91="",G91="",H91="",I91="",J91="",K91="",M91=""),"Complete required fields",IF(G91&lt;=F91,"End time must be after start time",IF(AND(OR(M91="Ready to Schedule",M91="Scheduled"),L91=""),"Room assignment needed",IF(L91="","Draft—no room assigned",IF(IFERROR(INDEX(Rooms!$G$6:$G$30,MATCH(L91,Rooms!$A$6:$A$30,0)),"")&lt;&gt;"Yes","Room is missing or inactive",IF(P91&gt;0,"Time conflict",IF(Q91="Does not fit","Room does not meet needs","OK")))))))))</f>
        <v/>
      </c>
    </row>
    <row r="92">
      <c r="A92" s="17" t="n"/>
      <c r="B92" s="17" t="n"/>
      <c r="C92" s="17" t="n"/>
      <c r="D92" s="17" t="n"/>
      <c r="E92" s="35" t="n"/>
      <c r="F92" s="19" t="n"/>
      <c r="G92" s="19" t="n"/>
      <c r="H92" s="20" t="n"/>
      <c r="I92" s="21" t="n"/>
      <c r="J92" s="21" t="n"/>
      <c r="K92" s="21" t="n"/>
      <c r="L92" s="21" t="n"/>
      <c r="M92" s="21" t="n"/>
      <c r="N92" s="22">
        <f>IF(OR(A92="",F92="",G92="",G92&lt;=F92),"",(G92-F92)*24)</f>
        <v/>
      </c>
      <c r="O92" s="23">
        <f>IF(L92="","",IFERROR(INDEX(Rooms!$C$6:$C$30,MATCH(L92,Rooms!$A$6:$A$30,0)),""))</f>
        <v/>
      </c>
      <c r="P92" s="23">
        <f>IF(OR(A92="",E92="",F92="",G92="",L92="",M92="Canceled",G92&lt;=F92),"",MAX(0,COUNTIFS($E$7:$E$206,E92,$L$7:$L$206,L92,$F$7:$F$206,"&lt;"&amp;G92,$G$7:$G$206,"&gt;"&amp;F92,$M$7:$M$206,"&lt;&gt;Canceled",$A$7:$A$206,"&lt;&gt;")-1))</f>
        <v/>
      </c>
      <c r="Q92" s="24">
        <f>IF(OR(A92="",L92=""),"",IFERROR(IF(OR(H92&gt;INDEX(Rooms!$C$6:$C$30,MATCH(L92,Rooms!$A$6:$A$30,0)),AND(I92="Yes",INDEX(Rooms!$D$6:$D$30,MATCH(L92,Rooms!$A$6:$A$30,0))&lt;&gt;"Yes"),AND(J92="Yes",INDEX(Rooms!$E$6:$E$30,MATCH(L92,Rooms!$A$6:$A$30,0))&lt;&gt;"Yes"),AND(K92="Yes",INDEX(Rooms!$F$6:$F$30,MATCH(L92,Rooms!$A$6:$A$30,0))&lt;&gt;"Yes")),"Does not fit","Fits"),"Does not fit"))</f>
        <v/>
      </c>
      <c r="R92" s="25">
        <f>IF(A92="","",IF(M92="Canceled","Canceled",IF(OR(B92="",C92="",D92="",E92="",F92="",G92="",H92="",I92="",J92="",K92="",M92=""),"Complete required fields",IF(G92&lt;=F92,"End time must be after start time",IF(AND(OR(M92="Ready to Schedule",M92="Scheduled"),L92=""),"Room assignment needed",IF(L92="","Draft—no room assigned",IF(IFERROR(INDEX(Rooms!$G$6:$G$30,MATCH(L92,Rooms!$A$6:$A$30,0)),"")&lt;&gt;"Yes","Room is missing or inactive",IF(P92&gt;0,"Time conflict",IF(Q92="Does not fit","Room does not meet needs","OK")))))))))</f>
        <v/>
      </c>
    </row>
    <row r="93">
      <c r="A93" s="17" t="n"/>
      <c r="B93" s="17" t="n"/>
      <c r="C93" s="17" t="n"/>
      <c r="D93" s="17" t="n"/>
      <c r="E93" s="35" t="n"/>
      <c r="F93" s="19" t="n"/>
      <c r="G93" s="19" t="n"/>
      <c r="H93" s="20" t="n"/>
      <c r="I93" s="21" t="n"/>
      <c r="J93" s="21" t="n"/>
      <c r="K93" s="21" t="n"/>
      <c r="L93" s="21" t="n"/>
      <c r="M93" s="21" t="n"/>
      <c r="N93" s="22">
        <f>IF(OR(A93="",F93="",G93="",G93&lt;=F93),"",(G93-F93)*24)</f>
        <v/>
      </c>
      <c r="O93" s="23">
        <f>IF(L93="","",IFERROR(INDEX(Rooms!$C$6:$C$30,MATCH(L93,Rooms!$A$6:$A$30,0)),""))</f>
        <v/>
      </c>
      <c r="P93" s="23">
        <f>IF(OR(A93="",E93="",F93="",G93="",L93="",M93="Canceled",G93&lt;=F93),"",MAX(0,COUNTIFS($E$7:$E$206,E93,$L$7:$L$206,L93,$F$7:$F$206,"&lt;"&amp;G93,$G$7:$G$206,"&gt;"&amp;F93,$M$7:$M$206,"&lt;&gt;Canceled",$A$7:$A$206,"&lt;&gt;")-1))</f>
        <v/>
      </c>
      <c r="Q93" s="24">
        <f>IF(OR(A93="",L93=""),"",IFERROR(IF(OR(H93&gt;INDEX(Rooms!$C$6:$C$30,MATCH(L93,Rooms!$A$6:$A$30,0)),AND(I93="Yes",INDEX(Rooms!$D$6:$D$30,MATCH(L93,Rooms!$A$6:$A$30,0))&lt;&gt;"Yes"),AND(J93="Yes",INDEX(Rooms!$E$6:$E$30,MATCH(L93,Rooms!$A$6:$A$30,0))&lt;&gt;"Yes"),AND(K93="Yes",INDEX(Rooms!$F$6:$F$30,MATCH(L93,Rooms!$A$6:$A$30,0))&lt;&gt;"Yes")),"Does not fit","Fits"),"Does not fit"))</f>
        <v/>
      </c>
      <c r="R93" s="25">
        <f>IF(A93="","",IF(M93="Canceled","Canceled",IF(OR(B93="",C93="",D93="",E93="",F93="",G93="",H93="",I93="",J93="",K93="",M93=""),"Complete required fields",IF(G93&lt;=F93,"End time must be after start time",IF(AND(OR(M93="Ready to Schedule",M93="Scheduled"),L93=""),"Room assignment needed",IF(L93="","Draft—no room assigned",IF(IFERROR(INDEX(Rooms!$G$6:$G$30,MATCH(L93,Rooms!$A$6:$A$30,0)),"")&lt;&gt;"Yes","Room is missing or inactive",IF(P93&gt;0,"Time conflict",IF(Q93="Does not fit","Room does not meet needs","OK")))))))))</f>
        <v/>
      </c>
    </row>
    <row r="94">
      <c r="A94" s="17" t="n"/>
      <c r="B94" s="17" t="n"/>
      <c r="C94" s="17" t="n"/>
      <c r="D94" s="17" t="n"/>
      <c r="E94" s="35" t="n"/>
      <c r="F94" s="19" t="n"/>
      <c r="G94" s="19" t="n"/>
      <c r="H94" s="20" t="n"/>
      <c r="I94" s="21" t="n"/>
      <c r="J94" s="21" t="n"/>
      <c r="K94" s="21" t="n"/>
      <c r="L94" s="21" t="n"/>
      <c r="M94" s="21" t="n"/>
      <c r="N94" s="22">
        <f>IF(OR(A94="",F94="",G94="",G94&lt;=F94),"",(G94-F94)*24)</f>
        <v/>
      </c>
      <c r="O94" s="23">
        <f>IF(L94="","",IFERROR(INDEX(Rooms!$C$6:$C$30,MATCH(L94,Rooms!$A$6:$A$30,0)),""))</f>
        <v/>
      </c>
      <c r="P94" s="23">
        <f>IF(OR(A94="",E94="",F94="",G94="",L94="",M94="Canceled",G94&lt;=F94),"",MAX(0,COUNTIFS($E$7:$E$206,E94,$L$7:$L$206,L94,$F$7:$F$206,"&lt;"&amp;G94,$G$7:$G$206,"&gt;"&amp;F94,$M$7:$M$206,"&lt;&gt;Canceled",$A$7:$A$206,"&lt;&gt;")-1))</f>
        <v/>
      </c>
      <c r="Q94" s="24">
        <f>IF(OR(A94="",L94=""),"",IFERROR(IF(OR(H94&gt;INDEX(Rooms!$C$6:$C$30,MATCH(L94,Rooms!$A$6:$A$30,0)),AND(I94="Yes",INDEX(Rooms!$D$6:$D$30,MATCH(L94,Rooms!$A$6:$A$30,0))&lt;&gt;"Yes"),AND(J94="Yes",INDEX(Rooms!$E$6:$E$30,MATCH(L94,Rooms!$A$6:$A$30,0))&lt;&gt;"Yes"),AND(K94="Yes",INDEX(Rooms!$F$6:$F$30,MATCH(L94,Rooms!$A$6:$A$30,0))&lt;&gt;"Yes")),"Does not fit","Fits"),"Does not fit"))</f>
        <v/>
      </c>
      <c r="R94" s="25">
        <f>IF(A94="","",IF(M94="Canceled","Canceled",IF(OR(B94="",C94="",D94="",E94="",F94="",G94="",H94="",I94="",J94="",K94="",M94=""),"Complete required fields",IF(G94&lt;=F94,"End time must be after start time",IF(AND(OR(M94="Ready to Schedule",M94="Scheduled"),L94=""),"Room assignment needed",IF(L94="","Draft—no room assigned",IF(IFERROR(INDEX(Rooms!$G$6:$G$30,MATCH(L94,Rooms!$A$6:$A$30,0)),"")&lt;&gt;"Yes","Room is missing or inactive",IF(P94&gt;0,"Time conflict",IF(Q94="Does not fit","Room does not meet needs","OK")))))))))</f>
        <v/>
      </c>
    </row>
    <row r="95">
      <c r="A95" s="17" t="n"/>
      <c r="B95" s="17" t="n"/>
      <c r="C95" s="17" t="n"/>
      <c r="D95" s="17" t="n"/>
      <c r="E95" s="35" t="n"/>
      <c r="F95" s="19" t="n"/>
      <c r="G95" s="19" t="n"/>
      <c r="H95" s="20" t="n"/>
      <c r="I95" s="21" t="n"/>
      <c r="J95" s="21" t="n"/>
      <c r="K95" s="21" t="n"/>
      <c r="L95" s="21" t="n"/>
      <c r="M95" s="21" t="n"/>
      <c r="N95" s="22">
        <f>IF(OR(A95="",F95="",G95="",G95&lt;=F95),"",(G95-F95)*24)</f>
        <v/>
      </c>
      <c r="O95" s="23">
        <f>IF(L95="","",IFERROR(INDEX(Rooms!$C$6:$C$30,MATCH(L95,Rooms!$A$6:$A$30,0)),""))</f>
        <v/>
      </c>
      <c r="P95" s="23">
        <f>IF(OR(A95="",E95="",F95="",G95="",L95="",M95="Canceled",G95&lt;=F95),"",MAX(0,COUNTIFS($E$7:$E$206,E95,$L$7:$L$206,L95,$F$7:$F$206,"&lt;"&amp;G95,$G$7:$G$206,"&gt;"&amp;F95,$M$7:$M$206,"&lt;&gt;Canceled",$A$7:$A$206,"&lt;&gt;")-1))</f>
        <v/>
      </c>
      <c r="Q95" s="24">
        <f>IF(OR(A95="",L95=""),"",IFERROR(IF(OR(H95&gt;INDEX(Rooms!$C$6:$C$30,MATCH(L95,Rooms!$A$6:$A$30,0)),AND(I95="Yes",INDEX(Rooms!$D$6:$D$30,MATCH(L95,Rooms!$A$6:$A$30,0))&lt;&gt;"Yes"),AND(J95="Yes",INDEX(Rooms!$E$6:$E$30,MATCH(L95,Rooms!$A$6:$A$30,0))&lt;&gt;"Yes"),AND(K95="Yes",INDEX(Rooms!$F$6:$F$30,MATCH(L95,Rooms!$A$6:$A$30,0))&lt;&gt;"Yes")),"Does not fit","Fits"),"Does not fit"))</f>
        <v/>
      </c>
      <c r="R95" s="25">
        <f>IF(A95="","",IF(M95="Canceled","Canceled",IF(OR(B95="",C95="",D95="",E95="",F95="",G95="",H95="",I95="",J95="",K95="",M95=""),"Complete required fields",IF(G95&lt;=F95,"End time must be after start time",IF(AND(OR(M95="Ready to Schedule",M95="Scheduled"),L95=""),"Room assignment needed",IF(L95="","Draft—no room assigned",IF(IFERROR(INDEX(Rooms!$G$6:$G$30,MATCH(L95,Rooms!$A$6:$A$30,0)),"")&lt;&gt;"Yes","Room is missing or inactive",IF(P95&gt;0,"Time conflict",IF(Q95="Does not fit","Room does not meet needs","OK")))))))))</f>
        <v/>
      </c>
    </row>
    <row r="96">
      <c r="A96" s="17" t="n"/>
      <c r="B96" s="17" t="n"/>
      <c r="C96" s="17" t="n"/>
      <c r="D96" s="17" t="n"/>
      <c r="E96" s="35" t="n"/>
      <c r="F96" s="19" t="n"/>
      <c r="G96" s="19" t="n"/>
      <c r="H96" s="20" t="n"/>
      <c r="I96" s="21" t="n"/>
      <c r="J96" s="21" t="n"/>
      <c r="K96" s="21" t="n"/>
      <c r="L96" s="21" t="n"/>
      <c r="M96" s="21" t="n"/>
      <c r="N96" s="22">
        <f>IF(OR(A96="",F96="",G96="",G96&lt;=F96),"",(G96-F96)*24)</f>
        <v/>
      </c>
      <c r="O96" s="23">
        <f>IF(L96="","",IFERROR(INDEX(Rooms!$C$6:$C$30,MATCH(L96,Rooms!$A$6:$A$30,0)),""))</f>
        <v/>
      </c>
      <c r="P96" s="23">
        <f>IF(OR(A96="",E96="",F96="",G96="",L96="",M96="Canceled",G96&lt;=F96),"",MAX(0,COUNTIFS($E$7:$E$206,E96,$L$7:$L$206,L96,$F$7:$F$206,"&lt;"&amp;G96,$G$7:$G$206,"&gt;"&amp;F96,$M$7:$M$206,"&lt;&gt;Canceled",$A$7:$A$206,"&lt;&gt;")-1))</f>
        <v/>
      </c>
      <c r="Q96" s="24">
        <f>IF(OR(A96="",L96=""),"",IFERROR(IF(OR(H96&gt;INDEX(Rooms!$C$6:$C$30,MATCH(L96,Rooms!$A$6:$A$30,0)),AND(I96="Yes",INDEX(Rooms!$D$6:$D$30,MATCH(L96,Rooms!$A$6:$A$30,0))&lt;&gt;"Yes"),AND(J96="Yes",INDEX(Rooms!$E$6:$E$30,MATCH(L96,Rooms!$A$6:$A$30,0))&lt;&gt;"Yes"),AND(K96="Yes",INDEX(Rooms!$F$6:$F$30,MATCH(L96,Rooms!$A$6:$A$30,0))&lt;&gt;"Yes")),"Does not fit","Fits"),"Does not fit"))</f>
        <v/>
      </c>
      <c r="R96" s="25">
        <f>IF(A96="","",IF(M96="Canceled","Canceled",IF(OR(B96="",C96="",D96="",E96="",F96="",G96="",H96="",I96="",J96="",K96="",M96=""),"Complete required fields",IF(G96&lt;=F96,"End time must be after start time",IF(AND(OR(M96="Ready to Schedule",M96="Scheduled"),L96=""),"Room assignment needed",IF(L96="","Draft—no room assigned",IF(IFERROR(INDEX(Rooms!$G$6:$G$30,MATCH(L96,Rooms!$A$6:$A$30,0)),"")&lt;&gt;"Yes","Room is missing or inactive",IF(P96&gt;0,"Time conflict",IF(Q96="Does not fit","Room does not meet needs","OK")))))))))</f>
        <v/>
      </c>
    </row>
    <row r="97">
      <c r="A97" s="17" t="n"/>
      <c r="B97" s="17" t="n"/>
      <c r="C97" s="17" t="n"/>
      <c r="D97" s="17" t="n"/>
      <c r="E97" s="35" t="n"/>
      <c r="F97" s="19" t="n"/>
      <c r="G97" s="19" t="n"/>
      <c r="H97" s="20" t="n"/>
      <c r="I97" s="21" t="n"/>
      <c r="J97" s="21" t="n"/>
      <c r="K97" s="21" t="n"/>
      <c r="L97" s="21" t="n"/>
      <c r="M97" s="21" t="n"/>
      <c r="N97" s="22">
        <f>IF(OR(A97="",F97="",G97="",G97&lt;=F97),"",(G97-F97)*24)</f>
        <v/>
      </c>
      <c r="O97" s="23">
        <f>IF(L97="","",IFERROR(INDEX(Rooms!$C$6:$C$30,MATCH(L97,Rooms!$A$6:$A$30,0)),""))</f>
        <v/>
      </c>
      <c r="P97" s="23">
        <f>IF(OR(A97="",E97="",F97="",G97="",L97="",M97="Canceled",G97&lt;=F97),"",MAX(0,COUNTIFS($E$7:$E$206,E97,$L$7:$L$206,L97,$F$7:$F$206,"&lt;"&amp;G97,$G$7:$G$206,"&gt;"&amp;F97,$M$7:$M$206,"&lt;&gt;Canceled",$A$7:$A$206,"&lt;&gt;")-1))</f>
        <v/>
      </c>
      <c r="Q97" s="24">
        <f>IF(OR(A97="",L97=""),"",IFERROR(IF(OR(H97&gt;INDEX(Rooms!$C$6:$C$30,MATCH(L97,Rooms!$A$6:$A$30,0)),AND(I97="Yes",INDEX(Rooms!$D$6:$D$30,MATCH(L97,Rooms!$A$6:$A$30,0))&lt;&gt;"Yes"),AND(J97="Yes",INDEX(Rooms!$E$6:$E$30,MATCH(L97,Rooms!$A$6:$A$30,0))&lt;&gt;"Yes"),AND(K97="Yes",INDEX(Rooms!$F$6:$F$30,MATCH(L97,Rooms!$A$6:$A$30,0))&lt;&gt;"Yes")),"Does not fit","Fits"),"Does not fit"))</f>
        <v/>
      </c>
      <c r="R97" s="25">
        <f>IF(A97="","",IF(M97="Canceled","Canceled",IF(OR(B97="",C97="",D97="",E97="",F97="",G97="",H97="",I97="",J97="",K97="",M97=""),"Complete required fields",IF(G97&lt;=F97,"End time must be after start time",IF(AND(OR(M97="Ready to Schedule",M97="Scheduled"),L97=""),"Room assignment needed",IF(L97="","Draft—no room assigned",IF(IFERROR(INDEX(Rooms!$G$6:$G$30,MATCH(L97,Rooms!$A$6:$A$30,0)),"")&lt;&gt;"Yes","Room is missing or inactive",IF(P97&gt;0,"Time conflict",IF(Q97="Does not fit","Room does not meet needs","OK")))))))))</f>
        <v/>
      </c>
    </row>
    <row r="98">
      <c r="A98" s="17" t="n"/>
      <c r="B98" s="17" t="n"/>
      <c r="C98" s="17" t="n"/>
      <c r="D98" s="17" t="n"/>
      <c r="E98" s="35" t="n"/>
      <c r="F98" s="19" t="n"/>
      <c r="G98" s="19" t="n"/>
      <c r="H98" s="20" t="n"/>
      <c r="I98" s="21" t="n"/>
      <c r="J98" s="21" t="n"/>
      <c r="K98" s="21" t="n"/>
      <c r="L98" s="21" t="n"/>
      <c r="M98" s="21" t="n"/>
      <c r="N98" s="22">
        <f>IF(OR(A98="",F98="",G98="",G98&lt;=F98),"",(G98-F98)*24)</f>
        <v/>
      </c>
      <c r="O98" s="23">
        <f>IF(L98="","",IFERROR(INDEX(Rooms!$C$6:$C$30,MATCH(L98,Rooms!$A$6:$A$30,0)),""))</f>
        <v/>
      </c>
      <c r="P98" s="23">
        <f>IF(OR(A98="",E98="",F98="",G98="",L98="",M98="Canceled",G98&lt;=F98),"",MAX(0,COUNTIFS($E$7:$E$206,E98,$L$7:$L$206,L98,$F$7:$F$206,"&lt;"&amp;G98,$G$7:$G$206,"&gt;"&amp;F98,$M$7:$M$206,"&lt;&gt;Canceled",$A$7:$A$206,"&lt;&gt;")-1))</f>
        <v/>
      </c>
      <c r="Q98" s="24">
        <f>IF(OR(A98="",L98=""),"",IFERROR(IF(OR(H98&gt;INDEX(Rooms!$C$6:$C$30,MATCH(L98,Rooms!$A$6:$A$30,0)),AND(I98="Yes",INDEX(Rooms!$D$6:$D$30,MATCH(L98,Rooms!$A$6:$A$30,0))&lt;&gt;"Yes"),AND(J98="Yes",INDEX(Rooms!$E$6:$E$30,MATCH(L98,Rooms!$A$6:$A$30,0))&lt;&gt;"Yes"),AND(K98="Yes",INDEX(Rooms!$F$6:$F$30,MATCH(L98,Rooms!$A$6:$A$30,0))&lt;&gt;"Yes")),"Does not fit","Fits"),"Does not fit"))</f>
        <v/>
      </c>
      <c r="R98" s="25">
        <f>IF(A98="","",IF(M98="Canceled","Canceled",IF(OR(B98="",C98="",D98="",E98="",F98="",G98="",H98="",I98="",J98="",K98="",M98=""),"Complete required fields",IF(G98&lt;=F98,"End time must be after start time",IF(AND(OR(M98="Ready to Schedule",M98="Scheduled"),L98=""),"Room assignment needed",IF(L98="","Draft—no room assigned",IF(IFERROR(INDEX(Rooms!$G$6:$G$30,MATCH(L98,Rooms!$A$6:$A$30,0)),"")&lt;&gt;"Yes","Room is missing or inactive",IF(P98&gt;0,"Time conflict",IF(Q98="Does not fit","Room does not meet needs","OK")))))))))</f>
        <v/>
      </c>
    </row>
    <row r="99">
      <c r="A99" s="17" t="n"/>
      <c r="B99" s="17" t="n"/>
      <c r="C99" s="17" t="n"/>
      <c r="D99" s="17" t="n"/>
      <c r="E99" s="35" t="n"/>
      <c r="F99" s="19" t="n"/>
      <c r="G99" s="19" t="n"/>
      <c r="H99" s="20" t="n"/>
      <c r="I99" s="21" t="n"/>
      <c r="J99" s="21" t="n"/>
      <c r="K99" s="21" t="n"/>
      <c r="L99" s="21" t="n"/>
      <c r="M99" s="21" t="n"/>
      <c r="N99" s="22">
        <f>IF(OR(A99="",F99="",G99="",G99&lt;=F99),"",(G99-F99)*24)</f>
        <v/>
      </c>
      <c r="O99" s="23">
        <f>IF(L99="","",IFERROR(INDEX(Rooms!$C$6:$C$30,MATCH(L99,Rooms!$A$6:$A$30,0)),""))</f>
        <v/>
      </c>
      <c r="P99" s="23">
        <f>IF(OR(A99="",E99="",F99="",G99="",L99="",M99="Canceled",G99&lt;=F99),"",MAX(0,COUNTIFS($E$7:$E$206,E99,$L$7:$L$206,L99,$F$7:$F$206,"&lt;"&amp;G99,$G$7:$G$206,"&gt;"&amp;F99,$M$7:$M$206,"&lt;&gt;Canceled",$A$7:$A$206,"&lt;&gt;")-1))</f>
        <v/>
      </c>
      <c r="Q99" s="24">
        <f>IF(OR(A99="",L99=""),"",IFERROR(IF(OR(H99&gt;INDEX(Rooms!$C$6:$C$30,MATCH(L99,Rooms!$A$6:$A$30,0)),AND(I99="Yes",INDEX(Rooms!$D$6:$D$30,MATCH(L99,Rooms!$A$6:$A$30,0))&lt;&gt;"Yes"),AND(J99="Yes",INDEX(Rooms!$E$6:$E$30,MATCH(L99,Rooms!$A$6:$A$30,0))&lt;&gt;"Yes"),AND(K99="Yes",INDEX(Rooms!$F$6:$F$30,MATCH(L99,Rooms!$A$6:$A$30,0))&lt;&gt;"Yes")),"Does not fit","Fits"),"Does not fit"))</f>
        <v/>
      </c>
      <c r="R99" s="25">
        <f>IF(A99="","",IF(M99="Canceled","Canceled",IF(OR(B99="",C99="",D99="",E99="",F99="",G99="",H99="",I99="",J99="",K99="",M99=""),"Complete required fields",IF(G99&lt;=F99,"End time must be after start time",IF(AND(OR(M99="Ready to Schedule",M99="Scheduled"),L99=""),"Room assignment needed",IF(L99="","Draft—no room assigned",IF(IFERROR(INDEX(Rooms!$G$6:$G$30,MATCH(L99,Rooms!$A$6:$A$30,0)),"")&lt;&gt;"Yes","Room is missing or inactive",IF(P99&gt;0,"Time conflict",IF(Q99="Does not fit","Room does not meet needs","OK")))))))))</f>
        <v/>
      </c>
    </row>
    <row r="100">
      <c r="A100" s="17" t="n"/>
      <c r="B100" s="17" t="n"/>
      <c r="C100" s="17" t="n"/>
      <c r="D100" s="17" t="n"/>
      <c r="E100" s="35" t="n"/>
      <c r="F100" s="19" t="n"/>
      <c r="G100" s="19" t="n"/>
      <c r="H100" s="20" t="n"/>
      <c r="I100" s="21" t="n"/>
      <c r="J100" s="21" t="n"/>
      <c r="K100" s="21" t="n"/>
      <c r="L100" s="21" t="n"/>
      <c r="M100" s="21" t="n"/>
      <c r="N100" s="22">
        <f>IF(OR(A100="",F100="",G100="",G100&lt;=F100),"",(G100-F100)*24)</f>
        <v/>
      </c>
      <c r="O100" s="23">
        <f>IF(L100="","",IFERROR(INDEX(Rooms!$C$6:$C$30,MATCH(L100,Rooms!$A$6:$A$30,0)),""))</f>
        <v/>
      </c>
      <c r="P100" s="23">
        <f>IF(OR(A100="",E100="",F100="",G100="",L100="",M100="Canceled",G100&lt;=F100),"",MAX(0,COUNTIFS($E$7:$E$206,E100,$L$7:$L$206,L100,$F$7:$F$206,"&lt;"&amp;G100,$G$7:$G$206,"&gt;"&amp;F100,$M$7:$M$206,"&lt;&gt;Canceled",$A$7:$A$206,"&lt;&gt;")-1))</f>
        <v/>
      </c>
      <c r="Q100" s="24">
        <f>IF(OR(A100="",L100=""),"",IFERROR(IF(OR(H100&gt;INDEX(Rooms!$C$6:$C$30,MATCH(L100,Rooms!$A$6:$A$30,0)),AND(I100="Yes",INDEX(Rooms!$D$6:$D$30,MATCH(L100,Rooms!$A$6:$A$30,0))&lt;&gt;"Yes"),AND(J100="Yes",INDEX(Rooms!$E$6:$E$30,MATCH(L100,Rooms!$A$6:$A$30,0))&lt;&gt;"Yes"),AND(K100="Yes",INDEX(Rooms!$F$6:$F$30,MATCH(L100,Rooms!$A$6:$A$30,0))&lt;&gt;"Yes")),"Does not fit","Fits"),"Does not fit"))</f>
        <v/>
      </c>
      <c r="R100" s="25">
        <f>IF(A100="","",IF(M100="Canceled","Canceled",IF(OR(B100="",C100="",D100="",E100="",F100="",G100="",H100="",I100="",J100="",K100="",M100=""),"Complete required fields",IF(G100&lt;=F100,"End time must be after start time",IF(AND(OR(M100="Ready to Schedule",M100="Scheduled"),L100=""),"Room assignment needed",IF(L100="","Draft—no room assigned",IF(IFERROR(INDEX(Rooms!$G$6:$G$30,MATCH(L100,Rooms!$A$6:$A$30,0)),"")&lt;&gt;"Yes","Room is missing or inactive",IF(P100&gt;0,"Time conflict",IF(Q100="Does not fit","Room does not meet needs","OK")))))))))</f>
        <v/>
      </c>
    </row>
    <row r="101">
      <c r="A101" s="17" t="n"/>
      <c r="B101" s="17" t="n"/>
      <c r="C101" s="17" t="n"/>
      <c r="D101" s="17" t="n"/>
      <c r="E101" s="35" t="n"/>
      <c r="F101" s="19" t="n"/>
      <c r="G101" s="19" t="n"/>
      <c r="H101" s="20" t="n"/>
      <c r="I101" s="21" t="n"/>
      <c r="J101" s="21" t="n"/>
      <c r="K101" s="21" t="n"/>
      <c r="L101" s="21" t="n"/>
      <c r="M101" s="21" t="n"/>
      <c r="N101" s="22">
        <f>IF(OR(A101="",F101="",G101="",G101&lt;=F101),"",(G101-F101)*24)</f>
        <v/>
      </c>
      <c r="O101" s="23">
        <f>IF(L101="","",IFERROR(INDEX(Rooms!$C$6:$C$30,MATCH(L101,Rooms!$A$6:$A$30,0)),""))</f>
        <v/>
      </c>
      <c r="P101" s="23">
        <f>IF(OR(A101="",E101="",F101="",G101="",L101="",M101="Canceled",G101&lt;=F101),"",MAX(0,COUNTIFS($E$7:$E$206,E101,$L$7:$L$206,L101,$F$7:$F$206,"&lt;"&amp;G101,$G$7:$G$206,"&gt;"&amp;F101,$M$7:$M$206,"&lt;&gt;Canceled",$A$7:$A$206,"&lt;&gt;")-1))</f>
        <v/>
      </c>
      <c r="Q101" s="24">
        <f>IF(OR(A101="",L101=""),"",IFERROR(IF(OR(H101&gt;INDEX(Rooms!$C$6:$C$30,MATCH(L101,Rooms!$A$6:$A$30,0)),AND(I101="Yes",INDEX(Rooms!$D$6:$D$30,MATCH(L101,Rooms!$A$6:$A$30,0))&lt;&gt;"Yes"),AND(J101="Yes",INDEX(Rooms!$E$6:$E$30,MATCH(L101,Rooms!$A$6:$A$30,0))&lt;&gt;"Yes"),AND(K101="Yes",INDEX(Rooms!$F$6:$F$30,MATCH(L101,Rooms!$A$6:$A$30,0))&lt;&gt;"Yes")),"Does not fit","Fits"),"Does not fit"))</f>
        <v/>
      </c>
      <c r="R101" s="25">
        <f>IF(A101="","",IF(M101="Canceled","Canceled",IF(OR(B101="",C101="",D101="",E101="",F101="",G101="",H101="",I101="",J101="",K101="",M101=""),"Complete required fields",IF(G101&lt;=F101,"End time must be after start time",IF(AND(OR(M101="Ready to Schedule",M101="Scheduled"),L101=""),"Room assignment needed",IF(L101="","Draft—no room assigned",IF(IFERROR(INDEX(Rooms!$G$6:$G$30,MATCH(L101,Rooms!$A$6:$A$30,0)),"")&lt;&gt;"Yes","Room is missing or inactive",IF(P101&gt;0,"Time conflict",IF(Q101="Does not fit","Room does not meet needs","OK")))))))))</f>
        <v/>
      </c>
    </row>
    <row r="102">
      <c r="A102" s="17" t="n"/>
      <c r="B102" s="17" t="n"/>
      <c r="C102" s="17" t="n"/>
      <c r="D102" s="17" t="n"/>
      <c r="E102" s="35" t="n"/>
      <c r="F102" s="19" t="n"/>
      <c r="G102" s="19" t="n"/>
      <c r="H102" s="20" t="n"/>
      <c r="I102" s="21" t="n"/>
      <c r="J102" s="21" t="n"/>
      <c r="K102" s="21" t="n"/>
      <c r="L102" s="21" t="n"/>
      <c r="M102" s="21" t="n"/>
      <c r="N102" s="22">
        <f>IF(OR(A102="",F102="",G102="",G102&lt;=F102),"",(G102-F102)*24)</f>
        <v/>
      </c>
      <c r="O102" s="23">
        <f>IF(L102="","",IFERROR(INDEX(Rooms!$C$6:$C$30,MATCH(L102,Rooms!$A$6:$A$30,0)),""))</f>
        <v/>
      </c>
      <c r="P102" s="23">
        <f>IF(OR(A102="",E102="",F102="",G102="",L102="",M102="Canceled",G102&lt;=F102),"",MAX(0,COUNTIFS($E$7:$E$206,E102,$L$7:$L$206,L102,$F$7:$F$206,"&lt;"&amp;G102,$G$7:$G$206,"&gt;"&amp;F102,$M$7:$M$206,"&lt;&gt;Canceled",$A$7:$A$206,"&lt;&gt;")-1))</f>
        <v/>
      </c>
      <c r="Q102" s="24">
        <f>IF(OR(A102="",L102=""),"",IFERROR(IF(OR(H102&gt;INDEX(Rooms!$C$6:$C$30,MATCH(L102,Rooms!$A$6:$A$30,0)),AND(I102="Yes",INDEX(Rooms!$D$6:$D$30,MATCH(L102,Rooms!$A$6:$A$30,0))&lt;&gt;"Yes"),AND(J102="Yes",INDEX(Rooms!$E$6:$E$30,MATCH(L102,Rooms!$A$6:$A$30,0))&lt;&gt;"Yes"),AND(K102="Yes",INDEX(Rooms!$F$6:$F$30,MATCH(L102,Rooms!$A$6:$A$30,0))&lt;&gt;"Yes")),"Does not fit","Fits"),"Does not fit"))</f>
        <v/>
      </c>
      <c r="R102" s="25">
        <f>IF(A102="","",IF(M102="Canceled","Canceled",IF(OR(B102="",C102="",D102="",E102="",F102="",G102="",H102="",I102="",J102="",K102="",M102=""),"Complete required fields",IF(G102&lt;=F102,"End time must be after start time",IF(AND(OR(M102="Ready to Schedule",M102="Scheduled"),L102=""),"Room assignment needed",IF(L102="","Draft—no room assigned",IF(IFERROR(INDEX(Rooms!$G$6:$G$30,MATCH(L102,Rooms!$A$6:$A$30,0)),"")&lt;&gt;"Yes","Room is missing or inactive",IF(P102&gt;0,"Time conflict",IF(Q102="Does not fit","Room does not meet needs","OK")))))))))</f>
        <v/>
      </c>
    </row>
    <row r="103">
      <c r="A103" s="17" t="n"/>
      <c r="B103" s="17" t="n"/>
      <c r="C103" s="17" t="n"/>
      <c r="D103" s="17" t="n"/>
      <c r="E103" s="35" t="n"/>
      <c r="F103" s="19" t="n"/>
      <c r="G103" s="19" t="n"/>
      <c r="H103" s="20" t="n"/>
      <c r="I103" s="21" t="n"/>
      <c r="J103" s="21" t="n"/>
      <c r="K103" s="21" t="n"/>
      <c r="L103" s="21" t="n"/>
      <c r="M103" s="21" t="n"/>
      <c r="N103" s="22">
        <f>IF(OR(A103="",F103="",G103="",G103&lt;=F103),"",(G103-F103)*24)</f>
        <v/>
      </c>
      <c r="O103" s="23">
        <f>IF(L103="","",IFERROR(INDEX(Rooms!$C$6:$C$30,MATCH(L103,Rooms!$A$6:$A$30,0)),""))</f>
        <v/>
      </c>
      <c r="P103" s="23">
        <f>IF(OR(A103="",E103="",F103="",G103="",L103="",M103="Canceled",G103&lt;=F103),"",MAX(0,COUNTIFS($E$7:$E$206,E103,$L$7:$L$206,L103,$F$7:$F$206,"&lt;"&amp;G103,$G$7:$G$206,"&gt;"&amp;F103,$M$7:$M$206,"&lt;&gt;Canceled",$A$7:$A$206,"&lt;&gt;")-1))</f>
        <v/>
      </c>
      <c r="Q103" s="24">
        <f>IF(OR(A103="",L103=""),"",IFERROR(IF(OR(H103&gt;INDEX(Rooms!$C$6:$C$30,MATCH(L103,Rooms!$A$6:$A$30,0)),AND(I103="Yes",INDEX(Rooms!$D$6:$D$30,MATCH(L103,Rooms!$A$6:$A$30,0))&lt;&gt;"Yes"),AND(J103="Yes",INDEX(Rooms!$E$6:$E$30,MATCH(L103,Rooms!$A$6:$A$30,0))&lt;&gt;"Yes"),AND(K103="Yes",INDEX(Rooms!$F$6:$F$30,MATCH(L103,Rooms!$A$6:$A$30,0))&lt;&gt;"Yes")),"Does not fit","Fits"),"Does not fit"))</f>
        <v/>
      </c>
      <c r="R103" s="25">
        <f>IF(A103="","",IF(M103="Canceled","Canceled",IF(OR(B103="",C103="",D103="",E103="",F103="",G103="",H103="",I103="",J103="",K103="",M103=""),"Complete required fields",IF(G103&lt;=F103,"End time must be after start time",IF(AND(OR(M103="Ready to Schedule",M103="Scheduled"),L103=""),"Room assignment needed",IF(L103="","Draft—no room assigned",IF(IFERROR(INDEX(Rooms!$G$6:$G$30,MATCH(L103,Rooms!$A$6:$A$30,0)),"")&lt;&gt;"Yes","Room is missing or inactive",IF(P103&gt;0,"Time conflict",IF(Q103="Does not fit","Room does not meet needs","OK")))))))))</f>
        <v/>
      </c>
    </row>
    <row r="104">
      <c r="A104" s="17" t="n"/>
      <c r="B104" s="17" t="n"/>
      <c r="C104" s="17" t="n"/>
      <c r="D104" s="17" t="n"/>
      <c r="E104" s="35" t="n"/>
      <c r="F104" s="19" t="n"/>
      <c r="G104" s="19" t="n"/>
      <c r="H104" s="20" t="n"/>
      <c r="I104" s="21" t="n"/>
      <c r="J104" s="21" t="n"/>
      <c r="K104" s="21" t="n"/>
      <c r="L104" s="21" t="n"/>
      <c r="M104" s="21" t="n"/>
      <c r="N104" s="22">
        <f>IF(OR(A104="",F104="",G104="",G104&lt;=F104),"",(G104-F104)*24)</f>
        <v/>
      </c>
      <c r="O104" s="23">
        <f>IF(L104="","",IFERROR(INDEX(Rooms!$C$6:$C$30,MATCH(L104,Rooms!$A$6:$A$30,0)),""))</f>
        <v/>
      </c>
      <c r="P104" s="23">
        <f>IF(OR(A104="",E104="",F104="",G104="",L104="",M104="Canceled",G104&lt;=F104),"",MAX(0,COUNTIFS($E$7:$E$206,E104,$L$7:$L$206,L104,$F$7:$F$206,"&lt;"&amp;G104,$G$7:$G$206,"&gt;"&amp;F104,$M$7:$M$206,"&lt;&gt;Canceled",$A$7:$A$206,"&lt;&gt;")-1))</f>
        <v/>
      </c>
      <c r="Q104" s="24">
        <f>IF(OR(A104="",L104=""),"",IFERROR(IF(OR(H104&gt;INDEX(Rooms!$C$6:$C$30,MATCH(L104,Rooms!$A$6:$A$30,0)),AND(I104="Yes",INDEX(Rooms!$D$6:$D$30,MATCH(L104,Rooms!$A$6:$A$30,0))&lt;&gt;"Yes"),AND(J104="Yes",INDEX(Rooms!$E$6:$E$30,MATCH(L104,Rooms!$A$6:$A$30,0))&lt;&gt;"Yes"),AND(K104="Yes",INDEX(Rooms!$F$6:$F$30,MATCH(L104,Rooms!$A$6:$A$30,0))&lt;&gt;"Yes")),"Does not fit","Fits"),"Does not fit"))</f>
        <v/>
      </c>
      <c r="R104" s="25">
        <f>IF(A104="","",IF(M104="Canceled","Canceled",IF(OR(B104="",C104="",D104="",E104="",F104="",G104="",H104="",I104="",J104="",K104="",M104=""),"Complete required fields",IF(G104&lt;=F104,"End time must be after start time",IF(AND(OR(M104="Ready to Schedule",M104="Scheduled"),L104=""),"Room assignment needed",IF(L104="","Draft—no room assigned",IF(IFERROR(INDEX(Rooms!$G$6:$G$30,MATCH(L104,Rooms!$A$6:$A$30,0)),"")&lt;&gt;"Yes","Room is missing or inactive",IF(P104&gt;0,"Time conflict",IF(Q104="Does not fit","Room does not meet needs","OK")))))))))</f>
        <v/>
      </c>
    </row>
    <row r="105">
      <c r="A105" s="17" t="n"/>
      <c r="B105" s="17" t="n"/>
      <c r="C105" s="17" t="n"/>
      <c r="D105" s="17" t="n"/>
      <c r="E105" s="35" t="n"/>
      <c r="F105" s="19" t="n"/>
      <c r="G105" s="19" t="n"/>
      <c r="H105" s="20" t="n"/>
      <c r="I105" s="21" t="n"/>
      <c r="J105" s="21" t="n"/>
      <c r="K105" s="21" t="n"/>
      <c r="L105" s="21" t="n"/>
      <c r="M105" s="21" t="n"/>
      <c r="N105" s="22">
        <f>IF(OR(A105="",F105="",G105="",G105&lt;=F105),"",(G105-F105)*24)</f>
        <v/>
      </c>
      <c r="O105" s="23">
        <f>IF(L105="","",IFERROR(INDEX(Rooms!$C$6:$C$30,MATCH(L105,Rooms!$A$6:$A$30,0)),""))</f>
        <v/>
      </c>
      <c r="P105" s="23">
        <f>IF(OR(A105="",E105="",F105="",G105="",L105="",M105="Canceled",G105&lt;=F105),"",MAX(0,COUNTIFS($E$7:$E$206,E105,$L$7:$L$206,L105,$F$7:$F$206,"&lt;"&amp;G105,$G$7:$G$206,"&gt;"&amp;F105,$M$7:$M$206,"&lt;&gt;Canceled",$A$7:$A$206,"&lt;&gt;")-1))</f>
        <v/>
      </c>
      <c r="Q105" s="24">
        <f>IF(OR(A105="",L105=""),"",IFERROR(IF(OR(H105&gt;INDEX(Rooms!$C$6:$C$30,MATCH(L105,Rooms!$A$6:$A$30,0)),AND(I105="Yes",INDEX(Rooms!$D$6:$D$30,MATCH(L105,Rooms!$A$6:$A$30,0))&lt;&gt;"Yes"),AND(J105="Yes",INDEX(Rooms!$E$6:$E$30,MATCH(L105,Rooms!$A$6:$A$30,0))&lt;&gt;"Yes"),AND(K105="Yes",INDEX(Rooms!$F$6:$F$30,MATCH(L105,Rooms!$A$6:$A$30,0))&lt;&gt;"Yes")),"Does not fit","Fits"),"Does not fit"))</f>
        <v/>
      </c>
      <c r="R105" s="25">
        <f>IF(A105="","",IF(M105="Canceled","Canceled",IF(OR(B105="",C105="",D105="",E105="",F105="",G105="",H105="",I105="",J105="",K105="",M105=""),"Complete required fields",IF(G105&lt;=F105,"End time must be after start time",IF(AND(OR(M105="Ready to Schedule",M105="Scheduled"),L105=""),"Room assignment needed",IF(L105="","Draft—no room assigned",IF(IFERROR(INDEX(Rooms!$G$6:$G$30,MATCH(L105,Rooms!$A$6:$A$30,0)),"")&lt;&gt;"Yes","Room is missing or inactive",IF(P105&gt;0,"Time conflict",IF(Q105="Does not fit","Room does not meet needs","OK")))))))))</f>
        <v/>
      </c>
    </row>
    <row r="106">
      <c r="A106" s="17" t="n"/>
      <c r="B106" s="17" t="n"/>
      <c r="C106" s="17" t="n"/>
      <c r="D106" s="17" t="n"/>
      <c r="E106" s="35" t="n"/>
      <c r="F106" s="19" t="n"/>
      <c r="G106" s="19" t="n"/>
      <c r="H106" s="20" t="n"/>
      <c r="I106" s="21" t="n"/>
      <c r="J106" s="21" t="n"/>
      <c r="K106" s="21" t="n"/>
      <c r="L106" s="21" t="n"/>
      <c r="M106" s="21" t="n"/>
      <c r="N106" s="22">
        <f>IF(OR(A106="",F106="",G106="",G106&lt;=F106),"",(G106-F106)*24)</f>
        <v/>
      </c>
      <c r="O106" s="23">
        <f>IF(L106="","",IFERROR(INDEX(Rooms!$C$6:$C$30,MATCH(L106,Rooms!$A$6:$A$30,0)),""))</f>
        <v/>
      </c>
      <c r="P106" s="23">
        <f>IF(OR(A106="",E106="",F106="",G106="",L106="",M106="Canceled",G106&lt;=F106),"",MAX(0,COUNTIFS($E$7:$E$206,E106,$L$7:$L$206,L106,$F$7:$F$206,"&lt;"&amp;G106,$G$7:$G$206,"&gt;"&amp;F106,$M$7:$M$206,"&lt;&gt;Canceled",$A$7:$A$206,"&lt;&gt;")-1))</f>
        <v/>
      </c>
      <c r="Q106" s="24">
        <f>IF(OR(A106="",L106=""),"",IFERROR(IF(OR(H106&gt;INDEX(Rooms!$C$6:$C$30,MATCH(L106,Rooms!$A$6:$A$30,0)),AND(I106="Yes",INDEX(Rooms!$D$6:$D$30,MATCH(L106,Rooms!$A$6:$A$30,0))&lt;&gt;"Yes"),AND(J106="Yes",INDEX(Rooms!$E$6:$E$30,MATCH(L106,Rooms!$A$6:$A$30,0))&lt;&gt;"Yes"),AND(K106="Yes",INDEX(Rooms!$F$6:$F$30,MATCH(L106,Rooms!$A$6:$A$30,0))&lt;&gt;"Yes")),"Does not fit","Fits"),"Does not fit"))</f>
        <v/>
      </c>
      <c r="R106" s="25">
        <f>IF(A106="","",IF(M106="Canceled","Canceled",IF(OR(B106="",C106="",D106="",E106="",F106="",G106="",H106="",I106="",J106="",K106="",M106=""),"Complete required fields",IF(G106&lt;=F106,"End time must be after start time",IF(AND(OR(M106="Ready to Schedule",M106="Scheduled"),L106=""),"Room assignment needed",IF(L106="","Draft—no room assigned",IF(IFERROR(INDEX(Rooms!$G$6:$G$30,MATCH(L106,Rooms!$A$6:$A$30,0)),"")&lt;&gt;"Yes","Room is missing or inactive",IF(P106&gt;0,"Time conflict",IF(Q106="Does not fit","Room does not meet needs","OK")))))))))</f>
        <v/>
      </c>
    </row>
    <row r="107">
      <c r="A107" s="17" t="n"/>
      <c r="B107" s="17" t="n"/>
      <c r="C107" s="17" t="n"/>
      <c r="D107" s="17" t="n"/>
      <c r="E107" s="35" t="n"/>
      <c r="F107" s="19" t="n"/>
      <c r="G107" s="19" t="n"/>
      <c r="H107" s="20" t="n"/>
      <c r="I107" s="21" t="n"/>
      <c r="J107" s="21" t="n"/>
      <c r="K107" s="21" t="n"/>
      <c r="L107" s="21" t="n"/>
      <c r="M107" s="21" t="n"/>
      <c r="N107" s="22">
        <f>IF(OR(A107="",F107="",G107="",G107&lt;=F107),"",(G107-F107)*24)</f>
        <v/>
      </c>
      <c r="O107" s="23">
        <f>IF(L107="","",IFERROR(INDEX(Rooms!$C$6:$C$30,MATCH(L107,Rooms!$A$6:$A$30,0)),""))</f>
        <v/>
      </c>
      <c r="P107" s="23">
        <f>IF(OR(A107="",E107="",F107="",G107="",L107="",M107="Canceled",G107&lt;=F107),"",MAX(0,COUNTIFS($E$7:$E$206,E107,$L$7:$L$206,L107,$F$7:$F$206,"&lt;"&amp;G107,$G$7:$G$206,"&gt;"&amp;F107,$M$7:$M$206,"&lt;&gt;Canceled",$A$7:$A$206,"&lt;&gt;")-1))</f>
        <v/>
      </c>
      <c r="Q107" s="24">
        <f>IF(OR(A107="",L107=""),"",IFERROR(IF(OR(H107&gt;INDEX(Rooms!$C$6:$C$30,MATCH(L107,Rooms!$A$6:$A$30,0)),AND(I107="Yes",INDEX(Rooms!$D$6:$D$30,MATCH(L107,Rooms!$A$6:$A$30,0))&lt;&gt;"Yes"),AND(J107="Yes",INDEX(Rooms!$E$6:$E$30,MATCH(L107,Rooms!$A$6:$A$30,0))&lt;&gt;"Yes"),AND(K107="Yes",INDEX(Rooms!$F$6:$F$30,MATCH(L107,Rooms!$A$6:$A$30,0))&lt;&gt;"Yes")),"Does not fit","Fits"),"Does not fit"))</f>
        <v/>
      </c>
      <c r="R107" s="25">
        <f>IF(A107="","",IF(M107="Canceled","Canceled",IF(OR(B107="",C107="",D107="",E107="",F107="",G107="",H107="",I107="",J107="",K107="",M107=""),"Complete required fields",IF(G107&lt;=F107,"End time must be after start time",IF(AND(OR(M107="Ready to Schedule",M107="Scheduled"),L107=""),"Room assignment needed",IF(L107="","Draft—no room assigned",IF(IFERROR(INDEX(Rooms!$G$6:$G$30,MATCH(L107,Rooms!$A$6:$A$30,0)),"")&lt;&gt;"Yes","Room is missing or inactive",IF(P107&gt;0,"Time conflict",IF(Q107="Does not fit","Room does not meet needs","OK")))))))))</f>
        <v/>
      </c>
    </row>
    <row r="108">
      <c r="A108" s="17" t="n"/>
      <c r="B108" s="17" t="n"/>
      <c r="C108" s="17" t="n"/>
      <c r="D108" s="17" t="n"/>
      <c r="E108" s="35" t="n"/>
      <c r="F108" s="19" t="n"/>
      <c r="G108" s="19" t="n"/>
      <c r="H108" s="20" t="n"/>
      <c r="I108" s="21" t="n"/>
      <c r="J108" s="21" t="n"/>
      <c r="K108" s="21" t="n"/>
      <c r="L108" s="21" t="n"/>
      <c r="M108" s="21" t="n"/>
      <c r="N108" s="22">
        <f>IF(OR(A108="",F108="",G108="",G108&lt;=F108),"",(G108-F108)*24)</f>
        <v/>
      </c>
      <c r="O108" s="23">
        <f>IF(L108="","",IFERROR(INDEX(Rooms!$C$6:$C$30,MATCH(L108,Rooms!$A$6:$A$30,0)),""))</f>
        <v/>
      </c>
      <c r="P108" s="23">
        <f>IF(OR(A108="",E108="",F108="",G108="",L108="",M108="Canceled",G108&lt;=F108),"",MAX(0,COUNTIFS($E$7:$E$206,E108,$L$7:$L$206,L108,$F$7:$F$206,"&lt;"&amp;G108,$G$7:$G$206,"&gt;"&amp;F108,$M$7:$M$206,"&lt;&gt;Canceled",$A$7:$A$206,"&lt;&gt;")-1))</f>
        <v/>
      </c>
      <c r="Q108" s="24">
        <f>IF(OR(A108="",L108=""),"",IFERROR(IF(OR(H108&gt;INDEX(Rooms!$C$6:$C$30,MATCH(L108,Rooms!$A$6:$A$30,0)),AND(I108="Yes",INDEX(Rooms!$D$6:$D$30,MATCH(L108,Rooms!$A$6:$A$30,0))&lt;&gt;"Yes"),AND(J108="Yes",INDEX(Rooms!$E$6:$E$30,MATCH(L108,Rooms!$A$6:$A$30,0))&lt;&gt;"Yes"),AND(K108="Yes",INDEX(Rooms!$F$6:$F$30,MATCH(L108,Rooms!$A$6:$A$30,0))&lt;&gt;"Yes")),"Does not fit","Fits"),"Does not fit"))</f>
        <v/>
      </c>
      <c r="R108" s="25">
        <f>IF(A108="","",IF(M108="Canceled","Canceled",IF(OR(B108="",C108="",D108="",E108="",F108="",G108="",H108="",I108="",J108="",K108="",M108=""),"Complete required fields",IF(G108&lt;=F108,"End time must be after start time",IF(AND(OR(M108="Ready to Schedule",M108="Scheduled"),L108=""),"Room assignment needed",IF(L108="","Draft—no room assigned",IF(IFERROR(INDEX(Rooms!$G$6:$G$30,MATCH(L108,Rooms!$A$6:$A$30,0)),"")&lt;&gt;"Yes","Room is missing or inactive",IF(P108&gt;0,"Time conflict",IF(Q108="Does not fit","Room does not meet needs","OK")))))))))</f>
        <v/>
      </c>
    </row>
    <row r="109">
      <c r="A109" s="17" t="n"/>
      <c r="B109" s="17" t="n"/>
      <c r="C109" s="17" t="n"/>
      <c r="D109" s="17" t="n"/>
      <c r="E109" s="35" t="n"/>
      <c r="F109" s="19" t="n"/>
      <c r="G109" s="19" t="n"/>
      <c r="H109" s="20" t="n"/>
      <c r="I109" s="21" t="n"/>
      <c r="J109" s="21" t="n"/>
      <c r="K109" s="21" t="n"/>
      <c r="L109" s="21" t="n"/>
      <c r="M109" s="21" t="n"/>
      <c r="N109" s="22">
        <f>IF(OR(A109="",F109="",G109="",G109&lt;=F109),"",(G109-F109)*24)</f>
        <v/>
      </c>
      <c r="O109" s="23">
        <f>IF(L109="","",IFERROR(INDEX(Rooms!$C$6:$C$30,MATCH(L109,Rooms!$A$6:$A$30,0)),""))</f>
        <v/>
      </c>
      <c r="P109" s="23">
        <f>IF(OR(A109="",E109="",F109="",G109="",L109="",M109="Canceled",G109&lt;=F109),"",MAX(0,COUNTIFS($E$7:$E$206,E109,$L$7:$L$206,L109,$F$7:$F$206,"&lt;"&amp;G109,$G$7:$G$206,"&gt;"&amp;F109,$M$7:$M$206,"&lt;&gt;Canceled",$A$7:$A$206,"&lt;&gt;")-1))</f>
        <v/>
      </c>
      <c r="Q109" s="24">
        <f>IF(OR(A109="",L109=""),"",IFERROR(IF(OR(H109&gt;INDEX(Rooms!$C$6:$C$30,MATCH(L109,Rooms!$A$6:$A$30,0)),AND(I109="Yes",INDEX(Rooms!$D$6:$D$30,MATCH(L109,Rooms!$A$6:$A$30,0))&lt;&gt;"Yes"),AND(J109="Yes",INDEX(Rooms!$E$6:$E$30,MATCH(L109,Rooms!$A$6:$A$30,0))&lt;&gt;"Yes"),AND(K109="Yes",INDEX(Rooms!$F$6:$F$30,MATCH(L109,Rooms!$A$6:$A$30,0))&lt;&gt;"Yes")),"Does not fit","Fits"),"Does not fit"))</f>
        <v/>
      </c>
      <c r="R109" s="25">
        <f>IF(A109="","",IF(M109="Canceled","Canceled",IF(OR(B109="",C109="",D109="",E109="",F109="",G109="",H109="",I109="",J109="",K109="",M109=""),"Complete required fields",IF(G109&lt;=F109,"End time must be after start time",IF(AND(OR(M109="Ready to Schedule",M109="Scheduled"),L109=""),"Room assignment needed",IF(L109="","Draft—no room assigned",IF(IFERROR(INDEX(Rooms!$G$6:$G$30,MATCH(L109,Rooms!$A$6:$A$30,0)),"")&lt;&gt;"Yes","Room is missing or inactive",IF(P109&gt;0,"Time conflict",IF(Q109="Does not fit","Room does not meet needs","OK")))))))))</f>
        <v/>
      </c>
    </row>
    <row r="110">
      <c r="A110" s="17" t="n"/>
      <c r="B110" s="17" t="n"/>
      <c r="C110" s="17" t="n"/>
      <c r="D110" s="17" t="n"/>
      <c r="E110" s="35" t="n"/>
      <c r="F110" s="19" t="n"/>
      <c r="G110" s="19" t="n"/>
      <c r="H110" s="20" t="n"/>
      <c r="I110" s="21" t="n"/>
      <c r="J110" s="21" t="n"/>
      <c r="K110" s="21" t="n"/>
      <c r="L110" s="21" t="n"/>
      <c r="M110" s="21" t="n"/>
      <c r="N110" s="22">
        <f>IF(OR(A110="",F110="",G110="",G110&lt;=F110),"",(G110-F110)*24)</f>
        <v/>
      </c>
      <c r="O110" s="23">
        <f>IF(L110="","",IFERROR(INDEX(Rooms!$C$6:$C$30,MATCH(L110,Rooms!$A$6:$A$30,0)),""))</f>
        <v/>
      </c>
      <c r="P110" s="23">
        <f>IF(OR(A110="",E110="",F110="",G110="",L110="",M110="Canceled",G110&lt;=F110),"",MAX(0,COUNTIFS($E$7:$E$206,E110,$L$7:$L$206,L110,$F$7:$F$206,"&lt;"&amp;G110,$G$7:$G$206,"&gt;"&amp;F110,$M$7:$M$206,"&lt;&gt;Canceled",$A$7:$A$206,"&lt;&gt;")-1))</f>
        <v/>
      </c>
      <c r="Q110" s="24">
        <f>IF(OR(A110="",L110=""),"",IFERROR(IF(OR(H110&gt;INDEX(Rooms!$C$6:$C$30,MATCH(L110,Rooms!$A$6:$A$30,0)),AND(I110="Yes",INDEX(Rooms!$D$6:$D$30,MATCH(L110,Rooms!$A$6:$A$30,0))&lt;&gt;"Yes"),AND(J110="Yes",INDEX(Rooms!$E$6:$E$30,MATCH(L110,Rooms!$A$6:$A$30,0))&lt;&gt;"Yes"),AND(K110="Yes",INDEX(Rooms!$F$6:$F$30,MATCH(L110,Rooms!$A$6:$A$30,0))&lt;&gt;"Yes")),"Does not fit","Fits"),"Does not fit"))</f>
        <v/>
      </c>
      <c r="R110" s="25">
        <f>IF(A110="","",IF(M110="Canceled","Canceled",IF(OR(B110="",C110="",D110="",E110="",F110="",G110="",H110="",I110="",J110="",K110="",M110=""),"Complete required fields",IF(G110&lt;=F110,"End time must be after start time",IF(AND(OR(M110="Ready to Schedule",M110="Scheduled"),L110=""),"Room assignment needed",IF(L110="","Draft—no room assigned",IF(IFERROR(INDEX(Rooms!$G$6:$G$30,MATCH(L110,Rooms!$A$6:$A$30,0)),"")&lt;&gt;"Yes","Room is missing or inactive",IF(P110&gt;0,"Time conflict",IF(Q110="Does not fit","Room does not meet needs","OK")))))))))</f>
        <v/>
      </c>
    </row>
    <row r="111">
      <c r="A111" s="17" t="n"/>
      <c r="B111" s="17" t="n"/>
      <c r="C111" s="17" t="n"/>
      <c r="D111" s="17" t="n"/>
      <c r="E111" s="35" t="n"/>
      <c r="F111" s="19" t="n"/>
      <c r="G111" s="19" t="n"/>
      <c r="H111" s="20" t="n"/>
      <c r="I111" s="21" t="n"/>
      <c r="J111" s="21" t="n"/>
      <c r="K111" s="21" t="n"/>
      <c r="L111" s="21" t="n"/>
      <c r="M111" s="21" t="n"/>
      <c r="N111" s="22">
        <f>IF(OR(A111="",F111="",G111="",G111&lt;=F111),"",(G111-F111)*24)</f>
        <v/>
      </c>
      <c r="O111" s="23">
        <f>IF(L111="","",IFERROR(INDEX(Rooms!$C$6:$C$30,MATCH(L111,Rooms!$A$6:$A$30,0)),""))</f>
        <v/>
      </c>
      <c r="P111" s="23">
        <f>IF(OR(A111="",E111="",F111="",G111="",L111="",M111="Canceled",G111&lt;=F111),"",MAX(0,COUNTIFS($E$7:$E$206,E111,$L$7:$L$206,L111,$F$7:$F$206,"&lt;"&amp;G111,$G$7:$G$206,"&gt;"&amp;F111,$M$7:$M$206,"&lt;&gt;Canceled",$A$7:$A$206,"&lt;&gt;")-1))</f>
        <v/>
      </c>
      <c r="Q111" s="24">
        <f>IF(OR(A111="",L111=""),"",IFERROR(IF(OR(H111&gt;INDEX(Rooms!$C$6:$C$30,MATCH(L111,Rooms!$A$6:$A$30,0)),AND(I111="Yes",INDEX(Rooms!$D$6:$D$30,MATCH(L111,Rooms!$A$6:$A$30,0))&lt;&gt;"Yes"),AND(J111="Yes",INDEX(Rooms!$E$6:$E$30,MATCH(L111,Rooms!$A$6:$A$30,0))&lt;&gt;"Yes"),AND(K111="Yes",INDEX(Rooms!$F$6:$F$30,MATCH(L111,Rooms!$A$6:$A$30,0))&lt;&gt;"Yes")),"Does not fit","Fits"),"Does not fit"))</f>
        <v/>
      </c>
      <c r="R111" s="25">
        <f>IF(A111="","",IF(M111="Canceled","Canceled",IF(OR(B111="",C111="",D111="",E111="",F111="",G111="",H111="",I111="",J111="",K111="",M111=""),"Complete required fields",IF(G111&lt;=F111,"End time must be after start time",IF(AND(OR(M111="Ready to Schedule",M111="Scheduled"),L111=""),"Room assignment needed",IF(L111="","Draft—no room assigned",IF(IFERROR(INDEX(Rooms!$G$6:$G$30,MATCH(L111,Rooms!$A$6:$A$30,0)),"")&lt;&gt;"Yes","Room is missing or inactive",IF(P111&gt;0,"Time conflict",IF(Q111="Does not fit","Room does not meet needs","OK")))))))))</f>
        <v/>
      </c>
    </row>
    <row r="112">
      <c r="A112" s="17" t="n"/>
      <c r="B112" s="17" t="n"/>
      <c r="C112" s="17" t="n"/>
      <c r="D112" s="17" t="n"/>
      <c r="E112" s="35" t="n"/>
      <c r="F112" s="19" t="n"/>
      <c r="G112" s="19" t="n"/>
      <c r="H112" s="20" t="n"/>
      <c r="I112" s="21" t="n"/>
      <c r="J112" s="21" t="n"/>
      <c r="K112" s="21" t="n"/>
      <c r="L112" s="21" t="n"/>
      <c r="M112" s="21" t="n"/>
      <c r="N112" s="22">
        <f>IF(OR(A112="",F112="",G112="",G112&lt;=F112),"",(G112-F112)*24)</f>
        <v/>
      </c>
      <c r="O112" s="23">
        <f>IF(L112="","",IFERROR(INDEX(Rooms!$C$6:$C$30,MATCH(L112,Rooms!$A$6:$A$30,0)),""))</f>
        <v/>
      </c>
      <c r="P112" s="23">
        <f>IF(OR(A112="",E112="",F112="",G112="",L112="",M112="Canceled",G112&lt;=F112),"",MAX(0,COUNTIFS($E$7:$E$206,E112,$L$7:$L$206,L112,$F$7:$F$206,"&lt;"&amp;G112,$G$7:$G$206,"&gt;"&amp;F112,$M$7:$M$206,"&lt;&gt;Canceled",$A$7:$A$206,"&lt;&gt;")-1))</f>
        <v/>
      </c>
      <c r="Q112" s="24">
        <f>IF(OR(A112="",L112=""),"",IFERROR(IF(OR(H112&gt;INDEX(Rooms!$C$6:$C$30,MATCH(L112,Rooms!$A$6:$A$30,0)),AND(I112="Yes",INDEX(Rooms!$D$6:$D$30,MATCH(L112,Rooms!$A$6:$A$30,0))&lt;&gt;"Yes"),AND(J112="Yes",INDEX(Rooms!$E$6:$E$30,MATCH(L112,Rooms!$A$6:$A$30,0))&lt;&gt;"Yes"),AND(K112="Yes",INDEX(Rooms!$F$6:$F$30,MATCH(L112,Rooms!$A$6:$A$30,0))&lt;&gt;"Yes")),"Does not fit","Fits"),"Does not fit"))</f>
        <v/>
      </c>
      <c r="R112" s="25">
        <f>IF(A112="","",IF(M112="Canceled","Canceled",IF(OR(B112="",C112="",D112="",E112="",F112="",G112="",H112="",I112="",J112="",K112="",M112=""),"Complete required fields",IF(G112&lt;=F112,"End time must be after start time",IF(AND(OR(M112="Ready to Schedule",M112="Scheduled"),L112=""),"Room assignment needed",IF(L112="","Draft—no room assigned",IF(IFERROR(INDEX(Rooms!$G$6:$G$30,MATCH(L112,Rooms!$A$6:$A$30,0)),"")&lt;&gt;"Yes","Room is missing or inactive",IF(P112&gt;0,"Time conflict",IF(Q112="Does not fit","Room does not meet needs","OK")))))))))</f>
        <v/>
      </c>
    </row>
    <row r="113">
      <c r="A113" s="17" t="n"/>
      <c r="B113" s="17" t="n"/>
      <c r="C113" s="17" t="n"/>
      <c r="D113" s="17" t="n"/>
      <c r="E113" s="35" t="n"/>
      <c r="F113" s="19" t="n"/>
      <c r="G113" s="19" t="n"/>
      <c r="H113" s="20" t="n"/>
      <c r="I113" s="21" t="n"/>
      <c r="J113" s="21" t="n"/>
      <c r="K113" s="21" t="n"/>
      <c r="L113" s="21" t="n"/>
      <c r="M113" s="21" t="n"/>
      <c r="N113" s="22">
        <f>IF(OR(A113="",F113="",G113="",G113&lt;=F113),"",(G113-F113)*24)</f>
        <v/>
      </c>
      <c r="O113" s="23">
        <f>IF(L113="","",IFERROR(INDEX(Rooms!$C$6:$C$30,MATCH(L113,Rooms!$A$6:$A$30,0)),""))</f>
        <v/>
      </c>
      <c r="P113" s="23">
        <f>IF(OR(A113="",E113="",F113="",G113="",L113="",M113="Canceled",G113&lt;=F113),"",MAX(0,COUNTIFS($E$7:$E$206,E113,$L$7:$L$206,L113,$F$7:$F$206,"&lt;"&amp;G113,$G$7:$G$206,"&gt;"&amp;F113,$M$7:$M$206,"&lt;&gt;Canceled",$A$7:$A$206,"&lt;&gt;")-1))</f>
        <v/>
      </c>
      <c r="Q113" s="24">
        <f>IF(OR(A113="",L113=""),"",IFERROR(IF(OR(H113&gt;INDEX(Rooms!$C$6:$C$30,MATCH(L113,Rooms!$A$6:$A$30,0)),AND(I113="Yes",INDEX(Rooms!$D$6:$D$30,MATCH(L113,Rooms!$A$6:$A$30,0))&lt;&gt;"Yes"),AND(J113="Yes",INDEX(Rooms!$E$6:$E$30,MATCH(L113,Rooms!$A$6:$A$30,0))&lt;&gt;"Yes"),AND(K113="Yes",INDEX(Rooms!$F$6:$F$30,MATCH(L113,Rooms!$A$6:$A$30,0))&lt;&gt;"Yes")),"Does not fit","Fits"),"Does not fit"))</f>
        <v/>
      </c>
      <c r="R113" s="25">
        <f>IF(A113="","",IF(M113="Canceled","Canceled",IF(OR(B113="",C113="",D113="",E113="",F113="",G113="",H113="",I113="",J113="",K113="",M113=""),"Complete required fields",IF(G113&lt;=F113,"End time must be after start time",IF(AND(OR(M113="Ready to Schedule",M113="Scheduled"),L113=""),"Room assignment needed",IF(L113="","Draft—no room assigned",IF(IFERROR(INDEX(Rooms!$G$6:$G$30,MATCH(L113,Rooms!$A$6:$A$30,0)),"")&lt;&gt;"Yes","Room is missing or inactive",IF(P113&gt;0,"Time conflict",IF(Q113="Does not fit","Room does not meet needs","OK")))))))))</f>
        <v/>
      </c>
    </row>
    <row r="114">
      <c r="A114" s="17" t="n"/>
      <c r="B114" s="17" t="n"/>
      <c r="C114" s="17" t="n"/>
      <c r="D114" s="17" t="n"/>
      <c r="E114" s="35" t="n"/>
      <c r="F114" s="19" t="n"/>
      <c r="G114" s="19" t="n"/>
      <c r="H114" s="20" t="n"/>
      <c r="I114" s="21" t="n"/>
      <c r="J114" s="21" t="n"/>
      <c r="K114" s="21" t="n"/>
      <c r="L114" s="21" t="n"/>
      <c r="M114" s="21" t="n"/>
      <c r="N114" s="22">
        <f>IF(OR(A114="",F114="",G114="",G114&lt;=F114),"",(G114-F114)*24)</f>
        <v/>
      </c>
      <c r="O114" s="23">
        <f>IF(L114="","",IFERROR(INDEX(Rooms!$C$6:$C$30,MATCH(L114,Rooms!$A$6:$A$30,0)),""))</f>
        <v/>
      </c>
      <c r="P114" s="23">
        <f>IF(OR(A114="",E114="",F114="",G114="",L114="",M114="Canceled",G114&lt;=F114),"",MAX(0,COUNTIFS($E$7:$E$206,E114,$L$7:$L$206,L114,$F$7:$F$206,"&lt;"&amp;G114,$G$7:$G$206,"&gt;"&amp;F114,$M$7:$M$206,"&lt;&gt;Canceled",$A$7:$A$206,"&lt;&gt;")-1))</f>
        <v/>
      </c>
      <c r="Q114" s="24">
        <f>IF(OR(A114="",L114=""),"",IFERROR(IF(OR(H114&gt;INDEX(Rooms!$C$6:$C$30,MATCH(L114,Rooms!$A$6:$A$30,0)),AND(I114="Yes",INDEX(Rooms!$D$6:$D$30,MATCH(L114,Rooms!$A$6:$A$30,0))&lt;&gt;"Yes"),AND(J114="Yes",INDEX(Rooms!$E$6:$E$30,MATCH(L114,Rooms!$A$6:$A$30,0))&lt;&gt;"Yes"),AND(K114="Yes",INDEX(Rooms!$F$6:$F$30,MATCH(L114,Rooms!$A$6:$A$30,0))&lt;&gt;"Yes")),"Does not fit","Fits"),"Does not fit"))</f>
        <v/>
      </c>
      <c r="R114" s="25">
        <f>IF(A114="","",IF(M114="Canceled","Canceled",IF(OR(B114="",C114="",D114="",E114="",F114="",G114="",H114="",I114="",J114="",K114="",M114=""),"Complete required fields",IF(G114&lt;=F114,"End time must be after start time",IF(AND(OR(M114="Ready to Schedule",M114="Scheduled"),L114=""),"Room assignment needed",IF(L114="","Draft—no room assigned",IF(IFERROR(INDEX(Rooms!$G$6:$G$30,MATCH(L114,Rooms!$A$6:$A$30,0)),"")&lt;&gt;"Yes","Room is missing or inactive",IF(P114&gt;0,"Time conflict",IF(Q114="Does not fit","Room does not meet needs","OK")))))))))</f>
        <v/>
      </c>
    </row>
    <row r="115">
      <c r="A115" s="17" t="n"/>
      <c r="B115" s="17" t="n"/>
      <c r="C115" s="17" t="n"/>
      <c r="D115" s="17" t="n"/>
      <c r="E115" s="35" t="n"/>
      <c r="F115" s="19" t="n"/>
      <c r="G115" s="19" t="n"/>
      <c r="H115" s="20" t="n"/>
      <c r="I115" s="21" t="n"/>
      <c r="J115" s="21" t="n"/>
      <c r="K115" s="21" t="n"/>
      <c r="L115" s="21" t="n"/>
      <c r="M115" s="21" t="n"/>
      <c r="N115" s="22">
        <f>IF(OR(A115="",F115="",G115="",G115&lt;=F115),"",(G115-F115)*24)</f>
        <v/>
      </c>
      <c r="O115" s="23">
        <f>IF(L115="","",IFERROR(INDEX(Rooms!$C$6:$C$30,MATCH(L115,Rooms!$A$6:$A$30,0)),""))</f>
        <v/>
      </c>
      <c r="P115" s="23">
        <f>IF(OR(A115="",E115="",F115="",G115="",L115="",M115="Canceled",G115&lt;=F115),"",MAX(0,COUNTIFS($E$7:$E$206,E115,$L$7:$L$206,L115,$F$7:$F$206,"&lt;"&amp;G115,$G$7:$G$206,"&gt;"&amp;F115,$M$7:$M$206,"&lt;&gt;Canceled",$A$7:$A$206,"&lt;&gt;")-1))</f>
        <v/>
      </c>
      <c r="Q115" s="24">
        <f>IF(OR(A115="",L115=""),"",IFERROR(IF(OR(H115&gt;INDEX(Rooms!$C$6:$C$30,MATCH(L115,Rooms!$A$6:$A$30,0)),AND(I115="Yes",INDEX(Rooms!$D$6:$D$30,MATCH(L115,Rooms!$A$6:$A$30,0))&lt;&gt;"Yes"),AND(J115="Yes",INDEX(Rooms!$E$6:$E$30,MATCH(L115,Rooms!$A$6:$A$30,0))&lt;&gt;"Yes"),AND(K115="Yes",INDEX(Rooms!$F$6:$F$30,MATCH(L115,Rooms!$A$6:$A$30,0))&lt;&gt;"Yes")),"Does not fit","Fits"),"Does not fit"))</f>
        <v/>
      </c>
      <c r="R115" s="25">
        <f>IF(A115="","",IF(M115="Canceled","Canceled",IF(OR(B115="",C115="",D115="",E115="",F115="",G115="",H115="",I115="",J115="",K115="",M115=""),"Complete required fields",IF(G115&lt;=F115,"End time must be after start time",IF(AND(OR(M115="Ready to Schedule",M115="Scheduled"),L115=""),"Room assignment needed",IF(L115="","Draft—no room assigned",IF(IFERROR(INDEX(Rooms!$G$6:$G$30,MATCH(L115,Rooms!$A$6:$A$30,0)),"")&lt;&gt;"Yes","Room is missing or inactive",IF(P115&gt;0,"Time conflict",IF(Q115="Does not fit","Room does not meet needs","OK")))))))))</f>
        <v/>
      </c>
    </row>
    <row r="116">
      <c r="A116" s="17" t="n"/>
      <c r="B116" s="17" t="n"/>
      <c r="C116" s="17" t="n"/>
      <c r="D116" s="17" t="n"/>
      <c r="E116" s="35" t="n"/>
      <c r="F116" s="19" t="n"/>
      <c r="G116" s="19" t="n"/>
      <c r="H116" s="20" t="n"/>
      <c r="I116" s="21" t="n"/>
      <c r="J116" s="21" t="n"/>
      <c r="K116" s="21" t="n"/>
      <c r="L116" s="21" t="n"/>
      <c r="M116" s="21" t="n"/>
      <c r="N116" s="22">
        <f>IF(OR(A116="",F116="",G116="",G116&lt;=F116),"",(G116-F116)*24)</f>
        <v/>
      </c>
      <c r="O116" s="23">
        <f>IF(L116="","",IFERROR(INDEX(Rooms!$C$6:$C$30,MATCH(L116,Rooms!$A$6:$A$30,0)),""))</f>
        <v/>
      </c>
      <c r="P116" s="23">
        <f>IF(OR(A116="",E116="",F116="",G116="",L116="",M116="Canceled",G116&lt;=F116),"",MAX(0,COUNTIFS($E$7:$E$206,E116,$L$7:$L$206,L116,$F$7:$F$206,"&lt;"&amp;G116,$G$7:$G$206,"&gt;"&amp;F116,$M$7:$M$206,"&lt;&gt;Canceled",$A$7:$A$206,"&lt;&gt;")-1))</f>
        <v/>
      </c>
      <c r="Q116" s="24">
        <f>IF(OR(A116="",L116=""),"",IFERROR(IF(OR(H116&gt;INDEX(Rooms!$C$6:$C$30,MATCH(L116,Rooms!$A$6:$A$30,0)),AND(I116="Yes",INDEX(Rooms!$D$6:$D$30,MATCH(L116,Rooms!$A$6:$A$30,0))&lt;&gt;"Yes"),AND(J116="Yes",INDEX(Rooms!$E$6:$E$30,MATCH(L116,Rooms!$A$6:$A$30,0))&lt;&gt;"Yes"),AND(K116="Yes",INDEX(Rooms!$F$6:$F$30,MATCH(L116,Rooms!$A$6:$A$30,0))&lt;&gt;"Yes")),"Does not fit","Fits"),"Does not fit"))</f>
        <v/>
      </c>
      <c r="R116" s="25">
        <f>IF(A116="","",IF(M116="Canceled","Canceled",IF(OR(B116="",C116="",D116="",E116="",F116="",G116="",H116="",I116="",J116="",K116="",M116=""),"Complete required fields",IF(G116&lt;=F116,"End time must be after start time",IF(AND(OR(M116="Ready to Schedule",M116="Scheduled"),L116=""),"Room assignment needed",IF(L116="","Draft—no room assigned",IF(IFERROR(INDEX(Rooms!$G$6:$G$30,MATCH(L116,Rooms!$A$6:$A$30,0)),"")&lt;&gt;"Yes","Room is missing or inactive",IF(P116&gt;0,"Time conflict",IF(Q116="Does not fit","Room does not meet needs","OK")))))))))</f>
        <v/>
      </c>
    </row>
    <row r="117">
      <c r="A117" s="17" t="n"/>
      <c r="B117" s="17" t="n"/>
      <c r="C117" s="17" t="n"/>
      <c r="D117" s="17" t="n"/>
      <c r="E117" s="35" t="n"/>
      <c r="F117" s="19" t="n"/>
      <c r="G117" s="19" t="n"/>
      <c r="H117" s="20" t="n"/>
      <c r="I117" s="21" t="n"/>
      <c r="J117" s="21" t="n"/>
      <c r="K117" s="21" t="n"/>
      <c r="L117" s="21" t="n"/>
      <c r="M117" s="21" t="n"/>
      <c r="N117" s="22">
        <f>IF(OR(A117="",F117="",G117="",G117&lt;=F117),"",(G117-F117)*24)</f>
        <v/>
      </c>
      <c r="O117" s="23">
        <f>IF(L117="","",IFERROR(INDEX(Rooms!$C$6:$C$30,MATCH(L117,Rooms!$A$6:$A$30,0)),""))</f>
        <v/>
      </c>
      <c r="P117" s="23">
        <f>IF(OR(A117="",E117="",F117="",G117="",L117="",M117="Canceled",G117&lt;=F117),"",MAX(0,COUNTIFS($E$7:$E$206,E117,$L$7:$L$206,L117,$F$7:$F$206,"&lt;"&amp;G117,$G$7:$G$206,"&gt;"&amp;F117,$M$7:$M$206,"&lt;&gt;Canceled",$A$7:$A$206,"&lt;&gt;")-1))</f>
        <v/>
      </c>
      <c r="Q117" s="24">
        <f>IF(OR(A117="",L117=""),"",IFERROR(IF(OR(H117&gt;INDEX(Rooms!$C$6:$C$30,MATCH(L117,Rooms!$A$6:$A$30,0)),AND(I117="Yes",INDEX(Rooms!$D$6:$D$30,MATCH(L117,Rooms!$A$6:$A$30,0))&lt;&gt;"Yes"),AND(J117="Yes",INDEX(Rooms!$E$6:$E$30,MATCH(L117,Rooms!$A$6:$A$30,0))&lt;&gt;"Yes"),AND(K117="Yes",INDEX(Rooms!$F$6:$F$30,MATCH(L117,Rooms!$A$6:$A$30,0))&lt;&gt;"Yes")),"Does not fit","Fits"),"Does not fit"))</f>
        <v/>
      </c>
      <c r="R117" s="25">
        <f>IF(A117="","",IF(M117="Canceled","Canceled",IF(OR(B117="",C117="",D117="",E117="",F117="",G117="",H117="",I117="",J117="",K117="",M117=""),"Complete required fields",IF(G117&lt;=F117,"End time must be after start time",IF(AND(OR(M117="Ready to Schedule",M117="Scheduled"),L117=""),"Room assignment needed",IF(L117="","Draft—no room assigned",IF(IFERROR(INDEX(Rooms!$G$6:$G$30,MATCH(L117,Rooms!$A$6:$A$30,0)),"")&lt;&gt;"Yes","Room is missing or inactive",IF(P117&gt;0,"Time conflict",IF(Q117="Does not fit","Room does not meet needs","OK")))))))))</f>
        <v/>
      </c>
    </row>
    <row r="118">
      <c r="A118" s="17" t="n"/>
      <c r="B118" s="17" t="n"/>
      <c r="C118" s="17" t="n"/>
      <c r="D118" s="17" t="n"/>
      <c r="E118" s="35" t="n"/>
      <c r="F118" s="19" t="n"/>
      <c r="G118" s="19" t="n"/>
      <c r="H118" s="20" t="n"/>
      <c r="I118" s="21" t="n"/>
      <c r="J118" s="21" t="n"/>
      <c r="K118" s="21" t="n"/>
      <c r="L118" s="21" t="n"/>
      <c r="M118" s="21" t="n"/>
      <c r="N118" s="22">
        <f>IF(OR(A118="",F118="",G118="",G118&lt;=F118),"",(G118-F118)*24)</f>
        <v/>
      </c>
      <c r="O118" s="23">
        <f>IF(L118="","",IFERROR(INDEX(Rooms!$C$6:$C$30,MATCH(L118,Rooms!$A$6:$A$30,0)),""))</f>
        <v/>
      </c>
      <c r="P118" s="23">
        <f>IF(OR(A118="",E118="",F118="",G118="",L118="",M118="Canceled",G118&lt;=F118),"",MAX(0,COUNTIFS($E$7:$E$206,E118,$L$7:$L$206,L118,$F$7:$F$206,"&lt;"&amp;G118,$G$7:$G$206,"&gt;"&amp;F118,$M$7:$M$206,"&lt;&gt;Canceled",$A$7:$A$206,"&lt;&gt;")-1))</f>
        <v/>
      </c>
      <c r="Q118" s="24">
        <f>IF(OR(A118="",L118=""),"",IFERROR(IF(OR(H118&gt;INDEX(Rooms!$C$6:$C$30,MATCH(L118,Rooms!$A$6:$A$30,0)),AND(I118="Yes",INDEX(Rooms!$D$6:$D$30,MATCH(L118,Rooms!$A$6:$A$30,0))&lt;&gt;"Yes"),AND(J118="Yes",INDEX(Rooms!$E$6:$E$30,MATCH(L118,Rooms!$A$6:$A$30,0))&lt;&gt;"Yes"),AND(K118="Yes",INDEX(Rooms!$F$6:$F$30,MATCH(L118,Rooms!$A$6:$A$30,0))&lt;&gt;"Yes")),"Does not fit","Fits"),"Does not fit"))</f>
        <v/>
      </c>
      <c r="R118" s="25">
        <f>IF(A118="","",IF(M118="Canceled","Canceled",IF(OR(B118="",C118="",D118="",E118="",F118="",G118="",H118="",I118="",J118="",K118="",M118=""),"Complete required fields",IF(G118&lt;=F118,"End time must be after start time",IF(AND(OR(M118="Ready to Schedule",M118="Scheduled"),L118=""),"Room assignment needed",IF(L118="","Draft—no room assigned",IF(IFERROR(INDEX(Rooms!$G$6:$G$30,MATCH(L118,Rooms!$A$6:$A$30,0)),"")&lt;&gt;"Yes","Room is missing or inactive",IF(P118&gt;0,"Time conflict",IF(Q118="Does not fit","Room does not meet needs","OK")))))))))</f>
        <v/>
      </c>
    </row>
    <row r="119">
      <c r="A119" s="17" t="n"/>
      <c r="B119" s="17" t="n"/>
      <c r="C119" s="17" t="n"/>
      <c r="D119" s="17" t="n"/>
      <c r="E119" s="35" t="n"/>
      <c r="F119" s="19" t="n"/>
      <c r="G119" s="19" t="n"/>
      <c r="H119" s="20" t="n"/>
      <c r="I119" s="21" t="n"/>
      <c r="J119" s="21" t="n"/>
      <c r="K119" s="21" t="n"/>
      <c r="L119" s="21" t="n"/>
      <c r="M119" s="21" t="n"/>
      <c r="N119" s="22">
        <f>IF(OR(A119="",F119="",G119="",G119&lt;=F119),"",(G119-F119)*24)</f>
        <v/>
      </c>
      <c r="O119" s="23">
        <f>IF(L119="","",IFERROR(INDEX(Rooms!$C$6:$C$30,MATCH(L119,Rooms!$A$6:$A$30,0)),""))</f>
        <v/>
      </c>
      <c r="P119" s="23">
        <f>IF(OR(A119="",E119="",F119="",G119="",L119="",M119="Canceled",G119&lt;=F119),"",MAX(0,COUNTIFS($E$7:$E$206,E119,$L$7:$L$206,L119,$F$7:$F$206,"&lt;"&amp;G119,$G$7:$G$206,"&gt;"&amp;F119,$M$7:$M$206,"&lt;&gt;Canceled",$A$7:$A$206,"&lt;&gt;")-1))</f>
        <v/>
      </c>
      <c r="Q119" s="24">
        <f>IF(OR(A119="",L119=""),"",IFERROR(IF(OR(H119&gt;INDEX(Rooms!$C$6:$C$30,MATCH(L119,Rooms!$A$6:$A$30,0)),AND(I119="Yes",INDEX(Rooms!$D$6:$D$30,MATCH(L119,Rooms!$A$6:$A$30,0))&lt;&gt;"Yes"),AND(J119="Yes",INDEX(Rooms!$E$6:$E$30,MATCH(L119,Rooms!$A$6:$A$30,0))&lt;&gt;"Yes"),AND(K119="Yes",INDEX(Rooms!$F$6:$F$30,MATCH(L119,Rooms!$A$6:$A$30,0))&lt;&gt;"Yes")),"Does not fit","Fits"),"Does not fit"))</f>
        <v/>
      </c>
      <c r="R119" s="25">
        <f>IF(A119="","",IF(M119="Canceled","Canceled",IF(OR(B119="",C119="",D119="",E119="",F119="",G119="",H119="",I119="",J119="",K119="",M119=""),"Complete required fields",IF(G119&lt;=F119,"End time must be after start time",IF(AND(OR(M119="Ready to Schedule",M119="Scheduled"),L119=""),"Room assignment needed",IF(L119="","Draft—no room assigned",IF(IFERROR(INDEX(Rooms!$G$6:$G$30,MATCH(L119,Rooms!$A$6:$A$30,0)),"")&lt;&gt;"Yes","Room is missing or inactive",IF(P119&gt;0,"Time conflict",IF(Q119="Does not fit","Room does not meet needs","OK")))))))))</f>
        <v/>
      </c>
    </row>
    <row r="120">
      <c r="A120" s="17" t="n"/>
      <c r="B120" s="17" t="n"/>
      <c r="C120" s="17" t="n"/>
      <c r="D120" s="17" t="n"/>
      <c r="E120" s="35" t="n"/>
      <c r="F120" s="19" t="n"/>
      <c r="G120" s="19" t="n"/>
      <c r="H120" s="20" t="n"/>
      <c r="I120" s="21" t="n"/>
      <c r="J120" s="21" t="n"/>
      <c r="K120" s="21" t="n"/>
      <c r="L120" s="21" t="n"/>
      <c r="M120" s="21" t="n"/>
      <c r="N120" s="22">
        <f>IF(OR(A120="",F120="",G120="",G120&lt;=F120),"",(G120-F120)*24)</f>
        <v/>
      </c>
      <c r="O120" s="23">
        <f>IF(L120="","",IFERROR(INDEX(Rooms!$C$6:$C$30,MATCH(L120,Rooms!$A$6:$A$30,0)),""))</f>
        <v/>
      </c>
      <c r="P120" s="23">
        <f>IF(OR(A120="",E120="",F120="",G120="",L120="",M120="Canceled",G120&lt;=F120),"",MAX(0,COUNTIFS($E$7:$E$206,E120,$L$7:$L$206,L120,$F$7:$F$206,"&lt;"&amp;G120,$G$7:$G$206,"&gt;"&amp;F120,$M$7:$M$206,"&lt;&gt;Canceled",$A$7:$A$206,"&lt;&gt;")-1))</f>
        <v/>
      </c>
      <c r="Q120" s="24">
        <f>IF(OR(A120="",L120=""),"",IFERROR(IF(OR(H120&gt;INDEX(Rooms!$C$6:$C$30,MATCH(L120,Rooms!$A$6:$A$30,0)),AND(I120="Yes",INDEX(Rooms!$D$6:$D$30,MATCH(L120,Rooms!$A$6:$A$30,0))&lt;&gt;"Yes"),AND(J120="Yes",INDEX(Rooms!$E$6:$E$30,MATCH(L120,Rooms!$A$6:$A$30,0))&lt;&gt;"Yes"),AND(K120="Yes",INDEX(Rooms!$F$6:$F$30,MATCH(L120,Rooms!$A$6:$A$30,0))&lt;&gt;"Yes")),"Does not fit","Fits"),"Does not fit"))</f>
        <v/>
      </c>
      <c r="R120" s="25">
        <f>IF(A120="","",IF(M120="Canceled","Canceled",IF(OR(B120="",C120="",D120="",E120="",F120="",G120="",H120="",I120="",J120="",K120="",M120=""),"Complete required fields",IF(G120&lt;=F120,"End time must be after start time",IF(AND(OR(M120="Ready to Schedule",M120="Scheduled"),L120=""),"Room assignment needed",IF(L120="","Draft—no room assigned",IF(IFERROR(INDEX(Rooms!$G$6:$G$30,MATCH(L120,Rooms!$A$6:$A$30,0)),"")&lt;&gt;"Yes","Room is missing or inactive",IF(P120&gt;0,"Time conflict",IF(Q120="Does not fit","Room does not meet needs","OK")))))))))</f>
        <v/>
      </c>
    </row>
    <row r="121">
      <c r="A121" s="17" t="n"/>
      <c r="B121" s="17" t="n"/>
      <c r="C121" s="17" t="n"/>
      <c r="D121" s="17" t="n"/>
      <c r="E121" s="35" t="n"/>
      <c r="F121" s="19" t="n"/>
      <c r="G121" s="19" t="n"/>
      <c r="H121" s="20" t="n"/>
      <c r="I121" s="21" t="n"/>
      <c r="J121" s="21" t="n"/>
      <c r="K121" s="21" t="n"/>
      <c r="L121" s="21" t="n"/>
      <c r="M121" s="21" t="n"/>
      <c r="N121" s="22">
        <f>IF(OR(A121="",F121="",G121="",G121&lt;=F121),"",(G121-F121)*24)</f>
        <v/>
      </c>
      <c r="O121" s="23">
        <f>IF(L121="","",IFERROR(INDEX(Rooms!$C$6:$C$30,MATCH(L121,Rooms!$A$6:$A$30,0)),""))</f>
        <v/>
      </c>
      <c r="P121" s="23">
        <f>IF(OR(A121="",E121="",F121="",G121="",L121="",M121="Canceled",G121&lt;=F121),"",MAX(0,COUNTIFS($E$7:$E$206,E121,$L$7:$L$206,L121,$F$7:$F$206,"&lt;"&amp;G121,$G$7:$G$206,"&gt;"&amp;F121,$M$7:$M$206,"&lt;&gt;Canceled",$A$7:$A$206,"&lt;&gt;")-1))</f>
        <v/>
      </c>
      <c r="Q121" s="24">
        <f>IF(OR(A121="",L121=""),"",IFERROR(IF(OR(H121&gt;INDEX(Rooms!$C$6:$C$30,MATCH(L121,Rooms!$A$6:$A$30,0)),AND(I121="Yes",INDEX(Rooms!$D$6:$D$30,MATCH(L121,Rooms!$A$6:$A$30,0))&lt;&gt;"Yes"),AND(J121="Yes",INDEX(Rooms!$E$6:$E$30,MATCH(L121,Rooms!$A$6:$A$30,0))&lt;&gt;"Yes"),AND(K121="Yes",INDEX(Rooms!$F$6:$F$30,MATCH(L121,Rooms!$A$6:$A$30,0))&lt;&gt;"Yes")),"Does not fit","Fits"),"Does not fit"))</f>
        <v/>
      </c>
      <c r="R121" s="25">
        <f>IF(A121="","",IF(M121="Canceled","Canceled",IF(OR(B121="",C121="",D121="",E121="",F121="",G121="",H121="",I121="",J121="",K121="",M121=""),"Complete required fields",IF(G121&lt;=F121,"End time must be after start time",IF(AND(OR(M121="Ready to Schedule",M121="Scheduled"),L121=""),"Room assignment needed",IF(L121="","Draft—no room assigned",IF(IFERROR(INDEX(Rooms!$G$6:$G$30,MATCH(L121,Rooms!$A$6:$A$30,0)),"")&lt;&gt;"Yes","Room is missing or inactive",IF(P121&gt;0,"Time conflict",IF(Q121="Does not fit","Room does not meet needs","OK")))))))))</f>
        <v/>
      </c>
    </row>
    <row r="122">
      <c r="A122" s="17" t="n"/>
      <c r="B122" s="17" t="n"/>
      <c r="C122" s="17" t="n"/>
      <c r="D122" s="17" t="n"/>
      <c r="E122" s="35" t="n"/>
      <c r="F122" s="19" t="n"/>
      <c r="G122" s="19" t="n"/>
      <c r="H122" s="20" t="n"/>
      <c r="I122" s="21" t="n"/>
      <c r="J122" s="21" t="n"/>
      <c r="K122" s="21" t="n"/>
      <c r="L122" s="21" t="n"/>
      <c r="M122" s="21" t="n"/>
      <c r="N122" s="22">
        <f>IF(OR(A122="",F122="",G122="",G122&lt;=F122),"",(G122-F122)*24)</f>
        <v/>
      </c>
      <c r="O122" s="23">
        <f>IF(L122="","",IFERROR(INDEX(Rooms!$C$6:$C$30,MATCH(L122,Rooms!$A$6:$A$30,0)),""))</f>
        <v/>
      </c>
      <c r="P122" s="23">
        <f>IF(OR(A122="",E122="",F122="",G122="",L122="",M122="Canceled",G122&lt;=F122),"",MAX(0,COUNTIFS($E$7:$E$206,E122,$L$7:$L$206,L122,$F$7:$F$206,"&lt;"&amp;G122,$G$7:$G$206,"&gt;"&amp;F122,$M$7:$M$206,"&lt;&gt;Canceled",$A$7:$A$206,"&lt;&gt;")-1))</f>
        <v/>
      </c>
      <c r="Q122" s="24">
        <f>IF(OR(A122="",L122=""),"",IFERROR(IF(OR(H122&gt;INDEX(Rooms!$C$6:$C$30,MATCH(L122,Rooms!$A$6:$A$30,0)),AND(I122="Yes",INDEX(Rooms!$D$6:$D$30,MATCH(L122,Rooms!$A$6:$A$30,0))&lt;&gt;"Yes"),AND(J122="Yes",INDEX(Rooms!$E$6:$E$30,MATCH(L122,Rooms!$A$6:$A$30,0))&lt;&gt;"Yes"),AND(K122="Yes",INDEX(Rooms!$F$6:$F$30,MATCH(L122,Rooms!$A$6:$A$30,0))&lt;&gt;"Yes")),"Does not fit","Fits"),"Does not fit"))</f>
        <v/>
      </c>
      <c r="R122" s="25">
        <f>IF(A122="","",IF(M122="Canceled","Canceled",IF(OR(B122="",C122="",D122="",E122="",F122="",G122="",H122="",I122="",J122="",K122="",M122=""),"Complete required fields",IF(G122&lt;=F122,"End time must be after start time",IF(AND(OR(M122="Ready to Schedule",M122="Scheduled"),L122=""),"Room assignment needed",IF(L122="","Draft—no room assigned",IF(IFERROR(INDEX(Rooms!$G$6:$G$30,MATCH(L122,Rooms!$A$6:$A$30,0)),"")&lt;&gt;"Yes","Room is missing or inactive",IF(P122&gt;0,"Time conflict",IF(Q122="Does not fit","Room does not meet needs","OK")))))))))</f>
        <v/>
      </c>
    </row>
    <row r="123">
      <c r="A123" s="17" t="n"/>
      <c r="B123" s="17" t="n"/>
      <c r="C123" s="17" t="n"/>
      <c r="D123" s="17" t="n"/>
      <c r="E123" s="35" t="n"/>
      <c r="F123" s="19" t="n"/>
      <c r="G123" s="19" t="n"/>
      <c r="H123" s="20" t="n"/>
      <c r="I123" s="21" t="n"/>
      <c r="J123" s="21" t="n"/>
      <c r="K123" s="21" t="n"/>
      <c r="L123" s="21" t="n"/>
      <c r="M123" s="21" t="n"/>
      <c r="N123" s="22">
        <f>IF(OR(A123="",F123="",G123="",G123&lt;=F123),"",(G123-F123)*24)</f>
        <v/>
      </c>
      <c r="O123" s="23">
        <f>IF(L123="","",IFERROR(INDEX(Rooms!$C$6:$C$30,MATCH(L123,Rooms!$A$6:$A$30,0)),""))</f>
        <v/>
      </c>
      <c r="P123" s="23">
        <f>IF(OR(A123="",E123="",F123="",G123="",L123="",M123="Canceled",G123&lt;=F123),"",MAX(0,COUNTIFS($E$7:$E$206,E123,$L$7:$L$206,L123,$F$7:$F$206,"&lt;"&amp;G123,$G$7:$G$206,"&gt;"&amp;F123,$M$7:$M$206,"&lt;&gt;Canceled",$A$7:$A$206,"&lt;&gt;")-1))</f>
        <v/>
      </c>
      <c r="Q123" s="24">
        <f>IF(OR(A123="",L123=""),"",IFERROR(IF(OR(H123&gt;INDEX(Rooms!$C$6:$C$30,MATCH(L123,Rooms!$A$6:$A$30,0)),AND(I123="Yes",INDEX(Rooms!$D$6:$D$30,MATCH(L123,Rooms!$A$6:$A$30,0))&lt;&gt;"Yes"),AND(J123="Yes",INDEX(Rooms!$E$6:$E$30,MATCH(L123,Rooms!$A$6:$A$30,0))&lt;&gt;"Yes"),AND(K123="Yes",INDEX(Rooms!$F$6:$F$30,MATCH(L123,Rooms!$A$6:$A$30,0))&lt;&gt;"Yes")),"Does not fit","Fits"),"Does not fit"))</f>
        <v/>
      </c>
      <c r="R123" s="25">
        <f>IF(A123="","",IF(M123="Canceled","Canceled",IF(OR(B123="",C123="",D123="",E123="",F123="",G123="",H123="",I123="",J123="",K123="",M123=""),"Complete required fields",IF(G123&lt;=F123,"End time must be after start time",IF(AND(OR(M123="Ready to Schedule",M123="Scheduled"),L123=""),"Room assignment needed",IF(L123="","Draft—no room assigned",IF(IFERROR(INDEX(Rooms!$G$6:$G$30,MATCH(L123,Rooms!$A$6:$A$30,0)),"")&lt;&gt;"Yes","Room is missing or inactive",IF(P123&gt;0,"Time conflict",IF(Q123="Does not fit","Room does not meet needs","OK")))))))))</f>
        <v/>
      </c>
    </row>
    <row r="124">
      <c r="A124" s="17" t="n"/>
      <c r="B124" s="17" t="n"/>
      <c r="C124" s="17" t="n"/>
      <c r="D124" s="17" t="n"/>
      <c r="E124" s="35" t="n"/>
      <c r="F124" s="19" t="n"/>
      <c r="G124" s="19" t="n"/>
      <c r="H124" s="20" t="n"/>
      <c r="I124" s="21" t="n"/>
      <c r="J124" s="21" t="n"/>
      <c r="K124" s="21" t="n"/>
      <c r="L124" s="21" t="n"/>
      <c r="M124" s="21" t="n"/>
      <c r="N124" s="22">
        <f>IF(OR(A124="",F124="",G124="",G124&lt;=F124),"",(G124-F124)*24)</f>
        <v/>
      </c>
      <c r="O124" s="23">
        <f>IF(L124="","",IFERROR(INDEX(Rooms!$C$6:$C$30,MATCH(L124,Rooms!$A$6:$A$30,0)),""))</f>
        <v/>
      </c>
      <c r="P124" s="23">
        <f>IF(OR(A124="",E124="",F124="",G124="",L124="",M124="Canceled",G124&lt;=F124),"",MAX(0,COUNTIFS($E$7:$E$206,E124,$L$7:$L$206,L124,$F$7:$F$206,"&lt;"&amp;G124,$G$7:$G$206,"&gt;"&amp;F124,$M$7:$M$206,"&lt;&gt;Canceled",$A$7:$A$206,"&lt;&gt;")-1))</f>
        <v/>
      </c>
      <c r="Q124" s="24">
        <f>IF(OR(A124="",L124=""),"",IFERROR(IF(OR(H124&gt;INDEX(Rooms!$C$6:$C$30,MATCH(L124,Rooms!$A$6:$A$30,0)),AND(I124="Yes",INDEX(Rooms!$D$6:$D$30,MATCH(L124,Rooms!$A$6:$A$30,0))&lt;&gt;"Yes"),AND(J124="Yes",INDEX(Rooms!$E$6:$E$30,MATCH(L124,Rooms!$A$6:$A$30,0))&lt;&gt;"Yes"),AND(K124="Yes",INDEX(Rooms!$F$6:$F$30,MATCH(L124,Rooms!$A$6:$A$30,0))&lt;&gt;"Yes")),"Does not fit","Fits"),"Does not fit"))</f>
        <v/>
      </c>
      <c r="R124" s="25">
        <f>IF(A124="","",IF(M124="Canceled","Canceled",IF(OR(B124="",C124="",D124="",E124="",F124="",G124="",H124="",I124="",J124="",K124="",M124=""),"Complete required fields",IF(G124&lt;=F124,"End time must be after start time",IF(AND(OR(M124="Ready to Schedule",M124="Scheduled"),L124=""),"Room assignment needed",IF(L124="","Draft—no room assigned",IF(IFERROR(INDEX(Rooms!$G$6:$G$30,MATCH(L124,Rooms!$A$6:$A$30,0)),"")&lt;&gt;"Yes","Room is missing or inactive",IF(P124&gt;0,"Time conflict",IF(Q124="Does not fit","Room does not meet needs","OK")))))))))</f>
        <v/>
      </c>
    </row>
    <row r="125">
      <c r="A125" s="17" t="n"/>
      <c r="B125" s="17" t="n"/>
      <c r="C125" s="17" t="n"/>
      <c r="D125" s="17" t="n"/>
      <c r="E125" s="35" t="n"/>
      <c r="F125" s="19" t="n"/>
      <c r="G125" s="19" t="n"/>
      <c r="H125" s="20" t="n"/>
      <c r="I125" s="21" t="n"/>
      <c r="J125" s="21" t="n"/>
      <c r="K125" s="21" t="n"/>
      <c r="L125" s="21" t="n"/>
      <c r="M125" s="21" t="n"/>
      <c r="N125" s="22">
        <f>IF(OR(A125="",F125="",G125="",G125&lt;=F125),"",(G125-F125)*24)</f>
        <v/>
      </c>
      <c r="O125" s="23">
        <f>IF(L125="","",IFERROR(INDEX(Rooms!$C$6:$C$30,MATCH(L125,Rooms!$A$6:$A$30,0)),""))</f>
        <v/>
      </c>
      <c r="P125" s="23">
        <f>IF(OR(A125="",E125="",F125="",G125="",L125="",M125="Canceled",G125&lt;=F125),"",MAX(0,COUNTIFS($E$7:$E$206,E125,$L$7:$L$206,L125,$F$7:$F$206,"&lt;"&amp;G125,$G$7:$G$206,"&gt;"&amp;F125,$M$7:$M$206,"&lt;&gt;Canceled",$A$7:$A$206,"&lt;&gt;")-1))</f>
        <v/>
      </c>
      <c r="Q125" s="24">
        <f>IF(OR(A125="",L125=""),"",IFERROR(IF(OR(H125&gt;INDEX(Rooms!$C$6:$C$30,MATCH(L125,Rooms!$A$6:$A$30,0)),AND(I125="Yes",INDEX(Rooms!$D$6:$D$30,MATCH(L125,Rooms!$A$6:$A$30,0))&lt;&gt;"Yes"),AND(J125="Yes",INDEX(Rooms!$E$6:$E$30,MATCH(L125,Rooms!$A$6:$A$30,0))&lt;&gt;"Yes"),AND(K125="Yes",INDEX(Rooms!$F$6:$F$30,MATCH(L125,Rooms!$A$6:$A$30,0))&lt;&gt;"Yes")),"Does not fit","Fits"),"Does not fit"))</f>
        <v/>
      </c>
      <c r="R125" s="25">
        <f>IF(A125="","",IF(M125="Canceled","Canceled",IF(OR(B125="",C125="",D125="",E125="",F125="",G125="",H125="",I125="",J125="",K125="",M125=""),"Complete required fields",IF(G125&lt;=F125,"End time must be after start time",IF(AND(OR(M125="Ready to Schedule",M125="Scheduled"),L125=""),"Room assignment needed",IF(L125="","Draft—no room assigned",IF(IFERROR(INDEX(Rooms!$G$6:$G$30,MATCH(L125,Rooms!$A$6:$A$30,0)),"")&lt;&gt;"Yes","Room is missing or inactive",IF(P125&gt;0,"Time conflict",IF(Q125="Does not fit","Room does not meet needs","OK")))))))))</f>
        <v/>
      </c>
    </row>
    <row r="126">
      <c r="A126" s="17" t="n"/>
      <c r="B126" s="17" t="n"/>
      <c r="C126" s="17" t="n"/>
      <c r="D126" s="17" t="n"/>
      <c r="E126" s="35" t="n"/>
      <c r="F126" s="19" t="n"/>
      <c r="G126" s="19" t="n"/>
      <c r="H126" s="20" t="n"/>
      <c r="I126" s="21" t="n"/>
      <c r="J126" s="21" t="n"/>
      <c r="K126" s="21" t="n"/>
      <c r="L126" s="21" t="n"/>
      <c r="M126" s="21" t="n"/>
      <c r="N126" s="22">
        <f>IF(OR(A126="",F126="",G126="",G126&lt;=F126),"",(G126-F126)*24)</f>
        <v/>
      </c>
      <c r="O126" s="23">
        <f>IF(L126="","",IFERROR(INDEX(Rooms!$C$6:$C$30,MATCH(L126,Rooms!$A$6:$A$30,0)),""))</f>
        <v/>
      </c>
      <c r="P126" s="23">
        <f>IF(OR(A126="",E126="",F126="",G126="",L126="",M126="Canceled",G126&lt;=F126),"",MAX(0,COUNTIFS($E$7:$E$206,E126,$L$7:$L$206,L126,$F$7:$F$206,"&lt;"&amp;G126,$G$7:$G$206,"&gt;"&amp;F126,$M$7:$M$206,"&lt;&gt;Canceled",$A$7:$A$206,"&lt;&gt;")-1))</f>
        <v/>
      </c>
      <c r="Q126" s="24">
        <f>IF(OR(A126="",L126=""),"",IFERROR(IF(OR(H126&gt;INDEX(Rooms!$C$6:$C$30,MATCH(L126,Rooms!$A$6:$A$30,0)),AND(I126="Yes",INDEX(Rooms!$D$6:$D$30,MATCH(L126,Rooms!$A$6:$A$30,0))&lt;&gt;"Yes"),AND(J126="Yes",INDEX(Rooms!$E$6:$E$30,MATCH(L126,Rooms!$A$6:$A$30,0))&lt;&gt;"Yes"),AND(K126="Yes",INDEX(Rooms!$F$6:$F$30,MATCH(L126,Rooms!$A$6:$A$30,0))&lt;&gt;"Yes")),"Does not fit","Fits"),"Does not fit"))</f>
        <v/>
      </c>
      <c r="R126" s="25">
        <f>IF(A126="","",IF(M126="Canceled","Canceled",IF(OR(B126="",C126="",D126="",E126="",F126="",G126="",H126="",I126="",J126="",K126="",M126=""),"Complete required fields",IF(G126&lt;=F126,"End time must be after start time",IF(AND(OR(M126="Ready to Schedule",M126="Scheduled"),L126=""),"Room assignment needed",IF(L126="","Draft—no room assigned",IF(IFERROR(INDEX(Rooms!$G$6:$G$30,MATCH(L126,Rooms!$A$6:$A$30,0)),"")&lt;&gt;"Yes","Room is missing or inactive",IF(P126&gt;0,"Time conflict",IF(Q126="Does not fit","Room does not meet needs","OK")))))))))</f>
        <v/>
      </c>
    </row>
    <row r="127">
      <c r="A127" s="17" t="n"/>
      <c r="B127" s="17" t="n"/>
      <c r="C127" s="17" t="n"/>
      <c r="D127" s="17" t="n"/>
      <c r="E127" s="35" t="n"/>
      <c r="F127" s="19" t="n"/>
      <c r="G127" s="19" t="n"/>
      <c r="H127" s="20" t="n"/>
      <c r="I127" s="21" t="n"/>
      <c r="J127" s="21" t="n"/>
      <c r="K127" s="21" t="n"/>
      <c r="L127" s="21" t="n"/>
      <c r="M127" s="21" t="n"/>
      <c r="N127" s="22">
        <f>IF(OR(A127="",F127="",G127="",G127&lt;=F127),"",(G127-F127)*24)</f>
        <v/>
      </c>
      <c r="O127" s="23">
        <f>IF(L127="","",IFERROR(INDEX(Rooms!$C$6:$C$30,MATCH(L127,Rooms!$A$6:$A$30,0)),""))</f>
        <v/>
      </c>
      <c r="P127" s="23">
        <f>IF(OR(A127="",E127="",F127="",G127="",L127="",M127="Canceled",G127&lt;=F127),"",MAX(0,COUNTIFS($E$7:$E$206,E127,$L$7:$L$206,L127,$F$7:$F$206,"&lt;"&amp;G127,$G$7:$G$206,"&gt;"&amp;F127,$M$7:$M$206,"&lt;&gt;Canceled",$A$7:$A$206,"&lt;&gt;")-1))</f>
        <v/>
      </c>
      <c r="Q127" s="24">
        <f>IF(OR(A127="",L127=""),"",IFERROR(IF(OR(H127&gt;INDEX(Rooms!$C$6:$C$30,MATCH(L127,Rooms!$A$6:$A$30,0)),AND(I127="Yes",INDEX(Rooms!$D$6:$D$30,MATCH(L127,Rooms!$A$6:$A$30,0))&lt;&gt;"Yes"),AND(J127="Yes",INDEX(Rooms!$E$6:$E$30,MATCH(L127,Rooms!$A$6:$A$30,0))&lt;&gt;"Yes"),AND(K127="Yes",INDEX(Rooms!$F$6:$F$30,MATCH(L127,Rooms!$A$6:$A$30,0))&lt;&gt;"Yes")),"Does not fit","Fits"),"Does not fit"))</f>
        <v/>
      </c>
      <c r="R127" s="25">
        <f>IF(A127="","",IF(M127="Canceled","Canceled",IF(OR(B127="",C127="",D127="",E127="",F127="",G127="",H127="",I127="",J127="",K127="",M127=""),"Complete required fields",IF(G127&lt;=F127,"End time must be after start time",IF(AND(OR(M127="Ready to Schedule",M127="Scheduled"),L127=""),"Room assignment needed",IF(L127="","Draft—no room assigned",IF(IFERROR(INDEX(Rooms!$G$6:$G$30,MATCH(L127,Rooms!$A$6:$A$30,0)),"")&lt;&gt;"Yes","Room is missing or inactive",IF(P127&gt;0,"Time conflict",IF(Q127="Does not fit","Room does not meet needs","OK")))))))))</f>
        <v/>
      </c>
    </row>
    <row r="128">
      <c r="A128" s="17" t="n"/>
      <c r="B128" s="17" t="n"/>
      <c r="C128" s="17" t="n"/>
      <c r="D128" s="17" t="n"/>
      <c r="E128" s="35" t="n"/>
      <c r="F128" s="19" t="n"/>
      <c r="G128" s="19" t="n"/>
      <c r="H128" s="20" t="n"/>
      <c r="I128" s="21" t="n"/>
      <c r="J128" s="21" t="n"/>
      <c r="K128" s="21" t="n"/>
      <c r="L128" s="21" t="n"/>
      <c r="M128" s="21" t="n"/>
      <c r="N128" s="22">
        <f>IF(OR(A128="",F128="",G128="",G128&lt;=F128),"",(G128-F128)*24)</f>
        <v/>
      </c>
      <c r="O128" s="23">
        <f>IF(L128="","",IFERROR(INDEX(Rooms!$C$6:$C$30,MATCH(L128,Rooms!$A$6:$A$30,0)),""))</f>
        <v/>
      </c>
      <c r="P128" s="23">
        <f>IF(OR(A128="",E128="",F128="",G128="",L128="",M128="Canceled",G128&lt;=F128),"",MAX(0,COUNTIFS($E$7:$E$206,E128,$L$7:$L$206,L128,$F$7:$F$206,"&lt;"&amp;G128,$G$7:$G$206,"&gt;"&amp;F128,$M$7:$M$206,"&lt;&gt;Canceled",$A$7:$A$206,"&lt;&gt;")-1))</f>
        <v/>
      </c>
      <c r="Q128" s="24">
        <f>IF(OR(A128="",L128=""),"",IFERROR(IF(OR(H128&gt;INDEX(Rooms!$C$6:$C$30,MATCH(L128,Rooms!$A$6:$A$30,0)),AND(I128="Yes",INDEX(Rooms!$D$6:$D$30,MATCH(L128,Rooms!$A$6:$A$30,0))&lt;&gt;"Yes"),AND(J128="Yes",INDEX(Rooms!$E$6:$E$30,MATCH(L128,Rooms!$A$6:$A$30,0))&lt;&gt;"Yes"),AND(K128="Yes",INDEX(Rooms!$F$6:$F$30,MATCH(L128,Rooms!$A$6:$A$30,0))&lt;&gt;"Yes")),"Does not fit","Fits"),"Does not fit"))</f>
        <v/>
      </c>
      <c r="R128" s="25">
        <f>IF(A128="","",IF(M128="Canceled","Canceled",IF(OR(B128="",C128="",D128="",E128="",F128="",G128="",H128="",I128="",J128="",K128="",M128=""),"Complete required fields",IF(G128&lt;=F128,"End time must be after start time",IF(AND(OR(M128="Ready to Schedule",M128="Scheduled"),L128=""),"Room assignment needed",IF(L128="","Draft—no room assigned",IF(IFERROR(INDEX(Rooms!$G$6:$G$30,MATCH(L128,Rooms!$A$6:$A$30,0)),"")&lt;&gt;"Yes","Room is missing or inactive",IF(P128&gt;0,"Time conflict",IF(Q128="Does not fit","Room does not meet needs","OK")))))))))</f>
        <v/>
      </c>
    </row>
    <row r="129">
      <c r="A129" s="17" t="n"/>
      <c r="B129" s="17" t="n"/>
      <c r="C129" s="17" t="n"/>
      <c r="D129" s="17" t="n"/>
      <c r="E129" s="35" t="n"/>
      <c r="F129" s="19" t="n"/>
      <c r="G129" s="19" t="n"/>
      <c r="H129" s="20" t="n"/>
      <c r="I129" s="21" t="n"/>
      <c r="J129" s="21" t="n"/>
      <c r="K129" s="21" t="n"/>
      <c r="L129" s="21" t="n"/>
      <c r="M129" s="21" t="n"/>
      <c r="N129" s="22">
        <f>IF(OR(A129="",F129="",G129="",G129&lt;=F129),"",(G129-F129)*24)</f>
        <v/>
      </c>
      <c r="O129" s="23">
        <f>IF(L129="","",IFERROR(INDEX(Rooms!$C$6:$C$30,MATCH(L129,Rooms!$A$6:$A$30,0)),""))</f>
        <v/>
      </c>
      <c r="P129" s="23">
        <f>IF(OR(A129="",E129="",F129="",G129="",L129="",M129="Canceled",G129&lt;=F129),"",MAX(0,COUNTIFS($E$7:$E$206,E129,$L$7:$L$206,L129,$F$7:$F$206,"&lt;"&amp;G129,$G$7:$G$206,"&gt;"&amp;F129,$M$7:$M$206,"&lt;&gt;Canceled",$A$7:$A$206,"&lt;&gt;")-1))</f>
        <v/>
      </c>
      <c r="Q129" s="24">
        <f>IF(OR(A129="",L129=""),"",IFERROR(IF(OR(H129&gt;INDEX(Rooms!$C$6:$C$30,MATCH(L129,Rooms!$A$6:$A$30,0)),AND(I129="Yes",INDEX(Rooms!$D$6:$D$30,MATCH(L129,Rooms!$A$6:$A$30,0))&lt;&gt;"Yes"),AND(J129="Yes",INDEX(Rooms!$E$6:$E$30,MATCH(L129,Rooms!$A$6:$A$30,0))&lt;&gt;"Yes"),AND(K129="Yes",INDEX(Rooms!$F$6:$F$30,MATCH(L129,Rooms!$A$6:$A$30,0))&lt;&gt;"Yes")),"Does not fit","Fits"),"Does not fit"))</f>
        <v/>
      </c>
      <c r="R129" s="25">
        <f>IF(A129="","",IF(M129="Canceled","Canceled",IF(OR(B129="",C129="",D129="",E129="",F129="",G129="",H129="",I129="",J129="",K129="",M129=""),"Complete required fields",IF(G129&lt;=F129,"End time must be after start time",IF(AND(OR(M129="Ready to Schedule",M129="Scheduled"),L129=""),"Room assignment needed",IF(L129="","Draft—no room assigned",IF(IFERROR(INDEX(Rooms!$G$6:$G$30,MATCH(L129,Rooms!$A$6:$A$30,0)),"")&lt;&gt;"Yes","Room is missing or inactive",IF(P129&gt;0,"Time conflict",IF(Q129="Does not fit","Room does not meet needs","OK")))))))))</f>
        <v/>
      </c>
    </row>
    <row r="130">
      <c r="A130" s="17" t="n"/>
      <c r="B130" s="17" t="n"/>
      <c r="C130" s="17" t="n"/>
      <c r="D130" s="17" t="n"/>
      <c r="E130" s="35" t="n"/>
      <c r="F130" s="19" t="n"/>
      <c r="G130" s="19" t="n"/>
      <c r="H130" s="20" t="n"/>
      <c r="I130" s="21" t="n"/>
      <c r="J130" s="21" t="n"/>
      <c r="K130" s="21" t="n"/>
      <c r="L130" s="21" t="n"/>
      <c r="M130" s="21" t="n"/>
      <c r="N130" s="22">
        <f>IF(OR(A130="",F130="",G130="",G130&lt;=F130),"",(G130-F130)*24)</f>
        <v/>
      </c>
      <c r="O130" s="23">
        <f>IF(L130="","",IFERROR(INDEX(Rooms!$C$6:$C$30,MATCH(L130,Rooms!$A$6:$A$30,0)),""))</f>
        <v/>
      </c>
      <c r="P130" s="23">
        <f>IF(OR(A130="",E130="",F130="",G130="",L130="",M130="Canceled",G130&lt;=F130),"",MAX(0,COUNTIFS($E$7:$E$206,E130,$L$7:$L$206,L130,$F$7:$F$206,"&lt;"&amp;G130,$G$7:$G$206,"&gt;"&amp;F130,$M$7:$M$206,"&lt;&gt;Canceled",$A$7:$A$206,"&lt;&gt;")-1))</f>
        <v/>
      </c>
      <c r="Q130" s="24">
        <f>IF(OR(A130="",L130=""),"",IFERROR(IF(OR(H130&gt;INDEX(Rooms!$C$6:$C$30,MATCH(L130,Rooms!$A$6:$A$30,0)),AND(I130="Yes",INDEX(Rooms!$D$6:$D$30,MATCH(L130,Rooms!$A$6:$A$30,0))&lt;&gt;"Yes"),AND(J130="Yes",INDEX(Rooms!$E$6:$E$30,MATCH(L130,Rooms!$A$6:$A$30,0))&lt;&gt;"Yes"),AND(K130="Yes",INDEX(Rooms!$F$6:$F$30,MATCH(L130,Rooms!$A$6:$A$30,0))&lt;&gt;"Yes")),"Does not fit","Fits"),"Does not fit"))</f>
        <v/>
      </c>
      <c r="R130" s="25">
        <f>IF(A130="","",IF(M130="Canceled","Canceled",IF(OR(B130="",C130="",D130="",E130="",F130="",G130="",H130="",I130="",J130="",K130="",M130=""),"Complete required fields",IF(G130&lt;=F130,"End time must be after start time",IF(AND(OR(M130="Ready to Schedule",M130="Scheduled"),L130=""),"Room assignment needed",IF(L130="","Draft—no room assigned",IF(IFERROR(INDEX(Rooms!$G$6:$G$30,MATCH(L130,Rooms!$A$6:$A$30,0)),"")&lt;&gt;"Yes","Room is missing or inactive",IF(P130&gt;0,"Time conflict",IF(Q130="Does not fit","Room does not meet needs","OK")))))))))</f>
        <v/>
      </c>
    </row>
    <row r="131">
      <c r="A131" s="17" t="n"/>
      <c r="B131" s="17" t="n"/>
      <c r="C131" s="17" t="n"/>
      <c r="D131" s="17" t="n"/>
      <c r="E131" s="35" t="n"/>
      <c r="F131" s="19" t="n"/>
      <c r="G131" s="19" t="n"/>
      <c r="H131" s="20" t="n"/>
      <c r="I131" s="21" t="n"/>
      <c r="J131" s="21" t="n"/>
      <c r="K131" s="21" t="n"/>
      <c r="L131" s="21" t="n"/>
      <c r="M131" s="21" t="n"/>
      <c r="N131" s="22">
        <f>IF(OR(A131="",F131="",G131="",G131&lt;=F131),"",(G131-F131)*24)</f>
        <v/>
      </c>
      <c r="O131" s="23">
        <f>IF(L131="","",IFERROR(INDEX(Rooms!$C$6:$C$30,MATCH(L131,Rooms!$A$6:$A$30,0)),""))</f>
        <v/>
      </c>
      <c r="P131" s="23">
        <f>IF(OR(A131="",E131="",F131="",G131="",L131="",M131="Canceled",G131&lt;=F131),"",MAX(0,COUNTIFS($E$7:$E$206,E131,$L$7:$L$206,L131,$F$7:$F$206,"&lt;"&amp;G131,$G$7:$G$206,"&gt;"&amp;F131,$M$7:$M$206,"&lt;&gt;Canceled",$A$7:$A$206,"&lt;&gt;")-1))</f>
        <v/>
      </c>
      <c r="Q131" s="24">
        <f>IF(OR(A131="",L131=""),"",IFERROR(IF(OR(H131&gt;INDEX(Rooms!$C$6:$C$30,MATCH(L131,Rooms!$A$6:$A$30,0)),AND(I131="Yes",INDEX(Rooms!$D$6:$D$30,MATCH(L131,Rooms!$A$6:$A$30,0))&lt;&gt;"Yes"),AND(J131="Yes",INDEX(Rooms!$E$6:$E$30,MATCH(L131,Rooms!$A$6:$A$30,0))&lt;&gt;"Yes"),AND(K131="Yes",INDEX(Rooms!$F$6:$F$30,MATCH(L131,Rooms!$A$6:$A$30,0))&lt;&gt;"Yes")),"Does not fit","Fits"),"Does not fit"))</f>
        <v/>
      </c>
      <c r="R131" s="25">
        <f>IF(A131="","",IF(M131="Canceled","Canceled",IF(OR(B131="",C131="",D131="",E131="",F131="",G131="",H131="",I131="",J131="",K131="",M131=""),"Complete required fields",IF(G131&lt;=F131,"End time must be after start time",IF(AND(OR(M131="Ready to Schedule",M131="Scheduled"),L131=""),"Room assignment needed",IF(L131="","Draft—no room assigned",IF(IFERROR(INDEX(Rooms!$G$6:$G$30,MATCH(L131,Rooms!$A$6:$A$30,0)),"")&lt;&gt;"Yes","Room is missing or inactive",IF(P131&gt;0,"Time conflict",IF(Q131="Does not fit","Room does not meet needs","OK")))))))))</f>
        <v/>
      </c>
    </row>
    <row r="132">
      <c r="A132" s="17" t="n"/>
      <c r="B132" s="17" t="n"/>
      <c r="C132" s="17" t="n"/>
      <c r="D132" s="17" t="n"/>
      <c r="E132" s="35" t="n"/>
      <c r="F132" s="19" t="n"/>
      <c r="G132" s="19" t="n"/>
      <c r="H132" s="20" t="n"/>
      <c r="I132" s="21" t="n"/>
      <c r="J132" s="21" t="n"/>
      <c r="K132" s="21" t="n"/>
      <c r="L132" s="21" t="n"/>
      <c r="M132" s="21" t="n"/>
      <c r="N132" s="22">
        <f>IF(OR(A132="",F132="",G132="",G132&lt;=F132),"",(G132-F132)*24)</f>
        <v/>
      </c>
      <c r="O132" s="23">
        <f>IF(L132="","",IFERROR(INDEX(Rooms!$C$6:$C$30,MATCH(L132,Rooms!$A$6:$A$30,0)),""))</f>
        <v/>
      </c>
      <c r="P132" s="23">
        <f>IF(OR(A132="",E132="",F132="",G132="",L132="",M132="Canceled",G132&lt;=F132),"",MAX(0,COUNTIFS($E$7:$E$206,E132,$L$7:$L$206,L132,$F$7:$F$206,"&lt;"&amp;G132,$G$7:$G$206,"&gt;"&amp;F132,$M$7:$M$206,"&lt;&gt;Canceled",$A$7:$A$206,"&lt;&gt;")-1))</f>
        <v/>
      </c>
      <c r="Q132" s="24">
        <f>IF(OR(A132="",L132=""),"",IFERROR(IF(OR(H132&gt;INDEX(Rooms!$C$6:$C$30,MATCH(L132,Rooms!$A$6:$A$30,0)),AND(I132="Yes",INDEX(Rooms!$D$6:$D$30,MATCH(L132,Rooms!$A$6:$A$30,0))&lt;&gt;"Yes"),AND(J132="Yes",INDEX(Rooms!$E$6:$E$30,MATCH(L132,Rooms!$A$6:$A$30,0))&lt;&gt;"Yes"),AND(K132="Yes",INDEX(Rooms!$F$6:$F$30,MATCH(L132,Rooms!$A$6:$A$30,0))&lt;&gt;"Yes")),"Does not fit","Fits"),"Does not fit"))</f>
        <v/>
      </c>
      <c r="R132" s="25">
        <f>IF(A132="","",IF(M132="Canceled","Canceled",IF(OR(B132="",C132="",D132="",E132="",F132="",G132="",H132="",I132="",J132="",K132="",M132=""),"Complete required fields",IF(G132&lt;=F132,"End time must be after start time",IF(AND(OR(M132="Ready to Schedule",M132="Scheduled"),L132=""),"Room assignment needed",IF(L132="","Draft—no room assigned",IF(IFERROR(INDEX(Rooms!$G$6:$G$30,MATCH(L132,Rooms!$A$6:$A$30,0)),"")&lt;&gt;"Yes","Room is missing or inactive",IF(P132&gt;0,"Time conflict",IF(Q132="Does not fit","Room does not meet needs","OK")))))))))</f>
        <v/>
      </c>
    </row>
    <row r="133">
      <c r="A133" s="17" t="n"/>
      <c r="B133" s="17" t="n"/>
      <c r="C133" s="17" t="n"/>
      <c r="D133" s="17" t="n"/>
      <c r="E133" s="35" t="n"/>
      <c r="F133" s="19" t="n"/>
      <c r="G133" s="19" t="n"/>
      <c r="H133" s="20" t="n"/>
      <c r="I133" s="21" t="n"/>
      <c r="J133" s="21" t="n"/>
      <c r="K133" s="21" t="n"/>
      <c r="L133" s="21" t="n"/>
      <c r="M133" s="21" t="n"/>
      <c r="N133" s="22">
        <f>IF(OR(A133="",F133="",G133="",G133&lt;=F133),"",(G133-F133)*24)</f>
        <v/>
      </c>
      <c r="O133" s="23">
        <f>IF(L133="","",IFERROR(INDEX(Rooms!$C$6:$C$30,MATCH(L133,Rooms!$A$6:$A$30,0)),""))</f>
        <v/>
      </c>
      <c r="P133" s="23">
        <f>IF(OR(A133="",E133="",F133="",G133="",L133="",M133="Canceled",G133&lt;=F133),"",MAX(0,COUNTIFS($E$7:$E$206,E133,$L$7:$L$206,L133,$F$7:$F$206,"&lt;"&amp;G133,$G$7:$G$206,"&gt;"&amp;F133,$M$7:$M$206,"&lt;&gt;Canceled",$A$7:$A$206,"&lt;&gt;")-1))</f>
        <v/>
      </c>
      <c r="Q133" s="24">
        <f>IF(OR(A133="",L133=""),"",IFERROR(IF(OR(H133&gt;INDEX(Rooms!$C$6:$C$30,MATCH(L133,Rooms!$A$6:$A$30,0)),AND(I133="Yes",INDEX(Rooms!$D$6:$D$30,MATCH(L133,Rooms!$A$6:$A$30,0))&lt;&gt;"Yes"),AND(J133="Yes",INDEX(Rooms!$E$6:$E$30,MATCH(L133,Rooms!$A$6:$A$30,0))&lt;&gt;"Yes"),AND(K133="Yes",INDEX(Rooms!$F$6:$F$30,MATCH(L133,Rooms!$A$6:$A$30,0))&lt;&gt;"Yes")),"Does not fit","Fits"),"Does not fit"))</f>
        <v/>
      </c>
      <c r="R133" s="25">
        <f>IF(A133="","",IF(M133="Canceled","Canceled",IF(OR(B133="",C133="",D133="",E133="",F133="",G133="",H133="",I133="",J133="",K133="",M133=""),"Complete required fields",IF(G133&lt;=F133,"End time must be after start time",IF(AND(OR(M133="Ready to Schedule",M133="Scheduled"),L133=""),"Room assignment needed",IF(L133="","Draft—no room assigned",IF(IFERROR(INDEX(Rooms!$G$6:$G$30,MATCH(L133,Rooms!$A$6:$A$30,0)),"")&lt;&gt;"Yes","Room is missing or inactive",IF(P133&gt;0,"Time conflict",IF(Q133="Does not fit","Room does not meet needs","OK")))))))))</f>
        <v/>
      </c>
    </row>
    <row r="134">
      <c r="A134" s="17" t="n"/>
      <c r="B134" s="17" t="n"/>
      <c r="C134" s="17" t="n"/>
      <c r="D134" s="17" t="n"/>
      <c r="E134" s="35" t="n"/>
      <c r="F134" s="19" t="n"/>
      <c r="G134" s="19" t="n"/>
      <c r="H134" s="20" t="n"/>
      <c r="I134" s="21" t="n"/>
      <c r="J134" s="21" t="n"/>
      <c r="K134" s="21" t="n"/>
      <c r="L134" s="21" t="n"/>
      <c r="M134" s="21" t="n"/>
      <c r="N134" s="22">
        <f>IF(OR(A134="",F134="",G134="",G134&lt;=F134),"",(G134-F134)*24)</f>
        <v/>
      </c>
      <c r="O134" s="23">
        <f>IF(L134="","",IFERROR(INDEX(Rooms!$C$6:$C$30,MATCH(L134,Rooms!$A$6:$A$30,0)),""))</f>
        <v/>
      </c>
      <c r="P134" s="23">
        <f>IF(OR(A134="",E134="",F134="",G134="",L134="",M134="Canceled",G134&lt;=F134),"",MAX(0,COUNTIFS($E$7:$E$206,E134,$L$7:$L$206,L134,$F$7:$F$206,"&lt;"&amp;G134,$G$7:$G$206,"&gt;"&amp;F134,$M$7:$M$206,"&lt;&gt;Canceled",$A$7:$A$206,"&lt;&gt;")-1))</f>
        <v/>
      </c>
      <c r="Q134" s="24">
        <f>IF(OR(A134="",L134=""),"",IFERROR(IF(OR(H134&gt;INDEX(Rooms!$C$6:$C$30,MATCH(L134,Rooms!$A$6:$A$30,0)),AND(I134="Yes",INDEX(Rooms!$D$6:$D$30,MATCH(L134,Rooms!$A$6:$A$30,0))&lt;&gt;"Yes"),AND(J134="Yes",INDEX(Rooms!$E$6:$E$30,MATCH(L134,Rooms!$A$6:$A$30,0))&lt;&gt;"Yes"),AND(K134="Yes",INDEX(Rooms!$F$6:$F$30,MATCH(L134,Rooms!$A$6:$A$30,0))&lt;&gt;"Yes")),"Does not fit","Fits"),"Does not fit"))</f>
        <v/>
      </c>
      <c r="R134" s="25">
        <f>IF(A134="","",IF(M134="Canceled","Canceled",IF(OR(B134="",C134="",D134="",E134="",F134="",G134="",H134="",I134="",J134="",K134="",M134=""),"Complete required fields",IF(G134&lt;=F134,"End time must be after start time",IF(AND(OR(M134="Ready to Schedule",M134="Scheduled"),L134=""),"Room assignment needed",IF(L134="","Draft—no room assigned",IF(IFERROR(INDEX(Rooms!$G$6:$G$30,MATCH(L134,Rooms!$A$6:$A$30,0)),"")&lt;&gt;"Yes","Room is missing or inactive",IF(P134&gt;0,"Time conflict",IF(Q134="Does not fit","Room does not meet needs","OK")))))))))</f>
        <v/>
      </c>
    </row>
    <row r="135">
      <c r="A135" s="17" t="n"/>
      <c r="B135" s="17" t="n"/>
      <c r="C135" s="17" t="n"/>
      <c r="D135" s="17" t="n"/>
      <c r="E135" s="35" t="n"/>
      <c r="F135" s="19" t="n"/>
      <c r="G135" s="19" t="n"/>
      <c r="H135" s="20" t="n"/>
      <c r="I135" s="21" t="n"/>
      <c r="J135" s="21" t="n"/>
      <c r="K135" s="21" t="n"/>
      <c r="L135" s="21" t="n"/>
      <c r="M135" s="21" t="n"/>
      <c r="N135" s="22">
        <f>IF(OR(A135="",F135="",G135="",G135&lt;=F135),"",(G135-F135)*24)</f>
        <v/>
      </c>
      <c r="O135" s="23">
        <f>IF(L135="","",IFERROR(INDEX(Rooms!$C$6:$C$30,MATCH(L135,Rooms!$A$6:$A$30,0)),""))</f>
        <v/>
      </c>
      <c r="P135" s="23">
        <f>IF(OR(A135="",E135="",F135="",G135="",L135="",M135="Canceled",G135&lt;=F135),"",MAX(0,COUNTIFS($E$7:$E$206,E135,$L$7:$L$206,L135,$F$7:$F$206,"&lt;"&amp;G135,$G$7:$G$206,"&gt;"&amp;F135,$M$7:$M$206,"&lt;&gt;Canceled",$A$7:$A$206,"&lt;&gt;")-1))</f>
        <v/>
      </c>
      <c r="Q135" s="24">
        <f>IF(OR(A135="",L135=""),"",IFERROR(IF(OR(H135&gt;INDEX(Rooms!$C$6:$C$30,MATCH(L135,Rooms!$A$6:$A$30,0)),AND(I135="Yes",INDEX(Rooms!$D$6:$D$30,MATCH(L135,Rooms!$A$6:$A$30,0))&lt;&gt;"Yes"),AND(J135="Yes",INDEX(Rooms!$E$6:$E$30,MATCH(L135,Rooms!$A$6:$A$30,0))&lt;&gt;"Yes"),AND(K135="Yes",INDEX(Rooms!$F$6:$F$30,MATCH(L135,Rooms!$A$6:$A$30,0))&lt;&gt;"Yes")),"Does not fit","Fits"),"Does not fit"))</f>
        <v/>
      </c>
      <c r="R135" s="25">
        <f>IF(A135="","",IF(M135="Canceled","Canceled",IF(OR(B135="",C135="",D135="",E135="",F135="",G135="",H135="",I135="",J135="",K135="",M135=""),"Complete required fields",IF(G135&lt;=F135,"End time must be after start time",IF(AND(OR(M135="Ready to Schedule",M135="Scheduled"),L135=""),"Room assignment needed",IF(L135="","Draft—no room assigned",IF(IFERROR(INDEX(Rooms!$G$6:$G$30,MATCH(L135,Rooms!$A$6:$A$30,0)),"")&lt;&gt;"Yes","Room is missing or inactive",IF(P135&gt;0,"Time conflict",IF(Q135="Does not fit","Room does not meet needs","OK")))))))))</f>
        <v/>
      </c>
    </row>
    <row r="136">
      <c r="A136" s="17" t="n"/>
      <c r="B136" s="17" t="n"/>
      <c r="C136" s="17" t="n"/>
      <c r="D136" s="17" t="n"/>
      <c r="E136" s="35" t="n"/>
      <c r="F136" s="19" t="n"/>
      <c r="G136" s="19" t="n"/>
      <c r="H136" s="20" t="n"/>
      <c r="I136" s="21" t="n"/>
      <c r="J136" s="21" t="n"/>
      <c r="K136" s="21" t="n"/>
      <c r="L136" s="21" t="n"/>
      <c r="M136" s="21" t="n"/>
      <c r="N136" s="22">
        <f>IF(OR(A136="",F136="",G136="",G136&lt;=F136),"",(G136-F136)*24)</f>
        <v/>
      </c>
      <c r="O136" s="23">
        <f>IF(L136="","",IFERROR(INDEX(Rooms!$C$6:$C$30,MATCH(L136,Rooms!$A$6:$A$30,0)),""))</f>
        <v/>
      </c>
      <c r="P136" s="23">
        <f>IF(OR(A136="",E136="",F136="",G136="",L136="",M136="Canceled",G136&lt;=F136),"",MAX(0,COUNTIFS($E$7:$E$206,E136,$L$7:$L$206,L136,$F$7:$F$206,"&lt;"&amp;G136,$G$7:$G$206,"&gt;"&amp;F136,$M$7:$M$206,"&lt;&gt;Canceled",$A$7:$A$206,"&lt;&gt;")-1))</f>
        <v/>
      </c>
      <c r="Q136" s="24">
        <f>IF(OR(A136="",L136=""),"",IFERROR(IF(OR(H136&gt;INDEX(Rooms!$C$6:$C$30,MATCH(L136,Rooms!$A$6:$A$30,0)),AND(I136="Yes",INDEX(Rooms!$D$6:$D$30,MATCH(L136,Rooms!$A$6:$A$30,0))&lt;&gt;"Yes"),AND(J136="Yes",INDEX(Rooms!$E$6:$E$30,MATCH(L136,Rooms!$A$6:$A$30,0))&lt;&gt;"Yes"),AND(K136="Yes",INDEX(Rooms!$F$6:$F$30,MATCH(L136,Rooms!$A$6:$A$30,0))&lt;&gt;"Yes")),"Does not fit","Fits"),"Does not fit"))</f>
        <v/>
      </c>
      <c r="R136" s="25">
        <f>IF(A136="","",IF(M136="Canceled","Canceled",IF(OR(B136="",C136="",D136="",E136="",F136="",G136="",H136="",I136="",J136="",K136="",M136=""),"Complete required fields",IF(G136&lt;=F136,"End time must be after start time",IF(AND(OR(M136="Ready to Schedule",M136="Scheduled"),L136=""),"Room assignment needed",IF(L136="","Draft—no room assigned",IF(IFERROR(INDEX(Rooms!$G$6:$G$30,MATCH(L136,Rooms!$A$6:$A$30,0)),"")&lt;&gt;"Yes","Room is missing or inactive",IF(P136&gt;0,"Time conflict",IF(Q136="Does not fit","Room does not meet needs","OK")))))))))</f>
        <v/>
      </c>
    </row>
    <row r="137">
      <c r="A137" s="17" t="n"/>
      <c r="B137" s="17" t="n"/>
      <c r="C137" s="17" t="n"/>
      <c r="D137" s="17" t="n"/>
      <c r="E137" s="35" t="n"/>
      <c r="F137" s="19" t="n"/>
      <c r="G137" s="19" t="n"/>
      <c r="H137" s="20" t="n"/>
      <c r="I137" s="21" t="n"/>
      <c r="J137" s="21" t="n"/>
      <c r="K137" s="21" t="n"/>
      <c r="L137" s="21" t="n"/>
      <c r="M137" s="21" t="n"/>
      <c r="N137" s="22">
        <f>IF(OR(A137="",F137="",G137="",G137&lt;=F137),"",(G137-F137)*24)</f>
        <v/>
      </c>
      <c r="O137" s="23">
        <f>IF(L137="","",IFERROR(INDEX(Rooms!$C$6:$C$30,MATCH(L137,Rooms!$A$6:$A$30,0)),""))</f>
        <v/>
      </c>
      <c r="P137" s="23">
        <f>IF(OR(A137="",E137="",F137="",G137="",L137="",M137="Canceled",G137&lt;=F137),"",MAX(0,COUNTIFS($E$7:$E$206,E137,$L$7:$L$206,L137,$F$7:$F$206,"&lt;"&amp;G137,$G$7:$G$206,"&gt;"&amp;F137,$M$7:$M$206,"&lt;&gt;Canceled",$A$7:$A$206,"&lt;&gt;")-1))</f>
        <v/>
      </c>
      <c r="Q137" s="24">
        <f>IF(OR(A137="",L137=""),"",IFERROR(IF(OR(H137&gt;INDEX(Rooms!$C$6:$C$30,MATCH(L137,Rooms!$A$6:$A$30,0)),AND(I137="Yes",INDEX(Rooms!$D$6:$D$30,MATCH(L137,Rooms!$A$6:$A$30,0))&lt;&gt;"Yes"),AND(J137="Yes",INDEX(Rooms!$E$6:$E$30,MATCH(L137,Rooms!$A$6:$A$30,0))&lt;&gt;"Yes"),AND(K137="Yes",INDEX(Rooms!$F$6:$F$30,MATCH(L137,Rooms!$A$6:$A$30,0))&lt;&gt;"Yes")),"Does not fit","Fits"),"Does not fit"))</f>
        <v/>
      </c>
      <c r="R137" s="25">
        <f>IF(A137="","",IF(M137="Canceled","Canceled",IF(OR(B137="",C137="",D137="",E137="",F137="",G137="",H137="",I137="",J137="",K137="",M137=""),"Complete required fields",IF(G137&lt;=F137,"End time must be after start time",IF(AND(OR(M137="Ready to Schedule",M137="Scheduled"),L137=""),"Room assignment needed",IF(L137="","Draft—no room assigned",IF(IFERROR(INDEX(Rooms!$G$6:$G$30,MATCH(L137,Rooms!$A$6:$A$30,0)),"")&lt;&gt;"Yes","Room is missing or inactive",IF(P137&gt;0,"Time conflict",IF(Q137="Does not fit","Room does not meet needs","OK")))))))))</f>
        <v/>
      </c>
    </row>
    <row r="138">
      <c r="A138" s="17" t="n"/>
      <c r="B138" s="17" t="n"/>
      <c r="C138" s="17" t="n"/>
      <c r="D138" s="17" t="n"/>
      <c r="E138" s="35" t="n"/>
      <c r="F138" s="19" t="n"/>
      <c r="G138" s="19" t="n"/>
      <c r="H138" s="20" t="n"/>
      <c r="I138" s="21" t="n"/>
      <c r="J138" s="21" t="n"/>
      <c r="K138" s="21" t="n"/>
      <c r="L138" s="21" t="n"/>
      <c r="M138" s="21" t="n"/>
      <c r="N138" s="22">
        <f>IF(OR(A138="",F138="",G138="",G138&lt;=F138),"",(G138-F138)*24)</f>
        <v/>
      </c>
      <c r="O138" s="23">
        <f>IF(L138="","",IFERROR(INDEX(Rooms!$C$6:$C$30,MATCH(L138,Rooms!$A$6:$A$30,0)),""))</f>
        <v/>
      </c>
      <c r="P138" s="23">
        <f>IF(OR(A138="",E138="",F138="",G138="",L138="",M138="Canceled",G138&lt;=F138),"",MAX(0,COUNTIFS($E$7:$E$206,E138,$L$7:$L$206,L138,$F$7:$F$206,"&lt;"&amp;G138,$G$7:$G$206,"&gt;"&amp;F138,$M$7:$M$206,"&lt;&gt;Canceled",$A$7:$A$206,"&lt;&gt;")-1))</f>
        <v/>
      </c>
      <c r="Q138" s="24">
        <f>IF(OR(A138="",L138=""),"",IFERROR(IF(OR(H138&gt;INDEX(Rooms!$C$6:$C$30,MATCH(L138,Rooms!$A$6:$A$30,0)),AND(I138="Yes",INDEX(Rooms!$D$6:$D$30,MATCH(L138,Rooms!$A$6:$A$30,0))&lt;&gt;"Yes"),AND(J138="Yes",INDEX(Rooms!$E$6:$E$30,MATCH(L138,Rooms!$A$6:$A$30,0))&lt;&gt;"Yes"),AND(K138="Yes",INDEX(Rooms!$F$6:$F$30,MATCH(L138,Rooms!$A$6:$A$30,0))&lt;&gt;"Yes")),"Does not fit","Fits"),"Does not fit"))</f>
        <v/>
      </c>
      <c r="R138" s="25">
        <f>IF(A138="","",IF(M138="Canceled","Canceled",IF(OR(B138="",C138="",D138="",E138="",F138="",G138="",H138="",I138="",J138="",K138="",M138=""),"Complete required fields",IF(G138&lt;=F138,"End time must be after start time",IF(AND(OR(M138="Ready to Schedule",M138="Scheduled"),L138=""),"Room assignment needed",IF(L138="","Draft—no room assigned",IF(IFERROR(INDEX(Rooms!$G$6:$G$30,MATCH(L138,Rooms!$A$6:$A$30,0)),"")&lt;&gt;"Yes","Room is missing or inactive",IF(P138&gt;0,"Time conflict",IF(Q138="Does not fit","Room does not meet needs","OK")))))))))</f>
        <v/>
      </c>
    </row>
    <row r="139">
      <c r="A139" s="17" t="n"/>
      <c r="B139" s="17" t="n"/>
      <c r="C139" s="17" t="n"/>
      <c r="D139" s="17" t="n"/>
      <c r="E139" s="35" t="n"/>
      <c r="F139" s="19" t="n"/>
      <c r="G139" s="19" t="n"/>
      <c r="H139" s="20" t="n"/>
      <c r="I139" s="21" t="n"/>
      <c r="J139" s="21" t="n"/>
      <c r="K139" s="21" t="n"/>
      <c r="L139" s="21" t="n"/>
      <c r="M139" s="21" t="n"/>
      <c r="N139" s="22">
        <f>IF(OR(A139="",F139="",G139="",G139&lt;=F139),"",(G139-F139)*24)</f>
        <v/>
      </c>
      <c r="O139" s="23">
        <f>IF(L139="","",IFERROR(INDEX(Rooms!$C$6:$C$30,MATCH(L139,Rooms!$A$6:$A$30,0)),""))</f>
        <v/>
      </c>
      <c r="P139" s="23">
        <f>IF(OR(A139="",E139="",F139="",G139="",L139="",M139="Canceled",G139&lt;=F139),"",MAX(0,COUNTIFS($E$7:$E$206,E139,$L$7:$L$206,L139,$F$7:$F$206,"&lt;"&amp;G139,$G$7:$G$206,"&gt;"&amp;F139,$M$7:$M$206,"&lt;&gt;Canceled",$A$7:$A$206,"&lt;&gt;")-1))</f>
        <v/>
      </c>
      <c r="Q139" s="24">
        <f>IF(OR(A139="",L139=""),"",IFERROR(IF(OR(H139&gt;INDEX(Rooms!$C$6:$C$30,MATCH(L139,Rooms!$A$6:$A$30,0)),AND(I139="Yes",INDEX(Rooms!$D$6:$D$30,MATCH(L139,Rooms!$A$6:$A$30,0))&lt;&gt;"Yes"),AND(J139="Yes",INDEX(Rooms!$E$6:$E$30,MATCH(L139,Rooms!$A$6:$A$30,0))&lt;&gt;"Yes"),AND(K139="Yes",INDEX(Rooms!$F$6:$F$30,MATCH(L139,Rooms!$A$6:$A$30,0))&lt;&gt;"Yes")),"Does not fit","Fits"),"Does not fit"))</f>
        <v/>
      </c>
      <c r="R139" s="25">
        <f>IF(A139="","",IF(M139="Canceled","Canceled",IF(OR(B139="",C139="",D139="",E139="",F139="",G139="",H139="",I139="",J139="",K139="",M139=""),"Complete required fields",IF(G139&lt;=F139,"End time must be after start time",IF(AND(OR(M139="Ready to Schedule",M139="Scheduled"),L139=""),"Room assignment needed",IF(L139="","Draft—no room assigned",IF(IFERROR(INDEX(Rooms!$G$6:$G$30,MATCH(L139,Rooms!$A$6:$A$30,0)),"")&lt;&gt;"Yes","Room is missing or inactive",IF(P139&gt;0,"Time conflict",IF(Q139="Does not fit","Room does not meet needs","OK")))))))))</f>
        <v/>
      </c>
    </row>
    <row r="140">
      <c r="A140" s="17" t="n"/>
      <c r="B140" s="17" t="n"/>
      <c r="C140" s="17" t="n"/>
      <c r="D140" s="17" t="n"/>
      <c r="E140" s="35" t="n"/>
      <c r="F140" s="19" t="n"/>
      <c r="G140" s="19" t="n"/>
      <c r="H140" s="20" t="n"/>
      <c r="I140" s="21" t="n"/>
      <c r="J140" s="21" t="n"/>
      <c r="K140" s="21" t="n"/>
      <c r="L140" s="21" t="n"/>
      <c r="M140" s="21" t="n"/>
      <c r="N140" s="22">
        <f>IF(OR(A140="",F140="",G140="",G140&lt;=F140),"",(G140-F140)*24)</f>
        <v/>
      </c>
      <c r="O140" s="23">
        <f>IF(L140="","",IFERROR(INDEX(Rooms!$C$6:$C$30,MATCH(L140,Rooms!$A$6:$A$30,0)),""))</f>
        <v/>
      </c>
      <c r="P140" s="23">
        <f>IF(OR(A140="",E140="",F140="",G140="",L140="",M140="Canceled",G140&lt;=F140),"",MAX(0,COUNTIFS($E$7:$E$206,E140,$L$7:$L$206,L140,$F$7:$F$206,"&lt;"&amp;G140,$G$7:$G$206,"&gt;"&amp;F140,$M$7:$M$206,"&lt;&gt;Canceled",$A$7:$A$206,"&lt;&gt;")-1))</f>
        <v/>
      </c>
      <c r="Q140" s="24">
        <f>IF(OR(A140="",L140=""),"",IFERROR(IF(OR(H140&gt;INDEX(Rooms!$C$6:$C$30,MATCH(L140,Rooms!$A$6:$A$30,0)),AND(I140="Yes",INDEX(Rooms!$D$6:$D$30,MATCH(L140,Rooms!$A$6:$A$30,0))&lt;&gt;"Yes"),AND(J140="Yes",INDEX(Rooms!$E$6:$E$30,MATCH(L140,Rooms!$A$6:$A$30,0))&lt;&gt;"Yes"),AND(K140="Yes",INDEX(Rooms!$F$6:$F$30,MATCH(L140,Rooms!$A$6:$A$30,0))&lt;&gt;"Yes")),"Does not fit","Fits"),"Does not fit"))</f>
        <v/>
      </c>
      <c r="R140" s="25">
        <f>IF(A140="","",IF(M140="Canceled","Canceled",IF(OR(B140="",C140="",D140="",E140="",F140="",G140="",H140="",I140="",J140="",K140="",M140=""),"Complete required fields",IF(G140&lt;=F140,"End time must be after start time",IF(AND(OR(M140="Ready to Schedule",M140="Scheduled"),L140=""),"Room assignment needed",IF(L140="","Draft—no room assigned",IF(IFERROR(INDEX(Rooms!$G$6:$G$30,MATCH(L140,Rooms!$A$6:$A$30,0)),"")&lt;&gt;"Yes","Room is missing or inactive",IF(P140&gt;0,"Time conflict",IF(Q140="Does not fit","Room does not meet needs","OK")))))))))</f>
        <v/>
      </c>
    </row>
    <row r="141">
      <c r="A141" s="17" t="n"/>
      <c r="B141" s="17" t="n"/>
      <c r="C141" s="17" t="n"/>
      <c r="D141" s="17" t="n"/>
      <c r="E141" s="35" t="n"/>
      <c r="F141" s="19" t="n"/>
      <c r="G141" s="19" t="n"/>
      <c r="H141" s="20" t="n"/>
      <c r="I141" s="21" t="n"/>
      <c r="J141" s="21" t="n"/>
      <c r="K141" s="21" t="n"/>
      <c r="L141" s="21" t="n"/>
      <c r="M141" s="21" t="n"/>
      <c r="N141" s="22">
        <f>IF(OR(A141="",F141="",G141="",G141&lt;=F141),"",(G141-F141)*24)</f>
        <v/>
      </c>
      <c r="O141" s="23">
        <f>IF(L141="","",IFERROR(INDEX(Rooms!$C$6:$C$30,MATCH(L141,Rooms!$A$6:$A$30,0)),""))</f>
        <v/>
      </c>
      <c r="P141" s="23">
        <f>IF(OR(A141="",E141="",F141="",G141="",L141="",M141="Canceled",G141&lt;=F141),"",MAX(0,COUNTIFS($E$7:$E$206,E141,$L$7:$L$206,L141,$F$7:$F$206,"&lt;"&amp;G141,$G$7:$G$206,"&gt;"&amp;F141,$M$7:$M$206,"&lt;&gt;Canceled",$A$7:$A$206,"&lt;&gt;")-1))</f>
        <v/>
      </c>
      <c r="Q141" s="24">
        <f>IF(OR(A141="",L141=""),"",IFERROR(IF(OR(H141&gt;INDEX(Rooms!$C$6:$C$30,MATCH(L141,Rooms!$A$6:$A$30,0)),AND(I141="Yes",INDEX(Rooms!$D$6:$D$30,MATCH(L141,Rooms!$A$6:$A$30,0))&lt;&gt;"Yes"),AND(J141="Yes",INDEX(Rooms!$E$6:$E$30,MATCH(L141,Rooms!$A$6:$A$30,0))&lt;&gt;"Yes"),AND(K141="Yes",INDEX(Rooms!$F$6:$F$30,MATCH(L141,Rooms!$A$6:$A$30,0))&lt;&gt;"Yes")),"Does not fit","Fits"),"Does not fit"))</f>
        <v/>
      </c>
      <c r="R141" s="25">
        <f>IF(A141="","",IF(M141="Canceled","Canceled",IF(OR(B141="",C141="",D141="",E141="",F141="",G141="",H141="",I141="",J141="",K141="",M141=""),"Complete required fields",IF(G141&lt;=F141,"End time must be after start time",IF(AND(OR(M141="Ready to Schedule",M141="Scheduled"),L141=""),"Room assignment needed",IF(L141="","Draft—no room assigned",IF(IFERROR(INDEX(Rooms!$G$6:$G$30,MATCH(L141,Rooms!$A$6:$A$30,0)),"")&lt;&gt;"Yes","Room is missing or inactive",IF(P141&gt;0,"Time conflict",IF(Q141="Does not fit","Room does not meet needs","OK")))))))))</f>
        <v/>
      </c>
    </row>
    <row r="142">
      <c r="A142" s="17" t="n"/>
      <c r="B142" s="17" t="n"/>
      <c r="C142" s="17" t="n"/>
      <c r="D142" s="17" t="n"/>
      <c r="E142" s="35" t="n"/>
      <c r="F142" s="19" t="n"/>
      <c r="G142" s="19" t="n"/>
      <c r="H142" s="20" t="n"/>
      <c r="I142" s="21" t="n"/>
      <c r="J142" s="21" t="n"/>
      <c r="K142" s="21" t="n"/>
      <c r="L142" s="21" t="n"/>
      <c r="M142" s="21" t="n"/>
      <c r="N142" s="22">
        <f>IF(OR(A142="",F142="",G142="",G142&lt;=F142),"",(G142-F142)*24)</f>
        <v/>
      </c>
      <c r="O142" s="23">
        <f>IF(L142="","",IFERROR(INDEX(Rooms!$C$6:$C$30,MATCH(L142,Rooms!$A$6:$A$30,0)),""))</f>
        <v/>
      </c>
      <c r="P142" s="23">
        <f>IF(OR(A142="",E142="",F142="",G142="",L142="",M142="Canceled",G142&lt;=F142),"",MAX(0,COUNTIFS($E$7:$E$206,E142,$L$7:$L$206,L142,$F$7:$F$206,"&lt;"&amp;G142,$G$7:$G$206,"&gt;"&amp;F142,$M$7:$M$206,"&lt;&gt;Canceled",$A$7:$A$206,"&lt;&gt;")-1))</f>
        <v/>
      </c>
      <c r="Q142" s="24">
        <f>IF(OR(A142="",L142=""),"",IFERROR(IF(OR(H142&gt;INDEX(Rooms!$C$6:$C$30,MATCH(L142,Rooms!$A$6:$A$30,0)),AND(I142="Yes",INDEX(Rooms!$D$6:$D$30,MATCH(L142,Rooms!$A$6:$A$30,0))&lt;&gt;"Yes"),AND(J142="Yes",INDEX(Rooms!$E$6:$E$30,MATCH(L142,Rooms!$A$6:$A$30,0))&lt;&gt;"Yes"),AND(K142="Yes",INDEX(Rooms!$F$6:$F$30,MATCH(L142,Rooms!$A$6:$A$30,0))&lt;&gt;"Yes")),"Does not fit","Fits"),"Does not fit"))</f>
        <v/>
      </c>
      <c r="R142" s="25">
        <f>IF(A142="","",IF(M142="Canceled","Canceled",IF(OR(B142="",C142="",D142="",E142="",F142="",G142="",H142="",I142="",J142="",K142="",M142=""),"Complete required fields",IF(G142&lt;=F142,"End time must be after start time",IF(AND(OR(M142="Ready to Schedule",M142="Scheduled"),L142=""),"Room assignment needed",IF(L142="","Draft—no room assigned",IF(IFERROR(INDEX(Rooms!$G$6:$G$30,MATCH(L142,Rooms!$A$6:$A$30,0)),"")&lt;&gt;"Yes","Room is missing or inactive",IF(P142&gt;0,"Time conflict",IF(Q142="Does not fit","Room does not meet needs","OK")))))))))</f>
        <v/>
      </c>
    </row>
    <row r="143">
      <c r="A143" s="17" t="n"/>
      <c r="B143" s="17" t="n"/>
      <c r="C143" s="17" t="n"/>
      <c r="D143" s="17" t="n"/>
      <c r="E143" s="35" t="n"/>
      <c r="F143" s="19" t="n"/>
      <c r="G143" s="19" t="n"/>
      <c r="H143" s="20" t="n"/>
      <c r="I143" s="21" t="n"/>
      <c r="J143" s="21" t="n"/>
      <c r="K143" s="21" t="n"/>
      <c r="L143" s="21" t="n"/>
      <c r="M143" s="21" t="n"/>
      <c r="N143" s="22">
        <f>IF(OR(A143="",F143="",G143="",G143&lt;=F143),"",(G143-F143)*24)</f>
        <v/>
      </c>
      <c r="O143" s="23">
        <f>IF(L143="","",IFERROR(INDEX(Rooms!$C$6:$C$30,MATCH(L143,Rooms!$A$6:$A$30,0)),""))</f>
        <v/>
      </c>
      <c r="P143" s="23">
        <f>IF(OR(A143="",E143="",F143="",G143="",L143="",M143="Canceled",G143&lt;=F143),"",MAX(0,COUNTIFS($E$7:$E$206,E143,$L$7:$L$206,L143,$F$7:$F$206,"&lt;"&amp;G143,$G$7:$G$206,"&gt;"&amp;F143,$M$7:$M$206,"&lt;&gt;Canceled",$A$7:$A$206,"&lt;&gt;")-1))</f>
        <v/>
      </c>
      <c r="Q143" s="24">
        <f>IF(OR(A143="",L143=""),"",IFERROR(IF(OR(H143&gt;INDEX(Rooms!$C$6:$C$30,MATCH(L143,Rooms!$A$6:$A$30,0)),AND(I143="Yes",INDEX(Rooms!$D$6:$D$30,MATCH(L143,Rooms!$A$6:$A$30,0))&lt;&gt;"Yes"),AND(J143="Yes",INDEX(Rooms!$E$6:$E$30,MATCH(L143,Rooms!$A$6:$A$30,0))&lt;&gt;"Yes"),AND(K143="Yes",INDEX(Rooms!$F$6:$F$30,MATCH(L143,Rooms!$A$6:$A$30,0))&lt;&gt;"Yes")),"Does not fit","Fits"),"Does not fit"))</f>
        <v/>
      </c>
      <c r="R143" s="25">
        <f>IF(A143="","",IF(M143="Canceled","Canceled",IF(OR(B143="",C143="",D143="",E143="",F143="",G143="",H143="",I143="",J143="",K143="",M143=""),"Complete required fields",IF(G143&lt;=F143,"End time must be after start time",IF(AND(OR(M143="Ready to Schedule",M143="Scheduled"),L143=""),"Room assignment needed",IF(L143="","Draft—no room assigned",IF(IFERROR(INDEX(Rooms!$G$6:$G$30,MATCH(L143,Rooms!$A$6:$A$30,0)),"")&lt;&gt;"Yes","Room is missing or inactive",IF(P143&gt;0,"Time conflict",IF(Q143="Does not fit","Room does not meet needs","OK")))))))))</f>
        <v/>
      </c>
    </row>
    <row r="144">
      <c r="A144" s="17" t="n"/>
      <c r="B144" s="17" t="n"/>
      <c r="C144" s="17" t="n"/>
      <c r="D144" s="17" t="n"/>
      <c r="E144" s="35" t="n"/>
      <c r="F144" s="19" t="n"/>
      <c r="G144" s="19" t="n"/>
      <c r="H144" s="20" t="n"/>
      <c r="I144" s="21" t="n"/>
      <c r="J144" s="21" t="n"/>
      <c r="K144" s="21" t="n"/>
      <c r="L144" s="21" t="n"/>
      <c r="M144" s="21" t="n"/>
      <c r="N144" s="22">
        <f>IF(OR(A144="",F144="",G144="",G144&lt;=F144),"",(G144-F144)*24)</f>
        <v/>
      </c>
      <c r="O144" s="23">
        <f>IF(L144="","",IFERROR(INDEX(Rooms!$C$6:$C$30,MATCH(L144,Rooms!$A$6:$A$30,0)),""))</f>
        <v/>
      </c>
      <c r="P144" s="23">
        <f>IF(OR(A144="",E144="",F144="",G144="",L144="",M144="Canceled",G144&lt;=F144),"",MAX(0,COUNTIFS($E$7:$E$206,E144,$L$7:$L$206,L144,$F$7:$F$206,"&lt;"&amp;G144,$G$7:$G$206,"&gt;"&amp;F144,$M$7:$M$206,"&lt;&gt;Canceled",$A$7:$A$206,"&lt;&gt;")-1))</f>
        <v/>
      </c>
      <c r="Q144" s="24">
        <f>IF(OR(A144="",L144=""),"",IFERROR(IF(OR(H144&gt;INDEX(Rooms!$C$6:$C$30,MATCH(L144,Rooms!$A$6:$A$30,0)),AND(I144="Yes",INDEX(Rooms!$D$6:$D$30,MATCH(L144,Rooms!$A$6:$A$30,0))&lt;&gt;"Yes"),AND(J144="Yes",INDEX(Rooms!$E$6:$E$30,MATCH(L144,Rooms!$A$6:$A$30,0))&lt;&gt;"Yes"),AND(K144="Yes",INDEX(Rooms!$F$6:$F$30,MATCH(L144,Rooms!$A$6:$A$30,0))&lt;&gt;"Yes")),"Does not fit","Fits"),"Does not fit"))</f>
        <v/>
      </c>
      <c r="R144" s="25">
        <f>IF(A144="","",IF(M144="Canceled","Canceled",IF(OR(B144="",C144="",D144="",E144="",F144="",G144="",H144="",I144="",J144="",K144="",M144=""),"Complete required fields",IF(G144&lt;=F144,"End time must be after start time",IF(AND(OR(M144="Ready to Schedule",M144="Scheduled"),L144=""),"Room assignment needed",IF(L144="","Draft—no room assigned",IF(IFERROR(INDEX(Rooms!$G$6:$G$30,MATCH(L144,Rooms!$A$6:$A$30,0)),"")&lt;&gt;"Yes","Room is missing or inactive",IF(P144&gt;0,"Time conflict",IF(Q144="Does not fit","Room does not meet needs","OK")))))))))</f>
        <v/>
      </c>
    </row>
    <row r="145">
      <c r="A145" s="17" t="n"/>
      <c r="B145" s="17" t="n"/>
      <c r="C145" s="17" t="n"/>
      <c r="D145" s="17" t="n"/>
      <c r="E145" s="35" t="n"/>
      <c r="F145" s="19" t="n"/>
      <c r="G145" s="19" t="n"/>
      <c r="H145" s="20" t="n"/>
      <c r="I145" s="21" t="n"/>
      <c r="J145" s="21" t="n"/>
      <c r="K145" s="21" t="n"/>
      <c r="L145" s="21" t="n"/>
      <c r="M145" s="21" t="n"/>
      <c r="N145" s="22">
        <f>IF(OR(A145="",F145="",G145="",G145&lt;=F145),"",(G145-F145)*24)</f>
        <v/>
      </c>
      <c r="O145" s="23">
        <f>IF(L145="","",IFERROR(INDEX(Rooms!$C$6:$C$30,MATCH(L145,Rooms!$A$6:$A$30,0)),""))</f>
        <v/>
      </c>
      <c r="P145" s="23">
        <f>IF(OR(A145="",E145="",F145="",G145="",L145="",M145="Canceled",G145&lt;=F145),"",MAX(0,COUNTIFS($E$7:$E$206,E145,$L$7:$L$206,L145,$F$7:$F$206,"&lt;"&amp;G145,$G$7:$G$206,"&gt;"&amp;F145,$M$7:$M$206,"&lt;&gt;Canceled",$A$7:$A$206,"&lt;&gt;")-1))</f>
        <v/>
      </c>
      <c r="Q145" s="24">
        <f>IF(OR(A145="",L145=""),"",IFERROR(IF(OR(H145&gt;INDEX(Rooms!$C$6:$C$30,MATCH(L145,Rooms!$A$6:$A$30,0)),AND(I145="Yes",INDEX(Rooms!$D$6:$D$30,MATCH(L145,Rooms!$A$6:$A$30,0))&lt;&gt;"Yes"),AND(J145="Yes",INDEX(Rooms!$E$6:$E$30,MATCH(L145,Rooms!$A$6:$A$30,0))&lt;&gt;"Yes"),AND(K145="Yes",INDEX(Rooms!$F$6:$F$30,MATCH(L145,Rooms!$A$6:$A$30,0))&lt;&gt;"Yes")),"Does not fit","Fits"),"Does not fit"))</f>
        <v/>
      </c>
      <c r="R145" s="25">
        <f>IF(A145="","",IF(M145="Canceled","Canceled",IF(OR(B145="",C145="",D145="",E145="",F145="",G145="",H145="",I145="",J145="",K145="",M145=""),"Complete required fields",IF(G145&lt;=F145,"End time must be after start time",IF(AND(OR(M145="Ready to Schedule",M145="Scheduled"),L145=""),"Room assignment needed",IF(L145="","Draft—no room assigned",IF(IFERROR(INDEX(Rooms!$G$6:$G$30,MATCH(L145,Rooms!$A$6:$A$30,0)),"")&lt;&gt;"Yes","Room is missing or inactive",IF(P145&gt;0,"Time conflict",IF(Q145="Does not fit","Room does not meet needs","OK")))))))))</f>
        <v/>
      </c>
    </row>
    <row r="146">
      <c r="A146" s="17" t="n"/>
      <c r="B146" s="17" t="n"/>
      <c r="C146" s="17" t="n"/>
      <c r="D146" s="17" t="n"/>
      <c r="E146" s="35" t="n"/>
      <c r="F146" s="19" t="n"/>
      <c r="G146" s="19" t="n"/>
      <c r="H146" s="20" t="n"/>
      <c r="I146" s="21" t="n"/>
      <c r="J146" s="21" t="n"/>
      <c r="K146" s="21" t="n"/>
      <c r="L146" s="21" t="n"/>
      <c r="M146" s="21" t="n"/>
      <c r="N146" s="22">
        <f>IF(OR(A146="",F146="",G146="",G146&lt;=F146),"",(G146-F146)*24)</f>
        <v/>
      </c>
      <c r="O146" s="23">
        <f>IF(L146="","",IFERROR(INDEX(Rooms!$C$6:$C$30,MATCH(L146,Rooms!$A$6:$A$30,0)),""))</f>
        <v/>
      </c>
      <c r="P146" s="23">
        <f>IF(OR(A146="",E146="",F146="",G146="",L146="",M146="Canceled",G146&lt;=F146),"",MAX(0,COUNTIFS($E$7:$E$206,E146,$L$7:$L$206,L146,$F$7:$F$206,"&lt;"&amp;G146,$G$7:$G$206,"&gt;"&amp;F146,$M$7:$M$206,"&lt;&gt;Canceled",$A$7:$A$206,"&lt;&gt;")-1))</f>
        <v/>
      </c>
      <c r="Q146" s="24">
        <f>IF(OR(A146="",L146=""),"",IFERROR(IF(OR(H146&gt;INDEX(Rooms!$C$6:$C$30,MATCH(L146,Rooms!$A$6:$A$30,0)),AND(I146="Yes",INDEX(Rooms!$D$6:$D$30,MATCH(L146,Rooms!$A$6:$A$30,0))&lt;&gt;"Yes"),AND(J146="Yes",INDEX(Rooms!$E$6:$E$30,MATCH(L146,Rooms!$A$6:$A$30,0))&lt;&gt;"Yes"),AND(K146="Yes",INDEX(Rooms!$F$6:$F$30,MATCH(L146,Rooms!$A$6:$A$30,0))&lt;&gt;"Yes")),"Does not fit","Fits"),"Does not fit"))</f>
        <v/>
      </c>
      <c r="R146" s="25">
        <f>IF(A146="","",IF(M146="Canceled","Canceled",IF(OR(B146="",C146="",D146="",E146="",F146="",G146="",H146="",I146="",J146="",K146="",M146=""),"Complete required fields",IF(G146&lt;=F146,"End time must be after start time",IF(AND(OR(M146="Ready to Schedule",M146="Scheduled"),L146=""),"Room assignment needed",IF(L146="","Draft—no room assigned",IF(IFERROR(INDEX(Rooms!$G$6:$G$30,MATCH(L146,Rooms!$A$6:$A$30,0)),"")&lt;&gt;"Yes","Room is missing or inactive",IF(P146&gt;0,"Time conflict",IF(Q146="Does not fit","Room does not meet needs","OK")))))))))</f>
        <v/>
      </c>
    </row>
    <row r="147">
      <c r="A147" s="17" t="n"/>
      <c r="B147" s="17" t="n"/>
      <c r="C147" s="17" t="n"/>
      <c r="D147" s="17" t="n"/>
      <c r="E147" s="35" t="n"/>
      <c r="F147" s="19" t="n"/>
      <c r="G147" s="19" t="n"/>
      <c r="H147" s="20" t="n"/>
      <c r="I147" s="21" t="n"/>
      <c r="J147" s="21" t="n"/>
      <c r="K147" s="21" t="n"/>
      <c r="L147" s="21" t="n"/>
      <c r="M147" s="21" t="n"/>
      <c r="N147" s="22">
        <f>IF(OR(A147="",F147="",G147="",G147&lt;=F147),"",(G147-F147)*24)</f>
        <v/>
      </c>
      <c r="O147" s="23">
        <f>IF(L147="","",IFERROR(INDEX(Rooms!$C$6:$C$30,MATCH(L147,Rooms!$A$6:$A$30,0)),""))</f>
        <v/>
      </c>
      <c r="P147" s="23">
        <f>IF(OR(A147="",E147="",F147="",G147="",L147="",M147="Canceled",G147&lt;=F147),"",MAX(0,COUNTIFS($E$7:$E$206,E147,$L$7:$L$206,L147,$F$7:$F$206,"&lt;"&amp;G147,$G$7:$G$206,"&gt;"&amp;F147,$M$7:$M$206,"&lt;&gt;Canceled",$A$7:$A$206,"&lt;&gt;")-1))</f>
        <v/>
      </c>
      <c r="Q147" s="24">
        <f>IF(OR(A147="",L147=""),"",IFERROR(IF(OR(H147&gt;INDEX(Rooms!$C$6:$C$30,MATCH(L147,Rooms!$A$6:$A$30,0)),AND(I147="Yes",INDEX(Rooms!$D$6:$D$30,MATCH(L147,Rooms!$A$6:$A$30,0))&lt;&gt;"Yes"),AND(J147="Yes",INDEX(Rooms!$E$6:$E$30,MATCH(L147,Rooms!$A$6:$A$30,0))&lt;&gt;"Yes"),AND(K147="Yes",INDEX(Rooms!$F$6:$F$30,MATCH(L147,Rooms!$A$6:$A$30,0))&lt;&gt;"Yes")),"Does not fit","Fits"),"Does not fit"))</f>
        <v/>
      </c>
      <c r="R147" s="25">
        <f>IF(A147="","",IF(M147="Canceled","Canceled",IF(OR(B147="",C147="",D147="",E147="",F147="",G147="",H147="",I147="",J147="",K147="",M147=""),"Complete required fields",IF(G147&lt;=F147,"End time must be after start time",IF(AND(OR(M147="Ready to Schedule",M147="Scheduled"),L147=""),"Room assignment needed",IF(L147="","Draft—no room assigned",IF(IFERROR(INDEX(Rooms!$G$6:$G$30,MATCH(L147,Rooms!$A$6:$A$30,0)),"")&lt;&gt;"Yes","Room is missing or inactive",IF(P147&gt;0,"Time conflict",IF(Q147="Does not fit","Room does not meet needs","OK")))))))))</f>
        <v/>
      </c>
    </row>
    <row r="148">
      <c r="A148" s="17" t="n"/>
      <c r="B148" s="17" t="n"/>
      <c r="C148" s="17" t="n"/>
      <c r="D148" s="17" t="n"/>
      <c r="E148" s="35" t="n"/>
      <c r="F148" s="19" t="n"/>
      <c r="G148" s="19" t="n"/>
      <c r="H148" s="20" t="n"/>
      <c r="I148" s="21" t="n"/>
      <c r="J148" s="21" t="n"/>
      <c r="K148" s="21" t="n"/>
      <c r="L148" s="21" t="n"/>
      <c r="M148" s="21" t="n"/>
      <c r="N148" s="22">
        <f>IF(OR(A148="",F148="",G148="",G148&lt;=F148),"",(G148-F148)*24)</f>
        <v/>
      </c>
      <c r="O148" s="23">
        <f>IF(L148="","",IFERROR(INDEX(Rooms!$C$6:$C$30,MATCH(L148,Rooms!$A$6:$A$30,0)),""))</f>
        <v/>
      </c>
      <c r="P148" s="23">
        <f>IF(OR(A148="",E148="",F148="",G148="",L148="",M148="Canceled",G148&lt;=F148),"",MAX(0,COUNTIFS($E$7:$E$206,E148,$L$7:$L$206,L148,$F$7:$F$206,"&lt;"&amp;G148,$G$7:$G$206,"&gt;"&amp;F148,$M$7:$M$206,"&lt;&gt;Canceled",$A$7:$A$206,"&lt;&gt;")-1))</f>
        <v/>
      </c>
      <c r="Q148" s="24">
        <f>IF(OR(A148="",L148=""),"",IFERROR(IF(OR(H148&gt;INDEX(Rooms!$C$6:$C$30,MATCH(L148,Rooms!$A$6:$A$30,0)),AND(I148="Yes",INDEX(Rooms!$D$6:$D$30,MATCH(L148,Rooms!$A$6:$A$30,0))&lt;&gt;"Yes"),AND(J148="Yes",INDEX(Rooms!$E$6:$E$30,MATCH(L148,Rooms!$A$6:$A$30,0))&lt;&gt;"Yes"),AND(K148="Yes",INDEX(Rooms!$F$6:$F$30,MATCH(L148,Rooms!$A$6:$A$30,0))&lt;&gt;"Yes")),"Does not fit","Fits"),"Does not fit"))</f>
        <v/>
      </c>
      <c r="R148" s="25">
        <f>IF(A148="","",IF(M148="Canceled","Canceled",IF(OR(B148="",C148="",D148="",E148="",F148="",G148="",H148="",I148="",J148="",K148="",M148=""),"Complete required fields",IF(G148&lt;=F148,"End time must be after start time",IF(AND(OR(M148="Ready to Schedule",M148="Scheduled"),L148=""),"Room assignment needed",IF(L148="","Draft—no room assigned",IF(IFERROR(INDEX(Rooms!$G$6:$G$30,MATCH(L148,Rooms!$A$6:$A$30,0)),"")&lt;&gt;"Yes","Room is missing or inactive",IF(P148&gt;0,"Time conflict",IF(Q148="Does not fit","Room does not meet needs","OK")))))))))</f>
        <v/>
      </c>
    </row>
    <row r="149">
      <c r="A149" s="17" t="n"/>
      <c r="B149" s="17" t="n"/>
      <c r="C149" s="17" t="n"/>
      <c r="D149" s="17" t="n"/>
      <c r="E149" s="35" t="n"/>
      <c r="F149" s="19" t="n"/>
      <c r="G149" s="19" t="n"/>
      <c r="H149" s="20" t="n"/>
      <c r="I149" s="21" t="n"/>
      <c r="J149" s="21" t="n"/>
      <c r="K149" s="21" t="n"/>
      <c r="L149" s="21" t="n"/>
      <c r="M149" s="21" t="n"/>
      <c r="N149" s="22">
        <f>IF(OR(A149="",F149="",G149="",G149&lt;=F149),"",(G149-F149)*24)</f>
        <v/>
      </c>
      <c r="O149" s="23">
        <f>IF(L149="","",IFERROR(INDEX(Rooms!$C$6:$C$30,MATCH(L149,Rooms!$A$6:$A$30,0)),""))</f>
        <v/>
      </c>
      <c r="P149" s="23">
        <f>IF(OR(A149="",E149="",F149="",G149="",L149="",M149="Canceled",G149&lt;=F149),"",MAX(0,COUNTIFS($E$7:$E$206,E149,$L$7:$L$206,L149,$F$7:$F$206,"&lt;"&amp;G149,$G$7:$G$206,"&gt;"&amp;F149,$M$7:$M$206,"&lt;&gt;Canceled",$A$7:$A$206,"&lt;&gt;")-1))</f>
        <v/>
      </c>
      <c r="Q149" s="24">
        <f>IF(OR(A149="",L149=""),"",IFERROR(IF(OR(H149&gt;INDEX(Rooms!$C$6:$C$30,MATCH(L149,Rooms!$A$6:$A$30,0)),AND(I149="Yes",INDEX(Rooms!$D$6:$D$30,MATCH(L149,Rooms!$A$6:$A$30,0))&lt;&gt;"Yes"),AND(J149="Yes",INDEX(Rooms!$E$6:$E$30,MATCH(L149,Rooms!$A$6:$A$30,0))&lt;&gt;"Yes"),AND(K149="Yes",INDEX(Rooms!$F$6:$F$30,MATCH(L149,Rooms!$A$6:$A$30,0))&lt;&gt;"Yes")),"Does not fit","Fits"),"Does not fit"))</f>
        <v/>
      </c>
      <c r="R149" s="25">
        <f>IF(A149="","",IF(M149="Canceled","Canceled",IF(OR(B149="",C149="",D149="",E149="",F149="",G149="",H149="",I149="",J149="",K149="",M149=""),"Complete required fields",IF(G149&lt;=F149,"End time must be after start time",IF(AND(OR(M149="Ready to Schedule",M149="Scheduled"),L149=""),"Room assignment needed",IF(L149="","Draft—no room assigned",IF(IFERROR(INDEX(Rooms!$G$6:$G$30,MATCH(L149,Rooms!$A$6:$A$30,0)),"")&lt;&gt;"Yes","Room is missing or inactive",IF(P149&gt;0,"Time conflict",IF(Q149="Does not fit","Room does not meet needs","OK")))))))))</f>
        <v/>
      </c>
    </row>
    <row r="150">
      <c r="A150" s="17" t="n"/>
      <c r="B150" s="17" t="n"/>
      <c r="C150" s="17" t="n"/>
      <c r="D150" s="17" t="n"/>
      <c r="E150" s="35" t="n"/>
      <c r="F150" s="19" t="n"/>
      <c r="G150" s="19" t="n"/>
      <c r="H150" s="20" t="n"/>
      <c r="I150" s="21" t="n"/>
      <c r="J150" s="21" t="n"/>
      <c r="K150" s="21" t="n"/>
      <c r="L150" s="21" t="n"/>
      <c r="M150" s="21" t="n"/>
      <c r="N150" s="22">
        <f>IF(OR(A150="",F150="",G150="",G150&lt;=F150),"",(G150-F150)*24)</f>
        <v/>
      </c>
      <c r="O150" s="23">
        <f>IF(L150="","",IFERROR(INDEX(Rooms!$C$6:$C$30,MATCH(L150,Rooms!$A$6:$A$30,0)),""))</f>
        <v/>
      </c>
      <c r="P150" s="23">
        <f>IF(OR(A150="",E150="",F150="",G150="",L150="",M150="Canceled",G150&lt;=F150),"",MAX(0,COUNTIFS($E$7:$E$206,E150,$L$7:$L$206,L150,$F$7:$F$206,"&lt;"&amp;G150,$G$7:$G$206,"&gt;"&amp;F150,$M$7:$M$206,"&lt;&gt;Canceled",$A$7:$A$206,"&lt;&gt;")-1))</f>
        <v/>
      </c>
      <c r="Q150" s="24">
        <f>IF(OR(A150="",L150=""),"",IFERROR(IF(OR(H150&gt;INDEX(Rooms!$C$6:$C$30,MATCH(L150,Rooms!$A$6:$A$30,0)),AND(I150="Yes",INDEX(Rooms!$D$6:$D$30,MATCH(L150,Rooms!$A$6:$A$30,0))&lt;&gt;"Yes"),AND(J150="Yes",INDEX(Rooms!$E$6:$E$30,MATCH(L150,Rooms!$A$6:$A$30,0))&lt;&gt;"Yes"),AND(K150="Yes",INDEX(Rooms!$F$6:$F$30,MATCH(L150,Rooms!$A$6:$A$30,0))&lt;&gt;"Yes")),"Does not fit","Fits"),"Does not fit"))</f>
        <v/>
      </c>
      <c r="R150" s="25">
        <f>IF(A150="","",IF(M150="Canceled","Canceled",IF(OR(B150="",C150="",D150="",E150="",F150="",G150="",H150="",I150="",J150="",K150="",M150=""),"Complete required fields",IF(G150&lt;=F150,"End time must be after start time",IF(AND(OR(M150="Ready to Schedule",M150="Scheduled"),L150=""),"Room assignment needed",IF(L150="","Draft—no room assigned",IF(IFERROR(INDEX(Rooms!$G$6:$G$30,MATCH(L150,Rooms!$A$6:$A$30,0)),"")&lt;&gt;"Yes","Room is missing or inactive",IF(P150&gt;0,"Time conflict",IF(Q150="Does not fit","Room does not meet needs","OK")))))))))</f>
        <v/>
      </c>
    </row>
    <row r="151">
      <c r="A151" s="17" t="n"/>
      <c r="B151" s="17" t="n"/>
      <c r="C151" s="17" t="n"/>
      <c r="D151" s="17" t="n"/>
      <c r="E151" s="35" t="n"/>
      <c r="F151" s="19" t="n"/>
      <c r="G151" s="19" t="n"/>
      <c r="H151" s="20" t="n"/>
      <c r="I151" s="21" t="n"/>
      <c r="J151" s="21" t="n"/>
      <c r="K151" s="21" t="n"/>
      <c r="L151" s="21" t="n"/>
      <c r="M151" s="21" t="n"/>
      <c r="N151" s="22">
        <f>IF(OR(A151="",F151="",G151="",G151&lt;=F151),"",(G151-F151)*24)</f>
        <v/>
      </c>
      <c r="O151" s="23">
        <f>IF(L151="","",IFERROR(INDEX(Rooms!$C$6:$C$30,MATCH(L151,Rooms!$A$6:$A$30,0)),""))</f>
        <v/>
      </c>
      <c r="P151" s="23">
        <f>IF(OR(A151="",E151="",F151="",G151="",L151="",M151="Canceled",G151&lt;=F151),"",MAX(0,COUNTIFS($E$7:$E$206,E151,$L$7:$L$206,L151,$F$7:$F$206,"&lt;"&amp;G151,$G$7:$G$206,"&gt;"&amp;F151,$M$7:$M$206,"&lt;&gt;Canceled",$A$7:$A$206,"&lt;&gt;")-1))</f>
        <v/>
      </c>
      <c r="Q151" s="24">
        <f>IF(OR(A151="",L151=""),"",IFERROR(IF(OR(H151&gt;INDEX(Rooms!$C$6:$C$30,MATCH(L151,Rooms!$A$6:$A$30,0)),AND(I151="Yes",INDEX(Rooms!$D$6:$D$30,MATCH(L151,Rooms!$A$6:$A$30,0))&lt;&gt;"Yes"),AND(J151="Yes",INDEX(Rooms!$E$6:$E$30,MATCH(L151,Rooms!$A$6:$A$30,0))&lt;&gt;"Yes"),AND(K151="Yes",INDEX(Rooms!$F$6:$F$30,MATCH(L151,Rooms!$A$6:$A$30,0))&lt;&gt;"Yes")),"Does not fit","Fits"),"Does not fit"))</f>
        <v/>
      </c>
      <c r="R151" s="25">
        <f>IF(A151="","",IF(M151="Canceled","Canceled",IF(OR(B151="",C151="",D151="",E151="",F151="",G151="",H151="",I151="",J151="",K151="",M151=""),"Complete required fields",IF(G151&lt;=F151,"End time must be after start time",IF(AND(OR(M151="Ready to Schedule",M151="Scheduled"),L151=""),"Room assignment needed",IF(L151="","Draft—no room assigned",IF(IFERROR(INDEX(Rooms!$G$6:$G$30,MATCH(L151,Rooms!$A$6:$A$30,0)),"")&lt;&gt;"Yes","Room is missing or inactive",IF(P151&gt;0,"Time conflict",IF(Q151="Does not fit","Room does not meet needs","OK")))))))))</f>
        <v/>
      </c>
    </row>
    <row r="152">
      <c r="A152" s="17" t="n"/>
      <c r="B152" s="17" t="n"/>
      <c r="C152" s="17" t="n"/>
      <c r="D152" s="17" t="n"/>
      <c r="E152" s="35" t="n"/>
      <c r="F152" s="19" t="n"/>
      <c r="G152" s="19" t="n"/>
      <c r="H152" s="20" t="n"/>
      <c r="I152" s="21" t="n"/>
      <c r="J152" s="21" t="n"/>
      <c r="K152" s="21" t="n"/>
      <c r="L152" s="21" t="n"/>
      <c r="M152" s="21" t="n"/>
      <c r="N152" s="22">
        <f>IF(OR(A152="",F152="",G152="",G152&lt;=F152),"",(G152-F152)*24)</f>
        <v/>
      </c>
      <c r="O152" s="23">
        <f>IF(L152="","",IFERROR(INDEX(Rooms!$C$6:$C$30,MATCH(L152,Rooms!$A$6:$A$30,0)),""))</f>
        <v/>
      </c>
      <c r="P152" s="23">
        <f>IF(OR(A152="",E152="",F152="",G152="",L152="",M152="Canceled",G152&lt;=F152),"",MAX(0,COUNTIFS($E$7:$E$206,E152,$L$7:$L$206,L152,$F$7:$F$206,"&lt;"&amp;G152,$G$7:$G$206,"&gt;"&amp;F152,$M$7:$M$206,"&lt;&gt;Canceled",$A$7:$A$206,"&lt;&gt;")-1))</f>
        <v/>
      </c>
      <c r="Q152" s="24">
        <f>IF(OR(A152="",L152=""),"",IFERROR(IF(OR(H152&gt;INDEX(Rooms!$C$6:$C$30,MATCH(L152,Rooms!$A$6:$A$30,0)),AND(I152="Yes",INDEX(Rooms!$D$6:$D$30,MATCH(L152,Rooms!$A$6:$A$30,0))&lt;&gt;"Yes"),AND(J152="Yes",INDEX(Rooms!$E$6:$E$30,MATCH(L152,Rooms!$A$6:$A$30,0))&lt;&gt;"Yes"),AND(K152="Yes",INDEX(Rooms!$F$6:$F$30,MATCH(L152,Rooms!$A$6:$A$30,0))&lt;&gt;"Yes")),"Does not fit","Fits"),"Does not fit"))</f>
        <v/>
      </c>
      <c r="R152" s="25">
        <f>IF(A152="","",IF(M152="Canceled","Canceled",IF(OR(B152="",C152="",D152="",E152="",F152="",G152="",H152="",I152="",J152="",K152="",M152=""),"Complete required fields",IF(G152&lt;=F152,"End time must be after start time",IF(AND(OR(M152="Ready to Schedule",M152="Scheduled"),L152=""),"Room assignment needed",IF(L152="","Draft—no room assigned",IF(IFERROR(INDEX(Rooms!$G$6:$G$30,MATCH(L152,Rooms!$A$6:$A$30,0)),"")&lt;&gt;"Yes","Room is missing or inactive",IF(P152&gt;0,"Time conflict",IF(Q152="Does not fit","Room does not meet needs","OK")))))))))</f>
        <v/>
      </c>
    </row>
    <row r="153">
      <c r="A153" s="17" t="n"/>
      <c r="B153" s="17" t="n"/>
      <c r="C153" s="17" t="n"/>
      <c r="D153" s="17" t="n"/>
      <c r="E153" s="35" t="n"/>
      <c r="F153" s="19" t="n"/>
      <c r="G153" s="19" t="n"/>
      <c r="H153" s="20" t="n"/>
      <c r="I153" s="21" t="n"/>
      <c r="J153" s="21" t="n"/>
      <c r="K153" s="21" t="n"/>
      <c r="L153" s="21" t="n"/>
      <c r="M153" s="21" t="n"/>
      <c r="N153" s="22">
        <f>IF(OR(A153="",F153="",G153="",G153&lt;=F153),"",(G153-F153)*24)</f>
        <v/>
      </c>
      <c r="O153" s="23">
        <f>IF(L153="","",IFERROR(INDEX(Rooms!$C$6:$C$30,MATCH(L153,Rooms!$A$6:$A$30,0)),""))</f>
        <v/>
      </c>
      <c r="P153" s="23">
        <f>IF(OR(A153="",E153="",F153="",G153="",L153="",M153="Canceled",G153&lt;=F153),"",MAX(0,COUNTIFS($E$7:$E$206,E153,$L$7:$L$206,L153,$F$7:$F$206,"&lt;"&amp;G153,$G$7:$G$206,"&gt;"&amp;F153,$M$7:$M$206,"&lt;&gt;Canceled",$A$7:$A$206,"&lt;&gt;")-1))</f>
        <v/>
      </c>
      <c r="Q153" s="24">
        <f>IF(OR(A153="",L153=""),"",IFERROR(IF(OR(H153&gt;INDEX(Rooms!$C$6:$C$30,MATCH(L153,Rooms!$A$6:$A$30,0)),AND(I153="Yes",INDEX(Rooms!$D$6:$D$30,MATCH(L153,Rooms!$A$6:$A$30,0))&lt;&gt;"Yes"),AND(J153="Yes",INDEX(Rooms!$E$6:$E$30,MATCH(L153,Rooms!$A$6:$A$30,0))&lt;&gt;"Yes"),AND(K153="Yes",INDEX(Rooms!$F$6:$F$30,MATCH(L153,Rooms!$A$6:$A$30,0))&lt;&gt;"Yes")),"Does not fit","Fits"),"Does not fit"))</f>
        <v/>
      </c>
      <c r="R153" s="25">
        <f>IF(A153="","",IF(M153="Canceled","Canceled",IF(OR(B153="",C153="",D153="",E153="",F153="",G153="",H153="",I153="",J153="",K153="",M153=""),"Complete required fields",IF(G153&lt;=F153,"End time must be after start time",IF(AND(OR(M153="Ready to Schedule",M153="Scheduled"),L153=""),"Room assignment needed",IF(L153="","Draft—no room assigned",IF(IFERROR(INDEX(Rooms!$G$6:$G$30,MATCH(L153,Rooms!$A$6:$A$30,0)),"")&lt;&gt;"Yes","Room is missing or inactive",IF(P153&gt;0,"Time conflict",IF(Q153="Does not fit","Room does not meet needs","OK")))))))))</f>
        <v/>
      </c>
    </row>
    <row r="154">
      <c r="A154" s="17" t="n"/>
      <c r="B154" s="17" t="n"/>
      <c r="C154" s="17" t="n"/>
      <c r="D154" s="17" t="n"/>
      <c r="E154" s="35" t="n"/>
      <c r="F154" s="19" t="n"/>
      <c r="G154" s="19" t="n"/>
      <c r="H154" s="20" t="n"/>
      <c r="I154" s="21" t="n"/>
      <c r="J154" s="21" t="n"/>
      <c r="K154" s="21" t="n"/>
      <c r="L154" s="21" t="n"/>
      <c r="M154" s="21" t="n"/>
      <c r="N154" s="22">
        <f>IF(OR(A154="",F154="",G154="",G154&lt;=F154),"",(G154-F154)*24)</f>
        <v/>
      </c>
      <c r="O154" s="23">
        <f>IF(L154="","",IFERROR(INDEX(Rooms!$C$6:$C$30,MATCH(L154,Rooms!$A$6:$A$30,0)),""))</f>
        <v/>
      </c>
      <c r="P154" s="23">
        <f>IF(OR(A154="",E154="",F154="",G154="",L154="",M154="Canceled",G154&lt;=F154),"",MAX(0,COUNTIFS($E$7:$E$206,E154,$L$7:$L$206,L154,$F$7:$F$206,"&lt;"&amp;G154,$G$7:$G$206,"&gt;"&amp;F154,$M$7:$M$206,"&lt;&gt;Canceled",$A$7:$A$206,"&lt;&gt;")-1))</f>
        <v/>
      </c>
      <c r="Q154" s="24">
        <f>IF(OR(A154="",L154=""),"",IFERROR(IF(OR(H154&gt;INDEX(Rooms!$C$6:$C$30,MATCH(L154,Rooms!$A$6:$A$30,0)),AND(I154="Yes",INDEX(Rooms!$D$6:$D$30,MATCH(L154,Rooms!$A$6:$A$30,0))&lt;&gt;"Yes"),AND(J154="Yes",INDEX(Rooms!$E$6:$E$30,MATCH(L154,Rooms!$A$6:$A$30,0))&lt;&gt;"Yes"),AND(K154="Yes",INDEX(Rooms!$F$6:$F$30,MATCH(L154,Rooms!$A$6:$A$30,0))&lt;&gt;"Yes")),"Does not fit","Fits"),"Does not fit"))</f>
        <v/>
      </c>
      <c r="R154" s="25">
        <f>IF(A154="","",IF(M154="Canceled","Canceled",IF(OR(B154="",C154="",D154="",E154="",F154="",G154="",H154="",I154="",J154="",K154="",M154=""),"Complete required fields",IF(G154&lt;=F154,"End time must be after start time",IF(AND(OR(M154="Ready to Schedule",M154="Scheduled"),L154=""),"Room assignment needed",IF(L154="","Draft—no room assigned",IF(IFERROR(INDEX(Rooms!$G$6:$G$30,MATCH(L154,Rooms!$A$6:$A$30,0)),"")&lt;&gt;"Yes","Room is missing or inactive",IF(P154&gt;0,"Time conflict",IF(Q154="Does not fit","Room does not meet needs","OK")))))))))</f>
        <v/>
      </c>
    </row>
    <row r="155">
      <c r="A155" s="17" t="n"/>
      <c r="B155" s="17" t="n"/>
      <c r="C155" s="17" t="n"/>
      <c r="D155" s="17" t="n"/>
      <c r="E155" s="35" t="n"/>
      <c r="F155" s="19" t="n"/>
      <c r="G155" s="19" t="n"/>
      <c r="H155" s="20" t="n"/>
      <c r="I155" s="21" t="n"/>
      <c r="J155" s="21" t="n"/>
      <c r="K155" s="21" t="n"/>
      <c r="L155" s="21" t="n"/>
      <c r="M155" s="21" t="n"/>
      <c r="N155" s="22">
        <f>IF(OR(A155="",F155="",G155="",G155&lt;=F155),"",(G155-F155)*24)</f>
        <v/>
      </c>
      <c r="O155" s="23">
        <f>IF(L155="","",IFERROR(INDEX(Rooms!$C$6:$C$30,MATCH(L155,Rooms!$A$6:$A$30,0)),""))</f>
        <v/>
      </c>
      <c r="P155" s="23">
        <f>IF(OR(A155="",E155="",F155="",G155="",L155="",M155="Canceled",G155&lt;=F155),"",MAX(0,COUNTIFS($E$7:$E$206,E155,$L$7:$L$206,L155,$F$7:$F$206,"&lt;"&amp;G155,$G$7:$G$206,"&gt;"&amp;F155,$M$7:$M$206,"&lt;&gt;Canceled",$A$7:$A$206,"&lt;&gt;")-1))</f>
        <v/>
      </c>
      <c r="Q155" s="24">
        <f>IF(OR(A155="",L155=""),"",IFERROR(IF(OR(H155&gt;INDEX(Rooms!$C$6:$C$30,MATCH(L155,Rooms!$A$6:$A$30,0)),AND(I155="Yes",INDEX(Rooms!$D$6:$D$30,MATCH(L155,Rooms!$A$6:$A$30,0))&lt;&gt;"Yes"),AND(J155="Yes",INDEX(Rooms!$E$6:$E$30,MATCH(L155,Rooms!$A$6:$A$30,0))&lt;&gt;"Yes"),AND(K155="Yes",INDEX(Rooms!$F$6:$F$30,MATCH(L155,Rooms!$A$6:$A$30,0))&lt;&gt;"Yes")),"Does not fit","Fits"),"Does not fit"))</f>
        <v/>
      </c>
      <c r="R155" s="25">
        <f>IF(A155="","",IF(M155="Canceled","Canceled",IF(OR(B155="",C155="",D155="",E155="",F155="",G155="",H155="",I155="",J155="",K155="",M155=""),"Complete required fields",IF(G155&lt;=F155,"End time must be after start time",IF(AND(OR(M155="Ready to Schedule",M155="Scheduled"),L155=""),"Room assignment needed",IF(L155="","Draft—no room assigned",IF(IFERROR(INDEX(Rooms!$G$6:$G$30,MATCH(L155,Rooms!$A$6:$A$30,0)),"")&lt;&gt;"Yes","Room is missing or inactive",IF(P155&gt;0,"Time conflict",IF(Q155="Does not fit","Room does not meet needs","OK")))))))))</f>
        <v/>
      </c>
    </row>
    <row r="156">
      <c r="A156" s="17" t="n"/>
      <c r="B156" s="17" t="n"/>
      <c r="C156" s="17" t="n"/>
      <c r="D156" s="17" t="n"/>
      <c r="E156" s="35" t="n"/>
      <c r="F156" s="19" t="n"/>
      <c r="G156" s="19" t="n"/>
      <c r="H156" s="20" t="n"/>
      <c r="I156" s="21" t="n"/>
      <c r="J156" s="21" t="n"/>
      <c r="K156" s="21" t="n"/>
      <c r="L156" s="21" t="n"/>
      <c r="M156" s="21" t="n"/>
      <c r="N156" s="22">
        <f>IF(OR(A156="",F156="",G156="",G156&lt;=F156),"",(G156-F156)*24)</f>
        <v/>
      </c>
      <c r="O156" s="23">
        <f>IF(L156="","",IFERROR(INDEX(Rooms!$C$6:$C$30,MATCH(L156,Rooms!$A$6:$A$30,0)),""))</f>
        <v/>
      </c>
      <c r="P156" s="23">
        <f>IF(OR(A156="",E156="",F156="",G156="",L156="",M156="Canceled",G156&lt;=F156),"",MAX(0,COUNTIFS($E$7:$E$206,E156,$L$7:$L$206,L156,$F$7:$F$206,"&lt;"&amp;G156,$G$7:$G$206,"&gt;"&amp;F156,$M$7:$M$206,"&lt;&gt;Canceled",$A$7:$A$206,"&lt;&gt;")-1))</f>
        <v/>
      </c>
      <c r="Q156" s="24">
        <f>IF(OR(A156="",L156=""),"",IFERROR(IF(OR(H156&gt;INDEX(Rooms!$C$6:$C$30,MATCH(L156,Rooms!$A$6:$A$30,0)),AND(I156="Yes",INDEX(Rooms!$D$6:$D$30,MATCH(L156,Rooms!$A$6:$A$30,0))&lt;&gt;"Yes"),AND(J156="Yes",INDEX(Rooms!$E$6:$E$30,MATCH(L156,Rooms!$A$6:$A$30,0))&lt;&gt;"Yes"),AND(K156="Yes",INDEX(Rooms!$F$6:$F$30,MATCH(L156,Rooms!$A$6:$A$30,0))&lt;&gt;"Yes")),"Does not fit","Fits"),"Does not fit"))</f>
        <v/>
      </c>
      <c r="R156" s="25">
        <f>IF(A156="","",IF(M156="Canceled","Canceled",IF(OR(B156="",C156="",D156="",E156="",F156="",G156="",H156="",I156="",J156="",K156="",M156=""),"Complete required fields",IF(G156&lt;=F156,"End time must be after start time",IF(AND(OR(M156="Ready to Schedule",M156="Scheduled"),L156=""),"Room assignment needed",IF(L156="","Draft—no room assigned",IF(IFERROR(INDEX(Rooms!$G$6:$G$30,MATCH(L156,Rooms!$A$6:$A$30,0)),"")&lt;&gt;"Yes","Room is missing or inactive",IF(P156&gt;0,"Time conflict",IF(Q156="Does not fit","Room does not meet needs","OK")))))))))</f>
        <v/>
      </c>
    </row>
    <row r="157">
      <c r="A157" s="17" t="n"/>
      <c r="B157" s="17" t="n"/>
      <c r="C157" s="17" t="n"/>
      <c r="D157" s="17" t="n"/>
      <c r="E157" s="35" t="n"/>
      <c r="F157" s="19" t="n"/>
      <c r="G157" s="19" t="n"/>
      <c r="H157" s="20" t="n"/>
      <c r="I157" s="21" t="n"/>
      <c r="J157" s="21" t="n"/>
      <c r="K157" s="21" t="n"/>
      <c r="L157" s="21" t="n"/>
      <c r="M157" s="21" t="n"/>
      <c r="N157" s="22">
        <f>IF(OR(A157="",F157="",G157="",G157&lt;=F157),"",(G157-F157)*24)</f>
        <v/>
      </c>
      <c r="O157" s="23">
        <f>IF(L157="","",IFERROR(INDEX(Rooms!$C$6:$C$30,MATCH(L157,Rooms!$A$6:$A$30,0)),""))</f>
        <v/>
      </c>
      <c r="P157" s="23">
        <f>IF(OR(A157="",E157="",F157="",G157="",L157="",M157="Canceled",G157&lt;=F157),"",MAX(0,COUNTIFS($E$7:$E$206,E157,$L$7:$L$206,L157,$F$7:$F$206,"&lt;"&amp;G157,$G$7:$G$206,"&gt;"&amp;F157,$M$7:$M$206,"&lt;&gt;Canceled",$A$7:$A$206,"&lt;&gt;")-1))</f>
        <v/>
      </c>
      <c r="Q157" s="24">
        <f>IF(OR(A157="",L157=""),"",IFERROR(IF(OR(H157&gt;INDEX(Rooms!$C$6:$C$30,MATCH(L157,Rooms!$A$6:$A$30,0)),AND(I157="Yes",INDEX(Rooms!$D$6:$D$30,MATCH(L157,Rooms!$A$6:$A$30,0))&lt;&gt;"Yes"),AND(J157="Yes",INDEX(Rooms!$E$6:$E$30,MATCH(L157,Rooms!$A$6:$A$30,0))&lt;&gt;"Yes"),AND(K157="Yes",INDEX(Rooms!$F$6:$F$30,MATCH(L157,Rooms!$A$6:$A$30,0))&lt;&gt;"Yes")),"Does not fit","Fits"),"Does not fit"))</f>
        <v/>
      </c>
      <c r="R157" s="25">
        <f>IF(A157="","",IF(M157="Canceled","Canceled",IF(OR(B157="",C157="",D157="",E157="",F157="",G157="",H157="",I157="",J157="",K157="",M157=""),"Complete required fields",IF(G157&lt;=F157,"End time must be after start time",IF(AND(OR(M157="Ready to Schedule",M157="Scheduled"),L157=""),"Room assignment needed",IF(L157="","Draft—no room assigned",IF(IFERROR(INDEX(Rooms!$G$6:$G$30,MATCH(L157,Rooms!$A$6:$A$30,0)),"")&lt;&gt;"Yes","Room is missing or inactive",IF(P157&gt;0,"Time conflict",IF(Q157="Does not fit","Room does not meet needs","OK")))))))))</f>
        <v/>
      </c>
    </row>
    <row r="158">
      <c r="A158" s="17" t="n"/>
      <c r="B158" s="17" t="n"/>
      <c r="C158" s="17" t="n"/>
      <c r="D158" s="17" t="n"/>
      <c r="E158" s="35" t="n"/>
      <c r="F158" s="19" t="n"/>
      <c r="G158" s="19" t="n"/>
      <c r="H158" s="20" t="n"/>
      <c r="I158" s="21" t="n"/>
      <c r="J158" s="21" t="n"/>
      <c r="K158" s="21" t="n"/>
      <c r="L158" s="21" t="n"/>
      <c r="M158" s="21" t="n"/>
      <c r="N158" s="22">
        <f>IF(OR(A158="",F158="",G158="",G158&lt;=F158),"",(G158-F158)*24)</f>
        <v/>
      </c>
      <c r="O158" s="23">
        <f>IF(L158="","",IFERROR(INDEX(Rooms!$C$6:$C$30,MATCH(L158,Rooms!$A$6:$A$30,0)),""))</f>
        <v/>
      </c>
      <c r="P158" s="23">
        <f>IF(OR(A158="",E158="",F158="",G158="",L158="",M158="Canceled",G158&lt;=F158),"",MAX(0,COUNTIFS($E$7:$E$206,E158,$L$7:$L$206,L158,$F$7:$F$206,"&lt;"&amp;G158,$G$7:$G$206,"&gt;"&amp;F158,$M$7:$M$206,"&lt;&gt;Canceled",$A$7:$A$206,"&lt;&gt;")-1))</f>
        <v/>
      </c>
      <c r="Q158" s="24">
        <f>IF(OR(A158="",L158=""),"",IFERROR(IF(OR(H158&gt;INDEX(Rooms!$C$6:$C$30,MATCH(L158,Rooms!$A$6:$A$30,0)),AND(I158="Yes",INDEX(Rooms!$D$6:$D$30,MATCH(L158,Rooms!$A$6:$A$30,0))&lt;&gt;"Yes"),AND(J158="Yes",INDEX(Rooms!$E$6:$E$30,MATCH(L158,Rooms!$A$6:$A$30,0))&lt;&gt;"Yes"),AND(K158="Yes",INDEX(Rooms!$F$6:$F$30,MATCH(L158,Rooms!$A$6:$A$30,0))&lt;&gt;"Yes")),"Does not fit","Fits"),"Does not fit"))</f>
        <v/>
      </c>
      <c r="R158" s="25">
        <f>IF(A158="","",IF(M158="Canceled","Canceled",IF(OR(B158="",C158="",D158="",E158="",F158="",G158="",H158="",I158="",J158="",K158="",M158=""),"Complete required fields",IF(G158&lt;=F158,"End time must be after start time",IF(AND(OR(M158="Ready to Schedule",M158="Scheduled"),L158=""),"Room assignment needed",IF(L158="","Draft—no room assigned",IF(IFERROR(INDEX(Rooms!$G$6:$G$30,MATCH(L158,Rooms!$A$6:$A$30,0)),"")&lt;&gt;"Yes","Room is missing or inactive",IF(P158&gt;0,"Time conflict",IF(Q158="Does not fit","Room does not meet needs","OK")))))))))</f>
        <v/>
      </c>
    </row>
    <row r="159">
      <c r="A159" s="17" t="n"/>
      <c r="B159" s="17" t="n"/>
      <c r="C159" s="17" t="n"/>
      <c r="D159" s="17" t="n"/>
      <c r="E159" s="35" t="n"/>
      <c r="F159" s="19" t="n"/>
      <c r="G159" s="19" t="n"/>
      <c r="H159" s="20" t="n"/>
      <c r="I159" s="21" t="n"/>
      <c r="J159" s="21" t="n"/>
      <c r="K159" s="21" t="n"/>
      <c r="L159" s="21" t="n"/>
      <c r="M159" s="21" t="n"/>
      <c r="N159" s="22">
        <f>IF(OR(A159="",F159="",G159="",G159&lt;=F159),"",(G159-F159)*24)</f>
        <v/>
      </c>
      <c r="O159" s="23">
        <f>IF(L159="","",IFERROR(INDEX(Rooms!$C$6:$C$30,MATCH(L159,Rooms!$A$6:$A$30,0)),""))</f>
        <v/>
      </c>
      <c r="P159" s="23">
        <f>IF(OR(A159="",E159="",F159="",G159="",L159="",M159="Canceled",G159&lt;=F159),"",MAX(0,COUNTIFS($E$7:$E$206,E159,$L$7:$L$206,L159,$F$7:$F$206,"&lt;"&amp;G159,$G$7:$G$206,"&gt;"&amp;F159,$M$7:$M$206,"&lt;&gt;Canceled",$A$7:$A$206,"&lt;&gt;")-1))</f>
        <v/>
      </c>
      <c r="Q159" s="24">
        <f>IF(OR(A159="",L159=""),"",IFERROR(IF(OR(H159&gt;INDEX(Rooms!$C$6:$C$30,MATCH(L159,Rooms!$A$6:$A$30,0)),AND(I159="Yes",INDEX(Rooms!$D$6:$D$30,MATCH(L159,Rooms!$A$6:$A$30,0))&lt;&gt;"Yes"),AND(J159="Yes",INDEX(Rooms!$E$6:$E$30,MATCH(L159,Rooms!$A$6:$A$30,0))&lt;&gt;"Yes"),AND(K159="Yes",INDEX(Rooms!$F$6:$F$30,MATCH(L159,Rooms!$A$6:$A$30,0))&lt;&gt;"Yes")),"Does not fit","Fits"),"Does not fit"))</f>
        <v/>
      </c>
      <c r="R159" s="25">
        <f>IF(A159="","",IF(M159="Canceled","Canceled",IF(OR(B159="",C159="",D159="",E159="",F159="",G159="",H159="",I159="",J159="",K159="",M159=""),"Complete required fields",IF(G159&lt;=F159,"End time must be after start time",IF(AND(OR(M159="Ready to Schedule",M159="Scheduled"),L159=""),"Room assignment needed",IF(L159="","Draft—no room assigned",IF(IFERROR(INDEX(Rooms!$G$6:$G$30,MATCH(L159,Rooms!$A$6:$A$30,0)),"")&lt;&gt;"Yes","Room is missing or inactive",IF(P159&gt;0,"Time conflict",IF(Q159="Does not fit","Room does not meet needs","OK")))))))))</f>
        <v/>
      </c>
    </row>
    <row r="160">
      <c r="A160" s="17" t="n"/>
      <c r="B160" s="17" t="n"/>
      <c r="C160" s="17" t="n"/>
      <c r="D160" s="17" t="n"/>
      <c r="E160" s="35" t="n"/>
      <c r="F160" s="19" t="n"/>
      <c r="G160" s="19" t="n"/>
      <c r="H160" s="20" t="n"/>
      <c r="I160" s="21" t="n"/>
      <c r="J160" s="21" t="n"/>
      <c r="K160" s="21" t="n"/>
      <c r="L160" s="21" t="n"/>
      <c r="M160" s="21" t="n"/>
      <c r="N160" s="22">
        <f>IF(OR(A160="",F160="",G160="",G160&lt;=F160),"",(G160-F160)*24)</f>
        <v/>
      </c>
      <c r="O160" s="23">
        <f>IF(L160="","",IFERROR(INDEX(Rooms!$C$6:$C$30,MATCH(L160,Rooms!$A$6:$A$30,0)),""))</f>
        <v/>
      </c>
      <c r="P160" s="23">
        <f>IF(OR(A160="",E160="",F160="",G160="",L160="",M160="Canceled",G160&lt;=F160),"",MAX(0,COUNTIFS($E$7:$E$206,E160,$L$7:$L$206,L160,$F$7:$F$206,"&lt;"&amp;G160,$G$7:$G$206,"&gt;"&amp;F160,$M$7:$M$206,"&lt;&gt;Canceled",$A$7:$A$206,"&lt;&gt;")-1))</f>
        <v/>
      </c>
      <c r="Q160" s="24">
        <f>IF(OR(A160="",L160=""),"",IFERROR(IF(OR(H160&gt;INDEX(Rooms!$C$6:$C$30,MATCH(L160,Rooms!$A$6:$A$30,0)),AND(I160="Yes",INDEX(Rooms!$D$6:$D$30,MATCH(L160,Rooms!$A$6:$A$30,0))&lt;&gt;"Yes"),AND(J160="Yes",INDEX(Rooms!$E$6:$E$30,MATCH(L160,Rooms!$A$6:$A$30,0))&lt;&gt;"Yes"),AND(K160="Yes",INDEX(Rooms!$F$6:$F$30,MATCH(L160,Rooms!$A$6:$A$30,0))&lt;&gt;"Yes")),"Does not fit","Fits"),"Does not fit"))</f>
        <v/>
      </c>
      <c r="R160" s="25">
        <f>IF(A160="","",IF(M160="Canceled","Canceled",IF(OR(B160="",C160="",D160="",E160="",F160="",G160="",H160="",I160="",J160="",K160="",M160=""),"Complete required fields",IF(G160&lt;=F160,"End time must be after start time",IF(AND(OR(M160="Ready to Schedule",M160="Scheduled"),L160=""),"Room assignment needed",IF(L160="","Draft—no room assigned",IF(IFERROR(INDEX(Rooms!$G$6:$G$30,MATCH(L160,Rooms!$A$6:$A$30,0)),"")&lt;&gt;"Yes","Room is missing or inactive",IF(P160&gt;0,"Time conflict",IF(Q160="Does not fit","Room does not meet needs","OK")))))))))</f>
        <v/>
      </c>
    </row>
    <row r="161">
      <c r="A161" s="17" t="n"/>
      <c r="B161" s="17" t="n"/>
      <c r="C161" s="17" t="n"/>
      <c r="D161" s="17" t="n"/>
      <c r="E161" s="35" t="n"/>
      <c r="F161" s="19" t="n"/>
      <c r="G161" s="19" t="n"/>
      <c r="H161" s="20" t="n"/>
      <c r="I161" s="21" t="n"/>
      <c r="J161" s="21" t="n"/>
      <c r="K161" s="21" t="n"/>
      <c r="L161" s="21" t="n"/>
      <c r="M161" s="21" t="n"/>
      <c r="N161" s="22">
        <f>IF(OR(A161="",F161="",G161="",G161&lt;=F161),"",(G161-F161)*24)</f>
        <v/>
      </c>
      <c r="O161" s="23">
        <f>IF(L161="","",IFERROR(INDEX(Rooms!$C$6:$C$30,MATCH(L161,Rooms!$A$6:$A$30,0)),""))</f>
        <v/>
      </c>
      <c r="P161" s="23">
        <f>IF(OR(A161="",E161="",F161="",G161="",L161="",M161="Canceled",G161&lt;=F161),"",MAX(0,COUNTIFS($E$7:$E$206,E161,$L$7:$L$206,L161,$F$7:$F$206,"&lt;"&amp;G161,$G$7:$G$206,"&gt;"&amp;F161,$M$7:$M$206,"&lt;&gt;Canceled",$A$7:$A$206,"&lt;&gt;")-1))</f>
        <v/>
      </c>
      <c r="Q161" s="24">
        <f>IF(OR(A161="",L161=""),"",IFERROR(IF(OR(H161&gt;INDEX(Rooms!$C$6:$C$30,MATCH(L161,Rooms!$A$6:$A$30,0)),AND(I161="Yes",INDEX(Rooms!$D$6:$D$30,MATCH(L161,Rooms!$A$6:$A$30,0))&lt;&gt;"Yes"),AND(J161="Yes",INDEX(Rooms!$E$6:$E$30,MATCH(L161,Rooms!$A$6:$A$30,0))&lt;&gt;"Yes"),AND(K161="Yes",INDEX(Rooms!$F$6:$F$30,MATCH(L161,Rooms!$A$6:$A$30,0))&lt;&gt;"Yes")),"Does not fit","Fits"),"Does not fit"))</f>
        <v/>
      </c>
      <c r="R161" s="25">
        <f>IF(A161="","",IF(M161="Canceled","Canceled",IF(OR(B161="",C161="",D161="",E161="",F161="",G161="",H161="",I161="",J161="",K161="",M161=""),"Complete required fields",IF(G161&lt;=F161,"End time must be after start time",IF(AND(OR(M161="Ready to Schedule",M161="Scheduled"),L161=""),"Room assignment needed",IF(L161="","Draft—no room assigned",IF(IFERROR(INDEX(Rooms!$G$6:$G$30,MATCH(L161,Rooms!$A$6:$A$30,0)),"")&lt;&gt;"Yes","Room is missing or inactive",IF(P161&gt;0,"Time conflict",IF(Q161="Does not fit","Room does not meet needs","OK")))))))))</f>
        <v/>
      </c>
    </row>
    <row r="162">
      <c r="A162" s="17" t="n"/>
      <c r="B162" s="17" t="n"/>
      <c r="C162" s="17" t="n"/>
      <c r="D162" s="17" t="n"/>
      <c r="E162" s="35" t="n"/>
      <c r="F162" s="19" t="n"/>
      <c r="G162" s="19" t="n"/>
      <c r="H162" s="20" t="n"/>
      <c r="I162" s="21" t="n"/>
      <c r="J162" s="21" t="n"/>
      <c r="K162" s="21" t="n"/>
      <c r="L162" s="21" t="n"/>
      <c r="M162" s="21" t="n"/>
      <c r="N162" s="22">
        <f>IF(OR(A162="",F162="",G162="",G162&lt;=F162),"",(G162-F162)*24)</f>
        <v/>
      </c>
      <c r="O162" s="23">
        <f>IF(L162="","",IFERROR(INDEX(Rooms!$C$6:$C$30,MATCH(L162,Rooms!$A$6:$A$30,0)),""))</f>
        <v/>
      </c>
      <c r="P162" s="23">
        <f>IF(OR(A162="",E162="",F162="",G162="",L162="",M162="Canceled",G162&lt;=F162),"",MAX(0,COUNTIFS($E$7:$E$206,E162,$L$7:$L$206,L162,$F$7:$F$206,"&lt;"&amp;G162,$G$7:$G$206,"&gt;"&amp;F162,$M$7:$M$206,"&lt;&gt;Canceled",$A$7:$A$206,"&lt;&gt;")-1))</f>
        <v/>
      </c>
      <c r="Q162" s="24">
        <f>IF(OR(A162="",L162=""),"",IFERROR(IF(OR(H162&gt;INDEX(Rooms!$C$6:$C$30,MATCH(L162,Rooms!$A$6:$A$30,0)),AND(I162="Yes",INDEX(Rooms!$D$6:$D$30,MATCH(L162,Rooms!$A$6:$A$30,0))&lt;&gt;"Yes"),AND(J162="Yes",INDEX(Rooms!$E$6:$E$30,MATCH(L162,Rooms!$A$6:$A$30,0))&lt;&gt;"Yes"),AND(K162="Yes",INDEX(Rooms!$F$6:$F$30,MATCH(L162,Rooms!$A$6:$A$30,0))&lt;&gt;"Yes")),"Does not fit","Fits"),"Does not fit"))</f>
        <v/>
      </c>
      <c r="R162" s="25">
        <f>IF(A162="","",IF(M162="Canceled","Canceled",IF(OR(B162="",C162="",D162="",E162="",F162="",G162="",H162="",I162="",J162="",K162="",M162=""),"Complete required fields",IF(G162&lt;=F162,"End time must be after start time",IF(AND(OR(M162="Ready to Schedule",M162="Scheduled"),L162=""),"Room assignment needed",IF(L162="","Draft—no room assigned",IF(IFERROR(INDEX(Rooms!$G$6:$G$30,MATCH(L162,Rooms!$A$6:$A$30,0)),"")&lt;&gt;"Yes","Room is missing or inactive",IF(P162&gt;0,"Time conflict",IF(Q162="Does not fit","Room does not meet needs","OK")))))))))</f>
        <v/>
      </c>
    </row>
    <row r="163">
      <c r="A163" s="17" t="n"/>
      <c r="B163" s="17" t="n"/>
      <c r="C163" s="17" t="n"/>
      <c r="D163" s="17" t="n"/>
      <c r="E163" s="35" t="n"/>
      <c r="F163" s="19" t="n"/>
      <c r="G163" s="19" t="n"/>
      <c r="H163" s="20" t="n"/>
      <c r="I163" s="21" t="n"/>
      <c r="J163" s="21" t="n"/>
      <c r="K163" s="21" t="n"/>
      <c r="L163" s="21" t="n"/>
      <c r="M163" s="21" t="n"/>
      <c r="N163" s="22">
        <f>IF(OR(A163="",F163="",G163="",G163&lt;=F163),"",(G163-F163)*24)</f>
        <v/>
      </c>
      <c r="O163" s="23">
        <f>IF(L163="","",IFERROR(INDEX(Rooms!$C$6:$C$30,MATCH(L163,Rooms!$A$6:$A$30,0)),""))</f>
        <v/>
      </c>
      <c r="P163" s="23">
        <f>IF(OR(A163="",E163="",F163="",G163="",L163="",M163="Canceled",G163&lt;=F163),"",MAX(0,COUNTIFS($E$7:$E$206,E163,$L$7:$L$206,L163,$F$7:$F$206,"&lt;"&amp;G163,$G$7:$G$206,"&gt;"&amp;F163,$M$7:$M$206,"&lt;&gt;Canceled",$A$7:$A$206,"&lt;&gt;")-1))</f>
        <v/>
      </c>
      <c r="Q163" s="24">
        <f>IF(OR(A163="",L163=""),"",IFERROR(IF(OR(H163&gt;INDEX(Rooms!$C$6:$C$30,MATCH(L163,Rooms!$A$6:$A$30,0)),AND(I163="Yes",INDEX(Rooms!$D$6:$D$30,MATCH(L163,Rooms!$A$6:$A$30,0))&lt;&gt;"Yes"),AND(J163="Yes",INDEX(Rooms!$E$6:$E$30,MATCH(L163,Rooms!$A$6:$A$30,0))&lt;&gt;"Yes"),AND(K163="Yes",INDEX(Rooms!$F$6:$F$30,MATCH(L163,Rooms!$A$6:$A$30,0))&lt;&gt;"Yes")),"Does not fit","Fits"),"Does not fit"))</f>
        <v/>
      </c>
      <c r="R163" s="25">
        <f>IF(A163="","",IF(M163="Canceled","Canceled",IF(OR(B163="",C163="",D163="",E163="",F163="",G163="",H163="",I163="",J163="",K163="",M163=""),"Complete required fields",IF(G163&lt;=F163,"End time must be after start time",IF(AND(OR(M163="Ready to Schedule",M163="Scheduled"),L163=""),"Room assignment needed",IF(L163="","Draft—no room assigned",IF(IFERROR(INDEX(Rooms!$G$6:$G$30,MATCH(L163,Rooms!$A$6:$A$30,0)),"")&lt;&gt;"Yes","Room is missing or inactive",IF(P163&gt;0,"Time conflict",IF(Q163="Does not fit","Room does not meet needs","OK")))))))))</f>
        <v/>
      </c>
    </row>
    <row r="164">
      <c r="A164" s="17" t="n"/>
      <c r="B164" s="17" t="n"/>
      <c r="C164" s="17" t="n"/>
      <c r="D164" s="17" t="n"/>
      <c r="E164" s="35" t="n"/>
      <c r="F164" s="19" t="n"/>
      <c r="G164" s="19" t="n"/>
      <c r="H164" s="20" t="n"/>
      <c r="I164" s="21" t="n"/>
      <c r="J164" s="21" t="n"/>
      <c r="K164" s="21" t="n"/>
      <c r="L164" s="21" t="n"/>
      <c r="M164" s="21" t="n"/>
      <c r="N164" s="22">
        <f>IF(OR(A164="",F164="",G164="",G164&lt;=F164),"",(G164-F164)*24)</f>
        <v/>
      </c>
      <c r="O164" s="23">
        <f>IF(L164="","",IFERROR(INDEX(Rooms!$C$6:$C$30,MATCH(L164,Rooms!$A$6:$A$30,0)),""))</f>
        <v/>
      </c>
      <c r="P164" s="23">
        <f>IF(OR(A164="",E164="",F164="",G164="",L164="",M164="Canceled",G164&lt;=F164),"",MAX(0,COUNTIFS($E$7:$E$206,E164,$L$7:$L$206,L164,$F$7:$F$206,"&lt;"&amp;G164,$G$7:$G$206,"&gt;"&amp;F164,$M$7:$M$206,"&lt;&gt;Canceled",$A$7:$A$206,"&lt;&gt;")-1))</f>
        <v/>
      </c>
      <c r="Q164" s="24">
        <f>IF(OR(A164="",L164=""),"",IFERROR(IF(OR(H164&gt;INDEX(Rooms!$C$6:$C$30,MATCH(L164,Rooms!$A$6:$A$30,0)),AND(I164="Yes",INDEX(Rooms!$D$6:$D$30,MATCH(L164,Rooms!$A$6:$A$30,0))&lt;&gt;"Yes"),AND(J164="Yes",INDEX(Rooms!$E$6:$E$30,MATCH(L164,Rooms!$A$6:$A$30,0))&lt;&gt;"Yes"),AND(K164="Yes",INDEX(Rooms!$F$6:$F$30,MATCH(L164,Rooms!$A$6:$A$30,0))&lt;&gt;"Yes")),"Does not fit","Fits"),"Does not fit"))</f>
        <v/>
      </c>
      <c r="R164" s="25">
        <f>IF(A164="","",IF(M164="Canceled","Canceled",IF(OR(B164="",C164="",D164="",E164="",F164="",G164="",H164="",I164="",J164="",K164="",M164=""),"Complete required fields",IF(G164&lt;=F164,"End time must be after start time",IF(AND(OR(M164="Ready to Schedule",M164="Scheduled"),L164=""),"Room assignment needed",IF(L164="","Draft—no room assigned",IF(IFERROR(INDEX(Rooms!$G$6:$G$30,MATCH(L164,Rooms!$A$6:$A$30,0)),"")&lt;&gt;"Yes","Room is missing or inactive",IF(P164&gt;0,"Time conflict",IF(Q164="Does not fit","Room does not meet needs","OK")))))))))</f>
        <v/>
      </c>
    </row>
    <row r="165">
      <c r="A165" s="17" t="n"/>
      <c r="B165" s="17" t="n"/>
      <c r="C165" s="17" t="n"/>
      <c r="D165" s="17" t="n"/>
      <c r="E165" s="35" t="n"/>
      <c r="F165" s="19" t="n"/>
      <c r="G165" s="19" t="n"/>
      <c r="H165" s="20" t="n"/>
      <c r="I165" s="21" t="n"/>
      <c r="J165" s="21" t="n"/>
      <c r="K165" s="21" t="n"/>
      <c r="L165" s="21" t="n"/>
      <c r="M165" s="21" t="n"/>
      <c r="N165" s="22">
        <f>IF(OR(A165="",F165="",G165="",G165&lt;=F165),"",(G165-F165)*24)</f>
        <v/>
      </c>
      <c r="O165" s="23">
        <f>IF(L165="","",IFERROR(INDEX(Rooms!$C$6:$C$30,MATCH(L165,Rooms!$A$6:$A$30,0)),""))</f>
        <v/>
      </c>
      <c r="P165" s="23">
        <f>IF(OR(A165="",E165="",F165="",G165="",L165="",M165="Canceled",G165&lt;=F165),"",MAX(0,COUNTIFS($E$7:$E$206,E165,$L$7:$L$206,L165,$F$7:$F$206,"&lt;"&amp;G165,$G$7:$G$206,"&gt;"&amp;F165,$M$7:$M$206,"&lt;&gt;Canceled",$A$7:$A$206,"&lt;&gt;")-1))</f>
        <v/>
      </c>
      <c r="Q165" s="24">
        <f>IF(OR(A165="",L165=""),"",IFERROR(IF(OR(H165&gt;INDEX(Rooms!$C$6:$C$30,MATCH(L165,Rooms!$A$6:$A$30,0)),AND(I165="Yes",INDEX(Rooms!$D$6:$D$30,MATCH(L165,Rooms!$A$6:$A$30,0))&lt;&gt;"Yes"),AND(J165="Yes",INDEX(Rooms!$E$6:$E$30,MATCH(L165,Rooms!$A$6:$A$30,0))&lt;&gt;"Yes"),AND(K165="Yes",INDEX(Rooms!$F$6:$F$30,MATCH(L165,Rooms!$A$6:$A$30,0))&lt;&gt;"Yes")),"Does not fit","Fits"),"Does not fit"))</f>
        <v/>
      </c>
      <c r="R165" s="25">
        <f>IF(A165="","",IF(M165="Canceled","Canceled",IF(OR(B165="",C165="",D165="",E165="",F165="",G165="",H165="",I165="",J165="",K165="",M165=""),"Complete required fields",IF(G165&lt;=F165,"End time must be after start time",IF(AND(OR(M165="Ready to Schedule",M165="Scheduled"),L165=""),"Room assignment needed",IF(L165="","Draft—no room assigned",IF(IFERROR(INDEX(Rooms!$G$6:$G$30,MATCH(L165,Rooms!$A$6:$A$30,0)),"")&lt;&gt;"Yes","Room is missing or inactive",IF(P165&gt;0,"Time conflict",IF(Q165="Does not fit","Room does not meet needs","OK")))))))))</f>
        <v/>
      </c>
    </row>
    <row r="166">
      <c r="A166" s="17" t="n"/>
      <c r="B166" s="17" t="n"/>
      <c r="C166" s="17" t="n"/>
      <c r="D166" s="17" t="n"/>
      <c r="E166" s="35" t="n"/>
      <c r="F166" s="19" t="n"/>
      <c r="G166" s="19" t="n"/>
      <c r="H166" s="20" t="n"/>
      <c r="I166" s="21" t="n"/>
      <c r="J166" s="21" t="n"/>
      <c r="K166" s="21" t="n"/>
      <c r="L166" s="21" t="n"/>
      <c r="M166" s="21" t="n"/>
      <c r="N166" s="22">
        <f>IF(OR(A166="",F166="",G166="",G166&lt;=F166),"",(G166-F166)*24)</f>
        <v/>
      </c>
      <c r="O166" s="23">
        <f>IF(L166="","",IFERROR(INDEX(Rooms!$C$6:$C$30,MATCH(L166,Rooms!$A$6:$A$30,0)),""))</f>
        <v/>
      </c>
      <c r="P166" s="23">
        <f>IF(OR(A166="",E166="",F166="",G166="",L166="",M166="Canceled",G166&lt;=F166),"",MAX(0,COUNTIFS($E$7:$E$206,E166,$L$7:$L$206,L166,$F$7:$F$206,"&lt;"&amp;G166,$G$7:$G$206,"&gt;"&amp;F166,$M$7:$M$206,"&lt;&gt;Canceled",$A$7:$A$206,"&lt;&gt;")-1))</f>
        <v/>
      </c>
      <c r="Q166" s="24">
        <f>IF(OR(A166="",L166=""),"",IFERROR(IF(OR(H166&gt;INDEX(Rooms!$C$6:$C$30,MATCH(L166,Rooms!$A$6:$A$30,0)),AND(I166="Yes",INDEX(Rooms!$D$6:$D$30,MATCH(L166,Rooms!$A$6:$A$30,0))&lt;&gt;"Yes"),AND(J166="Yes",INDEX(Rooms!$E$6:$E$30,MATCH(L166,Rooms!$A$6:$A$30,0))&lt;&gt;"Yes"),AND(K166="Yes",INDEX(Rooms!$F$6:$F$30,MATCH(L166,Rooms!$A$6:$A$30,0))&lt;&gt;"Yes")),"Does not fit","Fits"),"Does not fit"))</f>
        <v/>
      </c>
      <c r="R166" s="25">
        <f>IF(A166="","",IF(M166="Canceled","Canceled",IF(OR(B166="",C166="",D166="",E166="",F166="",G166="",H166="",I166="",J166="",K166="",M166=""),"Complete required fields",IF(G166&lt;=F166,"End time must be after start time",IF(AND(OR(M166="Ready to Schedule",M166="Scheduled"),L166=""),"Room assignment needed",IF(L166="","Draft—no room assigned",IF(IFERROR(INDEX(Rooms!$G$6:$G$30,MATCH(L166,Rooms!$A$6:$A$30,0)),"")&lt;&gt;"Yes","Room is missing or inactive",IF(P166&gt;0,"Time conflict",IF(Q166="Does not fit","Room does not meet needs","OK")))))))))</f>
        <v/>
      </c>
    </row>
    <row r="167">
      <c r="A167" s="17" t="n"/>
      <c r="B167" s="17" t="n"/>
      <c r="C167" s="17" t="n"/>
      <c r="D167" s="17" t="n"/>
      <c r="E167" s="35" t="n"/>
      <c r="F167" s="19" t="n"/>
      <c r="G167" s="19" t="n"/>
      <c r="H167" s="20" t="n"/>
      <c r="I167" s="21" t="n"/>
      <c r="J167" s="21" t="n"/>
      <c r="K167" s="21" t="n"/>
      <c r="L167" s="21" t="n"/>
      <c r="M167" s="21" t="n"/>
      <c r="N167" s="22">
        <f>IF(OR(A167="",F167="",G167="",G167&lt;=F167),"",(G167-F167)*24)</f>
        <v/>
      </c>
      <c r="O167" s="23">
        <f>IF(L167="","",IFERROR(INDEX(Rooms!$C$6:$C$30,MATCH(L167,Rooms!$A$6:$A$30,0)),""))</f>
        <v/>
      </c>
      <c r="P167" s="23">
        <f>IF(OR(A167="",E167="",F167="",G167="",L167="",M167="Canceled",G167&lt;=F167),"",MAX(0,COUNTIFS($E$7:$E$206,E167,$L$7:$L$206,L167,$F$7:$F$206,"&lt;"&amp;G167,$G$7:$G$206,"&gt;"&amp;F167,$M$7:$M$206,"&lt;&gt;Canceled",$A$7:$A$206,"&lt;&gt;")-1))</f>
        <v/>
      </c>
      <c r="Q167" s="24">
        <f>IF(OR(A167="",L167=""),"",IFERROR(IF(OR(H167&gt;INDEX(Rooms!$C$6:$C$30,MATCH(L167,Rooms!$A$6:$A$30,0)),AND(I167="Yes",INDEX(Rooms!$D$6:$D$30,MATCH(L167,Rooms!$A$6:$A$30,0))&lt;&gt;"Yes"),AND(J167="Yes",INDEX(Rooms!$E$6:$E$30,MATCH(L167,Rooms!$A$6:$A$30,0))&lt;&gt;"Yes"),AND(K167="Yes",INDEX(Rooms!$F$6:$F$30,MATCH(L167,Rooms!$A$6:$A$30,0))&lt;&gt;"Yes")),"Does not fit","Fits"),"Does not fit"))</f>
        <v/>
      </c>
      <c r="R167" s="25">
        <f>IF(A167="","",IF(M167="Canceled","Canceled",IF(OR(B167="",C167="",D167="",E167="",F167="",G167="",H167="",I167="",J167="",K167="",M167=""),"Complete required fields",IF(G167&lt;=F167,"End time must be after start time",IF(AND(OR(M167="Ready to Schedule",M167="Scheduled"),L167=""),"Room assignment needed",IF(L167="","Draft—no room assigned",IF(IFERROR(INDEX(Rooms!$G$6:$G$30,MATCH(L167,Rooms!$A$6:$A$30,0)),"")&lt;&gt;"Yes","Room is missing or inactive",IF(P167&gt;0,"Time conflict",IF(Q167="Does not fit","Room does not meet needs","OK")))))))))</f>
        <v/>
      </c>
    </row>
    <row r="168">
      <c r="A168" s="17" t="n"/>
      <c r="B168" s="17" t="n"/>
      <c r="C168" s="17" t="n"/>
      <c r="D168" s="17" t="n"/>
      <c r="E168" s="35" t="n"/>
      <c r="F168" s="19" t="n"/>
      <c r="G168" s="19" t="n"/>
      <c r="H168" s="20" t="n"/>
      <c r="I168" s="21" t="n"/>
      <c r="J168" s="21" t="n"/>
      <c r="K168" s="21" t="n"/>
      <c r="L168" s="21" t="n"/>
      <c r="M168" s="21" t="n"/>
      <c r="N168" s="22">
        <f>IF(OR(A168="",F168="",G168="",G168&lt;=F168),"",(G168-F168)*24)</f>
        <v/>
      </c>
      <c r="O168" s="23">
        <f>IF(L168="","",IFERROR(INDEX(Rooms!$C$6:$C$30,MATCH(L168,Rooms!$A$6:$A$30,0)),""))</f>
        <v/>
      </c>
      <c r="P168" s="23">
        <f>IF(OR(A168="",E168="",F168="",G168="",L168="",M168="Canceled",G168&lt;=F168),"",MAX(0,COUNTIFS($E$7:$E$206,E168,$L$7:$L$206,L168,$F$7:$F$206,"&lt;"&amp;G168,$G$7:$G$206,"&gt;"&amp;F168,$M$7:$M$206,"&lt;&gt;Canceled",$A$7:$A$206,"&lt;&gt;")-1))</f>
        <v/>
      </c>
      <c r="Q168" s="24">
        <f>IF(OR(A168="",L168=""),"",IFERROR(IF(OR(H168&gt;INDEX(Rooms!$C$6:$C$30,MATCH(L168,Rooms!$A$6:$A$30,0)),AND(I168="Yes",INDEX(Rooms!$D$6:$D$30,MATCH(L168,Rooms!$A$6:$A$30,0))&lt;&gt;"Yes"),AND(J168="Yes",INDEX(Rooms!$E$6:$E$30,MATCH(L168,Rooms!$A$6:$A$30,0))&lt;&gt;"Yes"),AND(K168="Yes",INDEX(Rooms!$F$6:$F$30,MATCH(L168,Rooms!$A$6:$A$30,0))&lt;&gt;"Yes")),"Does not fit","Fits"),"Does not fit"))</f>
        <v/>
      </c>
      <c r="R168" s="25">
        <f>IF(A168="","",IF(M168="Canceled","Canceled",IF(OR(B168="",C168="",D168="",E168="",F168="",G168="",H168="",I168="",J168="",K168="",M168=""),"Complete required fields",IF(G168&lt;=F168,"End time must be after start time",IF(AND(OR(M168="Ready to Schedule",M168="Scheduled"),L168=""),"Room assignment needed",IF(L168="","Draft—no room assigned",IF(IFERROR(INDEX(Rooms!$G$6:$G$30,MATCH(L168,Rooms!$A$6:$A$30,0)),"")&lt;&gt;"Yes","Room is missing or inactive",IF(P168&gt;0,"Time conflict",IF(Q168="Does not fit","Room does not meet needs","OK")))))))))</f>
        <v/>
      </c>
    </row>
    <row r="169">
      <c r="A169" s="17" t="n"/>
      <c r="B169" s="17" t="n"/>
      <c r="C169" s="17" t="n"/>
      <c r="D169" s="17" t="n"/>
      <c r="E169" s="35" t="n"/>
      <c r="F169" s="19" t="n"/>
      <c r="G169" s="19" t="n"/>
      <c r="H169" s="20" t="n"/>
      <c r="I169" s="21" t="n"/>
      <c r="J169" s="21" t="n"/>
      <c r="K169" s="21" t="n"/>
      <c r="L169" s="21" t="n"/>
      <c r="M169" s="21" t="n"/>
      <c r="N169" s="22">
        <f>IF(OR(A169="",F169="",G169="",G169&lt;=F169),"",(G169-F169)*24)</f>
        <v/>
      </c>
      <c r="O169" s="23">
        <f>IF(L169="","",IFERROR(INDEX(Rooms!$C$6:$C$30,MATCH(L169,Rooms!$A$6:$A$30,0)),""))</f>
        <v/>
      </c>
      <c r="P169" s="23">
        <f>IF(OR(A169="",E169="",F169="",G169="",L169="",M169="Canceled",G169&lt;=F169),"",MAX(0,COUNTIFS($E$7:$E$206,E169,$L$7:$L$206,L169,$F$7:$F$206,"&lt;"&amp;G169,$G$7:$G$206,"&gt;"&amp;F169,$M$7:$M$206,"&lt;&gt;Canceled",$A$7:$A$206,"&lt;&gt;")-1))</f>
        <v/>
      </c>
      <c r="Q169" s="24">
        <f>IF(OR(A169="",L169=""),"",IFERROR(IF(OR(H169&gt;INDEX(Rooms!$C$6:$C$30,MATCH(L169,Rooms!$A$6:$A$30,0)),AND(I169="Yes",INDEX(Rooms!$D$6:$D$30,MATCH(L169,Rooms!$A$6:$A$30,0))&lt;&gt;"Yes"),AND(J169="Yes",INDEX(Rooms!$E$6:$E$30,MATCH(L169,Rooms!$A$6:$A$30,0))&lt;&gt;"Yes"),AND(K169="Yes",INDEX(Rooms!$F$6:$F$30,MATCH(L169,Rooms!$A$6:$A$30,0))&lt;&gt;"Yes")),"Does not fit","Fits"),"Does not fit"))</f>
        <v/>
      </c>
      <c r="R169" s="25">
        <f>IF(A169="","",IF(M169="Canceled","Canceled",IF(OR(B169="",C169="",D169="",E169="",F169="",G169="",H169="",I169="",J169="",K169="",M169=""),"Complete required fields",IF(G169&lt;=F169,"End time must be after start time",IF(AND(OR(M169="Ready to Schedule",M169="Scheduled"),L169=""),"Room assignment needed",IF(L169="","Draft—no room assigned",IF(IFERROR(INDEX(Rooms!$G$6:$G$30,MATCH(L169,Rooms!$A$6:$A$30,0)),"")&lt;&gt;"Yes","Room is missing or inactive",IF(P169&gt;0,"Time conflict",IF(Q169="Does not fit","Room does not meet needs","OK")))))))))</f>
        <v/>
      </c>
    </row>
    <row r="170">
      <c r="A170" s="17" t="n"/>
      <c r="B170" s="17" t="n"/>
      <c r="C170" s="17" t="n"/>
      <c r="D170" s="17" t="n"/>
      <c r="E170" s="35" t="n"/>
      <c r="F170" s="19" t="n"/>
      <c r="G170" s="19" t="n"/>
      <c r="H170" s="20" t="n"/>
      <c r="I170" s="21" t="n"/>
      <c r="J170" s="21" t="n"/>
      <c r="K170" s="21" t="n"/>
      <c r="L170" s="21" t="n"/>
      <c r="M170" s="21" t="n"/>
      <c r="N170" s="22">
        <f>IF(OR(A170="",F170="",G170="",G170&lt;=F170),"",(G170-F170)*24)</f>
        <v/>
      </c>
      <c r="O170" s="23">
        <f>IF(L170="","",IFERROR(INDEX(Rooms!$C$6:$C$30,MATCH(L170,Rooms!$A$6:$A$30,0)),""))</f>
        <v/>
      </c>
      <c r="P170" s="23">
        <f>IF(OR(A170="",E170="",F170="",G170="",L170="",M170="Canceled",G170&lt;=F170),"",MAX(0,COUNTIFS($E$7:$E$206,E170,$L$7:$L$206,L170,$F$7:$F$206,"&lt;"&amp;G170,$G$7:$G$206,"&gt;"&amp;F170,$M$7:$M$206,"&lt;&gt;Canceled",$A$7:$A$206,"&lt;&gt;")-1))</f>
        <v/>
      </c>
      <c r="Q170" s="24">
        <f>IF(OR(A170="",L170=""),"",IFERROR(IF(OR(H170&gt;INDEX(Rooms!$C$6:$C$30,MATCH(L170,Rooms!$A$6:$A$30,0)),AND(I170="Yes",INDEX(Rooms!$D$6:$D$30,MATCH(L170,Rooms!$A$6:$A$30,0))&lt;&gt;"Yes"),AND(J170="Yes",INDEX(Rooms!$E$6:$E$30,MATCH(L170,Rooms!$A$6:$A$30,0))&lt;&gt;"Yes"),AND(K170="Yes",INDEX(Rooms!$F$6:$F$30,MATCH(L170,Rooms!$A$6:$A$30,0))&lt;&gt;"Yes")),"Does not fit","Fits"),"Does not fit"))</f>
        <v/>
      </c>
      <c r="R170" s="25">
        <f>IF(A170="","",IF(M170="Canceled","Canceled",IF(OR(B170="",C170="",D170="",E170="",F170="",G170="",H170="",I170="",J170="",K170="",M170=""),"Complete required fields",IF(G170&lt;=F170,"End time must be after start time",IF(AND(OR(M170="Ready to Schedule",M170="Scheduled"),L170=""),"Room assignment needed",IF(L170="","Draft—no room assigned",IF(IFERROR(INDEX(Rooms!$G$6:$G$30,MATCH(L170,Rooms!$A$6:$A$30,0)),"")&lt;&gt;"Yes","Room is missing or inactive",IF(P170&gt;0,"Time conflict",IF(Q170="Does not fit","Room does not meet needs","OK")))))))))</f>
        <v/>
      </c>
    </row>
    <row r="171">
      <c r="A171" s="17" t="n"/>
      <c r="B171" s="17" t="n"/>
      <c r="C171" s="17" t="n"/>
      <c r="D171" s="17" t="n"/>
      <c r="E171" s="35" t="n"/>
      <c r="F171" s="19" t="n"/>
      <c r="G171" s="19" t="n"/>
      <c r="H171" s="20" t="n"/>
      <c r="I171" s="21" t="n"/>
      <c r="J171" s="21" t="n"/>
      <c r="K171" s="21" t="n"/>
      <c r="L171" s="21" t="n"/>
      <c r="M171" s="21" t="n"/>
      <c r="N171" s="22">
        <f>IF(OR(A171="",F171="",G171="",G171&lt;=F171),"",(G171-F171)*24)</f>
        <v/>
      </c>
      <c r="O171" s="23">
        <f>IF(L171="","",IFERROR(INDEX(Rooms!$C$6:$C$30,MATCH(L171,Rooms!$A$6:$A$30,0)),""))</f>
        <v/>
      </c>
      <c r="P171" s="23">
        <f>IF(OR(A171="",E171="",F171="",G171="",L171="",M171="Canceled",G171&lt;=F171),"",MAX(0,COUNTIFS($E$7:$E$206,E171,$L$7:$L$206,L171,$F$7:$F$206,"&lt;"&amp;G171,$G$7:$G$206,"&gt;"&amp;F171,$M$7:$M$206,"&lt;&gt;Canceled",$A$7:$A$206,"&lt;&gt;")-1))</f>
        <v/>
      </c>
      <c r="Q171" s="24">
        <f>IF(OR(A171="",L171=""),"",IFERROR(IF(OR(H171&gt;INDEX(Rooms!$C$6:$C$30,MATCH(L171,Rooms!$A$6:$A$30,0)),AND(I171="Yes",INDEX(Rooms!$D$6:$D$30,MATCH(L171,Rooms!$A$6:$A$30,0))&lt;&gt;"Yes"),AND(J171="Yes",INDEX(Rooms!$E$6:$E$30,MATCH(L171,Rooms!$A$6:$A$30,0))&lt;&gt;"Yes"),AND(K171="Yes",INDEX(Rooms!$F$6:$F$30,MATCH(L171,Rooms!$A$6:$A$30,0))&lt;&gt;"Yes")),"Does not fit","Fits"),"Does not fit"))</f>
        <v/>
      </c>
      <c r="R171" s="25">
        <f>IF(A171="","",IF(M171="Canceled","Canceled",IF(OR(B171="",C171="",D171="",E171="",F171="",G171="",H171="",I171="",J171="",K171="",M171=""),"Complete required fields",IF(G171&lt;=F171,"End time must be after start time",IF(AND(OR(M171="Ready to Schedule",M171="Scheduled"),L171=""),"Room assignment needed",IF(L171="","Draft—no room assigned",IF(IFERROR(INDEX(Rooms!$G$6:$G$30,MATCH(L171,Rooms!$A$6:$A$30,0)),"")&lt;&gt;"Yes","Room is missing or inactive",IF(P171&gt;0,"Time conflict",IF(Q171="Does not fit","Room does not meet needs","OK")))))))))</f>
        <v/>
      </c>
    </row>
    <row r="172">
      <c r="A172" s="17" t="n"/>
      <c r="B172" s="17" t="n"/>
      <c r="C172" s="17" t="n"/>
      <c r="D172" s="17" t="n"/>
      <c r="E172" s="35" t="n"/>
      <c r="F172" s="19" t="n"/>
      <c r="G172" s="19" t="n"/>
      <c r="H172" s="20" t="n"/>
      <c r="I172" s="21" t="n"/>
      <c r="J172" s="21" t="n"/>
      <c r="K172" s="21" t="n"/>
      <c r="L172" s="21" t="n"/>
      <c r="M172" s="21" t="n"/>
      <c r="N172" s="22">
        <f>IF(OR(A172="",F172="",G172="",G172&lt;=F172),"",(G172-F172)*24)</f>
        <v/>
      </c>
      <c r="O172" s="23">
        <f>IF(L172="","",IFERROR(INDEX(Rooms!$C$6:$C$30,MATCH(L172,Rooms!$A$6:$A$30,0)),""))</f>
        <v/>
      </c>
      <c r="P172" s="23">
        <f>IF(OR(A172="",E172="",F172="",G172="",L172="",M172="Canceled",G172&lt;=F172),"",MAX(0,COUNTIFS($E$7:$E$206,E172,$L$7:$L$206,L172,$F$7:$F$206,"&lt;"&amp;G172,$G$7:$G$206,"&gt;"&amp;F172,$M$7:$M$206,"&lt;&gt;Canceled",$A$7:$A$206,"&lt;&gt;")-1))</f>
        <v/>
      </c>
      <c r="Q172" s="24">
        <f>IF(OR(A172="",L172=""),"",IFERROR(IF(OR(H172&gt;INDEX(Rooms!$C$6:$C$30,MATCH(L172,Rooms!$A$6:$A$30,0)),AND(I172="Yes",INDEX(Rooms!$D$6:$D$30,MATCH(L172,Rooms!$A$6:$A$30,0))&lt;&gt;"Yes"),AND(J172="Yes",INDEX(Rooms!$E$6:$E$30,MATCH(L172,Rooms!$A$6:$A$30,0))&lt;&gt;"Yes"),AND(K172="Yes",INDEX(Rooms!$F$6:$F$30,MATCH(L172,Rooms!$A$6:$A$30,0))&lt;&gt;"Yes")),"Does not fit","Fits"),"Does not fit"))</f>
        <v/>
      </c>
      <c r="R172" s="25">
        <f>IF(A172="","",IF(M172="Canceled","Canceled",IF(OR(B172="",C172="",D172="",E172="",F172="",G172="",H172="",I172="",J172="",K172="",M172=""),"Complete required fields",IF(G172&lt;=F172,"End time must be after start time",IF(AND(OR(M172="Ready to Schedule",M172="Scheduled"),L172=""),"Room assignment needed",IF(L172="","Draft—no room assigned",IF(IFERROR(INDEX(Rooms!$G$6:$G$30,MATCH(L172,Rooms!$A$6:$A$30,0)),"")&lt;&gt;"Yes","Room is missing or inactive",IF(P172&gt;0,"Time conflict",IF(Q172="Does not fit","Room does not meet needs","OK")))))))))</f>
        <v/>
      </c>
    </row>
    <row r="173">
      <c r="A173" s="17" t="n"/>
      <c r="B173" s="17" t="n"/>
      <c r="C173" s="17" t="n"/>
      <c r="D173" s="17" t="n"/>
      <c r="E173" s="35" t="n"/>
      <c r="F173" s="19" t="n"/>
      <c r="G173" s="19" t="n"/>
      <c r="H173" s="20" t="n"/>
      <c r="I173" s="21" t="n"/>
      <c r="J173" s="21" t="n"/>
      <c r="K173" s="21" t="n"/>
      <c r="L173" s="21" t="n"/>
      <c r="M173" s="21" t="n"/>
      <c r="N173" s="22">
        <f>IF(OR(A173="",F173="",G173="",G173&lt;=F173),"",(G173-F173)*24)</f>
        <v/>
      </c>
      <c r="O173" s="23">
        <f>IF(L173="","",IFERROR(INDEX(Rooms!$C$6:$C$30,MATCH(L173,Rooms!$A$6:$A$30,0)),""))</f>
        <v/>
      </c>
      <c r="P173" s="23">
        <f>IF(OR(A173="",E173="",F173="",G173="",L173="",M173="Canceled",G173&lt;=F173),"",MAX(0,COUNTIFS($E$7:$E$206,E173,$L$7:$L$206,L173,$F$7:$F$206,"&lt;"&amp;G173,$G$7:$G$206,"&gt;"&amp;F173,$M$7:$M$206,"&lt;&gt;Canceled",$A$7:$A$206,"&lt;&gt;")-1))</f>
        <v/>
      </c>
      <c r="Q173" s="24">
        <f>IF(OR(A173="",L173=""),"",IFERROR(IF(OR(H173&gt;INDEX(Rooms!$C$6:$C$30,MATCH(L173,Rooms!$A$6:$A$30,0)),AND(I173="Yes",INDEX(Rooms!$D$6:$D$30,MATCH(L173,Rooms!$A$6:$A$30,0))&lt;&gt;"Yes"),AND(J173="Yes",INDEX(Rooms!$E$6:$E$30,MATCH(L173,Rooms!$A$6:$A$30,0))&lt;&gt;"Yes"),AND(K173="Yes",INDEX(Rooms!$F$6:$F$30,MATCH(L173,Rooms!$A$6:$A$30,0))&lt;&gt;"Yes")),"Does not fit","Fits"),"Does not fit"))</f>
        <v/>
      </c>
      <c r="R173" s="25">
        <f>IF(A173="","",IF(M173="Canceled","Canceled",IF(OR(B173="",C173="",D173="",E173="",F173="",G173="",H173="",I173="",J173="",K173="",M173=""),"Complete required fields",IF(G173&lt;=F173,"End time must be after start time",IF(AND(OR(M173="Ready to Schedule",M173="Scheduled"),L173=""),"Room assignment needed",IF(L173="","Draft—no room assigned",IF(IFERROR(INDEX(Rooms!$G$6:$G$30,MATCH(L173,Rooms!$A$6:$A$30,0)),"")&lt;&gt;"Yes","Room is missing or inactive",IF(P173&gt;0,"Time conflict",IF(Q173="Does not fit","Room does not meet needs","OK")))))))))</f>
        <v/>
      </c>
    </row>
    <row r="174">
      <c r="A174" s="17" t="n"/>
      <c r="B174" s="17" t="n"/>
      <c r="C174" s="17" t="n"/>
      <c r="D174" s="17" t="n"/>
      <c r="E174" s="35" t="n"/>
      <c r="F174" s="19" t="n"/>
      <c r="G174" s="19" t="n"/>
      <c r="H174" s="20" t="n"/>
      <c r="I174" s="21" t="n"/>
      <c r="J174" s="21" t="n"/>
      <c r="K174" s="21" t="n"/>
      <c r="L174" s="21" t="n"/>
      <c r="M174" s="21" t="n"/>
      <c r="N174" s="22">
        <f>IF(OR(A174="",F174="",G174="",G174&lt;=F174),"",(G174-F174)*24)</f>
        <v/>
      </c>
      <c r="O174" s="23">
        <f>IF(L174="","",IFERROR(INDEX(Rooms!$C$6:$C$30,MATCH(L174,Rooms!$A$6:$A$30,0)),""))</f>
        <v/>
      </c>
      <c r="P174" s="23">
        <f>IF(OR(A174="",E174="",F174="",G174="",L174="",M174="Canceled",G174&lt;=F174),"",MAX(0,COUNTIFS($E$7:$E$206,E174,$L$7:$L$206,L174,$F$7:$F$206,"&lt;"&amp;G174,$G$7:$G$206,"&gt;"&amp;F174,$M$7:$M$206,"&lt;&gt;Canceled",$A$7:$A$206,"&lt;&gt;")-1))</f>
        <v/>
      </c>
      <c r="Q174" s="24">
        <f>IF(OR(A174="",L174=""),"",IFERROR(IF(OR(H174&gt;INDEX(Rooms!$C$6:$C$30,MATCH(L174,Rooms!$A$6:$A$30,0)),AND(I174="Yes",INDEX(Rooms!$D$6:$D$30,MATCH(L174,Rooms!$A$6:$A$30,0))&lt;&gt;"Yes"),AND(J174="Yes",INDEX(Rooms!$E$6:$E$30,MATCH(L174,Rooms!$A$6:$A$30,0))&lt;&gt;"Yes"),AND(K174="Yes",INDEX(Rooms!$F$6:$F$30,MATCH(L174,Rooms!$A$6:$A$30,0))&lt;&gt;"Yes")),"Does not fit","Fits"),"Does not fit"))</f>
        <v/>
      </c>
      <c r="R174" s="25">
        <f>IF(A174="","",IF(M174="Canceled","Canceled",IF(OR(B174="",C174="",D174="",E174="",F174="",G174="",H174="",I174="",J174="",K174="",M174=""),"Complete required fields",IF(G174&lt;=F174,"End time must be after start time",IF(AND(OR(M174="Ready to Schedule",M174="Scheduled"),L174=""),"Room assignment needed",IF(L174="","Draft—no room assigned",IF(IFERROR(INDEX(Rooms!$G$6:$G$30,MATCH(L174,Rooms!$A$6:$A$30,0)),"")&lt;&gt;"Yes","Room is missing or inactive",IF(P174&gt;0,"Time conflict",IF(Q174="Does not fit","Room does not meet needs","OK")))))))))</f>
        <v/>
      </c>
    </row>
    <row r="175">
      <c r="A175" s="17" t="n"/>
      <c r="B175" s="17" t="n"/>
      <c r="C175" s="17" t="n"/>
      <c r="D175" s="17" t="n"/>
      <c r="E175" s="35" t="n"/>
      <c r="F175" s="19" t="n"/>
      <c r="G175" s="19" t="n"/>
      <c r="H175" s="20" t="n"/>
      <c r="I175" s="21" t="n"/>
      <c r="J175" s="21" t="n"/>
      <c r="K175" s="21" t="n"/>
      <c r="L175" s="21" t="n"/>
      <c r="M175" s="21" t="n"/>
      <c r="N175" s="22">
        <f>IF(OR(A175="",F175="",G175="",G175&lt;=F175),"",(G175-F175)*24)</f>
        <v/>
      </c>
      <c r="O175" s="23">
        <f>IF(L175="","",IFERROR(INDEX(Rooms!$C$6:$C$30,MATCH(L175,Rooms!$A$6:$A$30,0)),""))</f>
        <v/>
      </c>
      <c r="P175" s="23">
        <f>IF(OR(A175="",E175="",F175="",G175="",L175="",M175="Canceled",G175&lt;=F175),"",MAX(0,COUNTIFS($E$7:$E$206,E175,$L$7:$L$206,L175,$F$7:$F$206,"&lt;"&amp;G175,$G$7:$G$206,"&gt;"&amp;F175,$M$7:$M$206,"&lt;&gt;Canceled",$A$7:$A$206,"&lt;&gt;")-1))</f>
        <v/>
      </c>
      <c r="Q175" s="24">
        <f>IF(OR(A175="",L175=""),"",IFERROR(IF(OR(H175&gt;INDEX(Rooms!$C$6:$C$30,MATCH(L175,Rooms!$A$6:$A$30,0)),AND(I175="Yes",INDEX(Rooms!$D$6:$D$30,MATCH(L175,Rooms!$A$6:$A$30,0))&lt;&gt;"Yes"),AND(J175="Yes",INDEX(Rooms!$E$6:$E$30,MATCH(L175,Rooms!$A$6:$A$30,0))&lt;&gt;"Yes"),AND(K175="Yes",INDEX(Rooms!$F$6:$F$30,MATCH(L175,Rooms!$A$6:$A$30,0))&lt;&gt;"Yes")),"Does not fit","Fits"),"Does not fit"))</f>
        <v/>
      </c>
      <c r="R175" s="25">
        <f>IF(A175="","",IF(M175="Canceled","Canceled",IF(OR(B175="",C175="",D175="",E175="",F175="",G175="",H175="",I175="",J175="",K175="",M175=""),"Complete required fields",IF(G175&lt;=F175,"End time must be after start time",IF(AND(OR(M175="Ready to Schedule",M175="Scheduled"),L175=""),"Room assignment needed",IF(L175="","Draft—no room assigned",IF(IFERROR(INDEX(Rooms!$G$6:$G$30,MATCH(L175,Rooms!$A$6:$A$30,0)),"")&lt;&gt;"Yes","Room is missing or inactive",IF(P175&gt;0,"Time conflict",IF(Q175="Does not fit","Room does not meet needs","OK")))))))))</f>
        <v/>
      </c>
    </row>
    <row r="176">
      <c r="A176" s="17" t="n"/>
      <c r="B176" s="17" t="n"/>
      <c r="C176" s="17" t="n"/>
      <c r="D176" s="17" t="n"/>
      <c r="E176" s="35" t="n"/>
      <c r="F176" s="19" t="n"/>
      <c r="G176" s="19" t="n"/>
      <c r="H176" s="20" t="n"/>
      <c r="I176" s="21" t="n"/>
      <c r="J176" s="21" t="n"/>
      <c r="K176" s="21" t="n"/>
      <c r="L176" s="21" t="n"/>
      <c r="M176" s="21" t="n"/>
      <c r="N176" s="22">
        <f>IF(OR(A176="",F176="",G176="",G176&lt;=F176),"",(G176-F176)*24)</f>
        <v/>
      </c>
      <c r="O176" s="23">
        <f>IF(L176="","",IFERROR(INDEX(Rooms!$C$6:$C$30,MATCH(L176,Rooms!$A$6:$A$30,0)),""))</f>
        <v/>
      </c>
      <c r="P176" s="23">
        <f>IF(OR(A176="",E176="",F176="",G176="",L176="",M176="Canceled",G176&lt;=F176),"",MAX(0,COUNTIFS($E$7:$E$206,E176,$L$7:$L$206,L176,$F$7:$F$206,"&lt;"&amp;G176,$G$7:$G$206,"&gt;"&amp;F176,$M$7:$M$206,"&lt;&gt;Canceled",$A$7:$A$206,"&lt;&gt;")-1))</f>
        <v/>
      </c>
      <c r="Q176" s="24">
        <f>IF(OR(A176="",L176=""),"",IFERROR(IF(OR(H176&gt;INDEX(Rooms!$C$6:$C$30,MATCH(L176,Rooms!$A$6:$A$30,0)),AND(I176="Yes",INDEX(Rooms!$D$6:$D$30,MATCH(L176,Rooms!$A$6:$A$30,0))&lt;&gt;"Yes"),AND(J176="Yes",INDEX(Rooms!$E$6:$E$30,MATCH(L176,Rooms!$A$6:$A$30,0))&lt;&gt;"Yes"),AND(K176="Yes",INDEX(Rooms!$F$6:$F$30,MATCH(L176,Rooms!$A$6:$A$30,0))&lt;&gt;"Yes")),"Does not fit","Fits"),"Does not fit"))</f>
        <v/>
      </c>
      <c r="R176" s="25">
        <f>IF(A176="","",IF(M176="Canceled","Canceled",IF(OR(B176="",C176="",D176="",E176="",F176="",G176="",H176="",I176="",J176="",K176="",M176=""),"Complete required fields",IF(G176&lt;=F176,"End time must be after start time",IF(AND(OR(M176="Ready to Schedule",M176="Scheduled"),L176=""),"Room assignment needed",IF(L176="","Draft—no room assigned",IF(IFERROR(INDEX(Rooms!$G$6:$G$30,MATCH(L176,Rooms!$A$6:$A$30,0)),"")&lt;&gt;"Yes","Room is missing or inactive",IF(P176&gt;0,"Time conflict",IF(Q176="Does not fit","Room does not meet needs","OK")))))))))</f>
        <v/>
      </c>
    </row>
    <row r="177">
      <c r="A177" s="17" t="n"/>
      <c r="B177" s="17" t="n"/>
      <c r="C177" s="17" t="n"/>
      <c r="D177" s="17" t="n"/>
      <c r="E177" s="35" t="n"/>
      <c r="F177" s="19" t="n"/>
      <c r="G177" s="19" t="n"/>
      <c r="H177" s="20" t="n"/>
      <c r="I177" s="21" t="n"/>
      <c r="J177" s="21" t="n"/>
      <c r="K177" s="21" t="n"/>
      <c r="L177" s="21" t="n"/>
      <c r="M177" s="21" t="n"/>
      <c r="N177" s="22">
        <f>IF(OR(A177="",F177="",G177="",G177&lt;=F177),"",(G177-F177)*24)</f>
        <v/>
      </c>
      <c r="O177" s="23">
        <f>IF(L177="","",IFERROR(INDEX(Rooms!$C$6:$C$30,MATCH(L177,Rooms!$A$6:$A$30,0)),""))</f>
        <v/>
      </c>
      <c r="P177" s="23">
        <f>IF(OR(A177="",E177="",F177="",G177="",L177="",M177="Canceled",G177&lt;=F177),"",MAX(0,COUNTIFS($E$7:$E$206,E177,$L$7:$L$206,L177,$F$7:$F$206,"&lt;"&amp;G177,$G$7:$G$206,"&gt;"&amp;F177,$M$7:$M$206,"&lt;&gt;Canceled",$A$7:$A$206,"&lt;&gt;")-1))</f>
        <v/>
      </c>
      <c r="Q177" s="24">
        <f>IF(OR(A177="",L177=""),"",IFERROR(IF(OR(H177&gt;INDEX(Rooms!$C$6:$C$30,MATCH(L177,Rooms!$A$6:$A$30,0)),AND(I177="Yes",INDEX(Rooms!$D$6:$D$30,MATCH(L177,Rooms!$A$6:$A$30,0))&lt;&gt;"Yes"),AND(J177="Yes",INDEX(Rooms!$E$6:$E$30,MATCH(L177,Rooms!$A$6:$A$30,0))&lt;&gt;"Yes"),AND(K177="Yes",INDEX(Rooms!$F$6:$F$30,MATCH(L177,Rooms!$A$6:$A$30,0))&lt;&gt;"Yes")),"Does not fit","Fits"),"Does not fit"))</f>
        <v/>
      </c>
      <c r="R177" s="25">
        <f>IF(A177="","",IF(M177="Canceled","Canceled",IF(OR(B177="",C177="",D177="",E177="",F177="",G177="",H177="",I177="",J177="",K177="",M177=""),"Complete required fields",IF(G177&lt;=F177,"End time must be after start time",IF(AND(OR(M177="Ready to Schedule",M177="Scheduled"),L177=""),"Room assignment needed",IF(L177="","Draft—no room assigned",IF(IFERROR(INDEX(Rooms!$G$6:$G$30,MATCH(L177,Rooms!$A$6:$A$30,0)),"")&lt;&gt;"Yes","Room is missing or inactive",IF(P177&gt;0,"Time conflict",IF(Q177="Does not fit","Room does not meet needs","OK")))))))))</f>
        <v/>
      </c>
    </row>
    <row r="178">
      <c r="A178" s="17" t="n"/>
      <c r="B178" s="17" t="n"/>
      <c r="C178" s="17" t="n"/>
      <c r="D178" s="17" t="n"/>
      <c r="E178" s="35" t="n"/>
      <c r="F178" s="19" t="n"/>
      <c r="G178" s="19" t="n"/>
      <c r="H178" s="20" t="n"/>
      <c r="I178" s="21" t="n"/>
      <c r="J178" s="21" t="n"/>
      <c r="K178" s="21" t="n"/>
      <c r="L178" s="21" t="n"/>
      <c r="M178" s="21" t="n"/>
      <c r="N178" s="22">
        <f>IF(OR(A178="",F178="",G178="",G178&lt;=F178),"",(G178-F178)*24)</f>
        <v/>
      </c>
      <c r="O178" s="23">
        <f>IF(L178="","",IFERROR(INDEX(Rooms!$C$6:$C$30,MATCH(L178,Rooms!$A$6:$A$30,0)),""))</f>
        <v/>
      </c>
      <c r="P178" s="23">
        <f>IF(OR(A178="",E178="",F178="",G178="",L178="",M178="Canceled",G178&lt;=F178),"",MAX(0,COUNTIFS($E$7:$E$206,E178,$L$7:$L$206,L178,$F$7:$F$206,"&lt;"&amp;G178,$G$7:$G$206,"&gt;"&amp;F178,$M$7:$M$206,"&lt;&gt;Canceled",$A$7:$A$206,"&lt;&gt;")-1))</f>
        <v/>
      </c>
      <c r="Q178" s="24">
        <f>IF(OR(A178="",L178=""),"",IFERROR(IF(OR(H178&gt;INDEX(Rooms!$C$6:$C$30,MATCH(L178,Rooms!$A$6:$A$30,0)),AND(I178="Yes",INDEX(Rooms!$D$6:$D$30,MATCH(L178,Rooms!$A$6:$A$30,0))&lt;&gt;"Yes"),AND(J178="Yes",INDEX(Rooms!$E$6:$E$30,MATCH(L178,Rooms!$A$6:$A$30,0))&lt;&gt;"Yes"),AND(K178="Yes",INDEX(Rooms!$F$6:$F$30,MATCH(L178,Rooms!$A$6:$A$30,0))&lt;&gt;"Yes")),"Does not fit","Fits"),"Does not fit"))</f>
        <v/>
      </c>
      <c r="R178" s="25">
        <f>IF(A178="","",IF(M178="Canceled","Canceled",IF(OR(B178="",C178="",D178="",E178="",F178="",G178="",H178="",I178="",J178="",K178="",M178=""),"Complete required fields",IF(G178&lt;=F178,"End time must be after start time",IF(AND(OR(M178="Ready to Schedule",M178="Scheduled"),L178=""),"Room assignment needed",IF(L178="","Draft—no room assigned",IF(IFERROR(INDEX(Rooms!$G$6:$G$30,MATCH(L178,Rooms!$A$6:$A$30,0)),"")&lt;&gt;"Yes","Room is missing or inactive",IF(P178&gt;0,"Time conflict",IF(Q178="Does not fit","Room does not meet needs","OK")))))))))</f>
        <v/>
      </c>
    </row>
    <row r="179">
      <c r="A179" s="17" t="n"/>
      <c r="B179" s="17" t="n"/>
      <c r="C179" s="17" t="n"/>
      <c r="D179" s="17" t="n"/>
      <c r="E179" s="35" t="n"/>
      <c r="F179" s="19" t="n"/>
      <c r="G179" s="19" t="n"/>
      <c r="H179" s="20" t="n"/>
      <c r="I179" s="21" t="n"/>
      <c r="J179" s="21" t="n"/>
      <c r="K179" s="21" t="n"/>
      <c r="L179" s="21" t="n"/>
      <c r="M179" s="21" t="n"/>
      <c r="N179" s="22">
        <f>IF(OR(A179="",F179="",G179="",G179&lt;=F179),"",(G179-F179)*24)</f>
        <v/>
      </c>
      <c r="O179" s="23">
        <f>IF(L179="","",IFERROR(INDEX(Rooms!$C$6:$C$30,MATCH(L179,Rooms!$A$6:$A$30,0)),""))</f>
        <v/>
      </c>
      <c r="P179" s="23">
        <f>IF(OR(A179="",E179="",F179="",G179="",L179="",M179="Canceled",G179&lt;=F179),"",MAX(0,COUNTIFS($E$7:$E$206,E179,$L$7:$L$206,L179,$F$7:$F$206,"&lt;"&amp;G179,$G$7:$G$206,"&gt;"&amp;F179,$M$7:$M$206,"&lt;&gt;Canceled",$A$7:$A$206,"&lt;&gt;")-1))</f>
        <v/>
      </c>
      <c r="Q179" s="24">
        <f>IF(OR(A179="",L179=""),"",IFERROR(IF(OR(H179&gt;INDEX(Rooms!$C$6:$C$30,MATCH(L179,Rooms!$A$6:$A$30,0)),AND(I179="Yes",INDEX(Rooms!$D$6:$D$30,MATCH(L179,Rooms!$A$6:$A$30,0))&lt;&gt;"Yes"),AND(J179="Yes",INDEX(Rooms!$E$6:$E$30,MATCH(L179,Rooms!$A$6:$A$30,0))&lt;&gt;"Yes"),AND(K179="Yes",INDEX(Rooms!$F$6:$F$30,MATCH(L179,Rooms!$A$6:$A$30,0))&lt;&gt;"Yes")),"Does not fit","Fits"),"Does not fit"))</f>
        <v/>
      </c>
      <c r="R179" s="25">
        <f>IF(A179="","",IF(M179="Canceled","Canceled",IF(OR(B179="",C179="",D179="",E179="",F179="",G179="",H179="",I179="",J179="",K179="",M179=""),"Complete required fields",IF(G179&lt;=F179,"End time must be after start time",IF(AND(OR(M179="Ready to Schedule",M179="Scheduled"),L179=""),"Room assignment needed",IF(L179="","Draft—no room assigned",IF(IFERROR(INDEX(Rooms!$G$6:$G$30,MATCH(L179,Rooms!$A$6:$A$30,0)),"")&lt;&gt;"Yes","Room is missing or inactive",IF(P179&gt;0,"Time conflict",IF(Q179="Does not fit","Room does not meet needs","OK")))))))))</f>
        <v/>
      </c>
    </row>
    <row r="180">
      <c r="A180" s="17" t="n"/>
      <c r="B180" s="17" t="n"/>
      <c r="C180" s="17" t="n"/>
      <c r="D180" s="17" t="n"/>
      <c r="E180" s="35" t="n"/>
      <c r="F180" s="19" t="n"/>
      <c r="G180" s="19" t="n"/>
      <c r="H180" s="20" t="n"/>
      <c r="I180" s="21" t="n"/>
      <c r="J180" s="21" t="n"/>
      <c r="K180" s="21" t="n"/>
      <c r="L180" s="21" t="n"/>
      <c r="M180" s="21" t="n"/>
      <c r="N180" s="22">
        <f>IF(OR(A180="",F180="",G180="",G180&lt;=F180),"",(G180-F180)*24)</f>
        <v/>
      </c>
      <c r="O180" s="23">
        <f>IF(L180="","",IFERROR(INDEX(Rooms!$C$6:$C$30,MATCH(L180,Rooms!$A$6:$A$30,0)),""))</f>
        <v/>
      </c>
      <c r="P180" s="23">
        <f>IF(OR(A180="",E180="",F180="",G180="",L180="",M180="Canceled",G180&lt;=F180),"",MAX(0,COUNTIFS($E$7:$E$206,E180,$L$7:$L$206,L180,$F$7:$F$206,"&lt;"&amp;G180,$G$7:$G$206,"&gt;"&amp;F180,$M$7:$M$206,"&lt;&gt;Canceled",$A$7:$A$206,"&lt;&gt;")-1))</f>
        <v/>
      </c>
      <c r="Q180" s="24">
        <f>IF(OR(A180="",L180=""),"",IFERROR(IF(OR(H180&gt;INDEX(Rooms!$C$6:$C$30,MATCH(L180,Rooms!$A$6:$A$30,0)),AND(I180="Yes",INDEX(Rooms!$D$6:$D$30,MATCH(L180,Rooms!$A$6:$A$30,0))&lt;&gt;"Yes"),AND(J180="Yes",INDEX(Rooms!$E$6:$E$30,MATCH(L180,Rooms!$A$6:$A$30,0))&lt;&gt;"Yes"),AND(K180="Yes",INDEX(Rooms!$F$6:$F$30,MATCH(L180,Rooms!$A$6:$A$30,0))&lt;&gt;"Yes")),"Does not fit","Fits"),"Does not fit"))</f>
        <v/>
      </c>
      <c r="R180" s="25">
        <f>IF(A180="","",IF(M180="Canceled","Canceled",IF(OR(B180="",C180="",D180="",E180="",F180="",G180="",H180="",I180="",J180="",K180="",M180=""),"Complete required fields",IF(G180&lt;=F180,"End time must be after start time",IF(AND(OR(M180="Ready to Schedule",M180="Scheduled"),L180=""),"Room assignment needed",IF(L180="","Draft—no room assigned",IF(IFERROR(INDEX(Rooms!$G$6:$G$30,MATCH(L180,Rooms!$A$6:$A$30,0)),"")&lt;&gt;"Yes","Room is missing or inactive",IF(P180&gt;0,"Time conflict",IF(Q180="Does not fit","Room does not meet needs","OK")))))))))</f>
        <v/>
      </c>
    </row>
    <row r="181">
      <c r="A181" s="17" t="n"/>
      <c r="B181" s="17" t="n"/>
      <c r="C181" s="17" t="n"/>
      <c r="D181" s="17" t="n"/>
      <c r="E181" s="35" t="n"/>
      <c r="F181" s="19" t="n"/>
      <c r="G181" s="19" t="n"/>
      <c r="H181" s="20" t="n"/>
      <c r="I181" s="21" t="n"/>
      <c r="J181" s="21" t="n"/>
      <c r="K181" s="21" t="n"/>
      <c r="L181" s="21" t="n"/>
      <c r="M181" s="21" t="n"/>
      <c r="N181" s="22">
        <f>IF(OR(A181="",F181="",G181="",G181&lt;=F181),"",(G181-F181)*24)</f>
        <v/>
      </c>
      <c r="O181" s="23">
        <f>IF(L181="","",IFERROR(INDEX(Rooms!$C$6:$C$30,MATCH(L181,Rooms!$A$6:$A$30,0)),""))</f>
        <v/>
      </c>
      <c r="P181" s="23">
        <f>IF(OR(A181="",E181="",F181="",G181="",L181="",M181="Canceled",G181&lt;=F181),"",MAX(0,COUNTIFS($E$7:$E$206,E181,$L$7:$L$206,L181,$F$7:$F$206,"&lt;"&amp;G181,$G$7:$G$206,"&gt;"&amp;F181,$M$7:$M$206,"&lt;&gt;Canceled",$A$7:$A$206,"&lt;&gt;")-1))</f>
        <v/>
      </c>
      <c r="Q181" s="24">
        <f>IF(OR(A181="",L181=""),"",IFERROR(IF(OR(H181&gt;INDEX(Rooms!$C$6:$C$30,MATCH(L181,Rooms!$A$6:$A$30,0)),AND(I181="Yes",INDEX(Rooms!$D$6:$D$30,MATCH(L181,Rooms!$A$6:$A$30,0))&lt;&gt;"Yes"),AND(J181="Yes",INDEX(Rooms!$E$6:$E$30,MATCH(L181,Rooms!$A$6:$A$30,0))&lt;&gt;"Yes"),AND(K181="Yes",INDEX(Rooms!$F$6:$F$30,MATCH(L181,Rooms!$A$6:$A$30,0))&lt;&gt;"Yes")),"Does not fit","Fits"),"Does not fit"))</f>
        <v/>
      </c>
      <c r="R181" s="25">
        <f>IF(A181="","",IF(M181="Canceled","Canceled",IF(OR(B181="",C181="",D181="",E181="",F181="",G181="",H181="",I181="",J181="",K181="",M181=""),"Complete required fields",IF(G181&lt;=F181,"End time must be after start time",IF(AND(OR(M181="Ready to Schedule",M181="Scheduled"),L181=""),"Room assignment needed",IF(L181="","Draft—no room assigned",IF(IFERROR(INDEX(Rooms!$G$6:$G$30,MATCH(L181,Rooms!$A$6:$A$30,0)),"")&lt;&gt;"Yes","Room is missing or inactive",IF(P181&gt;0,"Time conflict",IF(Q181="Does not fit","Room does not meet needs","OK")))))))))</f>
        <v/>
      </c>
    </row>
    <row r="182">
      <c r="A182" s="17" t="n"/>
      <c r="B182" s="17" t="n"/>
      <c r="C182" s="17" t="n"/>
      <c r="D182" s="17" t="n"/>
      <c r="E182" s="35" t="n"/>
      <c r="F182" s="19" t="n"/>
      <c r="G182" s="19" t="n"/>
      <c r="H182" s="20" t="n"/>
      <c r="I182" s="21" t="n"/>
      <c r="J182" s="21" t="n"/>
      <c r="K182" s="21" t="n"/>
      <c r="L182" s="21" t="n"/>
      <c r="M182" s="21" t="n"/>
      <c r="N182" s="22">
        <f>IF(OR(A182="",F182="",G182="",G182&lt;=F182),"",(G182-F182)*24)</f>
        <v/>
      </c>
      <c r="O182" s="23">
        <f>IF(L182="","",IFERROR(INDEX(Rooms!$C$6:$C$30,MATCH(L182,Rooms!$A$6:$A$30,0)),""))</f>
        <v/>
      </c>
      <c r="P182" s="23">
        <f>IF(OR(A182="",E182="",F182="",G182="",L182="",M182="Canceled",G182&lt;=F182),"",MAX(0,COUNTIFS($E$7:$E$206,E182,$L$7:$L$206,L182,$F$7:$F$206,"&lt;"&amp;G182,$G$7:$G$206,"&gt;"&amp;F182,$M$7:$M$206,"&lt;&gt;Canceled",$A$7:$A$206,"&lt;&gt;")-1))</f>
        <v/>
      </c>
      <c r="Q182" s="24">
        <f>IF(OR(A182="",L182=""),"",IFERROR(IF(OR(H182&gt;INDEX(Rooms!$C$6:$C$30,MATCH(L182,Rooms!$A$6:$A$30,0)),AND(I182="Yes",INDEX(Rooms!$D$6:$D$30,MATCH(L182,Rooms!$A$6:$A$30,0))&lt;&gt;"Yes"),AND(J182="Yes",INDEX(Rooms!$E$6:$E$30,MATCH(L182,Rooms!$A$6:$A$30,0))&lt;&gt;"Yes"),AND(K182="Yes",INDEX(Rooms!$F$6:$F$30,MATCH(L182,Rooms!$A$6:$A$30,0))&lt;&gt;"Yes")),"Does not fit","Fits"),"Does not fit"))</f>
        <v/>
      </c>
      <c r="R182" s="25">
        <f>IF(A182="","",IF(M182="Canceled","Canceled",IF(OR(B182="",C182="",D182="",E182="",F182="",G182="",H182="",I182="",J182="",K182="",M182=""),"Complete required fields",IF(G182&lt;=F182,"End time must be after start time",IF(AND(OR(M182="Ready to Schedule",M182="Scheduled"),L182=""),"Room assignment needed",IF(L182="","Draft—no room assigned",IF(IFERROR(INDEX(Rooms!$G$6:$G$30,MATCH(L182,Rooms!$A$6:$A$30,0)),"")&lt;&gt;"Yes","Room is missing or inactive",IF(P182&gt;0,"Time conflict",IF(Q182="Does not fit","Room does not meet needs","OK")))))))))</f>
        <v/>
      </c>
    </row>
    <row r="183">
      <c r="A183" s="17" t="n"/>
      <c r="B183" s="17" t="n"/>
      <c r="C183" s="17" t="n"/>
      <c r="D183" s="17" t="n"/>
      <c r="E183" s="35" t="n"/>
      <c r="F183" s="19" t="n"/>
      <c r="G183" s="19" t="n"/>
      <c r="H183" s="20" t="n"/>
      <c r="I183" s="21" t="n"/>
      <c r="J183" s="21" t="n"/>
      <c r="K183" s="21" t="n"/>
      <c r="L183" s="21" t="n"/>
      <c r="M183" s="21" t="n"/>
      <c r="N183" s="22">
        <f>IF(OR(A183="",F183="",G183="",G183&lt;=F183),"",(G183-F183)*24)</f>
        <v/>
      </c>
      <c r="O183" s="23">
        <f>IF(L183="","",IFERROR(INDEX(Rooms!$C$6:$C$30,MATCH(L183,Rooms!$A$6:$A$30,0)),""))</f>
        <v/>
      </c>
      <c r="P183" s="23">
        <f>IF(OR(A183="",E183="",F183="",G183="",L183="",M183="Canceled",G183&lt;=F183),"",MAX(0,COUNTIFS($E$7:$E$206,E183,$L$7:$L$206,L183,$F$7:$F$206,"&lt;"&amp;G183,$G$7:$G$206,"&gt;"&amp;F183,$M$7:$M$206,"&lt;&gt;Canceled",$A$7:$A$206,"&lt;&gt;")-1))</f>
        <v/>
      </c>
      <c r="Q183" s="24">
        <f>IF(OR(A183="",L183=""),"",IFERROR(IF(OR(H183&gt;INDEX(Rooms!$C$6:$C$30,MATCH(L183,Rooms!$A$6:$A$30,0)),AND(I183="Yes",INDEX(Rooms!$D$6:$D$30,MATCH(L183,Rooms!$A$6:$A$30,0))&lt;&gt;"Yes"),AND(J183="Yes",INDEX(Rooms!$E$6:$E$30,MATCH(L183,Rooms!$A$6:$A$30,0))&lt;&gt;"Yes"),AND(K183="Yes",INDEX(Rooms!$F$6:$F$30,MATCH(L183,Rooms!$A$6:$A$30,0))&lt;&gt;"Yes")),"Does not fit","Fits"),"Does not fit"))</f>
        <v/>
      </c>
      <c r="R183" s="25">
        <f>IF(A183="","",IF(M183="Canceled","Canceled",IF(OR(B183="",C183="",D183="",E183="",F183="",G183="",H183="",I183="",J183="",K183="",M183=""),"Complete required fields",IF(G183&lt;=F183,"End time must be after start time",IF(AND(OR(M183="Ready to Schedule",M183="Scheduled"),L183=""),"Room assignment needed",IF(L183="","Draft—no room assigned",IF(IFERROR(INDEX(Rooms!$G$6:$G$30,MATCH(L183,Rooms!$A$6:$A$30,0)),"")&lt;&gt;"Yes","Room is missing or inactive",IF(P183&gt;0,"Time conflict",IF(Q183="Does not fit","Room does not meet needs","OK")))))))))</f>
        <v/>
      </c>
    </row>
    <row r="184">
      <c r="A184" s="17" t="n"/>
      <c r="B184" s="17" t="n"/>
      <c r="C184" s="17" t="n"/>
      <c r="D184" s="17" t="n"/>
      <c r="E184" s="35" t="n"/>
      <c r="F184" s="19" t="n"/>
      <c r="G184" s="19" t="n"/>
      <c r="H184" s="20" t="n"/>
      <c r="I184" s="21" t="n"/>
      <c r="J184" s="21" t="n"/>
      <c r="K184" s="21" t="n"/>
      <c r="L184" s="21" t="n"/>
      <c r="M184" s="21" t="n"/>
      <c r="N184" s="22">
        <f>IF(OR(A184="",F184="",G184="",G184&lt;=F184),"",(G184-F184)*24)</f>
        <v/>
      </c>
      <c r="O184" s="23">
        <f>IF(L184="","",IFERROR(INDEX(Rooms!$C$6:$C$30,MATCH(L184,Rooms!$A$6:$A$30,0)),""))</f>
        <v/>
      </c>
      <c r="P184" s="23">
        <f>IF(OR(A184="",E184="",F184="",G184="",L184="",M184="Canceled",G184&lt;=F184),"",MAX(0,COUNTIFS($E$7:$E$206,E184,$L$7:$L$206,L184,$F$7:$F$206,"&lt;"&amp;G184,$G$7:$G$206,"&gt;"&amp;F184,$M$7:$M$206,"&lt;&gt;Canceled",$A$7:$A$206,"&lt;&gt;")-1))</f>
        <v/>
      </c>
      <c r="Q184" s="24">
        <f>IF(OR(A184="",L184=""),"",IFERROR(IF(OR(H184&gt;INDEX(Rooms!$C$6:$C$30,MATCH(L184,Rooms!$A$6:$A$30,0)),AND(I184="Yes",INDEX(Rooms!$D$6:$D$30,MATCH(L184,Rooms!$A$6:$A$30,0))&lt;&gt;"Yes"),AND(J184="Yes",INDEX(Rooms!$E$6:$E$30,MATCH(L184,Rooms!$A$6:$A$30,0))&lt;&gt;"Yes"),AND(K184="Yes",INDEX(Rooms!$F$6:$F$30,MATCH(L184,Rooms!$A$6:$A$30,0))&lt;&gt;"Yes")),"Does not fit","Fits"),"Does not fit"))</f>
        <v/>
      </c>
      <c r="R184" s="25">
        <f>IF(A184="","",IF(M184="Canceled","Canceled",IF(OR(B184="",C184="",D184="",E184="",F184="",G184="",H184="",I184="",J184="",K184="",M184=""),"Complete required fields",IF(G184&lt;=F184,"End time must be after start time",IF(AND(OR(M184="Ready to Schedule",M184="Scheduled"),L184=""),"Room assignment needed",IF(L184="","Draft—no room assigned",IF(IFERROR(INDEX(Rooms!$G$6:$G$30,MATCH(L184,Rooms!$A$6:$A$30,0)),"")&lt;&gt;"Yes","Room is missing or inactive",IF(P184&gt;0,"Time conflict",IF(Q184="Does not fit","Room does not meet needs","OK")))))))))</f>
        <v/>
      </c>
    </row>
    <row r="185">
      <c r="A185" s="17" t="n"/>
      <c r="B185" s="17" t="n"/>
      <c r="C185" s="17" t="n"/>
      <c r="D185" s="17" t="n"/>
      <c r="E185" s="35" t="n"/>
      <c r="F185" s="19" t="n"/>
      <c r="G185" s="19" t="n"/>
      <c r="H185" s="20" t="n"/>
      <c r="I185" s="21" t="n"/>
      <c r="J185" s="21" t="n"/>
      <c r="K185" s="21" t="n"/>
      <c r="L185" s="21" t="n"/>
      <c r="M185" s="21" t="n"/>
      <c r="N185" s="22">
        <f>IF(OR(A185="",F185="",G185="",G185&lt;=F185),"",(G185-F185)*24)</f>
        <v/>
      </c>
      <c r="O185" s="23">
        <f>IF(L185="","",IFERROR(INDEX(Rooms!$C$6:$C$30,MATCH(L185,Rooms!$A$6:$A$30,0)),""))</f>
        <v/>
      </c>
      <c r="P185" s="23">
        <f>IF(OR(A185="",E185="",F185="",G185="",L185="",M185="Canceled",G185&lt;=F185),"",MAX(0,COUNTIFS($E$7:$E$206,E185,$L$7:$L$206,L185,$F$7:$F$206,"&lt;"&amp;G185,$G$7:$G$206,"&gt;"&amp;F185,$M$7:$M$206,"&lt;&gt;Canceled",$A$7:$A$206,"&lt;&gt;")-1))</f>
        <v/>
      </c>
      <c r="Q185" s="24">
        <f>IF(OR(A185="",L185=""),"",IFERROR(IF(OR(H185&gt;INDEX(Rooms!$C$6:$C$30,MATCH(L185,Rooms!$A$6:$A$30,0)),AND(I185="Yes",INDEX(Rooms!$D$6:$D$30,MATCH(L185,Rooms!$A$6:$A$30,0))&lt;&gt;"Yes"),AND(J185="Yes",INDEX(Rooms!$E$6:$E$30,MATCH(L185,Rooms!$A$6:$A$30,0))&lt;&gt;"Yes"),AND(K185="Yes",INDEX(Rooms!$F$6:$F$30,MATCH(L185,Rooms!$A$6:$A$30,0))&lt;&gt;"Yes")),"Does not fit","Fits"),"Does not fit"))</f>
        <v/>
      </c>
      <c r="R185" s="25">
        <f>IF(A185="","",IF(M185="Canceled","Canceled",IF(OR(B185="",C185="",D185="",E185="",F185="",G185="",H185="",I185="",J185="",K185="",M185=""),"Complete required fields",IF(G185&lt;=F185,"End time must be after start time",IF(AND(OR(M185="Ready to Schedule",M185="Scheduled"),L185=""),"Room assignment needed",IF(L185="","Draft—no room assigned",IF(IFERROR(INDEX(Rooms!$G$6:$G$30,MATCH(L185,Rooms!$A$6:$A$30,0)),"")&lt;&gt;"Yes","Room is missing or inactive",IF(P185&gt;0,"Time conflict",IF(Q185="Does not fit","Room does not meet needs","OK")))))))))</f>
        <v/>
      </c>
    </row>
    <row r="186">
      <c r="A186" s="17" t="n"/>
      <c r="B186" s="17" t="n"/>
      <c r="C186" s="17" t="n"/>
      <c r="D186" s="17" t="n"/>
      <c r="E186" s="35" t="n"/>
      <c r="F186" s="19" t="n"/>
      <c r="G186" s="19" t="n"/>
      <c r="H186" s="20" t="n"/>
      <c r="I186" s="21" t="n"/>
      <c r="J186" s="21" t="n"/>
      <c r="K186" s="21" t="n"/>
      <c r="L186" s="21" t="n"/>
      <c r="M186" s="21" t="n"/>
      <c r="N186" s="22">
        <f>IF(OR(A186="",F186="",G186="",G186&lt;=F186),"",(G186-F186)*24)</f>
        <v/>
      </c>
      <c r="O186" s="23">
        <f>IF(L186="","",IFERROR(INDEX(Rooms!$C$6:$C$30,MATCH(L186,Rooms!$A$6:$A$30,0)),""))</f>
        <v/>
      </c>
      <c r="P186" s="23">
        <f>IF(OR(A186="",E186="",F186="",G186="",L186="",M186="Canceled",G186&lt;=F186),"",MAX(0,COUNTIFS($E$7:$E$206,E186,$L$7:$L$206,L186,$F$7:$F$206,"&lt;"&amp;G186,$G$7:$G$206,"&gt;"&amp;F186,$M$7:$M$206,"&lt;&gt;Canceled",$A$7:$A$206,"&lt;&gt;")-1))</f>
        <v/>
      </c>
      <c r="Q186" s="24">
        <f>IF(OR(A186="",L186=""),"",IFERROR(IF(OR(H186&gt;INDEX(Rooms!$C$6:$C$30,MATCH(L186,Rooms!$A$6:$A$30,0)),AND(I186="Yes",INDEX(Rooms!$D$6:$D$30,MATCH(L186,Rooms!$A$6:$A$30,0))&lt;&gt;"Yes"),AND(J186="Yes",INDEX(Rooms!$E$6:$E$30,MATCH(L186,Rooms!$A$6:$A$30,0))&lt;&gt;"Yes"),AND(K186="Yes",INDEX(Rooms!$F$6:$F$30,MATCH(L186,Rooms!$A$6:$A$30,0))&lt;&gt;"Yes")),"Does not fit","Fits"),"Does not fit"))</f>
        <v/>
      </c>
      <c r="R186" s="25">
        <f>IF(A186="","",IF(M186="Canceled","Canceled",IF(OR(B186="",C186="",D186="",E186="",F186="",G186="",H186="",I186="",J186="",K186="",M186=""),"Complete required fields",IF(G186&lt;=F186,"End time must be after start time",IF(AND(OR(M186="Ready to Schedule",M186="Scheduled"),L186=""),"Room assignment needed",IF(L186="","Draft—no room assigned",IF(IFERROR(INDEX(Rooms!$G$6:$G$30,MATCH(L186,Rooms!$A$6:$A$30,0)),"")&lt;&gt;"Yes","Room is missing or inactive",IF(P186&gt;0,"Time conflict",IF(Q186="Does not fit","Room does not meet needs","OK")))))))))</f>
        <v/>
      </c>
    </row>
    <row r="187">
      <c r="A187" s="17" t="n"/>
      <c r="B187" s="17" t="n"/>
      <c r="C187" s="17" t="n"/>
      <c r="D187" s="17" t="n"/>
      <c r="E187" s="35" t="n"/>
      <c r="F187" s="19" t="n"/>
      <c r="G187" s="19" t="n"/>
      <c r="H187" s="20" t="n"/>
      <c r="I187" s="21" t="n"/>
      <c r="J187" s="21" t="n"/>
      <c r="K187" s="21" t="n"/>
      <c r="L187" s="21" t="n"/>
      <c r="M187" s="21" t="n"/>
      <c r="N187" s="22">
        <f>IF(OR(A187="",F187="",G187="",G187&lt;=F187),"",(G187-F187)*24)</f>
        <v/>
      </c>
      <c r="O187" s="23">
        <f>IF(L187="","",IFERROR(INDEX(Rooms!$C$6:$C$30,MATCH(L187,Rooms!$A$6:$A$30,0)),""))</f>
        <v/>
      </c>
      <c r="P187" s="23">
        <f>IF(OR(A187="",E187="",F187="",G187="",L187="",M187="Canceled",G187&lt;=F187),"",MAX(0,COUNTIFS($E$7:$E$206,E187,$L$7:$L$206,L187,$F$7:$F$206,"&lt;"&amp;G187,$G$7:$G$206,"&gt;"&amp;F187,$M$7:$M$206,"&lt;&gt;Canceled",$A$7:$A$206,"&lt;&gt;")-1))</f>
        <v/>
      </c>
      <c r="Q187" s="24">
        <f>IF(OR(A187="",L187=""),"",IFERROR(IF(OR(H187&gt;INDEX(Rooms!$C$6:$C$30,MATCH(L187,Rooms!$A$6:$A$30,0)),AND(I187="Yes",INDEX(Rooms!$D$6:$D$30,MATCH(L187,Rooms!$A$6:$A$30,0))&lt;&gt;"Yes"),AND(J187="Yes",INDEX(Rooms!$E$6:$E$30,MATCH(L187,Rooms!$A$6:$A$30,0))&lt;&gt;"Yes"),AND(K187="Yes",INDEX(Rooms!$F$6:$F$30,MATCH(L187,Rooms!$A$6:$A$30,0))&lt;&gt;"Yes")),"Does not fit","Fits"),"Does not fit"))</f>
        <v/>
      </c>
      <c r="R187" s="25">
        <f>IF(A187="","",IF(M187="Canceled","Canceled",IF(OR(B187="",C187="",D187="",E187="",F187="",G187="",H187="",I187="",J187="",K187="",M187=""),"Complete required fields",IF(G187&lt;=F187,"End time must be after start time",IF(AND(OR(M187="Ready to Schedule",M187="Scheduled"),L187=""),"Room assignment needed",IF(L187="","Draft—no room assigned",IF(IFERROR(INDEX(Rooms!$G$6:$G$30,MATCH(L187,Rooms!$A$6:$A$30,0)),"")&lt;&gt;"Yes","Room is missing or inactive",IF(P187&gt;0,"Time conflict",IF(Q187="Does not fit","Room does not meet needs","OK")))))))))</f>
        <v/>
      </c>
    </row>
    <row r="188">
      <c r="A188" s="17" t="n"/>
      <c r="B188" s="17" t="n"/>
      <c r="C188" s="17" t="n"/>
      <c r="D188" s="17" t="n"/>
      <c r="E188" s="35" t="n"/>
      <c r="F188" s="19" t="n"/>
      <c r="G188" s="19" t="n"/>
      <c r="H188" s="20" t="n"/>
      <c r="I188" s="21" t="n"/>
      <c r="J188" s="21" t="n"/>
      <c r="K188" s="21" t="n"/>
      <c r="L188" s="21" t="n"/>
      <c r="M188" s="21" t="n"/>
      <c r="N188" s="22">
        <f>IF(OR(A188="",F188="",G188="",G188&lt;=F188),"",(G188-F188)*24)</f>
        <v/>
      </c>
      <c r="O188" s="23">
        <f>IF(L188="","",IFERROR(INDEX(Rooms!$C$6:$C$30,MATCH(L188,Rooms!$A$6:$A$30,0)),""))</f>
        <v/>
      </c>
      <c r="P188" s="23">
        <f>IF(OR(A188="",E188="",F188="",G188="",L188="",M188="Canceled",G188&lt;=F188),"",MAX(0,COUNTIFS($E$7:$E$206,E188,$L$7:$L$206,L188,$F$7:$F$206,"&lt;"&amp;G188,$G$7:$G$206,"&gt;"&amp;F188,$M$7:$M$206,"&lt;&gt;Canceled",$A$7:$A$206,"&lt;&gt;")-1))</f>
        <v/>
      </c>
      <c r="Q188" s="24">
        <f>IF(OR(A188="",L188=""),"",IFERROR(IF(OR(H188&gt;INDEX(Rooms!$C$6:$C$30,MATCH(L188,Rooms!$A$6:$A$30,0)),AND(I188="Yes",INDEX(Rooms!$D$6:$D$30,MATCH(L188,Rooms!$A$6:$A$30,0))&lt;&gt;"Yes"),AND(J188="Yes",INDEX(Rooms!$E$6:$E$30,MATCH(L188,Rooms!$A$6:$A$30,0))&lt;&gt;"Yes"),AND(K188="Yes",INDEX(Rooms!$F$6:$F$30,MATCH(L188,Rooms!$A$6:$A$30,0))&lt;&gt;"Yes")),"Does not fit","Fits"),"Does not fit"))</f>
        <v/>
      </c>
      <c r="R188" s="25">
        <f>IF(A188="","",IF(M188="Canceled","Canceled",IF(OR(B188="",C188="",D188="",E188="",F188="",G188="",H188="",I188="",J188="",K188="",M188=""),"Complete required fields",IF(G188&lt;=F188,"End time must be after start time",IF(AND(OR(M188="Ready to Schedule",M188="Scheduled"),L188=""),"Room assignment needed",IF(L188="","Draft—no room assigned",IF(IFERROR(INDEX(Rooms!$G$6:$G$30,MATCH(L188,Rooms!$A$6:$A$30,0)),"")&lt;&gt;"Yes","Room is missing or inactive",IF(P188&gt;0,"Time conflict",IF(Q188="Does not fit","Room does not meet needs","OK")))))))))</f>
        <v/>
      </c>
    </row>
    <row r="189">
      <c r="A189" s="17" t="n"/>
      <c r="B189" s="17" t="n"/>
      <c r="C189" s="17" t="n"/>
      <c r="D189" s="17" t="n"/>
      <c r="E189" s="35" t="n"/>
      <c r="F189" s="19" t="n"/>
      <c r="G189" s="19" t="n"/>
      <c r="H189" s="20" t="n"/>
      <c r="I189" s="21" t="n"/>
      <c r="J189" s="21" t="n"/>
      <c r="K189" s="21" t="n"/>
      <c r="L189" s="21" t="n"/>
      <c r="M189" s="21" t="n"/>
      <c r="N189" s="22">
        <f>IF(OR(A189="",F189="",G189="",G189&lt;=F189),"",(G189-F189)*24)</f>
        <v/>
      </c>
      <c r="O189" s="23">
        <f>IF(L189="","",IFERROR(INDEX(Rooms!$C$6:$C$30,MATCH(L189,Rooms!$A$6:$A$30,0)),""))</f>
        <v/>
      </c>
      <c r="P189" s="23">
        <f>IF(OR(A189="",E189="",F189="",G189="",L189="",M189="Canceled",G189&lt;=F189),"",MAX(0,COUNTIFS($E$7:$E$206,E189,$L$7:$L$206,L189,$F$7:$F$206,"&lt;"&amp;G189,$G$7:$G$206,"&gt;"&amp;F189,$M$7:$M$206,"&lt;&gt;Canceled",$A$7:$A$206,"&lt;&gt;")-1))</f>
        <v/>
      </c>
      <c r="Q189" s="24">
        <f>IF(OR(A189="",L189=""),"",IFERROR(IF(OR(H189&gt;INDEX(Rooms!$C$6:$C$30,MATCH(L189,Rooms!$A$6:$A$30,0)),AND(I189="Yes",INDEX(Rooms!$D$6:$D$30,MATCH(L189,Rooms!$A$6:$A$30,0))&lt;&gt;"Yes"),AND(J189="Yes",INDEX(Rooms!$E$6:$E$30,MATCH(L189,Rooms!$A$6:$A$30,0))&lt;&gt;"Yes"),AND(K189="Yes",INDEX(Rooms!$F$6:$F$30,MATCH(L189,Rooms!$A$6:$A$30,0))&lt;&gt;"Yes")),"Does not fit","Fits"),"Does not fit"))</f>
        <v/>
      </c>
      <c r="R189" s="25">
        <f>IF(A189="","",IF(M189="Canceled","Canceled",IF(OR(B189="",C189="",D189="",E189="",F189="",G189="",H189="",I189="",J189="",K189="",M189=""),"Complete required fields",IF(G189&lt;=F189,"End time must be after start time",IF(AND(OR(M189="Ready to Schedule",M189="Scheduled"),L189=""),"Room assignment needed",IF(L189="","Draft—no room assigned",IF(IFERROR(INDEX(Rooms!$G$6:$G$30,MATCH(L189,Rooms!$A$6:$A$30,0)),"")&lt;&gt;"Yes","Room is missing or inactive",IF(P189&gt;0,"Time conflict",IF(Q189="Does not fit","Room does not meet needs","OK")))))))))</f>
        <v/>
      </c>
    </row>
    <row r="190">
      <c r="A190" s="17" t="n"/>
      <c r="B190" s="17" t="n"/>
      <c r="C190" s="17" t="n"/>
      <c r="D190" s="17" t="n"/>
      <c r="E190" s="35" t="n"/>
      <c r="F190" s="19" t="n"/>
      <c r="G190" s="19" t="n"/>
      <c r="H190" s="20" t="n"/>
      <c r="I190" s="21" t="n"/>
      <c r="J190" s="21" t="n"/>
      <c r="K190" s="21" t="n"/>
      <c r="L190" s="21" t="n"/>
      <c r="M190" s="21" t="n"/>
      <c r="N190" s="22">
        <f>IF(OR(A190="",F190="",G190="",G190&lt;=F190),"",(G190-F190)*24)</f>
        <v/>
      </c>
      <c r="O190" s="23">
        <f>IF(L190="","",IFERROR(INDEX(Rooms!$C$6:$C$30,MATCH(L190,Rooms!$A$6:$A$30,0)),""))</f>
        <v/>
      </c>
      <c r="P190" s="23">
        <f>IF(OR(A190="",E190="",F190="",G190="",L190="",M190="Canceled",G190&lt;=F190),"",MAX(0,COUNTIFS($E$7:$E$206,E190,$L$7:$L$206,L190,$F$7:$F$206,"&lt;"&amp;G190,$G$7:$G$206,"&gt;"&amp;F190,$M$7:$M$206,"&lt;&gt;Canceled",$A$7:$A$206,"&lt;&gt;")-1))</f>
        <v/>
      </c>
      <c r="Q190" s="24">
        <f>IF(OR(A190="",L190=""),"",IFERROR(IF(OR(H190&gt;INDEX(Rooms!$C$6:$C$30,MATCH(L190,Rooms!$A$6:$A$30,0)),AND(I190="Yes",INDEX(Rooms!$D$6:$D$30,MATCH(L190,Rooms!$A$6:$A$30,0))&lt;&gt;"Yes"),AND(J190="Yes",INDEX(Rooms!$E$6:$E$30,MATCH(L190,Rooms!$A$6:$A$30,0))&lt;&gt;"Yes"),AND(K190="Yes",INDEX(Rooms!$F$6:$F$30,MATCH(L190,Rooms!$A$6:$A$30,0))&lt;&gt;"Yes")),"Does not fit","Fits"),"Does not fit"))</f>
        <v/>
      </c>
      <c r="R190" s="25">
        <f>IF(A190="","",IF(M190="Canceled","Canceled",IF(OR(B190="",C190="",D190="",E190="",F190="",G190="",H190="",I190="",J190="",K190="",M190=""),"Complete required fields",IF(G190&lt;=F190,"End time must be after start time",IF(AND(OR(M190="Ready to Schedule",M190="Scheduled"),L190=""),"Room assignment needed",IF(L190="","Draft—no room assigned",IF(IFERROR(INDEX(Rooms!$G$6:$G$30,MATCH(L190,Rooms!$A$6:$A$30,0)),"")&lt;&gt;"Yes","Room is missing or inactive",IF(P190&gt;0,"Time conflict",IF(Q190="Does not fit","Room does not meet needs","OK")))))))))</f>
        <v/>
      </c>
    </row>
    <row r="191">
      <c r="A191" s="17" t="n"/>
      <c r="B191" s="17" t="n"/>
      <c r="C191" s="17" t="n"/>
      <c r="D191" s="17" t="n"/>
      <c r="E191" s="35" t="n"/>
      <c r="F191" s="19" t="n"/>
      <c r="G191" s="19" t="n"/>
      <c r="H191" s="20" t="n"/>
      <c r="I191" s="21" t="n"/>
      <c r="J191" s="21" t="n"/>
      <c r="K191" s="21" t="n"/>
      <c r="L191" s="21" t="n"/>
      <c r="M191" s="21" t="n"/>
      <c r="N191" s="22">
        <f>IF(OR(A191="",F191="",G191="",G191&lt;=F191),"",(G191-F191)*24)</f>
        <v/>
      </c>
      <c r="O191" s="23">
        <f>IF(L191="","",IFERROR(INDEX(Rooms!$C$6:$C$30,MATCH(L191,Rooms!$A$6:$A$30,0)),""))</f>
        <v/>
      </c>
      <c r="P191" s="23">
        <f>IF(OR(A191="",E191="",F191="",G191="",L191="",M191="Canceled",G191&lt;=F191),"",MAX(0,COUNTIFS($E$7:$E$206,E191,$L$7:$L$206,L191,$F$7:$F$206,"&lt;"&amp;G191,$G$7:$G$206,"&gt;"&amp;F191,$M$7:$M$206,"&lt;&gt;Canceled",$A$7:$A$206,"&lt;&gt;")-1))</f>
        <v/>
      </c>
      <c r="Q191" s="24">
        <f>IF(OR(A191="",L191=""),"",IFERROR(IF(OR(H191&gt;INDEX(Rooms!$C$6:$C$30,MATCH(L191,Rooms!$A$6:$A$30,0)),AND(I191="Yes",INDEX(Rooms!$D$6:$D$30,MATCH(L191,Rooms!$A$6:$A$30,0))&lt;&gt;"Yes"),AND(J191="Yes",INDEX(Rooms!$E$6:$E$30,MATCH(L191,Rooms!$A$6:$A$30,0))&lt;&gt;"Yes"),AND(K191="Yes",INDEX(Rooms!$F$6:$F$30,MATCH(L191,Rooms!$A$6:$A$30,0))&lt;&gt;"Yes")),"Does not fit","Fits"),"Does not fit"))</f>
        <v/>
      </c>
      <c r="R191" s="25">
        <f>IF(A191="","",IF(M191="Canceled","Canceled",IF(OR(B191="",C191="",D191="",E191="",F191="",G191="",H191="",I191="",J191="",K191="",M191=""),"Complete required fields",IF(G191&lt;=F191,"End time must be after start time",IF(AND(OR(M191="Ready to Schedule",M191="Scheduled"),L191=""),"Room assignment needed",IF(L191="","Draft—no room assigned",IF(IFERROR(INDEX(Rooms!$G$6:$G$30,MATCH(L191,Rooms!$A$6:$A$30,0)),"")&lt;&gt;"Yes","Room is missing or inactive",IF(P191&gt;0,"Time conflict",IF(Q191="Does not fit","Room does not meet needs","OK")))))))))</f>
        <v/>
      </c>
    </row>
    <row r="192">
      <c r="A192" s="17" t="n"/>
      <c r="B192" s="17" t="n"/>
      <c r="C192" s="17" t="n"/>
      <c r="D192" s="17" t="n"/>
      <c r="E192" s="35" t="n"/>
      <c r="F192" s="19" t="n"/>
      <c r="G192" s="19" t="n"/>
      <c r="H192" s="20" t="n"/>
      <c r="I192" s="21" t="n"/>
      <c r="J192" s="21" t="n"/>
      <c r="K192" s="21" t="n"/>
      <c r="L192" s="21" t="n"/>
      <c r="M192" s="21" t="n"/>
      <c r="N192" s="22">
        <f>IF(OR(A192="",F192="",G192="",G192&lt;=F192),"",(G192-F192)*24)</f>
        <v/>
      </c>
      <c r="O192" s="23">
        <f>IF(L192="","",IFERROR(INDEX(Rooms!$C$6:$C$30,MATCH(L192,Rooms!$A$6:$A$30,0)),""))</f>
        <v/>
      </c>
      <c r="P192" s="23">
        <f>IF(OR(A192="",E192="",F192="",G192="",L192="",M192="Canceled",G192&lt;=F192),"",MAX(0,COUNTIFS($E$7:$E$206,E192,$L$7:$L$206,L192,$F$7:$F$206,"&lt;"&amp;G192,$G$7:$G$206,"&gt;"&amp;F192,$M$7:$M$206,"&lt;&gt;Canceled",$A$7:$A$206,"&lt;&gt;")-1))</f>
        <v/>
      </c>
      <c r="Q192" s="24">
        <f>IF(OR(A192="",L192=""),"",IFERROR(IF(OR(H192&gt;INDEX(Rooms!$C$6:$C$30,MATCH(L192,Rooms!$A$6:$A$30,0)),AND(I192="Yes",INDEX(Rooms!$D$6:$D$30,MATCH(L192,Rooms!$A$6:$A$30,0))&lt;&gt;"Yes"),AND(J192="Yes",INDEX(Rooms!$E$6:$E$30,MATCH(L192,Rooms!$A$6:$A$30,0))&lt;&gt;"Yes"),AND(K192="Yes",INDEX(Rooms!$F$6:$F$30,MATCH(L192,Rooms!$A$6:$A$30,0))&lt;&gt;"Yes")),"Does not fit","Fits"),"Does not fit"))</f>
        <v/>
      </c>
      <c r="R192" s="25">
        <f>IF(A192="","",IF(M192="Canceled","Canceled",IF(OR(B192="",C192="",D192="",E192="",F192="",G192="",H192="",I192="",J192="",K192="",M192=""),"Complete required fields",IF(G192&lt;=F192,"End time must be after start time",IF(AND(OR(M192="Ready to Schedule",M192="Scheduled"),L192=""),"Room assignment needed",IF(L192="","Draft—no room assigned",IF(IFERROR(INDEX(Rooms!$G$6:$G$30,MATCH(L192,Rooms!$A$6:$A$30,0)),"")&lt;&gt;"Yes","Room is missing or inactive",IF(P192&gt;0,"Time conflict",IF(Q192="Does not fit","Room does not meet needs","OK")))))))))</f>
        <v/>
      </c>
    </row>
    <row r="193">
      <c r="A193" s="17" t="n"/>
      <c r="B193" s="17" t="n"/>
      <c r="C193" s="17" t="n"/>
      <c r="D193" s="17" t="n"/>
      <c r="E193" s="35" t="n"/>
      <c r="F193" s="19" t="n"/>
      <c r="G193" s="19" t="n"/>
      <c r="H193" s="20" t="n"/>
      <c r="I193" s="21" t="n"/>
      <c r="J193" s="21" t="n"/>
      <c r="K193" s="21" t="n"/>
      <c r="L193" s="21" t="n"/>
      <c r="M193" s="21" t="n"/>
      <c r="N193" s="22">
        <f>IF(OR(A193="",F193="",G193="",G193&lt;=F193),"",(G193-F193)*24)</f>
        <v/>
      </c>
      <c r="O193" s="23">
        <f>IF(L193="","",IFERROR(INDEX(Rooms!$C$6:$C$30,MATCH(L193,Rooms!$A$6:$A$30,0)),""))</f>
        <v/>
      </c>
      <c r="P193" s="23">
        <f>IF(OR(A193="",E193="",F193="",G193="",L193="",M193="Canceled",G193&lt;=F193),"",MAX(0,COUNTIFS($E$7:$E$206,E193,$L$7:$L$206,L193,$F$7:$F$206,"&lt;"&amp;G193,$G$7:$G$206,"&gt;"&amp;F193,$M$7:$M$206,"&lt;&gt;Canceled",$A$7:$A$206,"&lt;&gt;")-1))</f>
        <v/>
      </c>
      <c r="Q193" s="24">
        <f>IF(OR(A193="",L193=""),"",IFERROR(IF(OR(H193&gt;INDEX(Rooms!$C$6:$C$30,MATCH(L193,Rooms!$A$6:$A$30,0)),AND(I193="Yes",INDEX(Rooms!$D$6:$D$30,MATCH(L193,Rooms!$A$6:$A$30,0))&lt;&gt;"Yes"),AND(J193="Yes",INDEX(Rooms!$E$6:$E$30,MATCH(L193,Rooms!$A$6:$A$30,0))&lt;&gt;"Yes"),AND(K193="Yes",INDEX(Rooms!$F$6:$F$30,MATCH(L193,Rooms!$A$6:$A$30,0))&lt;&gt;"Yes")),"Does not fit","Fits"),"Does not fit"))</f>
        <v/>
      </c>
      <c r="R193" s="25">
        <f>IF(A193="","",IF(M193="Canceled","Canceled",IF(OR(B193="",C193="",D193="",E193="",F193="",G193="",H193="",I193="",J193="",K193="",M193=""),"Complete required fields",IF(G193&lt;=F193,"End time must be after start time",IF(AND(OR(M193="Ready to Schedule",M193="Scheduled"),L193=""),"Room assignment needed",IF(L193="","Draft—no room assigned",IF(IFERROR(INDEX(Rooms!$G$6:$G$30,MATCH(L193,Rooms!$A$6:$A$30,0)),"")&lt;&gt;"Yes","Room is missing or inactive",IF(P193&gt;0,"Time conflict",IF(Q193="Does not fit","Room does not meet needs","OK")))))))))</f>
        <v/>
      </c>
    </row>
    <row r="194">
      <c r="A194" s="17" t="n"/>
      <c r="B194" s="17" t="n"/>
      <c r="C194" s="17" t="n"/>
      <c r="D194" s="17" t="n"/>
      <c r="E194" s="35" t="n"/>
      <c r="F194" s="19" t="n"/>
      <c r="G194" s="19" t="n"/>
      <c r="H194" s="20" t="n"/>
      <c r="I194" s="21" t="n"/>
      <c r="J194" s="21" t="n"/>
      <c r="K194" s="21" t="n"/>
      <c r="L194" s="21" t="n"/>
      <c r="M194" s="21" t="n"/>
      <c r="N194" s="22">
        <f>IF(OR(A194="",F194="",G194="",G194&lt;=F194),"",(G194-F194)*24)</f>
        <v/>
      </c>
      <c r="O194" s="23">
        <f>IF(L194="","",IFERROR(INDEX(Rooms!$C$6:$C$30,MATCH(L194,Rooms!$A$6:$A$30,0)),""))</f>
        <v/>
      </c>
      <c r="P194" s="23">
        <f>IF(OR(A194="",E194="",F194="",G194="",L194="",M194="Canceled",G194&lt;=F194),"",MAX(0,COUNTIFS($E$7:$E$206,E194,$L$7:$L$206,L194,$F$7:$F$206,"&lt;"&amp;G194,$G$7:$G$206,"&gt;"&amp;F194,$M$7:$M$206,"&lt;&gt;Canceled",$A$7:$A$206,"&lt;&gt;")-1))</f>
        <v/>
      </c>
      <c r="Q194" s="24">
        <f>IF(OR(A194="",L194=""),"",IFERROR(IF(OR(H194&gt;INDEX(Rooms!$C$6:$C$30,MATCH(L194,Rooms!$A$6:$A$30,0)),AND(I194="Yes",INDEX(Rooms!$D$6:$D$30,MATCH(L194,Rooms!$A$6:$A$30,0))&lt;&gt;"Yes"),AND(J194="Yes",INDEX(Rooms!$E$6:$E$30,MATCH(L194,Rooms!$A$6:$A$30,0))&lt;&gt;"Yes"),AND(K194="Yes",INDEX(Rooms!$F$6:$F$30,MATCH(L194,Rooms!$A$6:$A$30,0))&lt;&gt;"Yes")),"Does not fit","Fits"),"Does not fit"))</f>
        <v/>
      </c>
      <c r="R194" s="25">
        <f>IF(A194="","",IF(M194="Canceled","Canceled",IF(OR(B194="",C194="",D194="",E194="",F194="",G194="",H194="",I194="",J194="",K194="",M194=""),"Complete required fields",IF(G194&lt;=F194,"End time must be after start time",IF(AND(OR(M194="Ready to Schedule",M194="Scheduled"),L194=""),"Room assignment needed",IF(L194="","Draft—no room assigned",IF(IFERROR(INDEX(Rooms!$G$6:$G$30,MATCH(L194,Rooms!$A$6:$A$30,0)),"")&lt;&gt;"Yes","Room is missing or inactive",IF(P194&gt;0,"Time conflict",IF(Q194="Does not fit","Room does not meet needs","OK")))))))))</f>
        <v/>
      </c>
    </row>
    <row r="195">
      <c r="A195" s="17" t="n"/>
      <c r="B195" s="17" t="n"/>
      <c r="C195" s="17" t="n"/>
      <c r="D195" s="17" t="n"/>
      <c r="E195" s="35" t="n"/>
      <c r="F195" s="19" t="n"/>
      <c r="G195" s="19" t="n"/>
      <c r="H195" s="20" t="n"/>
      <c r="I195" s="21" t="n"/>
      <c r="J195" s="21" t="n"/>
      <c r="K195" s="21" t="n"/>
      <c r="L195" s="21" t="n"/>
      <c r="M195" s="21" t="n"/>
      <c r="N195" s="22">
        <f>IF(OR(A195="",F195="",G195="",G195&lt;=F195),"",(G195-F195)*24)</f>
        <v/>
      </c>
      <c r="O195" s="23">
        <f>IF(L195="","",IFERROR(INDEX(Rooms!$C$6:$C$30,MATCH(L195,Rooms!$A$6:$A$30,0)),""))</f>
        <v/>
      </c>
      <c r="P195" s="23">
        <f>IF(OR(A195="",E195="",F195="",G195="",L195="",M195="Canceled",G195&lt;=F195),"",MAX(0,COUNTIFS($E$7:$E$206,E195,$L$7:$L$206,L195,$F$7:$F$206,"&lt;"&amp;G195,$G$7:$G$206,"&gt;"&amp;F195,$M$7:$M$206,"&lt;&gt;Canceled",$A$7:$A$206,"&lt;&gt;")-1))</f>
        <v/>
      </c>
      <c r="Q195" s="24">
        <f>IF(OR(A195="",L195=""),"",IFERROR(IF(OR(H195&gt;INDEX(Rooms!$C$6:$C$30,MATCH(L195,Rooms!$A$6:$A$30,0)),AND(I195="Yes",INDEX(Rooms!$D$6:$D$30,MATCH(L195,Rooms!$A$6:$A$30,0))&lt;&gt;"Yes"),AND(J195="Yes",INDEX(Rooms!$E$6:$E$30,MATCH(L195,Rooms!$A$6:$A$30,0))&lt;&gt;"Yes"),AND(K195="Yes",INDEX(Rooms!$F$6:$F$30,MATCH(L195,Rooms!$A$6:$A$30,0))&lt;&gt;"Yes")),"Does not fit","Fits"),"Does not fit"))</f>
        <v/>
      </c>
      <c r="R195" s="25">
        <f>IF(A195="","",IF(M195="Canceled","Canceled",IF(OR(B195="",C195="",D195="",E195="",F195="",G195="",H195="",I195="",J195="",K195="",M195=""),"Complete required fields",IF(G195&lt;=F195,"End time must be after start time",IF(AND(OR(M195="Ready to Schedule",M195="Scheduled"),L195=""),"Room assignment needed",IF(L195="","Draft—no room assigned",IF(IFERROR(INDEX(Rooms!$G$6:$G$30,MATCH(L195,Rooms!$A$6:$A$30,0)),"")&lt;&gt;"Yes","Room is missing or inactive",IF(P195&gt;0,"Time conflict",IF(Q195="Does not fit","Room does not meet needs","OK")))))))))</f>
        <v/>
      </c>
    </row>
    <row r="196">
      <c r="A196" s="17" t="n"/>
      <c r="B196" s="17" t="n"/>
      <c r="C196" s="17" t="n"/>
      <c r="D196" s="17" t="n"/>
      <c r="E196" s="35" t="n"/>
      <c r="F196" s="19" t="n"/>
      <c r="G196" s="19" t="n"/>
      <c r="H196" s="20" t="n"/>
      <c r="I196" s="21" t="n"/>
      <c r="J196" s="21" t="n"/>
      <c r="K196" s="21" t="n"/>
      <c r="L196" s="21" t="n"/>
      <c r="M196" s="21" t="n"/>
      <c r="N196" s="22">
        <f>IF(OR(A196="",F196="",G196="",G196&lt;=F196),"",(G196-F196)*24)</f>
        <v/>
      </c>
      <c r="O196" s="23">
        <f>IF(L196="","",IFERROR(INDEX(Rooms!$C$6:$C$30,MATCH(L196,Rooms!$A$6:$A$30,0)),""))</f>
        <v/>
      </c>
      <c r="P196" s="23">
        <f>IF(OR(A196="",E196="",F196="",G196="",L196="",M196="Canceled",G196&lt;=F196),"",MAX(0,COUNTIFS($E$7:$E$206,E196,$L$7:$L$206,L196,$F$7:$F$206,"&lt;"&amp;G196,$G$7:$G$206,"&gt;"&amp;F196,$M$7:$M$206,"&lt;&gt;Canceled",$A$7:$A$206,"&lt;&gt;")-1))</f>
        <v/>
      </c>
      <c r="Q196" s="24">
        <f>IF(OR(A196="",L196=""),"",IFERROR(IF(OR(H196&gt;INDEX(Rooms!$C$6:$C$30,MATCH(L196,Rooms!$A$6:$A$30,0)),AND(I196="Yes",INDEX(Rooms!$D$6:$D$30,MATCH(L196,Rooms!$A$6:$A$30,0))&lt;&gt;"Yes"),AND(J196="Yes",INDEX(Rooms!$E$6:$E$30,MATCH(L196,Rooms!$A$6:$A$30,0))&lt;&gt;"Yes"),AND(K196="Yes",INDEX(Rooms!$F$6:$F$30,MATCH(L196,Rooms!$A$6:$A$30,0))&lt;&gt;"Yes")),"Does not fit","Fits"),"Does not fit"))</f>
        <v/>
      </c>
      <c r="R196" s="25">
        <f>IF(A196="","",IF(M196="Canceled","Canceled",IF(OR(B196="",C196="",D196="",E196="",F196="",G196="",H196="",I196="",J196="",K196="",M196=""),"Complete required fields",IF(G196&lt;=F196,"End time must be after start time",IF(AND(OR(M196="Ready to Schedule",M196="Scheduled"),L196=""),"Room assignment needed",IF(L196="","Draft—no room assigned",IF(IFERROR(INDEX(Rooms!$G$6:$G$30,MATCH(L196,Rooms!$A$6:$A$30,0)),"")&lt;&gt;"Yes","Room is missing or inactive",IF(P196&gt;0,"Time conflict",IF(Q196="Does not fit","Room does not meet needs","OK")))))))))</f>
        <v/>
      </c>
    </row>
    <row r="197">
      <c r="A197" s="17" t="n"/>
      <c r="B197" s="17" t="n"/>
      <c r="C197" s="17" t="n"/>
      <c r="D197" s="17" t="n"/>
      <c r="E197" s="35" t="n"/>
      <c r="F197" s="19" t="n"/>
      <c r="G197" s="19" t="n"/>
      <c r="H197" s="20" t="n"/>
      <c r="I197" s="21" t="n"/>
      <c r="J197" s="21" t="n"/>
      <c r="K197" s="21" t="n"/>
      <c r="L197" s="21" t="n"/>
      <c r="M197" s="21" t="n"/>
      <c r="N197" s="22">
        <f>IF(OR(A197="",F197="",G197="",G197&lt;=F197),"",(G197-F197)*24)</f>
        <v/>
      </c>
      <c r="O197" s="23">
        <f>IF(L197="","",IFERROR(INDEX(Rooms!$C$6:$C$30,MATCH(L197,Rooms!$A$6:$A$30,0)),""))</f>
        <v/>
      </c>
      <c r="P197" s="23">
        <f>IF(OR(A197="",E197="",F197="",G197="",L197="",M197="Canceled",G197&lt;=F197),"",MAX(0,COUNTIFS($E$7:$E$206,E197,$L$7:$L$206,L197,$F$7:$F$206,"&lt;"&amp;G197,$G$7:$G$206,"&gt;"&amp;F197,$M$7:$M$206,"&lt;&gt;Canceled",$A$7:$A$206,"&lt;&gt;")-1))</f>
        <v/>
      </c>
      <c r="Q197" s="24">
        <f>IF(OR(A197="",L197=""),"",IFERROR(IF(OR(H197&gt;INDEX(Rooms!$C$6:$C$30,MATCH(L197,Rooms!$A$6:$A$30,0)),AND(I197="Yes",INDEX(Rooms!$D$6:$D$30,MATCH(L197,Rooms!$A$6:$A$30,0))&lt;&gt;"Yes"),AND(J197="Yes",INDEX(Rooms!$E$6:$E$30,MATCH(L197,Rooms!$A$6:$A$30,0))&lt;&gt;"Yes"),AND(K197="Yes",INDEX(Rooms!$F$6:$F$30,MATCH(L197,Rooms!$A$6:$A$30,0))&lt;&gt;"Yes")),"Does not fit","Fits"),"Does not fit"))</f>
        <v/>
      </c>
      <c r="R197" s="25">
        <f>IF(A197="","",IF(M197="Canceled","Canceled",IF(OR(B197="",C197="",D197="",E197="",F197="",G197="",H197="",I197="",J197="",K197="",M197=""),"Complete required fields",IF(G197&lt;=F197,"End time must be after start time",IF(AND(OR(M197="Ready to Schedule",M197="Scheduled"),L197=""),"Room assignment needed",IF(L197="","Draft—no room assigned",IF(IFERROR(INDEX(Rooms!$G$6:$G$30,MATCH(L197,Rooms!$A$6:$A$30,0)),"")&lt;&gt;"Yes","Room is missing or inactive",IF(P197&gt;0,"Time conflict",IF(Q197="Does not fit","Room does not meet needs","OK")))))))))</f>
        <v/>
      </c>
    </row>
    <row r="198">
      <c r="A198" s="17" t="n"/>
      <c r="B198" s="17" t="n"/>
      <c r="C198" s="17" t="n"/>
      <c r="D198" s="17" t="n"/>
      <c r="E198" s="35" t="n"/>
      <c r="F198" s="19" t="n"/>
      <c r="G198" s="19" t="n"/>
      <c r="H198" s="20" t="n"/>
      <c r="I198" s="21" t="n"/>
      <c r="J198" s="21" t="n"/>
      <c r="K198" s="21" t="n"/>
      <c r="L198" s="21" t="n"/>
      <c r="M198" s="21" t="n"/>
      <c r="N198" s="22">
        <f>IF(OR(A198="",F198="",G198="",G198&lt;=F198),"",(G198-F198)*24)</f>
        <v/>
      </c>
      <c r="O198" s="23">
        <f>IF(L198="","",IFERROR(INDEX(Rooms!$C$6:$C$30,MATCH(L198,Rooms!$A$6:$A$30,0)),""))</f>
        <v/>
      </c>
      <c r="P198" s="23">
        <f>IF(OR(A198="",E198="",F198="",G198="",L198="",M198="Canceled",G198&lt;=F198),"",MAX(0,COUNTIFS($E$7:$E$206,E198,$L$7:$L$206,L198,$F$7:$F$206,"&lt;"&amp;G198,$G$7:$G$206,"&gt;"&amp;F198,$M$7:$M$206,"&lt;&gt;Canceled",$A$7:$A$206,"&lt;&gt;")-1))</f>
        <v/>
      </c>
      <c r="Q198" s="24">
        <f>IF(OR(A198="",L198=""),"",IFERROR(IF(OR(H198&gt;INDEX(Rooms!$C$6:$C$30,MATCH(L198,Rooms!$A$6:$A$30,0)),AND(I198="Yes",INDEX(Rooms!$D$6:$D$30,MATCH(L198,Rooms!$A$6:$A$30,0))&lt;&gt;"Yes"),AND(J198="Yes",INDEX(Rooms!$E$6:$E$30,MATCH(L198,Rooms!$A$6:$A$30,0))&lt;&gt;"Yes"),AND(K198="Yes",INDEX(Rooms!$F$6:$F$30,MATCH(L198,Rooms!$A$6:$A$30,0))&lt;&gt;"Yes")),"Does not fit","Fits"),"Does not fit"))</f>
        <v/>
      </c>
      <c r="R198" s="25">
        <f>IF(A198="","",IF(M198="Canceled","Canceled",IF(OR(B198="",C198="",D198="",E198="",F198="",G198="",H198="",I198="",J198="",K198="",M198=""),"Complete required fields",IF(G198&lt;=F198,"End time must be after start time",IF(AND(OR(M198="Ready to Schedule",M198="Scheduled"),L198=""),"Room assignment needed",IF(L198="","Draft—no room assigned",IF(IFERROR(INDEX(Rooms!$G$6:$G$30,MATCH(L198,Rooms!$A$6:$A$30,0)),"")&lt;&gt;"Yes","Room is missing or inactive",IF(P198&gt;0,"Time conflict",IF(Q198="Does not fit","Room does not meet needs","OK")))))))))</f>
        <v/>
      </c>
    </row>
    <row r="199">
      <c r="A199" s="17" t="n"/>
      <c r="B199" s="17" t="n"/>
      <c r="C199" s="17" t="n"/>
      <c r="D199" s="17" t="n"/>
      <c r="E199" s="35" t="n"/>
      <c r="F199" s="19" t="n"/>
      <c r="G199" s="19" t="n"/>
      <c r="H199" s="20" t="n"/>
      <c r="I199" s="21" t="n"/>
      <c r="J199" s="21" t="n"/>
      <c r="K199" s="21" t="n"/>
      <c r="L199" s="21" t="n"/>
      <c r="M199" s="21" t="n"/>
      <c r="N199" s="22">
        <f>IF(OR(A199="",F199="",G199="",G199&lt;=F199),"",(G199-F199)*24)</f>
        <v/>
      </c>
      <c r="O199" s="23">
        <f>IF(L199="","",IFERROR(INDEX(Rooms!$C$6:$C$30,MATCH(L199,Rooms!$A$6:$A$30,0)),""))</f>
        <v/>
      </c>
      <c r="P199" s="23">
        <f>IF(OR(A199="",E199="",F199="",G199="",L199="",M199="Canceled",G199&lt;=F199),"",MAX(0,COUNTIFS($E$7:$E$206,E199,$L$7:$L$206,L199,$F$7:$F$206,"&lt;"&amp;G199,$G$7:$G$206,"&gt;"&amp;F199,$M$7:$M$206,"&lt;&gt;Canceled",$A$7:$A$206,"&lt;&gt;")-1))</f>
        <v/>
      </c>
      <c r="Q199" s="24">
        <f>IF(OR(A199="",L199=""),"",IFERROR(IF(OR(H199&gt;INDEX(Rooms!$C$6:$C$30,MATCH(L199,Rooms!$A$6:$A$30,0)),AND(I199="Yes",INDEX(Rooms!$D$6:$D$30,MATCH(L199,Rooms!$A$6:$A$30,0))&lt;&gt;"Yes"),AND(J199="Yes",INDEX(Rooms!$E$6:$E$30,MATCH(L199,Rooms!$A$6:$A$30,0))&lt;&gt;"Yes"),AND(K199="Yes",INDEX(Rooms!$F$6:$F$30,MATCH(L199,Rooms!$A$6:$A$30,0))&lt;&gt;"Yes")),"Does not fit","Fits"),"Does not fit"))</f>
        <v/>
      </c>
      <c r="R199" s="25">
        <f>IF(A199="","",IF(M199="Canceled","Canceled",IF(OR(B199="",C199="",D199="",E199="",F199="",G199="",H199="",I199="",J199="",K199="",M199=""),"Complete required fields",IF(G199&lt;=F199,"End time must be after start time",IF(AND(OR(M199="Ready to Schedule",M199="Scheduled"),L199=""),"Room assignment needed",IF(L199="","Draft—no room assigned",IF(IFERROR(INDEX(Rooms!$G$6:$G$30,MATCH(L199,Rooms!$A$6:$A$30,0)),"")&lt;&gt;"Yes","Room is missing or inactive",IF(P199&gt;0,"Time conflict",IF(Q199="Does not fit","Room does not meet needs","OK")))))))))</f>
        <v/>
      </c>
    </row>
    <row r="200">
      <c r="A200" s="17" t="n"/>
      <c r="B200" s="17" t="n"/>
      <c r="C200" s="17" t="n"/>
      <c r="D200" s="17" t="n"/>
      <c r="E200" s="35" t="n"/>
      <c r="F200" s="19" t="n"/>
      <c r="G200" s="19" t="n"/>
      <c r="H200" s="20" t="n"/>
      <c r="I200" s="21" t="n"/>
      <c r="J200" s="21" t="n"/>
      <c r="K200" s="21" t="n"/>
      <c r="L200" s="21" t="n"/>
      <c r="M200" s="21" t="n"/>
      <c r="N200" s="22">
        <f>IF(OR(A200="",F200="",G200="",G200&lt;=F200),"",(G200-F200)*24)</f>
        <v/>
      </c>
      <c r="O200" s="23">
        <f>IF(L200="","",IFERROR(INDEX(Rooms!$C$6:$C$30,MATCH(L200,Rooms!$A$6:$A$30,0)),""))</f>
        <v/>
      </c>
      <c r="P200" s="23">
        <f>IF(OR(A200="",E200="",F200="",G200="",L200="",M200="Canceled",G200&lt;=F200),"",MAX(0,COUNTIFS($E$7:$E$206,E200,$L$7:$L$206,L200,$F$7:$F$206,"&lt;"&amp;G200,$G$7:$G$206,"&gt;"&amp;F200,$M$7:$M$206,"&lt;&gt;Canceled",$A$7:$A$206,"&lt;&gt;")-1))</f>
        <v/>
      </c>
      <c r="Q200" s="24">
        <f>IF(OR(A200="",L200=""),"",IFERROR(IF(OR(H200&gt;INDEX(Rooms!$C$6:$C$30,MATCH(L200,Rooms!$A$6:$A$30,0)),AND(I200="Yes",INDEX(Rooms!$D$6:$D$30,MATCH(L200,Rooms!$A$6:$A$30,0))&lt;&gt;"Yes"),AND(J200="Yes",INDEX(Rooms!$E$6:$E$30,MATCH(L200,Rooms!$A$6:$A$30,0))&lt;&gt;"Yes"),AND(K200="Yes",INDEX(Rooms!$F$6:$F$30,MATCH(L200,Rooms!$A$6:$A$30,0))&lt;&gt;"Yes")),"Does not fit","Fits"),"Does not fit"))</f>
        <v/>
      </c>
      <c r="R200" s="25">
        <f>IF(A200="","",IF(M200="Canceled","Canceled",IF(OR(B200="",C200="",D200="",E200="",F200="",G200="",H200="",I200="",J200="",K200="",M200=""),"Complete required fields",IF(G200&lt;=F200,"End time must be after start time",IF(AND(OR(M200="Ready to Schedule",M200="Scheduled"),L200=""),"Room assignment needed",IF(L200="","Draft—no room assigned",IF(IFERROR(INDEX(Rooms!$G$6:$G$30,MATCH(L200,Rooms!$A$6:$A$30,0)),"")&lt;&gt;"Yes","Room is missing or inactive",IF(P200&gt;0,"Time conflict",IF(Q200="Does not fit","Room does not meet needs","OK")))))))))</f>
        <v/>
      </c>
    </row>
    <row r="201">
      <c r="A201" s="17" t="n"/>
      <c r="B201" s="17" t="n"/>
      <c r="C201" s="17" t="n"/>
      <c r="D201" s="17" t="n"/>
      <c r="E201" s="35" t="n"/>
      <c r="F201" s="19" t="n"/>
      <c r="G201" s="19" t="n"/>
      <c r="H201" s="20" t="n"/>
      <c r="I201" s="21" t="n"/>
      <c r="J201" s="21" t="n"/>
      <c r="K201" s="21" t="n"/>
      <c r="L201" s="21" t="n"/>
      <c r="M201" s="21" t="n"/>
      <c r="N201" s="22">
        <f>IF(OR(A201="",F201="",G201="",G201&lt;=F201),"",(G201-F201)*24)</f>
        <v/>
      </c>
      <c r="O201" s="23">
        <f>IF(L201="","",IFERROR(INDEX(Rooms!$C$6:$C$30,MATCH(L201,Rooms!$A$6:$A$30,0)),""))</f>
        <v/>
      </c>
      <c r="P201" s="23">
        <f>IF(OR(A201="",E201="",F201="",G201="",L201="",M201="Canceled",G201&lt;=F201),"",MAX(0,COUNTIFS($E$7:$E$206,E201,$L$7:$L$206,L201,$F$7:$F$206,"&lt;"&amp;G201,$G$7:$G$206,"&gt;"&amp;F201,$M$7:$M$206,"&lt;&gt;Canceled",$A$7:$A$206,"&lt;&gt;")-1))</f>
        <v/>
      </c>
      <c r="Q201" s="24">
        <f>IF(OR(A201="",L201=""),"",IFERROR(IF(OR(H201&gt;INDEX(Rooms!$C$6:$C$30,MATCH(L201,Rooms!$A$6:$A$30,0)),AND(I201="Yes",INDEX(Rooms!$D$6:$D$30,MATCH(L201,Rooms!$A$6:$A$30,0))&lt;&gt;"Yes"),AND(J201="Yes",INDEX(Rooms!$E$6:$E$30,MATCH(L201,Rooms!$A$6:$A$30,0))&lt;&gt;"Yes"),AND(K201="Yes",INDEX(Rooms!$F$6:$F$30,MATCH(L201,Rooms!$A$6:$A$30,0))&lt;&gt;"Yes")),"Does not fit","Fits"),"Does not fit"))</f>
        <v/>
      </c>
      <c r="R201" s="25">
        <f>IF(A201="","",IF(M201="Canceled","Canceled",IF(OR(B201="",C201="",D201="",E201="",F201="",G201="",H201="",I201="",J201="",K201="",M201=""),"Complete required fields",IF(G201&lt;=F201,"End time must be after start time",IF(AND(OR(M201="Ready to Schedule",M201="Scheduled"),L201=""),"Room assignment needed",IF(L201="","Draft—no room assigned",IF(IFERROR(INDEX(Rooms!$G$6:$G$30,MATCH(L201,Rooms!$A$6:$A$30,0)),"")&lt;&gt;"Yes","Room is missing or inactive",IF(P201&gt;0,"Time conflict",IF(Q201="Does not fit","Room does not meet needs","OK")))))))))</f>
        <v/>
      </c>
    </row>
    <row r="202">
      <c r="A202" s="17" t="n"/>
      <c r="B202" s="17" t="n"/>
      <c r="C202" s="17" t="n"/>
      <c r="D202" s="17" t="n"/>
      <c r="E202" s="35" t="n"/>
      <c r="F202" s="19" t="n"/>
      <c r="G202" s="19" t="n"/>
      <c r="H202" s="20" t="n"/>
      <c r="I202" s="21" t="n"/>
      <c r="J202" s="21" t="n"/>
      <c r="K202" s="21" t="n"/>
      <c r="L202" s="21" t="n"/>
      <c r="M202" s="21" t="n"/>
      <c r="N202" s="22">
        <f>IF(OR(A202="",F202="",G202="",G202&lt;=F202),"",(G202-F202)*24)</f>
        <v/>
      </c>
      <c r="O202" s="23">
        <f>IF(L202="","",IFERROR(INDEX(Rooms!$C$6:$C$30,MATCH(L202,Rooms!$A$6:$A$30,0)),""))</f>
        <v/>
      </c>
      <c r="P202" s="23">
        <f>IF(OR(A202="",E202="",F202="",G202="",L202="",M202="Canceled",G202&lt;=F202),"",MAX(0,COUNTIFS($E$7:$E$206,E202,$L$7:$L$206,L202,$F$7:$F$206,"&lt;"&amp;G202,$G$7:$G$206,"&gt;"&amp;F202,$M$7:$M$206,"&lt;&gt;Canceled",$A$7:$A$206,"&lt;&gt;")-1))</f>
        <v/>
      </c>
      <c r="Q202" s="24">
        <f>IF(OR(A202="",L202=""),"",IFERROR(IF(OR(H202&gt;INDEX(Rooms!$C$6:$C$30,MATCH(L202,Rooms!$A$6:$A$30,0)),AND(I202="Yes",INDEX(Rooms!$D$6:$D$30,MATCH(L202,Rooms!$A$6:$A$30,0))&lt;&gt;"Yes"),AND(J202="Yes",INDEX(Rooms!$E$6:$E$30,MATCH(L202,Rooms!$A$6:$A$30,0))&lt;&gt;"Yes"),AND(K202="Yes",INDEX(Rooms!$F$6:$F$30,MATCH(L202,Rooms!$A$6:$A$30,0))&lt;&gt;"Yes")),"Does not fit","Fits"),"Does not fit"))</f>
        <v/>
      </c>
      <c r="R202" s="25">
        <f>IF(A202="","",IF(M202="Canceled","Canceled",IF(OR(B202="",C202="",D202="",E202="",F202="",G202="",H202="",I202="",J202="",K202="",M202=""),"Complete required fields",IF(G202&lt;=F202,"End time must be after start time",IF(AND(OR(M202="Ready to Schedule",M202="Scheduled"),L202=""),"Room assignment needed",IF(L202="","Draft—no room assigned",IF(IFERROR(INDEX(Rooms!$G$6:$G$30,MATCH(L202,Rooms!$A$6:$A$30,0)),"")&lt;&gt;"Yes","Room is missing or inactive",IF(P202&gt;0,"Time conflict",IF(Q202="Does not fit","Room does not meet needs","OK")))))))))</f>
        <v/>
      </c>
    </row>
    <row r="203">
      <c r="A203" s="17" t="n"/>
      <c r="B203" s="17" t="n"/>
      <c r="C203" s="17" t="n"/>
      <c r="D203" s="17" t="n"/>
      <c r="E203" s="35" t="n"/>
      <c r="F203" s="19" t="n"/>
      <c r="G203" s="19" t="n"/>
      <c r="H203" s="20" t="n"/>
      <c r="I203" s="21" t="n"/>
      <c r="J203" s="21" t="n"/>
      <c r="K203" s="21" t="n"/>
      <c r="L203" s="21" t="n"/>
      <c r="M203" s="21" t="n"/>
      <c r="N203" s="22">
        <f>IF(OR(A203="",F203="",G203="",G203&lt;=F203),"",(G203-F203)*24)</f>
        <v/>
      </c>
      <c r="O203" s="23">
        <f>IF(L203="","",IFERROR(INDEX(Rooms!$C$6:$C$30,MATCH(L203,Rooms!$A$6:$A$30,0)),""))</f>
        <v/>
      </c>
      <c r="P203" s="23">
        <f>IF(OR(A203="",E203="",F203="",G203="",L203="",M203="Canceled",G203&lt;=F203),"",MAX(0,COUNTIFS($E$7:$E$206,E203,$L$7:$L$206,L203,$F$7:$F$206,"&lt;"&amp;G203,$G$7:$G$206,"&gt;"&amp;F203,$M$7:$M$206,"&lt;&gt;Canceled",$A$7:$A$206,"&lt;&gt;")-1))</f>
        <v/>
      </c>
      <c r="Q203" s="24">
        <f>IF(OR(A203="",L203=""),"",IFERROR(IF(OR(H203&gt;INDEX(Rooms!$C$6:$C$30,MATCH(L203,Rooms!$A$6:$A$30,0)),AND(I203="Yes",INDEX(Rooms!$D$6:$D$30,MATCH(L203,Rooms!$A$6:$A$30,0))&lt;&gt;"Yes"),AND(J203="Yes",INDEX(Rooms!$E$6:$E$30,MATCH(L203,Rooms!$A$6:$A$30,0))&lt;&gt;"Yes"),AND(K203="Yes",INDEX(Rooms!$F$6:$F$30,MATCH(L203,Rooms!$A$6:$A$30,0))&lt;&gt;"Yes")),"Does not fit","Fits"),"Does not fit"))</f>
        <v/>
      </c>
      <c r="R203" s="25">
        <f>IF(A203="","",IF(M203="Canceled","Canceled",IF(OR(B203="",C203="",D203="",E203="",F203="",G203="",H203="",I203="",J203="",K203="",M203=""),"Complete required fields",IF(G203&lt;=F203,"End time must be after start time",IF(AND(OR(M203="Ready to Schedule",M203="Scheduled"),L203=""),"Room assignment needed",IF(L203="","Draft—no room assigned",IF(IFERROR(INDEX(Rooms!$G$6:$G$30,MATCH(L203,Rooms!$A$6:$A$30,0)),"")&lt;&gt;"Yes","Room is missing or inactive",IF(P203&gt;0,"Time conflict",IF(Q203="Does not fit","Room does not meet needs","OK")))))))))</f>
        <v/>
      </c>
    </row>
    <row r="204">
      <c r="A204" s="17" t="n"/>
      <c r="B204" s="17" t="n"/>
      <c r="C204" s="17" t="n"/>
      <c r="D204" s="17" t="n"/>
      <c r="E204" s="35" t="n"/>
      <c r="F204" s="19" t="n"/>
      <c r="G204" s="19" t="n"/>
      <c r="H204" s="20" t="n"/>
      <c r="I204" s="21" t="n"/>
      <c r="J204" s="21" t="n"/>
      <c r="K204" s="21" t="n"/>
      <c r="L204" s="21" t="n"/>
      <c r="M204" s="21" t="n"/>
      <c r="N204" s="22">
        <f>IF(OR(A204="",F204="",G204="",G204&lt;=F204),"",(G204-F204)*24)</f>
        <v/>
      </c>
      <c r="O204" s="23">
        <f>IF(L204="","",IFERROR(INDEX(Rooms!$C$6:$C$30,MATCH(L204,Rooms!$A$6:$A$30,0)),""))</f>
        <v/>
      </c>
      <c r="P204" s="23">
        <f>IF(OR(A204="",E204="",F204="",G204="",L204="",M204="Canceled",G204&lt;=F204),"",MAX(0,COUNTIFS($E$7:$E$206,E204,$L$7:$L$206,L204,$F$7:$F$206,"&lt;"&amp;G204,$G$7:$G$206,"&gt;"&amp;F204,$M$7:$M$206,"&lt;&gt;Canceled",$A$7:$A$206,"&lt;&gt;")-1))</f>
        <v/>
      </c>
      <c r="Q204" s="24">
        <f>IF(OR(A204="",L204=""),"",IFERROR(IF(OR(H204&gt;INDEX(Rooms!$C$6:$C$30,MATCH(L204,Rooms!$A$6:$A$30,0)),AND(I204="Yes",INDEX(Rooms!$D$6:$D$30,MATCH(L204,Rooms!$A$6:$A$30,0))&lt;&gt;"Yes"),AND(J204="Yes",INDEX(Rooms!$E$6:$E$30,MATCH(L204,Rooms!$A$6:$A$30,0))&lt;&gt;"Yes"),AND(K204="Yes",INDEX(Rooms!$F$6:$F$30,MATCH(L204,Rooms!$A$6:$A$30,0))&lt;&gt;"Yes")),"Does not fit","Fits"),"Does not fit"))</f>
        <v/>
      </c>
      <c r="R204" s="25">
        <f>IF(A204="","",IF(M204="Canceled","Canceled",IF(OR(B204="",C204="",D204="",E204="",F204="",G204="",H204="",I204="",J204="",K204="",M204=""),"Complete required fields",IF(G204&lt;=F204,"End time must be after start time",IF(AND(OR(M204="Ready to Schedule",M204="Scheduled"),L204=""),"Room assignment needed",IF(L204="","Draft—no room assigned",IF(IFERROR(INDEX(Rooms!$G$6:$G$30,MATCH(L204,Rooms!$A$6:$A$30,0)),"")&lt;&gt;"Yes","Room is missing or inactive",IF(P204&gt;0,"Time conflict",IF(Q204="Does not fit","Room does not meet needs","OK")))))))))</f>
        <v/>
      </c>
    </row>
    <row r="205">
      <c r="A205" s="17" t="n"/>
      <c r="B205" s="17" t="n"/>
      <c r="C205" s="17" t="n"/>
      <c r="D205" s="17" t="n"/>
      <c r="E205" s="35" t="n"/>
      <c r="F205" s="19" t="n"/>
      <c r="G205" s="19" t="n"/>
      <c r="H205" s="20" t="n"/>
      <c r="I205" s="21" t="n"/>
      <c r="J205" s="21" t="n"/>
      <c r="K205" s="21" t="n"/>
      <c r="L205" s="21" t="n"/>
      <c r="M205" s="21" t="n"/>
      <c r="N205" s="22">
        <f>IF(OR(A205="",F205="",G205="",G205&lt;=F205),"",(G205-F205)*24)</f>
        <v/>
      </c>
      <c r="O205" s="23">
        <f>IF(L205="","",IFERROR(INDEX(Rooms!$C$6:$C$30,MATCH(L205,Rooms!$A$6:$A$30,0)),""))</f>
        <v/>
      </c>
      <c r="P205" s="23">
        <f>IF(OR(A205="",E205="",F205="",G205="",L205="",M205="Canceled",G205&lt;=F205),"",MAX(0,COUNTIFS($E$7:$E$206,E205,$L$7:$L$206,L205,$F$7:$F$206,"&lt;"&amp;G205,$G$7:$G$206,"&gt;"&amp;F205,$M$7:$M$206,"&lt;&gt;Canceled",$A$7:$A$206,"&lt;&gt;")-1))</f>
        <v/>
      </c>
      <c r="Q205" s="24">
        <f>IF(OR(A205="",L205=""),"",IFERROR(IF(OR(H205&gt;INDEX(Rooms!$C$6:$C$30,MATCH(L205,Rooms!$A$6:$A$30,0)),AND(I205="Yes",INDEX(Rooms!$D$6:$D$30,MATCH(L205,Rooms!$A$6:$A$30,0))&lt;&gt;"Yes"),AND(J205="Yes",INDEX(Rooms!$E$6:$E$30,MATCH(L205,Rooms!$A$6:$A$30,0))&lt;&gt;"Yes"),AND(K205="Yes",INDEX(Rooms!$F$6:$F$30,MATCH(L205,Rooms!$A$6:$A$30,0))&lt;&gt;"Yes")),"Does not fit","Fits"),"Does not fit"))</f>
        <v/>
      </c>
      <c r="R205" s="25">
        <f>IF(A205="","",IF(M205="Canceled","Canceled",IF(OR(B205="",C205="",D205="",E205="",F205="",G205="",H205="",I205="",J205="",K205="",M205=""),"Complete required fields",IF(G205&lt;=F205,"End time must be after start time",IF(AND(OR(M205="Ready to Schedule",M205="Scheduled"),L205=""),"Room assignment needed",IF(L205="","Draft—no room assigned",IF(IFERROR(INDEX(Rooms!$G$6:$G$30,MATCH(L205,Rooms!$A$6:$A$30,0)),"")&lt;&gt;"Yes","Room is missing or inactive",IF(P205&gt;0,"Time conflict",IF(Q205="Does not fit","Room does not meet needs","OK")))))))))</f>
        <v/>
      </c>
    </row>
    <row r="206">
      <c r="A206" s="17" t="n"/>
      <c r="B206" s="17" t="n"/>
      <c r="C206" s="17" t="n"/>
      <c r="D206" s="17" t="n"/>
      <c r="E206" s="35" t="n"/>
      <c r="F206" s="19" t="n"/>
      <c r="G206" s="19" t="n"/>
      <c r="H206" s="20" t="n"/>
      <c r="I206" s="21" t="n"/>
      <c r="J206" s="21" t="n"/>
      <c r="K206" s="21" t="n"/>
      <c r="L206" s="21" t="n"/>
      <c r="M206" s="21" t="n"/>
      <c r="N206" s="22">
        <f>IF(OR(A206="",F206="",G206="",G206&lt;=F206),"",(G206-F206)*24)</f>
        <v/>
      </c>
      <c r="O206" s="23">
        <f>IF(L206="","",IFERROR(INDEX(Rooms!$C$6:$C$30,MATCH(L206,Rooms!$A$6:$A$30,0)),""))</f>
        <v/>
      </c>
      <c r="P206" s="23">
        <f>IF(OR(A206="",E206="",F206="",G206="",L206="",M206="Canceled",G206&lt;=F206),"",MAX(0,COUNTIFS($E$7:$E$206,E206,$L$7:$L$206,L206,$F$7:$F$206,"&lt;"&amp;G206,$G$7:$G$206,"&gt;"&amp;F206,$M$7:$M$206,"&lt;&gt;Canceled",$A$7:$A$206,"&lt;&gt;")-1))</f>
        <v/>
      </c>
      <c r="Q206" s="24">
        <f>IF(OR(A206="",L206=""),"",IFERROR(IF(OR(H206&gt;INDEX(Rooms!$C$6:$C$30,MATCH(L206,Rooms!$A$6:$A$30,0)),AND(I206="Yes",INDEX(Rooms!$D$6:$D$30,MATCH(L206,Rooms!$A$6:$A$30,0))&lt;&gt;"Yes"),AND(J206="Yes",INDEX(Rooms!$E$6:$E$30,MATCH(L206,Rooms!$A$6:$A$30,0))&lt;&gt;"Yes"),AND(K206="Yes",INDEX(Rooms!$F$6:$F$30,MATCH(L206,Rooms!$A$6:$A$30,0))&lt;&gt;"Yes")),"Does not fit","Fits"),"Does not fit"))</f>
        <v/>
      </c>
      <c r="R206" s="25">
        <f>IF(A206="","",IF(M206="Canceled","Canceled",IF(OR(B206="",C206="",D206="",E206="",F206="",G206="",H206="",I206="",J206="",K206="",M206=""),"Complete required fields",IF(G206&lt;=F206,"End time must be after start time",IF(AND(OR(M206="Ready to Schedule",M206="Scheduled"),L206=""),"Room assignment needed",IF(L206="","Draft—no room assigned",IF(IFERROR(INDEX(Rooms!$G$6:$G$30,MATCH(L206,Rooms!$A$6:$A$30,0)),"")&lt;&gt;"Yes","Room is missing or inactive",IF(P206&gt;0,"Time conflict",IF(Q206="Does not fit","Room does not meet needs","OK")))))))))</f>
        <v/>
      </c>
    </row>
  </sheetData>
  <autoFilter ref="A6:R206"/>
  <mergeCells count="3">
    <mergeCell ref="A3:R3"/>
    <mergeCell ref="A2:R2"/>
    <mergeCell ref="A1:R1"/>
  </mergeCells>
  <conditionalFormatting sqref="A7:R206">
    <cfRule type="expression" priority="1" dxfId="3" stopIfTrue="1">
      <formula>AND($A7&lt;&gt;"",$M7="Canceled")</formula>
    </cfRule>
    <cfRule type="expression" priority="2" dxfId="4" stopIfTrue="1">
      <formula>AND($A7&lt;&gt;"",$P7&gt;0)</formula>
    </cfRule>
    <cfRule type="expression" priority="3" dxfId="2" stopIfTrue="1">
      <formula>AND($A7&lt;&gt;"",$Q7="Does not fit")</formula>
    </cfRule>
    <cfRule type="expression" priority="4" dxfId="5">
      <formula>AND($A7&lt;&gt;"",$R7="OK",$M7="Scheduled")</formula>
    </cfRule>
  </conditionalFormatting>
  <conditionalFormatting sqref="R7:R206">
    <cfRule type="expression" priority="5" dxfId="1">
      <formula>$R7="OK"</formula>
    </cfRule>
    <cfRule type="expression" priority="6" dxfId="3">
      <formula>$R7="Canceled"</formula>
    </cfRule>
    <cfRule type="expression" priority="7" dxfId="0">
      <formula>AND($R7&lt;&gt;"",OR(ISNUMBER(SEARCH("conflict",$R7)),ISNUMBER(SEARCH("inactive",$R7)),ISNUMBER(SEARCH("does not meet",$R7)),ISNUMBER(SEARCH("End time",$R7)),ISNUMBER(SEARCH("Complete required fields",$R7))))</formula>
    </cfRule>
    <cfRule type="expression" priority="8" dxfId="2">
      <formula>OR($R7="Room assignment needed",$R7="Draft—no room assigned")</formula>
    </cfRule>
  </conditionalFormatting>
  <conditionalFormatting sqref="P7:P206">
    <cfRule type="cellIs" priority="9" operator="greaterThan" dxfId="0">
      <formula>0</formula>
    </cfRule>
  </conditionalFormatting>
  <conditionalFormatting sqref="Q7:Q206">
    <cfRule type="expression" priority="10" dxfId="1">
      <formula>$Q7="Fits"</formula>
    </cfRule>
    <cfRule type="expression" priority="11" dxfId="0">
      <formula>$Q7="Does not fit"</formula>
    </cfRule>
  </conditionalFormatting>
  <dataValidations count="7">
    <dataValidation sqref="A7:A206" showDropDown="0" showInputMessage="0" showErrorMessage="1" allowBlank="0" errorTitle="Duplicate Request ID" error="Each Request ID must be unique." type="custom">
      <formula1>OR(A7="",COUNTIF($A$7:$A$206,A7)=1)</formula1>
    </dataValidation>
    <dataValidation sqref="E7:E206" showDropDown="0" showInputMessage="0" showErrorMessage="1" allowBlank="0" errorTitle="Invalid Class Date" error="Enter a date between 01/01/2020 and 12/31/2100." type="date" operator="between">
      <formula1>DATE(2020,1,1)</formula1>
      <formula2>DATE(2100,12,31)</formula2>
    </dataValidation>
    <dataValidation sqref="F7:G206" showDropDown="0" showInputMessage="0" showErrorMessage="1" allowBlank="0" errorTitle="Invalid Time" error="Enter a time between 12:00 AM and 11:59 PM." type="time" operator="between">
      <formula1>TIME(0,0,0)</formula1>
      <formula2>TIME(23,59,0)</formula2>
    </dataValidation>
    <dataValidation sqref="H7:H206" showDropDown="0" showInputMessage="0" showErrorMessage="1" allowBlank="0" errorTitle="Invalid Attendance" error="Enter a whole number from 1 through 1000." type="whole" operator="between">
      <formula1>1</formula1>
      <formula2>1000</formula2>
    </dataValidation>
    <dataValidation sqref="I7:K206" showDropDown="0" showInputMessage="0" showErrorMessage="1" allowBlank="0" errorTitle="Invalid Selection" error="Select Yes or No." type="list">
      <formula1>"Yes,No"</formula1>
    </dataValidation>
    <dataValidation sqref="L7:L206" showDropDown="0" showInputMessage="0" showErrorMessage="1" allowBlank="0" errorTitle="Invalid Room" error="Select a room from the Rooms sheet." type="list">
      <formula1>'Rooms'!$A$6:$A$30</formula1>
    </dataValidation>
    <dataValidation sqref="M7:M206" showDropDown="0" showInputMessage="0" showErrorMessage="1" allowBlank="0" errorTitle="Invalid Request Status" error="Select a status from the list." type="list">
      <formula1>"Draft,Ready to Schedule,Scheduled,Canceled"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D5B"/>
    <outlinePr summaryBelow="1" summaryRight="1"/>
    <pageSetUpPr/>
  </sheetPr>
  <dimension ref="A1:H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2" customWidth="1" min="3" max="3"/>
    <col width="20" customWidth="1" min="4" max="4"/>
    <col width="20" customWidth="1" min="5" max="5"/>
    <col width="20" customWidth="1" min="6" max="6"/>
    <col width="12" customWidth="1" min="7" max="7"/>
    <col width="36" customWidth="1" min="8" max="8"/>
  </cols>
  <sheetData>
    <row r="1" ht="26" customHeight="1">
      <c r="A1" s="1" t="inlineStr">
        <is>
          <t>Room Inventory</t>
        </is>
      </c>
    </row>
    <row r="2" ht="30" customHeight="1">
      <c r="A2" s="5" t="inlineStr">
        <is>
          <t>Maintain room capacities and features here. Only rooms marked Active = Yes should be used for new assignments.</t>
        </is>
      </c>
    </row>
    <row r="3" ht="28" customHeight="1">
      <c r="A3" s="5" t="inlineStr">
        <is>
          <t>Room names must be unique because class assignments use the room name as the lookup key.</t>
        </is>
      </c>
    </row>
    <row r="5" ht="34" customHeight="1">
      <c r="A5" s="26" t="inlineStr">
        <is>
          <t>Room Name</t>
        </is>
      </c>
      <c r="B5" s="26" t="inlineStr">
        <is>
          <t>Building or Area</t>
        </is>
      </c>
      <c r="C5" s="26" t="inlineStr">
        <is>
          <t>Capacity</t>
        </is>
      </c>
      <c r="D5" s="26" t="inlineStr">
        <is>
          <t>Projector Available</t>
        </is>
      </c>
      <c r="E5" s="26" t="inlineStr">
        <is>
          <t>Computers Available</t>
        </is>
      </c>
      <c r="F5" s="26" t="inlineStr">
        <is>
          <t>Accessible</t>
        </is>
      </c>
      <c r="G5" s="26" t="inlineStr">
        <is>
          <t>Active</t>
        </is>
      </c>
      <c r="H5" s="26" t="inlineStr">
        <is>
          <t>Notes</t>
        </is>
      </c>
    </row>
    <row r="6">
      <c r="A6" s="17" t="inlineStr">
        <is>
          <t>Maple 101</t>
        </is>
      </c>
      <c r="B6" s="17" t="inlineStr">
        <is>
          <t>Maple Learning Center</t>
        </is>
      </c>
      <c r="C6" s="20" t="n">
        <v>30</v>
      </c>
      <c r="D6" s="21" t="inlineStr">
        <is>
          <t>Yes</t>
        </is>
      </c>
      <c r="E6" s="21" t="inlineStr">
        <is>
          <t>No</t>
        </is>
      </c>
      <c r="F6" s="21" t="inlineStr">
        <is>
          <t>Yes</t>
        </is>
      </c>
      <c r="G6" s="21" t="inlineStr">
        <is>
          <t>Yes</t>
        </is>
      </c>
      <c r="H6" s="17" t="inlineStr">
        <is>
          <t>Standard classroom</t>
        </is>
      </c>
    </row>
    <row r="7">
      <c r="A7" s="17" t="inlineStr">
        <is>
          <t>Oak Computer Lab</t>
        </is>
      </c>
      <c r="B7" s="17" t="inlineStr">
        <is>
          <t>Oak Technology Center</t>
        </is>
      </c>
      <c r="C7" s="20" t="n">
        <v>24</v>
      </c>
      <c r="D7" s="21" t="inlineStr">
        <is>
          <t>Yes</t>
        </is>
      </c>
      <c r="E7" s="21" t="inlineStr">
        <is>
          <t>Yes</t>
        </is>
      </c>
      <c r="F7" s="21" t="inlineStr">
        <is>
          <t>Yes</t>
        </is>
      </c>
      <c r="G7" s="21" t="inlineStr">
        <is>
          <t>Yes</t>
        </is>
      </c>
      <c r="H7" s="17" t="inlineStr">
        <is>
          <t>24 training workstations</t>
        </is>
      </c>
    </row>
    <row r="8">
      <c r="A8" s="17" t="inlineStr">
        <is>
          <t>Cedar Seminar Room</t>
        </is>
      </c>
      <c r="B8" s="17" t="inlineStr">
        <is>
          <t>Cedar Education Wing</t>
        </is>
      </c>
      <c r="C8" s="20" t="n">
        <v>16</v>
      </c>
      <c r="D8" s="21" t="inlineStr">
        <is>
          <t>Yes</t>
        </is>
      </c>
      <c r="E8" s="21" t="inlineStr">
        <is>
          <t>No</t>
        </is>
      </c>
      <c r="F8" s="21" t="inlineStr">
        <is>
          <t>Yes</t>
        </is>
      </c>
      <c r="G8" s="21" t="inlineStr">
        <is>
          <t>Yes</t>
        </is>
      </c>
      <c r="H8" s="17" t="inlineStr">
        <is>
          <t>Best for small groups</t>
        </is>
      </c>
    </row>
    <row r="9">
      <c r="A9" s="17" t="inlineStr">
        <is>
          <t>Pine Workshop Room</t>
        </is>
      </c>
      <c r="B9" s="17" t="inlineStr">
        <is>
          <t>Pine Skills Center</t>
        </is>
      </c>
      <c r="C9" s="20" t="n">
        <v>20</v>
      </c>
      <c r="D9" s="21" t="inlineStr">
        <is>
          <t>No</t>
        </is>
      </c>
      <c r="E9" s="21" t="inlineStr">
        <is>
          <t>No</t>
        </is>
      </c>
      <c r="F9" s="21" t="inlineStr">
        <is>
          <t>No</t>
        </is>
      </c>
      <c r="G9" s="21" t="inlineStr">
        <is>
          <t>Yes</t>
        </is>
      </c>
      <c r="H9" s="17" t="inlineStr">
        <is>
          <t>Movable tables; step at entrance</t>
        </is>
      </c>
    </row>
    <row r="10">
      <c r="A10" s="17" t="inlineStr">
        <is>
          <t>Birch Hall</t>
        </is>
      </c>
      <c r="B10" s="17" t="inlineStr">
        <is>
          <t>Birch Conference Center</t>
        </is>
      </c>
      <c r="C10" s="20" t="n">
        <v>80</v>
      </c>
      <c r="D10" s="21" t="inlineStr">
        <is>
          <t>Yes</t>
        </is>
      </c>
      <c r="E10" s="21" t="inlineStr">
        <is>
          <t>No</t>
        </is>
      </c>
      <c r="F10" s="21" t="inlineStr">
        <is>
          <t>Yes</t>
        </is>
      </c>
      <c r="G10" s="21" t="inlineStr">
        <is>
          <t>Yes</t>
        </is>
      </c>
      <c r="H10" s="17" t="inlineStr">
        <is>
          <t>Large-group room</t>
        </is>
      </c>
    </row>
    <row r="11">
      <c r="A11" s="17" t="inlineStr">
        <is>
          <t>Willow Studio</t>
        </is>
      </c>
      <c r="B11" s="17" t="inlineStr">
        <is>
          <t>Willow Creative Center</t>
        </is>
      </c>
      <c r="C11" s="20" t="n">
        <v>20</v>
      </c>
      <c r="D11" s="21" t="inlineStr">
        <is>
          <t>No</t>
        </is>
      </c>
      <c r="E11" s="21" t="inlineStr">
        <is>
          <t>No</t>
        </is>
      </c>
      <c r="F11" s="21" t="inlineStr">
        <is>
          <t>Yes</t>
        </is>
      </c>
      <c r="G11" s="21" t="inlineStr">
        <is>
          <t>Yes</t>
        </is>
      </c>
      <c r="H11" s="17" t="inlineStr">
        <is>
          <t>Open floor plan</t>
        </is>
      </c>
    </row>
    <row r="12">
      <c r="A12" s="17" t="inlineStr">
        <is>
          <t>Aspen 204</t>
        </is>
      </c>
      <c r="B12" s="17" t="inlineStr">
        <is>
          <t>Aspen Learning Center</t>
        </is>
      </c>
      <c r="C12" s="20" t="n">
        <v>36</v>
      </c>
      <c r="D12" s="21" t="inlineStr">
        <is>
          <t>Yes</t>
        </is>
      </c>
      <c r="E12" s="21" t="inlineStr">
        <is>
          <t>No</t>
        </is>
      </c>
      <c r="F12" s="21" t="inlineStr">
        <is>
          <t>Yes</t>
        </is>
      </c>
      <c r="G12" s="21" t="inlineStr">
        <is>
          <t>Yes</t>
        </is>
      </c>
      <c r="H12" s="17" t="inlineStr">
        <is>
          <t>Tiered classroom</t>
        </is>
      </c>
    </row>
    <row r="13">
      <c r="A13" s="17" t="inlineStr">
        <is>
          <t>Elm Lab</t>
        </is>
      </c>
      <c r="B13" s="17" t="inlineStr">
        <is>
          <t>Elm Technical Annex</t>
        </is>
      </c>
      <c r="C13" s="20" t="n">
        <v>18</v>
      </c>
      <c r="D13" s="21" t="inlineStr">
        <is>
          <t>Yes</t>
        </is>
      </c>
      <c r="E13" s="21" t="inlineStr">
        <is>
          <t>Yes</t>
        </is>
      </c>
      <c r="F13" s="21" t="inlineStr">
        <is>
          <t>No</t>
        </is>
      </c>
      <c r="G13" s="21" t="inlineStr">
        <is>
          <t>No</t>
        </is>
      </c>
      <c r="H13" s="17" t="inlineStr">
        <is>
          <t>Temporarily unavailable</t>
        </is>
      </c>
    </row>
    <row r="14">
      <c r="A14" s="17" t="n"/>
      <c r="B14" s="17" t="n"/>
      <c r="C14" s="20" t="n"/>
      <c r="D14" s="21" t="n"/>
      <c r="E14" s="21" t="n"/>
      <c r="F14" s="21" t="n"/>
      <c r="G14" s="21" t="n"/>
      <c r="H14" s="17" t="n"/>
    </row>
    <row r="15">
      <c r="A15" s="17" t="n"/>
      <c r="B15" s="17" t="n"/>
      <c r="C15" s="20" t="n"/>
      <c r="D15" s="21" t="n"/>
      <c r="E15" s="21" t="n"/>
      <c r="F15" s="21" t="n"/>
      <c r="G15" s="21" t="n"/>
      <c r="H15" s="17" t="n"/>
    </row>
    <row r="16">
      <c r="A16" s="17" t="n"/>
      <c r="B16" s="17" t="n"/>
      <c r="C16" s="20" t="n"/>
      <c r="D16" s="21" t="n"/>
      <c r="E16" s="21" t="n"/>
      <c r="F16" s="21" t="n"/>
      <c r="G16" s="21" t="n"/>
      <c r="H16" s="17" t="n"/>
    </row>
    <row r="17">
      <c r="A17" s="17" t="n"/>
      <c r="B17" s="17" t="n"/>
      <c r="C17" s="20" t="n"/>
      <c r="D17" s="21" t="n"/>
      <c r="E17" s="21" t="n"/>
      <c r="F17" s="21" t="n"/>
      <c r="G17" s="21" t="n"/>
      <c r="H17" s="17" t="n"/>
    </row>
    <row r="18">
      <c r="A18" s="17" t="n"/>
      <c r="B18" s="17" t="n"/>
      <c r="C18" s="20" t="n"/>
      <c r="D18" s="21" t="n"/>
      <c r="E18" s="21" t="n"/>
      <c r="F18" s="21" t="n"/>
      <c r="G18" s="21" t="n"/>
      <c r="H18" s="17" t="n"/>
    </row>
    <row r="19">
      <c r="A19" s="17" t="n"/>
      <c r="B19" s="17" t="n"/>
      <c r="C19" s="20" t="n"/>
      <c r="D19" s="21" t="n"/>
      <c r="E19" s="21" t="n"/>
      <c r="F19" s="21" t="n"/>
      <c r="G19" s="21" t="n"/>
      <c r="H19" s="17" t="n"/>
    </row>
    <row r="20">
      <c r="A20" s="17" t="n"/>
      <c r="B20" s="17" t="n"/>
      <c r="C20" s="20" t="n"/>
      <c r="D20" s="21" t="n"/>
      <c r="E20" s="21" t="n"/>
      <c r="F20" s="21" t="n"/>
      <c r="G20" s="21" t="n"/>
      <c r="H20" s="17" t="n"/>
    </row>
    <row r="21">
      <c r="A21" s="17" t="n"/>
      <c r="B21" s="17" t="n"/>
      <c r="C21" s="20" t="n"/>
      <c r="D21" s="21" t="n"/>
      <c r="E21" s="21" t="n"/>
      <c r="F21" s="21" t="n"/>
      <c r="G21" s="21" t="n"/>
      <c r="H21" s="17" t="n"/>
    </row>
    <row r="22">
      <c r="A22" s="17" t="n"/>
      <c r="B22" s="17" t="n"/>
      <c r="C22" s="20" t="n"/>
      <c r="D22" s="21" t="n"/>
      <c r="E22" s="21" t="n"/>
      <c r="F22" s="21" t="n"/>
      <c r="G22" s="21" t="n"/>
      <c r="H22" s="17" t="n"/>
    </row>
    <row r="23">
      <c r="A23" s="17" t="n"/>
      <c r="B23" s="17" t="n"/>
      <c r="C23" s="20" t="n"/>
      <c r="D23" s="21" t="n"/>
      <c r="E23" s="21" t="n"/>
      <c r="F23" s="21" t="n"/>
      <c r="G23" s="21" t="n"/>
      <c r="H23" s="17" t="n"/>
    </row>
    <row r="24">
      <c r="A24" s="17" t="n"/>
      <c r="B24" s="17" t="n"/>
      <c r="C24" s="20" t="n"/>
      <c r="D24" s="21" t="n"/>
      <c r="E24" s="21" t="n"/>
      <c r="F24" s="21" t="n"/>
      <c r="G24" s="21" t="n"/>
      <c r="H24" s="17" t="n"/>
    </row>
    <row r="25">
      <c r="A25" s="17" t="n"/>
      <c r="B25" s="17" t="n"/>
      <c r="C25" s="20" t="n"/>
      <c r="D25" s="21" t="n"/>
      <c r="E25" s="21" t="n"/>
      <c r="F25" s="21" t="n"/>
      <c r="G25" s="21" t="n"/>
      <c r="H25" s="17" t="n"/>
    </row>
    <row r="26">
      <c r="A26" s="17" t="n"/>
      <c r="B26" s="17" t="n"/>
      <c r="C26" s="20" t="n"/>
      <c r="D26" s="21" t="n"/>
      <c r="E26" s="21" t="n"/>
      <c r="F26" s="21" t="n"/>
      <c r="G26" s="21" t="n"/>
      <c r="H26" s="17" t="n"/>
    </row>
    <row r="27">
      <c r="A27" s="17" t="n"/>
      <c r="B27" s="17" t="n"/>
      <c r="C27" s="20" t="n"/>
      <c r="D27" s="21" t="n"/>
      <c r="E27" s="21" t="n"/>
      <c r="F27" s="21" t="n"/>
      <c r="G27" s="21" t="n"/>
      <c r="H27" s="17" t="n"/>
    </row>
    <row r="28">
      <c r="A28" s="17" t="n"/>
      <c r="B28" s="17" t="n"/>
      <c r="C28" s="20" t="n"/>
      <c r="D28" s="21" t="n"/>
      <c r="E28" s="21" t="n"/>
      <c r="F28" s="21" t="n"/>
      <c r="G28" s="21" t="n"/>
      <c r="H28" s="17" t="n"/>
    </row>
    <row r="29">
      <c r="A29" s="17" t="n"/>
      <c r="B29" s="17" t="n"/>
      <c r="C29" s="20" t="n"/>
      <c r="D29" s="21" t="n"/>
      <c r="E29" s="21" t="n"/>
      <c r="F29" s="21" t="n"/>
      <c r="G29" s="21" t="n"/>
      <c r="H29" s="17" t="n"/>
    </row>
    <row r="30">
      <c r="A30" s="17" t="n"/>
      <c r="B30" s="17" t="n"/>
      <c r="C30" s="20" t="n"/>
      <c r="D30" s="21" t="n"/>
      <c r="E30" s="21" t="n"/>
      <c r="F30" s="21" t="n"/>
      <c r="G30" s="21" t="n"/>
      <c r="H30" s="17" t="n"/>
    </row>
  </sheetData>
  <autoFilter ref="A5:H30"/>
  <mergeCells count="3">
    <mergeCell ref="A3:H3"/>
    <mergeCell ref="A2:H2"/>
    <mergeCell ref="A1:H1"/>
  </mergeCells>
  <conditionalFormatting sqref="A6:H30">
    <cfRule type="expression" priority="1" dxfId="3" stopIfTrue="1">
      <formula>AND($A6&lt;&gt;"",$G6="No")</formula>
    </cfRule>
    <cfRule type="expression" priority="2" dxfId="0">
      <formula>AND($A6&lt;&gt;"",OR($C6="",$D6="",$E6="",$F6="",$G6=""))</formula>
    </cfRule>
  </conditionalFormatting>
  <conditionalFormatting sqref="C6:C30">
    <cfRule type="cellIs" priority="3" operator="lessThan" dxfId="2">
      <formula>10</formula>
    </cfRule>
  </conditionalFormatting>
  <dataValidations count="3">
    <dataValidation sqref="A6:A30" showDropDown="0" showInputMessage="0" showErrorMessage="1" allowBlank="0" errorTitle="Duplicate Room Name" error="Each room name must be unique." type="custom">
      <formula1>OR(A6="",COUNTIF($A$6:$A$30,A6)=1)</formula1>
    </dataValidation>
    <dataValidation sqref="C6:C30" showDropDown="0" showInputMessage="0" showErrorMessage="1" allowBlank="0" errorTitle="Invalid Capacity" error="Enter a whole number from 1 through 5000." type="whole" operator="between">
      <formula1>1</formula1>
      <formula2>5000</formula2>
    </dataValidation>
    <dataValidation sqref="D6:G30" showDropDown="0" showInputMessage="0" showErrorMessage="1" allowBlank="0" errorTitle="Invalid Selection" error="Select Yes or No." type="list">
      <formula1>"Yes,No"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808080"/>
    <outlinePr summaryBelow="1" summaryRight="1"/>
    <pageSetUpPr/>
  </sheetPr>
  <dimension ref="A1:F4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6" customHeight="1">
      <c r="A1" s="1" t="inlineStr">
        <is>
          <t>Classroom Allocation Planner Instructions</t>
        </is>
      </c>
    </row>
    <row r="3">
      <c r="A3" s="27" t="inlineStr">
        <is>
          <t>Recommended Workflow</t>
        </is>
      </c>
      <c r="B3" s="28" t="n"/>
    </row>
    <row r="4" ht="34" customHeight="1">
      <c r="A4" s="29" t="inlineStr">
        <is>
          <t>1. Review Rooms</t>
        </is>
      </c>
      <c r="B4" s="30" t="inlineStr">
        <is>
          <t>Confirm each room’s capacity, features, and Active setting on the Rooms sheet.</t>
        </is>
      </c>
    </row>
    <row r="5" ht="34" customHeight="1">
      <c r="A5" s="29" t="inlineStr">
        <is>
          <t>2. Enter Requests</t>
        </is>
      </c>
      <c r="B5" s="30" t="inlineStr">
        <is>
          <t>Enter one class request per row on the Class Requests sheet.</t>
        </is>
      </c>
    </row>
    <row r="6" ht="34" customHeight="1">
      <c r="A6" s="29" t="inlineStr">
        <is>
          <t>3. Assign Rooms</t>
        </is>
      </c>
      <c r="B6" s="30" t="inlineStr">
        <is>
          <t>Select an Assigned Room for requests that are ready to schedule.</t>
        </is>
      </c>
    </row>
    <row r="7" ht="34" customHeight="1">
      <c r="A7" s="29" t="inlineStr">
        <is>
          <t>4. Review Checks</t>
        </is>
      </c>
      <c r="B7" s="30" t="inlineStr">
        <is>
          <t>Resolve time conflicts, room-fit issues, inactive rooms, and missing information.</t>
        </is>
      </c>
    </row>
    <row r="8" ht="34" customHeight="1">
      <c r="A8" s="29" t="inlineStr">
        <is>
          <t>5. Confirm Status</t>
        </is>
      </c>
      <c r="B8" s="30" t="inlineStr">
        <is>
          <t>Change Request Status to Scheduled only after the assignment has been reviewed.</t>
        </is>
      </c>
    </row>
    <row r="9" ht="34" customHeight="1">
      <c r="A9" s="29" t="inlineStr">
        <is>
          <t>6. Monitor Dashboard</t>
        </is>
      </c>
      <c r="B9" s="30" t="inlineStr">
        <is>
          <t>Use the Dashboard to track unresolved requests and assignment progress.</t>
        </is>
      </c>
    </row>
    <row r="12">
      <c r="A12" s="27" t="inlineStr">
        <is>
          <t>Status Definitions</t>
        </is>
      </c>
      <c r="B12" s="28" t="n"/>
    </row>
    <row r="13" ht="34" customHeight="1">
      <c r="A13" s="29" t="inlineStr">
        <is>
          <t>Draft</t>
        </is>
      </c>
      <c r="B13" s="30" t="inlineStr">
        <is>
          <t>The request is still being developed. A room is not yet required.</t>
        </is>
      </c>
    </row>
    <row r="14" ht="34" customHeight="1">
      <c r="A14" s="29" t="inlineStr">
        <is>
          <t>Ready to Schedule</t>
        </is>
      </c>
      <c r="B14" s="30" t="inlineStr">
        <is>
          <t>The request details are complete and a room should be assigned.</t>
        </is>
      </c>
    </row>
    <row r="15" ht="34" customHeight="1">
      <c r="A15" s="29" t="inlineStr">
        <is>
          <t>Scheduled</t>
        </is>
      </c>
      <c r="B15" s="30" t="inlineStr">
        <is>
          <t>The room assignment has been reviewed and accepted for planning purposes.</t>
        </is>
      </c>
    </row>
    <row r="16" ht="34" customHeight="1">
      <c r="A16" s="29" t="inlineStr">
        <is>
          <t>Canceled</t>
        </is>
      </c>
      <c r="B16" s="30" t="inlineStr">
        <is>
          <t>The class is no longer active and is excluded from conflict and active-request metrics.</t>
        </is>
      </c>
    </row>
    <row r="19">
      <c r="A19" s="27" t="inlineStr">
        <is>
          <t>Automated Checks</t>
        </is>
      </c>
      <c r="B19" s="28" t="n"/>
    </row>
    <row r="20" ht="34" customHeight="1">
      <c r="A20" s="29" t="inlineStr">
        <is>
          <t>Duration Hours</t>
        </is>
      </c>
      <c r="B20" s="30" t="inlineStr">
        <is>
          <t>Calculated from End Time minus Start Time.</t>
        </is>
      </c>
    </row>
    <row r="21" ht="34" customHeight="1">
      <c r="A21" s="29" t="inlineStr">
        <is>
          <t>Room Capacity</t>
        </is>
      </c>
      <c r="B21" s="30" t="inlineStr">
        <is>
          <t>Retrieved from the Rooms sheet based on Assigned Room.</t>
        </is>
      </c>
    </row>
    <row r="22" ht="34" customHeight="1">
      <c r="A22" s="29" t="inlineStr">
        <is>
          <t>Conflict Count</t>
        </is>
      </c>
      <c r="B22" s="30" t="inlineStr">
        <is>
          <t>Counts other noncanceled classes in the same room, on the same date, with overlapping times.</t>
        </is>
      </c>
    </row>
    <row r="23" ht="34" customHeight="1">
      <c r="A23" s="29" t="inlineStr">
        <is>
          <t>Room Fit</t>
        </is>
      </c>
      <c r="B23" s="30" t="inlineStr">
        <is>
          <t>Checks attendance, projector, computer, and accessibility needs against room features.</t>
        </is>
      </c>
    </row>
    <row r="24" ht="34" customHeight="1">
      <c r="A24" s="29" t="inlineStr">
        <is>
          <t>Review Alert</t>
        </is>
      </c>
      <c r="B24" s="30" t="inlineStr">
        <is>
          <t>Displays the highest-priority issue for the row.</t>
        </is>
      </c>
    </row>
    <row r="25" ht="34" customHeight="1">
      <c r="A25" s="29" t="inlineStr">
        <is>
          <t>Active Room Check</t>
        </is>
      </c>
      <c r="B25" s="30" t="inlineStr">
        <is>
          <t>Identifies assignments to rooms that are missing or marked inactive.</t>
        </is>
      </c>
    </row>
    <row r="28">
      <c r="A28" s="27" t="inlineStr">
        <is>
          <t>Alert Meanings</t>
        </is>
      </c>
      <c r="B28" s="28" t="n"/>
    </row>
    <row r="29" ht="34" customHeight="1">
      <c r="A29" s="29" t="inlineStr">
        <is>
          <t>OK</t>
        </is>
      </c>
      <c r="B29" s="30" t="inlineStr">
        <is>
          <t>No automated issue was found.</t>
        </is>
      </c>
    </row>
    <row r="30" ht="34" customHeight="1">
      <c r="A30" s="29" t="inlineStr">
        <is>
          <t>Complete required fields</t>
        </is>
      </c>
      <c r="B30" s="30" t="inlineStr">
        <is>
          <t>One or more required request fields are blank.</t>
        </is>
      </c>
    </row>
    <row r="31" ht="34" customHeight="1">
      <c r="A31" s="29" t="inlineStr">
        <is>
          <t>End time must be after start time</t>
        </is>
      </c>
      <c r="B31" s="30" t="inlineStr">
        <is>
          <t>The entered times do not create a valid positive duration.</t>
        </is>
      </c>
    </row>
    <row r="32" ht="34" customHeight="1">
      <c r="A32" s="29" t="inlineStr">
        <is>
          <t>Room assignment needed</t>
        </is>
      </c>
      <c r="B32" s="30" t="inlineStr">
        <is>
          <t>A ready or scheduled request has no room.</t>
        </is>
      </c>
    </row>
    <row r="33" ht="34" customHeight="1">
      <c r="A33" s="29" t="inlineStr">
        <is>
          <t>Draft—no room assigned</t>
        </is>
      </c>
      <c r="B33" s="30" t="inlineStr">
        <is>
          <t>The request is still a draft and has no room.</t>
        </is>
      </c>
    </row>
    <row r="34" ht="34" customHeight="1">
      <c r="A34" s="29" t="inlineStr">
        <is>
          <t>Room is missing or inactive</t>
        </is>
      </c>
      <c r="B34" s="30" t="inlineStr">
        <is>
          <t>The selected room is not found or is not active.</t>
        </is>
      </c>
    </row>
    <row r="35" ht="34" customHeight="1">
      <c r="A35" s="29" t="inlineStr">
        <is>
          <t>Time conflict</t>
        </is>
      </c>
      <c r="B35" s="30" t="inlineStr">
        <is>
          <t>At least one other noncanceled class overlaps in the same room.</t>
        </is>
      </c>
    </row>
    <row r="36" ht="34" customHeight="1">
      <c r="A36" s="29" t="inlineStr">
        <is>
          <t>Room does not meet needs</t>
        </is>
      </c>
      <c r="B36" s="30" t="inlineStr">
        <is>
          <t>The room fails one or more capacity or feature checks.</t>
        </is>
      </c>
    </row>
    <row r="37" ht="34" customHeight="1">
      <c r="A37" s="29" t="inlineStr">
        <is>
          <t>Canceled</t>
        </is>
      </c>
      <c r="B37" s="30" t="inlineStr">
        <is>
          <t>The request is canceled and excluded from active planning checks.</t>
        </is>
      </c>
    </row>
    <row r="39">
      <c r="A39" s="31" t="inlineStr">
        <is>
          <t>Important Notes</t>
        </is>
      </c>
    </row>
    <row r="40" ht="28" customHeight="1">
      <c r="A40" s="30" t="inlineStr">
        <is>
          <t>• Use one row per class meeting. For a recurring course, enter each meeting date as a separate request.</t>
        </is>
      </c>
      <c r="B40" s="36" t="n"/>
      <c r="C40" s="36" t="n"/>
      <c r="D40" s="36" t="n"/>
      <c r="E40" s="36" t="n"/>
      <c r="F40" s="37" t="n"/>
    </row>
    <row r="41" ht="28" customHeight="1">
      <c r="A41" s="30" t="inlineStr">
        <is>
          <t>• Enter only operational contact names if needed; do not enter student names or student records.</t>
        </is>
      </c>
      <c r="B41" s="36" t="n"/>
      <c r="C41" s="36" t="n"/>
      <c r="D41" s="36" t="n"/>
      <c r="E41" s="36" t="n"/>
      <c r="F41" s="37" t="n"/>
    </row>
    <row r="42" ht="28" customHeight="1">
      <c r="A42" s="30" t="inlineStr">
        <is>
          <t>• Formula cells are blue and should not be overwritten.</t>
        </is>
      </c>
      <c r="B42" s="36" t="n"/>
      <c r="C42" s="36" t="n"/>
      <c r="D42" s="36" t="n"/>
      <c r="E42" s="36" t="n"/>
      <c r="F42" s="37" t="n"/>
    </row>
    <row r="43" ht="28" customHeight="1">
      <c r="A43" s="30" t="inlineStr">
        <is>
          <t>• Yellow cells are intended for user input.</t>
        </is>
      </c>
      <c r="B43" s="36" t="n"/>
      <c r="C43" s="36" t="n"/>
      <c r="D43" s="36" t="n"/>
      <c r="E43" s="36" t="n"/>
      <c r="F43" s="37" t="n"/>
    </row>
    <row r="44" ht="28" customHeight="1">
      <c r="A44" s="30" t="inlineStr">
        <is>
          <t>• The workbook does not automatically select the best room; it validates the room selected by the scheduler.</t>
        </is>
      </c>
      <c r="B44" s="36" t="n"/>
      <c r="C44" s="36" t="n"/>
      <c r="D44" s="36" t="n"/>
      <c r="E44" s="36" t="n"/>
      <c r="F44" s="37" t="n"/>
    </row>
    <row r="45" ht="28" customHeight="1">
      <c r="A45" s="30" t="inlineStr">
        <is>
          <t>• All example organizations, instructors, rooms, and courses are fictional.</t>
        </is>
      </c>
      <c r="B45" s="36" t="n"/>
      <c r="C45" s="36" t="n"/>
      <c r="D45" s="36" t="n"/>
      <c r="E45" s="36" t="n"/>
      <c r="F45" s="37" t="n"/>
    </row>
  </sheetData>
  <mergeCells count="8">
    <mergeCell ref="A41:F41"/>
    <mergeCell ref="A42:F42"/>
    <mergeCell ref="A44:F44"/>
    <mergeCell ref="A1:F1"/>
    <mergeCell ref="A45:F45"/>
    <mergeCell ref="A40:F40"/>
    <mergeCell ref="A39:F39"/>
    <mergeCell ref="A43:F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2026-09-07T04:07:54Z</dcterms:created>
  <dcterms:modified xmlns:dcterms="http://purl.org/dc/terms/" xmlns:xsi="http://www.w3.org/2001/XMLSchema-instance" xsi:type="dcterms:W3CDTF">2026-09-07T04:07:55+00:00Z</dcterms:modified>
</cp:coreProperties>
</file>