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'Dashboard'!$A$1:$I$40</definedName>
    <definedName name="_xlnm._FilterDatabase" localSheetId="1" hidden="1">'Requests'!$A$1:$AD$201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2933"/>
      <sz val="10"/>
    </font>
    <font>
      <name val="Calibri"/>
      <i val="1"/>
      <color rgb="0049636E"/>
      <sz val="10"/>
    </font>
    <font>
      <name val="Calibri"/>
      <b val="1"/>
      <color rgb="00FFFFFF"/>
      <sz val="10"/>
    </font>
    <font>
      <name val="Calibri"/>
      <b val="1"/>
      <color rgb="00183B4E"/>
      <sz val="18"/>
    </font>
    <font>
      <name val="Calibri"/>
      <color rgb="001E5631"/>
      <sz val="10"/>
    </font>
    <font>
      <name val="Calibri"/>
      <color rgb="001F2933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DCEAF0"/>
      </patternFill>
    </fill>
    <fill>
      <patternFill patternType="solid">
        <fgColor rgb="00D9EAD3"/>
      </patternFill>
    </fill>
  </fills>
  <borders count="9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0" fontId="4" fillId="4" borderId="1" pivotButton="0" quotePrefix="0" xfId="0"/>
    <xf numFmtId="0" fontId="6" fillId="8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top"/>
    </xf>
    <xf numFmtId="164" fontId="7" fillId="3" borderId="1" applyAlignment="1" pivotButton="0" quotePrefix="0" xfId="0">
      <alignment horizontal="left" vertical="top"/>
    </xf>
    <xf numFmtId="18" fontId="7" fillId="3" borderId="1" applyAlignment="1" pivotButton="0" quotePrefix="0" xfId="0">
      <alignment horizontal="left" vertical="top"/>
    </xf>
    <xf numFmtId="0" fontId="7" fillId="3" borderId="1" applyAlignment="1" pivotButton="0" quotePrefix="0" xfId="0">
      <alignment horizontal="left" vertical="top" wrapText="1"/>
    </xf>
    <xf numFmtId="1" fontId="7" fillId="6" borderId="1" applyAlignment="1" pivotButton="0" quotePrefix="0" xfId="0">
      <alignment horizontal="left" vertical="top"/>
    </xf>
    <xf numFmtId="164" fontId="7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top" wrapText="1"/>
    </xf>
    <xf numFmtId="0" fontId="8" fillId="4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left" vertical="top"/>
    </xf>
    <xf numFmtId="164" fontId="7" fillId="6" borderId="1" applyAlignment="1" pivotButton="0" quotePrefix="0" xfId="0">
      <alignment horizontal="left" vertical="top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10"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1F2933"/>
        <sz val="10"/>
      </font>
      <fill>
        <patternFill patternType="solid">
          <fgColor rgb="00F4C95D"/>
        </patternFill>
      </fill>
    </dxf>
    <dxf>
      <font>
        <name val="Calibri"/>
        <color rgb="007F1D1D"/>
        <sz val="10"/>
      </font>
      <fill>
        <patternFill patternType="solid">
          <fgColor rgb="00F4CCCC"/>
        </patternFill>
      </fill>
    </dxf>
    <dxf>
      <fill>
        <patternFill patternType="solid">
          <fgColor rgb="00F4C95D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1F2933"/>
        <sz val="10"/>
      </font>
      <fill>
        <patternFill patternType="solid">
          <fgColor rgb="00D9E1E3"/>
        </patternFill>
      </fill>
    </dxf>
    <dxf>
      <font>
        <name val="Calibri"/>
        <b val="1"/>
        <color rgb="001F2933"/>
        <sz val="10"/>
      </font>
      <fill>
        <patternFill patternType="solid">
          <fgColor rgb="009FC5E8"/>
        </patternFill>
      </fill>
    </dxf>
    <dxf>
      <font>
        <name val="Calibri"/>
        <b val="1"/>
        <color rgb="001F2933"/>
        <sz val="10"/>
      </font>
      <fill>
        <patternFill patternType="solid">
          <fgColor rgb="00DCEAF0"/>
        </patternFill>
      </fill>
    </dxf>
    <dxf>
      <font>
        <name val="Calibri"/>
        <b val="1"/>
        <color rgb="007F1D1D"/>
        <sz val="10"/>
      </font>
      <fill>
        <patternFill patternType="solid">
          <fgColor rgb="00F4CCCC"/>
        </patternFill>
      </fill>
    </dxf>
    <dxf>
      <font>
        <name val="Calibri"/>
        <b val="1"/>
        <color rgb="007F1D1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'Dashboard'!$A$13:$A$18</f>
            </numRef>
          </cat>
          <val>
            <numRef>
              <f>'Dashboard'!$B$13:$B$18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Priority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'Dashboard'!$A$23:$A$26</f>
            </numRef>
          </cat>
          <val>
            <numRef>
              <f>'Dashboard'!$B$23:$B$26</f>
            </numRef>
          </val>
        </ser>
        <dLbls>
          <showVal val="1"/>
          <showCatName val="1"/>
          <showLeaderLines val="1"/>
        </dLbls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26</row>
      <rowOff>0</rowOff>
    </from>
    <ext cx="4500000" cy="244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questsTable" displayName="RequestsTable" ref="A1:AD201" headerRowCount="1">
  <autoFilter ref="A1:AD201"/>
  <tableColumns count="30">
    <tableColumn id="1" name="Request ID"/>
    <tableColumn id="2" name="Submitted Date"/>
    <tableColumn id="3" name="Requested By"/>
    <tableColumn id="4" name="Department"/>
    <tableColumn id="5" name="Course Code"/>
    <tableColumn id="6" name="Course Title"/>
    <tableColumn id="7" name="Section"/>
    <tableColumn id="8" name="Term"/>
    <tableColumn id="9" name="Current Day(s)"/>
    <tableColumn id="10" name="Current Start"/>
    <tableColumn id="11" name="Current End"/>
    <tableColumn id="12" name="Proposed Day(s)"/>
    <tableColumn id="13" name="Proposed Start"/>
    <tableColumn id="14" name="Proposed End"/>
    <tableColumn id="15" name="Current Room"/>
    <tableColumn id="16" name="Proposed Room"/>
    <tableColumn id="17" name="Effective Date"/>
    <tableColumn id="18" name="Change Type"/>
    <tableColumn id="19" name="Reason Category"/>
    <tableColumn id="20" name="Priority"/>
    <tableColumn id="21" name="Status"/>
    <tableColumn id="22" name="Decision Owner"/>
    <tableColumn id="23" name="Decision Date"/>
    <tableColumn id="24" name="Implementation Date"/>
    <tableColumn id="25" name="Notes"/>
    <tableColumn id="26" name="Age Days"/>
    <tableColumn id="27" name="Decision Days"/>
    <tableColumn id="28" name="SLA Due Date"/>
    <tableColumn id="29" name="SLA Status"/>
    <tableColumn id="30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4" customWidth="1" min="3" max="3"/>
    <col width="3" customWidth="1" min="4" max="4"/>
    <col width="24" customWidth="1" min="5" max="5"/>
    <col width="3" customWidth="1" min="6" max="6"/>
    <col width="25" customWidth="1" min="7" max="7"/>
    <col width="16" customWidth="1" min="8" max="8"/>
    <col width="16" customWidth="1" min="9" max="9"/>
  </cols>
  <sheetData>
    <row r="1" ht="28" customHeight="1">
      <c r="A1" s="1" t="inlineStr">
        <is>
          <t>Course Schedule Change Request Tracker</t>
        </is>
      </c>
    </row>
    <row r="2">
      <c r="A2" s="2" t="inlineStr">
        <is>
          <t>As of Date</t>
        </is>
      </c>
      <c r="B2" s="33" t="n">
        <v>46272</v>
      </c>
    </row>
    <row r="3">
      <c r="A3" s="4" t="inlineStr">
        <is>
          <t>Operational summary based on the request records entered on the Requests sheet.</t>
        </is>
      </c>
    </row>
    <row r="4"/>
    <row r="5" ht="25" customHeight="1">
      <c r="A5" s="5" t="inlineStr">
        <is>
          <t>Total Requests</t>
        </is>
      </c>
      <c r="C5" s="5" t="inlineStr">
        <is>
          <t>Open Requests</t>
        </is>
      </c>
      <c r="E5" s="5" t="inlineStr">
        <is>
          <t>Approved Requests</t>
        </is>
      </c>
      <c r="G5" s="5" t="inlineStr">
        <is>
          <t>Overdue Open Requests</t>
        </is>
      </c>
    </row>
    <row r="6" ht="34" customHeight="1">
      <c r="A6" s="6">
        <f>COUNTIF(Requests!$A$2:$A$201,"&lt;&gt;")</f>
        <v/>
      </c>
      <c r="C6" s="6">
        <f>COUNTIFS(Requests!$A$2:$A$201,"&lt;&gt;",Requests!$U$2:$U$201,"Submitted")+COUNTIFS(Requests!$A$2:$A$201,"&lt;&gt;",Requests!$U$2:$U$201,"Under Review")+COUNTIFS(Requests!$A$2:$A$201,"&lt;&gt;",Requests!$U$2:$U$201,"Needs Info")</f>
        <v/>
      </c>
      <c r="E6" s="6">
        <f>COUNTIFS(Requests!$A$2:$A$201,"&lt;&gt;",Requests!$U$2:$U$201,"Approved")</f>
        <v/>
      </c>
      <c r="G6" s="6">
        <f>COUNTIFS(Requests!$A$2:$A$201,"&lt;&gt;",Requests!$AC$2:$AC$201,"Overdue")</f>
        <v/>
      </c>
    </row>
    <row r="7"/>
    <row r="8" ht="25" customHeight="1">
      <c r="A8" s="5" t="inlineStr">
        <is>
          <t>Due Soon</t>
        </is>
      </c>
      <c r="C8" s="5" t="inlineStr">
        <is>
          <t>Average Decision Days</t>
        </is>
      </c>
      <c r="E8" s="5" t="inlineStr">
        <is>
          <t>Approval Rate</t>
        </is>
      </c>
      <c r="G8" s="5" t="inlineStr">
        <is>
          <t>Approved, Not Implemented</t>
        </is>
      </c>
    </row>
    <row r="9" ht="34" customHeight="1">
      <c r="A9" s="6">
        <f>COUNTIFS(Requests!$A$2:$A$201,"&lt;&gt;",Requests!$AC$2:$AC$201,"Due Soon")</f>
        <v/>
      </c>
      <c r="C9" s="34">
        <f>IFERROR(AVERAGEIF(Requests!$AA$2:$AA$201,"&gt;=0"),0)</f>
        <v/>
      </c>
      <c r="E9" s="8">
        <f>IFERROR(COUNTIFS(Requests!$A$2:$A$201,"&lt;&gt;",Requests!$U$2:$U$201,"Approved")/(COUNTIFS(Requests!$A$2:$A$201,"&lt;&gt;",Requests!$U$2:$U$201,"Approved")+COUNTIFS(Requests!$A$2:$A$201,"&lt;&gt;",Requests!$U$2:$U$201,"Denied")),0)</f>
        <v/>
      </c>
      <c r="G9" s="6">
        <f>COUNTIFS(Requests!$A$2:$A$201,"&lt;&gt;",Requests!$U$2:$U$201,"Approved",Requests!$X$2:$X$201,"")</f>
        <v/>
      </c>
    </row>
    <row r="10"/>
    <row r="11"/>
    <row r="12">
      <c r="A12" s="9" t="inlineStr">
        <is>
          <t>Status</t>
        </is>
      </c>
      <c r="B12" s="9" t="inlineStr">
        <is>
          <t>Request Count</t>
        </is>
      </c>
    </row>
    <row r="13">
      <c r="A13" s="10" t="inlineStr">
        <is>
          <t>Submitted</t>
        </is>
      </c>
      <c r="B13" s="11">
        <f>COUNTIFS(Requests!$A$2:$A$201,"&lt;&gt;",Requests!$U$2:$U$201,A13)</f>
        <v/>
      </c>
    </row>
    <row r="14">
      <c r="A14" s="12" t="inlineStr">
        <is>
          <t>Under Review</t>
        </is>
      </c>
      <c r="B14" s="13">
        <f>COUNTIFS(Requests!$A$2:$A$201,"&lt;&gt;",Requests!$U$2:$U$201,A14)</f>
        <v/>
      </c>
    </row>
    <row r="15">
      <c r="A15" s="10" t="inlineStr">
        <is>
          <t>Needs Info</t>
        </is>
      </c>
      <c r="B15" s="11">
        <f>COUNTIFS(Requests!$A$2:$A$201,"&lt;&gt;",Requests!$U$2:$U$201,A15)</f>
        <v/>
      </c>
    </row>
    <row r="16">
      <c r="A16" s="12" t="inlineStr">
        <is>
          <t>Approved</t>
        </is>
      </c>
      <c r="B16" s="13">
        <f>COUNTIFS(Requests!$A$2:$A$201,"&lt;&gt;",Requests!$U$2:$U$201,A16)</f>
        <v/>
      </c>
    </row>
    <row r="17">
      <c r="A17" s="10" t="inlineStr">
        <is>
          <t>Denied</t>
        </is>
      </c>
      <c r="B17" s="11">
        <f>COUNTIFS(Requests!$A$2:$A$201,"&lt;&gt;",Requests!$U$2:$U$201,A17)</f>
        <v/>
      </c>
    </row>
    <row r="18">
      <c r="A18" s="12" t="inlineStr">
        <is>
          <t>Canceled</t>
        </is>
      </c>
      <c r="B18" s="13">
        <f>COUNTIFS(Requests!$A$2:$A$201,"&lt;&gt;",Requests!$U$2:$U$201,A18)</f>
        <v/>
      </c>
    </row>
    <row r="19">
      <c r="A19" s="14" t="inlineStr">
        <is>
          <t>Total</t>
        </is>
      </c>
      <c r="B19" s="15">
        <f>SUM(B13:B18)</f>
        <v/>
      </c>
    </row>
    <row r="20"/>
    <row r="21"/>
    <row r="22">
      <c r="A22" s="9" t="inlineStr">
        <is>
          <t>Priority</t>
        </is>
      </c>
      <c r="B22" s="9" t="inlineStr">
        <is>
          <t>Request Count</t>
        </is>
      </c>
    </row>
    <row r="23">
      <c r="A23" s="10" t="inlineStr">
        <is>
          <t>Urgent</t>
        </is>
      </c>
      <c r="B23" s="11">
        <f>COUNTIFS(Requests!$A$2:$A$201,"&lt;&gt;",Requests!$T$2:$T$201,A23)</f>
        <v/>
      </c>
    </row>
    <row r="24">
      <c r="A24" s="12" t="inlineStr">
        <is>
          <t>High</t>
        </is>
      </c>
      <c r="B24" s="13">
        <f>COUNTIFS(Requests!$A$2:$A$201,"&lt;&gt;",Requests!$T$2:$T$201,A24)</f>
        <v/>
      </c>
    </row>
    <row r="25">
      <c r="A25" s="10" t="inlineStr">
        <is>
          <t>Standard</t>
        </is>
      </c>
      <c r="B25" s="11">
        <f>COUNTIFS(Requests!$A$2:$A$201,"&lt;&gt;",Requests!$T$2:$T$201,A25)</f>
        <v/>
      </c>
    </row>
    <row r="26">
      <c r="A26" s="12" t="inlineStr">
        <is>
          <t>Low</t>
        </is>
      </c>
      <c r="B26" s="13">
        <f>COUNTIFS(Requests!$A$2:$A$201,"&lt;&gt;",Requests!$T$2:$T$201,A26)</f>
        <v/>
      </c>
    </row>
    <row r="27">
      <c r="A27" s="14" t="inlineStr">
        <is>
          <t>Total</t>
        </is>
      </c>
      <c r="B27" s="15">
        <f>SUM(B23:B26)</f>
        <v/>
      </c>
    </row>
    <row r="28"/>
    <row r="29"/>
    <row r="30" ht="30" customHeight="1">
      <c r="A30" s="16" t="inlineStr">
        <is>
          <t>Review Alert</t>
        </is>
      </c>
      <c r="B30" s="17">
        <f>IF(G6&gt;0,"Overdue requests require attention.",IF(A9&gt;0,"Requests are approaching their due dates.","No current SLA alerts."))</f>
        <v/>
      </c>
    </row>
    <row r="31"/>
    <row r="32" ht="30" customHeight="1">
      <c r="A32" s="16" t="inlineStr">
        <is>
          <t>Data Quality Alert</t>
        </is>
      </c>
      <c r="B32" s="17">
        <f>IF(COUNTIFS(Requests!$A$2:$A$201,"&lt;&gt;",Requests!$AD$2:$AD$201,"&lt;&gt;OK")&gt;0,"Review requests with data issues.","No request data issues detected.")</f>
        <v/>
      </c>
    </row>
    <row r="33"/>
    <row r="34" ht="30" customHeight="1">
      <c r="A34" s="16" t="inlineStr">
        <is>
          <t>Duplicate ID Alert</t>
        </is>
      </c>
      <c r="B34" s="17">
        <f>IF(SUMPRODUCT((Requests!$A$2:$A$201&lt;&gt;"")*(COUNTIF(Requests!$A$2:$A$201,Requests!$A$2:$A$201)&gt;1))&gt;0,"Duplicate request IDs detected.","No duplicate request IDs detected.")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2">
    <mergeCell ref="A1:I1"/>
    <mergeCell ref="A3:I3"/>
  </mergeCells>
  <conditionalFormatting sqref="G6">
    <cfRule type="cellIs" priority="1" operator="greaterThan" dxfId="0">
      <formula>0</formula>
    </cfRule>
  </conditionalFormatting>
  <conditionalFormatting sqref="A9">
    <cfRule type="cellIs" priority="2" operator="greaterThan" dxfId="1">
      <formula>0</formula>
    </cfRule>
  </conditionalFormatting>
  <conditionalFormatting sqref="B30">
    <cfRule type="expression" priority="3" dxfId="0">
      <formula>LEFT(B30,7)="Overdue"</formula>
    </cfRule>
    <cfRule type="expression" priority="4" dxfId="1">
      <formula>LEFT(B30,24)="Requests are approaching"</formula>
    </cfRule>
  </conditionalFormatting>
  <conditionalFormatting sqref="B32">
    <cfRule type="expression" priority="5" dxfId="0">
      <formula>LEFT(B32,6)="Review"</formula>
    </cfRule>
  </conditionalFormatting>
  <conditionalFormatting sqref="B34">
    <cfRule type="expression" priority="6" dxfId="0">
      <formula>LEFT(B34,9)="Duplicate"</formula>
    </cfRule>
  </conditionalFormatting>
  <dataValidations count="1">
    <dataValidation sqref="B2" showDropDown="0" showInputMessage="1" showErrorMessage="1" allowBlank="0" errorTitle="Invalid date" error="Enter a date from 01/01/2024 through 12/31/2035." promptTitle="As of Date" prompt="Enter the reporting date used for age and SLA calculations." type="date" errorStyle="stop" operator="between">
      <formula1>DATE(2024,1,1)</formula1>
      <formula2>DATE(2035,12,31)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8" customWidth="1" min="4" max="4"/>
    <col width="14" customWidth="1" min="5" max="5"/>
    <col width="28" customWidth="1" min="6" max="6"/>
    <col width="10" customWidth="1" min="7" max="7"/>
    <col width="16" customWidth="1" min="8" max="8"/>
    <col width="16" customWidth="1" min="9" max="9"/>
    <col width="13" customWidth="1" min="10" max="10"/>
    <col width="13" customWidth="1" min="11" max="11"/>
    <col width="16" customWidth="1" min="12" max="12"/>
    <col width="13" customWidth="1" min="13" max="13"/>
    <col width="13" customWidth="1" min="14" max="14"/>
    <col width="18" customWidth="1" min="15" max="15"/>
    <col width="18" customWidth="1" min="16" max="16"/>
    <col width="14" customWidth="1" min="17" max="17"/>
    <col width="20" customWidth="1" min="18" max="18"/>
    <col width="20" customWidth="1" min="19" max="19"/>
    <col width="14" customWidth="1" min="20" max="20"/>
    <col width="14" customWidth="1" min="21" max="21"/>
    <col width="20" customWidth="1" min="22" max="22"/>
    <col width="14" customWidth="1" min="23" max="23"/>
    <col width="14" customWidth="1" min="24" max="24"/>
    <col width="36" customWidth="1" min="25" max="25"/>
    <col width="12" customWidth="1" min="26" max="26"/>
    <col width="12" customWidth="1" min="27" max="27"/>
    <col width="14" customWidth="1" min="28" max="28"/>
    <col width="18" customWidth="1" min="29" max="29"/>
    <col width="32" customWidth="1" min="30" max="30"/>
  </cols>
  <sheetData>
    <row r="1" ht="34" customHeight="1">
      <c r="A1" s="18" t="inlineStr">
        <is>
          <t>Request ID</t>
        </is>
      </c>
      <c r="B1" s="18" t="inlineStr">
        <is>
          <t>Submitted Date</t>
        </is>
      </c>
      <c r="C1" s="18" t="inlineStr">
        <is>
          <t>Requested By</t>
        </is>
      </c>
      <c r="D1" s="18" t="inlineStr">
        <is>
          <t>Department</t>
        </is>
      </c>
      <c r="E1" s="18" t="inlineStr">
        <is>
          <t>Course Code</t>
        </is>
      </c>
      <c r="F1" s="18" t="inlineStr">
        <is>
          <t>Course Title</t>
        </is>
      </c>
      <c r="G1" s="18" t="inlineStr">
        <is>
          <t>Section</t>
        </is>
      </c>
      <c r="H1" s="18" t="inlineStr">
        <is>
          <t>Term</t>
        </is>
      </c>
      <c r="I1" s="18" t="inlineStr">
        <is>
          <t>Current Day(s)</t>
        </is>
      </c>
      <c r="J1" s="18" t="inlineStr">
        <is>
          <t>Current Start</t>
        </is>
      </c>
      <c r="K1" s="18" t="inlineStr">
        <is>
          <t>Current End</t>
        </is>
      </c>
      <c r="L1" s="18" t="inlineStr">
        <is>
          <t>Proposed Day(s)</t>
        </is>
      </c>
      <c r="M1" s="18" t="inlineStr">
        <is>
          <t>Proposed Start</t>
        </is>
      </c>
      <c r="N1" s="18" t="inlineStr">
        <is>
          <t>Proposed End</t>
        </is>
      </c>
      <c r="O1" s="18" t="inlineStr">
        <is>
          <t>Current Room</t>
        </is>
      </c>
      <c r="P1" s="18" t="inlineStr">
        <is>
          <t>Proposed Room</t>
        </is>
      </c>
      <c r="Q1" s="18" t="inlineStr">
        <is>
          <t>Effective Date</t>
        </is>
      </c>
      <c r="R1" s="18" t="inlineStr">
        <is>
          <t>Change Type</t>
        </is>
      </c>
      <c r="S1" s="18" t="inlineStr">
        <is>
          <t>Reason Category</t>
        </is>
      </c>
      <c r="T1" s="18" t="inlineStr">
        <is>
          <t>Priority</t>
        </is>
      </c>
      <c r="U1" s="18" t="inlineStr">
        <is>
          <t>Status</t>
        </is>
      </c>
      <c r="V1" s="18" t="inlineStr">
        <is>
          <t>Decision Owner</t>
        </is>
      </c>
      <c r="W1" s="18" t="inlineStr">
        <is>
          <t>Decision Date</t>
        </is>
      </c>
      <c r="X1" s="18" t="inlineStr">
        <is>
          <t>Implementation Date</t>
        </is>
      </c>
      <c r="Y1" s="18" t="inlineStr">
        <is>
          <t>Notes</t>
        </is>
      </c>
      <c r="Z1" s="18" t="inlineStr">
        <is>
          <t>Age Days</t>
        </is>
      </c>
      <c r="AA1" s="18" t="inlineStr">
        <is>
          <t>Decision Days</t>
        </is>
      </c>
      <c r="AB1" s="18" t="inlineStr">
        <is>
          <t>SLA Due Date</t>
        </is>
      </c>
      <c r="AC1" s="18" t="inlineStr">
        <is>
          <t>SLA Status</t>
        </is>
      </c>
      <c r="AD1" s="18" t="inlineStr">
        <is>
          <t>Data Check</t>
        </is>
      </c>
    </row>
    <row r="2">
      <c r="A2" s="19" t="inlineStr">
        <is>
          <t>SCR-2026-001</t>
        </is>
      </c>
      <c r="B2" s="35" t="n">
        <v>46237</v>
      </c>
      <c r="C2" s="19" t="inlineStr">
        <is>
          <t>Avery Morgan</t>
        </is>
      </c>
      <c r="D2" s="19" t="inlineStr">
        <is>
          <t>Business Programs</t>
        </is>
      </c>
      <c r="E2" s="19" t="inlineStr">
        <is>
          <t>BUS-210</t>
        </is>
      </c>
      <c r="F2" s="19" t="inlineStr">
        <is>
          <t>Applied Team Leadership</t>
        </is>
      </c>
      <c r="G2" s="19" t="inlineStr">
        <is>
          <t>01</t>
        </is>
      </c>
      <c r="H2" s="19" t="inlineStr">
        <is>
          <t>Fall 2026</t>
        </is>
      </c>
      <c r="I2" s="19" t="inlineStr">
        <is>
          <t>Mon/Wed</t>
        </is>
      </c>
      <c r="J2" s="21" t="n">
        <v>0.375</v>
      </c>
      <c r="K2" s="21" t="n">
        <v>0.4270833333333333</v>
      </c>
      <c r="L2" s="19" t="inlineStr">
        <is>
          <t>Tue/Thu</t>
        </is>
      </c>
      <c r="M2" s="21" t="n">
        <v>0.3958333333333333</v>
      </c>
      <c r="N2" s="21" t="n">
        <v>0.4479166666666667</v>
      </c>
      <c r="O2" s="19" t="inlineStr">
        <is>
          <t>Harbor 201</t>
        </is>
      </c>
      <c r="P2" s="19" t="inlineStr">
        <is>
          <t>Harbor 214</t>
        </is>
      </c>
      <c r="Q2" s="35" t="n">
        <v>46258</v>
      </c>
      <c r="R2" s="19" t="inlineStr">
        <is>
          <t>Meeting Pattern</t>
        </is>
      </c>
      <c r="S2" s="19" t="inlineStr">
        <is>
          <t>Instructor Availability</t>
        </is>
      </c>
      <c r="T2" s="19" t="inlineStr">
        <is>
          <t>Standard</t>
        </is>
      </c>
      <c r="U2" s="19" t="inlineStr">
        <is>
          <t>Approved</t>
        </is>
      </c>
      <c r="V2" s="19" t="inlineStr">
        <is>
          <t>Jordan Lee</t>
        </is>
      </c>
      <c r="W2" s="35" t="n">
        <v>46240</v>
      </c>
      <c r="X2" s="35" t="n">
        <v>46241</v>
      </c>
      <c r="Y2" s="22" t="inlineStr">
        <is>
          <t>Department confirmed the revised meeting pattern.</t>
        </is>
      </c>
      <c r="Z2" s="23">
        <f>IF(OR(A2="",B2=""),"",MAX(0,IF(W2&lt;&gt;"",W2-B2,Dashboard!$B$2-B2)))</f>
        <v/>
      </c>
      <c r="AA2" s="23">
        <f>IF(OR(A2="",B2="",W2=""),"",MAX(0,W2-B2))</f>
        <v/>
      </c>
      <c r="AB2" s="36">
        <f>IF(OR(A2="",B2="",T2=""),"",IFERROR(WORKDAY(B2,VLOOKUP(T2,'Lists &amp; Settings'!$A$2:$B$5,2,FALSE)),""))</f>
        <v/>
      </c>
      <c r="AC2" s="25">
        <f>IF(A2="","",IF(AB2="","Missing Data",IF(OR(U2="Approved",U2="Denied",U2="Canceled"),IF(W2="","Missing Decision Date",IF(W2&lt;=AB2,"Met","Missed")),IF(Dashboard!$B$2&gt;AB2,"Overdue",IF(AB2-Dashboard!$B$2&lt;=2,"Due Soon","On Track")))))</f>
        <v/>
      </c>
      <c r="AD2" s="26">
        <f>IF(A2="","",IF(B2="","Missing submitted date",IF(C2="","Missing requester",IF(D2="","Missing department",IF(E2="","Missing course code",IF(F2="","Missing course title",IF(H2="","Missing term",IF(Q2="","Missing effective date",IF(Q2&lt;B2,"Effective date precedes submission",IF(T2="","Missing priority",IF(U2="","Missing status",IF(OR(J2="",K2="",M2="",N2=""),"Missing meeting time",IF(OR(K2&lt;=J2,N2&lt;=M2),"End time must follow start time",IF(AND(OR(U2="Approved",U2="Denied",U2="Canceled"),W2=""),"Closed status needs decision date",IF(AND(W2&lt;&gt;"",W2&lt;B2),"Decision date precedes submission",IF(AND(X2&lt;&gt;"",U2&lt;&gt;"Approved"),"Implementation date requires Approved status",IF(AND(X2&lt;&gt;"",OR(W2="",X2&lt;W2)),"Implementation precedes decision","OK")))))))))))))))))</f>
        <v/>
      </c>
    </row>
    <row r="3">
      <c r="A3" s="19" t="inlineStr">
        <is>
          <t>SCR-2026-002</t>
        </is>
      </c>
      <c r="B3" s="35" t="n">
        <v>46244</v>
      </c>
      <c r="C3" s="19" t="inlineStr">
        <is>
          <t>Riley Chen</t>
        </is>
      </c>
      <c r="D3" s="19" t="inlineStr">
        <is>
          <t>Information Technology</t>
        </is>
      </c>
      <c r="E3" s="19" t="inlineStr">
        <is>
          <t>IT-145</t>
        </is>
      </c>
      <c r="F3" s="19" t="inlineStr">
        <is>
          <t>Network Support Basics</t>
        </is>
      </c>
      <c r="G3" s="19" t="inlineStr">
        <is>
          <t>02</t>
        </is>
      </c>
      <c r="H3" s="19" t="inlineStr">
        <is>
          <t>Fall 2026</t>
        </is>
      </c>
      <c r="I3" s="19" t="inlineStr">
        <is>
          <t>Tue/Thu</t>
        </is>
      </c>
      <c r="J3" s="21" t="n">
        <v>0.5416666666666666</v>
      </c>
      <c r="K3" s="21" t="n">
        <v>0.59375</v>
      </c>
      <c r="L3" s="19" t="inlineStr">
        <is>
          <t>Tue/Thu</t>
        </is>
      </c>
      <c r="M3" s="21" t="n">
        <v>0.6041666666666666</v>
      </c>
      <c r="N3" s="21" t="n">
        <v>0.65625</v>
      </c>
      <c r="O3" s="19" t="inlineStr">
        <is>
          <t>Summit Lab 3</t>
        </is>
      </c>
      <c r="P3" s="19" t="inlineStr">
        <is>
          <t>Summit Lab 3</t>
        </is>
      </c>
      <c r="Q3" s="35" t="n">
        <v>46265</v>
      </c>
      <c r="R3" s="19" t="inlineStr">
        <is>
          <t>Time</t>
        </is>
      </c>
      <c r="S3" s="19" t="inlineStr">
        <is>
          <t>Resource Availability</t>
        </is>
      </c>
      <c r="T3" s="19" t="inlineStr">
        <is>
          <t>High</t>
        </is>
      </c>
      <c r="U3" s="19" t="inlineStr">
        <is>
          <t>Approved</t>
        </is>
      </c>
      <c r="V3" s="19" t="inlineStr">
        <is>
          <t>Casey Brooks</t>
        </is>
      </c>
      <c r="W3" s="35" t="n">
        <v>46246</v>
      </c>
      <c r="X3" s="35" t="n">
        <v>46247</v>
      </c>
      <c r="Y3" s="22" t="inlineStr">
        <is>
          <t>Lab remains unchanged.</t>
        </is>
      </c>
      <c r="Z3" s="23">
        <f>IF(OR(A3="",B3=""),"",MAX(0,IF(W3&lt;&gt;"",W3-B3,Dashboard!$B$2-B3)))</f>
        <v/>
      </c>
      <c r="AA3" s="23">
        <f>IF(OR(A3="",B3="",W3=""),"",MAX(0,W3-B3))</f>
        <v/>
      </c>
      <c r="AB3" s="36">
        <f>IF(OR(A3="",B3="",T3=""),"",IFERROR(WORKDAY(B3,VLOOKUP(T3,'Lists &amp; Settings'!$A$2:$B$5,2,FALSE)),""))</f>
        <v/>
      </c>
      <c r="AC3" s="25">
        <f>IF(A3="","",IF(AB3="","Missing Data",IF(OR(U3="Approved",U3="Denied",U3="Canceled"),IF(W3="","Missing Decision Date",IF(W3&lt;=AB3,"Met","Missed")),IF(Dashboard!$B$2&gt;AB3,"Overdue",IF(AB3-Dashboard!$B$2&lt;=2,"Due Soon","On Track")))))</f>
        <v/>
      </c>
      <c r="AD3" s="26">
        <f>IF(A3="","",IF(B3="","Missing submitted date",IF(C3="","Missing requester",IF(D3="","Missing department",IF(E3="","Missing course code",IF(F3="","Missing course title",IF(H3="","Missing term",IF(Q3="","Missing effective date",IF(Q3&lt;B3,"Effective date precedes submission",IF(T3="","Missing priority",IF(U3="","Missing status",IF(OR(J3="",K3="",M3="",N3=""),"Missing meeting time",IF(OR(K3&lt;=J3,N3&lt;=M3),"End time must follow start time",IF(AND(OR(U3="Approved",U3="Denied",U3="Canceled"),W3=""),"Closed status needs decision date",IF(AND(W3&lt;&gt;"",W3&lt;B3),"Decision date precedes submission",IF(AND(X3&lt;&gt;"",U3&lt;&gt;"Approved"),"Implementation date requires Approved status",IF(AND(X3&lt;&gt;"",OR(W3="",X3&lt;W3)),"Implementation precedes decision","OK")))))))))))))))))</f>
        <v/>
      </c>
    </row>
    <row r="4">
      <c r="A4" s="19" t="inlineStr">
        <is>
          <t>SCR-2026-003</t>
        </is>
      </c>
      <c r="B4" s="35" t="n">
        <v>46251</v>
      </c>
      <c r="C4" s="19" t="inlineStr">
        <is>
          <t>Cameron Wells</t>
        </is>
      </c>
      <c r="D4" s="19" t="inlineStr">
        <is>
          <t>Health Training</t>
        </is>
      </c>
      <c r="E4" s="19" t="inlineStr">
        <is>
          <t>HLT-120</t>
        </is>
      </c>
      <c r="F4" s="19" t="inlineStr">
        <is>
          <t>Foundations of Community Health</t>
        </is>
      </c>
      <c r="G4" s="19" t="inlineStr">
        <is>
          <t>01</t>
        </is>
      </c>
      <c r="H4" s="19" t="inlineStr">
        <is>
          <t>Fall 2026</t>
        </is>
      </c>
      <c r="I4" s="19" t="inlineStr">
        <is>
          <t>Mon/Wed</t>
        </is>
      </c>
      <c r="J4" s="21" t="n">
        <v>0.4583333333333333</v>
      </c>
      <c r="K4" s="21" t="n">
        <v>0.5104166666666666</v>
      </c>
      <c r="L4" s="19" t="inlineStr">
        <is>
          <t>Mon/Wed</t>
        </is>
      </c>
      <c r="M4" s="21" t="n">
        <v>0.4583333333333333</v>
      </c>
      <c r="N4" s="21" t="n">
        <v>0.5104166666666666</v>
      </c>
      <c r="O4" s="19" t="inlineStr">
        <is>
          <t>Cedar 108</t>
        </is>
      </c>
      <c r="P4" s="19" t="inlineStr">
        <is>
          <t>Cedar 204</t>
        </is>
      </c>
      <c r="Q4" s="35" t="n">
        <v>46273</v>
      </c>
      <c r="R4" s="19" t="inlineStr">
        <is>
          <t>Room</t>
        </is>
      </c>
      <c r="S4" s="19" t="inlineStr">
        <is>
          <t>Room Capacity</t>
        </is>
      </c>
      <c r="T4" s="19" t="inlineStr">
        <is>
          <t>Standard</t>
        </is>
      </c>
      <c r="U4" s="19" t="inlineStr">
        <is>
          <t>Under Review</t>
        </is>
      </c>
      <c r="V4" s="19" t="inlineStr">
        <is>
          <t>Taylor Reed</t>
        </is>
      </c>
      <c r="W4" s="35" t="n"/>
      <c r="X4" s="35" t="n"/>
      <c r="Y4" s="22" t="inlineStr">
        <is>
          <t>Capacity review is in progress.</t>
        </is>
      </c>
      <c r="Z4" s="23">
        <f>IF(OR(A4="",B4=""),"",MAX(0,IF(W4&lt;&gt;"",W4-B4,Dashboard!$B$2-B4)))</f>
        <v/>
      </c>
      <c r="AA4" s="23">
        <f>IF(OR(A4="",B4="",W4=""),"",MAX(0,W4-B4))</f>
        <v/>
      </c>
      <c r="AB4" s="36">
        <f>IF(OR(A4="",B4="",T4=""),"",IFERROR(WORKDAY(B4,VLOOKUP(T4,'Lists &amp; Settings'!$A$2:$B$5,2,FALSE)),""))</f>
        <v/>
      </c>
      <c r="AC4" s="25">
        <f>IF(A4="","",IF(AB4="","Missing Data",IF(OR(U4="Approved",U4="Denied",U4="Canceled"),IF(W4="","Missing Decision Date",IF(W4&lt;=AB4,"Met","Missed")),IF(Dashboard!$B$2&gt;AB4,"Overdue",IF(AB4-Dashboard!$B$2&lt;=2,"Due Soon","On Track")))))</f>
        <v/>
      </c>
      <c r="AD4" s="26">
        <f>IF(A4="","",IF(B4="","Missing submitted date",IF(C4="","Missing requester",IF(D4="","Missing department",IF(E4="","Missing course code",IF(F4="","Missing course title",IF(H4="","Missing term",IF(Q4="","Missing effective date",IF(Q4&lt;B4,"Effective date precedes submission",IF(T4="","Missing priority",IF(U4="","Missing status",IF(OR(J4="",K4="",M4="",N4=""),"Missing meeting time",IF(OR(K4&lt;=J4,N4&lt;=M4),"End time must follow start time",IF(AND(OR(U4="Approved",U4="Denied",U4="Canceled"),W4=""),"Closed status needs decision date",IF(AND(W4&lt;&gt;"",W4&lt;B4),"Decision date precedes submission",IF(AND(X4&lt;&gt;"",U4&lt;&gt;"Approved"),"Implementation date requires Approved status",IF(AND(X4&lt;&gt;"",OR(W4="",X4&lt;W4)),"Implementation precedes decision","OK")))))))))))))))))</f>
        <v/>
      </c>
    </row>
    <row r="5">
      <c r="A5" s="19" t="inlineStr">
        <is>
          <t>SCR-2026-004</t>
        </is>
      </c>
      <c r="B5" s="35" t="n">
        <v>46255</v>
      </c>
      <c r="C5" s="19" t="inlineStr">
        <is>
          <t>Morgan Patel</t>
        </is>
      </c>
      <c r="D5" s="19" t="inlineStr">
        <is>
          <t>Workforce Development</t>
        </is>
      </c>
      <c r="E5" s="19" t="inlineStr">
        <is>
          <t>WFD-305</t>
        </is>
      </c>
      <c r="F5" s="19" t="inlineStr">
        <is>
          <t>Project Coordination Workshop</t>
        </is>
      </c>
      <c r="G5" s="19" t="inlineStr">
        <is>
          <t>A</t>
        </is>
      </c>
      <c r="H5" s="19" t="inlineStr">
        <is>
          <t>Fall 2026</t>
        </is>
      </c>
      <c r="I5" s="19" t="inlineStr">
        <is>
          <t>Friday</t>
        </is>
      </c>
      <c r="J5" s="21" t="n">
        <v>0.3541666666666667</v>
      </c>
      <c r="K5" s="21" t="n">
        <v>0.5</v>
      </c>
      <c r="L5" s="19" t="inlineStr">
        <is>
          <t>Friday</t>
        </is>
      </c>
      <c r="M5" s="21" t="n">
        <v>0.375</v>
      </c>
      <c r="N5" s="21" t="n">
        <v>0.5208333333333334</v>
      </c>
      <c r="O5" s="19" t="inlineStr">
        <is>
          <t>River Center 4</t>
        </is>
      </c>
      <c r="P5" s="19" t="inlineStr">
        <is>
          <t>River Center 6</t>
        </is>
      </c>
      <c r="Q5" s="35" t="n">
        <v>46283</v>
      </c>
      <c r="R5" s="19" t="inlineStr">
        <is>
          <t>Multiple</t>
        </is>
      </c>
      <c r="S5" s="19" t="inlineStr">
        <is>
          <t>Facility Conflict</t>
        </is>
      </c>
      <c r="T5" s="19" t="inlineStr">
        <is>
          <t>Urgent</t>
        </is>
      </c>
      <c r="U5" s="19" t="inlineStr">
        <is>
          <t>Needs Info</t>
        </is>
      </c>
      <c r="V5" s="19" t="inlineStr">
        <is>
          <t>Jordan Lee</t>
        </is>
      </c>
      <c r="W5" s="35" t="n"/>
      <c r="X5" s="35" t="n"/>
      <c r="Y5" s="22" t="inlineStr">
        <is>
          <t>Waiting for confirmation of equipment needs.</t>
        </is>
      </c>
      <c r="Z5" s="23">
        <f>IF(OR(A5="",B5=""),"",MAX(0,IF(W5&lt;&gt;"",W5-B5,Dashboard!$B$2-B5)))</f>
        <v/>
      </c>
      <c r="AA5" s="23">
        <f>IF(OR(A5="",B5="",W5=""),"",MAX(0,W5-B5))</f>
        <v/>
      </c>
      <c r="AB5" s="36">
        <f>IF(OR(A5="",B5="",T5=""),"",IFERROR(WORKDAY(B5,VLOOKUP(T5,'Lists &amp; Settings'!$A$2:$B$5,2,FALSE)),""))</f>
        <v/>
      </c>
      <c r="AC5" s="25">
        <f>IF(A5="","",IF(AB5="","Missing Data",IF(OR(U5="Approved",U5="Denied",U5="Canceled"),IF(W5="","Missing Decision Date",IF(W5&lt;=AB5,"Met","Missed")),IF(Dashboard!$B$2&gt;AB5,"Overdue",IF(AB5-Dashboard!$B$2&lt;=2,"Due Soon","On Track")))))</f>
        <v/>
      </c>
      <c r="AD5" s="26">
        <f>IF(A5="","",IF(B5="","Missing submitted date",IF(C5="","Missing requester",IF(D5="","Missing department",IF(E5="","Missing course code",IF(F5="","Missing course title",IF(H5="","Missing term",IF(Q5="","Missing effective date",IF(Q5&lt;B5,"Effective date precedes submission",IF(T5="","Missing priority",IF(U5="","Missing status",IF(OR(J5="",K5="",M5="",N5=""),"Missing meeting time",IF(OR(K5&lt;=J5,N5&lt;=M5),"End time must follow start time",IF(AND(OR(U5="Approved",U5="Denied",U5="Canceled"),W5=""),"Closed status needs decision date",IF(AND(W5&lt;&gt;"",W5&lt;B5),"Decision date precedes submission",IF(AND(X5&lt;&gt;"",U5&lt;&gt;"Approved"),"Implementation date requires Approved status",IF(AND(X5&lt;&gt;"",OR(W5="",X5&lt;W5)),"Implementation precedes decision","OK")))))))))))))))))</f>
        <v/>
      </c>
    </row>
    <row r="6">
      <c r="A6" s="19" t="inlineStr">
        <is>
          <t>SCR-2026-005</t>
        </is>
      </c>
      <c r="B6" s="35" t="n">
        <v>46258</v>
      </c>
      <c r="C6" s="19" t="inlineStr">
        <is>
          <t>Taylor Nguyen</t>
        </is>
      </c>
      <c r="D6" s="19" t="inlineStr">
        <is>
          <t>Arts and Design</t>
        </is>
      </c>
      <c r="E6" s="19" t="inlineStr">
        <is>
          <t>ART-230</t>
        </is>
      </c>
      <c r="F6" s="19" t="inlineStr">
        <is>
          <t>Digital Design Studio</t>
        </is>
      </c>
      <c r="G6" s="19" t="inlineStr">
        <is>
          <t>03</t>
        </is>
      </c>
      <c r="H6" s="19" t="inlineStr">
        <is>
          <t>Fall 2026</t>
        </is>
      </c>
      <c r="I6" s="19" t="inlineStr">
        <is>
          <t>Tue/Thu</t>
        </is>
      </c>
      <c r="J6" s="21" t="n">
        <v>0.4166666666666667</v>
      </c>
      <c r="K6" s="21" t="n">
        <v>0.4930555555555556</v>
      </c>
      <c r="L6" s="19" t="inlineStr">
        <is>
          <t>Tue/Thu</t>
        </is>
      </c>
      <c r="M6" s="21" t="n">
        <v>0.4166666666666667</v>
      </c>
      <c r="N6" s="21" t="n">
        <v>0.4930555555555556</v>
      </c>
      <c r="O6" s="19" t="inlineStr">
        <is>
          <t>Canvas Lab 1</t>
        </is>
      </c>
      <c r="P6" s="19" t="inlineStr">
        <is>
          <t>Canvas Lab 2</t>
        </is>
      </c>
      <c r="Q6" s="35" t="n">
        <v>46266</v>
      </c>
      <c r="R6" s="19" t="inlineStr">
        <is>
          <t>Room</t>
        </is>
      </c>
      <c r="S6" s="19" t="inlineStr">
        <is>
          <t>Equipment Needs</t>
        </is>
      </c>
      <c r="T6" s="19" t="inlineStr">
        <is>
          <t>High</t>
        </is>
      </c>
      <c r="U6" s="19" t="inlineStr">
        <is>
          <t>Denied</t>
        </is>
      </c>
      <c r="V6" s="19" t="inlineStr">
        <is>
          <t>Casey Brooks</t>
        </is>
      </c>
      <c r="W6" s="35" t="n">
        <v>46262</v>
      </c>
      <c r="X6" s="35" t="n"/>
      <c r="Y6" s="22" t="inlineStr">
        <is>
          <t>Alternate lab was not available for the requested date.</t>
        </is>
      </c>
      <c r="Z6" s="23">
        <f>IF(OR(A6="",B6=""),"",MAX(0,IF(W6&lt;&gt;"",W6-B6,Dashboard!$B$2-B6)))</f>
        <v/>
      </c>
      <c r="AA6" s="23">
        <f>IF(OR(A6="",B6="",W6=""),"",MAX(0,W6-B6))</f>
        <v/>
      </c>
      <c r="AB6" s="36">
        <f>IF(OR(A6="",B6="",T6=""),"",IFERROR(WORKDAY(B6,VLOOKUP(T6,'Lists &amp; Settings'!$A$2:$B$5,2,FALSE)),""))</f>
        <v/>
      </c>
      <c r="AC6" s="25">
        <f>IF(A6="","",IF(AB6="","Missing Data",IF(OR(U6="Approved",U6="Denied",U6="Canceled"),IF(W6="","Missing Decision Date",IF(W6&lt;=AB6,"Met","Missed")),IF(Dashboard!$B$2&gt;AB6,"Overdue",IF(AB6-Dashboard!$B$2&lt;=2,"Due Soon","On Track")))))</f>
        <v/>
      </c>
      <c r="AD6" s="26">
        <f>IF(A6="","",IF(B6="","Missing submitted date",IF(C6="","Missing requester",IF(D6="","Missing department",IF(E6="","Missing course code",IF(F6="","Missing course title",IF(H6="","Missing term",IF(Q6="","Missing effective date",IF(Q6&lt;B6,"Effective date precedes submission",IF(T6="","Missing priority",IF(U6="","Missing status",IF(OR(J6="",K6="",M6="",N6=""),"Missing meeting time",IF(OR(K6&lt;=J6,N6&lt;=M6),"End time must follow start time",IF(AND(OR(U6="Approved",U6="Denied",U6="Canceled"),W6=""),"Closed status needs decision date",IF(AND(W6&lt;&gt;"",W6&lt;B6),"Decision date precedes submission",IF(AND(X6&lt;&gt;"",U6&lt;&gt;"Approved"),"Implementation date requires Approved status",IF(AND(X6&lt;&gt;"",OR(W6="",X6&lt;W6)),"Implementation precedes decision","OK")))))))))))))))))</f>
        <v/>
      </c>
    </row>
    <row r="7">
      <c r="A7" s="19" t="inlineStr">
        <is>
          <t>SCR-2026-006</t>
        </is>
      </c>
      <c r="B7" s="35" t="n">
        <v>46260</v>
      </c>
      <c r="C7" s="19" t="inlineStr">
        <is>
          <t>Jamie Ortiz</t>
        </is>
      </c>
      <c r="D7" s="19" t="inlineStr">
        <is>
          <t>General Education</t>
        </is>
      </c>
      <c r="E7" s="19" t="inlineStr">
        <is>
          <t>COM-101</t>
        </is>
      </c>
      <c r="F7" s="19" t="inlineStr">
        <is>
          <t>Professional Communication</t>
        </is>
      </c>
      <c r="G7" s="19" t="inlineStr">
        <is>
          <t>05</t>
        </is>
      </c>
      <c r="H7" s="19" t="inlineStr">
        <is>
          <t>Fall 2026</t>
        </is>
      </c>
      <c r="I7" s="19" t="inlineStr">
        <is>
          <t>Mon/Wed</t>
        </is>
      </c>
      <c r="J7" s="21" t="n">
        <v>0.625</v>
      </c>
      <c r="K7" s="21" t="n">
        <v>0.6770833333333334</v>
      </c>
      <c r="L7" s="19" t="inlineStr">
        <is>
          <t>Mon/Wed</t>
        </is>
      </c>
      <c r="M7" s="21" t="n">
        <v>0.6875</v>
      </c>
      <c r="N7" s="21" t="n">
        <v>0.7395833333333334</v>
      </c>
      <c r="O7" s="19" t="inlineStr">
        <is>
          <t>North Hall 105</t>
        </is>
      </c>
      <c r="P7" s="19" t="inlineStr">
        <is>
          <t>North Hall 105</t>
        </is>
      </c>
      <c r="Q7" s="35" t="n">
        <v>46279</v>
      </c>
      <c r="R7" s="19" t="inlineStr">
        <is>
          <t>Time</t>
        </is>
      </c>
      <c r="S7" s="19" t="inlineStr">
        <is>
          <t>Learner Access</t>
        </is>
      </c>
      <c r="T7" s="19" t="inlineStr">
        <is>
          <t>Standard</t>
        </is>
      </c>
      <c r="U7" s="19" t="inlineStr">
        <is>
          <t>Submitted</t>
        </is>
      </c>
      <c r="V7" s="19" t="inlineStr">
        <is>
          <t>Taylor Reed</t>
        </is>
      </c>
      <c r="W7" s="35" t="n"/>
      <c r="X7" s="35" t="n"/>
      <c r="Y7" s="22" t="inlineStr">
        <is>
          <t>Initial request submitted for review.</t>
        </is>
      </c>
      <c r="Z7" s="23">
        <f>IF(OR(A7="",B7=""),"",MAX(0,IF(W7&lt;&gt;"",W7-B7,Dashboard!$B$2-B7)))</f>
        <v/>
      </c>
      <c r="AA7" s="23">
        <f>IF(OR(A7="",B7="",W7=""),"",MAX(0,W7-B7))</f>
        <v/>
      </c>
      <c r="AB7" s="36">
        <f>IF(OR(A7="",B7="",T7=""),"",IFERROR(WORKDAY(B7,VLOOKUP(T7,'Lists &amp; Settings'!$A$2:$B$5,2,FALSE)),""))</f>
        <v/>
      </c>
      <c r="AC7" s="25">
        <f>IF(A7="","",IF(AB7="","Missing Data",IF(OR(U7="Approved",U7="Denied",U7="Canceled"),IF(W7="","Missing Decision Date",IF(W7&lt;=AB7,"Met","Missed")),IF(Dashboard!$B$2&gt;AB7,"Overdue",IF(AB7-Dashboard!$B$2&lt;=2,"Due Soon","On Track")))))</f>
        <v/>
      </c>
      <c r="AD7" s="26">
        <f>IF(A7="","",IF(B7="","Missing submitted date",IF(C7="","Missing requester",IF(D7="","Missing department",IF(E7="","Missing course code",IF(F7="","Missing course title",IF(H7="","Missing term",IF(Q7="","Missing effective date",IF(Q7&lt;B7,"Effective date precedes submission",IF(T7="","Missing priority",IF(U7="","Missing status",IF(OR(J7="",K7="",M7="",N7=""),"Missing meeting time",IF(OR(K7&lt;=J7,N7&lt;=M7),"End time must follow start time",IF(AND(OR(U7="Approved",U7="Denied",U7="Canceled"),W7=""),"Closed status needs decision date",IF(AND(W7&lt;&gt;"",W7&lt;B7),"Decision date precedes submission",IF(AND(X7&lt;&gt;"",U7&lt;&gt;"Approved"),"Implementation date requires Approved status",IF(AND(X7&lt;&gt;"",OR(W7="",X7&lt;W7)),"Implementation precedes decision","OK")))))))))))))))))</f>
        <v/>
      </c>
    </row>
    <row r="8">
      <c r="A8" s="19" t="inlineStr">
        <is>
          <t>SCR-2026-007</t>
        </is>
      </c>
      <c r="B8" s="35" t="n">
        <v>46262</v>
      </c>
      <c r="C8" s="19" t="inlineStr">
        <is>
          <t>Skyler Bennett</t>
        </is>
      </c>
      <c r="D8" s="19" t="inlineStr">
        <is>
          <t>Public Service</t>
        </is>
      </c>
      <c r="E8" s="19" t="inlineStr">
        <is>
          <t>PS-160</t>
        </is>
      </c>
      <c r="F8" s="19" t="inlineStr">
        <is>
          <t>Community Program Operations</t>
        </is>
      </c>
      <c r="G8" s="19" t="inlineStr">
        <is>
          <t>01</t>
        </is>
      </c>
      <c r="H8" s="19" t="inlineStr">
        <is>
          <t>Fall 2026</t>
        </is>
      </c>
      <c r="I8" s="19" t="inlineStr">
        <is>
          <t>Saturday</t>
        </is>
      </c>
      <c r="J8" s="21" t="n">
        <v>0.375</v>
      </c>
      <c r="K8" s="21" t="n">
        <v>0.5416666666666666</v>
      </c>
      <c r="L8" s="19" t="inlineStr">
        <is>
          <t>Saturday</t>
        </is>
      </c>
      <c r="M8" s="21" t="n">
        <v>0.4166666666666667</v>
      </c>
      <c r="N8" s="21" t="n">
        <v>0.5833333333333334</v>
      </c>
      <c r="O8" s="19" t="inlineStr">
        <is>
          <t>Civic Room A</t>
        </is>
      </c>
      <c r="P8" s="19" t="inlineStr">
        <is>
          <t>Civic Room B</t>
        </is>
      </c>
      <c r="Q8" s="35" t="n">
        <v>46291</v>
      </c>
      <c r="R8" s="19" t="inlineStr">
        <is>
          <t>Multiple</t>
        </is>
      </c>
      <c r="S8" s="19" t="inlineStr">
        <is>
          <t>Facility Conflict</t>
        </is>
      </c>
      <c r="T8" s="19" t="inlineStr">
        <is>
          <t>Low</t>
        </is>
      </c>
      <c r="U8" s="19" t="inlineStr">
        <is>
          <t>Canceled</t>
        </is>
      </c>
      <c r="V8" s="19" t="inlineStr">
        <is>
          <t>Jordan Lee</t>
        </is>
      </c>
      <c r="W8" s="35" t="n">
        <v>46266</v>
      </c>
      <c r="X8" s="35" t="n"/>
      <c r="Y8" s="22" t="inlineStr">
        <is>
          <t>Requester withdrew the change.</t>
        </is>
      </c>
      <c r="Z8" s="23">
        <f>IF(OR(A8="",B8=""),"",MAX(0,IF(W8&lt;&gt;"",W8-B8,Dashboard!$B$2-B8)))</f>
        <v/>
      </c>
      <c r="AA8" s="23">
        <f>IF(OR(A8="",B8="",W8=""),"",MAX(0,W8-B8))</f>
        <v/>
      </c>
      <c r="AB8" s="36">
        <f>IF(OR(A8="",B8="",T8=""),"",IFERROR(WORKDAY(B8,VLOOKUP(T8,'Lists &amp; Settings'!$A$2:$B$5,2,FALSE)),""))</f>
        <v/>
      </c>
      <c r="AC8" s="25">
        <f>IF(A8="","",IF(AB8="","Missing Data",IF(OR(U8="Approved",U8="Denied",U8="Canceled"),IF(W8="","Missing Decision Date",IF(W8&lt;=AB8,"Met","Missed")),IF(Dashboard!$B$2&gt;AB8,"Overdue",IF(AB8-Dashboard!$B$2&lt;=2,"Due Soon","On Track")))))</f>
        <v/>
      </c>
      <c r="AD8" s="26">
        <f>IF(A8="","",IF(B8="","Missing submitted date",IF(C8="","Missing requester",IF(D8="","Missing department",IF(E8="","Missing course code",IF(F8="","Missing course title",IF(H8="","Missing term",IF(Q8="","Missing effective date",IF(Q8&lt;B8,"Effective date precedes submission",IF(T8="","Missing priority",IF(U8="","Missing status",IF(OR(J8="",K8="",M8="",N8=""),"Missing meeting time",IF(OR(K8&lt;=J8,N8&lt;=M8),"End time must follow start time",IF(AND(OR(U8="Approved",U8="Denied",U8="Canceled"),W8=""),"Closed status needs decision date",IF(AND(W8&lt;&gt;"",W8&lt;B8),"Decision date precedes submission",IF(AND(X8&lt;&gt;"",U8&lt;&gt;"Approved"),"Implementation date requires Approved status",IF(AND(X8&lt;&gt;"",OR(W8="",X8&lt;W8)),"Implementation precedes decision","OK")))))))))))))))))</f>
        <v/>
      </c>
    </row>
    <row r="9">
      <c r="A9" s="19" t="inlineStr">
        <is>
          <t>SCR-2026-008</t>
        </is>
      </c>
      <c r="B9" s="35" t="n">
        <v>46266</v>
      </c>
      <c r="C9" s="19" t="inlineStr">
        <is>
          <t>Devon Harper</t>
        </is>
      </c>
      <c r="D9" s="19" t="inlineStr">
        <is>
          <t>Business Programs</t>
        </is>
      </c>
      <c r="E9" s="19" t="inlineStr">
        <is>
          <t>ACC-115</t>
        </is>
      </c>
      <c r="F9" s="19" t="inlineStr">
        <is>
          <t>Accounting Essentials</t>
        </is>
      </c>
      <c r="G9" s="19" t="inlineStr">
        <is>
          <t>04</t>
        </is>
      </c>
      <c r="H9" s="19" t="inlineStr">
        <is>
          <t>Fall 2026</t>
        </is>
      </c>
      <c r="I9" s="19" t="inlineStr">
        <is>
          <t>Tue/Thu</t>
        </is>
      </c>
      <c r="J9" s="21" t="n">
        <v>0.75</v>
      </c>
      <c r="K9" s="21" t="n">
        <v>0.8020833333333334</v>
      </c>
      <c r="L9" s="19" t="inlineStr">
        <is>
          <t>Mon/Wed</t>
        </is>
      </c>
      <c r="M9" s="21" t="n">
        <v>0.75</v>
      </c>
      <c r="N9" s="21" t="n">
        <v>0.8020833333333334</v>
      </c>
      <c r="O9" s="19" t="inlineStr">
        <is>
          <t>Harbor 115</t>
        </is>
      </c>
      <c r="P9" s="19" t="inlineStr">
        <is>
          <t>Harbor 115</t>
        </is>
      </c>
      <c r="Q9" s="35" t="n">
        <v>46286</v>
      </c>
      <c r="R9" s="19" t="inlineStr">
        <is>
          <t>Meeting Pattern</t>
        </is>
      </c>
      <c r="S9" s="19" t="inlineStr">
        <is>
          <t>Program Coordination</t>
        </is>
      </c>
      <c r="T9" s="19" t="inlineStr">
        <is>
          <t>High</t>
        </is>
      </c>
      <c r="U9" s="19" t="inlineStr">
        <is>
          <t>Under Review</t>
        </is>
      </c>
      <c r="V9" s="19" t="inlineStr">
        <is>
          <t>Casey Brooks</t>
        </is>
      </c>
      <c r="W9" s="35" t="n"/>
      <c r="X9" s="35" t="n"/>
      <c r="Y9" s="22" t="inlineStr">
        <is>
          <t>Review includes impact on the evening schedule.</t>
        </is>
      </c>
      <c r="Z9" s="23">
        <f>IF(OR(A9="",B9=""),"",MAX(0,IF(W9&lt;&gt;"",W9-B9,Dashboard!$B$2-B9)))</f>
        <v/>
      </c>
      <c r="AA9" s="23">
        <f>IF(OR(A9="",B9="",W9=""),"",MAX(0,W9-B9))</f>
        <v/>
      </c>
      <c r="AB9" s="36">
        <f>IF(OR(A9="",B9="",T9=""),"",IFERROR(WORKDAY(B9,VLOOKUP(T9,'Lists &amp; Settings'!$A$2:$B$5,2,FALSE)),""))</f>
        <v/>
      </c>
      <c r="AC9" s="25">
        <f>IF(A9="","",IF(AB9="","Missing Data",IF(OR(U9="Approved",U9="Denied",U9="Canceled"),IF(W9="","Missing Decision Date",IF(W9&lt;=AB9,"Met","Missed")),IF(Dashboard!$B$2&gt;AB9,"Overdue",IF(AB9-Dashboard!$B$2&lt;=2,"Due Soon","On Track")))))</f>
        <v/>
      </c>
      <c r="AD9" s="26">
        <f>IF(A9="","",IF(B9="","Missing submitted date",IF(C9="","Missing requester",IF(D9="","Missing department",IF(E9="","Missing course code",IF(F9="","Missing course title",IF(H9="","Missing term",IF(Q9="","Missing effective date",IF(Q9&lt;B9,"Effective date precedes submission",IF(T9="","Missing priority",IF(U9="","Missing status",IF(OR(J9="",K9="",M9="",N9=""),"Missing meeting time",IF(OR(K9&lt;=J9,N9&lt;=M9),"End time must follow start time",IF(AND(OR(U9="Approved",U9="Denied",U9="Canceled"),W9=""),"Closed status needs decision date",IF(AND(W9&lt;&gt;"",W9&lt;B9),"Decision date precedes submission",IF(AND(X9&lt;&gt;"",U9&lt;&gt;"Approved"),"Implementation date requires Approved status",IF(AND(X9&lt;&gt;"",OR(W9="",X9&lt;W9)),"Implementation precedes decision","OK")))))))))))))))))</f>
        <v/>
      </c>
    </row>
    <row r="10">
      <c r="A10" s="19" t="inlineStr">
        <is>
          <t>SCR-2026-009</t>
        </is>
      </c>
      <c r="B10" s="35" t="n">
        <v>46268</v>
      </c>
      <c r="C10" s="19" t="inlineStr">
        <is>
          <t>Quinn Foster</t>
        </is>
      </c>
      <c r="D10" s="19" t="inlineStr">
        <is>
          <t>Information Technology</t>
        </is>
      </c>
      <c r="E10" s="19" t="inlineStr">
        <is>
          <t>DAT-220</t>
        </is>
      </c>
      <c r="F10" s="19" t="inlineStr">
        <is>
          <t>Data Reporting Fundamentals</t>
        </is>
      </c>
      <c r="G10" s="19" t="inlineStr">
        <is>
          <t>01</t>
        </is>
      </c>
      <c r="H10" s="19" t="inlineStr">
        <is>
          <t>Fall 2026</t>
        </is>
      </c>
      <c r="I10" s="19" t="inlineStr">
        <is>
          <t>Friday</t>
        </is>
      </c>
      <c r="J10" s="21" t="n">
        <v>0.5416666666666666</v>
      </c>
      <c r="K10" s="21" t="n">
        <v>0.6666666666666666</v>
      </c>
      <c r="L10" s="19" t="inlineStr">
        <is>
          <t>Friday</t>
        </is>
      </c>
      <c r="M10" s="21" t="n">
        <v>0.5208333333333334</v>
      </c>
      <c r="N10" s="21" t="n">
        <v>0.6458333333333334</v>
      </c>
      <c r="O10" s="19" t="inlineStr">
        <is>
          <t>Summit Lab 2</t>
        </is>
      </c>
      <c r="P10" s="19" t="inlineStr">
        <is>
          <t>Summit Lab 4</t>
        </is>
      </c>
      <c r="Q10" s="35" t="n">
        <v>46290</v>
      </c>
      <c r="R10" s="19" t="inlineStr">
        <is>
          <t>Multiple</t>
        </is>
      </c>
      <c r="S10" s="19" t="inlineStr">
        <is>
          <t>Equipment Needs</t>
        </is>
      </c>
      <c r="T10" s="19" t="inlineStr">
        <is>
          <t>Urgent</t>
        </is>
      </c>
      <c r="U10" s="19" t="inlineStr">
        <is>
          <t>Approved</t>
        </is>
      </c>
      <c r="V10" s="19" t="inlineStr">
        <is>
          <t>Taylor Reed</t>
        </is>
      </c>
      <c r="W10" s="35" t="n">
        <v>46269</v>
      </c>
      <c r="X10" s="35" t="n"/>
      <c r="Y10" s="22" t="inlineStr">
        <is>
          <t>Approved; implementation is pending.</t>
        </is>
      </c>
      <c r="Z10" s="23">
        <f>IF(OR(A10="",B10=""),"",MAX(0,IF(W10&lt;&gt;"",W10-B10,Dashboard!$B$2-B10)))</f>
        <v/>
      </c>
      <c r="AA10" s="23">
        <f>IF(OR(A10="",B10="",W10=""),"",MAX(0,W10-B10))</f>
        <v/>
      </c>
      <c r="AB10" s="36">
        <f>IF(OR(A10="",B10="",T10=""),"",IFERROR(WORKDAY(B10,VLOOKUP(T10,'Lists &amp; Settings'!$A$2:$B$5,2,FALSE)),""))</f>
        <v/>
      </c>
      <c r="AC10" s="25">
        <f>IF(A10="","",IF(AB10="","Missing Data",IF(OR(U10="Approved",U10="Denied",U10="Canceled"),IF(W10="","Missing Decision Date",IF(W10&lt;=AB10,"Met","Missed")),IF(Dashboard!$B$2&gt;AB10,"Overdue",IF(AB10-Dashboard!$B$2&lt;=2,"Due Soon","On Track")))))</f>
        <v/>
      </c>
      <c r="AD10" s="26">
        <f>IF(A10="","",IF(B10="","Missing submitted date",IF(C10="","Missing requester",IF(D10="","Missing department",IF(E10="","Missing course code",IF(F10="","Missing course title",IF(H10="","Missing term",IF(Q10="","Missing effective date",IF(Q10&lt;B10,"Effective date precedes submission",IF(T10="","Missing priority",IF(U10="","Missing status",IF(OR(J10="",K10="",M10="",N10=""),"Missing meeting time",IF(OR(K10&lt;=J10,N10&lt;=M10),"End time must follow start time",IF(AND(OR(U10="Approved",U10="Denied",U10="Canceled"),W10=""),"Closed status needs decision date",IF(AND(W10&lt;&gt;"",W10&lt;B10),"Decision date precedes submission",IF(AND(X10&lt;&gt;"",U10&lt;&gt;"Approved"),"Implementation date requires Approved status",IF(AND(X10&lt;&gt;"",OR(W10="",X10&lt;W10)),"Implementation precedes decision","OK")))))))))))))))))</f>
        <v/>
      </c>
    </row>
    <row r="11">
      <c r="A11" s="19" t="inlineStr">
        <is>
          <t>SCR-2026-010</t>
        </is>
      </c>
      <c r="B11" s="35" t="n">
        <v>46269</v>
      </c>
      <c r="C11" s="19" t="inlineStr">
        <is>
          <t>Reese Coleman</t>
        </is>
      </c>
      <c r="D11" s="19" t="inlineStr">
        <is>
          <t>Workforce Development</t>
        </is>
      </c>
      <c r="E11" s="19" t="inlineStr">
        <is>
          <t>LOG-180</t>
        </is>
      </c>
      <c r="F11" s="19" t="inlineStr">
        <is>
          <t>Logistics Process Basics</t>
        </is>
      </c>
      <c r="G11" s="19" t="inlineStr">
        <is>
          <t>B</t>
        </is>
      </c>
      <c r="H11" s="19" t="inlineStr">
        <is>
          <t>Fall 2026</t>
        </is>
      </c>
      <c r="I11" s="19" t="inlineStr">
        <is>
          <t>Mon/Wed</t>
        </is>
      </c>
      <c r="J11" s="21" t="n">
        <v>0.3333333333333333</v>
      </c>
      <c r="K11" s="21" t="n">
        <v>0.3854166666666667</v>
      </c>
      <c r="L11" s="19" t="inlineStr">
        <is>
          <t>Mon/Wed</t>
        </is>
      </c>
      <c r="M11" s="21" t="n">
        <v>0.3541666666666667</v>
      </c>
      <c r="N11" s="21" t="n">
        <v>0.40625</v>
      </c>
      <c r="O11" s="19" t="inlineStr">
        <is>
          <t>River Center 2</t>
        </is>
      </c>
      <c r="P11" s="19" t="inlineStr">
        <is>
          <t>River Center 2</t>
        </is>
      </c>
      <c r="Q11" s="35" t="n">
        <v>46293</v>
      </c>
      <c r="R11" s="19" t="inlineStr">
        <is>
          <t>Time</t>
        </is>
      </c>
      <c r="S11" s="19" t="inlineStr">
        <is>
          <t>Instructor Availability</t>
        </is>
      </c>
      <c r="T11" s="19" t="inlineStr">
        <is>
          <t>Standard</t>
        </is>
      </c>
      <c r="U11" s="19" t="inlineStr">
        <is>
          <t>Submitted</t>
        </is>
      </c>
      <c r="V11" s="19" t="inlineStr">
        <is>
          <t>Jordan Lee</t>
        </is>
      </c>
      <c r="W11" s="35" t="n"/>
      <c r="X11" s="35" t="n"/>
      <c r="Y11" s="22" t="inlineStr">
        <is>
          <t>Scheduling review has not started.</t>
        </is>
      </c>
      <c r="Z11" s="23">
        <f>IF(OR(A11="",B11=""),"",MAX(0,IF(W11&lt;&gt;"",W11-B11,Dashboard!$B$2-B11)))</f>
        <v/>
      </c>
      <c r="AA11" s="23">
        <f>IF(OR(A11="",B11="",W11=""),"",MAX(0,W11-B11))</f>
        <v/>
      </c>
      <c r="AB11" s="36">
        <f>IF(OR(A11="",B11="",T11=""),"",IFERROR(WORKDAY(B11,VLOOKUP(T11,'Lists &amp; Settings'!$A$2:$B$5,2,FALSE)),""))</f>
        <v/>
      </c>
      <c r="AC11" s="25">
        <f>IF(A11="","",IF(AB11="","Missing Data",IF(OR(U11="Approved",U11="Denied",U11="Canceled"),IF(W11="","Missing Decision Date",IF(W11&lt;=AB11,"Met","Missed")),IF(Dashboard!$B$2&gt;AB11,"Overdue",IF(AB11-Dashboard!$B$2&lt;=2,"Due Soon","On Track")))))</f>
        <v/>
      </c>
      <c r="AD11" s="26">
        <f>IF(A11="","",IF(B11="","Missing submitted date",IF(C11="","Missing requester",IF(D11="","Missing department",IF(E11="","Missing course code",IF(F11="","Missing course title",IF(H11="","Missing term",IF(Q11="","Missing effective date",IF(Q11&lt;B11,"Effective date precedes submission",IF(T11="","Missing priority",IF(U11="","Missing status",IF(OR(J11="",K11="",M11="",N11=""),"Missing meeting time",IF(OR(K11&lt;=J11,N11&lt;=M11),"End time must follow start time",IF(AND(OR(U11="Approved",U11="Denied",U11="Canceled"),W11=""),"Closed status needs decision date",IF(AND(W11&lt;&gt;"",W11&lt;B11),"Decision date precedes submission",IF(AND(X11&lt;&gt;"",U11&lt;&gt;"Approved"),"Implementation date requires Approved status",IF(AND(X11&lt;&gt;"",OR(W11="",X11&lt;W11)),"Implementation precedes decision","OK")))))))))))))))))</f>
        <v/>
      </c>
    </row>
    <row r="12">
      <c r="A12" s="19" t="n"/>
      <c r="B12" s="35" t="n"/>
      <c r="C12" s="19" t="n"/>
      <c r="D12" s="19" t="n"/>
      <c r="E12" s="19" t="n"/>
      <c r="F12" s="19" t="n"/>
      <c r="G12" s="19" t="n"/>
      <c r="H12" s="19" t="n"/>
      <c r="I12" s="19" t="n"/>
      <c r="J12" s="21" t="n"/>
      <c r="K12" s="21" t="n"/>
      <c r="L12" s="19" t="n"/>
      <c r="M12" s="21" t="n"/>
      <c r="N12" s="21" t="n"/>
      <c r="O12" s="19" t="n"/>
      <c r="P12" s="19" t="n"/>
      <c r="Q12" s="35" t="n"/>
      <c r="R12" s="19" t="n"/>
      <c r="S12" s="19" t="n"/>
      <c r="T12" s="19" t="n"/>
      <c r="U12" s="19" t="n"/>
      <c r="V12" s="19" t="n"/>
      <c r="W12" s="35" t="n"/>
      <c r="X12" s="35" t="n"/>
      <c r="Y12" s="22" t="n"/>
      <c r="Z12" s="23">
        <f>IF(OR(A12="",B12=""),"",MAX(0,IF(W12&lt;&gt;"",W12-B12,Dashboard!$B$2-B12)))</f>
        <v/>
      </c>
      <c r="AA12" s="23">
        <f>IF(OR(A12="",B12="",W12=""),"",MAX(0,W12-B12))</f>
        <v/>
      </c>
      <c r="AB12" s="36">
        <f>IF(OR(A12="",B12="",T12=""),"",IFERROR(WORKDAY(B12,VLOOKUP(T12,'Lists &amp; Settings'!$A$2:$B$5,2,FALSE)),""))</f>
        <v/>
      </c>
      <c r="AC12" s="25">
        <f>IF(A12="","",IF(AB12="","Missing Data",IF(OR(U12="Approved",U12="Denied",U12="Canceled"),IF(W12="","Missing Decision Date",IF(W12&lt;=AB12,"Met","Missed")),IF(Dashboard!$B$2&gt;AB12,"Overdue",IF(AB12-Dashboard!$B$2&lt;=2,"Due Soon","On Track")))))</f>
        <v/>
      </c>
      <c r="AD12" s="26">
        <f>IF(A12="","",IF(B12="","Missing submitted date",IF(C12="","Missing requester",IF(D12="","Missing department",IF(E12="","Missing course code",IF(F12="","Missing course title",IF(H12="","Missing term",IF(Q12="","Missing effective date",IF(Q12&lt;B12,"Effective date precedes submission",IF(T12="","Missing priority",IF(U12="","Missing status",IF(OR(J12="",K12="",M12="",N12=""),"Missing meeting time",IF(OR(K12&lt;=J12,N12&lt;=M12),"End time must follow start time",IF(AND(OR(U12="Approved",U12="Denied",U12="Canceled"),W12=""),"Closed status needs decision date",IF(AND(W12&lt;&gt;"",W12&lt;B12),"Decision date precedes submission",IF(AND(X12&lt;&gt;"",U12&lt;&gt;"Approved"),"Implementation date requires Approved status",IF(AND(X12&lt;&gt;"",OR(W12="",X12&lt;W12)),"Implementation precedes decision","OK")))))))))))))))))</f>
        <v/>
      </c>
    </row>
    <row r="13">
      <c r="A13" s="19" t="n"/>
      <c r="B13" s="35" t="n"/>
      <c r="C13" s="19" t="n"/>
      <c r="D13" s="19" t="n"/>
      <c r="E13" s="19" t="n"/>
      <c r="F13" s="19" t="n"/>
      <c r="G13" s="19" t="n"/>
      <c r="H13" s="19" t="n"/>
      <c r="I13" s="19" t="n"/>
      <c r="J13" s="21" t="n"/>
      <c r="K13" s="21" t="n"/>
      <c r="L13" s="19" t="n"/>
      <c r="M13" s="21" t="n"/>
      <c r="N13" s="21" t="n"/>
      <c r="O13" s="19" t="n"/>
      <c r="P13" s="19" t="n"/>
      <c r="Q13" s="35" t="n"/>
      <c r="R13" s="19" t="n"/>
      <c r="S13" s="19" t="n"/>
      <c r="T13" s="19" t="n"/>
      <c r="U13" s="19" t="n"/>
      <c r="V13" s="19" t="n"/>
      <c r="W13" s="35" t="n"/>
      <c r="X13" s="35" t="n"/>
      <c r="Y13" s="22" t="n"/>
      <c r="Z13" s="23">
        <f>IF(OR(A13="",B13=""),"",MAX(0,IF(W13&lt;&gt;"",W13-B13,Dashboard!$B$2-B13)))</f>
        <v/>
      </c>
      <c r="AA13" s="23">
        <f>IF(OR(A13="",B13="",W13=""),"",MAX(0,W13-B13))</f>
        <v/>
      </c>
      <c r="AB13" s="36">
        <f>IF(OR(A13="",B13="",T13=""),"",IFERROR(WORKDAY(B13,VLOOKUP(T13,'Lists &amp; Settings'!$A$2:$B$5,2,FALSE)),""))</f>
        <v/>
      </c>
      <c r="AC13" s="25">
        <f>IF(A13="","",IF(AB13="","Missing Data",IF(OR(U13="Approved",U13="Denied",U13="Canceled"),IF(W13="","Missing Decision Date",IF(W13&lt;=AB13,"Met","Missed")),IF(Dashboard!$B$2&gt;AB13,"Overdue",IF(AB13-Dashboard!$B$2&lt;=2,"Due Soon","On Track")))))</f>
        <v/>
      </c>
      <c r="AD13" s="26">
        <f>IF(A13="","",IF(B13="","Missing submitted date",IF(C13="","Missing requester",IF(D13="","Missing department",IF(E13="","Missing course code",IF(F13="","Missing course title",IF(H13="","Missing term",IF(Q13="","Missing effective date",IF(Q13&lt;B13,"Effective date precedes submission",IF(T13="","Missing priority",IF(U13="","Missing status",IF(OR(J13="",K13="",M13="",N13=""),"Missing meeting time",IF(OR(K13&lt;=J13,N13&lt;=M13),"End time must follow start time",IF(AND(OR(U13="Approved",U13="Denied",U13="Canceled"),W13=""),"Closed status needs decision date",IF(AND(W13&lt;&gt;"",W13&lt;B13),"Decision date precedes submission",IF(AND(X13&lt;&gt;"",U13&lt;&gt;"Approved"),"Implementation date requires Approved status",IF(AND(X13&lt;&gt;"",OR(W13="",X13&lt;W13)),"Implementation precedes decision","OK")))))))))))))))))</f>
        <v/>
      </c>
    </row>
    <row r="14">
      <c r="A14" s="19" t="n"/>
      <c r="B14" s="35" t="n"/>
      <c r="C14" s="19" t="n"/>
      <c r="D14" s="19" t="n"/>
      <c r="E14" s="19" t="n"/>
      <c r="F14" s="19" t="n"/>
      <c r="G14" s="19" t="n"/>
      <c r="H14" s="19" t="n"/>
      <c r="I14" s="19" t="n"/>
      <c r="J14" s="21" t="n"/>
      <c r="K14" s="21" t="n"/>
      <c r="L14" s="19" t="n"/>
      <c r="M14" s="21" t="n"/>
      <c r="N14" s="21" t="n"/>
      <c r="O14" s="19" t="n"/>
      <c r="P14" s="19" t="n"/>
      <c r="Q14" s="35" t="n"/>
      <c r="R14" s="19" t="n"/>
      <c r="S14" s="19" t="n"/>
      <c r="T14" s="19" t="n"/>
      <c r="U14" s="19" t="n"/>
      <c r="V14" s="19" t="n"/>
      <c r="W14" s="35" t="n"/>
      <c r="X14" s="35" t="n"/>
      <c r="Y14" s="22" t="n"/>
      <c r="Z14" s="23">
        <f>IF(OR(A14="",B14=""),"",MAX(0,IF(W14&lt;&gt;"",W14-B14,Dashboard!$B$2-B14)))</f>
        <v/>
      </c>
      <c r="AA14" s="23">
        <f>IF(OR(A14="",B14="",W14=""),"",MAX(0,W14-B14))</f>
        <v/>
      </c>
      <c r="AB14" s="36">
        <f>IF(OR(A14="",B14="",T14=""),"",IFERROR(WORKDAY(B14,VLOOKUP(T14,'Lists &amp; Settings'!$A$2:$B$5,2,FALSE)),""))</f>
        <v/>
      </c>
      <c r="AC14" s="25">
        <f>IF(A14="","",IF(AB14="","Missing Data",IF(OR(U14="Approved",U14="Denied",U14="Canceled"),IF(W14="","Missing Decision Date",IF(W14&lt;=AB14,"Met","Missed")),IF(Dashboard!$B$2&gt;AB14,"Overdue",IF(AB14-Dashboard!$B$2&lt;=2,"Due Soon","On Track")))))</f>
        <v/>
      </c>
      <c r="AD14" s="26">
        <f>IF(A14="","",IF(B14="","Missing submitted date",IF(C14="","Missing requester",IF(D14="","Missing department",IF(E14="","Missing course code",IF(F14="","Missing course title",IF(H14="","Missing term",IF(Q14="","Missing effective date",IF(Q14&lt;B14,"Effective date precedes submission",IF(T14="","Missing priority",IF(U14="","Missing status",IF(OR(J14="",K14="",M14="",N14=""),"Missing meeting time",IF(OR(K14&lt;=J14,N14&lt;=M14),"End time must follow start time",IF(AND(OR(U14="Approved",U14="Denied",U14="Canceled"),W14=""),"Closed status needs decision date",IF(AND(W14&lt;&gt;"",W14&lt;B14),"Decision date precedes submission",IF(AND(X14&lt;&gt;"",U14&lt;&gt;"Approved"),"Implementation date requires Approved status",IF(AND(X14&lt;&gt;"",OR(W14="",X14&lt;W14)),"Implementation precedes decision","OK")))))))))))))))))</f>
        <v/>
      </c>
    </row>
    <row r="15">
      <c r="A15" s="19" t="n"/>
      <c r="B15" s="35" t="n"/>
      <c r="C15" s="19" t="n"/>
      <c r="D15" s="19" t="n"/>
      <c r="E15" s="19" t="n"/>
      <c r="F15" s="19" t="n"/>
      <c r="G15" s="19" t="n"/>
      <c r="H15" s="19" t="n"/>
      <c r="I15" s="19" t="n"/>
      <c r="J15" s="21" t="n"/>
      <c r="K15" s="21" t="n"/>
      <c r="L15" s="19" t="n"/>
      <c r="M15" s="21" t="n"/>
      <c r="N15" s="21" t="n"/>
      <c r="O15" s="19" t="n"/>
      <c r="P15" s="19" t="n"/>
      <c r="Q15" s="35" t="n"/>
      <c r="R15" s="19" t="n"/>
      <c r="S15" s="19" t="n"/>
      <c r="T15" s="19" t="n"/>
      <c r="U15" s="19" t="n"/>
      <c r="V15" s="19" t="n"/>
      <c r="W15" s="35" t="n"/>
      <c r="X15" s="35" t="n"/>
      <c r="Y15" s="22" t="n"/>
      <c r="Z15" s="23">
        <f>IF(OR(A15="",B15=""),"",MAX(0,IF(W15&lt;&gt;"",W15-B15,Dashboard!$B$2-B15)))</f>
        <v/>
      </c>
      <c r="AA15" s="23">
        <f>IF(OR(A15="",B15="",W15=""),"",MAX(0,W15-B15))</f>
        <v/>
      </c>
      <c r="AB15" s="36">
        <f>IF(OR(A15="",B15="",T15=""),"",IFERROR(WORKDAY(B15,VLOOKUP(T15,'Lists &amp; Settings'!$A$2:$B$5,2,FALSE)),""))</f>
        <v/>
      </c>
      <c r="AC15" s="25">
        <f>IF(A15="","",IF(AB15="","Missing Data",IF(OR(U15="Approved",U15="Denied",U15="Canceled"),IF(W15="","Missing Decision Date",IF(W15&lt;=AB15,"Met","Missed")),IF(Dashboard!$B$2&gt;AB15,"Overdue",IF(AB15-Dashboard!$B$2&lt;=2,"Due Soon","On Track")))))</f>
        <v/>
      </c>
      <c r="AD15" s="26">
        <f>IF(A15="","",IF(B15="","Missing submitted date",IF(C15="","Missing requester",IF(D15="","Missing department",IF(E15="","Missing course code",IF(F15="","Missing course title",IF(H15="","Missing term",IF(Q15="","Missing effective date",IF(Q15&lt;B15,"Effective date precedes submission",IF(T15="","Missing priority",IF(U15="","Missing status",IF(OR(J15="",K15="",M15="",N15=""),"Missing meeting time",IF(OR(K15&lt;=J15,N15&lt;=M15),"End time must follow start time",IF(AND(OR(U15="Approved",U15="Denied",U15="Canceled"),W15=""),"Closed status needs decision date",IF(AND(W15&lt;&gt;"",W15&lt;B15),"Decision date precedes submission",IF(AND(X15&lt;&gt;"",U15&lt;&gt;"Approved"),"Implementation date requires Approved status",IF(AND(X15&lt;&gt;"",OR(W15="",X15&lt;W15)),"Implementation precedes decision","OK")))))))))))))))))</f>
        <v/>
      </c>
    </row>
    <row r="16">
      <c r="A16" s="19" t="n"/>
      <c r="B16" s="35" t="n"/>
      <c r="C16" s="19" t="n"/>
      <c r="D16" s="19" t="n"/>
      <c r="E16" s="19" t="n"/>
      <c r="F16" s="19" t="n"/>
      <c r="G16" s="19" t="n"/>
      <c r="H16" s="19" t="n"/>
      <c r="I16" s="19" t="n"/>
      <c r="J16" s="21" t="n"/>
      <c r="K16" s="21" t="n"/>
      <c r="L16" s="19" t="n"/>
      <c r="M16" s="21" t="n"/>
      <c r="N16" s="21" t="n"/>
      <c r="O16" s="19" t="n"/>
      <c r="P16" s="19" t="n"/>
      <c r="Q16" s="35" t="n"/>
      <c r="R16" s="19" t="n"/>
      <c r="S16" s="19" t="n"/>
      <c r="T16" s="19" t="n"/>
      <c r="U16" s="19" t="n"/>
      <c r="V16" s="19" t="n"/>
      <c r="W16" s="35" t="n"/>
      <c r="X16" s="35" t="n"/>
      <c r="Y16" s="22" t="n"/>
      <c r="Z16" s="23">
        <f>IF(OR(A16="",B16=""),"",MAX(0,IF(W16&lt;&gt;"",W16-B16,Dashboard!$B$2-B16)))</f>
        <v/>
      </c>
      <c r="AA16" s="23">
        <f>IF(OR(A16="",B16="",W16=""),"",MAX(0,W16-B16))</f>
        <v/>
      </c>
      <c r="AB16" s="36">
        <f>IF(OR(A16="",B16="",T16=""),"",IFERROR(WORKDAY(B16,VLOOKUP(T16,'Lists &amp; Settings'!$A$2:$B$5,2,FALSE)),""))</f>
        <v/>
      </c>
      <c r="AC16" s="25">
        <f>IF(A16="","",IF(AB16="","Missing Data",IF(OR(U16="Approved",U16="Denied",U16="Canceled"),IF(W16="","Missing Decision Date",IF(W16&lt;=AB16,"Met","Missed")),IF(Dashboard!$B$2&gt;AB16,"Overdue",IF(AB16-Dashboard!$B$2&lt;=2,"Due Soon","On Track")))))</f>
        <v/>
      </c>
      <c r="AD16" s="26">
        <f>IF(A16="","",IF(B16="","Missing submitted date",IF(C16="","Missing requester",IF(D16="","Missing department",IF(E16="","Missing course code",IF(F16="","Missing course title",IF(H16="","Missing term",IF(Q16="","Missing effective date",IF(Q16&lt;B16,"Effective date precedes submission",IF(T16="","Missing priority",IF(U16="","Missing status",IF(OR(J16="",K16="",M16="",N16=""),"Missing meeting time",IF(OR(K16&lt;=J16,N16&lt;=M16),"End time must follow start time",IF(AND(OR(U16="Approved",U16="Denied",U16="Canceled"),W16=""),"Closed status needs decision date",IF(AND(W16&lt;&gt;"",W16&lt;B16),"Decision date precedes submission",IF(AND(X16&lt;&gt;"",U16&lt;&gt;"Approved"),"Implementation date requires Approved status",IF(AND(X16&lt;&gt;"",OR(W16="",X16&lt;W16)),"Implementation precedes decision","OK")))))))))))))))))</f>
        <v/>
      </c>
    </row>
    <row r="17">
      <c r="A17" s="19" t="n"/>
      <c r="B17" s="35" t="n"/>
      <c r="C17" s="19" t="n"/>
      <c r="D17" s="19" t="n"/>
      <c r="E17" s="19" t="n"/>
      <c r="F17" s="19" t="n"/>
      <c r="G17" s="19" t="n"/>
      <c r="H17" s="19" t="n"/>
      <c r="I17" s="19" t="n"/>
      <c r="J17" s="21" t="n"/>
      <c r="K17" s="21" t="n"/>
      <c r="L17" s="19" t="n"/>
      <c r="M17" s="21" t="n"/>
      <c r="N17" s="21" t="n"/>
      <c r="O17" s="19" t="n"/>
      <c r="P17" s="19" t="n"/>
      <c r="Q17" s="35" t="n"/>
      <c r="R17" s="19" t="n"/>
      <c r="S17" s="19" t="n"/>
      <c r="T17" s="19" t="n"/>
      <c r="U17" s="19" t="n"/>
      <c r="V17" s="19" t="n"/>
      <c r="W17" s="35" t="n"/>
      <c r="X17" s="35" t="n"/>
      <c r="Y17" s="22" t="n"/>
      <c r="Z17" s="23">
        <f>IF(OR(A17="",B17=""),"",MAX(0,IF(W17&lt;&gt;"",W17-B17,Dashboard!$B$2-B17)))</f>
        <v/>
      </c>
      <c r="AA17" s="23">
        <f>IF(OR(A17="",B17="",W17=""),"",MAX(0,W17-B17))</f>
        <v/>
      </c>
      <c r="AB17" s="36">
        <f>IF(OR(A17="",B17="",T17=""),"",IFERROR(WORKDAY(B17,VLOOKUP(T17,'Lists &amp; Settings'!$A$2:$B$5,2,FALSE)),""))</f>
        <v/>
      </c>
      <c r="AC17" s="25">
        <f>IF(A17="","",IF(AB17="","Missing Data",IF(OR(U17="Approved",U17="Denied",U17="Canceled"),IF(W17="","Missing Decision Date",IF(W17&lt;=AB17,"Met","Missed")),IF(Dashboard!$B$2&gt;AB17,"Overdue",IF(AB17-Dashboard!$B$2&lt;=2,"Due Soon","On Track")))))</f>
        <v/>
      </c>
      <c r="AD17" s="26">
        <f>IF(A17="","",IF(B17="","Missing submitted date",IF(C17="","Missing requester",IF(D17="","Missing department",IF(E17="","Missing course code",IF(F17="","Missing course title",IF(H17="","Missing term",IF(Q17="","Missing effective date",IF(Q17&lt;B17,"Effective date precedes submission",IF(T17="","Missing priority",IF(U17="","Missing status",IF(OR(J17="",K17="",M17="",N17=""),"Missing meeting time",IF(OR(K17&lt;=J17,N17&lt;=M17),"End time must follow start time",IF(AND(OR(U17="Approved",U17="Denied",U17="Canceled"),W17=""),"Closed status needs decision date",IF(AND(W17&lt;&gt;"",W17&lt;B17),"Decision date precedes submission",IF(AND(X17&lt;&gt;"",U17&lt;&gt;"Approved"),"Implementation date requires Approved status",IF(AND(X17&lt;&gt;"",OR(W17="",X17&lt;W17)),"Implementation precedes decision","OK")))))))))))))))))</f>
        <v/>
      </c>
    </row>
    <row r="18">
      <c r="A18" s="19" t="n"/>
      <c r="B18" s="35" t="n"/>
      <c r="C18" s="19" t="n"/>
      <c r="D18" s="19" t="n"/>
      <c r="E18" s="19" t="n"/>
      <c r="F18" s="19" t="n"/>
      <c r="G18" s="19" t="n"/>
      <c r="H18" s="19" t="n"/>
      <c r="I18" s="19" t="n"/>
      <c r="J18" s="21" t="n"/>
      <c r="K18" s="21" t="n"/>
      <c r="L18" s="19" t="n"/>
      <c r="M18" s="21" t="n"/>
      <c r="N18" s="21" t="n"/>
      <c r="O18" s="19" t="n"/>
      <c r="P18" s="19" t="n"/>
      <c r="Q18" s="35" t="n"/>
      <c r="R18" s="19" t="n"/>
      <c r="S18" s="19" t="n"/>
      <c r="T18" s="19" t="n"/>
      <c r="U18" s="19" t="n"/>
      <c r="V18" s="19" t="n"/>
      <c r="W18" s="35" t="n"/>
      <c r="X18" s="35" t="n"/>
      <c r="Y18" s="22" t="n"/>
      <c r="Z18" s="23">
        <f>IF(OR(A18="",B18=""),"",MAX(0,IF(W18&lt;&gt;"",W18-B18,Dashboard!$B$2-B18)))</f>
        <v/>
      </c>
      <c r="AA18" s="23">
        <f>IF(OR(A18="",B18="",W18=""),"",MAX(0,W18-B18))</f>
        <v/>
      </c>
      <c r="AB18" s="36">
        <f>IF(OR(A18="",B18="",T18=""),"",IFERROR(WORKDAY(B18,VLOOKUP(T18,'Lists &amp; Settings'!$A$2:$B$5,2,FALSE)),""))</f>
        <v/>
      </c>
      <c r="AC18" s="25">
        <f>IF(A18="","",IF(AB18="","Missing Data",IF(OR(U18="Approved",U18="Denied",U18="Canceled"),IF(W18="","Missing Decision Date",IF(W18&lt;=AB18,"Met","Missed")),IF(Dashboard!$B$2&gt;AB18,"Overdue",IF(AB18-Dashboard!$B$2&lt;=2,"Due Soon","On Track")))))</f>
        <v/>
      </c>
      <c r="AD18" s="26">
        <f>IF(A18="","",IF(B18="","Missing submitted date",IF(C18="","Missing requester",IF(D18="","Missing department",IF(E18="","Missing course code",IF(F18="","Missing course title",IF(H18="","Missing term",IF(Q18="","Missing effective date",IF(Q18&lt;B18,"Effective date precedes submission",IF(T18="","Missing priority",IF(U18="","Missing status",IF(OR(J18="",K18="",M18="",N18=""),"Missing meeting time",IF(OR(K18&lt;=J18,N18&lt;=M18),"End time must follow start time",IF(AND(OR(U18="Approved",U18="Denied",U18="Canceled"),W18=""),"Closed status needs decision date",IF(AND(W18&lt;&gt;"",W18&lt;B18),"Decision date precedes submission",IF(AND(X18&lt;&gt;"",U18&lt;&gt;"Approved"),"Implementation date requires Approved status",IF(AND(X18&lt;&gt;"",OR(W18="",X18&lt;W18)),"Implementation precedes decision","OK")))))))))))))))))</f>
        <v/>
      </c>
    </row>
    <row r="19">
      <c r="A19" s="19" t="n"/>
      <c r="B19" s="35" t="n"/>
      <c r="C19" s="19" t="n"/>
      <c r="D19" s="19" t="n"/>
      <c r="E19" s="19" t="n"/>
      <c r="F19" s="19" t="n"/>
      <c r="G19" s="19" t="n"/>
      <c r="H19" s="19" t="n"/>
      <c r="I19" s="19" t="n"/>
      <c r="J19" s="21" t="n"/>
      <c r="K19" s="21" t="n"/>
      <c r="L19" s="19" t="n"/>
      <c r="M19" s="21" t="n"/>
      <c r="N19" s="21" t="n"/>
      <c r="O19" s="19" t="n"/>
      <c r="P19" s="19" t="n"/>
      <c r="Q19" s="35" t="n"/>
      <c r="R19" s="19" t="n"/>
      <c r="S19" s="19" t="n"/>
      <c r="T19" s="19" t="n"/>
      <c r="U19" s="19" t="n"/>
      <c r="V19" s="19" t="n"/>
      <c r="W19" s="35" t="n"/>
      <c r="X19" s="35" t="n"/>
      <c r="Y19" s="22" t="n"/>
      <c r="Z19" s="23">
        <f>IF(OR(A19="",B19=""),"",MAX(0,IF(W19&lt;&gt;"",W19-B19,Dashboard!$B$2-B19)))</f>
        <v/>
      </c>
      <c r="AA19" s="23">
        <f>IF(OR(A19="",B19="",W19=""),"",MAX(0,W19-B19))</f>
        <v/>
      </c>
      <c r="AB19" s="36">
        <f>IF(OR(A19="",B19="",T19=""),"",IFERROR(WORKDAY(B19,VLOOKUP(T19,'Lists &amp; Settings'!$A$2:$B$5,2,FALSE)),""))</f>
        <v/>
      </c>
      <c r="AC19" s="25">
        <f>IF(A19="","",IF(AB19="","Missing Data",IF(OR(U19="Approved",U19="Denied",U19="Canceled"),IF(W19="","Missing Decision Date",IF(W19&lt;=AB19,"Met","Missed")),IF(Dashboard!$B$2&gt;AB19,"Overdue",IF(AB19-Dashboard!$B$2&lt;=2,"Due Soon","On Track")))))</f>
        <v/>
      </c>
      <c r="AD19" s="26">
        <f>IF(A19="","",IF(B19="","Missing submitted date",IF(C19="","Missing requester",IF(D19="","Missing department",IF(E19="","Missing course code",IF(F19="","Missing course title",IF(H19="","Missing term",IF(Q19="","Missing effective date",IF(Q19&lt;B19,"Effective date precedes submission",IF(T19="","Missing priority",IF(U19="","Missing status",IF(OR(J19="",K19="",M19="",N19=""),"Missing meeting time",IF(OR(K19&lt;=J19,N19&lt;=M19),"End time must follow start time",IF(AND(OR(U19="Approved",U19="Denied",U19="Canceled"),W19=""),"Closed status needs decision date",IF(AND(W19&lt;&gt;"",W19&lt;B19),"Decision date precedes submission",IF(AND(X19&lt;&gt;"",U19&lt;&gt;"Approved"),"Implementation date requires Approved status",IF(AND(X19&lt;&gt;"",OR(W19="",X19&lt;W19)),"Implementation precedes decision","OK")))))))))))))))))</f>
        <v/>
      </c>
    </row>
    <row r="20">
      <c r="A20" s="19" t="n"/>
      <c r="B20" s="35" t="n"/>
      <c r="C20" s="19" t="n"/>
      <c r="D20" s="19" t="n"/>
      <c r="E20" s="19" t="n"/>
      <c r="F20" s="19" t="n"/>
      <c r="G20" s="19" t="n"/>
      <c r="H20" s="19" t="n"/>
      <c r="I20" s="19" t="n"/>
      <c r="J20" s="21" t="n"/>
      <c r="K20" s="21" t="n"/>
      <c r="L20" s="19" t="n"/>
      <c r="M20" s="21" t="n"/>
      <c r="N20" s="21" t="n"/>
      <c r="O20" s="19" t="n"/>
      <c r="P20" s="19" t="n"/>
      <c r="Q20" s="35" t="n"/>
      <c r="R20" s="19" t="n"/>
      <c r="S20" s="19" t="n"/>
      <c r="T20" s="19" t="n"/>
      <c r="U20" s="19" t="n"/>
      <c r="V20" s="19" t="n"/>
      <c r="W20" s="35" t="n"/>
      <c r="X20" s="35" t="n"/>
      <c r="Y20" s="22" t="n"/>
      <c r="Z20" s="23">
        <f>IF(OR(A20="",B20=""),"",MAX(0,IF(W20&lt;&gt;"",W20-B20,Dashboard!$B$2-B20)))</f>
        <v/>
      </c>
      <c r="AA20" s="23">
        <f>IF(OR(A20="",B20="",W20=""),"",MAX(0,W20-B20))</f>
        <v/>
      </c>
      <c r="AB20" s="36">
        <f>IF(OR(A20="",B20="",T20=""),"",IFERROR(WORKDAY(B20,VLOOKUP(T20,'Lists &amp; Settings'!$A$2:$B$5,2,FALSE)),""))</f>
        <v/>
      </c>
      <c r="AC20" s="25">
        <f>IF(A20="","",IF(AB20="","Missing Data",IF(OR(U20="Approved",U20="Denied",U20="Canceled"),IF(W20="","Missing Decision Date",IF(W20&lt;=AB20,"Met","Missed")),IF(Dashboard!$B$2&gt;AB20,"Overdue",IF(AB20-Dashboard!$B$2&lt;=2,"Due Soon","On Track")))))</f>
        <v/>
      </c>
      <c r="AD20" s="26">
        <f>IF(A20="","",IF(B20="","Missing submitted date",IF(C20="","Missing requester",IF(D20="","Missing department",IF(E20="","Missing course code",IF(F20="","Missing course title",IF(H20="","Missing term",IF(Q20="","Missing effective date",IF(Q20&lt;B20,"Effective date precedes submission",IF(T20="","Missing priority",IF(U20="","Missing status",IF(OR(J20="",K20="",M20="",N20=""),"Missing meeting time",IF(OR(K20&lt;=J20,N20&lt;=M20),"End time must follow start time",IF(AND(OR(U20="Approved",U20="Denied",U20="Canceled"),W20=""),"Closed status needs decision date",IF(AND(W20&lt;&gt;"",W20&lt;B20),"Decision date precedes submission",IF(AND(X20&lt;&gt;"",U20&lt;&gt;"Approved"),"Implementation date requires Approved status",IF(AND(X20&lt;&gt;"",OR(W20="",X20&lt;W20)),"Implementation precedes decision","OK")))))))))))))))))</f>
        <v/>
      </c>
    </row>
    <row r="21">
      <c r="A21" s="19" t="n"/>
      <c r="B21" s="35" t="n"/>
      <c r="C21" s="19" t="n"/>
      <c r="D21" s="19" t="n"/>
      <c r="E21" s="19" t="n"/>
      <c r="F21" s="19" t="n"/>
      <c r="G21" s="19" t="n"/>
      <c r="H21" s="19" t="n"/>
      <c r="I21" s="19" t="n"/>
      <c r="J21" s="21" t="n"/>
      <c r="K21" s="21" t="n"/>
      <c r="L21" s="19" t="n"/>
      <c r="M21" s="21" t="n"/>
      <c r="N21" s="21" t="n"/>
      <c r="O21" s="19" t="n"/>
      <c r="P21" s="19" t="n"/>
      <c r="Q21" s="35" t="n"/>
      <c r="R21" s="19" t="n"/>
      <c r="S21" s="19" t="n"/>
      <c r="T21" s="19" t="n"/>
      <c r="U21" s="19" t="n"/>
      <c r="V21" s="19" t="n"/>
      <c r="W21" s="35" t="n"/>
      <c r="X21" s="35" t="n"/>
      <c r="Y21" s="22" t="n"/>
      <c r="Z21" s="23">
        <f>IF(OR(A21="",B21=""),"",MAX(0,IF(W21&lt;&gt;"",W21-B21,Dashboard!$B$2-B21)))</f>
        <v/>
      </c>
      <c r="AA21" s="23">
        <f>IF(OR(A21="",B21="",W21=""),"",MAX(0,W21-B21))</f>
        <v/>
      </c>
      <c r="AB21" s="36">
        <f>IF(OR(A21="",B21="",T21=""),"",IFERROR(WORKDAY(B21,VLOOKUP(T21,'Lists &amp; Settings'!$A$2:$B$5,2,FALSE)),""))</f>
        <v/>
      </c>
      <c r="AC21" s="25">
        <f>IF(A21="","",IF(AB21="","Missing Data",IF(OR(U21="Approved",U21="Denied",U21="Canceled"),IF(W21="","Missing Decision Date",IF(W21&lt;=AB21,"Met","Missed")),IF(Dashboard!$B$2&gt;AB21,"Overdue",IF(AB21-Dashboard!$B$2&lt;=2,"Due Soon","On Track")))))</f>
        <v/>
      </c>
      <c r="AD21" s="26">
        <f>IF(A21="","",IF(B21="","Missing submitted date",IF(C21="","Missing requester",IF(D21="","Missing department",IF(E21="","Missing course code",IF(F21="","Missing course title",IF(H21="","Missing term",IF(Q21="","Missing effective date",IF(Q21&lt;B21,"Effective date precedes submission",IF(T21="","Missing priority",IF(U21="","Missing status",IF(OR(J21="",K21="",M21="",N21=""),"Missing meeting time",IF(OR(K21&lt;=J21,N21&lt;=M21),"End time must follow start time",IF(AND(OR(U21="Approved",U21="Denied",U21="Canceled"),W21=""),"Closed status needs decision date",IF(AND(W21&lt;&gt;"",W21&lt;B21),"Decision date precedes submission",IF(AND(X21&lt;&gt;"",U21&lt;&gt;"Approved"),"Implementation date requires Approved status",IF(AND(X21&lt;&gt;"",OR(W21="",X21&lt;W21)),"Implementation precedes decision","OK")))))))))))))))))</f>
        <v/>
      </c>
    </row>
    <row r="22">
      <c r="A22" s="19" t="n"/>
      <c r="B22" s="35" t="n"/>
      <c r="C22" s="19" t="n"/>
      <c r="D22" s="19" t="n"/>
      <c r="E22" s="19" t="n"/>
      <c r="F22" s="19" t="n"/>
      <c r="G22" s="19" t="n"/>
      <c r="H22" s="19" t="n"/>
      <c r="I22" s="19" t="n"/>
      <c r="J22" s="21" t="n"/>
      <c r="K22" s="21" t="n"/>
      <c r="L22" s="19" t="n"/>
      <c r="M22" s="21" t="n"/>
      <c r="N22" s="21" t="n"/>
      <c r="O22" s="19" t="n"/>
      <c r="P22" s="19" t="n"/>
      <c r="Q22" s="35" t="n"/>
      <c r="R22" s="19" t="n"/>
      <c r="S22" s="19" t="n"/>
      <c r="T22" s="19" t="n"/>
      <c r="U22" s="19" t="n"/>
      <c r="V22" s="19" t="n"/>
      <c r="W22" s="35" t="n"/>
      <c r="X22" s="35" t="n"/>
      <c r="Y22" s="22" t="n"/>
      <c r="Z22" s="23">
        <f>IF(OR(A22="",B22=""),"",MAX(0,IF(W22&lt;&gt;"",W22-B22,Dashboard!$B$2-B22)))</f>
        <v/>
      </c>
      <c r="AA22" s="23">
        <f>IF(OR(A22="",B22="",W22=""),"",MAX(0,W22-B22))</f>
        <v/>
      </c>
      <c r="AB22" s="36">
        <f>IF(OR(A22="",B22="",T22=""),"",IFERROR(WORKDAY(B22,VLOOKUP(T22,'Lists &amp; Settings'!$A$2:$B$5,2,FALSE)),""))</f>
        <v/>
      </c>
      <c r="AC22" s="25">
        <f>IF(A22="","",IF(AB22="","Missing Data",IF(OR(U22="Approved",U22="Denied",U22="Canceled"),IF(W22="","Missing Decision Date",IF(W22&lt;=AB22,"Met","Missed")),IF(Dashboard!$B$2&gt;AB22,"Overdue",IF(AB22-Dashboard!$B$2&lt;=2,"Due Soon","On Track")))))</f>
        <v/>
      </c>
      <c r="AD22" s="26">
        <f>IF(A22="","",IF(B22="","Missing submitted date",IF(C22="","Missing requester",IF(D22="","Missing department",IF(E22="","Missing course code",IF(F22="","Missing course title",IF(H22="","Missing term",IF(Q22="","Missing effective date",IF(Q22&lt;B22,"Effective date precedes submission",IF(T22="","Missing priority",IF(U22="","Missing status",IF(OR(J22="",K22="",M22="",N22=""),"Missing meeting time",IF(OR(K22&lt;=J22,N22&lt;=M22),"End time must follow start time",IF(AND(OR(U22="Approved",U22="Denied",U22="Canceled"),W22=""),"Closed status needs decision date",IF(AND(W22&lt;&gt;"",W22&lt;B22),"Decision date precedes submission",IF(AND(X22&lt;&gt;"",U22&lt;&gt;"Approved"),"Implementation date requires Approved status",IF(AND(X22&lt;&gt;"",OR(W22="",X22&lt;W22)),"Implementation precedes decision","OK")))))))))))))))))</f>
        <v/>
      </c>
    </row>
    <row r="23">
      <c r="A23" s="19" t="n"/>
      <c r="B23" s="35" t="n"/>
      <c r="C23" s="19" t="n"/>
      <c r="D23" s="19" t="n"/>
      <c r="E23" s="19" t="n"/>
      <c r="F23" s="19" t="n"/>
      <c r="G23" s="19" t="n"/>
      <c r="H23" s="19" t="n"/>
      <c r="I23" s="19" t="n"/>
      <c r="J23" s="21" t="n"/>
      <c r="K23" s="21" t="n"/>
      <c r="L23" s="19" t="n"/>
      <c r="M23" s="21" t="n"/>
      <c r="N23" s="21" t="n"/>
      <c r="O23" s="19" t="n"/>
      <c r="P23" s="19" t="n"/>
      <c r="Q23" s="35" t="n"/>
      <c r="R23" s="19" t="n"/>
      <c r="S23" s="19" t="n"/>
      <c r="T23" s="19" t="n"/>
      <c r="U23" s="19" t="n"/>
      <c r="V23" s="19" t="n"/>
      <c r="W23" s="35" t="n"/>
      <c r="X23" s="35" t="n"/>
      <c r="Y23" s="22" t="n"/>
      <c r="Z23" s="23">
        <f>IF(OR(A23="",B23=""),"",MAX(0,IF(W23&lt;&gt;"",W23-B23,Dashboard!$B$2-B23)))</f>
        <v/>
      </c>
      <c r="AA23" s="23">
        <f>IF(OR(A23="",B23="",W23=""),"",MAX(0,W23-B23))</f>
        <v/>
      </c>
      <c r="AB23" s="36">
        <f>IF(OR(A23="",B23="",T23=""),"",IFERROR(WORKDAY(B23,VLOOKUP(T23,'Lists &amp; Settings'!$A$2:$B$5,2,FALSE)),""))</f>
        <v/>
      </c>
      <c r="AC23" s="25">
        <f>IF(A23="","",IF(AB23="","Missing Data",IF(OR(U23="Approved",U23="Denied",U23="Canceled"),IF(W23="","Missing Decision Date",IF(W23&lt;=AB23,"Met","Missed")),IF(Dashboard!$B$2&gt;AB23,"Overdue",IF(AB23-Dashboard!$B$2&lt;=2,"Due Soon","On Track")))))</f>
        <v/>
      </c>
      <c r="AD23" s="26">
        <f>IF(A23="","",IF(B23="","Missing submitted date",IF(C23="","Missing requester",IF(D23="","Missing department",IF(E23="","Missing course code",IF(F23="","Missing course title",IF(H23="","Missing term",IF(Q23="","Missing effective date",IF(Q23&lt;B23,"Effective date precedes submission",IF(T23="","Missing priority",IF(U23="","Missing status",IF(OR(J23="",K23="",M23="",N23=""),"Missing meeting time",IF(OR(K23&lt;=J23,N23&lt;=M23),"End time must follow start time",IF(AND(OR(U23="Approved",U23="Denied",U23="Canceled"),W23=""),"Closed status needs decision date",IF(AND(W23&lt;&gt;"",W23&lt;B23),"Decision date precedes submission",IF(AND(X23&lt;&gt;"",U23&lt;&gt;"Approved"),"Implementation date requires Approved status",IF(AND(X23&lt;&gt;"",OR(W23="",X23&lt;W23)),"Implementation precedes decision","OK")))))))))))))))))</f>
        <v/>
      </c>
    </row>
    <row r="24">
      <c r="A24" s="19" t="n"/>
      <c r="B24" s="35" t="n"/>
      <c r="C24" s="19" t="n"/>
      <c r="D24" s="19" t="n"/>
      <c r="E24" s="19" t="n"/>
      <c r="F24" s="19" t="n"/>
      <c r="G24" s="19" t="n"/>
      <c r="H24" s="19" t="n"/>
      <c r="I24" s="19" t="n"/>
      <c r="J24" s="21" t="n"/>
      <c r="K24" s="21" t="n"/>
      <c r="L24" s="19" t="n"/>
      <c r="M24" s="21" t="n"/>
      <c r="N24" s="21" t="n"/>
      <c r="O24" s="19" t="n"/>
      <c r="P24" s="19" t="n"/>
      <c r="Q24" s="35" t="n"/>
      <c r="R24" s="19" t="n"/>
      <c r="S24" s="19" t="n"/>
      <c r="T24" s="19" t="n"/>
      <c r="U24" s="19" t="n"/>
      <c r="V24" s="19" t="n"/>
      <c r="W24" s="35" t="n"/>
      <c r="X24" s="35" t="n"/>
      <c r="Y24" s="22" t="n"/>
      <c r="Z24" s="23">
        <f>IF(OR(A24="",B24=""),"",MAX(0,IF(W24&lt;&gt;"",W24-B24,Dashboard!$B$2-B24)))</f>
        <v/>
      </c>
      <c r="AA24" s="23">
        <f>IF(OR(A24="",B24="",W24=""),"",MAX(0,W24-B24))</f>
        <v/>
      </c>
      <c r="AB24" s="36">
        <f>IF(OR(A24="",B24="",T24=""),"",IFERROR(WORKDAY(B24,VLOOKUP(T24,'Lists &amp; Settings'!$A$2:$B$5,2,FALSE)),""))</f>
        <v/>
      </c>
      <c r="AC24" s="25">
        <f>IF(A24="","",IF(AB24="","Missing Data",IF(OR(U24="Approved",U24="Denied",U24="Canceled"),IF(W24="","Missing Decision Date",IF(W24&lt;=AB24,"Met","Missed")),IF(Dashboard!$B$2&gt;AB24,"Overdue",IF(AB24-Dashboard!$B$2&lt;=2,"Due Soon","On Track")))))</f>
        <v/>
      </c>
      <c r="AD24" s="26">
        <f>IF(A24="","",IF(B24="","Missing submitted date",IF(C24="","Missing requester",IF(D24="","Missing department",IF(E24="","Missing course code",IF(F24="","Missing course title",IF(H24="","Missing term",IF(Q24="","Missing effective date",IF(Q24&lt;B24,"Effective date precedes submission",IF(T24="","Missing priority",IF(U24="","Missing status",IF(OR(J24="",K24="",M24="",N24=""),"Missing meeting time",IF(OR(K24&lt;=J24,N24&lt;=M24),"End time must follow start time",IF(AND(OR(U24="Approved",U24="Denied",U24="Canceled"),W24=""),"Closed status needs decision date",IF(AND(W24&lt;&gt;"",W24&lt;B24),"Decision date precedes submission",IF(AND(X24&lt;&gt;"",U24&lt;&gt;"Approved"),"Implementation date requires Approved status",IF(AND(X24&lt;&gt;"",OR(W24="",X24&lt;W24)),"Implementation precedes decision","OK")))))))))))))))))</f>
        <v/>
      </c>
    </row>
    <row r="25">
      <c r="A25" s="19" t="n"/>
      <c r="B25" s="35" t="n"/>
      <c r="C25" s="19" t="n"/>
      <c r="D25" s="19" t="n"/>
      <c r="E25" s="19" t="n"/>
      <c r="F25" s="19" t="n"/>
      <c r="G25" s="19" t="n"/>
      <c r="H25" s="19" t="n"/>
      <c r="I25" s="19" t="n"/>
      <c r="J25" s="21" t="n"/>
      <c r="K25" s="21" t="n"/>
      <c r="L25" s="19" t="n"/>
      <c r="M25" s="21" t="n"/>
      <c r="N25" s="21" t="n"/>
      <c r="O25" s="19" t="n"/>
      <c r="P25" s="19" t="n"/>
      <c r="Q25" s="35" t="n"/>
      <c r="R25" s="19" t="n"/>
      <c r="S25" s="19" t="n"/>
      <c r="T25" s="19" t="n"/>
      <c r="U25" s="19" t="n"/>
      <c r="V25" s="19" t="n"/>
      <c r="W25" s="35" t="n"/>
      <c r="X25" s="35" t="n"/>
      <c r="Y25" s="22" t="n"/>
      <c r="Z25" s="23">
        <f>IF(OR(A25="",B25=""),"",MAX(0,IF(W25&lt;&gt;"",W25-B25,Dashboard!$B$2-B25)))</f>
        <v/>
      </c>
      <c r="AA25" s="23">
        <f>IF(OR(A25="",B25="",W25=""),"",MAX(0,W25-B25))</f>
        <v/>
      </c>
      <c r="AB25" s="36">
        <f>IF(OR(A25="",B25="",T25=""),"",IFERROR(WORKDAY(B25,VLOOKUP(T25,'Lists &amp; Settings'!$A$2:$B$5,2,FALSE)),""))</f>
        <v/>
      </c>
      <c r="AC25" s="25">
        <f>IF(A25="","",IF(AB25="","Missing Data",IF(OR(U25="Approved",U25="Denied",U25="Canceled"),IF(W25="","Missing Decision Date",IF(W25&lt;=AB25,"Met","Missed")),IF(Dashboard!$B$2&gt;AB25,"Overdue",IF(AB25-Dashboard!$B$2&lt;=2,"Due Soon","On Track")))))</f>
        <v/>
      </c>
      <c r="AD25" s="26">
        <f>IF(A25="","",IF(B25="","Missing submitted date",IF(C25="","Missing requester",IF(D25="","Missing department",IF(E25="","Missing course code",IF(F25="","Missing course title",IF(H25="","Missing term",IF(Q25="","Missing effective date",IF(Q25&lt;B25,"Effective date precedes submission",IF(T25="","Missing priority",IF(U25="","Missing status",IF(OR(J25="",K25="",M25="",N25=""),"Missing meeting time",IF(OR(K25&lt;=J25,N25&lt;=M25),"End time must follow start time",IF(AND(OR(U25="Approved",U25="Denied",U25="Canceled"),W25=""),"Closed status needs decision date",IF(AND(W25&lt;&gt;"",W25&lt;B25),"Decision date precedes submission",IF(AND(X25&lt;&gt;"",U25&lt;&gt;"Approved"),"Implementation date requires Approved status",IF(AND(X25&lt;&gt;"",OR(W25="",X25&lt;W25)),"Implementation precedes decision","OK")))))))))))))))))</f>
        <v/>
      </c>
    </row>
    <row r="26">
      <c r="A26" s="19" t="n"/>
      <c r="B26" s="35" t="n"/>
      <c r="C26" s="19" t="n"/>
      <c r="D26" s="19" t="n"/>
      <c r="E26" s="19" t="n"/>
      <c r="F26" s="19" t="n"/>
      <c r="G26" s="19" t="n"/>
      <c r="H26" s="19" t="n"/>
      <c r="I26" s="19" t="n"/>
      <c r="J26" s="21" t="n"/>
      <c r="K26" s="21" t="n"/>
      <c r="L26" s="19" t="n"/>
      <c r="M26" s="21" t="n"/>
      <c r="N26" s="21" t="n"/>
      <c r="O26" s="19" t="n"/>
      <c r="P26" s="19" t="n"/>
      <c r="Q26" s="35" t="n"/>
      <c r="R26" s="19" t="n"/>
      <c r="S26" s="19" t="n"/>
      <c r="T26" s="19" t="n"/>
      <c r="U26" s="19" t="n"/>
      <c r="V26" s="19" t="n"/>
      <c r="W26" s="35" t="n"/>
      <c r="X26" s="35" t="n"/>
      <c r="Y26" s="22" t="n"/>
      <c r="Z26" s="23">
        <f>IF(OR(A26="",B26=""),"",MAX(0,IF(W26&lt;&gt;"",W26-B26,Dashboard!$B$2-B26)))</f>
        <v/>
      </c>
      <c r="AA26" s="23">
        <f>IF(OR(A26="",B26="",W26=""),"",MAX(0,W26-B26))</f>
        <v/>
      </c>
      <c r="AB26" s="36">
        <f>IF(OR(A26="",B26="",T26=""),"",IFERROR(WORKDAY(B26,VLOOKUP(T26,'Lists &amp; Settings'!$A$2:$B$5,2,FALSE)),""))</f>
        <v/>
      </c>
      <c r="AC26" s="25">
        <f>IF(A26="","",IF(AB26="","Missing Data",IF(OR(U26="Approved",U26="Denied",U26="Canceled"),IF(W26="","Missing Decision Date",IF(W26&lt;=AB26,"Met","Missed")),IF(Dashboard!$B$2&gt;AB26,"Overdue",IF(AB26-Dashboard!$B$2&lt;=2,"Due Soon","On Track")))))</f>
        <v/>
      </c>
      <c r="AD26" s="26">
        <f>IF(A26="","",IF(B26="","Missing submitted date",IF(C26="","Missing requester",IF(D26="","Missing department",IF(E26="","Missing course code",IF(F26="","Missing course title",IF(H26="","Missing term",IF(Q26="","Missing effective date",IF(Q26&lt;B26,"Effective date precedes submission",IF(T26="","Missing priority",IF(U26="","Missing status",IF(OR(J26="",K26="",M26="",N26=""),"Missing meeting time",IF(OR(K26&lt;=J26,N26&lt;=M26),"End time must follow start time",IF(AND(OR(U26="Approved",U26="Denied",U26="Canceled"),W26=""),"Closed status needs decision date",IF(AND(W26&lt;&gt;"",W26&lt;B26),"Decision date precedes submission",IF(AND(X26&lt;&gt;"",U26&lt;&gt;"Approved"),"Implementation date requires Approved status",IF(AND(X26&lt;&gt;"",OR(W26="",X26&lt;W26)),"Implementation precedes decision","OK")))))))))))))))))</f>
        <v/>
      </c>
    </row>
    <row r="27">
      <c r="A27" s="19" t="n"/>
      <c r="B27" s="35" t="n"/>
      <c r="C27" s="19" t="n"/>
      <c r="D27" s="19" t="n"/>
      <c r="E27" s="19" t="n"/>
      <c r="F27" s="19" t="n"/>
      <c r="G27" s="19" t="n"/>
      <c r="H27" s="19" t="n"/>
      <c r="I27" s="19" t="n"/>
      <c r="J27" s="21" t="n"/>
      <c r="K27" s="21" t="n"/>
      <c r="L27" s="19" t="n"/>
      <c r="M27" s="21" t="n"/>
      <c r="N27" s="21" t="n"/>
      <c r="O27" s="19" t="n"/>
      <c r="P27" s="19" t="n"/>
      <c r="Q27" s="35" t="n"/>
      <c r="R27" s="19" t="n"/>
      <c r="S27" s="19" t="n"/>
      <c r="T27" s="19" t="n"/>
      <c r="U27" s="19" t="n"/>
      <c r="V27" s="19" t="n"/>
      <c r="W27" s="35" t="n"/>
      <c r="X27" s="35" t="n"/>
      <c r="Y27" s="22" t="n"/>
      <c r="Z27" s="23">
        <f>IF(OR(A27="",B27=""),"",MAX(0,IF(W27&lt;&gt;"",W27-B27,Dashboard!$B$2-B27)))</f>
        <v/>
      </c>
      <c r="AA27" s="23">
        <f>IF(OR(A27="",B27="",W27=""),"",MAX(0,W27-B27))</f>
        <v/>
      </c>
      <c r="AB27" s="36">
        <f>IF(OR(A27="",B27="",T27=""),"",IFERROR(WORKDAY(B27,VLOOKUP(T27,'Lists &amp; Settings'!$A$2:$B$5,2,FALSE)),""))</f>
        <v/>
      </c>
      <c r="AC27" s="25">
        <f>IF(A27="","",IF(AB27="","Missing Data",IF(OR(U27="Approved",U27="Denied",U27="Canceled"),IF(W27="","Missing Decision Date",IF(W27&lt;=AB27,"Met","Missed")),IF(Dashboard!$B$2&gt;AB27,"Overdue",IF(AB27-Dashboard!$B$2&lt;=2,"Due Soon","On Track")))))</f>
        <v/>
      </c>
      <c r="AD27" s="26">
        <f>IF(A27="","",IF(B27="","Missing submitted date",IF(C27="","Missing requester",IF(D27="","Missing department",IF(E27="","Missing course code",IF(F27="","Missing course title",IF(H27="","Missing term",IF(Q27="","Missing effective date",IF(Q27&lt;B27,"Effective date precedes submission",IF(T27="","Missing priority",IF(U27="","Missing status",IF(OR(J27="",K27="",M27="",N27=""),"Missing meeting time",IF(OR(K27&lt;=J27,N27&lt;=M27),"End time must follow start time",IF(AND(OR(U27="Approved",U27="Denied",U27="Canceled"),W27=""),"Closed status needs decision date",IF(AND(W27&lt;&gt;"",W27&lt;B27),"Decision date precedes submission",IF(AND(X27&lt;&gt;"",U27&lt;&gt;"Approved"),"Implementation date requires Approved status",IF(AND(X27&lt;&gt;"",OR(W27="",X27&lt;W27)),"Implementation precedes decision","OK")))))))))))))))))</f>
        <v/>
      </c>
    </row>
    <row r="28">
      <c r="A28" s="19" t="n"/>
      <c r="B28" s="35" t="n"/>
      <c r="C28" s="19" t="n"/>
      <c r="D28" s="19" t="n"/>
      <c r="E28" s="19" t="n"/>
      <c r="F28" s="19" t="n"/>
      <c r="G28" s="19" t="n"/>
      <c r="H28" s="19" t="n"/>
      <c r="I28" s="19" t="n"/>
      <c r="J28" s="21" t="n"/>
      <c r="K28" s="21" t="n"/>
      <c r="L28" s="19" t="n"/>
      <c r="M28" s="21" t="n"/>
      <c r="N28" s="21" t="n"/>
      <c r="O28" s="19" t="n"/>
      <c r="P28" s="19" t="n"/>
      <c r="Q28" s="35" t="n"/>
      <c r="R28" s="19" t="n"/>
      <c r="S28" s="19" t="n"/>
      <c r="T28" s="19" t="n"/>
      <c r="U28" s="19" t="n"/>
      <c r="V28" s="19" t="n"/>
      <c r="W28" s="35" t="n"/>
      <c r="X28" s="35" t="n"/>
      <c r="Y28" s="22" t="n"/>
      <c r="Z28" s="23">
        <f>IF(OR(A28="",B28=""),"",MAX(0,IF(W28&lt;&gt;"",W28-B28,Dashboard!$B$2-B28)))</f>
        <v/>
      </c>
      <c r="AA28" s="23">
        <f>IF(OR(A28="",B28="",W28=""),"",MAX(0,W28-B28))</f>
        <v/>
      </c>
      <c r="AB28" s="36">
        <f>IF(OR(A28="",B28="",T28=""),"",IFERROR(WORKDAY(B28,VLOOKUP(T28,'Lists &amp; Settings'!$A$2:$B$5,2,FALSE)),""))</f>
        <v/>
      </c>
      <c r="AC28" s="25">
        <f>IF(A28="","",IF(AB28="","Missing Data",IF(OR(U28="Approved",U28="Denied",U28="Canceled"),IF(W28="","Missing Decision Date",IF(W28&lt;=AB28,"Met","Missed")),IF(Dashboard!$B$2&gt;AB28,"Overdue",IF(AB28-Dashboard!$B$2&lt;=2,"Due Soon","On Track")))))</f>
        <v/>
      </c>
      <c r="AD28" s="26">
        <f>IF(A28="","",IF(B28="","Missing submitted date",IF(C28="","Missing requester",IF(D28="","Missing department",IF(E28="","Missing course code",IF(F28="","Missing course title",IF(H28="","Missing term",IF(Q28="","Missing effective date",IF(Q28&lt;B28,"Effective date precedes submission",IF(T28="","Missing priority",IF(U28="","Missing status",IF(OR(J28="",K28="",M28="",N28=""),"Missing meeting time",IF(OR(K28&lt;=J28,N28&lt;=M28),"End time must follow start time",IF(AND(OR(U28="Approved",U28="Denied",U28="Canceled"),W28=""),"Closed status needs decision date",IF(AND(W28&lt;&gt;"",W28&lt;B28),"Decision date precedes submission",IF(AND(X28&lt;&gt;"",U28&lt;&gt;"Approved"),"Implementation date requires Approved status",IF(AND(X28&lt;&gt;"",OR(W28="",X28&lt;W28)),"Implementation precedes decision","OK")))))))))))))))))</f>
        <v/>
      </c>
    </row>
    <row r="29">
      <c r="A29" s="19" t="n"/>
      <c r="B29" s="35" t="n"/>
      <c r="C29" s="19" t="n"/>
      <c r="D29" s="19" t="n"/>
      <c r="E29" s="19" t="n"/>
      <c r="F29" s="19" t="n"/>
      <c r="G29" s="19" t="n"/>
      <c r="H29" s="19" t="n"/>
      <c r="I29" s="19" t="n"/>
      <c r="J29" s="21" t="n"/>
      <c r="K29" s="21" t="n"/>
      <c r="L29" s="19" t="n"/>
      <c r="M29" s="21" t="n"/>
      <c r="N29" s="21" t="n"/>
      <c r="O29" s="19" t="n"/>
      <c r="P29" s="19" t="n"/>
      <c r="Q29" s="35" t="n"/>
      <c r="R29" s="19" t="n"/>
      <c r="S29" s="19" t="n"/>
      <c r="T29" s="19" t="n"/>
      <c r="U29" s="19" t="n"/>
      <c r="V29" s="19" t="n"/>
      <c r="W29" s="35" t="n"/>
      <c r="X29" s="35" t="n"/>
      <c r="Y29" s="22" t="n"/>
      <c r="Z29" s="23">
        <f>IF(OR(A29="",B29=""),"",MAX(0,IF(W29&lt;&gt;"",W29-B29,Dashboard!$B$2-B29)))</f>
        <v/>
      </c>
      <c r="AA29" s="23">
        <f>IF(OR(A29="",B29="",W29=""),"",MAX(0,W29-B29))</f>
        <v/>
      </c>
      <c r="AB29" s="36">
        <f>IF(OR(A29="",B29="",T29=""),"",IFERROR(WORKDAY(B29,VLOOKUP(T29,'Lists &amp; Settings'!$A$2:$B$5,2,FALSE)),""))</f>
        <v/>
      </c>
      <c r="AC29" s="25">
        <f>IF(A29="","",IF(AB29="","Missing Data",IF(OR(U29="Approved",U29="Denied",U29="Canceled"),IF(W29="","Missing Decision Date",IF(W29&lt;=AB29,"Met","Missed")),IF(Dashboard!$B$2&gt;AB29,"Overdue",IF(AB29-Dashboard!$B$2&lt;=2,"Due Soon","On Track")))))</f>
        <v/>
      </c>
      <c r="AD29" s="26">
        <f>IF(A29="","",IF(B29="","Missing submitted date",IF(C29="","Missing requester",IF(D29="","Missing department",IF(E29="","Missing course code",IF(F29="","Missing course title",IF(H29="","Missing term",IF(Q29="","Missing effective date",IF(Q29&lt;B29,"Effective date precedes submission",IF(T29="","Missing priority",IF(U29="","Missing status",IF(OR(J29="",K29="",M29="",N29=""),"Missing meeting time",IF(OR(K29&lt;=J29,N29&lt;=M29),"End time must follow start time",IF(AND(OR(U29="Approved",U29="Denied",U29="Canceled"),W29=""),"Closed status needs decision date",IF(AND(W29&lt;&gt;"",W29&lt;B29),"Decision date precedes submission",IF(AND(X29&lt;&gt;"",U29&lt;&gt;"Approved"),"Implementation date requires Approved status",IF(AND(X29&lt;&gt;"",OR(W29="",X29&lt;W29)),"Implementation precedes decision","OK")))))))))))))))))</f>
        <v/>
      </c>
    </row>
    <row r="30">
      <c r="A30" s="19" t="n"/>
      <c r="B30" s="35" t="n"/>
      <c r="C30" s="19" t="n"/>
      <c r="D30" s="19" t="n"/>
      <c r="E30" s="19" t="n"/>
      <c r="F30" s="19" t="n"/>
      <c r="G30" s="19" t="n"/>
      <c r="H30" s="19" t="n"/>
      <c r="I30" s="19" t="n"/>
      <c r="J30" s="21" t="n"/>
      <c r="K30" s="21" t="n"/>
      <c r="L30" s="19" t="n"/>
      <c r="M30" s="21" t="n"/>
      <c r="N30" s="21" t="n"/>
      <c r="O30" s="19" t="n"/>
      <c r="P30" s="19" t="n"/>
      <c r="Q30" s="35" t="n"/>
      <c r="R30" s="19" t="n"/>
      <c r="S30" s="19" t="n"/>
      <c r="T30" s="19" t="n"/>
      <c r="U30" s="19" t="n"/>
      <c r="V30" s="19" t="n"/>
      <c r="W30" s="35" t="n"/>
      <c r="X30" s="35" t="n"/>
      <c r="Y30" s="22" t="n"/>
      <c r="Z30" s="23">
        <f>IF(OR(A30="",B30=""),"",MAX(0,IF(W30&lt;&gt;"",W30-B30,Dashboard!$B$2-B30)))</f>
        <v/>
      </c>
      <c r="AA30" s="23">
        <f>IF(OR(A30="",B30="",W30=""),"",MAX(0,W30-B30))</f>
        <v/>
      </c>
      <c r="AB30" s="36">
        <f>IF(OR(A30="",B30="",T30=""),"",IFERROR(WORKDAY(B30,VLOOKUP(T30,'Lists &amp; Settings'!$A$2:$B$5,2,FALSE)),""))</f>
        <v/>
      </c>
      <c r="AC30" s="25">
        <f>IF(A30="","",IF(AB30="","Missing Data",IF(OR(U30="Approved",U30="Denied",U30="Canceled"),IF(W30="","Missing Decision Date",IF(W30&lt;=AB30,"Met","Missed")),IF(Dashboard!$B$2&gt;AB30,"Overdue",IF(AB30-Dashboard!$B$2&lt;=2,"Due Soon","On Track")))))</f>
        <v/>
      </c>
      <c r="AD30" s="26">
        <f>IF(A30="","",IF(B30="","Missing submitted date",IF(C30="","Missing requester",IF(D30="","Missing department",IF(E30="","Missing course code",IF(F30="","Missing course title",IF(H30="","Missing term",IF(Q30="","Missing effective date",IF(Q30&lt;B30,"Effective date precedes submission",IF(T30="","Missing priority",IF(U30="","Missing status",IF(OR(J30="",K30="",M30="",N30=""),"Missing meeting time",IF(OR(K30&lt;=J30,N30&lt;=M30),"End time must follow start time",IF(AND(OR(U30="Approved",U30="Denied",U30="Canceled"),W30=""),"Closed status needs decision date",IF(AND(W30&lt;&gt;"",W30&lt;B30),"Decision date precedes submission",IF(AND(X30&lt;&gt;"",U30&lt;&gt;"Approved"),"Implementation date requires Approved status",IF(AND(X30&lt;&gt;"",OR(W30="",X30&lt;W30)),"Implementation precedes decision","OK")))))))))))))))))</f>
        <v/>
      </c>
    </row>
    <row r="31">
      <c r="A31" s="19" t="n"/>
      <c r="B31" s="35" t="n"/>
      <c r="C31" s="19" t="n"/>
      <c r="D31" s="19" t="n"/>
      <c r="E31" s="19" t="n"/>
      <c r="F31" s="19" t="n"/>
      <c r="G31" s="19" t="n"/>
      <c r="H31" s="19" t="n"/>
      <c r="I31" s="19" t="n"/>
      <c r="J31" s="21" t="n"/>
      <c r="K31" s="21" t="n"/>
      <c r="L31" s="19" t="n"/>
      <c r="M31" s="21" t="n"/>
      <c r="N31" s="21" t="n"/>
      <c r="O31" s="19" t="n"/>
      <c r="P31" s="19" t="n"/>
      <c r="Q31" s="35" t="n"/>
      <c r="R31" s="19" t="n"/>
      <c r="S31" s="19" t="n"/>
      <c r="T31" s="19" t="n"/>
      <c r="U31" s="19" t="n"/>
      <c r="V31" s="19" t="n"/>
      <c r="W31" s="35" t="n"/>
      <c r="X31" s="35" t="n"/>
      <c r="Y31" s="22" t="n"/>
      <c r="Z31" s="23">
        <f>IF(OR(A31="",B31=""),"",MAX(0,IF(W31&lt;&gt;"",W31-B31,Dashboard!$B$2-B31)))</f>
        <v/>
      </c>
      <c r="AA31" s="23">
        <f>IF(OR(A31="",B31="",W31=""),"",MAX(0,W31-B31))</f>
        <v/>
      </c>
      <c r="AB31" s="36">
        <f>IF(OR(A31="",B31="",T31=""),"",IFERROR(WORKDAY(B31,VLOOKUP(T31,'Lists &amp; Settings'!$A$2:$B$5,2,FALSE)),""))</f>
        <v/>
      </c>
      <c r="AC31" s="25">
        <f>IF(A31="","",IF(AB31="","Missing Data",IF(OR(U31="Approved",U31="Denied",U31="Canceled"),IF(W31="","Missing Decision Date",IF(W31&lt;=AB31,"Met","Missed")),IF(Dashboard!$B$2&gt;AB31,"Overdue",IF(AB31-Dashboard!$B$2&lt;=2,"Due Soon","On Track")))))</f>
        <v/>
      </c>
      <c r="AD31" s="26">
        <f>IF(A31="","",IF(B31="","Missing submitted date",IF(C31="","Missing requester",IF(D31="","Missing department",IF(E31="","Missing course code",IF(F31="","Missing course title",IF(H31="","Missing term",IF(Q31="","Missing effective date",IF(Q31&lt;B31,"Effective date precedes submission",IF(T31="","Missing priority",IF(U31="","Missing status",IF(OR(J31="",K31="",M31="",N31=""),"Missing meeting time",IF(OR(K31&lt;=J31,N31&lt;=M31),"End time must follow start time",IF(AND(OR(U31="Approved",U31="Denied",U31="Canceled"),W31=""),"Closed status needs decision date",IF(AND(W31&lt;&gt;"",W31&lt;B31),"Decision date precedes submission",IF(AND(X31&lt;&gt;"",U31&lt;&gt;"Approved"),"Implementation date requires Approved status",IF(AND(X31&lt;&gt;"",OR(W31="",X31&lt;W31)),"Implementation precedes decision","OK")))))))))))))))))</f>
        <v/>
      </c>
    </row>
    <row r="32">
      <c r="A32" s="19" t="n"/>
      <c r="B32" s="35" t="n"/>
      <c r="C32" s="19" t="n"/>
      <c r="D32" s="19" t="n"/>
      <c r="E32" s="19" t="n"/>
      <c r="F32" s="19" t="n"/>
      <c r="G32" s="19" t="n"/>
      <c r="H32" s="19" t="n"/>
      <c r="I32" s="19" t="n"/>
      <c r="J32" s="21" t="n"/>
      <c r="K32" s="21" t="n"/>
      <c r="L32" s="19" t="n"/>
      <c r="M32" s="21" t="n"/>
      <c r="N32" s="21" t="n"/>
      <c r="O32" s="19" t="n"/>
      <c r="P32" s="19" t="n"/>
      <c r="Q32" s="35" t="n"/>
      <c r="R32" s="19" t="n"/>
      <c r="S32" s="19" t="n"/>
      <c r="T32" s="19" t="n"/>
      <c r="U32" s="19" t="n"/>
      <c r="V32" s="19" t="n"/>
      <c r="W32" s="35" t="n"/>
      <c r="X32" s="35" t="n"/>
      <c r="Y32" s="22" t="n"/>
      <c r="Z32" s="23">
        <f>IF(OR(A32="",B32=""),"",MAX(0,IF(W32&lt;&gt;"",W32-B32,Dashboard!$B$2-B32)))</f>
        <v/>
      </c>
      <c r="AA32" s="23">
        <f>IF(OR(A32="",B32="",W32=""),"",MAX(0,W32-B32))</f>
        <v/>
      </c>
      <c r="AB32" s="36">
        <f>IF(OR(A32="",B32="",T32=""),"",IFERROR(WORKDAY(B32,VLOOKUP(T32,'Lists &amp; Settings'!$A$2:$B$5,2,FALSE)),""))</f>
        <v/>
      </c>
      <c r="AC32" s="25">
        <f>IF(A32="","",IF(AB32="","Missing Data",IF(OR(U32="Approved",U32="Denied",U32="Canceled"),IF(W32="","Missing Decision Date",IF(W32&lt;=AB32,"Met","Missed")),IF(Dashboard!$B$2&gt;AB32,"Overdue",IF(AB32-Dashboard!$B$2&lt;=2,"Due Soon","On Track")))))</f>
        <v/>
      </c>
      <c r="AD32" s="26">
        <f>IF(A32="","",IF(B32="","Missing submitted date",IF(C32="","Missing requester",IF(D32="","Missing department",IF(E32="","Missing course code",IF(F32="","Missing course title",IF(H32="","Missing term",IF(Q32="","Missing effective date",IF(Q32&lt;B32,"Effective date precedes submission",IF(T32="","Missing priority",IF(U32="","Missing status",IF(OR(J32="",K32="",M32="",N32=""),"Missing meeting time",IF(OR(K32&lt;=J32,N32&lt;=M32),"End time must follow start time",IF(AND(OR(U32="Approved",U32="Denied",U32="Canceled"),W32=""),"Closed status needs decision date",IF(AND(W32&lt;&gt;"",W32&lt;B32),"Decision date precedes submission",IF(AND(X32&lt;&gt;"",U32&lt;&gt;"Approved"),"Implementation date requires Approved status",IF(AND(X32&lt;&gt;"",OR(W32="",X32&lt;W32)),"Implementation precedes decision","OK")))))))))))))))))</f>
        <v/>
      </c>
    </row>
    <row r="33">
      <c r="A33" s="19" t="n"/>
      <c r="B33" s="35" t="n"/>
      <c r="C33" s="19" t="n"/>
      <c r="D33" s="19" t="n"/>
      <c r="E33" s="19" t="n"/>
      <c r="F33" s="19" t="n"/>
      <c r="G33" s="19" t="n"/>
      <c r="H33" s="19" t="n"/>
      <c r="I33" s="19" t="n"/>
      <c r="J33" s="21" t="n"/>
      <c r="K33" s="21" t="n"/>
      <c r="L33" s="19" t="n"/>
      <c r="M33" s="21" t="n"/>
      <c r="N33" s="21" t="n"/>
      <c r="O33" s="19" t="n"/>
      <c r="P33" s="19" t="n"/>
      <c r="Q33" s="35" t="n"/>
      <c r="R33" s="19" t="n"/>
      <c r="S33" s="19" t="n"/>
      <c r="T33" s="19" t="n"/>
      <c r="U33" s="19" t="n"/>
      <c r="V33" s="19" t="n"/>
      <c r="W33" s="35" t="n"/>
      <c r="X33" s="35" t="n"/>
      <c r="Y33" s="22" t="n"/>
      <c r="Z33" s="23">
        <f>IF(OR(A33="",B33=""),"",MAX(0,IF(W33&lt;&gt;"",W33-B33,Dashboard!$B$2-B33)))</f>
        <v/>
      </c>
      <c r="AA33" s="23">
        <f>IF(OR(A33="",B33="",W33=""),"",MAX(0,W33-B33))</f>
        <v/>
      </c>
      <c r="AB33" s="36">
        <f>IF(OR(A33="",B33="",T33=""),"",IFERROR(WORKDAY(B33,VLOOKUP(T33,'Lists &amp; Settings'!$A$2:$B$5,2,FALSE)),""))</f>
        <v/>
      </c>
      <c r="AC33" s="25">
        <f>IF(A33="","",IF(AB33="","Missing Data",IF(OR(U33="Approved",U33="Denied",U33="Canceled"),IF(W33="","Missing Decision Date",IF(W33&lt;=AB33,"Met","Missed")),IF(Dashboard!$B$2&gt;AB33,"Overdue",IF(AB33-Dashboard!$B$2&lt;=2,"Due Soon","On Track")))))</f>
        <v/>
      </c>
      <c r="AD33" s="26">
        <f>IF(A33="","",IF(B33="","Missing submitted date",IF(C33="","Missing requester",IF(D33="","Missing department",IF(E33="","Missing course code",IF(F33="","Missing course title",IF(H33="","Missing term",IF(Q33="","Missing effective date",IF(Q33&lt;B33,"Effective date precedes submission",IF(T33="","Missing priority",IF(U33="","Missing status",IF(OR(J33="",K33="",M33="",N33=""),"Missing meeting time",IF(OR(K33&lt;=J33,N33&lt;=M33),"End time must follow start time",IF(AND(OR(U33="Approved",U33="Denied",U33="Canceled"),W33=""),"Closed status needs decision date",IF(AND(W33&lt;&gt;"",W33&lt;B33),"Decision date precedes submission",IF(AND(X33&lt;&gt;"",U33&lt;&gt;"Approved"),"Implementation date requires Approved status",IF(AND(X33&lt;&gt;"",OR(W33="",X33&lt;W33)),"Implementation precedes decision","OK")))))))))))))))))</f>
        <v/>
      </c>
    </row>
    <row r="34">
      <c r="A34" s="19" t="n"/>
      <c r="B34" s="35" t="n"/>
      <c r="C34" s="19" t="n"/>
      <c r="D34" s="19" t="n"/>
      <c r="E34" s="19" t="n"/>
      <c r="F34" s="19" t="n"/>
      <c r="G34" s="19" t="n"/>
      <c r="H34" s="19" t="n"/>
      <c r="I34" s="19" t="n"/>
      <c r="J34" s="21" t="n"/>
      <c r="K34" s="21" t="n"/>
      <c r="L34" s="19" t="n"/>
      <c r="M34" s="21" t="n"/>
      <c r="N34" s="21" t="n"/>
      <c r="O34" s="19" t="n"/>
      <c r="P34" s="19" t="n"/>
      <c r="Q34" s="35" t="n"/>
      <c r="R34" s="19" t="n"/>
      <c r="S34" s="19" t="n"/>
      <c r="T34" s="19" t="n"/>
      <c r="U34" s="19" t="n"/>
      <c r="V34" s="19" t="n"/>
      <c r="W34" s="35" t="n"/>
      <c r="X34" s="35" t="n"/>
      <c r="Y34" s="22" t="n"/>
      <c r="Z34" s="23">
        <f>IF(OR(A34="",B34=""),"",MAX(0,IF(W34&lt;&gt;"",W34-B34,Dashboard!$B$2-B34)))</f>
        <v/>
      </c>
      <c r="AA34" s="23">
        <f>IF(OR(A34="",B34="",W34=""),"",MAX(0,W34-B34))</f>
        <v/>
      </c>
      <c r="AB34" s="36">
        <f>IF(OR(A34="",B34="",T34=""),"",IFERROR(WORKDAY(B34,VLOOKUP(T34,'Lists &amp; Settings'!$A$2:$B$5,2,FALSE)),""))</f>
        <v/>
      </c>
      <c r="AC34" s="25">
        <f>IF(A34="","",IF(AB34="","Missing Data",IF(OR(U34="Approved",U34="Denied",U34="Canceled"),IF(W34="","Missing Decision Date",IF(W34&lt;=AB34,"Met","Missed")),IF(Dashboard!$B$2&gt;AB34,"Overdue",IF(AB34-Dashboard!$B$2&lt;=2,"Due Soon","On Track")))))</f>
        <v/>
      </c>
      <c r="AD34" s="26">
        <f>IF(A34="","",IF(B34="","Missing submitted date",IF(C34="","Missing requester",IF(D34="","Missing department",IF(E34="","Missing course code",IF(F34="","Missing course title",IF(H34="","Missing term",IF(Q34="","Missing effective date",IF(Q34&lt;B34,"Effective date precedes submission",IF(T34="","Missing priority",IF(U34="","Missing status",IF(OR(J34="",K34="",M34="",N34=""),"Missing meeting time",IF(OR(K34&lt;=J34,N34&lt;=M34),"End time must follow start time",IF(AND(OR(U34="Approved",U34="Denied",U34="Canceled"),W34=""),"Closed status needs decision date",IF(AND(W34&lt;&gt;"",W34&lt;B34),"Decision date precedes submission",IF(AND(X34&lt;&gt;"",U34&lt;&gt;"Approved"),"Implementation date requires Approved status",IF(AND(X34&lt;&gt;"",OR(W34="",X34&lt;W34)),"Implementation precedes decision","OK")))))))))))))))))</f>
        <v/>
      </c>
    </row>
    <row r="35">
      <c r="A35" s="19" t="n"/>
      <c r="B35" s="35" t="n"/>
      <c r="C35" s="19" t="n"/>
      <c r="D35" s="19" t="n"/>
      <c r="E35" s="19" t="n"/>
      <c r="F35" s="19" t="n"/>
      <c r="G35" s="19" t="n"/>
      <c r="H35" s="19" t="n"/>
      <c r="I35" s="19" t="n"/>
      <c r="J35" s="21" t="n"/>
      <c r="K35" s="21" t="n"/>
      <c r="L35" s="19" t="n"/>
      <c r="M35" s="21" t="n"/>
      <c r="N35" s="21" t="n"/>
      <c r="O35" s="19" t="n"/>
      <c r="P35" s="19" t="n"/>
      <c r="Q35" s="35" t="n"/>
      <c r="R35" s="19" t="n"/>
      <c r="S35" s="19" t="n"/>
      <c r="T35" s="19" t="n"/>
      <c r="U35" s="19" t="n"/>
      <c r="V35" s="19" t="n"/>
      <c r="W35" s="35" t="n"/>
      <c r="X35" s="35" t="n"/>
      <c r="Y35" s="22" t="n"/>
      <c r="Z35" s="23">
        <f>IF(OR(A35="",B35=""),"",MAX(0,IF(W35&lt;&gt;"",W35-B35,Dashboard!$B$2-B35)))</f>
        <v/>
      </c>
      <c r="AA35" s="23">
        <f>IF(OR(A35="",B35="",W35=""),"",MAX(0,W35-B35))</f>
        <v/>
      </c>
      <c r="AB35" s="36">
        <f>IF(OR(A35="",B35="",T35=""),"",IFERROR(WORKDAY(B35,VLOOKUP(T35,'Lists &amp; Settings'!$A$2:$B$5,2,FALSE)),""))</f>
        <v/>
      </c>
      <c r="AC35" s="25">
        <f>IF(A35="","",IF(AB35="","Missing Data",IF(OR(U35="Approved",U35="Denied",U35="Canceled"),IF(W35="","Missing Decision Date",IF(W35&lt;=AB35,"Met","Missed")),IF(Dashboard!$B$2&gt;AB35,"Overdue",IF(AB35-Dashboard!$B$2&lt;=2,"Due Soon","On Track")))))</f>
        <v/>
      </c>
      <c r="AD35" s="26">
        <f>IF(A35="","",IF(B35="","Missing submitted date",IF(C35="","Missing requester",IF(D35="","Missing department",IF(E35="","Missing course code",IF(F35="","Missing course title",IF(H35="","Missing term",IF(Q35="","Missing effective date",IF(Q35&lt;B35,"Effective date precedes submission",IF(T35="","Missing priority",IF(U35="","Missing status",IF(OR(J35="",K35="",M35="",N35=""),"Missing meeting time",IF(OR(K35&lt;=J35,N35&lt;=M35),"End time must follow start time",IF(AND(OR(U35="Approved",U35="Denied",U35="Canceled"),W35=""),"Closed status needs decision date",IF(AND(W35&lt;&gt;"",W35&lt;B35),"Decision date precedes submission",IF(AND(X35&lt;&gt;"",U35&lt;&gt;"Approved"),"Implementation date requires Approved status",IF(AND(X35&lt;&gt;"",OR(W35="",X35&lt;W35)),"Implementation precedes decision","OK")))))))))))))))))</f>
        <v/>
      </c>
    </row>
    <row r="36">
      <c r="A36" s="19" t="n"/>
      <c r="B36" s="35" t="n"/>
      <c r="C36" s="19" t="n"/>
      <c r="D36" s="19" t="n"/>
      <c r="E36" s="19" t="n"/>
      <c r="F36" s="19" t="n"/>
      <c r="G36" s="19" t="n"/>
      <c r="H36" s="19" t="n"/>
      <c r="I36" s="19" t="n"/>
      <c r="J36" s="21" t="n"/>
      <c r="K36" s="21" t="n"/>
      <c r="L36" s="19" t="n"/>
      <c r="M36" s="21" t="n"/>
      <c r="N36" s="21" t="n"/>
      <c r="O36" s="19" t="n"/>
      <c r="P36" s="19" t="n"/>
      <c r="Q36" s="35" t="n"/>
      <c r="R36" s="19" t="n"/>
      <c r="S36" s="19" t="n"/>
      <c r="T36" s="19" t="n"/>
      <c r="U36" s="19" t="n"/>
      <c r="V36" s="19" t="n"/>
      <c r="W36" s="35" t="n"/>
      <c r="X36" s="35" t="n"/>
      <c r="Y36" s="22" t="n"/>
      <c r="Z36" s="23">
        <f>IF(OR(A36="",B36=""),"",MAX(0,IF(W36&lt;&gt;"",W36-B36,Dashboard!$B$2-B36)))</f>
        <v/>
      </c>
      <c r="AA36" s="23">
        <f>IF(OR(A36="",B36="",W36=""),"",MAX(0,W36-B36))</f>
        <v/>
      </c>
      <c r="AB36" s="36">
        <f>IF(OR(A36="",B36="",T36=""),"",IFERROR(WORKDAY(B36,VLOOKUP(T36,'Lists &amp; Settings'!$A$2:$B$5,2,FALSE)),""))</f>
        <v/>
      </c>
      <c r="AC36" s="25">
        <f>IF(A36="","",IF(AB36="","Missing Data",IF(OR(U36="Approved",U36="Denied",U36="Canceled"),IF(W36="","Missing Decision Date",IF(W36&lt;=AB36,"Met","Missed")),IF(Dashboard!$B$2&gt;AB36,"Overdue",IF(AB36-Dashboard!$B$2&lt;=2,"Due Soon","On Track")))))</f>
        <v/>
      </c>
      <c r="AD36" s="26">
        <f>IF(A36="","",IF(B36="","Missing submitted date",IF(C36="","Missing requester",IF(D36="","Missing department",IF(E36="","Missing course code",IF(F36="","Missing course title",IF(H36="","Missing term",IF(Q36="","Missing effective date",IF(Q36&lt;B36,"Effective date precedes submission",IF(T36="","Missing priority",IF(U36="","Missing status",IF(OR(J36="",K36="",M36="",N36=""),"Missing meeting time",IF(OR(K36&lt;=J36,N36&lt;=M36),"End time must follow start time",IF(AND(OR(U36="Approved",U36="Denied",U36="Canceled"),W36=""),"Closed status needs decision date",IF(AND(W36&lt;&gt;"",W36&lt;B36),"Decision date precedes submission",IF(AND(X36&lt;&gt;"",U36&lt;&gt;"Approved"),"Implementation date requires Approved status",IF(AND(X36&lt;&gt;"",OR(W36="",X36&lt;W36)),"Implementation precedes decision","OK")))))))))))))))))</f>
        <v/>
      </c>
    </row>
    <row r="37">
      <c r="A37" s="19" t="n"/>
      <c r="B37" s="35" t="n"/>
      <c r="C37" s="19" t="n"/>
      <c r="D37" s="19" t="n"/>
      <c r="E37" s="19" t="n"/>
      <c r="F37" s="19" t="n"/>
      <c r="G37" s="19" t="n"/>
      <c r="H37" s="19" t="n"/>
      <c r="I37" s="19" t="n"/>
      <c r="J37" s="21" t="n"/>
      <c r="K37" s="21" t="n"/>
      <c r="L37" s="19" t="n"/>
      <c r="M37" s="21" t="n"/>
      <c r="N37" s="21" t="n"/>
      <c r="O37" s="19" t="n"/>
      <c r="P37" s="19" t="n"/>
      <c r="Q37" s="35" t="n"/>
      <c r="R37" s="19" t="n"/>
      <c r="S37" s="19" t="n"/>
      <c r="T37" s="19" t="n"/>
      <c r="U37" s="19" t="n"/>
      <c r="V37" s="19" t="n"/>
      <c r="W37" s="35" t="n"/>
      <c r="X37" s="35" t="n"/>
      <c r="Y37" s="22" t="n"/>
      <c r="Z37" s="23">
        <f>IF(OR(A37="",B37=""),"",MAX(0,IF(W37&lt;&gt;"",W37-B37,Dashboard!$B$2-B37)))</f>
        <v/>
      </c>
      <c r="AA37" s="23">
        <f>IF(OR(A37="",B37="",W37=""),"",MAX(0,W37-B37))</f>
        <v/>
      </c>
      <c r="AB37" s="36">
        <f>IF(OR(A37="",B37="",T37=""),"",IFERROR(WORKDAY(B37,VLOOKUP(T37,'Lists &amp; Settings'!$A$2:$B$5,2,FALSE)),""))</f>
        <v/>
      </c>
      <c r="AC37" s="25">
        <f>IF(A37="","",IF(AB37="","Missing Data",IF(OR(U37="Approved",U37="Denied",U37="Canceled"),IF(W37="","Missing Decision Date",IF(W37&lt;=AB37,"Met","Missed")),IF(Dashboard!$B$2&gt;AB37,"Overdue",IF(AB37-Dashboard!$B$2&lt;=2,"Due Soon","On Track")))))</f>
        <v/>
      </c>
      <c r="AD37" s="26">
        <f>IF(A37="","",IF(B37="","Missing submitted date",IF(C37="","Missing requester",IF(D37="","Missing department",IF(E37="","Missing course code",IF(F37="","Missing course title",IF(H37="","Missing term",IF(Q37="","Missing effective date",IF(Q37&lt;B37,"Effective date precedes submission",IF(T37="","Missing priority",IF(U37="","Missing status",IF(OR(J37="",K37="",M37="",N37=""),"Missing meeting time",IF(OR(K37&lt;=J37,N37&lt;=M37),"End time must follow start time",IF(AND(OR(U37="Approved",U37="Denied",U37="Canceled"),W37=""),"Closed status needs decision date",IF(AND(W37&lt;&gt;"",W37&lt;B37),"Decision date precedes submission",IF(AND(X37&lt;&gt;"",U37&lt;&gt;"Approved"),"Implementation date requires Approved status",IF(AND(X37&lt;&gt;"",OR(W37="",X37&lt;W37)),"Implementation precedes decision","OK")))))))))))))))))</f>
        <v/>
      </c>
    </row>
    <row r="38">
      <c r="A38" s="19" t="n"/>
      <c r="B38" s="35" t="n"/>
      <c r="C38" s="19" t="n"/>
      <c r="D38" s="19" t="n"/>
      <c r="E38" s="19" t="n"/>
      <c r="F38" s="19" t="n"/>
      <c r="G38" s="19" t="n"/>
      <c r="H38" s="19" t="n"/>
      <c r="I38" s="19" t="n"/>
      <c r="J38" s="21" t="n"/>
      <c r="K38" s="21" t="n"/>
      <c r="L38" s="19" t="n"/>
      <c r="M38" s="21" t="n"/>
      <c r="N38" s="21" t="n"/>
      <c r="O38" s="19" t="n"/>
      <c r="P38" s="19" t="n"/>
      <c r="Q38" s="35" t="n"/>
      <c r="R38" s="19" t="n"/>
      <c r="S38" s="19" t="n"/>
      <c r="T38" s="19" t="n"/>
      <c r="U38" s="19" t="n"/>
      <c r="V38" s="19" t="n"/>
      <c r="W38" s="35" t="n"/>
      <c r="X38" s="35" t="n"/>
      <c r="Y38" s="22" t="n"/>
      <c r="Z38" s="23">
        <f>IF(OR(A38="",B38=""),"",MAX(0,IF(W38&lt;&gt;"",W38-B38,Dashboard!$B$2-B38)))</f>
        <v/>
      </c>
      <c r="AA38" s="23">
        <f>IF(OR(A38="",B38="",W38=""),"",MAX(0,W38-B38))</f>
        <v/>
      </c>
      <c r="AB38" s="36">
        <f>IF(OR(A38="",B38="",T38=""),"",IFERROR(WORKDAY(B38,VLOOKUP(T38,'Lists &amp; Settings'!$A$2:$B$5,2,FALSE)),""))</f>
        <v/>
      </c>
      <c r="AC38" s="25">
        <f>IF(A38="","",IF(AB38="","Missing Data",IF(OR(U38="Approved",U38="Denied",U38="Canceled"),IF(W38="","Missing Decision Date",IF(W38&lt;=AB38,"Met","Missed")),IF(Dashboard!$B$2&gt;AB38,"Overdue",IF(AB38-Dashboard!$B$2&lt;=2,"Due Soon","On Track")))))</f>
        <v/>
      </c>
      <c r="AD38" s="26">
        <f>IF(A38="","",IF(B38="","Missing submitted date",IF(C38="","Missing requester",IF(D38="","Missing department",IF(E38="","Missing course code",IF(F38="","Missing course title",IF(H38="","Missing term",IF(Q38="","Missing effective date",IF(Q38&lt;B38,"Effective date precedes submission",IF(T38="","Missing priority",IF(U38="","Missing status",IF(OR(J38="",K38="",M38="",N38=""),"Missing meeting time",IF(OR(K38&lt;=J38,N38&lt;=M38),"End time must follow start time",IF(AND(OR(U38="Approved",U38="Denied",U38="Canceled"),W38=""),"Closed status needs decision date",IF(AND(W38&lt;&gt;"",W38&lt;B38),"Decision date precedes submission",IF(AND(X38&lt;&gt;"",U38&lt;&gt;"Approved"),"Implementation date requires Approved status",IF(AND(X38&lt;&gt;"",OR(W38="",X38&lt;W38)),"Implementation precedes decision","OK")))))))))))))))))</f>
        <v/>
      </c>
    </row>
    <row r="39">
      <c r="A39" s="19" t="n"/>
      <c r="B39" s="35" t="n"/>
      <c r="C39" s="19" t="n"/>
      <c r="D39" s="19" t="n"/>
      <c r="E39" s="19" t="n"/>
      <c r="F39" s="19" t="n"/>
      <c r="G39" s="19" t="n"/>
      <c r="H39" s="19" t="n"/>
      <c r="I39" s="19" t="n"/>
      <c r="J39" s="21" t="n"/>
      <c r="K39" s="21" t="n"/>
      <c r="L39" s="19" t="n"/>
      <c r="M39" s="21" t="n"/>
      <c r="N39" s="21" t="n"/>
      <c r="O39" s="19" t="n"/>
      <c r="P39" s="19" t="n"/>
      <c r="Q39" s="35" t="n"/>
      <c r="R39" s="19" t="n"/>
      <c r="S39" s="19" t="n"/>
      <c r="T39" s="19" t="n"/>
      <c r="U39" s="19" t="n"/>
      <c r="V39" s="19" t="n"/>
      <c r="W39" s="35" t="n"/>
      <c r="X39" s="35" t="n"/>
      <c r="Y39" s="22" t="n"/>
      <c r="Z39" s="23">
        <f>IF(OR(A39="",B39=""),"",MAX(0,IF(W39&lt;&gt;"",W39-B39,Dashboard!$B$2-B39)))</f>
        <v/>
      </c>
      <c r="AA39" s="23">
        <f>IF(OR(A39="",B39="",W39=""),"",MAX(0,W39-B39))</f>
        <v/>
      </c>
      <c r="AB39" s="36">
        <f>IF(OR(A39="",B39="",T39=""),"",IFERROR(WORKDAY(B39,VLOOKUP(T39,'Lists &amp; Settings'!$A$2:$B$5,2,FALSE)),""))</f>
        <v/>
      </c>
      <c r="AC39" s="25">
        <f>IF(A39="","",IF(AB39="","Missing Data",IF(OR(U39="Approved",U39="Denied",U39="Canceled"),IF(W39="","Missing Decision Date",IF(W39&lt;=AB39,"Met","Missed")),IF(Dashboard!$B$2&gt;AB39,"Overdue",IF(AB39-Dashboard!$B$2&lt;=2,"Due Soon","On Track")))))</f>
        <v/>
      </c>
      <c r="AD39" s="26">
        <f>IF(A39="","",IF(B39="","Missing submitted date",IF(C39="","Missing requester",IF(D39="","Missing department",IF(E39="","Missing course code",IF(F39="","Missing course title",IF(H39="","Missing term",IF(Q39="","Missing effective date",IF(Q39&lt;B39,"Effective date precedes submission",IF(T39="","Missing priority",IF(U39="","Missing status",IF(OR(J39="",K39="",M39="",N39=""),"Missing meeting time",IF(OR(K39&lt;=J39,N39&lt;=M39),"End time must follow start time",IF(AND(OR(U39="Approved",U39="Denied",U39="Canceled"),W39=""),"Closed status needs decision date",IF(AND(W39&lt;&gt;"",W39&lt;B39),"Decision date precedes submission",IF(AND(X39&lt;&gt;"",U39&lt;&gt;"Approved"),"Implementation date requires Approved status",IF(AND(X39&lt;&gt;"",OR(W39="",X39&lt;W39)),"Implementation precedes decision","OK")))))))))))))))))</f>
        <v/>
      </c>
    </row>
    <row r="40">
      <c r="A40" s="19" t="n"/>
      <c r="B40" s="35" t="n"/>
      <c r="C40" s="19" t="n"/>
      <c r="D40" s="19" t="n"/>
      <c r="E40" s="19" t="n"/>
      <c r="F40" s="19" t="n"/>
      <c r="G40" s="19" t="n"/>
      <c r="H40" s="19" t="n"/>
      <c r="I40" s="19" t="n"/>
      <c r="J40" s="21" t="n"/>
      <c r="K40" s="21" t="n"/>
      <c r="L40" s="19" t="n"/>
      <c r="M40" s="21" t="n"/>
      <c r="N40" s="21" t="n"/>
      <c r="O40" s="19" t="n"/>
      <c r="P40" s="19" t="n"/>
      <c r="Q40" s="35" t="n"/>
      <c r="R40" s="19" t="n"/>
      <c r="S40" s="19" t="n"/>
      <c r="T40" s="19" t="n"/>
      <c r="U40" s="19" t="n"/>
      <c r="V40" s="19" t="n"/>
      <c r="W40" s="35" t="n"/>
      <c r="X40" s="35" t="n"/>
      <c r="Y40" s="22" t="n"/>
      <c r="Z40" s="23">
        <f>IF(OR(A40="",B40=""),"",MAX(0,IF(W40&lt;&gt;"",W40-B40,Dashboard!$B$2-B40)))</f>
        <v/>
      </c>
      <c r="AA40" s="23">
        <f>IF(OR(A40="",B40="",W40=""),"",MAX(0,W40-B40))</f>
        <v/>
      </c>
      <c r="AB40" s="36">
        <f>IF(OR(A40="",B40="",T40=""),"",IFERROR(WORKDAY(B40,VLOOKUP(T40,'Lists &amp; Settings'!$A$2:$B$5,2,FALSE)),""))</f>
        <v/>
      </c>
      <c r="AC40" s="25">
        <f>IF(A40="","",IF(AB40="","Missing Data",IF(OR(U40="Approved",U40="Denied",U40="Canceled"),IF(W40="","Missing Decision Date",IF(W40&lt;=AB40,"Met","Missed")),IF(Dashboard!$B$2&gt;AB40,"Overdue",IF(AB40-Dashboard!$B$2&lt;=2,"Due Soon","On Track")))))</f>
        <v/>
      </c>
      <c r="AD40" s="26">
        <f>IF(A40="","",IF(B40="","Missing submitted date",IF(C40="","Missing requester",IF(D40="","Missing department",IF(E40="","Missing course code",IF(F40="","Missing course title",IF(H40="","Missing term",IF(Q40="","Missing effective date",IF(Q40&lt;B40,"Effective date precedes submission",IF(T40="","Missing priority",IF(U40="","Missing status",IF(OR(J40="",K40="",M40="",N40=""),"Missing meeting time",IF(OR(K40&lt;=J40,N40&lt;=M40),"End time must follow start time",IF(AND(OR(U40="Approved",U40="Denied",U40="Canceled"),W40=""),"Closed status needs decision date",IF(AND(W40&lt;&gt;"",W40&lt;B40),"Decision date precedes submission",IF(AND(X40&lt;&gt;"",U40&lt;&gt;"Approved"),"Implementation date requires Approved status",IF(AND(X40&lt;&gt;"",OR(W40="",X40&lt;W40)),"Implementation precedes decision","OK")))))))))))))))))</f>
        <v/>
      </c>
    </row>
    <row r="41">
      <c r="A41" s="19" t="n"/>
      <c r="B41" s="35" t="n"/>
      <c r="C41" s="19" t="n"/>
      <c r="D41" s="19" t="n"/>
      <c r="E41" s="19" t="n"/>
      <c r="F41" s="19" t="n"/>
      <c r="G41" s="19" t="n"/>
      <c r="H41" s="19" t="n"/>
      <c r="I41" s="19" t="n"/>
      <c r="J41" s="21" t="n"/>
      <c r="K41" s="21" t="n"/>
      <c r="L41" s="19" t="n"/>
      <c r="M41" s="21" t="n"/>
      <c r="N41" s="21" t="n"/>
      <c r="O41" s="19" t="n"/>
      <c r="P41" s="19" t="n"/>
      <c r="Q41" s="35" t="n"/>
      <c r="R41" s="19" t="n"/>
      <c r="S41" s="19" t="n"/>
      <c r="T41" s="19" t="n"/>
      <c r="U41" s="19" t="n"/>
      <c r="V41" s="19" t="n"/>
      <c r="W41" s="35" t="n"/>
      <c r="X41" s="35" t="n"/>
      <c r="Y41" s="22" t="n"/>
      <c r="Z41" s="23">
        <f>IF(OR(A41="",B41=""),"",MAX(0,IF(W41&lt;&gt;"",W41-B41,Dashboard!$B$2-B41)))</f>
        <v/>
      </c>
      <c r="AA41" s="23">
        <f>IF(OR(A41="",B41="",W41=""),"",MAX(0,W41-B41))</f>
        <v/>
      </c>
      <c r="AB41" s="36">
        <f>IF(OR(A41="",B41="",T41=""),"",IFERROR(WORKDAY(B41,VLOOKUP(T41,'Lists &amp; Settings'!$A$2:$B$5,2,FALSE)),""))</f>
        <v/>
      </c>
      <c r="AC41" s="25">
        <f>IF(A41="","",IF(AB41="","Missing Data",IF(OR(U41="Approved",U41="Denied",U41="Canceled"),IF(W41="","Missing Decision Date",IF(W41&lt;=AB41,"Met","Missed")),IF(Dashboard!$B$2&gt;AB41,"Overdue",IF(AB41-Dashboard!$B$2&lt;=2,"Due Soon","On Track")))))</f>
        <v/>
      </c>
      <c r="AD41" s="26">
        <f>IF(A41="","",IF(B41="","Missing submitted date",IF(C41="","Missing requester",IF(D41="","Missing department",IF(E41="","Missing course code",IF(F41="","Missing course title",IF(H41="","Missing term",IF(Q41="","Missing effective date",IF(Q41&lt;B41,"Effective date precedes submission",IF(T41="","Missing priority",IF(U41="","Missing status",IF(OR(J41="",K41="",M41="",N41=""),"Missing meeting time",IF(OR(K41&lt;=J41,N41&lt;=M41),"End time must follow start time",IF(AND(OR(U41="Approved",U41="Denied",U41="Canceled"),W41=""),"Closed status needs decision date",IF(AND(W41&lt;&gt;"",W41&lt;B41),"Decision date precedes submission",IF(AND(X41&lt;&gt;"",U41&lt;&gt;"Approved"),"Implementation date requires Approved status",IF(AND(X41&lt;&gt;"",OR(W41="",X41&lt;W41)),"Implementation precedes decision","OK")))))))))))))))))</f>
        <v/>
      </c>
    </row>
    <row r="42">
      <c r="A42" s="19" t="n"/>
      <c r="B42" s="35" t="n"/>
      <c r="C42" s="19" t="n"/>
      <c r="D42" s="19" t="n"/>
      <c r="E42" s="19" t="n"/>
      <c r="F42" s="19" t="n"/>
      <c r="G42" s="19" t="n"/>
      <c r="H42" s="19" t="n"/>
      <c r="I42" s="19" t="n"/>
      <c r="J42" s="21" t="n"/>
      <c r="K42" s="21" t="n"/>
      <c r="L42" s="19" t="n"/>
      <c r="M42" s="21" t="n"/>
      <c r="N42" s="21" t="n"/>
      <c r="O42" s="19" t="n"/>
      <c r="P42" s="19" t="n"/>
      <c r="Q42" s="35" t="n"/>
      <c r="R42" s="19" t="n"/>
      <c r="S42" s="19" t="n"/>
      <c r="T42" s="19" t="n"/>
      <c r="U42" s="19" t="n"/>
      <c r="V42" s="19" t="n"/>
      <c r="W42" s="35" t="n"/>
      <c r="X42" s="35" t="n"/>
      <c r="Y42" s="22" t="n"/>
      <c r="Z42" s="23">
        <f>IF(OR(A42="",B42=""),"",MAX(0,IF(W42&lt;&gt;"",W42-B42,Dashboard!$B$2-B42)))</f>
        <v/>
      </c>
      <c r="AA42" s="23">
        <f>IF(OR(A42="",B42="",W42=""),"",MAX(0,W42-B42))</f>
        <v/>
      </c>
      <c r="AB42" s="36">
        <f>IF(OR(A42="",B42="",T42=""),"",IFERROR(WORKDAY(B42,VLOOKUP(T42,'Lists &amp; Settings'!$A$2:$B$5,2,FALSE)),""))</f>
        <v/>
      </c>
      <c r="AC42" s="25">
        <f>IF(A42="","",IF(AB42="","Missing Data",IF(OR(U42="Approved",U42="Denied",U42="Canceled"),IF(W42="","Missing Decision Date",IF(W42&lt;=AB42,"Met","Missed")),IF(Dashboard!$B$2&gt;AB42,"Overdue",IF(AB42-Dashboard!$B$2&lt;=2,"Due Soon","On Track")))))</f>
        <v/>
      </c>
      <c r="AD42" s="26">
        <f>IF(A42="","",IF(B42="","Missing submitted date",IF(C42="","Missing requester",IF(D42="","Missing department",IF(E42="","Missing course code",IF(F42="","Missing course title",IF(H42="","Missing term",IF(Q42="","Missing effective date",IF(Q42&lt;B42,"Effective date precedes submission",IF(T42="","Missing priority",IF(U42="","Missing status",IF(OR(J42="",K42="",M42="",N42=""),"Missing meeting time",IF(OR(K42&lt;=J42,N42&lt;=M42),"End time must follow start time",IF(AND(OR(U42="Approved",U42="Denied",U42="Canceled"),W42=""),"Closed status needs decision date",IF(AND(W42&lt;&gt;"",W42&lt;B42),"Decision date precedes submission",IF(AND(X42&lt;&gt;"",U42&lt;&gt;"Approved"),"Implementation date requires Approved status",IF(AND(X42&lt;&gt;"",OR(W42="",X42&lt;W42)),"Implementation precedes decision","OK")))))))))))))))))</f>
        <v/>
      </c>
    </row>
    <row r="43">
      <c r="A43" s="19" t="n"/>
      <c r="B43" s="35" t="n"/>
      <c r="C43" s="19" t="n"/>
      <c r="D43" s="19" t="n"/>
      <c r="E43" s="19" t="n"/>
      <c r="F43" s="19" t="n"/>
      <c r="G43" s="19" t="n"/>
      <c r="H43" s="19" t="n"/>
      <c r="I43" s="19" t="n"/>
      <c r="J43" s="21" t="n"/>
      <c r="K43" s="21" t="n"/>
      <c r="L43" s="19" t="n"/>
      <c r="M43" s="21" t="n"/>
      <c r="N43" s="21" t="n"/>
      <c r="O43" s="19" t="n"/>
      <c r="P43" s="19" t="n"/>
      <c r="Q43" s="35" t="n"/>
      <c r="R43" s="19" t="n"/>
      <c r="S43" s="19" t="n"/>
      <c r="T43" s="19" t="n"/>
      <c r="U43" s="19" t="n"/>
      <c r="V43" s="19" t="n"/>
      <c r="W43" s="35" t="n"/>
      <c r="X43" s="35" t="n"/>
      <c r="Y43" s="22" t="n"/>
      <c r="Z43" s="23">
        <f>IF(OR(A43="",B43=""),"",MAX(0,IF(W43&lt;&gt;"",W43-B43,Dashboard!$B$2-B43)))</f>
        <v/>
      </c>
      <c r="AA43" s="23">
        <f>IF(OR(A43="",B43="",W43=""),"",MAX(0,W43-B43))</f>
        <v/>
      </c>
      <c r="AB43" s="36">
        <f>IF(OR(A43="",B43="",T43=""),"",IFERROR(WORKDAY(B43,VLOOKUP(T43,'Lists &amp; Settings'!$A$2:$B$5,2,FALSE)),""))</f>
        <v/>
      </c>
      <c r="AC43" s="25">
        <f>IF(A43="","",IF(AB43="","Missing Data",IF(OR(U43="Approved",U43="Denied",U43="Canceled"),IF(W43="","Missing Decision Date",IF(W43&lt;=AB43,"Met","Missed")),IF(Dashboard!$B$2&gt;AB43,"Overdue",IF(AB43-Dashboard!$B$2&lt;=2,"Due Soon","On Track")))))</f>
        <v/>
      </c>
      <c r="AD43" s="26">
        <f>IF(A43="","",IF(B43="","Missing submitted date",IF(C43="","Missing requester",IF(D43="","Missing department",IF(E43="","Missing course code",IF(F43="","Missing course title",IF(H43="","Missing term",IF(Q43="","Missing effective date",IF(Q43&lt;B43,"Effective date precedes submission",IF(T43="","Missing priority",IF(U43="","Missing status",IF(OR(J43="",K43="",M43="",N43=""),"Missing meeting time",IF(OR(K43&lt;=J43,N43&lt;=M43),"End time must follow start time",IF(AND(OR(U43="Approved",U43="Denied",U43="Canceled"),W43=""),"Closed status needs decision date",IF(AND(W43&lt;&gt;"",W43&lt;B43),"Decision date precedes submission",IF(AND(X43&lt;&gt;"",U43&lt;&gt;"Approved"),"Implementation date requires Approved status",IF(AND(X43&lt;&gt;"",OR(W43="",X43&lt;W43)),"Implementation precedes decision","OK")))))))))))))))))</f>
        <v/>
      </c>
    </row>
    <row r="44">
      <c r="A44" s="19" t="n"/>
      <c r="B44" s="35" t="n"/>
      <c r="C44" s="19" t="n"/>
      <c r="D44" s="19" t="n"/>
      <c r="E44" s="19" t="n"/>
      <c r="F44" s="19" t="n"/>
      <c r="G44" s="19" t="n"/>
      <c r="H44" s="19" t="n"/>
      <c r="I44" s="19" t="n"/>
      <c r="J44" s="21" t="n"/>
      <c r="K44" s="21" t="n"/>
      <c r="L44" s="19" t="n"/>
      <c r="M44" s="21" t="n"/>
      <c r="N44" s="21" t="n"/>
      <c r="O44" s="19" t="n"/>
      <c r="P44" s="19" t="n"/>
      <c r="Q44" s="35" t="n"/>
      <c r="R44" s="19" t="n"/>
      <c r="S44" s="19" t="n"/>
      <c r="T44" s="19" t="n"/>
      <c r="U44" s="19" t="n"/>
      <c r="V44" s="19" t="n"/>
      <c r="W44" s="35" t="n"/>
      <c r="X44" s="35" t="n"/>
      <c r="Y44" s="22" t="n"/>
      <c r="Z44" s="23">
        <f>IF(OR(A44="",B44=""),"",MAX(0,IF(W44&lt;&gt;"",W44-B44,Dashboard!$B$2-B44)))</f>
        <v/>
      </c>
      <c r="AA44" s="23">
        <f>IF(OR(A44="",B44="",W44=""),"",MAX(0,W44-B44))</f>
        <v/>
      </c>
      <c r="AB44" s="36">
        <f>IF(OR(A44="",B44="",T44=""),"",IFERROR(WORKDAY(B44,VLOOKUP(T44,'Lists &amp; Settings'!$A$2:$B$5,2,FALSE)),""))</f>
        <v/>
      </c>
      <c r="AC44" s="25">
        <f>IF(A44="","",IF(AB44="","Missing Data",IF(OR(U44="Approved",U44="Denied",U44="Canceled"),IF(W44="","Missing Decision Date",IF(W44&lt;=AB44,"Met","Missed")),IF(Dashboard!$B$2&gt;AB44,"Overdue",IF(AB44-Dashboard!$B$2&lt;=2,"Due Soon","On Track")))))</f>
        <v/>
      </c>
      <c r="AD44" s="26">
        <f>IF(A44="","",IF(B44="","Missing submitted date",IF(C44="","Missing requester",IF(D44="","Missing department",IF(E44="","Missing course code",IF(F44="","Missing course title",IF(H44="","Missing term",IF(Q44="","Missing effective date",IF(Q44&lt;B44,"Effective date precedes submission",IF(T44="","Missing priority",IF(U44="","Missing status",IF(OR(J44="",K44="",M44="",N44=""),"Missing meeting time",IF(OR(K44&lt;=J44,N44&lt;=M44),"End time must follow start time",IF(AND(OR(U44="Approved",U44="Denied",U44="Canceled"),W44=""),"Closed status needs decision date",IF(AND(W44&lt;&gt;"",W44&lt;B44),"Decision date precedes submission",IF(AND(X44&lt;&gt;"",U44&lt;&gt;"Approved"),"Implementation date requires Approved status",IF(AND(X44&lt;&gt;"",OR(W44="",X44&lt;W44)),"Implementation precedes decision","OK")))))))))))))))))</f>
        <v/>
      </c>
    </row>
    <row r="45">
      <c r="A45" s="19" t="n"/>
      <c r="B45" s="35" t="n"/>
      <c r="C45" s="19" t="n"/>
      <c r="D45" s="19" t="n"/>
      <c r="E45" s="19" t="n"/>
      <c r="F45" s="19" t="n"/>
      <c r="G45" s="19" t="n"/>
      <c r="H45" s="19" t="n"/>
      <c r="I45" s="19" t="n"/>
      <c r="J45" s="21" t="n"/>
      <c r="K45" s="21" t="n"/>
      <c r="L45" s="19" t="n"/>
      <c r="M45" s="21" t="n"/>
      <c r="N45" s="21" t="n"/>
      <c r="O45" s="19" t="n"/>
      <c r="P45" s="19" t="n"/>
      <c r="Q45" s="35" t="n"/>
      <c r="R45" s="19" t="n"/>
      <c r="S45" s="19" t="n"/>
      <c r="T45" s="19" t="n"/>
      <c r="U45" s="19" t="n"/>
      <c r="V45" s="19" t="n"/>
      <c r="W45" s="35" t="n"/>
      <c r="X45" s="35" t="n"/>
      <c r="Y45" s="22" t="n"/>
      <c r="Z45" s="23">
        <f>IF(OR(A45="",B45=""),"",MAX(0,IF(W45&lt;&gt;"",W45-B45,Dashboard!$B$2-B45)))</f>
        <v/>
      </c>
      <c r="AA45" s="23">
        <f>IF(OR(A45="",B45="",W45=""),"",MAX(0,W45-B45))</f>
        <v/>
      </c>
      <c r="AB45" s="36">
        <f>IF(OR(A45="",B45="",T45=""),"",IFERROR(WORKDAY(B45,VLOOKUP(T45,'Lists &amp; Settings'!$A$2:$B$5,2,FALSE)),""))</f>
        <v/>
      </c>
      <c r="AC45" s="25">
        <f>IF(A45="","",IF(AB45="","Missing Data",IF(OR(U45="Approved",U45="Denied",U45="Canceled"),IF(W45="","Missing Decision Date",IF(W45&lt;=AB45,"Met","Missed")),IF(Dashboard!$B$2&gt;AB45,"Overdue",IF(AB45-Dashboard!$B$2&lt;=2,"Due Soon","On Track")))))</f>
        <v/>
      </c>
      <c r="AD45" s="26">
        <f>IF(A45="","",IF(B45="","Missing submitted date",IF(C45="","Missing requester",IF(D45="","Missing department",IF(E45="","Missing course code",IF(F45="","Missing course title",IF(H45="","Missing term",IF(Q45="","Missing effective date",IF(Q45&lt;B45,"Effective date precedes submission",IF(T45="","Missing priority",IF(U45="","Missing status",IF(OR(J45="",K45="",M45="",N45=""),"Missing meeting time",IF(OR(K45&lt;=J45,N45&lt;=M45),"End time must follow start time",IF(AND(OR(U45="Approved",U45="Denied",U45="Canceled"),W45=""),"Closed status needs decision date",IF(AND(W45&lt;&gt;"",W45&lt;B45),"Decision date precedes submission",IF(AND(X45&lt;&gt;"",U45&lt;&gt;"Approved"),"Implementation date requires Approved status",IF(AND(X45&lt;&gt;"",OR(W45="",X45&lt;W45)),"Implementation precedes decision","OK")))))))))))))))))</f>
        <v/>
      </c>
    </row>
    <row r="46">
      <c r="A46" s="19" t="n"/>
      <c r="B46" s="35" t="n"/>
      <c r="C46" s="19" t="n"/>
      <c r="D46" s="19" t="n"/>
      <c r="E46" s="19" t="n"/>
      <c r="F46" s="19" t="n"/>
      <c r="G46" s="19" t="n"/>
      <c r="H46" s="19" t="n"/>
      <c r="I46" s="19" t="n"/>
      <c r="J46" s="21" t="n"/>
      <c r="K46" s="21" t="n"/>
      <c r="L46" s="19" t="n"/>
      <c r="M46" s="21" t="n"/>
      <c r="N46" s="21" t="n"/>
      <c r="O46" s="19" t="n"/>
      <c r="P46" s="19" t="n"/>
      <c r="Q46" s="35" t="n"/>
      <c r="R46" s="19" t="n"/>
      <c r="S46" s="19" t="n"/>
      <c r="T46" s="19" t="n"/>
      <c r="U46" s="19" t="n"/>
      <c r="V46" s="19" t="n"/>
      <c r="W46" s="35" t="n"/>
      <c r="X46" s="35" t="n"/>
      <c r="Y46" s="22" t="n"/>
      <c r="Z46" s="23">
        <f>IF(OR(A46="",B46=""),"",MAX(0,IF(W46&lt;&gt;"",W46-B46,Dashboard!$B$2-B46)))</f>
        <v/>
      </c>
      <c r="AA46" s="23">
        <f>IF(OR(A46="",B46="",W46=""),"",MAX(0,W46-B46))</f>
        <v/>
      </c>
      <c r="AB46" s="36">
        <f>IF(OR(A46="",B46="",T46=""),"",IFERROR(WORKDAY(B46,VLOOKUP(T46,'Lists &amp; Settings'!$A$2:$B$5,2,FALSE)),""))</f>
        <v/>
      </c>
      <c r="AC46" s="25">
        <f>IF(A46="","",IF(AB46="","Missing Data",IF(OR(U46="Approved",U46="Denied",U46="Canceled"),IF(W46="","Missing Decision Date",IF(W46&lt;=AB46,"Met","Missed")),IF(Dashboard!$B$2&gt;AB46,"Overdue",IF(AB46-Dashboard!$B$2&lt;=2,"Due Soon","On Track")))))</f>
        <v/>
      </c>
      <c r="AD46" s="26">
        <f>IF(A46="","",IF(B46="","Missing submitted date",IF(C46="","Missing requester",IF(D46="","Missing department",IF(E46="","Missing course code",IF(F46="","Missing course title",IF(H46="","Missing term",IF(Q46="","Missing effective date",IF(Q46&lt;B46,"Effective date precedes submission",IF(T46="","Missing priority",IF(U46="","Missing status",IF(OR(J46="",K46="",M46="",N46=""),"Missing meeting time",IF(OR(K46&lt;=J46,N46&lt;=M46),"End time must follow start time",IF(AND(OR(U46="Approved",U46="Denied",U46="Canceled"),W46=""),"Closed status needs decision date",IF(AND(W46&lt;&gt;"",W46&lt;B46),"Decision date precedes submission",IF(AND(X46&lt;&gt;"",U46&lt;&gt;"Approved"),"Implementation date requires Approved status",IF(AND(X46&lt;&gt;"",OR(W46="",X46&lt;W46)),"Implementation precedes decision","OK")))))))))))))))))</f>
        <v/>
      </c>
    </row>
    <row r="47">
      <c r="A47" s="19" t="n"/>
      <c r="B47" s="35" t="n"/>
      <c r="C47" s="19" t="n"/>
      <c r="D47" s="19" t="n"/>
      <c r="E47" s="19" t="n"/>
      <c r="F47" s="19" t="n"/>
      <c r="G47" s="19" t="n"/>
      <c r="H47" s="19" t="n"/>
      <c r="I47" s="19" t="n"/>
      <c r="J47" s="21" t="n"/>
      <c r="K47" s="21" t="n"/>
      <c r="L47" s="19" t="n"/>
      <c r="M47" s="21" t="n"/>
      <c r="N47" s="21" t="n"/>
      <c r="O47" s="19" t="n"/>
      <c r="P47" s="19" t="n"/>
      <c r="Q47" s="35" t="n"/>
      <c r="R47" s="19" t="n"/>
      <c r="S47" s="19" t="n"/>
      <c r="T47" s="19" t="n"/>
      <c r="U47" s="19" t="n"/>
      <c r="V47" s="19" t="n"/>
      <c r="W47" s="35" t="n"/>
      <c r="X47" s="35" t="n"/>
      <c r="Y47" s="22" t="n"/>
      <c r="Z47" s="23">
        <f>IF(OR(A47="",B47=""),"",MAX(0,IF(W47&lt;&gt;"",W47-B47,Dashboard!$B$2-B47)))</f>
        <v/>
      </c>
      <c r="AA47" s="23">
        <f>IF(OR(A47="",B47="",W47=""),"",MAX(0,W47-B47))</f>
        <v/>
      </c>
      <c r="AB47" s="36">
        <f>IF(OR(A47="",B47="",T47=""),"",IFERROR(WORKDAY(B47,VLOOKUP(T47,'Lists &amp; Settings'!$A$2:$B$5,2,FALSE)),""))</f>
        <v/>
      </c>
      <c r="AC47" s="25">
        <f>IF(A47="","",IF(AB47="","Missing Data",IF(OR(U47="Approved",U47="Denied",U47="Canceled"),IF(W47="","Missing Decision Date",IF(W47&lt;=AB47,"Met","Missed")),IF(Dashboard!$B$2&gt;AB47,"Overdue",IF(AB47-Dashboard!$B$2&lt;=2,"Due Soon","On Track")))))</f>
        <v/>
      </c>
      <c r="AD47" s="26">
        <f>IF(A47="","",IF(B47="","Missing submitted date",IF(C47="","Missing requester",IF(D47="","Missing department",IF(E47="","Missing course code",IF(F47="","Missing course title",IF(H47="","Missing term",IF(Q47="","Missing effective date",IF(Q47&lt;B47,"Effective date precedes submission",IF(T47="","Missing priority",IF(U47="","Missing status",IF(OR(J47="",K47="",M47="",N47=""),"Missing meeting time",IF(OR(K47&lt;=J47,N47&lt;=M47),"End time must follow start time",IF(AND(OR(U47="Approved",U47="Denied",U47="Canceled"),W47=""),"Closed status needs decision date",IF(AND(W47&lt;&gt;"",W47&lt;B47),"Decision date precedes submission",IF(AND(X47&lt;&gt;"",U47&lt;&gt;"Approved"),"Implementation date requires Approved status",IF(AND(X47&lt;&gt;"",OR(W47="",X47&lt;W47)),"Implementation precedes decision","OK")))))))))))))))))</f>
        <v/>
      </c>
    </row>
    <row r="48">
      <c r="A48" s="19" t="n"/>
      <c r="B48" s="35" t="n"/>
      <c r="C48" s="19" t="n"/>
      <c r="D48" s="19" t="n"/>
      <c r="E48" s="19" t="n"/>
      <c r="F48" s="19" t="n"/>
      <c r="G48" s="19" t="n"/>
      <c r="H48" s="19" t="n"/>
      <c r="I48" s="19" t="n"/>
      <c r="J48" s="21" t="n"/>
      <c r="K48" s="21" t="n"/>
      <c r="L48" s="19" t="n"/>
      <c r="M48" s="21" t="n"/>
      <c r="N48" s="21" t="n"/>
      <c r="O48" s="19" t="n"/>
      <c r="P48" s="19" t="n"/>
      <c r="Q48" s="35" t="n"/>
      <c r="R48" s="19" t="n"/>
      <c r="S48" s="19" t="n"/>
      <c r="T48" s="19" t="n"/>
      <c r="U48" s="19" t="n"/>
      <c r="V48" s="19" t="n"/>
      <c r="W48" s="35" t="n"/>
      <c r="X48" s="35" t="n"/>
      <c r="Y48" s="22" t="n"/>
      <c r="Z48" s="23">
        <f>IF(OR(A48="",B48=""),"",MAX(0,IF(W48&lt;&gt;"",W48-B48,Dashboard!$B$2-B48)))</f>
        <v/>
      </c>
      <c r="AA48" s="23">
        <f>IF(OR(A48="",B48="",W48=""),"",MAX(0,W48-B48))</f>
        <v/>
      </c>
      <c r="AB48" s="36">
        <f>IF(OR(A48="",B48="",T48=""),"",IFERROR(WORKDAY(B48,VLOOKUP(T48,'Lists &amp; Settings'!$A$2:$B$5,2,FALSE)),""))</f>
        <v/>
      </c>
      <c r="AC48" s="25">
        <f>IF(A48="","",IF(AB48="","Missing Data",IF(OR(U48="Approved",U48="Denied",U48="Canceled"),IF(W48="","Missing Decision Date",IF(W48&lt;=AB48,"Met","Missed")),IF(Dashboard!$B$2&gt;AB48,"Overdue",IF(AB48-Dashboard!$B$2&lt;=2,"Due Soon","On Track")))))</f>
        <v/>
      </c>
      <c r="AD48" s="26">
        <f>IF(A48="","",IF(B48="","Missing submitted date",IF(C48="","Missing requester",IF(D48="","Missing department",IF(E48="","Missing course code",IF(F48="","Missing course title",IF(H48="","Missing term",IF(Q48="","Missing effective date",IF(Q48&lt;B48,"Effective date precedes submission",IF(T48="","Missing priority",IF(U48="","Missing status",IF(OR(J48="",K48="",M48="",N48=""),"Missing meeting time",IF(OR(K48&lt;=J48,N48&lt;=M48),"End time must follow start time",IF(AND(OR(U48="Approved",U48="Denied",U48="Canceled"),W48=""),"Closed status needs decision date",IF(AND(W48&lt;&gt;"",W48&lt;B48),"Decision date precedes submission",IF(AND(X48&lt;&gt;"",U48&lt;&gt;"Approved"),"Implementation date requires Approved status",IF(AND(X48&lt;&gt;"",OR(W48="",X48&lt;W48)),"Implementation precedes decision","OK")))))))))))))))))</f>
        <v/>
      </c>
    </row>
    <row r="49">
      <c r="A49" s="19" t="n"/>
      <c r="B49" s="35" t="n"/>
      <c r="C49" s="19" t="n"/>
      <c r="D49" s="19" t="n"/>
      <c r="E49" s="19" t="n"/>
      <c r="F49" s="19" t="n"/>
      <c r="G49" s="19" t="n"/>
      <c r="H49" s="19" t="n"/>
      <c r="I49" s="19" t="n"/>
      <c r="J49" s="21" t="n"/>
      <c r="K49" s="21" t="n"/>
      <c r="L49" s="19" t="n"/>
      <c r="M49" s="21" t="n"/>
      <c r="N49" s="21" t="n"/>
      <c r="O49" s="19" t="n"/>
      <c r="P49" s="19" t="n"/>
      <c r="Q49" s="35" t="n"/>
      <c r="R49" s="19" t="n"/>
      <c r="S49" s="19" t="n"/>
      <c r="T49" s="19" t="n"/>
      <c r="U49" s="19" t="n"/>
      <c r="V49" s="19" t="n"/>
      <c r="W49" s="35" t="n"/>
      <c r="X49" s="35" t="n"/>
      <c r="Y49" s="22" t="n"/>
      <c r="Z49" s="23">
        <f>IF(OR(A49="",B49=""),"",MAX(0,IF(W49&lt;&gt;"",W49-B49,Dashboard!$B$2-B49)))</f>
        <v/>
      </c>
      <c r="AA49" s="23">
        <f>IF(OR(A49="",B49="",W49=""),"",MAX(0,W49-B49))</f>
        <v/>
      </c>
      <c r="AB49" s="36">
        <f>IF(OR(A49="",B49="",T49=""),"",IFERROR(WORKDAY(B49,VLOOKUP(T49,'Lists &amp; Settings'!$A$2:$B$5,2,FALSE)),""))</f>
        <v/>
      </c>
      <c r="AC49" s="25">
        <f>IF(A49="","",IF(AB49="","Missing Data",IF(OR(U49="Approved",U49="Denied",U49="Canceled"),IF(W49="","Missing Decision Date",IF(W49&lt;=AB49,"Met","Missed")),IF(Dashboard!$B$2&gt;AB49,"Overdue",IF(AB49-Dashboard!$B$2&lt;=2,"Due Soon","On Track")))))</f>
        <v/>
      </c>
      <c r="AD49" s="26">
        <f>IF(A49="","",IF(B49="","Missing submitted date",IF(C49="","Missing requester",IF(D49="","Missing department",IF(E49="","Missing course code",IF(F49="","Missing course title",IF(H49="","Missing term",IF(Q49="","Missing effective date",IF(Q49&lt;B49,"Effective date precedes submission",IF(T49="","Missing priority",IF(U49="","Missing status",IF(OR(J49="",K49="",M49="",N49=""),"Missing meeting time",IF(OR(K49&lt;=J49,N49&lt;=M49),"End time must follow start time",IF(AND(OR(U49="Approved",U49="Denied",U49="Canceled"),W49=""),"Closed status needs decision date",IF(AND(W49&lt;&gt;"",W49&lt;B49),"Decision date precedes submission",IF(AND(X49&lt;&gt;"",U49&lt;&gt;"Approved"),"Implementation date requires Approved status",IF(AND(X49&lt;&gt;"",OR(W49="",X49&lt;W49)),"Implementation precedes decision","OK")))))))))))))))))</f>
        <v/>
      </c>
    </row>
    <row r="50">
      <c r="A50" s="19" t="n"/>
      <c r="B50" s="35" t="n"/>
      <c r="C50" s="19" t="n"/>
      <c r="D50" s="19" t="n"/>
      <c r="E50" s="19" t="n"/>
      <c r="F50" s="19" t="n"/>
      <c r="G50" s="19" t="n"/>
      <c r="H50" s="19" t="n"/>
      <c r="I50" s="19" t="n"/>
      <c r="J50" s="21" t="n"/>
      <c r="K50" s="21" t="n"/>
      <c r="L50" s="19" t="n"/>
      <c r="M50" s="21" t="n"/>
      <c r="N50" s="21" t="n"/>
      <c r="O50" s="19" t="n"/>
      <c r="P50" s="19" t="n"/>
      <c r="Q50" s="35" t="n"/>
      <c r="R50" s="19" t="n"/>
      <c r="S50" s="19" t="n"/>
      <c r="T50" s="19" t="n"/>
      <c r="U50" s="19" t="n"/>
      <c r="V50" s="19" t="n"/>
      <c r="W50" s="35" t="n"/>
      <c r="X50" s="35" t="n"/>
      <c r="Y50" s="22" t="n"/>
      <c r="Z50" s="23">
        <f>IF(OR(A50="",B50=""),"",MAX(0,IF(W50&lt;&gt;"",W50-B50,Dashboard!$B$2-B50)))</f>
        <v/>
      </c>
      <c r="AA50" s="23">
        <f>IF(OR(A50="",B50="",W50=""),"",MAX(0,W50-B50))</f>
        <v/>
      </c>
      <c r="AB50" s="36">
        <f>IF(OR(A50="",B50="",T50=""),"",IFERROR(WORKDAY(B50,VLOOKUP(T50,'Lists &amp; Settings'!$A$2:$B$5,2,FALSE)),""))</f>
        <v/>
      </c>
      <c r="AC50" s="25">
        <f>IF(A50="","",IF(AB50="","Missing Data",IF(OR(U50="Approved",U50="Denied",U50="Canceled"),IF(W50="","Missing Decision Date",IF(W50&lt;=AB50,"Met","Missed")),IF(Dashboard!$B$2&gt;AB50,"Overdue",IF(AB50-Dashboard!$B$2&lt;=2,"Due Soon","On Track")))))</f>
        <v/>
      </c>
      <c r="AD50" s="26">
        <f>IF(A50="","",IF(B50="","Missing submitted date",IF(C50="","Missing requester",IF(D50="","Missing department",IF(E50="","Missing course code",IF(F50="","Missing course title",IF(H50="","Missing term",IF(Q50="","Missing effective date",IF(Q50&lt;B50,"Effective date precedes submission",IF(T50="","Missing priority",IF(U50="","Missing status",IF(OR(J50="",K50="",M50="",N50=""),"Missing meeting time",IF(OR(K50&lt;=J50,N50&lt;=M50),"End time must follow start time",IF(AND(OR(U50="Approved",U50="Denied",U50="Canceled"),W50=""),"Closed status needs decision date",IF(AND(W50&lt;&gt;"",W50&lt;B50),"Decision date precedes submission",IF(AND(X50&lt;&gt;"",U50&lt;&gt;"Approved"),"Implementation date requires Approved status",IF(AND(X50&lt;&gt;"",OR(W50="",X50&lt;W50)),"Implementation precedes decision","OK")))))))))))))))))</f>
        <v/>
      </c>
    </row>
    <row r="51">
      <c r="A51" s="19" t="n"/>
      <c r="B51" s="35" t="n"/>
      <c r="C51" s="19" t="n"/>
      <c r="D51" s="19" t="n"/>
      <c r="E51" s="19" t="n"/>
      <c r="F51" s="19" t="n"/>
      <c r="G51" s="19" t="n"/>
      <c r="H51" s="19" t="n"/>
      <c r="I51" s="19" t="n"/>
      <c r="J51" s="21" t="n"/>
      <c r="K51" s="21" t="n"/>
      <c r="L51" s="19" t="n"/>
      <c r="M51" s="21" t="n"/>
      <c r="N51" s="21" t="n"/>
      <c r="O51" s="19" t="n"/>
      <c r="P51" s="19" t="n"/>
      <c r="Q51" s="35" t="n"/>
      <c r="R51" s="19" t="n"/>
      <c r="S51" s="19" t="n"/>
      <c r="T51" s="19" t="n"/>
      <c r="U51" s="19" t="n"/>
      <c r="V51" s="19" t="n"/>
      <c r="W51" s="35" t="n"/>
      <c r="X51" s="35" t="n"/>
      <c r="Y51" s="22" t="n"/>
      <c r="Z51" s="23">
        <f>IF(OR(A51="",B51=""),"",MAX(0,IF(W51&lt;&gt;"",W51-B51,Dashboard!$B$2-B51)))</f>
        <v/>
      </c>
      <c r="AA51" s="23">
        <f>IF(OR(A51="",B51="",W51=""),"",MAX(0,W51-B51))</f>
        <v/>
      </c>
      <c r="AB51" s="36">
        <f>IF(OR(A51="",B51="",T51=""),"",IFERROR(WORKDAY(B51,VLOOKUP(T51,'Lists &amp; Settings'!$A$2:$B$5,2,FALSE)),""))</f>
        <v/>
      </c>
      <c r="AC51" s="25">
        <f>IF(A51="","",IF(AB51="","Missing Data",IF(OR(U51="Approved",U51="Denied",U51="Canceled"),IF(W51="","Missing Decision Date",IF(W51&lt;=AB51,"Met","Missed")),IF(Dashboard!$B$2&gt;AB51,"Overdue",IF(AB51-Dashboard!$B$2&lt;=2,"Due Soon","On Track")))))</f>
        <v/>
      </c>
      <c r="AD51" s="26">
        <f>IF(A51="","",IF(B51="","Missing submitted date",IF(C51="","Missing requester",IF(D51="","Missing department",IF(E51="","Missing course code",IF(F51="","Missing course title",IF(H51="","Missing term",IF(Q51="","Missing effective date",IF(Q51&lt;B51,"Effective date precedes submission",IF(T51="","Missing priority",IF(U51="","Missing status",IF(OR(J51="",K51="",M51="",N51=""),"Missing meeting time",IF(OR(K51&lt;=J51,N51&lt;=M51),"End time must follow start time",IF(AND(OR(U51="Approved",U51="Denied",U51="Canceled"),W51=""),"Closed status needs decision date",IF(AND(W51&lt;&gt;"",W51&lt;B51),"Decision date precedes submission",IF(AND(X51&lt;&gt;"",U51&lt;&gt;"Approved"),"Implementation date requires Approved status",IF(AND(X51&lt;&gt;"",OR(W51="",X51&lt;W51)),"Implementation precedes decision","OK")))))))))))))))))</f>
        <v/>
      </c>
    </row>
    <row r="52">
      <c r="A52" s="19" t="n"/>
      <c r="B52" s="35" t="n"/>
      <c r="C52" s="19" t="n"/>
      <c r="D52" s="19" t="n"/>
      <c r="E52" s="19" t="n"/>
      <c r="F52" s="19" t="n"/>
      <c r="G52" s="19" t="n"/>
      <c r="H52" s="19" t="n"/>
      <c r="I52" s="19" t="n"/>
      <c r="J52" s="21" t="n"/>
      <c r="K52" s="21" t="n"/>
      <c r="L52" s="19" t="n"/>
      <c r="M52" s="21" t="n"/>
      <c r="N52" s="21" t="n"/>
      <c r="O52" s="19" t="n"/>
      <c r="P52" s="19" t="n"/>
      <c r="Q52" s="35" t="n"/>
      <c r="R52" s="19" t="n"/>
      <c r="S52" s="19" t="n"/>
      <c r="T52" s="19" t="n"/>
      <c r="U52" s="19" t="n"/>
      <c r="V52" s="19" t="n"/>
      <c r="W52" s="35" t="n"/>
      <c r="X52" s="35" t="n"/>
      <c r="Y52" s="22" t="n"/>
      <c r="Z52" s="23">
        <f>IF(OR(A52="",B52=""),"",MAX(0,IF(W52&lt;&gt;"",W52-B52,Dashboard!$B$2-B52)))</f>
        <v/>
      </c>
      <c r="AA52" s="23">
        <f>IF(OR(A52="",B52="",W52=""),"",MAX(0,W52-B52))</f>
        <v/>
      </c>
      <c r="AB52" s="36">
        <f>IF(OR(A52="",B52="",T52=""),"",IFERROR(WORKDAY(B52,VLOOKUP(T52,'Lists &amp; Settings'!$A$2:$B$5,2,FALSE)),""))</f>
        <v/>
      </c>
      <c r="AC52" s="25">
        <f>IF(A52="","",IF(AB52="","Missing Data",IF(OR(U52="Approved",U52="Denied",U52="Canceled"),IF(W52="","Missing Decision Date",IF(W52&lt;=AB52,"Met","Missed")),IF(Dashboard!$B$2&gt;AB52,"Overdue",IF(AB52-Dashboard!$B$2&lt;=2,"Due Soon","On Track")))))</f>
        <v/>
      </c>
      <c r="AD52" s="26">
        <f>IF(A52="","",IF(B52="","Missing submitted date",IF(C52="","Missing requester",IF(D52="","Missing department",IF(E52="","Missing course code",IF(F52="","Missing course title",IF(H52="","Missing term",IF(Q52="","Missing effective date",IF(Q52&lt;B52,"Effective date precedes submission",IF(T52="","Missing priority",IF(U52="","Missing status",IF(OR(J52="",K52="",M52="",N52=""),"Missing meeting time",IF(OR(K52&lt;=J52,N52&lt;=M52),"End time must follow start time",IF(AND(OR(U52="Approved",U52="Denied",U52="Canceled"),W52=""),"Closed status needs decision date",IF(AND(W52&lt;&gt;"",W52&lt;B52),"Decision date precedes submission",IF(AND(X52&lt;&gt;"",U52&lt;&gt;"Approved"),"Implementation date requires Approved status",IF(AND(X52&lt;&gt;"",OR(W52="",X52&lt;W52)),"Implementation precedes decision","OK")))))))))))))))))</f>
        <v/>
      </c>
    </row>
    <row r="53">
      <c r="A53" s="19" t="n"/>
      <c r="B53" s="35" t="n"/>
      <c r="C53" s="19" t="n"/>
      <c r="D53" s="19" t="n"/>
      <c r="E53" s="19" t="n"/>
      <c r="F53" s="19" t="n"/>
      <c r="G53" s="19" t="n"/>
      <c r="H53" s="19" t="n"/>
      <c r="I53" s="19" t="n"/>
      <c r="J53" s="21" t="n"/>
      <c r="K53" s="21" t="n"/>
      <c r="L53" s="19" t="n"/>
      <c r="M53" s="21" t="n"/>
      <c r="N53" s="21" t="n"/>
      <c r="O53" s="19" t="n"/>
      <c r="P53" s="19" t="n"/>
      <c r="Q53" s="35" t="n"/>
      <c r="R53" s="19" t="n"/>
      <c r="S53" s="19" t="n"/>
      <c r="T53" s="19" t="n"/>
      <c r="U53" s="19" t="n"/>
      <c r="V53" s="19" t="n"/>
      <c r="W53" s="35" t="n"/>
      <c r="X53" s="35" t="n"/>
      <c r="Y53" s="22" t="n"/>
      <c r="Z53" s="23">
        <f>IF(OR(A53="",B53=""),"",MAX(0,IF(W53&lt;&gt;"",W53-B53,Dashboard!$B$2-B53)))</f>
        <v/>
      </c>
      <c r="AA53" s="23">
        <f>IF(OR(A53="",B53="",W53=""),"",MAX(0,W53-B53))</f>
        <v/>
      </c>
      <c r="AB53" s="36">
        <f>IF(OR(A53="",B53="",T53=""),"",IFERROR(WORKDAY(B53,VLOOKUP(T53,'Lists &amp; Settings'!$A$2:$B$5,2,FALSE)),""))</f>
        <v/>
      </c>
      <c r="AC53" s="25">
        <f>IF(A53="","",IF(AB53="","Missing Data",IF(OR(U53="Approved",U53="Denied",U53="Canceled"),IF(W53="","Missing Decision Date",IF(W53&lt;=AB53,"Met","Missed")),IF(Dashboard!$B$2&gt;AB53,"Overdue",IF(AB53-Dashboard!$B$2&lt;=2,"Due Soon","On Track")))))</f>
        <v/>
      </c>
      <c r="AD53" s="26">
        <f>IF(A53="","",IF(B53="","Missing submitted date",IF(C53="","Missing requester",IF(D53="","Missing department",IF(E53="","Missing course code",IF(F53="","Missing course title",IF(H53="","Missing term",IF(Q53="","Missing effective date",IF(Q53&lt;B53,"Effective date precedes submission",IF(T53="","Missing priority",IF(U53="","Missing status",IF(OR(J53="",K53="",M53="",N53=""),"Missing meeting time",IF(OR(K53&lt;=J53,N53&lt;=M53),"End time must follow start time",IF(AND(OR(U53="Approved",U53="Denied",U53="Canceled"),W53=""),"Closed status needs decision date",IF(AND(W53&lt;&gt;"",W53&lt;B53),"Decision date precedes submission",IF(AND(X53&lt;&gt;"",U53&lt;&gt;"Approved"),"Implementation date requires Approved status",IF(AND(X53&lt;&gt;"",OR(W53="",X53&lt;W53)),"Implementation precedes decision","OK")))))))))))))))))</f>
        <v/>
      </c>
    </row>
    <row r="54">
      <c r="A54" s="19" t="n"/>
      <c r="B54" s="35" t="n"/>
      <c r="C54" s="19" t="n"/>
      <c r="D54" s="19" t="n"/>
      <c r="E54" s="19" t="n"/>
      <c r="F54" s="19" t="n"/>
      <c r="G54" s="19" t="n"/>
      <c r="H54" s="19" t="n"/>
      <c r="I54" s="19" t="n"/>
      <c r="J54" s="21" t="n"/>
      <c r="K54" s="21" t="n"/>
      <c r="L54" s="19" t="n"/>
      <c r="M54" s="21" t="n"/>
      <c r="N54" s="21" t="n"/>
      <c r="O54" s="19" t="n"/>
      <c r="P54" s="19" t="n"/>
      <c r="Q54" s="35" t="n"/>
      <c r="R54" s="19" t="n"/>
      <c r="S54" s="19" t="n"/>
      <c r="T54" s="19" t="n"/>
      <c r="U54" s="19" t="n"/>
      <c r="V54" s="19" t="n"/>
      <c r="W54" s="35" t="n"/>
      <c r="X54" s="35" t="n"/>
      <c r="Y54" s="22" t="n"/>
      <c r="Z54" s="23">
        <f>IF(OR(A54="",B54=""),"",MAX(0,IF(W54&lt;&gt;"",W54-B54,Dashboard!$B$2-B54)))</f>
        <v/>
      </c>
      <c r="AA54" s="23">
        <f>IF(OR(A54="",B54="",W54=""),"",MAX(0,W54-B54))</f>
        <v/>
      </c>
      <c r="AB54" s="36">
        <f>IF(OR(A54="",B54="",T54=""),"",IFERROR(WORKDAY(B54,VLOOKUP(T54,'Lists &amp; Settings'!$A$2:$B$5,2,FALSE)),""))</f>
        <v/>
      </c>
      <c r="AC54" s="25">
        <f>IF(A54="","",IF(AB54="","Missing Data",IF(OR(U54="Approved",U54="Denied",U54="Canceled"),IF(W54="","Missing Decision Date",IF(W54&lt;=AB54,"Met","Missed")),IF(Dashboard!$B$2&gt;AB54,"Overdue",IF(AB54-Dashboard!$B$2&lt;=2,"Due Soon","On Track")))))</f>
        <v/>
      </c>
      <c r="AD54" s="26">
        <f>IF(A54="","",IF(B54="","Missing submitted date",IF(C54="","Missing requester",IF(D54="","Missing department",IF(E54="","Missing course code",IF(F54="","Missing course title",IF(H54="","Missing term",IF(Q54="","Missing effective date",IF(Q54&lt;B54,"Effective date precedes submission",IF(T54="","Missing priority",IF(U54="","Missing status",IF(OR(J54="",K54="",M54="",N54=""),"Missing meeting time",IF(OR(K54&lt;=J54,N54&lt;=M54),"End time must follow start time",IF(AND(OR(U54="Approved",U54="Denied",U54="Canceled"),W54=""),"Closed status needs decision date",IF(AND(W54&lt;&gt;"",W54&lt;B54),"Decision date precedes submission",IF(AND(X54&lt;&gt;"",U54&lt;&gt;"Approved"),"Implementation date requires Approved status",IF(AND(X54&lt;&gt;"",OR(W54="",X54&lt;W54)),"Implementation precedes decision","OK")))))))))))))))))</f>
        <v/>
      </c>
    </row>
    <row r="55">
      <c r="A55" s="19" t="n"/>
      <c r="B55" s="35" t="n"/>
      <c r="C55" s="19" t="n"/>
      <c r="D55" s="19" t="n"/>
      <c r="E55" s="19" t="n"/>
      <c r="F55" s="19" t="n"/>
      <c r="G55" s="19" t="n"/>
      <c r="H55" s="19" t="n"/>
      <c r="I55" s="19" t="n"/>
      <c r="J55" s="21" t="n"/>
      <c r="K55" s="21" t="n"/>
      <c r="L55" s="19" t="n"/>
      <c r="M55" s="21" t="n"/>
      <c r="N55" s="21" t="n"/>
      <c r="O55" s="19" t="n"/>
      <c r="P55" s="19" t="n"/>
      <c r="Q55" s="35" t="n"/>
      <c r="R55" s="19" t="n"/>
      <c r="S55" s="19" t="n"/>
      <c r="T55" s="19" t="n"/>
      <c r="U55" s="19" t="n"/>
      <c r="V55" s="19" t="n"/>
      <c r="W55" s="35" t="n"/>
      <c r="X55" s="35" t="n"/>
      <c r="Y55" s="22" t="n"/>
      <c r="Z55" s="23">
        <f>IF(OR(A55="",B55=""),"",MAX(0,IF(W55&lt;&gt;"",W55-B55,Dashboard!$B$2-B55)))</f>
        <v/>
      </c>
      <c r="AA55" s="23">
        <f>IF(OR(A55="",B55="",W55=""),"",MAX(0,W55-B55))</f>
        <v/>
      </c>
      <c r="AB55" s="36">
        <f>IF(OR(A55="",B55="",T55=""),"",IFERROR(WORKDAY(B55,VLOOKUP(T55,'Lists &amp; Settings'!$A$2:$B$5,2,FALSE)),""))</f>
        <v/>
      </c>
      <c r="AC55" s="25">
        <f>IF(A55="","",IF(AB55="","Missing Data",IF(OR(U55="Approved",U55="Denied",U55="Canceled"),IF(W55="","Missing Decision Date",IF(W55&lt;=AB55,"Met","Missed")),IF(Dashboard!$B$2&gt;AB55,"Overdue",IF(AB55-Dashboard!$B$2&lt;=2,"Due Soon","On Track")))))</f>
        <v/>
      </c>
      <c r="AD55" s="26">
        <f>IF(A55="","",IF(B55="","Missing submitted date",IF(C55="","Missing requester",IF(D55="","Missing department",IF(E55="","Missing course code",IF(F55="","Missing course title",IF(H55="","Missing term",IF(Q55="","Missing effective date",IF(Q55&lt;B55,"Effective date precedes submission",IF(T55="","Missing priority",IF(U55="","Missing status",IF(OR(J55="",K55="",M55="",N55=""),"Missing meeting time",IF(OR(K55&lt;=J55,N55&lt;=M55),"End time must follow start time",IF(AND(OR(U55="Approved",U55="Denied",U55="Canceled"),W55=""),"Closed status needs decision date",IF(AND(W55&lt;&gt;"",W55&lt;B55),"Decision date precedes submission",IF(AND(X55&lt;&gt;"",U55&lt;&gt;"Approved"),"Implementation date requires Approved status",IF(AND(X55&lt;&gt;"",OR(W55="",X55&lt;W55)),"Implementation precedes decision","OK")))))))))))))))))</f>
        <v/>
      </c>
    </row>
    <row r="56">
      <c r="A56" s="19" t="n"/>
      <c r="B56" s="35" t="n"/>
      <c r="C56" s="19" t="n"/>
      <c r="D56" s="19" t="n"/>
      <c r="E56" s="19" t="n"/>
      <c r="F56" s="19" t="n"/>
      <c r="G56" s="19" t="n"/>
      <c r="H56" s="19" t="n"/>
      <c r="I56" s="19" t="n"/>
      <c r="J56" s="21" t="n"/>
      <c r="K56" s="21" t="n"/>
      <c r="L56" s="19" t="n"/>
      <c r="M56" s="21" t="n"/>
      <c r="N56" s="21" t="n"/>
      <c r="O56" s="19" t="n"/>
      <c r="P56" s="19" t="n"/>
      <c r="Q56" s="35" t="n"/>
      <c r="R56" s="19" t="n"/>
      <c r="S56" s="19" t="n"/>
      <c r="T56" s="19" t="n"/>
      <c r="U56" s="19" t="n"/>
      <c r="V56" s="19" t="n"/>
      <c r="W56" s="35" t="n"/>
      <c r="X56" s="35" t="n"/>
      <c r="Y56" s="22" t="n"/>
      <c r="Z56" s="23">
        <f>IF(OR(A56="",B56=""),"",MAX(0,IF(W56&lt;&gt;"",W56-B56,Dashboard!$B$2-B56)))</f>
        <v/>
      </c>
      <c r="AA56" s="23">
        <f>IF(OR(A56="",B56="",W56=""),"",MAX(0,W56-B56))</f>
        <v/>
      </c>
      <c r="AB56" s="36">
        <f>IF(OR(A56="",B56="",T56=""),"",IFERROR(WORKDAY(B56,VLOOKUP(T56,'Lists &amp; Settings'!$A$2:$B$5,2,FALSE)),""))</f>
        <v/>
      </c>
      <c r="AC56" s="25">
        <f>IF(A56="","",IF(AB56="","Missing Data",IF(OR(U56="Approved",U56="Denied",U56="Canceled"),IF(W56="","Missing Decision Date",IF(W56&lt;=AB56,"Met","Missed")),IF(Dashboard!$B$2&gt;AB56,"Overdue",IF(AB56-Dashboard!$B$2&lt;=2,"Due Soon","On Track")))))</f>
        <v/>
      </c>
      <c r="AD56" s="26">
        <f>IF(A56="","",IF(B56="","Missing submitted date",IF(C56="","Missing requester",IF(D56="","Missing department",IF(E56="","Missing course code",IF(F56="","Missing course title",IF(H56="","Missing term",IF(Q56="","Missing effective date",IF(Q56&lt;B56,"Effective date precedes submission",IF(T56="","Missing priority",IF(U56="","Missing status",IF(OR(J56="",K56="",M56="",N56=""),"Missing meeting time",IF(OR(K56&lt;=J56,N56&lt;=M56),"End time must follow start time",IF(AND(OR(U56="Approved",U56="Denied",U56="Canceled"),W56=""),"Closed status needs decision date",IF(AND(W56&lt;&gt;"",W56&lt;B56),"Decision date precedes submission",IF(AND(X56&lt;&gt;"",U56&lt;&gt;"Approved"),"Implementation date requires Approved status",IF(AND(X56&lt;&gt;"",OR(W56="",X56&lt;W56)),"Implementation precedes decision","OK")))))))))))))))))</f>
        <v/>
      </c>
    </row>
    <row r="57">
      <c r="A57" s="19" t="n"/>
      <c r="B57" s="35" t="n"/>
      <c r="C57" s="19" t="n"/>
      <c r="D57" s="19" t="n"/>
      <c r="E57" s="19" t="n"/>
      <c r="F57" s="19" t="n"/>
      <c r="G57" s="19" t="n"/>
      <c r="H57" s="19" t="n"/>
      <c r="I57" s="19" t="n"/>
      <c r="J57" s="21" t="n"/>
      <c r="K57" s="21" t="n"/>
      <c r="L57" s="19" t="n"/>
      <c r="M57" s="21" t="n"/>
      <c r="N57" s="21" t="n"/>
      <c r="O57" s="19" t="n"/>
      <c r="P57" s="19" t="n"/>
      <c r="Q57" s="35" t="n"/>
      <c r="R57" s="19" t="n"/>
      <c r="S57" s="19" t="n"/>
      <c r="T57" s="19" t="n"/>
      <c r="U57" s="19" t="n"/>
      <c r="V57" s="19" t="n"/>
      <c r="W57" s="35" t="n"/>
      <c r="X57" s="35" t="n"/>
      <c r="Y57" s="22" t="n"/>
      <c r="Z57" s="23">
        <f>IF(OR(A57="",B57=""),"",MAX(0,IF(W57&lt;&gt;"",W57-B57,Dashboard!$B$2-B57)))</f>
        <v/>
      </c>
      <c r="AA57" s="23">
        <f>IF(OR(A57="",B57="",W57=""),"",MAX(0,W57-B57))</f>
        <v/>
      </c>
      <c r="AB57" s="36">
        <f>IF(OR(A57="",B57="",T57=""),"",IFERROR(WORKDAY(B57,VLOOKUP(T57,'Lists &amp; Settings'!$A$2:$B$5,2,FALSE)),""))</f>
        <v/>
      </c>
      <c r="AC57" s="25">
        <f>IF(A57="","",IF(AB57="","Missing Data",IF(OR(U57="Approved",U57="Denied",U57="Canceled"),IF(W57="","Missing Decision Date",IF(W57&lt;=AB57,"Met","Missed")),IF(Dashboard!$B$2&gt;AB57,"Overdue",IF(AB57-Dashboard!$B$2&lt;=2,"Due Soon","On Track")))))</f>
        <v/>
      </c>
      <c r="AD57" s="26">
        <f>IF(A57="","",IF(B57="","Missing submitted date",IF(C57="","Missing requester",IF(D57="","Missing department",IF(E57="","Missing course code",IF(F57="","Missing course title",IF(H57="","Missing term",IF(Q57="","Missing effective date",IF(Q57&lt;B57,"Effective date precedes submission",IF(T57="","Missing priority",IF(U57="","Missing status",IF(OR(J57="",K57="",M57="",N57=""),"Missing meeting time",IF(OR(K57&lt;=J57,N57&lt;=M57),"End time must follow start time",IF(AND(OR(U57="Approved",U57="Denied",U57="Canceled"),W57=""),"Closed status needs decision date",IF(AND(W57&lt;&gt;"",W57&lt;B57),"Decision date precedes submission",IF(AND(X57&lt;&gt;"",U57&lt;&gt;"Approved"),"Implementation date requires Approved status",IF(AND(X57&lt;&gt;"",OR(W57="",X57&lt;W57)),"Implementation precedes decision","OK")))))))))))))))))</f>
        <v/>
      </c>
    </row>
    <row r="58">
      <c r="A58" s="19" t="n"/>
      <c r="B58" s="35" t="n"/>
      <c r="C58" s="19" t="n"/>
      <c r="D58" s="19" t="n"/>
      <c r="E58" s="19" t="n"/>
      <c r="F58" s="19" t="n"/>
      <c r="G58" s="19" t="n"/>
      <c r="H58" s="19" t="n"/>
      <c r="I58" s="19" t="n"/>
      <c r="J58" s="21" t="n"/>
      <c r="K58" s="21" t="n"/>
      <c r="L58" s="19" t="n"/>
      <c r="M58" s="21" t="n"/>
      <c r="N58" s="21" t="n"/>
      <c r="O58" s="19" t="n"/>
      <c r="P58" s="19" t="n"/>
      <c r="Q58" s="35" t="n"/>
      <c r="R58" s="19" t="n"/>
      <c r="S58" s="19" t="n"/>
      <c r="T58" s="19" t="n"/>
      <c r="U58" s="19" t="n"/>
      <c r="V58" s="19" t="n"/>
      <c r="W58" s="35" t="n"/>
      <c r="X58" s="35" t="n"/>
      <c r="Y58" s="22" t="n"/>
      <c r="Z58" s="23">
        <f>IF(OR(A58="",B58=""),"",MAX(0,IF(W58&lt;&gt;"",W58-B58,Dashboard!$B$2-B58)))</f>
        <v/>
      </c>
      <c r="AA58" s="23">
        <f>IF(OR(A58="",B58="",W58=""),"",MAX(0,W58-B58))</f>
        <v/>
      </c>
      <c r="AB58" s="36">
        <f>IF(OR(A58="",B58="",T58=""),"",IFERROR(WORKDAY(B58,VLOOKUP(T58,'Lists &amp; Settings'!$A$2:$B$5,2,FALSE)),""))</f>
        <v/>
      </c>
      <c r="AC58" s="25">
        <f>IF(A58="","",IF(AB58="","Missing Data",IF(OR(U58="Approved",U58="Denied",U58="Canceled"),IF(W58="","Missing Decision Date",IF(W58&lt;=AB58,"Met","Missed")),IF(Dashboard!$B$2&gt;AB58,"Overdue",IF(AB58-Dashboard!$B$2&lt;=2,"Due Soon","On Track")))))</f>
        <v/>
      </c>
      <c r="AD58" s="26">
        <f>IF(A58="","",IF(B58="","Missing submitted date",IF(C58="","Missing requester",IF(D58="","Missing department",IF(E58="","Missing course code",IF(F58="","Missing course title",IF(H58="","Missing term",IF(Q58="","Missing effective date",IF(Q58&lt;B58,"Effective date precedes submission",IF(T58="","Missing priority",IF(U58="","Missing status",IF(OR(J58="",K58="",M58="",N58=""),"Missing meeting time",IF(OR(K58&lt;=J58,N58&lt;=M58),"End time must follow start time",IF(AND(OR(U58="Approved",U58="Denied",U58="Canceled"),W58=""),"Closed status needs decision date",IF(AND(W58&lt;&gt;"",W58&lt;B58),"Decision date precedes submission",IF(AND(X58&lt;&gt;"",U58&lt;&gt;"Approved"),"Implementation date requires Approved status",IF(AND(X58&lt;&gt;"",OR(W58="",X58&lt;W58)),"Implementation precedes decision","OK")))))))))))))))))</f>
        <v/>
      </c>
    </row>
    <row r="59">
      <c r="A59" s="19" t="n"/>
      <c r="B59" s="35" t="n"/>
      <c r="C59" s="19" t="n"/>
      <c r="D59" s="19" t="n"/>
      <c r="E59" s="19" t="n"/>
      <c r="F59" s="19" t="n"/>
      <c r="G59" s="19" t="n"/>
      <c r="H59" s="19" t="n"/>
      <c r="I59" s="19" t="n"/>
      <c r="J59" s="21" t="n"/>
      <c r="K59" s="21" t="n"/>
      <c r="L59" s="19" t="n"/>
      <c r="M59" s="21" t="n"/>
      <c r="N59" s="21" t="n"/>
      <c r="O59" s="19" t="n"/>
      <c r="P59" s="19" t="n"/>
      <c r="Q59" s="35" t="n"/>
      <c r="R59" s="19" t="n"/>
      <c r="S59" s="19" t="n"/>
      <c r="T59" s="19" t="n"/>
      <c r="U59" s="19" t="n"/>
      <c r="V59" s="19" t="n"/>
      <c r="W59" s="35" t="n"/>
      <c r="X59" s="35" t="n"/>
      <c r="Y59" s="22" t="n"/>
      <c r="Z59" s="23">
        <f>IF(OR(A59="",B59=""),"",MAX(0,IF(W59&lt;&gt;"",W59-B59,Dashboard!$B$2-B59)))</f>
        <v/>
      </c>
      <c r="AA59" s="23">
        <f>IF(OR(A59="",B59="",W59=""),"",MAX(0,W59-B59))</f>
        <v/>
      </c>
      <c r="AB59" s="36">
        <f>IF(OR(A59="",B59="",T59=""),"",IFERROR(WORKDAY(B59,VLOOKUP(T59,'Lists &amp; Settings'!$A$2:$B$5,2,FALSE)),""))</f>
        <v/>
      </c>
      <c r="AC59" s="25">
        <f>IF(A59="","",IF(AB59="","Missing Data",IF(OR(U59="Approved",U59="Denied",U59="Canceled"),IF(W59="","Missing Decision Date",IF(W59&lt;=AB59,"Met","Missed")),IF(Dashboard!$B$2&gt;AB59,"Overdue",IF(AB59-Dashboard!$B$2&lt;=2,"Due Soon","On Track")))))</f>
        <v/>
      </c>
      <c r="AD59" s="26">
        <f>IF(A59="","",IF(B59="","Missing submitted date",IF(C59="","Missing requester",IF(D59="","Missing department",IF(E59="","Missing course code",IF(F59="","Missing course title",IF(H59="","Missing term",IF(Q59="","Missing effective date",IF(Q59&lt;B59,"Effective date precedes submission",IF(T59="","Missing priority",IF(U59="","Missing status",IF(OR(J59="",K59="",M59="",N59=""),"Missing meeting time",IF(OR(K59&lt;=J59,N59&lt;=M59),"End time must follow start time",IF(AND(OR(U59="Approved",U59="Denied",U59="Canceled"),W59=""),"Closed status needs decision date",IF(AND(W59&lt;&gt;"",W59&lt;B59),"Decision date precedes submission",IF(AND(X59&lt;&gt;"",U59&lt;&gt;"Approved"),"Implementation date requires Approved status",IF(AND(X59&lt;&gt;"",OR(W59="",X59&lt;W59)),"Implementation precedes decision","OK")))))))))))))))))</f>
        <v/>
      </c>
    </row>
    <row r="60">
      <c r="A60" s="19" t="n"/>
      <c r="B60" s="35" t="n"/>
      <c r="C60" s="19" t="n"/>
      <c r="D60" s="19" t="n"/>
      <c r="E60" s="19" t="n"/>
      <c r="F60" s="19" t="n"/>
      <c r="G60" s="19" t="n"/>
      <c r="H60" s="19" t="n"/>
      <c r="I60" s="19" t="n"/>
      <c r="J60" s="21" t="n"/>
      <c r="K60" s="21" t="n"/>
      <c r="L60" s="19" t="n"/>
      <c r="M60" s="21" t="n"/>
      <c r="N60" s="21" t="n"/>
      <c r="O60" s="19" t="n"/>
      <c r="P60" s="19" t="n"/>
      <c r="Q60" s="35" t="n"/>
      <c r="R60" s="19" t="n"/>
      <c r="S60" s="19" t="n"/>
      <c r="T60" s="19" t="n"/>
      <c r="U60" s="19" t="n"/>
      <c r="V60" s="19" t="n"/>
      <c r="W60" s="35" t="n"/>
      <c r="X60" s="35" t="n"/>
      <c r="Y60" s="22" t="n"/>
      <c r="Z60" s="23">
        <f>IF(OR(A60="",B60=""),"",MAX(0,IF(W60&lt;&gt;"",W60-B60,Dashboard!$B$2-B60)))</f>
        <v/>
      </c>
      <c r="AA60" s="23">
        <f>IF(OR(A60="",B60="",W60=""),"",MAX(0,W60-B60))</f>
        <v/>
      </c>
      <c r="AB60" s="36">
        <f>IF(OR(A60="",B60="",T60=""),"",IFERROR(WORKDAY(B60,VLOOKUP(T60,'Lists &amp; Settings'!$A$2:$B$5,2,FALSE)),""))</f>
        <v/>
      </c>
      <c r="AC60" s="25">
        <f>IF(A60="","",IF(AB60="","Missing Data",IF(OR(U60="Approved",U60="Denied",U60="Canceled"),IF(W60="","Missing Decision Date",IF(W60&lt;=AB60,"Met","Missed")),IF(Dashboard!$B$2&gt;AB60,"Overdue",IF(AB60-Dashboard!$B$2&lt;=2,"Due Soon","On Track")))))</f>
        <v/>
      </c>
      <c r="AD60" s="26">
        <f>IF(A60="","",IF(B60="","Missing submitted date",IF(C60="","Missing requester",IF(D60="","Missing department",IF(E60="","Missing course code",IF(F60="","Missing course title",IF(H60="","Missing term",IF(Q60="","Missing effective date",IF(Q60&lt;B60,"Effective date precedes submission",IF(T60="","Missing priority",IF(U60="","Missing status",IF(OR(J60="",K60="",M60="",N60=""),"Missing meeting time",IF(OR(K60&lt;=J60,N60&lt;=M60),"End time must follow start time",IF(AND(OR(U60="Approved",U60="Denied",U60="Canceled"),W60=""),"Closed status needs decision date",IF(AND(W60&lt;&gt;"",W60&lt;B60),"Decision date precedes submission",IF(AND(X60&lt;&gt;"",U60&lt;&gt;"Approved"),"Implementation date requires Approved status",IF(AND(X60&lt;&gt;"",OR(W60="",X60&lt;W60)),"Implementation precedes decision","OK")))))))))))))))))</f>
        <v/>
      </c>
    </row>
    <row r="61">
      <c r="A61" s="19" t="n"/>
      <c r="B61" s="35" t="n"/>
      <c r="C61" s="19" t="n"/>
      <c r="D61" s="19" t="n"/>
      <c r="E61" s="19" t="n"/>
      <c r="F61" s="19" t="n"/>
      <c r="G61" s="19" t="n"/>
      <c r="H61" s="19" t="n"/>
      <c r="I61" s="19" t="n"/>
      <c r="J61" s="21" t="n"/>
      <c r="K61" s="21" t="n"/>
      <c r="L61" s="19" t="n"/>
      <c r="M61" s="21" t="n"/>
      <c r="N61" s="21" t="n"/>
      <c r="O61" s="19" t="n"/>
      <c r="P61" s="19" t="n"/>
      <c r="Q61" s="35" t="n"/>
      <c r="R61" s="19" t="n"/>
      <c r="S61" s="19" t="n"/>
      <c r="T61" s="19" t="n"/>
      <c r="U61" s="19" t="n"/>
      <c r="V61" s="19" t="n"/>
      <c r="W61" s="35" t="n"/>
      <c r="X61" s="35" t="n"/>
      <c r="Y61" s="22" t="n"/>
      <c r="Z61" s="23">
        <f>IF(OR(A61="",B61=""),"",MAX(0,IF(W61&lt;&gt;"",W61-B61,Dashboard!$B$2-B61)))</f>
        <v/>
      </c>
      <c r="AA61" s="23">
        <f>IF(OR(A61="",B61="",W61=""),"",MAX(0,W61-B61))</f>
        <v/>
      </c>
      <c r="AB61" s="36">
        <f>IF(OR(A61="",B61="",T61=""),"",IFERROR(WORKDAY(B61,VLOOKUP(T61,'Lists &amp; Settings'!$A$2:$B$5,2,FALSE)),""))</f>
        <v/>
      </c>
      <c r="AC61" s="25">
        <f>IF(A61="","",IF(AB61="","Missing Data",IF(OR(U61="Approved",U61="Denied",U61="Canceled"),IF(W61="","Missing Decision Date",IF(W61&lt;=AB61,"Met","Missed")),IF(Dashboard!$B$2&gt;AB61,"Overdue",IF(AB61-Dashboard!$B$2&lt;=2,"Due Soon","On Track")))))</f>
        <v/>
      </c>
      <c r="AD61" s="26">
        <f>IF(A61="","",IF(B61="","Missing submitted date",IF(C61="","Missing requester",IF(D61="","Missing department",IF(E61="","Missing course code",IF(F61="","Missing course title",IF(H61="","Missing term",IF(Q61="","Missing effective date",IF(Q61&lt;B61,"Effective date precedes submission",IF(T61="","Missing priority",IF(U61="","Missing status",IF(OR(J61="",K61="",M61="",N61=""),"Missing meeting time",IF(OR(K61&lt;=J61,N61&lt;=M61),"End time must follow start time",IF(AND(OR(U61="Approved",U61="Denied",U61="Canceled"),W61=""),"Closed status needs decision date",IF(AND(W61&lt;&gt;"",W61&lt;B61),"Decision date precedes submission",IF(AND(X61&lt;&gt;"",U61&lt;&gt;"Approved"),"Implementation date requires Approved status",IF(AND(X61&lt;&gt;"",OR(W61="",X61&lt;W61)),"Implementation precedes decision","OK")))))))))))))))))</f>
        <v/>
      </c>
    </row>
    <row r="62">
      <c r="A62" s="19" t="n"/>
      <c r="B62" s="35" t="n"/>
      <c r="C62" s="19" t="n"/>
      <c r="D62" s="19" t="n"/>
      <c r="E62" s="19" t="n"/>
      <c r="F62" s="19" t="n"/>
      <c r="G62" s="19" t="n"/>
      <c r="H62" s="19" t="n"/>
      <c r="I62" s="19" t="n"/>
      <c r="J62" s="21" t="n"/>
      <c r="K62" s="21" t="n"/>
      <c r="L62" s="19" t="n"/>
      <c r="M62" s="21" t="n"/>
      <c r="N62" s="21" t="n"/>
      <c r="O62" s="19" t="n"/>
      <c r="P62" s="19" t="n"/>
      <c r="Q62" s="35" t="n"/>
      <c r="R62" s="19" t="n"/>
      <c r="S62" s="19" t="n"/>
      <c r="T62" s="19" t="n"/>
      <c r="U62" s="19" t="n"/>
      <c r="V62" s="19" t="n"/>
      <c r="W62" s="35" t="n"/>
      <c r="X62" s="35" t="n"/>
      <c r="Y62" s="22" t="n"/>
      <c r="Z62" s="23">
        <f>IF(OR(A62="",B62=""),"",MAX(0,IF(W62&lt;&gt;"",W62-B62,Dashboard!$B$2-B62)))</f>
        <v/>
      </c>
      <c r="AA62" s="23">
        <f>IF(OR(A62="",B62="",W62=""),"",MAX(0,W62-B62))</f>
        <v/>
      </c>
      <c r="AB62" s="36">
        <f>IF(OR(A62="",B62="",T62=""),"",IFERROR(WORKDAY(B62,VLOOKUP(T62,'Lists &amp; Settings'!$A$2:$B$5,2,FALSE)),""))</f>
        <v/>
      </c>
      <c r="AC62" s="25">
        <f>IF(A62="","",IF(AB62="","Missing Data",IF(OR(U62="Approved",U62="Denied",U62="Canceled"),IF(W62="","Missing Decision Date",IF(W62&lt;=AB62,"Met","Missed")),IF(Dashboard!$B$2&gt;AB62,"Overdue",IF(AB62-Dashboard!$B$2&lt;=2,"Due Soon","On Track")))))</f>
        <v/>
      </c>
      <c r="AD62" s="26">
        <f>IF(A62="","",IF(B62="","Missing submitted date",IF(C62="","Missing requester",IF(D62="","Missing department",IF(E62="","Missing course code",IF(F62="","Missing course title",IF(H62="","Missing term",IF(Q62="","Missing effective date",IF(Q62&lt;B62,"Effective date precedes submission",IF(T62="","Missing priority",IF(U62="","Missing status",IF(OR(J62="",K62="",M62="",N62=""),"Missing meeting time",IF(OR(K62&lt;=J62,N62&lt;=M62),"End time must follow start time",IF(AND(OR(U62="Approved",U62="Denied",U62="Canceled"),W62=""),"Closed status needs decision date",IF(AND(W62&lt;&gt;"",W62&lt;B62),"Decision date precedes submission",IF(AND(X62&lt;&gt;"",U62&lt;&gt;"Approved"),"Implementation date requires Approved status",IF(AND(X62&lt;&gt;"",OR(W62="",X62&lt;W62)),"Implementation precedes decision","OK")))))))))))))))))</f>
        <v/>
      </c>
    </row>
    <row r="63">
      <c r="A63" s="19" t="n"/>
      <c r="B63" s="35" t="n"/>
      <c r="C63" s="19" t="n"/>
      <c r="D63" s="19" t="n"/>
      <c r="E63" s="19" t="n"/>
      <c r="F63" s="19" t="n"/>
      <c r="G63" s="19" t="n"/>
      <c r="H63" s="19" t="n"/>
      <c r="I63" s="19" t="n"/>
      <c r="J63" s="21" t="n"/>
      <c r="K63" s="21" t="n"/>
      <c r="L63" s="19" t="n"/>
      <c r="M63" s="21" t="n"/>
      <c r="N63" s="21" t="n"/>
      <c r="O63" s="19" t="n"/>
      <c r="P63" s="19" t="n"/>
      <c r="Q63" s="35" t="n"/>
      <c r="R63" s="19" t="n"/>
      <c r="S63" s="19" t="n"/>
      <c r="T63" s="19" t="n"/>
      <c r="U63" s="19" t="n"/>
      <c r="V63" s="19" t="n"/>
      <c r="W63" s="35" t="n"/>
      <c r="X63" s="35" t="n"/>
      <c r="Y63" s="22" t="n"/>
      <c r="Z63" s="23">
        <f>IF(OR(A63="",B63=""),"",MAX(0,IF(W63&lt;&gt;"",W63-B63,Dashboard!$B$2-B63)))</f>
        <v/>
      </c>
      <c r="AA63" s="23">
        <f>IF(OR(A63="",B63="",W63=""),"",MAX(0,W63-B63))</f>
        <v/>
      </c>
      <c r="AB63" s="36">
        <f>IF(OR(A63="",B63="",T63=""),"",IFERROR(WORKDAY(B63,VLOOKUP(T63,'Lists &amp; Settings'!$A$2:$B$5,2,FALSE)),""))</f>
        <v/>
      </c>
      <c r="AC63" s="25">
        <f>IF(A63="","",IF(AB63="","Missing Data",IF(OR(U63="Approved",U63="Denied",U63="Canceled"),IF(W63="","Missing Decision Date",IF(W63&lt;=AB63,"Met","Missed")),IF(Dashboard!$B$2&gt;AB63,"Overdue",IF(AB63-Dashboard!$B$2&lt;=2,"Due Soon","On Track")))))</f>
        <v/>
      </c>
      <c r="AD63" s="26">
        <f>IF(A63="","",IF(B63="","Missing submitted date",IF(C63="","Missing requester",IF(D63="","Missing department",IF(E63="","Missing course code",IF(F63="","Missing course title",IF(H63="","Missing term",IF(Q63="","Missing effective date",IF(Q63&lt;B63,"Effective date precedes submission",IF(T63="","Missing priority",IF(U63="","Missing status",IF(OR(J63="",K63="",M63="",N63=""),"Missing meeting time",IF(OR(K63&lt;=J63,N63&lt;=M63),"End time must follow start time",IF(AND(OR(U63="Approved",U63="Denied",U63="Canceled"),W63=""),"Closed status needs decision date",IF(AND(W63&lt;&gt;"",W63&lt;B63),"Decision date precedes submission",IF(AND(X63&lt;&gt;"",U63&lt;&gt;"Approved"),"Implementation date requires Approved status",IF(AND(X63&lt;&gt;"",OR(W63="",X63&lt;W63)),"Implementation precedes decision","OK")))))))))))))))))</f>
        <v/>
      </c>
    </row>
    <row r="64">
      <c r="A64" s="19" t="n"/>
      <c r="B64" s="35" t="n"/>
      <c r="C64" s="19" t="n"/>
      <c r="D64" s="19" t="n"/>
      <c r="E64" s="19" t="n"/>
      <c r="F64" s="19" t="n"/>
      <c r="G64" s="19" t="n"/>
      <c r="H64" s="19" t="n"/>
      <c r="I64" s="19" t="n"/>
      <c r="J64" s="21" t="n"/>
      <c r="K64" s="21" t="n"/>
      <c r="L64" s="19" t="n"/>
      <c r="M64" s="21" t="n"/>
      <c r="N64" s="21" t="n"/>
      <c r="O64" s="19" t="n"/>
      <c r="P64" s="19" t="n"/>
      <c r="Q64" s="35" t="n"/>
      <c r="R64" s="19" t="n"/>
      <c r="S64" s="19" t="n"/>
      <c r="T64" s="19" t="n"/>
      <c r="U64" s="19" t="n"/>
      <c r="V64" s="19" t="n"/>
      <c r="W64" s="35" t="n"/>
      <c r="X64" s="35" t="n"/>
      <c r="Y64" s="22" t="n"/>
      <c r="Z64" s="23">
        <f>IF(OR(A64="",B64=""),"",MAX(0,IF(W64&lt;&gt;"",W64-B64,Dashboard!$B$2-B64)))</f>
        <v/>
      </c>
      <c r="AA64" s="23">
        <f>IF(OR(A64="",B64="",W64=""),"",MAX(0,W64-B64))</f>
        <v/>
      </c>
      <c r="AB64" s="36">
        <f>IF(OR(A64="",B64="",T64=""),"",IFERROR(WORKDAY(B64,VLOOKUP(T64,'Lists &amp; Settings'!$A$2:$B$5,2,FALSE)),""))</f>
        <v/>
      </c>
      <c r="AC64" s="25">
        <f>IF(A64="","",IF(AB64="","Missing Data",IF(OR(U64="Approved",U64="Denied",U64="Canceled"),IF(W64="","Missing Decision Date",IF(W64&lt;=AB64,"Met","Missed")),IF(Dashboard!$B$2&gt;AB64,"Overdue",IF(AB64-Dashboard!$B$2&lt;=2,"Due Soon","On Track")))))</f>
        <v/>
      </c>
      <c r="AD64" s="26">
        <f>IF(A64="","",IF(B64="","Missing submitted date",IF(C64="","Missing requester",IF(D64="","Missing department",IF(E64="","Missing course code",IF(F64="","Missing course title",IF(H64="","Missing term",IF(Q64="","Missing effective date",IF(Q64&lt;B64,"Effective date precedes submission",IF(T64="","Missing priority",IF(U64="","Missing status",IF(OR(J64="",K64="",M64="",N64=""),"Missing meeting time",IF(OR(K64&lt;=J64,N64&lt;=M64),"End time must follow start time",IF(AND(OR(U64="Approved",U64="Denied",U64="Canceled"),W64=""),"Closed status needs decision date",IF(AND(W64&lt;&gt;"",W64&lt;B64),"Decision date precedes submission",IF(AND(X64&lt;&gt;"",U64&lt;&gt;"Approved"),"Implementation date requires Approved status",IF(AND(X64&lt;&gt;"",OR(W64="",X64&lt;W64)),"Implementation precedes decision","OK")))))))))))))))))</f>
        <v/>
      </c>
    </row>
    <row r="65">
      <c r="A65" s="19" t="n"/>
      <c r="B65" s="35" t="n"/>
      <c r="C65" s="19" t="n"/>
      <c r="D65" s="19" t="n"/>
      <c r="E65" s="19" t="n"/>
      <c r="F65" s="19" t="n"/>
      <c r="G65" s="19" t="n"/>
      <c r="H65" s="19" t="n"/>
      <c r="I65" s="19" t="n"/>
      <c r="J65" s="21" t="n"/>
      <c r="K65" s="21" t="n"/>
      <c r="L65" s="19" t="n"/>
      <c r="M65" s="21" t="n"/>
      <c r="N65" s="21" t="n"/>
      <c r="O65" s="19" t="n"/>
      <c r="P65" s="19" t="n"/>
      <c r="Q65" s="35" t="n"/>
      <c r="R65" s="19" t="n"/>
      <c r="S65" s="19" t="n"/>
      <c r="T65" s="19" t="n"/>
      <c r="U65" s="19" t="n"/>
      <c r="V65" s="19" t="n"/>
      <c r="W65" s="35" t="n"/>
      <c r="X65" s="35" t="n"/>
      <c r="Y65" s="22" t="n"/>
      <c r="Z65" s="23">
        <f>IF(OR(A65="",B65=""),"",MAX(0,IF(W65&lt;&gt;"",W65-B65,Dashboard!$B$2-B65)))</f>
        <v/>
      </c>
      <c r="AA65" s="23">
        <f>IF(OR(A65="",B65="",W65=""),"",MAX(0,W65-B65))</f>
        <v/>
      </c>
      <c r="AB65" s="36">
        <f>IF(OR(A65="",B65="",T65=""),"",IFERROR(WORKDAY(B65,VLOOKUP(T65,'Lists &amp; Settings'!$A$2:$B$5,2,FALSE)),""))</f>
        <v/>
      </c>
      <c r="AC65" s="25">
        <f>IF(A65="","",IF(AB65="","Missing Data",IF(OR(U65="Approved",U65="Denied",U65="Canceled"),IF(W65="","Missing Decision Date",IF(W65&lt;=AB65,"Met","Missed")),IF(Dashboard!$B$2&gt;AB65,"Overdue",IF(AB65-Dashboard!$B$2&lt;=2,"Due Soon","On Track")))))</f>
        <v/>
      </c>
      <c r="AD65" s="26">
        <f>IF(A65="","",IF(B65="","Missing submitted date",IF(C65="","Missing requester",IF(D65="","Missing department",IF(E65="","Missing course code",IF(F65="","Missing course title",IF(H65="","Missing term",IF(Q65="","Missing effective date",IF(Q65&lt;B65,"Effective date precedes submission",IF(T65="","Missing priority",IF(U65="","Missing status",IF(OR(J65="",K65="",M65="",N65=""),"Missing meeting time",IF(OR(K65&lt;=J65,N65&lt;=M65),"End time must follow start time",IF(AND(OR(U65="Approved",U65="Denied",U65="Canceled"),W65=""),"Closed status needs decision date",IF(AND(W65&lt;&gt;"",W65&lt;B65),"Decision date precedes submission",IF(AND(X65&lt;&gt;"",U65&lt;&gt;"Approved"),"Implementation date requires Approved status",IF(AND(X65&lt;&gt;"",OR(W65="",X65&lt;W65)),"Implementation precedes decision","OK")))))))))))))))))</f>
        <v/>
      </c>
    </row>
    <row r="66">
      <c r="A66" s="19" t="n"/>
      <c r="B66" s="35" t="n"/>
      <c r="C66" s="19" t="n"/>
      <c r="D66" s="19" t="n"/>
      <c r="E66" s="19" t="n"/>
      <c r="F66" s="19" t="n"/>
      <c r="G66" s="19" t="n"/>
      <c r="H66" s="19" t="n"/>
      <c r="I66" s="19" t="n"/>
      <c r="J66" s="21" t="n"/>
      <c r="K66" s="21" t="n"/>
      <c r="L66" s="19" t="n"/>
      <c r="M66" s="21" t="n"/>
      <c r="N66" s="21" t="n"/>
      <c r="O66" s="19" t="n"/>
      <c r="P66" s="19" t="n"/>
      <c r="Q66" s="35" t="n"/>
      <c r="R66" s="19" t="n"/>
      <c r="S66" s="19" t="n"/>
      <c r="T66" s="19" t="n"/>
      <c r="U66" s="19" t="n"/>
      <c r="V66" s="19" t="n"/>
      <c r="W66" s="35" t="n"/>
      <c r="X66" s="35" t="n"/>
      <c r="Y66" s="22" t="n"/>
      <c r="Z66" s="23">
        <f>IF(OR(A66="",B66=""),"",MAX(0,IF(W66&lt;&gt;"",W66-B66,Dashboard!$B$2-B66)))</f>
        <v/>
      </c>
      <c r="AA66" s="23">
        <f>IF(OR(A66="",B66="",W66=""),"",MAX(0,W66-B66))</f>
        <v/>
      </c>
      <c r="AB66" s="36">
        <f>IF(OR(A66="",B66="",T66=""),"",IFERROR(WORKDAY(B66,VLOOKUP(T66,'Lists &amp; Settings'!$A$2:$B$5,2,FALSE)),""))</f>
        <v/>
      </c>
      <c r="AC66" s="25">
        <f>IF(A66="","",IF(AB66="","Missing Data",IF(OR(U66="Approved",U66="Denied",U66="Canceled"),IF(W66="","Missing Decision Date",IF(W66&lt;=AB66,"Met","Missed")),IF(Dashboard!$B$2&gt;AB66,"Overdue",IF(AB66-Dashboard!$B$2&lt;=2,"Due Soon","On Track")))))</f>
        <v/>
      </c>
      <c r="AD66" s="26">
        <f>IF(A66="","",IF(B66="","Missing submitted date",IF(C66="","Missing requester",IF(D66="","Missing department",IF(E66="","Missing course code",IF(F66="","Missing course title",IF(H66="","Missing term",IF(Q66="","Missing effective date",IF(Q66&lt;B66,"Effective date precedes submission",IF(T66="","Missing priority",IF(U66="","Missing status",IF(OR(J66="",K66="",M66="",N66=""),"Missing meeting time",IF(OR(K66&lt;=J66,N66&lt;=M66),"End time must follow start time",IF(AND(OR(U66="Approved",U66="Denied",U66="Canceled"),W66=""),"Closed status needs decision date",IF(AND(W66&lt;&gt;"",W66&lt;B66),"Decision date precedes submission",IF(AND(X66&lt;&gt;"",U66&lt;&gt;"Approved"),"Implementation date requires Approved status",IF(AND(X66&lt;&gt;"",OR(W66="",X66&lt;W66)),"Implementation precedes decision","OK")))))))))))))))))</f>
        <v/>
      </c>
    </row>
    <row r="67">
      <c r="A67" s="19" t="n"/>
      <c r="B67" s="35" t="n"/>
      <c r="C67" s="19" t="n"/>
      <c r="D67" s="19" t="n"/>
      <c r="E67" s="19" t="n"/>
      <c r="F67" s="19" t="n"/>
      <c r="G67" s="19" t="n"/>
      <c r="H67" s="19" t="n"/>
      <c r="I67" s="19" t="n"/>
      <c r="J67" s="21" t="n"/>
      <c r="K67" s="21" t="n"/>
      <c r="L67" s="19" t="n"/>
      <c r="M67" s="21" t="n"/>
      <c r="N67" s="21" t="n"/>
      <c r="O67" s="19" t="n"/>
      <c r="P67" s="19" t="n"/>
      <c r="Q67" s="35" t="n"/>
      <c r="R67" s="19" t="n"/>
      <c r="S67" s="19" t="n"/>
      <c r="T67" s="19" t="n"/>
      <c r="U67" s="19" t="n"/>
      <c r="V67" s="19" t="n"/>
      <c r="W67" s="35" t="n"/>
      <c r="X67" s="35" t="n"/>
      <c r="Y67" s="22" t="n"/>
      <c r="Z67" s="23">
        <f>IF(OR(A67="",B67=""),"",MAX(0,IF(W67&lt;&gt;"",W67-B67,Dashboard!$B$2-B67)))</f>
        <v/>
      </c>
      <c r="AA67" s="23">
        <f>IF(OR(A67="",B67="",W67=""),"",MAX(0,W67-B67))</f>
        <v/>
      </c>
      <c r="AB67" s="36">
        <f>IF(OR(A67="",B67="",T67=""),"",IFERROR(WORKDAY(B67,VLOOKUP(T67,'Lists &amp; Settings'!$A$2:$B$5,2,FALSE)),""))</f>
        <v/>
      </c>
      <c r="AC67" s="25">
        <f>IF(A67="","",IF(AB67="","Missing Data",IF(OR(U67="Approved",U67="Denied",U67="Canceled"),IF(W67="","Missing Decision Date",IF(W67&lt;=AB67,"Met","Missed")),IF(Dashboard!$B$2&gt;AB67,"Overdue",IF(AB67-Dashboard!$B$2&lt;=2,"Due Soon","On Track")))))</f>
        <v/>
      </c>
      <c r="AD67" s="26">
        <f>IF(A67="","",IF(B67="","Missing submitted date",IF(C67="","Missing requester",IF(D67="","Missing department",IF(E67="","Missing course code",IF(F67="","Missing course title",IF(H67="","Missing term",IF(Q67="","Missing effective date",IF(Q67&lt;B67,"Effective date precedes submission",IF(T67="","Missing priority",IF(U67="","Missing status",IF(OR(J67="",K67="",M67="",N67=""),"Missing meeting time",IF(OR(K67&lt;=J67,N67&lt;=M67),"End time must follow start time",IF(AND(OR(U67="Approved",U67="Denied",U67="Canceled"),W67=""),"Closed status needs decision date",IF(AND(W67&lt;&gt;"",W67&lt;B67),"Decision date precedes submission",IF(AND(X67&lt;&gt;"",U67&lt;&gt;"Approved"),"Implementation date requires Approved status",IF(AND(X67&lt;&gt;"",OR(W67="",X67&lt;W67)),"Implementation precedes decision","OK")))))))))))))))))</f>
        <v/>
      </c>
    </row>
    <row r="68">
      <c r="A68" s="19" t="n"/>
      <c r="B68" s="35" t="n"/>
      <c r="C68" s="19" t="n"/>
      <c r="D68" s="19" t="n"/>
      <c r="E68" s="19" t="n"/>
      <c r="F68" s="19" t="n"/>
      <c r="G68" s="19" t="n"/>
      <c r="H68" s="19" t="n"/>
      <c r="I68" s="19" t="n"/>
      <c r="J68" s="21" t="n"/>
      <c r="K68" s="21" t="n"/>
      <c r="L68" s="19" t="n"/>
      <c r="M68" s="21" t="n"/>
      <c r="N68" s="21" t="n"/>
      <c r="O68" s="19" t="n"/>
      <c r="P68" s="19" t="n"/>
      <c r="Q68" s="35" t="n"/>
      <c r="R68" s="19" t="n"/>
      <c r="S68" s="19" t="n"/>
      <c r="T68" s="19" t="n"/>
      <c r="U68" s="19" t="n"/>
      <c r="V68" s="19" t="n"/>
      <c r="W68" s="35" t="n"/>
      <c r="X68" s="35" t="n"/>
      <c r="Y68" s="22" t="n"/>
      <c r="Z68" s="23">
        <f>IF(OR(A68="",B68=""),"",MAX(0,IF(W68&lt;&gt;"",W68-B68,Dashboard!$B$2-B68)))</f>
        <v/>
      </c>
      <c r="AA68" s="23">
        <f>IF(OR(A68="",B68="",W68=""),"",MAX(0,W68-B68))</f>
        <v/>
      </c>
      <c r="AB68" s="36">
        <f>IF(OR(A68="",B68="",T68=""),"",IFERROR(WORKDAY(B68,VLOOKUP(T68,'Lists &amp; Settings'!$A$2:$B$5,2,FALSE)),""))</f>
        <v/>
      </c>
      <c r="AC68" s="25">
        <f>IF(A68="","",IF(AB68="","Missing Data",IF(OR(U68="Approved",U68="Denied",U68="Canceled"),IF(W68="","Missing Decision Date",IF(W68&lt;=AB68,"Met","Missed")),IF(Dashboard!$B$2&gt;AB68,"Overdue",IF(AB68-Dashboard!$B$2&lt;=2,"Due Soon","On Track")))))</f>
        <v/>
      </c>
      <c r="AD68" s="26">
        <f>IF(A68="","",IF(B68="","Missing submitted date",IF(C68="","Missing requester",IF(D68="","Missing department",IF(E68="","Missing course code",IF(F68="","Missing course title",IF(H68="","Missing term",IF(Q68="","Missing effective date",IF(Q68&lt;B68,"Effective date precedes submission",IF(T68="","Missing priority",IF(U68="","Missing status",IF(OR(J68="",K68="",M68="",N68=""),"Missing meeting time",IF(OR(K68&lt;=J68,N68&lt;=M68),"End time must follow start time",IF(AND(OR(U68="Approved",U68="Denied",U68="Canceled"),W68=""),"Closed status needs decision date",IF(AND(W68&lt;&gt;"",W68&lt;B68),"Decision date precedes submission",IF(AND(X68&lt;&gt;"",U68&lt;&gt;"Approved"),"Implementation date requires Approved status",IF(AND(X68&lt;&gt;"",OR(W68="",X68&lt;W68)),"Implementation precedes decision","OK")))))))))))))))))</f>
        <v/>
      </c>
    </row>
    <row r="69">
      <c r="A69" s="19" t="n"/>
      <c r="B69" s="35" t="n"/>
      <c r="C69" s="19" t="n"/>
      <c r="D69" s="19" t="n"/>
      <c r="E69" s="19" t="n"/>
      <c r="F69" s="19" t="n"/>
      <c r="G69" s="19" t="n"/>
      <c r="H69" s="19" t="n"/>
      <c r="I69" s="19" t="n"/>
      <c r="J69" s="21" t="n"/>
      <c r="K69" s="21" t="n"/>
      <c r="L69" s="19" t="n"/>
      <c r="M69" s="21" t="n"/>
      <c r="N69" s="21" t="n"/>
      <c r="O69" s="19" t="n"/>
      <c r="P69" s="19" t="n"/>
      <c r="Q69" s="35" t="n"/>
      <c r="R69" s="19" t="n"/>
      <c r="S69" s="19" t="n"/>
      <c r="T69" s="19" t="n"/>
      <c r="U69" s="19" t="n"/>
      <c r="V69" s="19" t="n"/>
      <c r="W69" s="35" t="n"/>
      <c r="X69" s="35" t="n"/>
      <c r="Y69" s="22" t="n"/>
      <c r="Z69" s="23">
        <f>IF(OR(A69="",B69=""),"",MAX(0,IF(W69&lt;&gt;"",W69-B69,Dashboard!$B$2-B69)))</f>
        <v/>
      </c>
      <c r="AA69" s="23">
        <f>IF(OR(A69="",B69="",W69=""),"",MAX(0,W69-B69))</f>
        <v/>
      </c>
      <c r="AB69" s="36">
        <f>IF(OR(A69="",B69="",T69=""),"",IFERROR(WORKDAY(B69,VLOOKUP(T69,'Lists &amp; Settings'!$A$2:$B$5,2,FALSE)),""))</f>
        <v/>
      </c>
      <c r="AC69" s="25">
        <f>IF(A69="","",IF(AB69="","Missing Data",IF(OR(U69="Approved",U69="Denied",U69="Canceled"),IF(W69="","Missing Decision Date",IF(W69&lt;=AB69,"Met","Missed")),IF(Dashboard!$B$2&gt;AB69,"Overdue",IF(AB69-Dashboard!$B$2&lt;=2,"Due Soon","On Track")))))</f>
        <v/>
      </c>
      <c r="AD69" s="26">
        <f>IF(A69="","",IF(B69="","Missing submitted date",IF(C69="","Missing requester",IF(D69="","Missing department",IF(E69="","Missing course code",IF(F69="","Missing course title",IF(H69="","Missing term",IF(Q69="","Missing effective date",IF(Q69&lt;B69,"Effective date precedes submission",IF(T69="","Missing priority",IF(U69="","Missing status",IF(OR(J69="",K69="",M69="",N69=""),"Missing meeting time",IF(OR(K69&lt;=J69,N69&lt;=M69),"End time must follow start time",IF(AND(OR(U69="Approved",U69="Denied",U69="Canceled"),W69=""),"Closed status needs decision date",IF(AND(W69&lt;&gt;"",W69&lt;B69),"Decision date precedes submission",IF(AND(X69&lt;&gt;"",U69&lt;&gt;"Approved"),"Implementation date requires Approved status",IF(AND(X69&lt;&gt;"",OR(W69="",X69&lt;W69)),"Implementation precedes decision","OK")))))))))))))))))</f>
        <v/>
      </c>
    </row>
    <row r="70">
      <c r="A70" s="19" t="n"/>
      <c r="B70" s="35" t="n"/>
      <c r="C70" s="19" t="n"/>
      <c r="D70" s="19" t="n"/>
      <c r="E70" s="19" t="n"/>
      <c r="F70" s="19" t="n"/>
      <c r="G70" s="19" t="n"/>
      <c r="H70" s="19" t="n"/>
      <c r="I70" s="19" t="n"/>
      <c r="J70" s="21" t="n"/>
      <c r="K70" s="21" t="n"/>
      <c r="L70" s="19" t="n"/>
      <c r="M70" s="21" t="n"/>
      <c r="N70" s="21" t="n"/>
      <c r="O70" s="19" t="n"/>
      <c r="P70" s="19" t="n"/>
      <c r="Q70" s="35" t="n"/>
      <c r="R70" s="19" t="n"/>
      <c r="S70" s="19" t="n"/>
      <c r="T70" s="19" t="n"/>
      <c r="U70" s="19" t="n"/>
      <c r="V70" s="19" t="n"/>
      <c r="W70" s="35" t="n"/>
      <c r="X70" s="35" t="n"/>
      <c r="Y70" s="22" t="n"/>
      <c r="Z70" s="23">
        <f>IF(OR(A70="",B70=""),"",MAX(0,IF(W70&lt;&gt;"",W70-B70,Dashboard!$B$2-B70)))</f>
        <v/>
      </c>
      <c r="AA70" s="23">
        <f>IF(OR(A70="",B70="",W70=""),"",MAX(0,W70-B70))</f>
        <v/>
      </c>
      <c r="AB70" s="36">
        <f>IF(OR(A70="",B70="",T70=""),"",IFERROR(WORKDAY(B70,VLOOKUP(T70,'Lists &amp; Settings'!$A$2:$B$5,2,FALSE)),""))</f>
        <v/>
      </c>
      <c r="AC70" s="25">
        <f>IF(A70="","",IF(AB70="","Missing Data",IF(OR(U70="Approved",U70="Denied",U70="Canceled"),IF(W70="","Missing Decision Date",IF(W70&lt;=AB70,"Met","Missed")),IF(Dashboard!$B$2&gt;AB70,"Overdue",IF(AB70-Dashboard!$B$2&lt;=2,"Due Soon","On Track")))))</f>
        <v/>
      </c>
      <c r="AD70" s="26">
        <f>IF(A70="","",IF(B70="","Missing submitted date",IF(C70="","Missing requester",IF(D70="","Missing department",IF(E70="","Missing course code",IF(F70="","Missing course title",IF(H70="","Missing term",IF(Q70="","Missing effective date",IF(Q70&lt;B70,"Effective date precedes submission",IF(T70="","Missing priority",IF(U70="","Missing status",IF(OR(J70="",K70="",M70="",N70=""),"Missing meeting time",IF(OR(K70&lt;=J70,N70&lt;=M70),"End time must follow start time",IF(AND(OR(U70="Approved",U70="Denied",U70="Canceled"),W70=""),"Closed status needs decision date",IF(AND(W70&lt;&gt;"",W70&lt;B70),"Decision date precedes submission",IF(AND(X70&lt;&gt;"",U70&lt;&gt;"Approved"),"Implementation date requires Approved status",IF(AND(X70&lt;&gt;"",OR(W70="",X70&lt;W70)),"Implementation precedes decision","OK")))))))))))))))))</f>
        <v/>
      </c>
    </row>
    <row r="71">
      <c r="A71" s="19" t="n"/>
      <c r="B71" s="35" t="n"/>
      <c r="C71" s="19" t="n"/>
      <c r="D71" s="19" t="n"/>
      <c r="E71" s="19" t="n"/>
      <c r="F71" s="19" t="n"/>
      <c r="G71" s="19" t="n"/>
      <c r="H71" s="19" t="n"/>
      <c r="I71" s="19" t="n"/>
      <c r="J71" s="21" t="n"/>
      <c r="K71" s="21" t="n"/>
      <c r="L71" s="19" t="n"/>
      <c r="M71" s="21" t="n"/>
      <c r="N71" s="21" t="n"/>
      <c r="O71" s="19" t="n"/>
      <c r="P71" s="19" t="n"/>
      <c r="Q71" s="35" t="n"/>
      <c r="R71" s="19" t="n"/>
      <c r="S71" s="19" t="n"/>
      <c r="T71" s="19" t="n"/>
      <c r="U71" s="19" t="n"/>
      <c r="V71" s="19" t="n"/>
      <c r="W71" s="35" t="n"/>
      <c r="X71" s="35" t="n"/>
      <c r="Y71" s="22" t="n"/>
      <c r="Z71" s="23">
        <f>IF(OR(A71="",B71=""),"",MAX(0,IF(W71&lt;&gt;"",W71-B71,Dashboard!$B$2-B71)))</f>
        <v/>
      </c>
      <c r="AA71" s="23">
        <f>IF(OR(A71="",B71="",W71=""),"",MAX(0,W71-B71))</f>
        <v/>
      </c>
      <c r="AB71" s="36">
        <f>IF(OR(A71="",B71="",T71=""),"",IFERROR(WORKDAY(B71,VLOOKUP(T71,'Lists &amp; Settings'!$A$2:$B$5,2,FALSE)),""))</f>
        <v/>
      </c>
      <c r="AC71" s="25">
        <f>IF(A71="","",IF(AB71="","Missing Data",IF(OR(U71="Approved",U71="Denied",U71="Canceled"),IF(W71="","Missing Decision Date",IF(W71&lt;=AB71,"Met","Missed")),IF(Dashboard!$B$2&gt;AB71,"Overdue",IF(AB71-Dashboard!$B$2&lt;=2,"Due Soon","On Track")))))</f>
        <v/>
      </c>
      <c r="AD71" s="26">
        <f>IF(A71="","",IF(B71="","Missing submitted date",IF(C71="","Missing requester",IF(D71="","Missing department",IF(E71="","Missing course code",IF(F71="","Missing course title",IF(H71="","Missing term",IF(Q71="","Missing effective date",IF(Q71&lt;B71,"Effective date precedes submission",IF(T71="","Missing priority",IF(U71="","Missing status",IF(OR(J71="",K71="",M71="",N71=""),"Missing meeting time",IF(OR(K71&lt;=J71,N71&lt;=M71),"End time must follow start time",IF(AND(OR(U71="Approved",U71="Denied",U71="Canceled"),W71=""),"Closed status needs decision date",IF(AND(W71&lt;&gt;"",W71&lt;B71),"Decision date precedes submission",IF(AND(X71&lt;&gt;"",U71&lt;&gt;"Approved"),"Implementation date requires Approved status",IF(AND(X71&lt;&gt;"",OR(W71="",X71&lt;W71)),"Implementation precedes decision","OK")))))))))))))))))</f>
        <v/>
      </c>
    </row>
    <row r="72">
      <c r="A72" s="19" t="n"/>
      <c r="B72" s="35" t="n"/>
      <c r="C72" s="19" t="n"/>
      <c r="D72" s="19" t="n"/>
      <c r="E72" s="19" t="n"/>
      <c r="F72" s="19" t="n"/>
      <c r="G72" s="19" t="n"/>
      <c r="H72" s="19" t="n"/>
      <c r="I72" s="19" t="n"/>
      <c r="J72" s="21" t="n"/>
      <c r="K72" s="21" t="n"/>
      <c r="L72" s="19" t="n"/>
      <c r="M72" s="21" t="n"/>
      <c r="N72" s="21" t="n"/>
      <c r="O72" s="19" t="n"/>
      <c r="P72" s="19" t="n"/>
      <c r="Q72" s="35" t="n"/>
      <c r="R72" s="19" t="n"/>
      <c r="S72" s="19" t="n"/>
      <c r="T72" s="19" t="n"/>
      <c r="U72" s="19" t="n"/>
      <c r="V72" s="19" t="n"/>
      <c r="W72" s="35" t="n"/>
      <c r="X72" s="35" t="n"/>
      <c r="Y72" s="22" t="n"/>
      <c r="Z72" s="23">
        <f>IF(OR(A72="",B72=""),"",MAX(0,IF(W72&lt;&gt;"",W72-B72,Dashboard!$B$2-B72)))</f>
        <v/>
      </c>
      <c r="AA72" s="23">
        <f>IF(OR(A72="",B72="",W72=""),"",MAX(0,W72-B72))</f>
        <v/>
      </c>
      <c r="AB72" s="36">
        <f>IF(OR(A72="",B72="",T72=""),"",IFERROR(WORKDAY(B72,VLOOKUP(T72,'Lists &amp; Settings'!$A$2:$B$5,2,FALSE)),""))</f>
        <v/>
      </c>
      <c r="AC72" s="25">
        <f>IF(A72="","",IF(AB72="","Missing Data",IF(OR(U72="Approved",U72="Denied",U72="Canceled"),IF(W72="","Missing Decision Date",IF(W72&lt;=AB72,"Met","Missed")),IF(Dashboard!$B$2&gt;AB72,"Overdue",IF(AB72-Dashboard!$B$2&lt;=2,"Due Soon","On Track")))))</f>
        <v/>
      </c>
      <c r="AD72" s="26">
        <f>IF(A72="","",IF(B72="","Missing submitted date",IF(C72="","Missing requester",IF(D72="","Missing department",IF(E72="","Missing course code",IF(F72="","Missing course title",IF(H72="","Missing term",IF(Q72="","Missing effective date",IF(Q72&lt;B72,"Effective date precedes submission",IF(T72="","Missing priority",IF(U72="","Missing status",IF(OR(J72="",K72="",M72="",N72=""),"Missing meeting time",IF(OR(K72&lt;=J72,N72&lt;=M72),"End time must follow start time",IF(AND(OR(U72="Approved",U72="Denied",U72="Canceled"),W72=""),"Closed status needs decision date",IF(AND(W72&lt;&gt;"",W72&lt;B72),"Decision date precedes submission",IF(AND(X72&lt;&gt;"",U72&lt;&gt;"Approved"),"Implementation date requires Approved status",IF(AND(X72&lt;&gt;"",OR(W72="",X72&lt;W72)),"Implementation precedes decision","OK")))))))))))))))))</f>
        <v/>
      </c>
    </row>
    <row r="73">
      <c r="A73" s="19" t="n"/>
      <c r="B73" s="35" t="n"/>
      <c r="C73" s="19" t="n"/>
      <c r="D73" s="19" t="n"/>
      <c r="E73" s="19" t="n"/>
      <c r="F73" s="19" t="n"/>
      <c r="G73" s="19" t="n"/>
      <c r="H73" s="19" t="n"/>
      <c r="I73" s="19" t="n"/>
      <c r="J73" s="21" t="n"/>
      <c r="K73" s="21" t="n"/>
      <c r="L73" s="19" t="n"/>
      <c r="M73" s="21" t="n"/>
      <c r="N73" s="21" t="n"/>
      <c r="O73" s="19" t="n"/>
      <c r="P73" s="19" t="n"/>
      <c r="Q73" s="35" t="n"/>
      <c r="R73" s="19" t="n"/>
      <c r="S73" s="19" t="n"/>
      <c r="T73" s="19" t="n"/>
      <c r="U73" s="19" t="n"/>
      <c r="V73" s="19" t="n"/>
      <c r="W73" s="35" t="n"/>
      <c r="X73" s="35" t="n"/>
      <c r="Y73" s="22" t="n"/>
      <c r="Z73" s="23">
        <f>IF(OR(A73="",B73=""),"",MAX(0,IF(W73&lt;&gt;"",W73-B73,Dashboard!$B$2-B73)))</f>
        <v/>
      </c>
      <c r="AA73" s="23">
        <f>IF(OR(A73="",B73="",W73=""),"",MAX(0,W73-B73))</f>
        <v/>
      </c>
      <c r="AB73" s="36">
        <f>IF(OR(A73="",B73="",T73=""),"",IFERROR(WORKDAY(B73,VLOOKUP(T73,'Lists &amp; Settings'!$A$2:$B$5,2,FALSE)),""))</f>
        <v/>
      </c>
      <c r="AC73" s="25">
        <f>IF(A73="","",IF(AB73="","Missing Data",IF(OR(U73="Approved",U73="Denied",U73="Canceled"),IF(W73="","Missing Decision Date",IF(W73&lt;=AB73,"Met","Missed")),IF(Dashboard!$B$2&gt;AB73,"Overdue",IF(AB73-Dashboard!$B$2&lt;=2,"Due Soon","On Track")))))</f>
        <v/>
      </c>
      <c r="AD73" s="26">
        <f>IF(A73="","",IF(B73="","Missing submitted date",IF(C73="","Missing requester",IF(D73="","Missing department",IF(E73="","Missing course code",IF(F73="","Missing course title",IF(H73="","Missing term",IF(Q73="","Missing effective date",IF(Q73&lt;B73,"Effective date precedes submission",IF(T73="","Missing priority",IF(U73="","Missing status",IF(OR(J73="",K73="",M73="",N73=""),"Missing meeting time",IF(OR(K73&lt;=J73,N73&lt;=M73),"End time must follow start time",IF(AND(OR(U73="Approved",U73="Denied",U73="Canceled"),W73=""),"Closed status needs decision date",IF(AND(W73&lt;&gt;"",W73&lt;B73),"Decision date precedes submission",IF(AND(X73&lt;&gt;"",U73&lt;&gt;"Approved"),"Implementation date requires Approved status",IF(AND(X73&lt;&gt;"",OR(W73="",X73&lt;W73)),"Implementation precedes decision","OK")))))))))))))))))</f>
        <v/>
      </c>
    </row>
    <row r="74">
      <c r="A74" s="19" t="n"/>
      <c r="B74" s="35" t="n"/>
      <c r="C74" s="19" t="n"/>
      <c r="D74" s="19" t="n"/>
      <c r="E74" s="19" t="n"/>
      <c r="F74" s="19" t="n"/>
      <c r="G74" s="19" t="n"/>
      <c r="H74" s="19" t="n"/>
      <c r="I74" s="19" t="n"/>
      <c r="J74" s="21" t="n"/>
      <c r="K74" s="21" t="n"/>
      <c r="L74" s="19" t="n"/>
      <c r="M74" s="21" t="n"/>
      <c r="N74" s="21" t="n"/>
      <c r="O74" s="19" t="n"/>
      <c r="P74" s="19" t="n"/>
      <c r="Q74" s="35" t="n"/>
      <c r="R74" s="19" t="n"/>
      <c r="S74" s="19" t="n"/>
      <c r="T74" s="19" t="n"/>
      <c r="U74" s="19" t="n"/>
      <c r="V74" s="19" t="n"/>
      <c r="W74" s="35" t="n"/>
      <c r="X74" s="35" t="n"/>
      <c r="Y74" s="22" t="n"/>
      <c r="Z74" s="23">
        <f>IF(OR(A74="",B74=""),"",MAX(0,IF(W74&lt;&gt;"",W74-B74,Dashboard!$B$2-B74)))</f>
        <v/>
      </c>
      <c r="AA74" s="23">
        <f>IF(OR(A74="",B74="",W74=""),"",MAX(0,W74-B74))</f>
        <v/>
      </c>
      <c r="AB74" s="36">
        <f>IF(OR(A74="",B74="",T74=""),"",IFERROR(WORKDAY(B74,VLOOKUP(T74,'Lists &amp; Settings'!$A$2:$B$5,2,FALSE)),""))</f>
        <v/>
      </c>
      <c r="AC74" s="25">
        <f>IF(A74="","",IF(AB74="","Missing Data",IF(OR(U74="Approved",U74="Denied",U74="Canceled"),IF(W74="","Missing Decision Date",IF(W74&lt;=AB74,"Met","Missed")),IF(Dashboard!$B$2&gt;AB74,"Overdue",IF(AB74-Dashboard!$B$2&lt;=2,"Due Soon","On Track")))))</f>
        <v/>
      </c>
      <c r="AD74" s="26">
        <f>IF(A74="","",IF(B74="","Missing submitted date",IF(C74="","Missing requester",IF(D74="","Missing department",IF(E74="","Missing course code",IF(F74="","Missing course title",IF(H74="","Missing term",IF(Q74="","Missing effective date",IF(Q74&lt;B74,"Effective date precedes submission",IF(T74="","Missing priority",IF(U74="","Missing status",IF(OR(J74="",K74="",M74="",N74=""),"Missing meeting time",IF(OR(K74&lt;=J74,N74&lt;=M74),"End time must follow start time",IF(AND(OR(U74="Approved",U74="Denied",U74="Canceled"),W74=""),"Closed status needs decision date",IF(AND(W74&lt;&gt;"",W74&lt;B74),"Decision date precedes submission",IF(AND(X74&lt;&gt;"",U74&lt;&gt;"Approved"),"Implementation date requires Approved status",IF(AND(X74&lt;&gt;"",OR(W74="",X74&lt;W74)),"Implementation precedes decision","OK")))))))))))))))))</f>
        <v/>
      </c>
    </row>
    <row r="75">
      <c r="A75" s="19" t="n"/>
      <c r="B75" s="35" t="n"/>
      <c r="C75" s="19" t="n"/>
      <c r="D75" s="19" t="n"/>
      <c r="E75" s="19" t="n"/>
      <c r="F75" s="19" t="n"/>
      <c r="G75" s="19" t="n"/>
      <c r="H75" s="19" t="n"/>
      <c r="I75" s="19" t="n"/>
      <c r="J75" s="21" t="n"/>
      <c r="K75" s="21" t="n"/>
      <c r="L75" s="19" t="n"/>
      <c r="M75" s="21" t="n"/>
      <c r="N75" s="21" t="n"/>
      <c r="O75" s="19" t="n"/>
      <c r="P75" s="19" t="n"/>
      <c r="Q75" s="35" t="n"/>
      <c r="R75" s="19" t="n"/>
      <c r="S75" s="19" t="n"/>
      <c r="T75" s="19" t="n"/>
      <c r="U75" s="19" t="n"/>
      <c r="V75" s="19" t="n"/>
      <c r="W75" s="35" t="n"/>
      <c r="X75" s="35" t="n"/>
      <c r="Y75" s="22" t="n"/>
      <c r="Z75" s="23">
        <f>IF(OR(A75="",B75=""),"",MAX(0,IF(W75&lt;&gt;"",W75-B75,Dashboard!$B$2-B75)))</f>
        <v/>
      </c>
      <c r="AA75" s="23">
        <f>IF(OR(A75="",B75="",W75=""),"",MAX(0,W75-B75))</f>
        <v/>
      </c>
      <c r="AB75" s="36">
        <f>IF(OR(A75="",B75="",T75=""),"",IFERROR(WORKDAY(B75,VLOOKUP(T75,'Lists &amp; Settings'!$A$2:$B$5,2,FALSE)),""))</f>
        <v/>
      </c>
      <c r="AC75" s="25">
        <f>IF(A75="","",IF(AB75="","Missing Data",IF(OR(U75="Approved",U75="Denied",U75="Canceled"),IF(W75="","Missing Decision Date",IF(W75&lt;=AB75,"Met","Missed")),IF(Dashboard!$B$2&gt;AB75,"Overdue",IF(AB75-Dashboard!$B$2&lt;=2,"Due Soon","On Track")))))</f>
        <v/>
      </c>
      <c r="AD75" s="26">
        <f>IF(A75="","",IF(B75="","Missing submitted date",IF(C75="","Missing requester",IF(D75="","Missing department",IF(E75="","Missing course code",IF(F75="","Missing course title",IF(H75="","Missing term",IF(Q75="","Missing effective date",IF(Q75&lt;B75,"Effective date precedes submission",IF(T75="","Missing priority",IF(U75="","Missing status",IF(OR(J75="",K75="",M75="",N75=""),"Missing meeting time",IF(OR(K75&lt;=J75,N75&lt;=M75),"End time must follow start time",IF(AND(OR(U75="Approved",U75="Denied",U75="Canceled"),W75=""),"Closed status needs decision date",IF(AND(W75&lt;&gt;"",W75&lt;B75),"Decision date precedes submission",IF(AND(X75&lt;&gt;"",U75&lt;&gt;"Approved"),"Implementation date requires Approved status",IF(AND(X75&lt;&gt;"",OR(W75="",X75&lt;W75)),"Implementation precedes decision","OK")))))))))))))))))</f>
        <v/>
      </c>
    </row>
    <row r="76">
      <c r="A76" s="19" t="n"/>
      <c r="B76" s="35" t="n"/>
      <c r="C76" s="19" t="n"/>
      <c r="D76" s="19" t="n"/>
      <c r="E76" s="19" t="n"/>
      <c r="F76" s="19" t="n"/>
      <c r="G76" s="19" t="n"/>
      <c r="H76" s="19" t="n"/>
      <c r="I76" s="19" t="n"/>
      <c r="J76" s="21" t="n"/>
      <c r="K76" s="21" t="n"/>
      <c r="L76" s="19" t="n"/>
      <c r="M76" s="21" t="n"/>
      <c r="N76" s="21" t="n"/>
      <c r="O76" s="19" t="n"/>
      <c r="P76" s="19" t="n"/>
      <c r="Q76" s="35" t="n"/>
      <c r="R76" s="19" t="n"/>
      <c r="S76" s="19" t="n"/>
      <c r="T76" s="19" t="n"/>
      <c r="U76" s="19" t="n"/>
      <c r="V76" s="19" t="n"/>
      <c r="W76" s="35" t="n"/>
      <c r="X76" s="35" t="n"/>
      <c r="Y76" s="22" t="n"/>
      <c r="Z76" s="23">
        <f>IF(OR(A76="",B76=""),"",MAX(0,IF(W76&lt;&gt;"",W76-B76,Dashboard!$B$2-B76)))</f>
        <v/>
      </c>
      <c r="AA76" s="23">
        <f>IF(OR(A76="",B76="",W76=""),"",MAX(0,W76-B76))</f>
        <v/>
      </c>
      <c r="AB76" s="36">
        <f>IF(OR(A76="",B76="",T76=""),"",IFERROR(WORKDAY(B76,VLOOKUP(T76,'Lists &amp; Settings'!$A$2:$B$5,2,FALSE)),""))</f>
        <v/>
      </c>
      <c r="AC76" s="25">
        <f>IF(A76="","",IF(AB76="","Missing Data",IF(OR(U76="Approved",U76="Denied",U76="Canceled"),IF(W76="","Missing Decision Date",IF(W76&lt;=AB76,"Met","Missed")),IF(Dashboard!$B$2&gt;AB76,"Overdue",IF(AB76-Dashboard!$B$2&lt;=2,"Due Soon","On Track")))))</f>
        <v/>
      </c>
      <c r="AD76" s="26">
        <f>IF(A76="","",IF(B76="","Missing submitted date",IF(C76="","Missing requester",IF(D76="","Missing department",IF(E76="","Missing course code",IF(F76="","Missing course title",IF(H76="","Missing term",IF(Q76="","Missing effective date",IF(Q76&lt;B76,"Effective date precedes submission",IF(T76="","Missing priority",IF(U76="","Missing status",IF(OR(J76="",K76="",M76="",N76=""),"Missing meeting time",IF(OR(K76&lt;=J76,N76&lt;=M76),"End time must follow start time",IF(AND(OR(U76="Approved",U76="Denied",U76="Canceled"),W76=""),"Closed status needs decision date",IF(AND(W76&lt;&gt;"",W76&lt;B76),"Decision date precedes submission",IF(AND(X76&lt;&gt;"",U76&lt;&gt;"Approved"),"Implementation date requires Approved status",IF(AND(X76&lt;&gt;"",OR(W76="",X76&lt;W76)),"Implementation precedes decision","OK")))))))))))))))))</f>
        <v/>
      </c>
    </row>
    <row r="77">
      <c r="A77" s="19" t="n"/>
      <c r="B77" s="35" t="n"/>
      <c r="C77" s="19" t="n"/>
      <c r="D77" s="19" t="n"/>
      <c r="E77" s="19" t="n"/>
      <c r="F77" s="19" t="n"/>
      <c r="G77" s="19" t="n"/>
      <c r="H77" s="19" t="n"/>
      <c r="I77" s="19" t="n"/>
      <c r="J77" s="21" t="n"/>
      <c r="K77" s="21" t="n"/>
      <c r="L77" s="19" t="n"/>
      <c r="M77" s="21" t="n"/>
      <c r="N77" s="21" t="n"/>
      <c r="O77" s="19" t="n"/>
      <c r="P77" s="19" t="n"/>
      <c r="Q77" s="35" t="n"/>
      <c r="R77" s="19" t="n"/>
      <c r="S77" s="19" t="n"/>
      <c r="T77" s="19" t="n"/>
      <c r="U77" s="19" t="n"/>
      <c r="V77" s="19" t="n"/>
      <c r="W77" s="35" t="n"/>
      <c r="X77" s="35" t="n"/>
      <c r="Y77" s="22" t="n"/>
      <c r="Z77" s="23">
        <f>IF(OR(A77="",B77=""),"",MAX(0,IF(W77&lt;&gt;"",W77-B77,Dashboard!$B$2-B77)))</f>
        <v/>
      </c>
      <c r="AA77" s="23">
        <f>IF(OR(A77="",B77="",W77=""),"",MAX(0,W77-B77))</f>
        <v/>
      </c>
      <c r="AB77" s="36">
        <f>IF(OR(A77="",B77="",T77=""),"",IFERROR(WORKDAY(B77,VLOOKUP(T77,'Lists &amp; Settings'!$A$2:$B$5,2,FALSE)),""))</f>
        <v/>
      </c>
      <c r="AC77" s="25">
        <f>IF(A77="","",IF(AB77="","Missing Data",IF(OR(U77="Approved",U77="Denied",U77="Canceled"),IF(W77="","Missing Decision Date",IF(W77&lt;=AB77,"Met","Missed")),IF(Dashboard!$B$2&gt;AB77,"Overdue",IF(AB77-Dashboard!$B$2&lt;=2,"Due Soon","On Track")))))</f>
        <v/>
      </c>
      <c r="AD77" s="26">
        <f>IF(A77="","",IF(B77="","Missing submitted date",IF(C77="","Missing requester",IF(D77="","Missing department",IF(E77="","Missing course code",IF(F77="","Missing course title",IF(H77="","Missing term",IF(Q77="","Missing effective date",IF(Q77&lt;B77,"Effective date precedes submission",IF(T77="","Missing priority",IF(U77="","Missing status",IF(OR(J77="",K77="",M77="",N77=""),"Missing meeting time",IF(OR(K77&lt;=J77,N77&lt;=M77),"End time must follow start time",IF(AND(OR(U77="Approved",U77="Denied",U77="Canceled"),W77=""),"Closed status needs decision date",IF(AND(W77&lt;&gt;"",W77&lt;B77),"Decision date precedes submission",IF(AND(X77&lt;&gt;"",U77&lt;&gt;"Approved"),"Implementation date requires Approved status",IF(AND(X77&lt;&gt;"",OR(W77="",X77&lt;W77)),"Implementation precedes decision","OK")))))))))))))))))</f>
        <v/>
      </c>
    </row>
    <row r="78">
      <c r="A78" s="19" t="n"/>
      <c r="B78" s="35" t="n"/>
      <c r="C78" s="19" t="n"/>
      <c r="D78" s="19" t="n"/>
      <c r="E78" s="19" t="n"/>
      <c r="F78" s="19" t="n"/>
      <c r="G78" s="19" t="n"/>
      <c r="H78" s="19" t="n"/>
      <c r="I78" s="19" t="n"/>
      <c r="J78" s="21" t="n"/>
      <c r="K78" s="21" t="n"/>
      <c r="L78" s="19" t="n"/>
      <c r="M78" s="21" t="n"/>
      <c r="N78" s="21" t="n"/>
      <c r="O78" s="19" t="n"/>
      <c r="P78" s="19" t="n"/>
      <c r="Q78" s="35" t="n"/>
      <c r="R78" s="19" t="n"/>
      <c r="S78" s="19" t="n"/>
      <c r="T78" s="19" t="n"/>
      <c r="U78" s="19" t="n"/>
      <c r="V78" s="19" t="n"/>
      <c r="W78" s="35" t="n"/>
      <c r="X78" s="35" t="n"/>
      <c r="Y78" s="22" t="n"/>
      <c r="Z78" s="23">
        <f>IF(OR(A78="",B78=""),"",MAX(0,IF(W78&lt;&gt;"",W78-B78,Dashboard!$B$2-B78)))</f>
        <v/>
      </c>
      <c r="AA78" s="23">
        <f>IF(OR(A78="",B78="",W78=""),"",MAX(0,W78-B78))</f>
        <v/>
      </c>
      <c r="AB78" s="36">
        <f>IF(OR(A78="",B78="",T78=""),"",IFERROR(WORKDAY(B78,VLOOKUP(T78,'Lists &amp; Settings'!$A$2:$B$5,2,FALSE)),""))</f>
        <v/>
      </c>
      <c r="AC78" s="25">
        <f>IF(A78="","",IF(AB78="","Missing Data",IF(OR(U78="Approved",U78="Denied",U78="Canceled"),IF(W78="","Missing Decision Date",IF(W78&lt;=AB78,"Met","Missed")),IF(Dashboard!$B$2&gt;AB78,"Overdue",IF(AB78-Dashboard!$B$2&lt;=2,"Due Soon","On Track")))))</f>
        <v/>
      </c>
      <c r="AD78" s="26">
        <f>IF(A78="","",IF(B78="","Missing submitted date",IF(C78="","Missing requester",IF(D78="","Missing department",IF(E78="","Missing course code",IF(F78="","Missing course title",IF(H78="","Missing term",IF(Q78="","Missing effective date",IF(Q78&lt;B78,"Effective date precedes submission",IF(T78="","Missing priority",IF(U78="","Missing status",IF(OR(J78="",K78="",M78="",N78=""),"Missing meeting time",IF(OR(K78&lt;=J78,N78&lt;=M78),"End time must follow start time",IF(AND(OR(U78="Approved",U78="Denied",U78="Canceled"),W78=""),"Closed status needs decision date",IF(AND(W78&lt;&gt;"",W78&lt;B78),"Decision date precedes submission",IF(AND(X78&lt;&gt;"",U78&lt;&gt;"Approved"),"Implementation date requires Approved status",IF(AND(X78&lt;&gt;"",OR(W78="",X78&lt;W78)),"Implementation precedes decision","OK")))))))))))))))))</f>
        <v/>
      </c>
    </row>
    <row r="79">
      <c r="A79" s="19" t="n"/>
      <c r="B79" s="35" t="n"/>
      <c r="C79" s="19" t="n"/>
      <c r="D79" s="19" t="n"/>
      <c r="E79" s="19" t="n"/>
      <c r="F79" s="19" t="n"/>
      <c r="G79" s="19" t="n"/>
      <c r="H79" s="19" t="n"/>
      <c r="I79" s="19" t="n"/>
      <c r="J79" s="21" t="n"/>
      <c r="K79" s="21" t="n"/>
      <c r="L79" s="19" t="n"/>
      <c r="M79" s="21" t="n"/>
      <c r="N79" s="21" t="n"/>
      <c r="O79" s="19" t="n"/>
      <c r="P79" s="19" t="n"/>
      <c r="Q79" s="35" t="n"/>
      <c r="R79" s="19" t="n"/>
      <c r="S79" s="19" t="n"/>
      <c r="T79" s="19" t="n"/>
      <c r="U79" s="19" t="n"/>
      <c r="V79" s="19" t="n"/>
      <c r="W79" s="35" t="n"/>
      <c r="X79" s="35" t="n"/>
      <c r="Y79" s="22" t="n"/>
      <c r="Z79" s="23">
        <f>IF(OR(A79="",B79=""),"",MAX(0,IF(W79&lt;&gt;"",W79-B79,Dashboard!$B$2-B79)))</f>
        <v/>
      </c>
      <c r="AA79" s="23">
        <f>IF(OR(A79="",B79="",W79=""),"",MAX(0,W79-B79))</f>
        <v/>
      </c>
      <c r="AB79" s="36">
        <f>IF(OR(A79="",B79="",T79=""),"",IFERROR(WORKDAY(B79,VLOOKUP(T79,'Lists &amp; Settings'!$A$2:$B$5,2,FALSE)),""))</f>
        <v/>
      </c>
      <c r="AC79" s="25">
        <f>IF(A79="","",IF(AB79="","Missing Data",IF(OR(U79="Approved",U79="Denied",U79="Canceled"),IF(W79="","Missing Decision Date",IF(W79&lt;=AB79,"Met","Missed")),IF(Dashboard!$B$2&gt;AB79,"Overdue",IF(AB79-Dashboard!$B$2&lt;=2,"Due Soon","On Track")))))</f>
        <v/>
      </c>
      <c r="AD79" s="26">
        <f>IF(A79="","",IF(B79="","Missing submitted date",IF(C79="","Missing requester",IF(D79="","Missing department",IF(E79="","Missing course code",IF(F79="","Missing course title",IF(H79="","Missing term",IF(Q79="","Missing effective date",IF(Q79&lt;B79,"Effective date precedes submission",IF(T79="","Missing priority",IF(U79="","Missing status",IF(OR(J79="",K79="",M79="",N79=""),"Missing meeting time",IF(OR(K79&lt;=J79,N79&lt;=M79),"End time must follow start time",IF(AND(OR(U79="Approved",U79="Denied",U79="Canceled"),W79=""),"Closed status needs decision date",IF(AND(W79&lt;&gt;"",W79&lt;B79),"Decision date precedes submission",IF(AND(X79&lt;&gt;"",U79&lt;&gt;"Approved"),"Implementation date requires Approved status",IF(AND(X79&lt;&gt;"",OR(W79="",X79&lt;W79)),"Implementation precedes decision","OK")))))))))))))))))</f>
        <v/>
      </c>
    </row>
    <row r="80">
      <c r="A80" s="19" t="n"/>
      <c r="B80" s="35" t="n"/>
      <c r="C80" s="19" t="n"/>
      <c r="D80" s="19" t="n"/>
      <c r="E80" s="19" t="n"/>
      <c r="F80" s="19" t="n"/>
      <c r="G80" s="19" t="n"/>
      <c r="H80" s="19" t="n"/>
      <c r="I80" s="19" t="n"/>
      <c r="J80" s="21" t="n"/>
      <c r="K80" s="21" t="n"/>
      <c r="L80" s="19" t="n"/>
      <c r="M80" s="21" t="n"/>
      <c r="N80" s="21" t="n"/>
      <c r="O80" s="19" t="n"/>
      <c r="P80" s="19" t="n"/>
      <c r="Q80" s="35" t="n"/>
      <c r="R80" s="19" t="n"/>
      <c r="S80" s="19" t="n"/>
      <c r="T80" s="19" t="n"/>
      <c r="U80" s="19" t="n"/>
      <c r="V80" s="19" t="n"/>
      <c r="W80" s="35" t="n"/>
      <c r="X80" s="35" t="n"/>
      <c r="Y80" s="22" t="n"/>
      <c r="Z80" s="23">
        <f>IF(OR(A80="",B80=""),"",MAX(0,IF(W80&lt;&gt;"",W80-B80,Dashboard!$B$2-B80)))</f>
        <v/>
      </c>
      <c r="AA80" s="23">
        <f>IF(OR(A80="",B80="",W80=""),"",MAX(0,W80-B80))</f>
        <v/>
      </c>
      <c r="AB80" s="36">
        <f>IF(OR(A80="",B80="",T80=""),"",IFERROR(WORKDAY(B80,VLOOKUP(T80,'Lists &amp; Settings'!$A$2:$B$5,2,FALSE)),""))</f>
        <v/>
      </c>
      <c r="AC80" s="25">
        <f>IF(A80="","",IF(AB80="","Missing Data",IF(OR(U80="Approved",U80="Denied",U80="Canceled"),IF(W80="","Missing Decision Date",IF(W80&lt;=AB80,"Met","Missed")),IF(Dashboard!$B$2&gt;AB80,"Overdue",IF(AB80-Dashboard!$B$2&lt;=2,"Due Soon","On Track")))))</f>
        <v/>
      </c>
      <c r="AD80" s="26">
        <f>IF(A80="","",IF(B80="","Missing submitted date",IF(C80="","Missing requester",IF(D80="","Missing department",IF(E80="","Missing course code",IF(F80="","Missing course title",IF(H80="","Missing term",IF(Q80="","Missing effective date",IF(Q80&lt;B80,"Effective date precedes submission",IF(T80="","Missing priority",IF(U80="","Missing status",IF(OR(J80="",K80="",M80="",N80=""),"Missing meeting time",IF(OR(K80&lt;=J80,N80&lt;=M80),"End time must follow start time",IF(AND(OR(U80="Approved",U80="Denied",U80="Canceled"),W80=""),"Closed status needs decision date",IF(AND(W80&lt;&gt;"",W80&lt;B80),"Decision date precedes submission",IF(AND(X80&lt;&gt;"",U80&lt;&gt;"Approved"),"Implementation date requires Approved status",IF(AND(X80&lt;&gt;"",OR(W80="",X80&lt;W80)),"Implementation precedes decision","OK")))))))))))))))))</f>
        <v/>
      </c>
    </row>
    <row r="81">
      <c r="A81" s="19" t="n"/>
      <c r="B81" s="35" t="n"/>
      <c r="C81" s="19" t="n"/>
      <c r="D81" s="19" t="n"/>
      <c r="E81" s="19" t="n"/>
      <c r="F81" s="19" t="n"/>
      <c r="G81" s="19" t="n"/>
      <c r="H81" s="19" t="n"/>
      <c r="I81" s="19" t="n"/>
      <c r="J81" s="21" t="n"/>
      <c r="K81" s="21" t="n"/>
      <c r="L81" s="19" t="n"/>
      <c r="M81" s="21" t="n"/>
      <c r="N81" s="21" t="n"/>
      <c r="O81" s="19" t="n"/>
      <c r="P81" s="19" t="n"/>
      <c r="Q81" s="35" t="n"/>
      <c r="R81" s="19" t="n"/>
      <c r="S81" s="19" t="n"/>
      <c r="T81" s="19" t="n"/>
      <c r="U81" s="19" t="n"/>
      <c r="V81" s="19" t="n"/>
      <c r="W81" s="35" t="n"/>
      <c r="X81" s="35" t="n"/>
      <c r="Y81" s="22" t="n"/>
      <c r="Z81" s="23">
        <f>IF(OR(A81="",B81=""),"",MAX(0,IF(W81&lt;&gt;"",W81-B81,Dashboard!$B$2-B81)))</f>
        <v/>
      </c>
      <c r="AA81" s="23">
        <f>IF(OR(A81="",B81="",W81=""),"",MAX(0,W81-B81))</f>
        <v/>
      </c>
      <c r="AB81" s="36">
        <f>IF(OR(A81="",B81="",T81=""),"",IFERROR(WORKDAY(B81,VLOOKUP(T81,'Lists &amp; Settings'!$A$2:$B$5,2,FALSE)),""))</f>
        <v/>
      </c>
      <c r="AC81" s="25">
        <f>IF(A81="","",IF(AB81="","Missing Data",IF(OR(U81="Approved",U81="Denied",U81="Canceled"),IF(W81="","Missing Decision Date",IF(W81&lt;=AB81,"Met","Missed")),IF(Dashboard!$B$2&gt;AB81,"Overdue",IF(AB81-Dashboard!$B$2&lt;=2,"Due Soon","On Track")))))</f>
        <v/>
      </c>
      <c r="AD81" s="26">
        <f>IF(A81="","",IF(B81="","Missing submitted date",IF(C81="","Missing requester",IF(D81="","Missing department",IF(E81="","Missing course code",IF(F81="","Missing course title",IF(H81="","Missing term",IF(Q81="","Missing effective date",IF(Q81&lt;B81,"Effective date precedes submission",IF(T81="","Missing priority",IF(U81="","Missing status",IF(OR(J81="",K81="",M81="",N81=""),"Missing meeting time",IF(OR(K81&lt;=J81,N81&lt;=M81),"End time must follow start time",IF(AND(OR(U81="Approved",U81="Denied",U81="Canceled"),W81=""),"Closed status needs decision date",IF(AND(W81&lt;&gt;"",W81&lt;B81),"Decision date precedes submission",IF(AND(X81&lt;&gt;"",U81&lt;&gt;"Approved"),"Implementation date requires Approved status",IF(AND(X81&lt;&gt;"",OR(W81="",X81&lt;W81)),"Implementation precedes decision","OK")))))))))))))))))</f>
        <v/>
      </c>
    </row>
    <row r="82">
      <c r="A82" s="19" t="n"/>
      <c r="B82" s="35" t="n"/>
      <c r="C82" s="19" t="n"/>
      <c r="D82" s="19" t="n"/>
      <c r="E82" s="19" t="n"/>
      <c r="F82" s="19" t="n"/>
      <c r="G82" s="19" t="n"/>
      <c r="H82" s="19" t="n"/>
      <c r="I82" s="19" t="n"/>
      <c r="J82" s="21" t="n"/>
      <c r="K82" s="21" t="n"/>
      <c r="L82" s="19" t="n"/>
      <c r="M82" s="21" t="n"/>
      <c r="N82" s="21" t="n"/>
      <c r="O82" s="19" t="n"/>
      <c r="P82" s="19" t="n"/>
      <c r="Q82" s="35" t="n"/>
      <c r="R82" s="19" t="n"/>
      <c r="S82" s="19" t="n"/>
      <c r="T82" s="19" t="n"/>
      <c r="U82" s="19" t="n"/>
      <c r="V82" s="19" t="n"/>
      <c r="W82" s="35" t="n"/>
      <c r="X82" s="35" t="n"/>
      <c r="Y82" s="22" t="n"/>
      <c r="Z82" s="23">
        <f>IF(OR(A82="",B82=""),"",MAX(0,IF(W82&lt;&gt;"",W82-B82,Dashboard!$B$2-B82)))</f>
        <v/>
      </c>
      <c r="AA82" s="23">
        <f>IF(OR(A82="",B82="",W82=""),"",MAX(0,W82-B82))</f>
        <v/>
      </c>
      <c r="AB82" s="36">
        <f>IF(OR(A82="",B82="",T82=""),"",IFERROR(WORKDAY(B82,VLOOKUP(T82,'Lists &amp; Settings'!$A$2:$B$5,2,FALSE)),""))</f>
        <v/>
      </c>
      <c r="AC82" s="25">
        <f>IF(A82="","",IF(AB82="","Missing Data",IF(OR(U82="Approved",U82="Denied",U82="Canceled"),IF(W82="","Missing Decision Date",IF(W82&lt;=AB82,"Met","Missed")),IF(Dashboard!$B$2&gt;AB82,"Overdue",IF(AB82-Dashboard!$B$2&lt;=2,"Due Soon","On Track")))))</f>
        <v/>
      </c>
      <c r="AD82" s="26">
        <f>IF(A82="","",IF(B82="","Missing submitted date",IF(C82="","Missing requester",IF(D82="","Missing department",IF(E82="","Missing course code",IF(F82="","Missing course title",IF(H82="","Missing term",IF(Q82="","Missing effective date",IF(Q82&lt;B82,"Effective date precedes submission",IF(T82="","Missing priority",IF(U82="","Missing status",IF(OR(J82="",K82="",M82="",N82=""),"Missing meeting time",IF(OR(K82&lt;=J82,N82&lt;=M82),"End time must follow start time",IF(AND(OR(U82="Approved",U82="Denied",U82="Canceled"),W82=""),"Closed status needs decision date",IF(AND(W82&lt;&gt;"",W82&lt;B82),"Decision date precedes submission",IF(AND(X82&lt;&gt;"",U82&lt;&gt;"Approved"),"Implementation date requires Approved status",IF(AND(X82&lt;&gt;"",OR(W82="",X82&lt;W82)),"Implementation precedes decision","OK")))))))))))))))))</f>
        <v/>
      </c>
    </row>
    <row r="83">
      <c r="A83" s="19" t="n"/>
      <c r="B83" s="35" t="n"/>
      <c r="C83" s="19" t="n"/>
      <c r="D83" s="19" t="n"/>
      <c r="E83" s="19" t="n"/>
      <c r="F83" s="19" t="n"/>
      <c r="G83" s="19" t="n"/>
      <c r="H83" s="19" t="n"/>
      <c r="I83" s="19" t="n"/>
      <c r="J83" s="21" t="n"/>
      <c r="K83" s="21" t="n"/>
      <c r="L83" s="19" t="n"/>
      <c r="M83" s="21" t="n"/>
      <c r="N83" s="21" t="n"/>
      <c r="O83" s="19" t="n"/>
      <c r="P83" s="19" t="n"/>
      <c r="Q83" s="35" t="n"/>
      <c r="R83" s="19" t="n"/>
      <c r="S83" s="19" t="n"/>
      <c r="T83" s="19" t="n"/>
      <c r="U83" s="19" t="n"/>
      <c r="V83" s="19" t="n"/>
      <c r="W83" s="35" t="n"/>
      <c r="X83" s="35" t="n"/>
      <c r="Y83" s="22" t="n"/>
      <c r="Z83" s="23">
        <f>IF(OR(A83="",B83=""),"",MAX(0,IF(W83&lt;&gt;"",W83-B83,Dashboard!$B$2-B83)))</f>
        <v/>
      </c>
      <c r="AA83" s="23">
        <f>IF(OR(A83="",B83="",W83=""),"",MAX(0,W83-B83))</f>
        <v/>
      </c>
      <c r="AB83" s="36">
        <f>IF(OR(A83="",B83="",T83=""),"",IFERROR(WORKDAY(B83,VLOOKUP(T83,'Lists &amp; Settings'!$A$2:$B$5,2,FALSE)),""))</f>
        <v/>
      </c>
      <c r="AC83" s="25">
        <f>IF(A83="","",IF(AB83="","Missing Data",IF(OR(U83="Approved",U83="Denied",U83="Canceled"),IF(W83="","Missing Decision Date",IF(W83&lt;=AB83,"Met","Missed")),IF(Dashboard!$B$2&gt;AB83,"Overdue",IF(AB83-Dashboard!$B$2&lt;=2,"Due Soon","On Track")))))</f>
        <v/>
      </c>
      <c r="AD83" s="26">
        <f>IF(A83="","",IF(B83="","Missing submitted date",IF(C83="","Missing requester",IF(D83="","Missing department",IF(E83="","Missing course code",IF(F83="","Missing course title",IF(H83="","Missing term",IF(Q83="","Missing effective date",IF(Q83&lt;B83,"Effective date precedes submission",IF(T83="","Missing priority",IF(U83="","Missing status",IF(OR(J83="",K83="",M83="",N83=""),"Missing meeting time",IF(OR(K83&lt;=J83,N83&lt;=M83),"End time must follow start time",IF(AND(OR(U83="Approved",U83="Denied",U83="Canceled"),W83=""),"Closed status needs decision date",IF(AND(W83&lt;&gt;"",W83&lt;B83),"Decision date precedes submission",IF(AND(X83&lt;&gt;"",U83&lt;&gt;"Approved"),"Implementation date requires Approved status",IF(AND(X83&lt;&gt;"",OR(W83="",X83&lt;W83)),"Implementation precedes decision","OK")))))))))))))))))</f>
        <v/>
      </c>
    </row>
    <row r="84">
      <c r="A84" s="19" t="n"/>
      <c r="B84" s="35" t="n"/>
      <c r="C84" s="19" t="n"/>
      <c r="D84" s="19" t="n"/>
      <c r="E84" s="19" t="n"/>
      <c r="F84" s="19" t="n"/>
      <c r="G84" s="19" t="n"/>
      <c r="H84" s="19" t="n"/>
      <c r="I84" s="19" t="n"/>
      <c r="J84" s="21" t="n"/>
      <c r="K84" s="21" t="n"/>
      <c r="L84" s="19" t="n"/>
      <c r="M84" s="21" t="n"/>
      <c r="N84" s="21" t="n"/>
      <c r="O84" s="19" t="n"/>
      <c r="P84" s="19" t="n"/>
      <c r="Q84" s="35" t="n"/>
      <c r="R84" s="19" t="n"/>
      <c r="S84" s="19" t="n"/>
      <c r="T84" s="19" t="n"/>
      <c r="U84" s="19" t="n"/>
      <c r="V84" s="19" t="n"/>
      <c r="W84" s="35" t="n"/>
      <c r="X84" s="35" t="n"/>
      <c r="Y84" s="22" t="n"/>
      <c r="Z84" s="23">
        <f>IF(OR(A84="",B84=""),"",MAX(0,IF(W84&lt;&gt;"",W84-B84,Dashboard!$B$2-B84)))</f>
        <v/>
      </c>
      <c r="AA84" s="23">
        <f>IF(OR(A84="",B84="",W84=""),"",MAX(0,W84-B84))</f>
        <v/>
      </c>
      <c r="AB84" s="36">
        <f>IF(OR(A84="",B84="",T84=""),"",IFERROR(WORKDAY(B84,VLOOKUP(T84,'Lists &amp; Settings'!$A$2:$B$5,2,FALSE)),""))</f>
        <v/>
      </c>
      <c r="AC84" s="25">
        <f>IF(A84="","",IF(AB84="","Missing Data",IF(OR(U84="Approved",U84="Denied",U84="Canceled"),IF(W84="","Missing Decision Date",IF(W84&lt;=AB84,"Met","Missed")),IF(Dashboard!$B$2&gt;AB84,"Overdue",IF(AB84-Dashboard!$B$2&lt;=2,"Due Soon","On Track")))))</f>
        <v/>
      </c>
      <c r="AD84" s="26">
        <f>IF(A84="","",IF(B84="","Missing submitted date",IF(C84="","Missing requester",IF(D84="","Missing department",IF(E84="","Missing course code",IF(F84="","Missing course title",IF(H84="","Missing term",IF(Q84="","Missing effective date",IF(Q84&lt;B84,"Effective date precedes submission",IF(T84="","Missing priority",IF(U84="","Missing status",IF(OR(J84="",K84="",M84="",N84=""),"Missing meeting time",IF(OR(K84&lt;=J84,N84&lt;=M84),"End time must follow start time",IF(AND(OR(U84="Approved",U84="Denied",U84="Canceled"),W84=""),"Closed status needs decision date",IF(AND(W84&lt;&gt;"",W84&lt;B84),"Decision date precedes submission",IF(AND(X84&lt;&gt;"",U84&lt;&gt;"Approved"),"Implementation date requires Approved status",IF(AND(X84&lt;&gt;"",OR(W84="",X84&lt;W84)),"Implementation precedes decision","OK")))))))))))))))))</f>
        <v/>
      </c>
    </row>
    <row r="85">
      <c r="A85" s="19" t="n"/>
      <c r="B85" s="35" t="n"/>
      <c r="C85" s="19" t="n"/>
      <c r="D85" s="19" t="n"/>
      <c r="E85" s="19" t="n"/>
      <c r="F85" s="19" t="n"/>
      <c r="G85" s="19" t="n"/>
      <c r="H85" s="19" t="n"/>
      <c r="I85" s="19" t="n"/>
      <c r="J85" s="21" t="n"/>
      <c r="K85" s="21" t="n"/>
      <c r="L85" s="19" t="n"/>
      <c r="M85" s="21" t="n"/>
      <c r="N85" s="21" t="n"/>
      <c r="O85" s="19" t="n"/>
      <c r="P85" s="19" t="n"/>
      <c r="Q85" s="35" t="n"/>
      <c r="R85" s="19" t="n"/>
      <c r="S85" s="19" t="n"/>
      <c r="T85" s="19" t="n"/>
      <c r="U85" s="19" t="n"/>
      <c r="V85" s="19" t="n"/>
      <c r="W85" s="35" t="n"/>
      <c r="X85" s="35" t="n"/>
      <c r="Y85" s="22" t="n"/>
      <c r="Z85" s="23">
        <f>IF(OR(A85="",B85=""),"",MAX(0,IF(W85&lt;&gt;"",W85-B85,Dashboard!$B$2-B85)))</f>
        <v/>
      </c>
      <c r="AA85" s="23">
        <f>IF(OR(A85="",B85="",W85=""),"",MAX(0,W85-B85))</f>
        <v/>
      </c>
      <c r="AB85" s="36">
        <f>IF(OR(A85="",B85="",T85=""),"",IFERROR(WORKDAY(B85,VLOOKUP(T85,'Lists &amp; Settings'!$A$2:$B$5,2,FALSE)),""))</f>
        <v/>
      </c>
      <c r="AC85" s="25">
        <f>IF(A85="","",IF(AB85="","Missing Data",IF(OR(U85="Approved",U85="Denied",U85="Canceled"),IF(W85="","Missing Decision Date",IF(W85&lt;=AB85,"Met","Missed")),IF(Dashboard!$B$2&gt;AB85,"Overdue",IF(AB85-Dashboard!$B$2&lt;=2,"Due Soon","On Track")))))</f>
        <v/>
      </c>
      <c r="AD85" s="26">
        <f>IF(A85="","",IF(B85="","Missing submitted date",IF(C85="","Missing requester",IF(D85="","Missing department",IF(E85="","Missing course code",IF(F85="","Missing course title",IF(H85="","Missing term",IF(Q85="","Missing effective date",IF(Q85&lt;B85,"Effective date precedes submission",IF(T85="","Missing priority",IF(U85="","Missing status",IF(OR(J85="",K85="",M85="",N85=""),"Missing meeting time",IF(OR(K85&lt;=J85,N85&lt;=M85),"End time must follow start time",IF(AND(OR(U85="Approved",U85="Denied",U85="Canceled"),W85=""),"Closed status needs decision date",IF(AND(W85&lt;&gt;"",W85&lt;B85),"Decision date precedes submission",IF(AND(X85&lt;&gt;"",U85&lt;&gt;"Approved"),"Implementation date requires Approved status",IF(AND(X85&lt;&gt;"",OR(W85="",X85&lt;W85)),"Implementation precedes decision","OK")))))))))))))))))</f>
        <v/>
      </c>
    </row>
    <row r="86">
      <c r="A86" s="19" t="n"/>
      <c r="B86" s="35" t="n"/>
      <c r="C86" s="19" t="n"/>
      <c r="D86" s="19" t="n"/>
      <c r="E86" s="19" t="n"/>
      <c r="F86" s="19" t="n"/>
      <c r="G86" s="19" t="n"/>
      <c r="H86" s="19" t="n"/>
      <c r="I86" s="19" t="n"/>
      <c r="J86" s="21" t="n"/>
      <c r="K86" s="21" t="n"/>
      <c r="L86" s="19" t="n"/>
      <c r="M86" s="21" t="n"/>
      <c r="N86" s="21" t="n"/>
      <c r="O86" s="19" t="n"/>
      <c r="P86" s="19" t="n"/>
      <c r="Q86" s="35" t="n"/>
      <c r="R86" s="19" t="n"/>
      <c r="S86" s="19" t="n"/>
      <c r="T86" s="19" t="n"/>
      <c r="U86" s="19" t="n"/>
      <c r="V86" s="19" t="n"/>
      <c r="W86" s="35" t="n"/>
      <c r="X86" s="35" t="n"/>
      <c r="Y86" s="22" t="n"/>
      <c r="Z86" s="23">
        <f>IF(OR(A86="",B86=""),"",MAX(0,IF(W86&lt;&gt;"",W86-B86,Dashboard!$B$2-B86)))</f>
        <v/>
      </c>
      <c r="AA86" s="23">
        <f>IF(OR(A86="",B86="",W86=""),"",MAX(0,W86-B86))</f>
        <v/>
      </c>
      <c r="AB86" s="36">
        <f>IF(OR(A86="",B86="",T86=""),"",IFERROR(WORKDAY(B86,VLOOKUP(T86,'Lists &amp; Settings'!$A$2:$B$5,2,FALSE)),""))</f>
        <v/>
      </c>
      <c r="AC86" s="25">
        <f>IF(A86="","",IF(AB86="","Missing Data",IF(OR(U86="Approved",U86="Denied",U86="Canceled"),IF(W86="","Missing Decision Date",IF(W86&lt;=AB86,"Met","Missed")),IF(Dashboard!$B$2&gt;AB86,"Overdue",IF(AB86-Dashboard!$B$2&lt;=2,"Due Soon","On Track")))))</f>
        <v/>
      </c>
      <c r="AD86" s="26">
        <f>IF(A86="","",IF(B86="","Missing submitted date",IF(C86="","Missing requester",IF(D86="","Missing department",IF(E86="","Missing course code",IF(F86="","Missing course title",IF(H86="","Missing term",IF(Q86="","Missing effective date",IF(Q86&lt;B86,"Effective date precedes submission",IF(T86="","Missing priority",IF(U86="","Missing status",IF(OR(J86="",K86="",M86="",N86=""),"Missing meeting time",IF(OR(K86&lt;=J86,N86&lt;=M86),"End time must follow start time",IF(AND(OR(U86="Approved",U86="Denied",U86="Canceled"),W86=""),"Closed status needs decision date",IF(AND(W86&lt;&gt;"",W86&lt;B86),"Decision date precedes submission",IF(AND(X86&lt;&gt;"",U86&lt;&gt;"Approved"),"Implementation date requires Approved status",IF(AND(X86&lt;&gt;"",OR(W86="",X86&lt;W86)),"Implementation precedes decision","OK")))))))))))))))))</f>
        <v/>
      </c>
    </row>
    <row r="87">
      <c r="A87" s="19" t="n"/>
      <c r="B87" s="35" t="n"/>
      <c r="C87" s="19" t="n"/>
      <c r="D87" s="19" t="n"/>
      <c r="E87" s="19" t="n"/>
      <c r="F87" s="19" t="n"/>
      <c r="G87" s="19" t="n"/>
      <c r="H87" s="19" t="n"/>
      <c r="I87" s="19" t="n"/>
      <c r="J87" s="21" t="n"/>
      <c r="K87" s="21" t="n"/>
      <c r="L87" s="19" t="n"/>
      <c r="M87" s="21" t="n"/>
      <c r="N87" s="21" t="n"/>
      <c r="O87" s="19" t="n"/>
      <c r="P87" s="19" t="n"/>
      <c r="Q87" s="35" t="n"/>
      <c r="R87" s="19" t="n"/>
      <c r="S87" s="19" t="n"/>
      <c r="T87" s="19" t="n"/>
      <c r="U87" s="19" t="n"/>
      <c r="V87" s="19" t="n"/>
      <c r="W87" s="35" t="n"/>
      <c r="X87" s="35" t="n"/>
      <c r="Y87" s="22" t="n"/>
      <c r="Z87" s="23">
        <f>IF(OR(A87="",B87=""),"",MAX(0,IF(W87&lt;&gt;"",W87-B87,Dashboard!$B$2-B87)))</f>
        <v/>
      </c>
      <c r="AA87" s="23">
        <f>IF(OR(A87="",B87="",W87=""),"",MAX(0,W87-B87))</f>
        <v/>
      </c>
      <c r="AB87" s="36">
        <f>IF(OR(A87="",B87="",T87=""),"",IFERROR(WORKDAY(B87,VLOOKUP(T87,'Lists &amp; Settings'!$A$2:$B$5,2,FALSE)),""))</f>
        <v/>
      </c>
      <c r="AC87" s="25">
        <f>IF(A87="","",IF(AB87="","Missing Data",IF(OR(U87="Approved",U87="Denied",U87="Canceled"),IF(W87="","Missing Decision Date",IF(W87&lt;=AB87,"Met","Missed")),IF(Dashboard!$B$2&gt;AB87,"Overdue",IF(AB87-Dashboard!$B$2&lt;=2,"Due Soon","On Track")))))</f>
        <v/>
      </c>
      <c r="AD87" s="26">
        <f>IF(A87="","",IF(B87="","Missing submitted date",IF(C87="","Missing requester",IF(D87="","Missing department",IF(E87="","Missing course code",IF(F87="","Missing course title",IF(H87="","Missing term",IF(Q87="","Missing effective date",IF(Q87&lt;B87,"Effective date precedes submission",IF(T87="","Missing priority",IF(U87="","Missing status",IF(OR(J87="",K87="",M87="",N87=""),"Missing meeting time",IF(OR(K87&lt;=J87,N87&lt;=M87),"End time must follow start time",IF(AND(OR(U87="Approved",U87="Denied",U87="Canceled"),W87=""),"Closed status needs decision date",IF(AND(W87&lt;&gt;"",W87&lt;B87),"Decision date precedes submission",IF(AND(X87&lt;&gt;"",U87&lt;&gt;"Approved"),"Implementation date requires Approved status",IF(AND(X87&lt;&gt;"",OR(W87="",X87&lt;W87)),"Implementation precedes decision","OK")))))))))))))))))</f>
        <v/>
      </c>
    </row>
    <row r="88">
      <c r="A88" s="19" t="n"/>
      <c r="B88" s="35" t="n"/>
      <c r="C88" s="19" t="n"/>
      <c r="D88" s="19" t="n"/>
      <c r="E88" s="19" t="n"/>
      <c r="F88" s="19" t="n"/>
      <c r="G88" s="19" t="n"/>
      <c r="H88" s="19" t="n"/>
      <c r="I88" s="19" t="n"/>
      <c r="J88" s="21" t="n"/>
      <c r="K88" s="21" t="n"/>
      <c r="L88" s="19" t="n"/>
      <c r="M88" s="21" t="n"/>
      <c r="N88" s="21" t="n"/>
      <c r="O88" s="19" t="n"/>
      <c r="P88" s="19" t="n"/>
      <c r="Q88" s="35" t="n"/>
      <c r="R88" s="19" t="n"/>
      <c r="S88" s="19" t="n"/>
      <c r="T88" s="19" t="n"/>
      <c r="U88" s="19" t="n"/>
      <c r="V88" s="19" t="n"/>
      <c r="W88" s="35" t="n"/>
      <c r="X88" s="35" t="n"/>
      <c r="Y88" s="22" t="n"/>
      <c r="Z88" s="23">
        <f>IF(OR(A88="",B88=""),"",MAX(0,IF(W88&lt;&gt;"",W88-B88,Dashboard!$B$2-B88)))</f>
        <v/>
      </c>
      <c r="AA88" s="23">
        <f>IF(OR(A88="",B88="",W88=""),"",MAX(0,W88-B88))</f>
        <v/>
      </c>
      <c r="AB88" s="36">
        <f>IF(OR(A88="",B88="",T88=""),"",IFERROR(WORKDAY(B88,VLOOKUP(T88,'Lists &amp; Settings'!$A$2:$B$5,2,FALSE)),""))</f>
        <v/>
      </c>
      <c r="AC88" s="25">
        <f>IF(A88="","",IF(AB88="","Missing Data",IF(OR(U88="Approved",U88="Denied",U88="Canceled"),IF(W88="","Missing Decision Date",IF(W88&lt;=AB88,"Met","Missed")),IF(Dashboard!$B$2&gt;AB88,"Overdue",IF(AB88-Dashboard!$B$2&lt;=2,"Due Soon","On Track")))))</f>
        <v/>
      </c>
      <c r="AD88" s="26">
        <f>IF(A88="","",IF(B88="","Missing submitted date",IF(C88="","Missing requester",IF(D88="","Missing department",IF(E88="","Missing course code",IF(F88="","Missing course title",IF(H88="","Missing term",IF(Q88="","Missing effective date",IF(Q88&lt;B88,"Effective date precedes submission",IF(T88="","Missing priority",IF(U88="","Missing status",IF(OR(J88="",K88="",M88="",N88=""),"Missing meeting time",IF(OR(K88&lt;=J88,N88&lt;=M88),"End time must follow start time",IF(AND(OR(U88="Approved",U88="Denied",U88="Canceled"),W88=""),"Closed status needs decision date",IF(AND(W88&lt;&gt;"",W88&lt;B88),"Decision date precedes submission",IF(AND(X88&lt;&gt;"",U88&lt;&gt;"Approved"),"Implementation date requires Approved status",IF(AND(X88&lt;&gt;"",OR(W88="",X88&lt;W88)),"Implementation precedes decision","OK")))))))))))))))))</f>
        <v/>
      </c>
    </row>
    <row r="89">
      <c r="A89" s="19" t="n"/>
      <c r="B89" s="35" t="n"/>
      <c r="C89" s="19" t="n"/>
      <c r="D89" s="19" t="n"/>
      <c r="E89" s="19" t="n"/>
      <c r="F89" s="19" t="n"/>
      <c r="G89" s="19" t="n"/>
      <c r="H89" s="19" t="n"/>
      <c r="I89" s="19" t="n"/>
      <c r="J89" s="21" t="n"/>
      <c r="K89" s="21" t="n"/>
      <c r="L89" s="19" t="n"/>
      <c r="M89" s="21" t="n"/>
      <c r="N89" s="21" t="n"/>
      <c r="O89" s="19" t="n"/>
      <c r="P89" s="19" t="n"/>
      <c r="Q89" s="35" t="n"/>
      <c r="R89" s="19" t="n"/>
      <c r="S89" s="19" t="n"/>
      <c r="T89" s="19" t="n"/>
      <c r="U89" s="19" t="n"/>
      <c r="V89" s="19" t="n"/>
      <c r="W89" s="35" t="n"/>
      <c r="X89" s="35" t="n"/>
      <c r="Y89" s="22" t="n"/>
      <c r="Z89" s="23">
        <f>IF(OR(A89="",B89=""),"",MAX(0,IF(W89&lt;&gt;"",W89-B89,Dashboard!$B$2-B89)))</f>
        <v/>
      </c>
      <c r="AA89" s="23">
        <f>IF(OR(A89="",B89="",W89=""),"",MAX(0,W89-B89))</f>
        <v/>
      </c>
      <c r="AB89" s="36">
        <f>IF(OR(A89="",B89="",T89=""),"",IFERROR(WORKDAY(B89,VLOOKUP(T89,'Lists &amp; Settings'!$A$2:$B$5,2,FALSE)),""))</f>
        <v/>
      </c>
      <c r="AC89" s="25">
        <f>IF(A89="","",IF(AB89="","Missing Data",IF(OR(U89="Approved",U89="Denied",U89="Canceled"),IF(W89="","Missing Decision Date",IF(W89&lt;=AB89,"Met","Missed")),IF(Dashboard!$B$2&gt;AB89,"Overdue",IF(AB89-Dashboard!$B$2&lt;=2,"Due Soon","On Track")))))</f>
        <v/>
      </c>
      <c r="AD89" s="26">
        <f>IF(A89="","",IF(B89="","Missing submitted date",IF(C89="","Missing requester",IF(D89="","Missing department",IF(E89="","Missing course code",IF(F89="","Missing course title",IF(H89="","Missing term",IF(Q89="","Missing effective date",IF(Q89&lt;B89,"Effective date precedes submission",IF(T89="","Missing priority",IF(U89="","Missing status",IF(OR(J89="",K89="",M89="",N89=""),"Missing meeting time",IF(OR(K89&lt;=J89,N89&lt;=M89),"End time must follow start time",IF(AND(OR(U89="Approved",U89="Denied",U89="Canceled"),W89=""),"Closed status needs decision date",IF(AND(W89&lt;&gt;"",W89&lt;B89),"Decision date precedes submission",IF(AND(X89&lt;&gt;"",U89&lt;&gt;"Approved"),"Implementation date requires Approved status",IF(AND(X89&lt;&gt;"",OR(W89="",X89&lt;W89)),"Implementation precedes decision","OK")))))))))))))))))</f>
        <v/>
      </c>
    </row>
    <row r="90">
      <c r="A90" s="19" t="n"/>
      <c r="B90" s="35" t="n"/>
      <c r="C90" s="19" t="n"/>
      <c r="D90" s="19" t="n"/>
      <c r="E90" s="19" t="n"/>
      <c r="F90" s="19" t="n"/>
      <c r="G90" s="19" t="n"/>
      <c r="H90" s="19" t="n"/>
      <c r="I90" s="19" t="n"/>
      <c r="J90" s="21" t="n"/>
      <c r="K90" s="21" t="n"/>
      <c r="L90" s="19" t="n"/>
      <c r="M90" s="21" t="n"/>
      <c r="N90" s="21" t="n"/>
      <c r="O90" s="19" t="n"/>
      <c r="P90" s="19" t="n"/>
      <c r="Q90" s="35" t="n"/>
      <c r="R90" s="19" t="n"/>
      <c r="S90" s="19" t="n"/>
      <c r="T90" s="19" t="n"/>
      <c r="U90" s="19" t="n"/>
      <c r="V90" s="19" t="n"/>
      <c r="W90" s="35" t="n"/>
      <c r="X90" s="35" t="n"/>
      <c r="Y90" s="22" t="n"/>
      <c r="Z90" s="23">
        <f>IF(OR(A90="",B90=""),"",MAX(0,IF(W90&lt;&gt;"",W90-B90,Dashboard!$B$2-B90)))</f>
        <v/>
      </c>
      <c r="AA90" s="23">
        <f>IF(OR(A90="",B90="",W90=""),"",MAX(0,W90-B90))</f>
        <v/>
      </c>
      <c r="AB90" s="36">
        <f>IF(OR(A90="",B90="",T90=""),"",IFERROR(WORKDAY(B90,VLOOKUP(T90,'Lists &amp; Settings'!$A$2:$B$5,2,FALSE)),""))</f>
        <v/>
      </c>
      <c r="AC90" s="25">
        <f>IF(A90="","",IF(AB90="","Missing Data",IF(OR(U90="Approved",U90="Denied",U90="Canceled"),IF(W90="","Missing Decision Date",IF(W90&lt;=AB90,"Met","Missed")),IF(Dashboard!$B$2&gt;AB90,"Overdue",IF(AB90-Dashboard!$B$2&lt;=2,"Due Soon","On Track")))))</f>
        <v/>
      </c>
      <c r="AD90" s="26">
        <f>IF(A90="","",IF(B90="","Missing submitted date",IF(C90="","Missing requester",IF(D90="","Missing department",IF(E90="","Missing course code",IF(F90="","Missing course title",IF(H90="","Missing term",IF(Q90="","Missing effective date",IF(Q90&lt;B90,"Effective date precedes submission",IF(T90="","Missing priority",IF(U90="","Missing status",IF(OR(J90="",K90="",M90="",N90=""),"Missing meeting time",IF(OR(K90&lt;=J90,N90&lt;=M90),"End time must follow start time",IF(AND(OR(U90="Approved",U90="Denied",U90="Canceled"),W90=""),"Closed status needs decision date",IF(AND(W90&lt;&gt;"",W90&lt;B90),"Decision date precedes submission",IF(AND(X90&lt;&gt;"",U90&lt;&gt;"Approved"),"Implementation date requires Approved status",IF(AND(X90&lt;&gt;"",OR(W90="",X90&lt;W90)),"Implementation precedes decision","OK")))))))))))))))))</f>
        <v/>
      </c>
    </row>
    <row r="91">
      <c r="A91" s="19" t="n"/>
      <c r="B91" s="35" t="n"/>
      <c r="C91" s="19" t="n"/>
      <c r="D91" s="19" t="n"/>
      <c r="E91" s="19" t="n"/>
      <c r="F91" s="19" t="n"/>
      <c r="G91" s="19" t="n"/>
      <c r="H91" s="19" t="n"/>
      <c r="I91" s="19" t="n"/>
      <c r="J91" s="21" t="n"/>
      <c r="K91" s="21" t="n"/>
      <c r="L91" s="19" t="n"/>
      <c r="M91" s="21" t="n"/>
      <c r="N91" s="21" t="n"/>
      <c r="O91" s="19" t="n"/>
      <c r="P91" s="19" t="n"/>
      <c r="Q91" s="35" t="n"/>
      <c r="R91" s="19" t="n"/>
      <c r="S91" s="19" t="n"/>
      <c r="T91" s="19" t="n"/>
      <c r="U91" s="19" t="n"/>
      <c r="V91" s="19" t="n"/>
      <c r="W91" s="35" t="n"/>
      <c r="X91" s="35" t="n"/>
      <c r="Y91" s="22" t="n"/>
      <c r="Z91" s="23">
        <f>IF(OR(A91="",B91=""),"",MAX(0,IF(W91&lt;&gt;"",W91-B91,Dashboard!$B$2-B91)))</f>
        <v/>
      </c>
      <c r="AA91" s="23">
        <f>IF(OR(A91="",B91="",W91=""),"",MAX(0,W91-B91))</f>
        <v/>
      </c>
      <c r="AB91" s="36">
        <f>IF(OR(A91="",B91="",T91=""),"",IFERROR(WORKDAY(B91,VLOOKUP(T91,'Lists &amp; Settings'!$A$2:$B$5,2,FALSE)),""))</f>
        <v/>
      </c>
      <c r="AC91" s="25">
        <f>IF(A91="","",IF(AB91="","Missing Data",IF(OR(U91="Approved",U91="Denied",U91="Canceled"),IF(W91="","Missing Decision Date",IF(W91&lt;=AB91,"Met","Missed")),IF(Dashboard!$B$2&gt;AB91,"Overdue",IF(AB91-Dashboard!$B$2&lt;=2,"Due Soon","On Track")))))</f>
        <v/>
      </c>
      <c r="AD91" s="26">
        <f>IF(A91="","",IF(B91="","Missing submitted date",IF(C91="","Missing requester",IF(D91="","Missing department",IF(E91="","Missing course code",IF(F91="","Missing course title",IF(H91="","Missing term",IF(Q91="","Missing effective date",IF(Q91&lt;B91,"Effective date precedes submission",IF(T91="","Missing priority",IF(U91="","Missing status",IF(OR(J91="",K91="",M91="",N91=""),"Missing meeting time",IF(OR(K91&lt;=J91,N91&lt;=M91),"End time must follow start time",IF(AND(OR(U91="Approved",U91="Denied",U91="Canceled"),W91=""),"Closed status needs decision date",IF(AND(W91&lt;&gt;"",W91&lt;B91),"Decision date precedes submission",IF(AND(X91&lt;&gt;"",U91&lt;&gt;"Approved"),"Implementation date requires Approved status",IF(AND(X91&lt;&gt;"",OR(W91="",X91&lt;W91)),"Implementation precedes decision","OK")))))))))))))))))</f>
        <v/>
      </c>
    </row>
    <row r="92">
      <c r="A92" s="19" t="n"/>
      <c r="B92" s="35" t="n"/>
      <c r="C92" s="19" t="n"/>
      <c r="D92" s="19" t="n"/>
      <c r="E92" s="19" t="n"/>
      <c r="F92" s="19" t="n"/>
      <c r="G92" s="19" t="n"/>
      <c r="H92" s="19" t="n"/>
      <c r="I92" s="19" t="n"/>
      <c r="J92" s="21" t="n"/>
      <c r="K92" s="21" t="n"/>
      <c r="L92" s="19" t="n"/>
      <c r="M92" s="21" t="n"/>
      <c r="N92" s="21" t="n"/>
      <c r="O92" s="19" t="n"/>
      <c r="P92" s="19" t="n"/>
      <c r="Q92" s="35" t="n"/>
      <c r="R92" s="19" t="n"/>
      <c r="S92" s="19" t="n"/>
      <c r="T92" s="19" t="n"/>
      <c r="U92" s="19" t="n"/>
      <c r="V92" s="19" t="n"/>
      <c r="W92" s="35" t="n"/>
      <c r="X92" s="35" t="n"/>
      <c r="Y92" s="22" t="n"/>
      <c r="Z92" s="23">
        <f>IF(OR(A92="",B92=""),"",MAX(0,IF(W92&lt;&gt;"",W92-B92,Dashboard!$B$2-B92)))</f>
        <v/>
      </c>
      <c r="AA92" s="23">
        <f>IF(OR(A92="",B92="",W92=""),"",MAX(0,W92-B92))</f>
        <v/>
      </c>
      <c r="AB92" s="36">
        <f>IF(OR(A92="",B92="",T92=""),"",IFERROR(WORKDAY(B92,VLOOKUP(T92,'Lists &amp; Settings'!$A$2:$B$5,2,FALSE)),""))</f>
        <v/>
      </c>
      <c r="AC92" s="25">
        <f>IF(A92="","",IF(AB92="","Missing Data",IF(OR(U92="Approved",U92="Denied",U92="Canceled"),IF(W92="","Missing Decision Date",IF(W92&lt;=AB92,"Met","Missed")),IF(Dashboard!$B$2&gt;AB92,"Overdue",IF(AB92-Dashboard!$B$2&lt;=2,"Due Soon","On Track")))))</f>
        <v/>
      </c>
      <c r="AD92" s="26">
        <f>IF(A92="","",IF(B92="","Missing submitted date",IF(C92="","Missing requester",IF(D92="","Missing department",IF(E92="","Missing course code",IF(F92="","Missing course title",IF(H92="","Missing term",IF(Q92="","Missing effective date",IF(Q92&lt;B92,"Effective date precedes submission",IF(T92="","Missing priority",IF(U92="","Missing status",IF(OR(J92="",K92="",M92="",N92=""),"Missing meeting time",IF(OR(K92&lt;=J92,N92&lt;=M92),"End time must follow start time",IF(AND(OR(U92="Approved",U92="Denied",U92="Canceled"),W92=""),"Closed status needs decision date",IF(AND(W92&lt;&gt;"",W92&lt;B92),"Decision date precedes submission",IF(AND(X92&lt;&gt;"",U92&lt;&gt;"Approved"),"Implementation date requires Approved status",IF(AND(X92&lt;&gt;"",OR(W92="",X92&lt;W92)),"Implementation precedes decision","OK")))))))))))))))))</f>
        <v/>
      </c>
    </row>
    <row r="93">
      <c r="A93" s="19" t="n"/>
      <c r="B93" s="35" t="n"/>
      <c r="C93" s="19" t="n"/>
      <c r="D93" s="19" t="n"/>
      <c r="E93" s="19" t="n"/>
      <c r="F93" s="19" t="n"/>
      <c r="G93" s="19" t="n"/>
      <c r="H93" s="19" t="n"/>
      <c r="I93" s="19" t="n"/>
      <c r="J93" s="21" t="n"/>
      <c r="K93" s="21" t="n"/>
      <c r="L93" s="19" t="n"/>
      <c r="M93" s="21" t="n"/>
      <c r="N93" s="21" t="n"/>
      <c r="O93" s="19" t="n"/>
      <c r="P93" s="19" t="n"/>
      <c r="Q93" s="35" t="n"/>
      <c r="R93" s="19" t="n"/>
      <c r="S93" s="19" t="n"/>
      <c r="T93" s="19" t="n"/>
      <c r="U93" s="19" t="n"/>
      <c r="V93" s="19" t="n"/>
      <c r="W93" s="35" t="n"/>
      <c r="X93" s="35" t="n"/>
      <c r="Y93" s="22" t="n"/>
      <c r="Z93" s="23">
        <f>IF(OR(A93="",B93=""),"",MAX(0,IF(W93&lt;&gt;"",W93-B93,Dashboard!$B$2-B93)))</f>
        <v/>
      </c>
      <c r="AA93" s="23">
        <f>IF(OR(A93="",B93="",W93=""),"",MAX(0,W93-B93))</f>
        <v/>
      </c>
      <c r="AB93" s="36">
        <f>IF(OR(A93="",B93="",T93=""),"",IFERROR(WORKDAY(B93,VLOOKUP(T93,'Lists &amp; Settings'!$A$2:$B$5,2,FALSE)),""))</f>
        <v/>
      </c>
      <c r="AC93" s="25">
        <f>IF(A93="","",IF(AB93="","Missing Data",IF(OR(U93="Approved",U93="Denied",U93="Canceled"),IF(W93="","Missing Decision Date",IF(W93&lt;=AB93,"Met","Missed")),IF(Dashboard!$B$2&gt;AB93,"Overdue",IF(AB93-Dashboard!$B$2&lt;=2,"Due Soon","On Track")))))</f>
        <v/>
      </c>
      <c r="AD93" s="26">
        <f>IF(A93="","",IF(B93="","Missing submitted date",IF(C93="","Missing requester",IF(D93="","Missing department",IF(E93="","Missing course code",IF(F93="","Missing course title",IF(H93="","Missing term",IF(Q93="","Missing effective date",IF(Q93&lt;B93,"Effective date precedes submission",IF(T93="","Missing priority",IF(U93="","Missing status",IF(OR(J93="",K93="",M93="",N93=""),"Missing meeting time",IF(OR(K93&lt;=J93,N93&lt;=M93),"End time must follow start time",IF(AND(OR(U93="Approved",U93="Denied",U93="Canceled"),W93=""),"Closed status needs decision date",IF(AND(W93&lt;&gt;"",W93&lt;B93),"Decision date precedes submission",IF(AND(X93&lt;&gt;"",U93&lt;&gt;"Approved"),"Implementation date requires Approved status",IF(AND(X93&lt;&gt;"",OR(W93="",X93&lt;W93)),"Implementation precedes decision","OK")))))))))))))))))</f>
        <v/>
      </c>
    </row>
    <row r="94">
      <c r="A94" s="19" t="n"/>
      <c r="B94" s="35" t="n"/>
      <c r="C94" s="19" t="n"/>
      <c r="D94" s="19" t="n"/>
      <c r="E94" s="19" t="n"/>
      <c r="F94" s="19" t="n"/>
      <c r="G94" s="19" t="n"/>
      <c r="H94" s="19" t="n"/>
      <c r="I94" s="19" t="n"/>
      <c r="J94" s="21" t="n"/>
      <c r="K94" s="21" t="n"/>
      <c r="L94" s="19" t="n"/>
      <c r="M94" s="21" t="n"/>
      <c r="N94" s="21" t="n"/>
      <c r="O94" s="19" t="n"/>
      <c r="P94" s="19" t="n"/>
      <c r="Q94" s="35" t="n"/>
      <c r="R94" s="19" t="n"/>
      <c r="S94" s="19" t="n"/>
      <c r="T94" s="19" t="n"/>
      <c r="U94" s="19" t="n"/>
      <c r="V94" s="19" t="n"/>
      <c r="W94" s="35" t="n"/>
      <c r="X94" s="35" t="n"/>
      <c r="Y94" s="22" t="n"/>
      <c r="Z94" s="23">
        <f>IF(OR(A94="",B94=""),"",MAX(0,IF(W94&lt;&gt;"",W94-B94,Dashboard!$B$2-B94)))</f>
        <v/>
      </c>
      <c r="AA94" s="23">
        <f>IF(OR(A94="",B94="",W94=""),"",MAX(0,W94-B94))</f>
        <v/>
      </c>
      <c r="AB94" s="36">
        <f>IF(OR(A94="",B94="",T94=""),"",IFERROR(WORKDAY(B94,VLOOKUP(T94,'Lists &amp; Settings'!$A$2:$B$5,2,FALSE)),""))</f>
        <v/>
      </c>
      <c r="AC94" s="25">
        <f>IF(A94="","",IF(AB94="","Missing Data",IF(OR(U94="Approved",U94="Denied",U94="Canceled"),IF(W94="","Missing Decision Date",IF(W94&lt;=AB94,"Met","Missed")),IF(Dashboard!$B$2&gt;AB94,"Overdue",IF(AB94-Dashboard!$B$2&lt;=2,"Due Soon","On Track")))))</f>
        <v/>
      </c>
      <c r="AD94" s="26">
        <f>IF(A94="","",IF(B94="","Missing submitted date",IF(C94="","Missing requester",IF(D94="","Missing department",IF(E94="","Missing course code",IF(F94="","Missing course title",IF(H94="","Missing term",IF(Q94="","Missing effective date",IF(Q94&lt;B94,"Effective date precedes submission",IF(T94="","Missing priority",IF(U94="","Missing status",IF(OR(J94="",K94="",M94="",N94=""),"Missing meeting time",IF(OR(K94&lt;=J94,N94&lt;=M94),"End time must follow start time",IF(AND(OR(U94="Approved",U94="Denied",U94="Canceled"),W94=""),"Closed status needs decision date",IF(AND(W94&lt;&gt;"",W94&lt;B94),"Decision date precedes submission",IF(AND(X94&lt;&gt;"",U94&lt;&gt;"Approved"),"Implementation date requires Approved status",IF(AND(X94&lt;&gt;"",OR(W94="",X94&lt;W94)),"Implementation precedes decision","OK")))))))))))))))))</f>
        <v/>
      </c>
    </row>
    <row r="95">
      <c r="A95" s="19" t="n"/>
      <c r="B95" s="35" t="n"/>
      <c r="C95" s="19" t="n"/>
      <c r="D95" s="19" t="n"/>
      <c r="E95" s="19" t="n"/>
      <c r="F95" s="19" t="n"/>
      <c r="G95" s="19" t="n"/>
      <c r="H95" s="19" t="n"/>
      <c r="I95" s="19" t="n"/>
      <c r="J95" s="21" t="n"/>
      <c r="K95" s="21" t="n"/>
      <c r="L95" s="19" t="n"/>
      <c r="M95" s="21" t="n"/>
      <c r="N95" s="21" t="n"/>
      <c r="O95" s="19" t="n"/>
      <c r="P95" s="19" t="n"/>
      <c r="Q95" s="35" t="n"/>
      <c r="R95" s="19" t="n"/>
      <c r="S95" s="19" t="n"/>
      <c r="T95" s="19" t="n"/>
      <c r="U95" s="19" t="n"/>
      <c r="V95" s="19" t="n"/>
      <c r="W95" s="35" t="n"/>
      <c r="X95" s="35" t="n"/>
      <c r="Y95" s="22" t="n"/>
      <c r="Z95" s="23">
        <f>IF(OR(A95="",B95=""),"",MAX(0,IF(W95&lt;&gt;"",W95-B95,Dashboard!$B$2-B95)))</f>
        <v/>
      </c>
      <c r="AA95" s="23">
        <f>IF(OR(A95="",B95="",W95=""),"",MAX(0,W95-B95))</f>
        <v/>
      </c>
      <c r="AB95" s="36">
        <f>IF(OR(A95="",B95="",T95=""),"",IFERROR(WORKDAY(B95,VLOOKUP(T95,'Lists &amp; Settings'!$A$2:$B$5,2,FALSE)),""))</f>
        <v/>
      </c>
      <c r="AC95" s="25">
        <f>IF(A95="","",IF(AB95="","Missing Data",IF(OR(U95="Approved",U95="Denied",U95="Canceled"),IF(W95="","Missing Decision Date",IF(W95&lt;=AB95,"Met","Missed")),IF(Dashboard!$B$2&gt;AB95,"Overdue",IF(AB95-Dashboard!$B$2&lt;=2,"Due Soon","On Track")))))</f>
        <v/>
      </c>
      <c r="AD95" s="26">
        <f>IF(A95="","",IF(B95="","Missing submitted date",IF(C95="","Missing requester",IF(D95="","Missing department",IF(E95="","Missing course code",IF(F95="","Missing course title",IF(H95="","Missing term",IF(Q95="","Missing effective date",IF(Q95&lt;B95,"Effective date precedes submission",IF(T95="","Missing priority",IF(U95="","Missing status",IF(OR(J95="",K95="",M95="",N95=""),"Missing meeting time",IF(OR(K95&lt;=J95,N95&lt;=M95),"End time must follow start time",IF(AND(OR(U95="Approved",U95="Denied",U95="Canceled"),W95=""),"Closed status needs decision date",IF(AND(W95&lt;&gt;"",W95&lt;B95),"Decision date precedes submission",IF(AND(X95&lt;&gt;"",U95&lt;&gt;"Approved"),"Implementation date requires Approved status",IF(AND(X95&lt;&gt;"",OR(W95="",X95&lt;W95)),"Implementation precedes decision","OK")))))))))))))))))</f>
        <v/>
      </c>
    </row>
    <row r="96">
      <c r="A96" s="19" t="n"/>
      <c r="B96" s="35" t="n"/>
      <c r="C96" s="19" t="n"/>
      <c r="D96" s="19" t="n"/>
      <c r="E96" s="19" t="n"/>
      <c r="F96" s="19" t="n"/>
      <c r="G96" s="19" t="n"/>
      <c r="H96" s="19" t="n"/>
      <c r="I96" s="19" t="n"/>
      <c r="J96" s="21" t="n"/>
      <c r="K96" s="21" t="n"/>
      <c r="L96" s="19" t="n"/>
      <c r="M96" s="21" t="n"/>
      <c r="N96" s="21" t="n"/>
      <c r="O96" s="19" t="n"/>
      <c r="P96" s="19" t="n"/>
      <c r="Q96" s="35" t="n"/>
      <c r="R96" s="19" t="n"/>
      <c r="S96" s="19" t="n"/>
      <c r="T96" s="19" t="n"/>
      <c r="U96" s="19" t="n"/>
      <c r="V96" s="19" t="n"/>
      <c r="W96" s="35" t="n"/>
      <c r="X96" s="35" t="n"/>
      <c r="Y96" s="22" t="n"/>
      <c r="Z96" s="23">
        <f>IF(OR(A96="",B96=""),"",MAX(0,IF(W96&lt;&gt;"",W96-B96,Dashboard!$B$2-B96)))</f>
        <v/>
      </c>
      <c r="AA96" s="23">
        <f>IF(OR(A96="",B96="",W96=""),"",MAX(0,W96-B96))</f>
        <v/>
      </c>
      <c r="AB96" s="36">
        <f>IF(OR(A96="",B96="",T96=""),"",IFERROR(WORKDAY(B96,VLOOKUP(T96,'Lists &amp; Settings'!$A$2:$B$5,2,FALSE)),""))</f>
        <v/>
      </c>
      <c r="AC96" s="25">
        <f>IF(A96="","",IF(AB96="","Missing Data",IF(OR(U96="Approved",U96="Denied",U96="Canceled"),IF(W96="","Missing Decision Date",IF(W96&lt;=AB96,"Met","Missed")),IF(Dashboard!$B$2&gt;AB96,"Overdue",IF(AB96-Dashboard!$B$2&lt;=2,"Due Soon","On Track")))))</f>
        <v/>
      </c>
      <c r="AD96" s="26">
        <f>IF(A96="","",IF(B96="","Missing submitted date",IF(C96="","Missing requester",IF(D96="","Missing department",IF(E96="","Missing course code",IF(F96="","Missing course title",IF(H96="","Missing term",IF(Q96="","Missing effective date",IF(Q96&lt;B96,"Effective date precedes submission",IF(T96="","Missing priority",IF(U96="","Missing status",IF(OR(J96="",K96="",M96="",N96=""),"Missing meeting time",IF(OR(K96&lt;=J96,N96&lt;=M96),"End time must follow start time",IF(AND(OR(U96="Approved",U96="Denied",U96="Canceled"),W96=""),"Closed status needs decision date",IF(AND(W96&lt;&gt;"",W96&lt;B96),"Decision date precedes submission",IF(AND(X96&lt;&gt;"",U96&lt;&gt;"Approved"),"Implementation date requires Approved status",IF(AND(X96&lt;&gt;"",OR(W96="",X96&lt;W96)),"Implementation precedes decision","OK")))))))))))))))))</f>
        <v/>
      </c>
    </row>
    <row r="97">
      <c r="A97" s="19" t="n"/>
      <c r="B97" s="35" t="n"/>
      <c r="C97" s="19" t="n"/>
      <c r="D97" s="19" t="n"/>
      <c r="E97" s="19" t="n"/>
      <c r="F97" s="19" t="n"/>
      <c r="G97" s="19" t="n"/>
      <c r="H97" s="19" t="n"/>
      <c r="I97" s="19" t="n"/>
      <c r="J97" s="21" t="n"/>
      <c r="K97" s="21" t="n"/>
      <c r="L97" s="19" t="n"/>
      <c r="M97" s="21" t="n"/>
      <c r="N97" s="21" t="n"/>
      <c r="O97" s="19" t="n"/>
      <c r="P97" s="19" t="n"/>
      <c r="Q97" s="35" t="n"/>
      <c r="R97" s="19" t="n"/>
      <c r="S97" s="19" t="n"/>
      <c r="T97" s="19" t="n"/>
      <c r="U97" s="19" t="n"/>
      <c r="V97" s="19" t="n"/>
      <c r="W97" s="35" t="n"/>
      <c r="X97" s="35" t="n"/>
      <c r="Y97" s="22" t="n"/>
      <c r="Z97" s="23">
        <f>IF(OR(A97="",B97=""),"",MAX(0,IF(W97&lt;&gt;"",W97-B97,Dashboard!$B$2-B97)))</f>
        <v/>
      </c>
      <c r="AA97" s="23">
        <f>IF(OR(A97="",B97="",W97=""),"",MAX(0,W97-B97))</f>
        <v/>
      </c>
      <c r="AB97" s="36">
        <f>IF(OR(A97="",B97="",T97=""),"",IFERROR(WORKDAY(B97,VLOOKUP(T97,'Lists &amp; Settings'!$A$2:$B$5,2,FALSE)),""))</f>
        <v/>
      </c>
      <c r="AC97" s="25">
        <f>IF(A97="","",IF(AB97="","Missing Data",IF(OR(U97="Approved",U97="Denied",U97="Canceled"),IF(W97="","Missing Decision Date",IF(W97&lt;=AB97,"Met","Missed")),IF(Dashboard!$B$2&gt;AB97,"Overdue",IF(AB97-Dashboard!$B$2&lt;=2,"Due Soon","On Track")))))</f>
        <v/>
      </c>
      <c r="AD97" s="26">
        <f>IF(A97="","",IF(B97="","Missing submitted date",IF(C97="","Missing requester",IF(D97="","Missing department",IF(E97="","Missing course code",IF(F97="","Missing course title",IF(H97="","Missing term",IF(Q97="","Missing effective date",IF(Q97&lt;B97,"Effective date precedes submission",IF(T97="","Missing priority",IF(U97="","Missing status",IF(OR(J97="",K97="",M97="",N97=""),"Missing meeting time",IF(OR(K97&lt;=J97,N97&lt;=M97),"End time must follow start time",IF(AND(OR(U97="Approved",U97="Denied",U97="Canceled"),W97=""),"Closed status needs decision date",IF(AND(W97&lt;&gt;"",W97&lt;B97),"Decision date precedes submission",IF(AND(X97&lt;&gt;"",U97&lt;&gt;"Approved"),"Implementation date requires Approved status",IF(AND(X97&lt;&gt;"",OR(W97="",X97&lt;W97)),"Implementation precedes decision","OK")))))))))))))))))</f>
        <v/>
      </c>
    </row>
    <row r="98">
      <c r="A98" s="19" t="n"/>
      <c r="B98" s="35" t="n"/>
      <c r="C98" s="19" t="n"/>
      <c r="D98" s="19" t="n"/>
      <c r="E98" s="19" t="n"/>
      <c r="F98" s="19" t="n"/>
      <c r="G98" s="19" t="n"/>
      <c r="H98" s="19" t="n"/>
      <c r="I98" s="19" t="n"/>
      <c r="J98" s="21" t="n"/>
      <c r="K98" s="21" t="n"/>
      <c r="L98" s="19" t="n"/>
      <c r="M98" s="21" t="n"/>
      <c r="N98" s="21" t="n"/>
      <c r="O98" s="19" t="n"/>
      <c r="P98" s="19" t="n"/>
      <c r="Q98" s="35" t="n"/>
      <c r="R98" s="19" t="n"/>
      <c r="S98" s="19" t="n"/>
      <c r="T98" s="19" t="n"/>
      <c r="U98" s="19" t="n"/>
      <c r="V98" s="19" t="n"/>
      <c r="W98" s="35" t="n"/>
      <c r="X98" s="35" t="n"/>
      <c r="Y98" s="22" t="n"/>
      <c r="Z98" s="23">
        <f>IF(OR(A98="",B98=""),"",MAX(0,IF(W98&lt;&gt;"",W98-B98,Dashboard!$B$2-B98)))</f>
        <v/>
      </c>
      <c r="AA98" s="23">
        <f>IF(OR(A98="",B98="",W98=""),"",MAX(0,W98-B98))</f>
        <v/>
      </c>
      <c r="AB98" s="36">
        <f>IF(OR(A98="",B98="",T98=""),"",IFERROR(WORKDAY(B98,VLOOKUP(T98,'Lists &amp; Settings'!$A$2:$B$5,2,FALSE)),""))</f>
        <v/>
      </c>
      <c r="AC98" s="25">
        <f>IF(A98="","",IF(AB98="","Missing Data",IF(OR(U98="Approved",U98="Denied",U98="Canceled"),IF(W98="","Missing Decision Date",IF(W98&lt;=AB98,"Met","Missed")),IF(Dashboard!$B$2&gt;AB98,"Overdue",IF(AB98-Dashboard!$B$2&lt;=2,"Due Soon","On Track")))))</f>
        <v/>
      </c>
      <c r="AD98" s="26">
        <f>IF(A98="","",IF(B98="","Missing submitted date",IF(C98="","Missing requester",IF(D98="","Missing department",IF(E98="","Missing course code",IF(F98="","Missing course title",IF(H98="","Missing term",IF(Q98="","Missing effective date",IF(Q98&lt;B98,"Effective date precedes submission",IF(T98="","Missing priority",IF(U98="","Missing status",IF(OR(J98="",K98="",M98="",N98=""),"Missing meeting time",IF(OR(K98&lt;=J98,N98&lt;=M98),"End time must follow start time",IF(AND(OR(U98="Approved",U98="Denied",U98="Canceled"),W98=""),"Closed status needs decision date",IF(AND(W98&lt;&gt;"",W98&lt;B98),"Decision date precedes submission",IF(AND(X98&lt;&gt;"",U98&lt;&gt;"Approved"),"Implementation date requires Approved status",IF(AND(X98&lt;&gt;"",OR(W98="",X98&lt;W98)),"Implementation precedes decision","OK")))))))))))))))))</f>
        <v/>
      </c>
    </row>
    <row r="99">
      <c r="A99" s="19" t="n"/>
      <c r="B99" s="35" t="n"/>
      <c r="C99" s="19" t="n"/>
      <c r="D99" s="19" t="n"/>
      <c r="E99" s="19" t="n"/>
      <c r="F99" s="19" t="n"/>
      <c r="G99" s="19" t="n"/>
      <c r="H99" s="19" t="n"/>
      <c r="I99" s="19" t="n"/>
      <c r="J99" s="21" t="n"/>
      <c r="K99" s="21" t="n"/>
      <c r="L99" s="19" t="n"/>
      <c r="M99" s="21" t="n"/>
      <c r="N99" s="21" t="n"/>
      <c r="O99" s="19" t="n"/>
      <c r="P99" s="19" t="n"/>
      <c r="Q99" s="35" t="n"/>
      <c r="R99" s="19" t="n"/>
      <c r="S99" s="19" t="n"/>
      <c r="T99" s="19" t="n"/>
      <c r="U99" s="19" t="n"/>
      <c r="V99" s="19" t="n"/>
      <c r="W99" s="35" t="n"/>
      <c r="X99" s="35" t="n"/>
      <c r="Y99" s="22" t="n"/>
      <c r="Z99" s="23">
        <f>IF(OR(A99="",B99=""),"",MAX(0,IF(W99&lt;&gt;"",W99-B99,Dashboard!$B$2-B99)))</f>
        <v/>
      </c>
      <c r="AA99" s="23">
        <f>IF(OR(A99="",B99="",W99=""),"",MAX(0,W99-B99))</f>
        <v/>
      </c>
      <c r="AB99" s="36">
        <f>IF(OR(A99="",B99="",T99=""),"",IFERROR(WORKDAY(B99,VLOOKUP(T99,'Lists &amp; Settings'!$A$2:$B$5,2,FALSE)),""))</f>
        <v/>
      </c>
      <c r="AC99" s="25">
        <f>IF(A99="","",IF(AB99="","Missing Data",IF(OR(U99="Approved",U99="Denied",U99="Canceled"),IF(W99="","Missing Decision Date",IF(W99&lt;=AB99,"Met","Missed")),IF(Dashboard!$B$2&gt;AB99,"Overdue",IF(AB99-Dashboard!$B$2&lt;=2,"Due Soon","On Track")))))</f>
        <v/>
      </c>
      <c r="AD99" s="26">
        <f>IF(A99="","",IF(B99="","Missing submitted date",IF(C99="","Missing requester",IF(D99="","Missing department",IF(E99="","Missing course code",IF(F99="","Missing course title",IF(H99="","Missing term",IF(Q99="","Missing effective date",IF(Q99&lt;B99,"Effective date precedes submission",IF(T99="","Missing priority",IF(U99="","Missing status",IF(OR(J99="",K99="",M99="",N99=""),"Missing meeting time",IF(OR(K99&lt;=J99,N99&lt;=M99),"End time must follow start time",IF(AND(OR(U99="Approved",U99="Denied",U99="Canceled"),W99=""),"Closed status needs decision date",IF(AND(W99&lt;&gt;"",W99&lt;B99),"Decision date precedes submission",IF(AND(X99&lt;&gt;"",U99&lt;&gt;"Approved"),"Implementation date requires Approved status",IF(AND(X99&lt;&gt;"",OR(W99="",X99&lt;W99)),"Implementation precedes decision","OK")))))))))))))))))</f>
        <v/>
      </c>
    </row>
    <row r="100">
      <c r="A100" s="19" t="n"/>
      <c r="B100" s="35" t="n"/>
      <c r="C100" s="19" t="n"/>
      <c r="D100" s="19" t="n"/>
      <c r="E100" s="19" t="n"/>
      <c r="F100" s="19" t="n"/>
      <c r="G100" s="19" t="n"/>
      <c r="H100" s="19" t="n"/>
      <c r="I100" s="19" t="n"/>
      <c r="J100" s="21" t="n"/>
      <c r="K100" s="21" t="n"/>
      <c r="L100" s="19" t="n"/>
      <c r="M100" s="21" t="n"/>
      <c r="N100" s="21" t="n"/>
      <c r="O100" s="19" t="n"/>
      <c r="P100" s="19" t="n"/>
      <c r="Q100" s="35" t="n"/>
      <c r="R100" s="19" t="n"/>
      <c r="S100" s="19" t="n"/>
      <c r="T100" s="19" t="n"/>
      <c r="U100" s="19" t="n"/>
      <c r="V100" s="19" t="n"/>
      <c r="W100" s="35" t="n"/>
      <c r="X100" s="35" t="n"/>
      <c r="Y100" s="22" t="n"/>
      <c r="Z100" s="23">
        <f>IF(OR(A100="",B100=""),"",MAX(0,IF(W100&lt;&gt;"",W100-B100,Dashboard!$B$2-B100)))</f>
        <v/>
      </c>
      <c r="AA100" s="23">
        <f>IF(OR(A100="",B100="",W100=""),"",MAX(0,W100-B100))</f>
        <v/>
      </c>
      <c r="AB100" s="36">
        <f>IF(OR(A100="",B100="",T100=""),"",IFERROR(WORKDAY(B100,VLOOKUP(T100,'Lists &amp; Settings'!$A$2:$B$5,2,FALSE)),""))</f>
        <v/>
      </c>
      <c r="AC100" s="25">
        <f>IF(A100="","",IF(AB100="","Missing Data",IF(OR(U100="Approved",U100="Denied",U100="Canceled"),IF(W100="","Missing Decision Date",IF(W100&lt;=AB100,"Met","Missed")),IF(Dashboard!$B$2&gt;AB100,"Overdue",IF(AB100-Dashboard!$B$2&lt;=2,"Due Soon","On Track")))))</f>
        <v/>
      </c>
      <c r="AD100" s="26">
        <f>IF(A100="","",IF(B100="","Missing submitted date",IF(C100="","Missing requester",IF(D100="","Missing department",IF(E100="","Missing course code",IF(F100="","Missing course title",IF(H100="","Missing term",IF(Q100="","Missing effective date",IF(Q100&lt;B100,"Effective date precedes submission",IF(T100="","Missing priority",IF(U100="","Missing status",IF(OR(J100="",K100="",M100="",N100=""),"Missing meeting time",IF(OR(K100&lt;=J100,N100&lt;=M100),"End time must follow start time",IF(AND(OR(U100="Approved",U100="Denied",U100="Canceled"),W100=""),"Closed status needs decision date",IF(AND(W100&lt;&gt;"",W100&lt;B100),"Decision date precedes submission",IF(AND(X100&lt;&gt;"",U100&lt;&gt;"Approved"),"Implementation date requires Approved status",IF(AND(X100&lt;&gt;"",OR(W100="",X100&lt;W100)),"Implementation precedes decision","OK")))))))))))))))))</f>
        <v/>
      </c>
    </row>
    <row r="101">
      <c r="A101" s="19" t="n"/>
      <c r="B101" s="35" t="n"/>
      <c r="C101" s="19" t="n"/>
      <c r="D101" s="19" t="n"/>
      <c r="E101" s="19" t="n"/>
      <c r="F101" s="19" t="n"/>
      <c r="G101" s="19" t="n"/>
      <c r="H101" s="19" t="n"/>
      <c r="I101" s="19" t="n"/>
      <c r="J101" s="21" t="n"/>
      <c r="K101" s="21" t="n"/>
      <c r="L101" s="19" t="n"/>
      <c r="M101" s="21" t="n"/>
      <c r="N101" s="21" t="n"/>
      <c r="O101" s="19" t="n"/>
      <c r="P101" s="19" t="n"/>
      <c r="Q101" s="35" t="n"/>
      <c r="R101" s="19" t="n"/>
      <c r="S101" s="19" t="n"/>
      <c r="T101" s="19" t="n"/>
      <c r="U101" s="19" t="n"/>
      <c r="V101" s="19" t="n"/>
      <c r="W101" s="35" t="n"/>
      <c r="X101" s="35" t="n"/>
      <c r="Y101" s="22" t="n"/>
      <c r="Z101" s="23">
        <f>IF(OR(A101="",B101=""),"",MAX(0,IF(W101&lt;&gt;"",W101-B101,Dashboard!$B$2-B101)))</f>
        <v/>
      </c>
      <c r="AA101" s="23">
        <f>IF(OR(A101="",B101="",W101=""),"",MAX(0,W101-B101))</f>
        <v/>
      </c>
      <c r="AB101" s="36">
        <f>IF(OR(A101="",B101="",T101=""),"",IFERROR(WORKDAY(B101,VLOOKUP(T101,'Lists &amp; Settings'!$A$2:$B$5,2,FALSE)),""))</f>
        <v/>
      </c>
      <c r="AC101" s="25">
        <f>IF(A101="","",IF(AB101="","Missing Data",IF(OR(U101="Approved",U101="Denied",U101="Canceled"),IF(W101="","Missing Decision Date",IF(W101&lt;=AB101,"Met","Missed")),IF(Dashboard!$B$2&gt;AB101,"Overdue",IF(AB101-Dashboard!$B$2&lt;=2,"Due Soon","On Track")))))</f>
        <v/>
      </c>
      <c r="AD101" s="26">
        <f>IF(A101="","",IF(B101="","Missing submitted date",IF(C101="","Missing requester",IF(D101="","Missing department",IF(E101="","Missing course code",IF(F101="","Missing course title",IF(H101="","Missing term",IF(Q101="","Missing effective date",IF(Q101&lt;B101,"Effective date precedes submission",IF(T101="","Missing priority",IF(U101="","Missing status",IF(OR(J101="",K101="",M101="",N101=""),"Missing meeting time",IF(OR(K101&lt;=J101,N101&lt;=M101),"End time must follow start time",IF(AND(OR(U101="Approved",U101="Denied",U101="Canceled"),W101=""),"Closed status needs decision date",IF(AND(W101&lt;&gt;"",W101&lt;B101),"Decision date precedes submission",IF(AND(X101&lt;&gt;"",U101&lt;&gt;"Approved"),"Implementation date requires Approved status",IF(AND(X101&lt;&gt;"",OR(W101="",X101&lt;W101)),"Implementation precedes decision","OK")))))))))))))))))</f>
        <v/>
      </c>
    </row>
    <row r="102">
      <c r="A102" s="19" t="n"/>
      <c r="B102" s="35" t="n"/>
      <c r="C102" s="19" t="n"/>
      <c r="D102" s="19" t="n"/>
      <c r="E102" s="19" t="n"/>
      <c r="F102" s="19" t="n"/>
      <c r="G102" s="19" t="n"/>
      <c r="H102" s="19" t="n"/>
      <c r="I102" s="19" t="n"/>
      <c r="J102" s="21" t="n"/>
      <c r="K102" s="21" t="n"/>
      <c r="L102" s="19" t="n"/>
      <c r="M102" s="21" t="n"/>
      <c r="N102" s="21" t="n"/>
      <c r="O102" s="19" t="n"/>
      <c r="P102" s="19" t="n"/>
      <c r="Q102" s="35" t="n"/>
      <c r="R102" s="19" t="n"/>
      <c r="S102" s="19" t="n"/>
      <c r="T102" s="19" t="n"/>
      <c r="U102" s="19" t="n"/>
      <c r="V102" s="19" t="n"/>
      <c r="W102" s="35" t="n"/>
      <c r="X102" s="35" t="n"/>
      <c r="Y102" s="22" t="n"/>
      <c r="Z102" s="23">
        <f>IF(OR(A102="",B102=""),"",MAX(0,IF(W102&lt;&gt;"",W102-B102,Dashboard!$B$2-B102)))</f>
        <v/>
      </c>
      <c r="AA102" s="23">
        <f>IF(OR(A102="",B102="",W102=""),"",MAX(0,W102-B102))</f>
        <v/>
      </c>
      <c r="AB102" s="36">
        <f>IF(OR(A102="",B102="",T102=""),"",IFERROR(WORKDAY(B102,VLOOKUP(T102,'Lists &amp; Settings'!$A$2:$B$5,2,FALSE)),""))</f>
        <v/>
      </c>
      <c r="AC102" s="25">
        <f>IF(A102="","",IF(AB102="","Missing Data",IF(OR(U102="Approved",U102="Denied",U102="Canceled"),IF(W102="","Missing Decision Date",IF(W102&lt;=AB102,"Met","Missed")),IF(Dashboard!$B$2&gt;AB102,"Overdue",IF(AB102-Dashboard!$B$2&lt;=2,"Due Soon","On Track")))))</f>
        <v/>
      </c>
      <c r="AD102" s="26">
        <f>IF(A102="","",IF(B102="","Missing submitted date",IF(C102="","Missing requester",IF(D102="","Missing department",IF(E102="","Missing course code",IF(F102="","Missing course title",IF(H102="","Missing term",IF(Q102="","Missing effective date",IF(Q102&lt;B102,"Effective date precedes submission",IF(T102="","Missing priority",IF(U102="","Missing status",IF(OR(J102="",K102="",M102="",N102=""),"Missing meeting time",IF(OR(K102&lt;=J102,N102&lt;=M102),"End time must follow start time",IF(AND(OR(U102="Approved",U102="Denied",U102="Canceled"),W102=""),"Closed status needs decision date",IF(AND(W102&lt;&gt;"",W102&lt;B102),"Decision date precedes submission",IF(AND(X102&lt;&gt;"",U102&lt;&gt;"Approved"),"Implementation date requires Approved status",IF(AND(X102&lt;&gt;"",OR(W102="",X102&lt;W102)),"Implementation precedes decision","OK")))))))))))))))))</f>
        <v/>
      </c>
    </row>
    <row r="103">
      <c r="A103" s="19" t="n"/>
      <c r="B103" s="35" t="n"/>
      <c r="C103" s="19" t="n"/>
      <c r="D103" s="19" t="n"/>
      <c r="E103" s="19" t="n"/>
      <c r="F103" s="19" t="n"/>
      <c r="G103" s="19" t="n"/>
      <c r="H103" s="19" t="n"/>
      <c r="I103" s="19" t="n"/>
      <c r="J103" s="21" t="n"/>
      <c r="K103" s="21" t="n"/>
      <c r="L103" s="19" t="n"/>
      <c r="M103" s="21" t="n"/>
      <c r="N103" s="21" t="n"/>
      <c r="O103" s="19" t="n"/>
      <c r="P103" s="19" t="n"/>
      <c r="Q103" s="35" t="n"/>
      <c r="R103" s="19" t="n"/>
      <c r="S103" s="19" t="n"/>
      <c r="T103" s="19" t="n"/>
      <c r="U103" s="19" t="n"/>
      <c r="V103" s="19" t="n"/>
      <c r="W103" s="35" t="n"/>
      <c r="X103" s="35" t="n"/>
      <c r="Y103" s="22" t="n"/>
      <c r="Z103" s="23">
        <f>IF(OR(A103="",B103=""),"",MAX(0,IF(W103&lt;&gt;"",W103-B103,Dashboard!$B$2-B103)))</f>
        <v/>
      </c>
      <c r="AA103" s="23">
        <f>IF(OR(A103="",B103="",W103=""),"",MAX(0,W103-B103))</f>
        <v/>
      </c>
      <c r="AB103" s="36">
        <f>IF(OR(A103="",B103="",T103=""),"",IFERROR(WORKDAY(B103,VLOOKUP(T103,'Lists &amp; Settings'!$A$2:$B$5,2,FALSE)),""))</f>
        <v/>
      </c>
      <c r="AC103" s="25">
        <f>IF(A103="","",IF(AB103="","Missing Data",IF(OR(U103="Approved",U103="Denied",U103="Canceled"),IF(W103="","Missing Decision Date",IF(W103&lt;=AB103,"Met","Missed")),IF(Dashboard!$B$2&gt;AB103,"Overdue",IF(AB103-Dashboard!$B$2&lt;=2,"Due Soon","On Track")))))</f>
        <v/>
      </c>
      <c r="AD103" s="26">
        <f>IF(A103="","",IF(B103="","Missing submitted date",IF(C103="","Missing requester",IF(D103="","Missing department",IF(E103="","Missing course code",IF(F103="","Missing course title",IF(H103="","Missing term",IF(Q103="","Missing effective date",IF(Q103&lt;B103,"Effective date precedes submission",IF(T103="","Missing priority",IF(U103="","Missing status",IF(OR(J103="",K103="",M103="",N103=""),"Missing meeting time",IF(OR(K103&lt;=J103,N103&lt;=M103),"End time must follow start time",IF(AND(OR(U103="Approved",U103="Denied",U103="Canceled"),W103=""),"Closed status needs decision date",IF(AND(W103&lt;&gt;"",W103&lt;B103),"Decision date precedes submission",IF(AND(X103&lt;&gt;"",U103&lt;&gt;"Approved"),"Implementation date requires Approved status",IF(AND(X103&lt;&gt;"",OR(W103="",X103&lt;W103)),"Implementation precedes decision","OK")))))))))))))))))</f>
        <v/>
      </c>
    </row>
    <row r="104">
      <c r="A104" s="19" t="n"/>
      <c r="B104" s="35" t="n"/>
      <c r="C104" s="19" t="n"/>
      <c r="D104" s="19" t="n"/>
      <c r="E104" s="19" t="n"/>
      <c r="F104" s="19" t="n"/>
      <c r="G104" s="19" t="n"/>
      <c r="H104" s="19" t="n"/>
      <c r="I104" s="19" t="n"/>
      <c r="J104" s="21" t="n"/>
      <c r="K104" s="21" t="n"/>
      <c r="L104" s="19" t="n"/>
      <c r="M104" s="21" t="n"/>
      <c r="N104" s="21" t="n"/>
      <c r="O104" s="19" t="n"/>
      <c r="P104" s="19" t="n"/>
      <c r="Q104" s="35" t="n"/>
      <c r="R104" s="19" t="n"/>
      <c r="S104" s="19" t="n"/>
      <c r="T104" s="19" t="n"/>
      <c r="U104" s="19" t="n"/>
      <c r="V104" s="19" t="n"/>
      <c r="W104" s="35" t="n"/>
      <c r="X104" s="35" t="n"/>
      <c r="Y104" s="22" t="n"/>
      <c r="Z104" s="23">
        <f>IF(OR(A104="",B104=""),"",MAX(0,IF(W104&lt;&gt;"",W104-B104,Dashboard!$B$2-B104)))</f>
        <v/>
      </c>
      <c r="AA104" s="23">
        <f>IF(OR(A104="",B104="",W104=""),"",MAX(0,W104-B104))</f>
        <v/>
      </c>
      <c r="AB104" s="36">
        <f>IF(OR(A104="",B104="",T104=""),"",IFERROR(WORKDAY(B104,VLOOKUP(T104,'Lists &amp; Settings'!$A$2:$B$5,2,FALSE)),""))</f>
        <v/>
      </c>
      <c r="AC104" s="25">
        <f>IF(A104="","",IF(AB104="","Missing Data",IF(OR(U104="Approved",U104="Denied",U104="Canceled"),IF(W104="","Missing Decision Date",IF(W104&lt;=AB104,"Met","Missed")),IF(Dashboard!$B$2&gt;AB104,"Overdue",IF(AB104-Dashboard!$B$2&lt;=2,"Due Soon","On Track")))))</f>
        <v/>
      </c>
      <c r="AD104" s="26">
        <f>IF(A104="","",IF(B104="","Missing submitted date",IF(C104="","Missing requester",IF(D104="","Missing department",IF(E104="","Missing course code",IF(F104="","Missing course title",IF(H104="","Missing term",IF(Q104="","Missing effective date",IF(Q104&lt;B104,"Effective date precedes submission",IF(T104="","Missing priority",IF(U104="","Missing status",IF(OR(J104="",K104="",M104="",N104=""),"Missing meeting time",IF(OR(K104&lt;=J104,N104&lt;=M104),"End time must follow start time",IF(AND(OR(U104="Approved",U104="Denied",U104="Canceled"),W104=""),"Closed status needs decision date",IF(AND(W104&lt;&gt;"",W104&lt;B104),"Decision date precedes submission",IF(AND(X104&lt;&gt;"",U104&lt;&gt;"Approved"),"Implementation date requires Approved status",IF(AND(X104&lt;&gt;"",OR(W104="",X104&lt;W104)),"Implementation precedes decision","OK")))))))))))))))))</f>
        <v/>
      </c>
    </row>
    <row r="105">
      <c r="A105" s="19" t="n"/>
      <c r="B105" s="35" t="n"/>
      <c r="C105" s="19" t="n"/>
      <c r="D105" s="19" t="n"/>
      <c r="E105" s="19" t="n"/>
      <c r="F105" s="19" t="n"/>
      <c r="G105" s="19" t="n"/>
      <c r="H105" s="19" t="n"/>
      <c r="I105" s="19" t="n"/>
      <c r="J105" s="21" t="n"/>
      <c r="K105" s="21" t="n"/>
      <c r="L105" s="19" t="n"/>
      <c r="M105" s="21" t="n"/>
      <c r="N105" s="21" t="n"/>
      <c r="O105" s="19" t="n"/>
      <c r="P105" s="19" t="n"/>
      <c r="Q105" s="35" t="n"/>
      <c r="R105" s="19" t="n"/>
      <c r="S105" s="19" t="n"/>
      <c r="T105" s="19" t="n"/>
      <c r="U105" s="19" t="n"/>
      <c r="V105" s="19" t="n"/>
      <c r="W105" s="35" t="n"/>
      <c r="X105" s="35" t="n"/>
      <c r="Y105" s="22" t="n"/>
      <c r="Z105" s="23">
        <f>IF(OR(A105="",B105=""),"",MAX(0,IF(W105&lt;&gt;"",W105-B105,Dashboard!$B$2-B105)))</f>
        <v/>
      </c>
      <c r="AA105" s="23">
        <f>IF(OR(A105="",B105="",W105=""),"",MAX(0,W105-B105))</f>
        <v/>
      </c>
      <c r="AB105" s="36">
        <f>IF(OR(A105="",B105="",T105=""),"",IFERROR(WORKDAY(B105,VLOOKUP(T105,'Lists &amp; Settings'!$A$2:$B$5,2,FALSE)),""))</f>
        <v/>
      </c>
      <c r="AC105" s="25">
        <f>IF(A105="","",IF(AB105="","Missing Data",IF(OR(U105="Approved",U105="Denied",U105="Canceled"),IF(W105="","Missing Decision Date",IF(W105&lt;=AB105,"Met","Missed")),IF(Dashboard!$B$2&gt;AB105,"Overdue",IF(AB105-Dashboard!$B$2&lt;=2,"Due Soon","On Track")))))</f>
        <v/>
      </c>
      <c r="AD105" s="26">
        <f>IF(A105="","",IF(B105="","Missing submitted date",IF(C105="","Missing requester",IF(D105="","Missing department",IF(E105="","Missing course code",IF(F105="","Missing course title",IF(H105="","Missing term",IF(Q105="","Missing effective date",IF(Q105&lt;B105,"Effective date precedes submission",IF(T105="","Missing priority",IF(U105="","Missing status",IF(OR(J105="",K105="",M105="",N105=""),"Missing meeting time",IF(OR(K105&lt;=J105,N105&lt;=M105),"End time must follow start time",IF(AND(OR(U105="Approved",U105="Denied",U105="Canceled"),W105=""),"Closed status needs decision date",IF(AND(W105&lt;&gt;"",W105&lt;B105),"Decision date precedes submission",IF(AND(X105&lt;&gt;"",U105&lt;&gt;"Approved"),"Implementation date requires Approved status",IF(AND(X105&lt;&gt;"",OR(W105="",X105&lt;W105)),"Implementation precedes decision","OK")))))))))))))))))</f>
        <v/>
      </c>
    </row>
    <row r="106">
      <c r="A106" s="19" t="n"/>
      <c r="B106" s="35" t="n"/>
      <c r="C106" s="19" t="n"/>
      <c r="D106" s="19" t="n"/>
      <c r="E106" s="19" t="n"/>
      <c r="F106" s="19" t="n"/>
      <c r="G106" s="19" t="n"/>
      <c r="H106" s="19" t="n"/>
      <c r="I106" s="19" t="n"/>
      <c r="J106" s="21" t="n"/>
      <c r="K106" s="21" t="n"/>
      <c r="L106" s="19" t="n"/>
      <c r="M106" s="21" t="n"/>
      <c r="N106" s="21" t="n"/>
      <c r="O106" s="19" t="n"/>
      <c r="P106" s="19" t="n"/>
      <c r="Q106" s="35" t="n"/>
      <c r="R106" s="19" t="n"/>
      <c r="S106" s="19" t="n"/>
      <c r="T106" s="19" t="n"/>
      <c r="U106" s="19" t="n"/>
      <c r="V106" s="19" t="n"/>
      <c r="W106" s="35" t="n"/>
      <c r="X106" s="35" t="n"/>
      <c r="Y106" s="22" t="n"/>
      <c r="Z106" s="23">
        <f>IF(OR(A106="",B106=""),"",MAX(0,IF(W106&lt;&gt;"",W106-B106,Dashboard!$B$2-B106)))</f>
        <v/>
      </c>
      <c r="AA106" s="23">
        <f>IF(OR(A106="",B106="",W106=""),"",MAX(0,W106-B106))</f>
        <v/>
      </c>
      <c r="AB106" s="36">
        <f>IF(OR(A106="",B106="",T106=""),"",IFERROR(WORKDAY(B106,VLOOKUP(T106,'Lists &amp; Settings'!$A$2:$B$5,2,FALSE)),""))</f>
        <v/>
      </c>
      <c r="AC106" s="25">
        <f>IF(A106="","",IF(AB106="","Missing Data",IF(OR(U106="Approved",U106="Denied",U106="Canceled"),IF(W106="","Missing Decision Date",IF(W106&lt;=AB106,"Met","Missed")),IF(Dashboard!$B$2&gt;AB106,"Overdue",IF(AB106-Dashboard!$B$2&lt;=2,"Due Soon","On Track")))))</f>
        <v/>
      </c>
      <c r="AD106" s="26">
        <f>IF(A106="","",IF(B106="","Missing submitted date",IF(C106="","Missing requester",IF(D106="","Missing department",IF(E106="","Missing course code",IF(F106="","Missing course title",IF(H106="","Missing term",IF(Q106="","Missing effective date",IF(Q106&lt;B106,"Effective date precedes submission",IF(T106="","Missing priority",IF(U106="","Missing status",IF(OR(J106="",K106="",M106="",N106=""),"Missing meeting time",IF(OR(K106&lt;=J106,N106&lt;=M106),"End time must follow start time",IF(AND(OR(U106="Approved",U106="Denied",U106="Canceled"),W106=""),"Closed status needs decision date",IF(AND(W106&lt;&gt;"",W106&lt;B106),"Decision date precedes submission",IF(AND(X106&lt;&gt;"",U106&lt;&gt;"Approved"),"Implementation date requires Approved status",IF(AND(X106&lt;&gt;"",OR(W106="",X106&lt;W106)),"Implementation precedes decision","OK")))))))))))))))))</f>
        <v/>
      </c>
    </row>
    <row r="107">
      <c r="A107" s="19" t="n"/>
      <c r="B107" s="35" t="n"/>
      <c r="C107" s="19" t="n"/>
      <c r="D107" s="19" t="n"/>
      <c r="E107" s="19" t="n"/>
      <c r="F107" s="19" t="n"/>
      <c r="G107" s="19" t="n"/>
      <c r="H107" s="19" t="n"/>
      <c r="I107" s="19" t="n"/>
      <c r="J107" s="21" t="n"/>
      <c r="K107" s="21" t="n"/>
      <c r="L107" s="19" t="n"/>
      <c r="M107" s="21" t="n"/>
      <c r="N107" s="21" t="n"/>
      <c r="O107" s="19" t="n"/>
      <c r="P107" s="19" t="n"/>
      <c r="Q107" s="35" t="n"/>
      <c r="R107" s="19" t="n"/>
      <c r="S107" s="19" t="n"/>
      <c r="T107" s="19" t="n"/>
      <c r="U107" s="19" t="n"/>
      <c r="V107" s="19" t="n"/>
      <c r="W107" s="35" t="n"/>
      <c r="X107" s="35" t="n"/>
      <c r="Y107" s="22" t="n"/>
      <c r="Z107" s="23">
        <f>IF(OR(A107="",B107=""),"",MAX(0,IF(W107&lt;&gt;"",W107-B107,Dashboard!$B$2-B107)))</f>
        <v/>
      </c>
      <c r="AA107" s="23">
        <f>IF(OR(A107="",B107="",W107=""),"",MAX(0,W107-B107))</f>
        <v/>
      </c>
      <c r="AB107" s="36">
        <f>IF(OR(A107="",B107="",T107=""),"",IFERROR(WORKDAY(B107,VLOOKUP(T107,'Lists &amp; Settings'!$A$2:$B$5,2,FALSE)),""))</f>
        <v/>
      </c>
      <c r="AC107" s="25">
        <f>IF(A107="","",IF(AB107="","Missing Data",IF(OR(U107="Approved",U107="Denied",U107="Canceled"),IF(W107="","Missing Decision Date",IF(W107&lt;=AB107,"Met","Missed")),IF(Dashboard!$B$2&gt;AB107,"Overdue",IF(AB107-Dashboard!$B$2&lt;=2,"Due Soon","On Track")))))</f>
        <v/>
      </c>
      <c r="AD107" s="26">
        <f>IF(A107="","",IF(B107="","Missing submitted date",IF(C107="","Missing requester",IF(D107="","Missing department",IF(E107="","Missing course code",IF(F107="","Missing course title",IF(H107="","Missing term",IF(Q107="","Missing effective date",IF(Q107&lt;B107,"Effective date precedes submission",IF(T107="","Missing priority",IF(U107="","Missing status",IF(OR(J107="",K107="",M107="",N107=""),"Missing meeting time",IF(OR(K107&lt;=J107,N107&lt;=M107),"End time must follow start time",IF(AND(OR(U107="Approved",U107="Denied",U107="Canceled"),W107=""),"Closed status needs decision date",IF(AND(W107&lt;&gt;"",W107&lt;B107),"Decision date precedes submission",IF(AND(X107&lt;&gt;"",U107&lt;&gt;"Approved"),"Implementation date requires Approved status",IF(AND(X107&lt;&gt;"",OR(W107="",X107&lt;W107)),"Implementation precedes decision","OK")))))))))))))))))</f>
        <v/>
      </c>
    </row>
    <row r="108">
      <c r="A108" s="19" t="n"/>
      <c r="B108" s="35" t="n"/>
      <c r="C108" s="19" t="n"/>
      <c r="D108" s="19" t="n"/>
      <c r="E108" s="19" t="n"/>
      <c r="F108" s="19" t="n"/>
      <c r="G108" s="19" t="n"/>
      <c r="H108" s="19" t="n"/>
      <c r="I108" s="19" t="n"/>
      <c r="J108" s="21" t="n"/>
      <c r="K108" s="21" t="n"/>
      <c r="L108" s="19" t="n"/>
      <c r="M108" s="21" t="n"/>
      <c r="N108" s="21" t="n"/>
      <c r="O108" s="19" t="n"/>
      <c r="P108" s="19" t="n"/>
      <c r="Q108" s="35" t="n"/>
      <c r="R108" s="19" t="n"/>
      <c r="S108" s="19" t="n"/>
      <c r="T108" s="19" t="n"/>
      <c r="U108" s="19" t="n"/>
      <c r="V108" s="19" t="n"/>
      <c r="W108" s="35" t="n"/>
      <c r="X108" s="35" t="n"/>
      <c r="Y108" s="22" t="n"/>
      <c r="Z108" s="23">
        <f>IF(OR(A108="",B108=""),"",MAX(0,IF(W108&lt;&gt;"",W108-B108,Dashboard!$B$2-B108)))</f>
        <v/>
      </c>
      <c r="AA108" s="23">
        <f>IF(OR(A108="",B108="",W108=""),"",MAX(0,W108-B108))</f>
        <v/>
      </c>
      <c r="AB108" s="36">
        <f>IF(OR(A108="",B108="",T108=""),"",IFERROR(WORKDAY(B108,VLOOKUP(T108,'Lists &amp; Settings'!$A$2:$B$5,2,FALSE)),""))</f>
        <v/>
      </c>
      <c r="AC108" s="25">
        <f>IF(A108="","",IF(AB108="","Missing Data",IF(OR(U108="Approved",U108="Denied",U108="Canceled"),IF(W108="","Missing Decision Date",IF(W108&lt;=AB108,"Met","Missed")),IF(Dashboard!$B$2&gt;AB108,"Overdue",IF(AB108-Dashboard!$B$2&lt;=2,"Due Soon","On Track")))))</f>
        <v/>
      </c>
      <c r="AD108" s="26">
        <f>IF(A108="","",IF(B108="","Missing submitted date",IF(C108="","Missing requester",IF(D108="","Missing department",IF(E108="","Missing course code",IF(F108="","Missing course title",IF(H108="","Missing term",IF(Q108="","Missing effective date",IF(Q108&lt;B108,"Effective date precedes submission",IF(T108="","Missing priority",IF(U108="","Missing status",IF(OR(J108="",K108="",M108="",N108=""),"Missing meeting time",IF(OR(K108&lt;=J108,N108&lt;=M108),"End time must follow start time",IF(AND(OR(U108="Approved",U108="Denied",U108="Canceled"),W108=""),"Closed status needs decision date",IF(AND(W108&lt;&gt;"",W108&lt;B108),"Decision date precedes submission",IF(AND(X108&lt;&gt;"",U108&lt;&gt;"Approved"),"Implementation date requires Approved status",IF(AND(X108&lt;&gt;"",OR(W108="",X108&lt;W108)),"Implementation precedes decision","OK")))))))))))))))))</f>
        <v/>
      </c>
    </row>
    <row r="109">
      <c r="A109" s="19" t="n"/>
      <c r="B109" s="35" t="n"/>
      <c r="C109" s="19" t="n"/>
      <c r="D109" s="19" t="n"/>
      <c r="E109" s="19" t="n"/>
      <c r="F109" s="19" t="n"/>
      <c r="G109" s="19" t="n"/>
      <c r="H109" s="19" t="n"/>
      <c r="I109" s="19" t="n"/>
      <c r="J109" s="21" t="n"/>
      <c r="K109" s="21" t="n"/>
      <c r="L109" s="19" t="n"/>
      <c r="M109" s="21" t="n"/>
      <c r="N109" s="21" t="n"/>
      <c r="O109" s="19" t="n"/>
      <c r="P109" s="19" t="n"/>
      <c r="Q109" s="35" t="n"/>
      <c r="R109" s="19" t="n"/>
      <c r="S109" s="19" t="n"/>
      <c r="T109" s="19" t="n"/>
      <c r="U109" s="19" t="n"/>
      <c r="V109" s="19" t="n"/>
      <c r="W109" s="35" t="n"/>
      <c r="X109" s="35" t="n"/>
      <c r="Y109" s="22" t="n"/>
      <c r="Z109" s="23">
        <f>IF(OR(A109="",B109=""),"",MAX(0,IF(W109&lt;&gt;"",W109-B109,Dashboard!$B$2-B109)))</f>
        <v/>
      </c>
      <c r="AA109" s="23">
        <f>IF(OR(A109="",B109="",W109=""),"",MAX(0,W109-B109))</f>
        <v/>
      </c>
      <c r="AB109" s="36">
        <f>IF(OR(A109="",B109="",T109=""),"",IFERROR(WORKDAY(B109,VLOOKUP(T109,'Lists &amp; Settings'!$A$2:$B$5,2,FALSE)),""))</f>
        <v/>
      </c>
      <c r="AC109" s="25">
        <f>IF(A109="","",IF(AB109="","Missing Data",IF(OR(U109="Approved",U109="Denied",U109="Canceled"),IF(W109="","Missing Decision Date",IF(W109&lt;=AB109,"Met","Missed")),IF(Dashboard!$B$2&gt;AB109,"Overdue",IF(AB109-Dashboard!$B$2&lt;=2,"Due Soon","On Track")))))</f>
        <v/>
      </c>
      <c r="AD109" s="26">
        <f>IF(A109="","",IF(B109="","Missing submitted date",IF(C109="","Missing requester",IF(D109="","Missing department",IF(E109="","Missing course code",IF(F109="","Missing course title",IF(H109="","Missing term",IF(Q109="","Missing effective date",IF(Q109&lt;B109,"Effective date precedes submission",IF(T109="","Missing priority",IF(U109="","Missing status",IF(OR(J109="",K109="",M109="",N109=""),"Missing meeting time",IF(OR(K109&lt;=J109,N109&lt;=M109),"End time must follow start time",IF(AND(OR(U109="Approved",U109="Denied",U109="Canceled"),W109=""),"Closed status needs decision date",IF(AND(W109&lt;&gt;"",W109&lt;B109),"Decision date precedes submission",IF(AND(X109&lt;&gt;"",U109&lt;&gt;"Approved"),"Implementation date requires Approved status",IF(AND(X109&lt;&gt;"",OR(W109="",X109&lt;W109)),"Implementation precedes decision","OK")))))))))))))))))</f>
        <v/>
      </c>
    </row>
    <row r="110">
      <c r="A110" s="19" t="n"/>
      <c r="B110" s="35" t="n"/>
      <c r="C110" s="19" t="n"/>
      <c r="D110" s="19" t="n"/>
      <c r="E110" s="19" t="n"/>
      <c r="F110" s="19" t="n"/>
      <c r="G110" s="19" t="n"/>
      <c r="H110" s="19" t="n"/>
      <c r="I110" s="19" t="n"/>
      <c r="J110" s="21" t="n"/>
      <c r="K110" s="21" t="n"/>
      <c r="L110" s="19" t="n"/>
      <c r="M110" s="21" t="n"/>
      <c r="N110" s="21" t="n"/>
      <c r="O110" s="19" t="n"/>
      <c r="P110" s="19" t="n"/>
      <c r="Q110" s="35" t="n"/>
      <c r="R110" s="19" t="n"/>
      <c r="S110" s="19" t="n"/>
      <c r="T110" s="19" t="n"/>
      <c r="U110" s="19" t="n"/>
      <c r="V110" s="19" t="n"/>
      <c r="W110" s="35" t="n"/>
      <c r="X110" s="35" t="n"/>
      <c r="Y110" s="22" t="n"/>
      <c r="Z110" s="23">
        <f>IF(OR(A110="",B110=""),"",MAX(0,IF(W110&lt;&gt;"",W110-B110,Dashboard!$B$2-B110)))</f>
        <v/>
      </c>
      <c r="AA110" s="23">
        <f>IF(OR(A110="",B110="",W110=""),"",MAX(0,W110-B110))</f>
        <v/>
      </c>
      <c r="AB110" s="36">
        <f>IF(OR(A110="",B110="",T110=""),"",IFERROR(WORKDAY(B110,VLOOKUP(T110,'Lists &amp; Settings'!$A$2:$B$5,2,FALSE)),""))</f>
        <v/>
      </c>
      <c r="AC110" s="25">
        <f>IF(A110="","",IF(AB110="","Missing Data",IF(OR(U110="Approved",U110="Denied",U110="Canceled"),IF(W110="","Missing Decision Date",IF(W110&lt;=AB110,"Met","Missed")),IF(Dashboard!$B$2&gt;AB110,"Overdue",IF(AB110-Dashboard!$B$2&lt;=2,"Due Soon","On Track")))))</f>
        <v/>
      </c>
      <c r="AD110" s="26">
        <f>IF(A110="","",IF(B110="","Missing submitted date",IF(C110="","Missing requester",IF(D110="","Missing department",IF(E110="","Missing course code",IF(F110="","Missing course title",IF(H110="","Missing term",IF(Q110="","Missing effective date",IF(Q110&lt;B110,"Effective date precedes submission",IF(T110="","Missing priority",IF(U110="","Missing status",IF(OR(J110="",K110="",M110="",N110=""),"Missing meeting time",IF(OR(K110&lt;=J110,N110&lt;=M110),"End time must follow start time",IF(AND(OR(U110="Approved",U110="Denied",U110="Canceled"),W110=""),"Closed status needs decision date",IF(AND(W110&lt;&gt;"",W110&lt;B110),"Decision date precedes submission",IF(AND(X110&lt;&gt;"",U110&lt;&gt;"Approved"),"Implementation date requires Approved status",IF(AND(X110&lt;&gt;"",OR(W110="",X110&lt;W110)),"Implementation precedes decision","OK")))))))))))))))))</f>
        <v/>
      </c>
    </row>
    <row r="111">
      <c r="A111" s="19" t="n"/>
      <c r="B111" s="35" t="n"/>
      <c r="C111" s="19" t="n"/>
      <c r="D111" s="19" t="n"/>
      <c r="E111" s="19" t="n"/>
      <c r="F111" s="19" t="n"/>
      <c r="G111" s="19" t="n"/>
      <c r="H111" s="19" t="n"/>
      <c r="I111" s="19" t="n"/>
      <c r="J111" s="21" t="n"/>
      <c r="K111" s="21" t="n"/>
      <c r="L111" s="19" t="n"/>
      <c r="M111" s="21" t="n"/>
      <c r="N111" s="21" t="n"/>
      <c r="O111" s="19" t="n"/>
      <c r="P111" s="19" t="n"/>
      <c r="Q111" s="35" t="n"/>
      <c r="R111" s="19" t="n"/>
      <c r="S111" s="19" t="n"/>
      <c r="T111" s="19" t="n"/>
      <c r="U111" s="19" t="n"/>
      <c r="V111" s="19" t="n"/>
      <c r="W111" s="35" t="n"/>
      <c r="X111" s="35" t="n"/>
      <c r="Y111" s="22" t="n"/>
      <c r="Z111" s="23">
        <f>IF(OR(A111="",B111=""),"",MAX(0,IF(W111&lt;&gt;"",W111-B111,Dashboard!$B$2-B111)))</f>
        <v/>
      </c>
      <c r="AA111" s="23">
        <f>IF(OR(A111="",B111="",W111=""),"",MAX(0,W111-B111))</f>
        <v/>
      </c>
      <c r="AB111" s="36">
        <f>IF(OR(A111="",B111="",T111=""),"",IFERROR(WORKDAY(B111,VLOOKUP(T111,'Lists &amp; Settings'!$A$2:$B$5,2,FALSE)),""))</f>
        <v/>
      </c>
      <c r="AC111" s="25">
        <f>IF(A111="","",IF(AB111="","Missing Data",IF(OR(U111="Approved",U111="Denied",U111="Canceled"),IF(W111="","Missing Decision Date",IF(W111&lt;=AB111,"Met","Missed")),IF(Dashboard!$B$2&gt;AB111,"Overdue",IF(AB111-Dashboard!$B$2&lt;=2,"Due Soon","On Track")))))</f>
        <v/>
      </c>
      <c r="AD111" s="26">
        <f>IF(A111="","",IF(B111="","Missing submitted date",IF(C111="","Missing requester",IF(D111="","Missing department",IF(E111="","Missing course code",IF(F111="","Missing course title",IF(H111="","Missing term",IF(Q111="","Missing effective date",IF(Q111&lt;B111,"Effective date precedes submission",IF(T111="","Missing priority",IF(U111="","Missing status",IF(OR(J111="",K111="",M111="",N111=""),"Missing meeting time",IF(OR(K111&lt;=J111,N111&lt;=M111),"End time must follow start time",IF(AND(OR(U111="Approved",U111="Denied",U111="Canceled"),W111=""),"Closed status needs decision date",IF(AND(W111&lt;&gt;"",W111&lt;B111),"Decision date precedes submission",IF(AND(X111&lt;&gt;"",U111&lt;&gt;"Approved"),"Implementation date requires Approved status",IF(AND(X111&lt;&gt;"",OR(W111="",X111&lt;W111)),"Implementation precedes decision","OK")))))))))))))))))</f>
        <v/>
      </c>
    </row>
    <row r="112">
      <c r="A112" s="19" t="n"/>
      <c r="B112" s="35" t="n"/>
      <c r="C112" s="19" t="n"/>
      <c r="D112" s="19" t="n"/>
      <c r="E112" s="19" t="n"/>
      <c r="F112" s="19" t="n"/>
      <c r="G112" s="19" t="n"/>
      <c r="H112" s="19" t="n"/>
      <c r="I112" s="19" t="n"/>
      <c r="J112" s="21" t="n"/>
      <c r="K112" s="21" t="n"/>
      <c r="L112" s="19" t="n"/>
      <c r="M112" s="21" t="n"/>
      <c r="N112" s="21" t="n"/>
      <c r="O112" s="19" t="n"/>
      <c r="P112" s="19" t="n"/>
      <c r="Q112" s="35" t="n"/>
      <c r="R112" s="19" t="n"/>
      <c r="S112" s="19" t="n"/>
      <c r="T112" s="19" t="n"/>
      <c r="U112" s="19" t="n"/>
      <c r="V112" s="19" t="n"/>
      <c r="W112" s="35" t="n"/>
      <c r="X112" s="35" t="n"/>
      <c r="Y112" s="22" t="n"/>
      <c r="Z112" s="23">
        <f>IF(OR(A112="",B112=""),"",MAX(0,IF(W112&lt;&gt;"",W112-B112,Dashboard!$B$2-B112)))</f>
        <v/>
      </c>
      <c r="AA112" s="23">
        <f>IF(OR(A112="",B112="",W112=""),"",MAX(0,W112-B112))</f>
        <v/>
      </c>
      <c r="AB112" s="36">
        <f>IF(OR(A112="",B112="",T112=""),"",IFERROR(WORKDAY(B112,VLOOKUP(T112,'Lists &amp; Settings'!$A$2:$B$5,2,FALSE)),""))</f>
        <v/>
      </c>
      <c r="AC112" s="25">
        <f>IF(A112="","",IF(AB112="","Missing Data",IF(OR(U112="Approved",U112="Denied",U112="Canceled"),IF(W112="","Missing Decision Date",IF(W112&lt;=AB112,"Met","Missed")),IF(Dashboard!$B$2&gt;AB112,"Overdue",IF(AB112-Dashboard!$B$2&lt;=2,"Due Soon","On Track")))))</f>
        <v/>
      </c>
      <c r="AD112" s="26">
        <f>IF(A112="","",IF(B112="","Missing submitted date",IF(C112="","Missing requester",IF(D112="","Missing department",IF(E112="","Missing course code",IF(F112="","Missing course title",IF(H112="","Missing term",IF(Q112="","Missing effective date",IF(Q112&lt;B112,"Effective date precedes submission",IF(T112="","Missing priority",IF(U112="","Missing status",IF(OR(J112="",K112="",M112="",N112=""),"Missing meeting time",IF(OR(K112&lt;=J112,N112&lt;=M112),"End time must follow start time",IF(AND(OR(U112="Approved",U112="Denied",U112="Canceled"),W112=""),"Closed status needs decision date",IF(AND(W112&lt;&gt;"",W112&lt;B112),"Decision date precedes submission",IF(AND(X112&lt;&gt;"",U112&lt;&gt;"Approved"),"Implementation date requires Approved status",IF(AND(X112&lt;&gt;"",OR(W112="",X112&lt;W112)),"Implementation precedes decision","OK")))))))))))))))))</f>
        <v/>
      </c>
    </row>
    <row r="113">
      <c r="A113" s="19" t="n"/>
      <c r="B113" s="35" t="n"/>
      <c r="C113" s="19" t="n"/>
      <c r="D113" s="19" t="n"/>
      <c r="E113" s="19" t="n"/>
      <c r="F113" s="19" t="n"/>
      <c r="G113" s="19" t="n"/>
      <c r="H113" s="19" t="n"/>
      <c r="I113" s="19" t="n"/>
      <c r="J113" s="21" t="n"/>
      <c r="K113" s="21" t="n"/>
      <c r="L113" s="19" t="n"/>
      <c r="M113" s="21" t="n"/>
      <c r="N113" s="21" t="n"/>
      <c r="O113" s="19" t="n"/>
      <c r="P113" s="19" t="n"/>
      <c r="Q113" s="35" t="n"/>
      <c r="R113" s="19" t="n"/>
      <c r="S113" s="19" t="n"/>
      <c r="T113" s="19" t="n"/>
      <c r="U113" s="19" t="n"/>
      <c r="V113" s="19" t="n"/>
      <c r="W113" s="35" t="n"/>
      <c r="X113" s="35" t="n"/>
      <c r="Y113" s="22" t="n"/>
      <c r="Z113" s="23">
        <f>IF(OR(A113="",B113=""),"",MAX(0,IF(W113&lt;&gt;"",W113-B113,Dashboard!$B$2-B113)))</f>
        <v/>
      </c>
      <c r="AA113" s="23">
        <f>IF(OR(A113="",B113="",W113=""),"",MAX(0,W113-B113))</f>
        <v/>
      </c>
      <c r="AB113" s="36">
        <f>IF(OR(A113="",B113="",T113=""),"",IFERROR(WORKDAY(B113,VLOOKUP(T113,'Lists &amp; Settings'!$A$2:$B$5,2,FALSE)),""))</f>
        <v/>
      </c>
      <c r="AC113" s="25">
        <f>IF(A113="","",IF(AB113="","Missing Data",IF(OR(U113="Approved",U113="Denied",U113="Canceled"),IF(W113="","Missing Decision Date",IF(W113&lt;=AB113,"Met","Missed")),IF(Dashboard!$B$2&gt;AB113,"Overdue",IF(AB113-Dashboard!$B$2&lt;=2,"Due Soon","On Track")))))</f>
        <v/>
      </c>
      <c r="AD113" s="26">
        <f>IF(A113="","",IF(B113="","Missing submitted date",IF(C113="","Missing requester",IF(D113="","Missing department",IF(E113="","Missing course code",IF(F113="","Missing course title",IF(H113="","Missing term",IF(Q113="","Missing effective date",IF(Q113&lt;B113,"Effective date precedes submission",IF(T113="","Missing priority",IF(U113="","Missing status",IF(OR(J113="",K113="",M113="",N113=""),"Missing meeting time",IF(OR(K113&lt;=J113,N113&lt;=M113),"End time must follow start time",IF(AND(OR(U113="Approved",U113="Denied",U113="Canceled"),W113=""),"Closed status needs decision date",IF(AND(W113&lt;&gt;"",W113&lt;B113),"Decision date precedes submission",IF(AND(X113&lt;&gt;"",U113&lt;&gt;"Approved"),"Implementation date requires Approved status",IF(AND(X113&lt;&gt;"",OR(W113="",X113&lt;W113)),"Implementation precedes decision","OK")))))))))))))))))</f>
        <v/>
      </c>
    </row>
    <row r="114">
      <c r="A114" s="19" t="n"/>
      <c r="B114" s="35" t="n"/>
      <c r="C114" s="19" t="n"/>
      <c r="D114" s="19" t="n"/>
      <c r="E114" s="19" t="n"/>
      <c r="F114" s="19" t="n"/>
      <c r="G114" s="19" t="n"/>
      <c r="H114" s="19" t="n"/>
      <c r="I114" s="19" t="n"/>
      <c r="J114" s="21" t="n"/>
      <c r="K114" s="21" t="n"/>
      <c r="L114" s="19" t="n"/>
      <c r="M114" s="21" t="n"/>
      <c r="N114" s="21" t="n"/>
      <c r="O114" s="19" t="n"/>
      <c r="P114" s="19" t="n"/>
      <c r="Q114" s="35" t="n"/>
      <c r="R114" s="19" t="n"/>
      <c r="S114" s="19" t="n"/>
      <c r="T114" s="19" t="n"/>
      <c r="U114" s="19" t="n"/>
      <c r="V114" s="19" t="n"/>
      <c r="W114" s="35" t="n"/>
      <c r="X114" s="35" t="n"/>
      <c r="Y114" s="22" t="n"/>
      <c r="Z114" s="23">
        <f>IF(OR(A114="",B114=""),"",MAX(0,IF(W114&lt;&gt;"",W114-B114,Dashboard!$B$2-B114)))</f>
        <v/>
      </c>
      <c r="AA114" s="23">
        <f>IF(OR(A114="",B114="",W114=""),"",MAX(0,W114-B114))</f>
        <v/>
      </c>
      <c r="AB114" s="36">
        <f>IF(OR(A114="",B114="",T114=""),"",IFERROR(WORKDAY(B114,VLOOKUP(T114,'Lists &amp; Settings'!$A$2:$B$5,2,FALSE)),""))</f>
        <v/>
      </c>
      <c r="AC114" s="25">
        <f>IF(A114="","",IF(AB114="","Missing Data",IF(OR(U114="Approved",U114="Denied",U114="Canceled"),IF(W114="","Missing Decision Date",IF(W114&lt;=AB114,"Met","Missed")),IF(Dashboard!$B$2&gt;AB114,"Overdue",IF(AB114-Dashboard!$B$2&lt;=2,"Due Soon","On Track")))))</f>
        <v/>
      </c>
      <c r="AD114" s="26">
        <f>IF(A114="","",IF(B114="","Missing submitted date",IF(C114="","Missing requester",IF(D114="","Missing department",IF(E114="","Missing course code",IF(F114="","Missing course title",IF(H114="","Missing term",IF(Q114="","Missing effective date",IF(Q114&lt;B114,"Effective date precedes submission",IF(T114="","Missing priority",IF(U114="","Missing status",IF(OR(J114="",K114="",M114="",N114=""),"Missing meeting time",IF(OR(K114&lt;=J114,N114&lt;=M114),"End time must follow start time",IF(AND(OR(U114="Approved",U114="Denied",U114="Canceled"),W114=""),"Closed status needs decision date",IF(AND(W114&lt;&gt;"",W114&lt;B114),"Decision date precedes submission",IF(AND(X114&lt;&gt;"",U114&lt;&gt;"Approved"),"Implementation date requires Approved status",IF(AND(X114&lt;&gt;"",OR(W114="",X114&lt;W114)),"Implementation precedes decision","OK")))))))))))))))))</f>
        <v/>
      </c>
    </row>
    <row r="115">
      <c r="A115" s="19" t="n"/>
      <c r="B115" s="35" t="n"/>
      <c r="C115" s="19" t="n"/>
      <c r="D115" s="19" t="n"/>
      <c r="E115" s="19" t="n"/>
      <c r="F115" s="19" t="n"/>
      <c r="G115" s="19" t="n"/>
      <c r="H115" s="19" t="n"/>
      <c r="I115" s="19" t="n"/>
      <c r="J115" s="21" t="n"/>
      <c r="K115" s="21" t="n"/>
      <c r="L115" s="19" t="n"/>
      <c r="M115" s="21" t="n"/>
      <c r="N115" s="21" t="n"/>
      <c r="O115" s="19" t="n"/>
      <c r="P115" s="19" t="n"/>
      <c r="Q115" s="35" t="n"/>
      <c r="R115" s="19" t="n"/>
      <c r="S115" s="19" t="n"/>
      <c r="T115" s="19" t="n"/>
      <c r="U115" s="19" t="n"/>
      <c r="V115" s="19" t="n"/>
      <c r="W115" s="35" t="n"/>
      <c r="X115" s="35" t="n"/>
      <c r="Y115" s="22" t="n"/>
      <c r="Z115" s="23">
        <f>IF(OR(A115="",B115=""),"",MAX(0,IF(W115&lt;&gt;"",W115-B115,Dashboard!$B$2-B115)))</f>
        <v/>
      </c>
      <c r="AA115" s="23">
        <f>IF(OR(A115="",B115="",W115=""),"",MAX(0,W115-B115))</f>
        <v/>
      </c>
      <c r="AB115" s="36">
        <f>IF(OR(A115="",B115="",T115=""),"",IFERROR(WORKDAY(B115,VLOOKUP(T115,'Lists &amp; Settings'!$A$2:$B$5,2,FALSE)),""))</f>
        <v/>
      </c>
      <c r="AC115" s="25">
        <f>IF(A115="","",IF(AB115="","Missing Data",IF(OR(U115="Approved",U115="Denied",U115="Canceled"),IF(W115="","Missing Decision Date",IF(W115&lt;=AB115,"Met","Missed")),IF(Dashboard!$B$2&gt;AB115,"Overdue",IF(AB115-Dashboard!$B$2&lt;=2,"Due Soon","On Track")))))</f>
        <v/>
      </c>
      <c r="AD115" s="26">
        <f>IF(A115="","",IF(B115="","Missing submitted date",IF(C115="","Missing requester",IF(D115="","Missing department",IF(E115="","Missing course code",IF(F115="","Missing course title",IF(H115="","Missing term",IF(Q115="","Missing effective date",IF(Q115&lt;B115,"Effective date precedes submission",IF(T115="","Missing priority",IF(U115="","Missing status",IF(OR(J115="",K115="",M115="",N115=""),"Missing meeting time",IF(OR(K115&lt;=J115,N115&lt;=M115),"End time must follow start time",IF(AND(OR(U115="Approved",U115="Denied",U115="Canceled"),W115=""),"Closed status needs decision date",IF(AND(W115&lt;&gt;"",W115&lt;B115),"Decision date precedes submission",IF(AND(X115&lt;&gt;"",U115&lt;&gt;"Approved"),"Implementation date requires Approved status",IF(AND(X115&lt;&gt;"",OR(W115="",X115&lt;W115)),"Implementation precedes decision","OK")))))))))))))))))</f>
        <v/>
      </c>
    </row>
    <row r="116">
      <c r="A116" s="19" t="n"/>
      <c r="B116" s="35" t="n"/>
      <c r="C116" s="19" t="n"/>
      <c r="D116" s="19" t="n"/>
      <c r="E116" s="19" t="n"/>
      <c r="F116" s="19" t="n"/>
      <c r="G116" s="19" t="n"/>
      <c r="H116" s="19" t="n"/>
      <c r="I116" s="19" t="n"/>
      <c r="J116" s="21" t="n"/>
      <c r="K116" s="21" t="n"/>
      <c r="L116" s="19" t="n"/>
      <c r="M116" s="21" t="n"/>
      <c r="N116" s="21" t="n"/>
      <c r="O116" s="19" t="n"/>
      <c r="P116" s="19" t="n"/>
      <c r="Q116" s="35" t="n"/>
      <c r="R116" s="19" t="n"/>
      <c r="S116" s="19" t="n"/>
      <c r="T116" s="19" t="n"/>
      <c r="U116" s="19" t="n"/>
      <c r="V116" s="19" t="n"/>
      <c r="W116" s="35" t="n"/>
      <c r="X116" s="35" t="n"/>
      <c r="Y116" s="22" t="n"/>
      <c r="Z116" s="23">
        <f>IF(OR(A116="",B116=""),"",MAX(0,IF(W116&lt;&gt;"",W116-B116,Dashboard!$B$2-B116)))</f>
        <v/>
      </c>
      <c r="AA116" s="23">
        <f>IF(OR(A116="",B116="",W116=""),"",MAX(0,W116-B116))</f>
        <v/>
      </c>
      <c r="AB116" s="36">
        <f>IF(OR(A116="",B116="",T116=""),"",IFERROR(WORKDAY(B116,VLOOKUP(T116,'Lists &amp; Settings'!$A$2:$B$5,2,FALSE)),""))</f>
        <v/>
      </c>
      <c r="AC116" s="25">
        <f>IF(A116="","",IF(AB116="","Missing Data",IF(OR(U116="Approved",U116="Denied",U116="Canceled"),IF(W116="","Missing Decision Date",IF(W116&lt;=AB116,"Met","Missed")),IF(Dashboard!$B$2&gt;AB116,"Overdue",IF(AB116-Dashboard!$B$2&lt;=2,"Due Soon","On Track")))))</f>
        <v/>
      </c>
      <c r="AD116" s="26">
        <f>IF(A116="","",IF(B116="","Missing submitted date",IF(C116="","Missing requester",IF(D116="","Missing department",IF(E116="","Missing course code",IF(F116="","Missing course title",IF(H116="","Missing term",IF(Q116="","Missing effective date",IF(Q116&lt;B116,"Effective date precedes submission",IF(T116="","Missing priority",IF(U116="","Missing status",IF(OR(J116="",K116="",M116="",N116=""),"Missing meeting time",IF(OR(K116&lt;=J116,N116&lt;=M116),"End time must follow start time",IF(AND(OR(U116="Approved",U116="Denied",U116="Canceled"),W116=""),"Closed status needs decision date",IF(AND(W116&lt;&gt;"",W116&lt;B116),"Decision date precedes submission",IF(AND(X116&lt;&gt;"",U116&lt;&gt;"Approved"),"Implementation date requires Approved status",IF(AND(X116&lt;&gt;"",OR(W116="",X116&lt;W116)),"Implementation precedes decision","OK")))))))))))))))))</f>
        <v/>
      </c>
    </row>
    <row r="117">
      <c r="A117" s="19" t="n"/>
      <c r="B117" s="35" t="n"/>
      <c r="C117" s="19" t="n"/>
      <c r="D117" s="19" t="n"/>
      <c r="E117" s="19" t="n"/>
      <c r="F117" s="19" t="n"/>
      <c r="G117" s="19" t="n"/>
      <c r="H117" s="19" t="n"/>
      <c r="I117" s="19" t="n"/>
      <c r="J117" s="21" t="n"/>
      <c r="K117" s="21" t="n"/>
      <c r="L117" s="19" t="n"/>
      <c r="M117" s="21" t="n"/>
      <c r="N117" s="21" t="n"/>
      <c r="O117" s="19" t="n"/>
      <c r="P117" s="19" t="n"/>
      <c r="Q117" s="35" t="n"/>
      <c r="R117" s="19" t="n"/>
      <c r="S117" s="19" t="n"/>
      <c r="T117" s="19" t="n"/>
      <c r="U117" s="19" t="n"/>
      <c r="V117" s="19" t="n"/>
      <c r="W117" s="35" t="n"/>
      <c r="X117" s="35" t="n"/>
      <c r="Y117" s="22" t="n"/>
      <c r="Z117" s="23">
        <f>IF(OR(A117="",B117=""),"",MAX(0,IF(W117&lt;&gt;"",W117-B117,Dashboard!$B$2-B117)))</f>
        <v/>
      </c>
      <c r="AA117" s="23">
        <f>IF(OR(A117="",B117="",W117=""),"",MAX(0,W117-B117))</f>
        <v/>
      </c>
      <c r="AB117" s="36">
        <f>IF(OR(A117="",B117="",T117=""),"",IFERROR(WORKDAY(B117,VLOOKUP(T117,'Lists &amp; Settings'!$A$2:$B$5,2,FALSE)),""))</f>
        <v/>
      </c>
      <c r="AC117" s="25">
        <f>IF(A117="","",IF(AB117="","Missing Data",IF(OR(U117="Approved",U117="Denied",U117="Canceled"),IF(W117="","Missing Decision Date",IF(W117&lt;=AB117,"Met","Missed")),IF(Dashboard!$B$2&gt;AB117,"Overdue",IF(AB117-Dashboard!$B$2&lt;=2,"Due Soon","On Track")))))</f>
        <v/>
      </c>
      <c r="AD117" s="26">
        <f>IF(A117="","",IF(B117="","Missing submitted date",IF(C117="","Missing requester",IF(D117="","Missing department",IF(E117="","Missing course code",IF(F117="","Missing course title",IF(H117="","Missing term",IF(Q117="","Missing effective date",IF(Q117&lt;B117,"Effective date precedes submission",IF(T117="","Missing priority",IF(U117="","Missing status",IF(OR(J117="",K117="",M117="",N117=""),"Missing meeting time",IF(OR(K117&lt;=J117,N117&lt;=M117),"End time must follow start time",IF(AND(OR(U117="Approved",U117="Denied",U117="Canceled"),W117=""),"Closed status needs decision date",IF(AND(W117&lt;&gt;"",W117&lt;B117),"Decision date precedes submission",IF(AND(X117&lt;&gt;"",U117&lt;&gt;"Approved"),"Implementation date requires Approved status",IF(AND(X117&lt;&gt;"",OR(W117="",X117&lt;W117)),"Implementation precedes decision","OK")))))))))))))))))</f>
        <v/>
      </c>
    </row>
    <row r="118">
      <c r="A118" s="19" t="n"/>
      <c r="B118" s="35" t="n"/>
      <c r="C118" s="19" t="n"/>
      <c r="D118" s="19" t="n"/>
      <c r="E118" s="19" t="n"/>
      <c r="F118" s="19" t="n"/>
      <c r="G118" s="19" t="n"/>
      <c r="H118" s="19" t="n"/>
      <c r="I118" s="19" t="n"/>
      <c r="J118" s="21" t="n"/>
      <c r="K118" s="21" t="n"/>
      <c r="L118" s="19" t="n"/>
      <c r="M118" s="21" t="n"/>
      <c r="N118" s="21" t="n"/>
      <c r="O118" s="19" t="n"/>
      <c r="P118" s="19" t="n"/>
      <c r="Q118" s="35" t="n"/>
      <c r="R118" s="19" t="n"/>
      <c r="S118" s="19" t="n"/>
      <c r="T118" s="19" t="n"/>
      <c r="U118" s="19" t="n"/>
      <c r="V118" s="19" t="n"/>
      <c r="W118" s="35" t="n"/>
      <c r="X118" s="35" t="n"/>
      <c r="Y118" s="22" t="n"/>
      <c r="Z118" s="23">
        <f>IF(OR(A118="",B118=""),"",MAX(0,IF(W118&lt;&gt;"",W118-B118,Dashboard!$B$2-B118)))</f>
        <v/>
      </c>
      <c r="AA118" s="23">
        <f>IF(OR(A118="",B118="",W118=""),"",MAX(0,W118-B118))</f>
        <v/>
      </c>
      <c r="AB118" s="36">
        <f>IF(OR(A118="",B118="",T118=""),"",IFERROR(WORKDAY(B118,VLOOKUP(T118,'Lists &amp; Settings'!$A$2:$B$5,2,FALSE)),""))</f>
        <v/>
      </c>
      <c r="AC118" s="25">
        <f>IF(A118="","",IF(AB118="","Missing Data",IF(OR(U118="Approved",U118="Denied",U118="Canceled"),IF(W118="","Missing Decision Date",IF(W118&lt;=AB118,"Met","Missed")),IF(Dashboard!$B$2&gt;AB118,"Overdue",IF(AB118-Dashboard!$B$2&lt;=2,"Due Soon","On Track")))))</f>
        <v/>
      </c>
      <c r="AD118" s="26">
        <f>IF(A118="","",IF(B118="","Missing submitted date",IF(C118="","Missing requester",IF(D118="","Missing department",IF(E118="","Missing course code",IF(F118="","Missing course title",IF(H118="","Missing term",IF(Q118="","Missing effective date",IF(Q118&lt;B118,"Effective date precedes submission",IF(T118="","Missing priority",IF(U118="","Missing status",IF(OR(J118="",K118="",M118="",N118=""),"Missing meeting time",IF(OR(K118&lt;=J118,N118&lt;=M118),"End time must follow start time",IF(AND(OR(U118="Approved",U118="Denied",U118="Canceled"),W118=""),"Closed status needs decision date",IF(AND(W118&lt;&gt;"",W118&lt;B118),"Decision date precedes submission",IF(AND(X118&lt;&gt;"",U118&lt;&gt;"Approved"),"Implementation date requires Approved status",IF(AND(X118&lt;&gt;"",OR(W118="",X118&lt;W118)),"Implementation precedes decision","OK")))))))))))))))))</f>
        <v/>
      </c>
    </row>
    <row r="119">
      <c r="A119" s="19" t="n"/>
      <c r="B119" s="35" t="n"/>
      <c r="C119" s="19" t="n"/>
      <c r="D119" s="19" t="n"/>
      <c r="E119" s="19" t="n"/>
      <c r="F119" s="19" t="n"/>
      <c r="G119" s="19" t="n"/>
      <c r="H119" s="19" t="n"/>
      <c r="I119" s="19" t="n"/>
      <c r="J119" s="21" t="n"/>
      <c r="K119" s="21" t="n"/>
      <c r="L119" s="19" t="n"/>
      <c r="M119" s="21" t="n"/>
      <c r="N119" s="21" t="n"/>
      <c r="O119" s="19" t="n"/>
      <c r="P119" s="19" t="n"/>
      <c r="Q119" s="35" t="n"/>
      <c r="R119" s="19" t="n"/>
      <c r="S119" s="19" t="n"/>
      <c r="T119" s="19" t="n"/>
      <c r="U119" s="19" t="n"/>
      <c r="V119" s="19" t="n"/>
      <c r="W119" s="35" t="n"/>
      <c r="X119" s="35" t="n"/>
      <c r="Y119" s="22" t="n"/>
      <c r="Z119" s="23">
        <f>IF(OR(A119="",B119=""),"",MAX(0,IF(W119&lt;&gt;"",W119-B119,Dashboard!$B$2-B119)))</f>
        <v/>
      </c>
      <c r="AA119" s="23">
        <f>IF(OR(A119="",B119="",W119=""),"",MAX(0,W119-B119))</f>
        <v/>
      </c>
      <c r="AB119" s="36">
        <f>IF(OR(A119="",B119="",T119=""),"",IFERROR(WORKDAY(B119,VLOOKUP(T119,'Lists &amp; Settings'!$A$2:$B$5,2,FALSE)),""))</f>
        <v/>
      </c>
      <c r="AC119" s="25">
        <f>IF(A119="","",IF(AB119="","Missing Data",IF(OR(U119="Approved",U119="Denied",U119="Canceled"),IF(W119="","Missing Decision Date",IF(W119&lt;=AB119,"Met","Missed")),IF(Dashboard!$B$2&gt;AB119,"Overdue",IF(AB119-Dashboard!$B$2&lt;=2,"Due Soon","On Track")))))</f>
        <v/>
      </c>
      <c r="AD119" s="26">
        <f>IF(A119="","",IF(B119="","Missing submitted date",IF(C119="","Missing requester",IF(D119="","Missing department",IF(E119="","Missing course code",IF(F119="","Missing course title",IF(H119="","Missing term",IF(Q119="","Missing effective date",IF(Q119&lt;B119,"Effective date precedes submission",IF(T119="","Missing priority",IF(U119="","Missing status",IF(OR(J119="",K119="",M119="",N119=""),"Missing meeting time",IF(OR(K119&lt;=J119,N119&lt;=M119),"End time must follow start time",IF(AND(OR(U119="Approved",U119="Denied",U119="Canceled"),W119=""),"Closed status needs decision date",IF(AND(W119&lt;&gt;"",W119&lt;B119),"Decision date precedes submission",IF(AND(X119&lt;&gt;"",U119&lt;&gt;"Approved"),"Implementation date requires Approved status",IF(AND(X119&lt;&gt;"",OR(W119="",X119&lt;W119)),"Implementation precedes decision","OK")))))))))))))))))</f>
        <v/>
      </c>
    </row>
    <row r="120">
      <c r="A120" s="19" t="n"/>
      <c r="B120" s="35" t="n"/>
      <c r="C120" s="19" t="n"/>
      <c r="D120" s="19" t="n"/>
      <c r="E120" s="19" t="n"/>
      <c r="F120" s="19" t="n"/>
      <c r="G120" s="19" t="n"/>
      <c r="H120" s="19" t="n"/>
      <c r="I120" s="19" t="n"/>
      <c r="J120" s="21" t="n"/>
      <c r="K120" s="21" t="n"/>
      <c r="L120" s="19" t="n"/>
      <c r="M120" s="21" t="n"/>
      <c r="N120" s="21" t="n"/>
      <c r="O120" s="19" t="n"/>
      <c r="P120" s="19" t="n"/>
      <c r="Q120" s="35" t="n"/>
      <c r="R120" s="19" t="n"/>
      <c r="S120" s="19" t="n"/>
      <c r="T120" s="19" t="n"/>
      <c r="U120" s="19" t="n"/>
      <c r="V120" s="19" t="n"/>
      <c r="W120" s="35" t="n"/>
      <c r="X120" s="35" t="n"/>
      <c r="Y120" s="22" t="n"/>
      <c r="Z120" s="23">
        <f>IF(OR(A120="",B120=""),"",MAX(0,IF(W120&lt;&gt;"",W120-B120,Dashboard!$B$2-B120)))</f>
        <v/>
      </c>
      <c r="AA120" s="23">
        <f>IF(OR(A120="",B120="",W120=""),"",MAX(0,W120-B120))</f>
        <v/>
      </c>
      <c r="AB120" s="36">
        <f>IF(OR(A120="",B120="",T120=""),"",IFERROR(WORKDAY(B120,VLOOKUP(T120,'Lists &amp; Settings'!$A$2:$B$5,2,FALSE)),""))</f>
        <v/>
      </c>
      <c r="AC120" s="25">
        <f>IF(A120="","",IF(AB120="","Missing Data",IF(OR(U120="Approved",U120="Denied",U120="Canceled"),IF(W120="","Missing Decision Date",IF(W120&lt;=AB120,"Met","Missed")),IF(Dashboard!$B$2&gt;AB120,"Overdue",IF(AB120-Dashboard!$B$2&lt;=2,"Due Soon","On Track")))))</f>
        <v/>
      </c>
      <c r="AD120" s="26">
        <f>IF(A120="","",IF(B120="","Missing submitted date",IF(C120="","Missing requester",IF(D120="","Missing department",IF(E120="","Missing course code",IF(F120="","Missing course title",IF(H120="","Missing term",IF(Q120="","Missing effective date",IF(Q120&lt;B120,"Effective date precedes submission",IF(T120="","Missing priority",IF(U120="","Missing status",IF(OR(J120="",K120="",M120="",N120=""),"Missing meeting time",IF(OR(K120&lt;=J120,N120&lt;=M120),"End time must follow start time",IF(AND(OR(U120="Approved",U120="Denied",U120="Canceled"),W120=""),"Closed status needs decision date",IF(AND(W120&lt;&gt;"",W120&lt;B120),"Decision date precedes submission",IF(AND(X120&lt;&gt;"",U120&lt;&gt;"Approved"),"Implementation date requires Approved status",IF(AND(X120&lt;&gt;"",OR(W120="",X120&lt;W120)),"Implementation precedes decision","OK")))))))))))))))))</f>
        <v/>
      </c>
    </row>
    <row r="121">
      <c r="A121" s="19" t="n"/>
      <c r="B121" s="35" t="n"/>
      <c r="C121" s="19" t="n"/>
      <c r="D121" s="19" t="n"/>
      <c r="E121" s="19" t="n"/>
      <c r="F121" s="19" t="n"/>
      <c r="G121" s="19" t="n"/>
      <c r="H121" s="19" t="n"/>
      <c r="I121" s="19" t="n"/>
      <c r="J121" s="21" t="n"/>
      <c r="K121" s="21" t="n"/>
      <c r="L121" s="19" t="n"/>
      <c r="M121" s="21" t="n"/>
      <c r="N121" s="21" t="n"/>
      <c r="O121" s="19" t="n"/>
      <c r="P121" s="19" t="n"/>
      <c r="Q121" s="35" t="n"/>
      <c r="R121" s="19" t="n"/>
      <c r="S121" s="19" t="n"/>
      <c r="T121" s="19" t="n"/>
      <c r="U121" s="19" t="n"/>
      <c r="V121" s="19" t="n"/>
      <c r="W121" s="35" t="n"/>
      <c r="X121" s="35" t="n"/>
      <c r="Y121" s="22" t="n"/>
      <c r="Z121" s="23">
        <f>IF(OR(A121="",B121=""),"",MAX(0,IF(W121&lt;&gt;"",W121-B121,Dashboard!$B$2-B121)))</f>
        <v/>
      </c>
      <c r="AA121" s="23">
        <f>IF(OR(A121="",B121="",W121=""),"",MAX(0,W121-B121))</f>
        <v/>
      </c>
      <c r="AB121" s="36">
        <f>IF(OR(A121="",B121="",T121=""),"",IFERROR(WORKDAY(B121,VLOOKUP(T121,'Lists &amp; Settings'!$A$2:$B$5,2,FALSE)),""))</f>
        <v/>
      </c>
      <c r="AC121" s="25">
        <f>IF(A121="","",IF(AB121="","Missing Data",IF(OR(U121="Approved",U121="Denied",U121="Canceled"),IF(W121="","Missing Decision Date",IF(W121&lt;=AB121,"Met","Missed")),IF(Dashboard!$B$2&gt;AB121,"Overdue",IF(AB121-Dashboard!$B$2&lt;=2,"Due Soon","On Track")))))</f>
        <v/>
      </c>
      <c r="AD121" s="26">
        <f>IF(A121="","",IF(B121="","Missing submitted date",IF(C121="","Missing requester",IF(D121="","Missing department",IF(E121="","Missing course code",IF(F121="","Missing course title",IF(H121="","Missing term",IF(Q121="","Missing effective date",IF(Q121&lt;B121,"Effective date precedes submission",IF(T121="","Missing priority",IF(U121="","Missing status",IF(OR(J121="",K121="",M121="",N121=""),"Missing meeting time",IF(OR(K121&lt;=J121,N121&lt;=M121),"End time must follow start time",IF(AND(OR(U121="Approved",U121="Denied",U121="Canceled"),W121=""),"Closed status needs decision date",IF(AND(W121&lt;&gt;"",W121&lt;B121),"Decision date precedes submission",IF(AND(X121&lt;&gt;"",U121&lt;&gt;"Approved"),"Implementation date requires Approved status",IF(AND(X121&lt;&gt;"",OR(W121="",X121&lt;W121)),"Implementation precedes decision","OK")))))))))))))))))</f>
        <v/>
      </c>
    </row>
    <row r="122">
      <c r="A122" s="19" t="n"/>
      <c r="B122" s="35" t="n"/>
      <c r="C122" s="19" t="n"/>
      <c r="D122" s="19" t="n"/>
      <c r="E122" s="19" t="n"/>
      <c r="F122" s="19" t="n"/>
      <c r="G122" s="19" t="n"/>
      <c r="H122" s="19" t="n"/>
      <c r="I122" s="19" t="n"/>
      <c r="J122" s="21" t="n"/>
      <c r="K122" s="21" t="n"/>
      <c r="L122" s="19" t="n"/>
      <c r="M122" s="21" t="n"/>
      <c r="N122" s="21" t="n"/>
      <c r="O122" s="19" t="n"/>
      <c r="P122" s="19" t="n"/>
      <c r="Q122" s="35" t="n"/>
      <c r="R122" s="19" t="n"/>
      <c r="S122" s="19" t="n"/>
      <c r="T122" s="19" t="n"/>
      <c r="U122" s="19" t="n"/>
      <c r="V122" s="19" t="n"/>
      <c r="W122" s="35" t="n"/>
      <c r="X122" s="35" t="n"/>
      <c r="Y122" s="22" t="n"/>
      <c r="Z122" s="23">
        <f>IF(OR(A122="",B122=""),"",MAX(0,IF(W122&lt;&gt;"",W122-B122,Dashboard!$B$2-B122)))</f>
        <v/>
      </c>
      <c r="AA122" s="23">
        <f>IF(OR(A122="",B122="",W122=""),"",MAX(0,W122-B122))</f>
        <v/>
      </c>
      <c r="AB122" s="36">
        <f>IF(OR(A122="",B122="",T122=""),"",IFERROR(WORKDAY(B122,VLOOKUP(T122,'Lists &amp; Settings'!$A$2:$B$5,2,FALSE)),""))</f>
        <v/>
      </c>
      <c r="AC122" s="25">
        <f>IF(A122="","",IF(AB122="","Missing Data",IF(OR(U122="Approved",U122="Denied",U122="Canceled"),IF(W122="","Missing Decision Date",IF(W122&lt;=AB122,"Met","Missed")),IF(Dashboard!$B$2&gt;AB122,"Overdue",IF(AB122-Dashboard!$B$2&lt;=2,"Due Soon","On Track")))))</f>
        <v/>
      </c>
      <c r="AD122" s="26">
        <f>IF(A122="","",IF(B122="","Missing submitted date",IF(C122="","Missing requester",IF(D122="","Missing department",IF(E122="","Missing course code",IF(F122="","Missing course title",IF(H122="","Missing term",IF(Q122="","Missing effective date",IF(Q122&lt;B122,"Effective date precedes submission",IF(T122="","Missing priority",IF(U122="","Missing status",IF(OR(J122="",K122="",M122="",N122=""),"Missing meeting time",IF(OR(K122&lt;=J122,N122&lt;=M122),"End time must follow start time",IF(AND(OR(U122="Approved",U122="Denied",U122="Canceled"),W122=""),"Closed status needs decision date",IF(AND(W122&lt;&gt;"",W122&lt;B122),"Decision date precedes submission",IF(AND(X122&lt;&gt;"",U122&lt;&gt;"Approved"),"Implementation date requires Approved status",IF(AND(X122&lt;&gt;"",OR(W122="",X122&lt;W122)),"Implementation precedes decision","OK")))))))))))))))))</f>
        <v/>
      </c>
    </row>
    <row r="123">
      <c r="A123" s="19" t="n"/>
      <c r="B123" s="35" t="n"/>
      <c r="C123" s="19" t="n"/>
      <c r="D123" s="19" t="n"/>
      <c r="E123" s="19" t="n"/>
      <c r="F123" s="19" t="n"/>
      <c r="G123" s="19" t="n"/>
      <c r="H123" s="19" t="n"/>
      <c r="I123" s="19" t="n"/>
      <c r="J123" s="21" t="n"/>
      <c r="K123" s="21" t="n"/>
      <c r="L123" s="19" t="n"/>
      <c r="M123" s="21" t="n"/>
      <c r="N123" s="21" t="n"/>
      <c r="O123" s="19" t="n"/>
      <c r="P123" s="19" t="n"/>
      <c r="Q123" s="35" t="n"/>
      <c r="R123" s="19" t="n"/>
      <c r="S123" s="19" t="n"/>
      <c r="T123" s="19" t="n"/>
      <c r="U123" s="19" t="n"/>
      <c r="V123" s="19" t="n"/>
      <c r="W123" s="35" t="n"/>
      <c r="X123" s="35" t="n"/>
      <c r="Y123" s="22" t="n"/>
      <c r="Z123" s="23">
        <f>IF(OR(A123="",B123=""),"",MAX(0,IF(W123&lt;&gt;"",W123-B123,Dashboard!$B$2-B123)))</f>
        <v/>
      </c>
      <c r="AA123" s="23">
        <f>IF(OR(A123="",B123="",W123=""),"",MAX(0,W123-B123))</f>
        <v/>
      </c>
      <c r="AB123" s="36">
        <f>IF(OR(A123="",B123="",T123=""),"",IFERROR(WORKDAY(B123,VLOOKUP(T123,'Lists &amp; Settings'!$A$2:$B$5,2,FALSE)),""))</f>
        <v/>
      </c>
      <c r="AC123" s="25">
        <f>IF(A123="","",IF(AB123="","Missing Data",IF(OR(U123="Approved",U123="Denied",U123="Canceled"),IF(W123="","Missing Decision Date",IF(W123&lt;=AB123,"Met","Missed")),IF(Dashboard!$B$2&gt;AB123,"Overdue",IF(AB123-Dashboard!$B$2&lt;=2,"Due Soon","On Track")))))</f>
        <v/>
      </c>
      <c r="AD123" s="26">
        <f>IF(A123="","",IF(B123="","Missing submitted date",IF(C123="","Missing requester",IF(D123="","Missing department",IF(E123="","Missing course code",IF(F123="","Missing course title",IF(H123="","Missing term",IF(Q123="","Missing effective date",IF(Q123&lt;B123,"Effective date precedes submission",IF(T123="","Missing priority",IF(U123="","Missing status",IF(OR(J123="",K123="",M123="",N123=""),"Missing meeting time",IF(OR(K123&lt;=J123,N123&lt;=M123),"End time must follow start time",IF(AND(OR(U123="Approved",U123="Denied",U123="Canceled"),W123=""),"Closed status needs decision date",IF(AND(W123&lt;&gt;"",W123&lt;B123),"Decision date precedes submission",IF(AND(X123&lt;&gt;"",U123&lt;&gt;"Approved"),"Implementation date requires Approved status",IF(AND(X123&lt;&gt;"",OR(W123="",X123&lt;W123)),"Implementation precedes decision","OK")))))))))))))))))</f>
        <v/>
      </c>
    </row>
    <row r="124">
      <c r="A124" s="19" t="n"/>
      <c r="B124" s="35" t="n"/>
      <c r="C124" s="19" t="n"/>
      <c r="D124" s="19" t="n"/>
      <c r="E124" s="19" t="n"/>
      <c r="F124" s="19" t="n"/>
      <c r="G124" s="19" t="n"/>
      <c r="H124" s="19" t="n"/>
      <c r="I124" s="19" t="n"/>
      <c r="J124" s="21" t="n"/>
      <c r="K124" s="21" t="n"/>
      <c r="L124" s="19" t="n"/>
      <c r="M124" s="21" t="n"/>
      <c r="N124" s="21" t="n"/>
      <c r="O124" s="19" t="n"/>
      <c r="P124" s="19" t="n"/>
      <c r="Q124" s="35" t="n"/>
      <c r="R124" s="19" t="n"/>
      <c r="S124" s="19" t="n"/>
      <c r="T124" s="19" t="n"/>
      <c r="U124" s="19" t="n"/>
      <c r="V124" s="19" t="n"/>
      <c r="W124" s="35" t="n"/>
      <c r="X124" s="35" t="n"/>
      <c r="Y124" s="22" t="n"/>
      <c r="Z124" s="23">
        <f>IF(OR(A124="",B124=""),"",MAX(0,IF(W124&lt;&gt;"",W124-B124,Dashboard!$B$2-B124)))</f>
        <v/>
      </c>
      <c r="AA124" s="23">
        <f>IF(OR(A124="",B124="",W124=""),"",MAX(0,W124-B124))</f>
        <v/>
      </c>
      <c r="AB124" s="36">
        <f>IF(OR(A124="",B124="",T124=""),"",IFERROR(WORKDAY(B124,VLOOKUP(T124,'Lists &amp; Settings'!$A$2:$B$5,2,FALSE)),""))</f>
        <v/>
      </c>
      <c r="AC124" s="25">
        <f>IF(A124="","",IF(AB124="","Missing Data",IF(OR(U124="Approved",U124="Denied",U124="Canceled"),IF(W124="","Missing Decision Date",IF(W124&lt;=AB124,"Met","Missed")),IF(Dashboard!$B$2&gt;AB124,"Overdue",IF(AB124-Dashboard!$B$2&lt;=2,"Due Soon","On Track")))))</f>
        <v/>
      </c>
      <c r="AD124" s="26">
        <f>IF(A124="","",IF(B124="","Missing submitted date",IF(C124="","Missing requester",IF(D124="","Missing department",IF(E124="","Missing course code",IF(F124="","Missing course title",IF(H124="","Missing term",IF(Q124="","Missing effective date",IF(Q124&lt;B124,"Effective date precedes submission",IF(T124="","Missing priority",IF(U124="","Missing status",IF(OR(J124="",K124="",M124="",N124=""),"Missing meeting time",IF(OR(K124&lt;=J124,N124&lt;=M124),"End time must follow start time",IF(AND(OR(U124="Approved",U124="Denied",U124="Canceled"),W124=""),"Closed status needs decision date",IF(AND(W124&lt;&gt;"",W124&lt;B124),"Decision date precedes submission",IF(AND(X124&lt;&gt;"",U124&lt;&gt;"Approved"),"Implementation date requires Approved status",IF(AND(X124&lt;&gt;"",OR(W124="",X124&lt;W124)),"Implementation precedes decision","OK")))))))))))))))))</f>
        <v/>
      </c>
    </row>
    <row r="125">
      <c r="A125" s="19" t="n"/>
      <c r="B125" s="35" t="n"/>
      <c r="C125" s="19" t="n"/>
      <c r="D125" s="19" t="n"/>
      <c r="E125" s="19" t="n"/>
      <c r="F125" s="19" t="n"/>
      <c r="G125" s="19" t="n"/>
      <c r="H125" s="19" t="n"/>
      <c r="I125" s="19" t="n"/>
      <c r="J125" s="21" t="n"/>
      <c r="K125" s="21" t="n"/>
      <c r="L125" s="19" t="n"/>
      <c r="M125" s="21" t="n"/>
      <c r="N125" s="21" t="n"/>
      <c r="O125" s="19" t="n"/>
      <c r="P125" s="19" t="n"/>
      <c r="Q125" s="35" t="n"/>
      <c r="R125" s="19" t="n"/>
      <c r="S125" s="19" t="n"/>
      <c r="T125" s="19" t="n"/>
      <c r="U125" s="19" t="n"/>
      <c r="V125" s="19" t="n"/>
      <c r="W125" s="35" t="n"/>
      <c r="X125" s="35" t="n"/>
      <c r="Y125" s="22" t="n"/>
      <c r="Z125" s="23">
        <f>IF(OR(A125="",B125=""),"",MAX(0,IF(W125&lt;&gt;"",W125-B125,Dashboard!$B$2-B125)))</f>
        <v/>
      </c>
      <c r="AA125" s="23">
        <f>IF(OR(A125="",B125="",W125=""),"",MAX(0,W125-B125))</f>
        <v/>
      </c>
      <c r="AB125" s="36">
        <f>IF(OR(A125="",B125="",T125=""),"",IFERROR(WORKDAY(B125,VLOOKUP(T125,'Lists &amp; Settings'!$A$2:$B$5,2,FALSE)),""))</f>
        <v/>
      </c>
      <c r="AC125" s="25">
        <f>IF(A125="","",IF(AB125="","Missing Data",IF(OR(U125="Approved",U125="Denied",U125="Canceled"),IF(W125="","Missing Decision Date",IF(W125&lt;=AB125,"Met","Missed")),IF(Dashboard!$B$2&gt;AB125,"Overdue",IF(AB125-Dashboard!$B$2&lt;=2,"Due Soon","On Track")))))</f>
        <v/>
      </c>
      <c r="AD125" s="26">
        <f>IF(A125="","",IF(B125="","Missing submitted date",IF(C125="","Missing requester",IF(D125="","Missing department",IF(E125="","Missing course code",IF(F125="","Missing course title",IF(H125="","Missing term",IF(Q125="","Missing effective date",IF(Q125&lt;B125,"Effective date precedes submission",IF(T125="","Missing priority",IF(U125="","Missing status",IF(OR(J125="",K125="",M125="",N125=""),"Missing meeting time",IF(OR(K125&lt;=J125,N125&lt;=M125),"End time must follow start time",IF(AND(OR(U125="Approved",U125="Denied",U125="Canceled"),W125=""),"Closed status needs decision date",IF(AND(W125&lt;&gt;"",W125&lt;B125),"Decision date precedes submission",IF(AND(X125&lt;&gt;"",U125&lt;&gt;"Approved"),"Implementation date requires Approved status",IF(AND(X125&lt;&gt;"",OR(W125="",X125&lt;W125)),"Implementation precedes decision","OK")))))))))))))))))</f>
        <v/>
      </c>
    </row>
    <row r="126">
      <c r="A126" s="19" t="n"/>
      <c r="B126" s="35" t="n"/>
      <c r="C126" s="19" t="n"/>
      <c r="D126" s="19" t="n"/>
      <c r="E126" s="19" t="n"/>
      <c r="F126" s="19" t="n"/>
      <c r="G126" s="19" t="n"/>
      <c r="H126" s="19" t="n"/>
      <c r="I126" s="19" t="n"/>
      <c r="J126" s="21" t="n"/>
      <c r="K126" s="21" t="n"/>
      <c r="L126" s="19" t="n"/>
      <c r="M126" s="21" t="n"/>
      <c r="N126" s="21" t="n"/>
      <c r="O126" s="19" t="n"/>
      <c r="P126" s="19" t="n"/>
      <c r="Q126" s="35" t="n"/>
      <c r="R126" s="19" t="n"/>
      <c r="S126" s="19" t="n"/>
      <c r="T126" s="19" t="n"/>
      <c r="U126" s="19" t="n"/>
      <c r="V126" s="19" t="n"/>
      <c r="W126" s="35" t="n"/>
      <c r="X126" s="35" t="n"/>
      <c r="Y126" s="22" t="n"/>
      <c r="Z126" s="23">
        <f>IF(OR(A126="",B126=""),"",MAX(0,IF(W126&lt;&gt;"",W126-B126,Dashboard!$B$2-B126)))</f>
        <v/>
      </c>
      <c r="AA126" s="23">
        <f>IF(OR(A126="",B126="",W126=""),"",MAX(0,W126-B126))</f>
        <v/>
      </c>
      <c r="AB126" s="36">
        <f>IF(OR(A126="",B126="",T126=""),"",IFERROR(WORKDAY(B126,VLOOKUP(T126,'Lists &amp; Settings'!$A$2:$B$5,2,FALSE)),""))</f>
        <v/>
      </c>
      <c r="AC126" s="25">
        <f>IF(A126="","",IF(AB126="","Missing Data",IF(OR(U126="Approved",U126="Denied",U126="Canceled"),IF(W126="","Missing Decision Date",IF(W126&lt;=AB126,"Met","Missed")),IF(Dashboard!$B$2&gt;AB126,"Overdue",IF(AB126-Dashboard!$B$2&lt;=2,"Due Soon","On Track")))))</f>
        <v/>
      </c>
      <c r="AD126" s="26">
        <f>IF(A126="","",IF(B126="","Missing submitted date",IF(C126="","Missing requester",IF(D126="","Missing department",IF(E126="","Missing course code",IF(F126="","Missing course title",IF(H126="","Missing term",IF(Q126="","Missing effective date",IF(Q126&lt;B126,"Effective date precedes submission",IF(T126="","Missing priority",IF(U126="","Missing status",IF(OR(J126="",K126="",M126="",N126=""),"Missing meeting time",IF(OR(K126&lt;=J126,N126&lt;=M126),"End time must follow start time",IF(AND(OR(U126="Approved",U126="Denied",U126="Canceled"),W126=""),"Closed status needs decision date",IF(AND(W126&lt;&gt;"",W126&lt;B126),"Decision date precedes submission",IF(AND(X126&lt;&gt;"",U126&lt;&gt;"Approved"),"Implementation date requires Approved status",IF(AND(X126&lt;&gt;"",OR(W126="",X126&lt;W126)),"Implementation precedes decision","OK")))))))))))))))))</f>
        <v/>
      </c>
    </row>
    <row r="127">
      <c r="A127" s="19" t="n"/>
      <c r="B127" s="35" t="n"/>
      <c r="C127" s="19" t="n"/>
      <c r="D127" s="19" t="n"/>
      <c r="E127" s="19" t="n"/>
      <c r="F127" s="19" t="n"/>
      <c r="G127" s="19" t="n"/>
      <c r="H127" s="19" t="n"/>
      <c r="I127" s="19" t="n"/>
      <c r="J127" s="21" t="n"/>
      <c r="K127" s="21" t="n"/>
      <c r="L127" s="19" t="n"/>
      <c r="M127" s="21" t="n"/>
      <c r="N127" s="21" t="n"/>
      <c r="O127" s="19" t="n"/>
      <c r="P127" s="19" t="n"/>
      <c r="Q127" s="35" t="n"/>
      <c r="R127" s="19" t="n"/>
      <c r="S127" s="19" t="n"/>
      <c r="T127" s="19" t="n"/>
      <c r="U127" s="19" t="n"/>
      <c r="V127" s="19" t="n"/>
      <c r="W127" s="35" t="n"/>
      <c r="X127" s="35" t="n"/>
      <c r="Y127" s="22" t="n"/>
      <c r="Z127" s="23">
        <f>IF(OR(A127="",B127=""),"",MAX(0,IF(W127&lt;&gt;"",W127-B127,Dashboard!$B$2-B127)))</f>
        <v/>
      </c>
      <c r="AA127" s="23">
        <f>IF(OR(A127="",B127="",W127=""),"",MAX(0,W127-B127))</f>
        <v/>
      </c>
      <c r="AB127" s="36">
        <f>IF(OR(A127="",B127="",T127=""),"",IFERROR(WORKDAY(B127,VLOOKUP(T127,'Lists &amp; Settings'!$A$2:$B$5,2,FALSE)),""))</f>
        <v/>
      </c>
      <c r="AC127" s="25">
        <f>IF(A127="","",IF(AB127="","Missing Data",IF(OR(U127="Approved",U127="Denied",U127="Canceled"),IF(W127="","Missing Decision Date",IF(W127&lt;=AB127,"Met","Missed")),IF(Dashboard!$B$2&gt;AB127,"Overdue",IF(AB127-Dashboard!$B$2&lt;=2,"Due Soon","On Track")))))</f>
        <v/>
      </c>
      <c r="AD127" s="26">
        <f>IF(A127="","",IF(B127="","Missing submitted date",IF(C127="","Missing requester",IF(D127="","Missing department",IF(E127="","Missing course code",IF(F127="","Missing course title",IF(H127="","Missing term",IF(Q127="","Missing effective date",IF(Q127&lt;B127,"Effective date precedes submission",IF(T127="","Missing priority",IF(U127="","Missing status",IF(OR(J127="",K127="",M127="",N127=""),"Missing meeting time",IF(OR(K127&lt;=J127,N127&lt;=M127),"End time must follow start time",IF(AND(OR(U127="Approved",U127="Denied",U127="Canceled"),W127=""),"Closed status needs decision date",IF(AND(W127&lt;&gt;"",W127&lt;B127),"Decision date precedes submission",IF(AND(X127&lt;&gt;"",U127&lt;&gt;"Approved"),"Implementation date requires Approved status",IF(AND(X127&lt;&gt;"",OR(W127="",X127&lt;W127)),"Implementation precedes decision","OK")))))))))))))))))</f>
        <v/>
      </c>
    </row>
    <row r="128">
      <c r="A128" s="19" t="n"/>
      <c r="B128" s="35" t="n"/>
      <c r="C128" s="19" t="n"/>
      <c r="D128" s="19" t="n"/>
      <c r="E128" s="19" t="n"/>
      <c r="F128" s="19" t="n"/>
      <c r="G128" s="19" t="n"/>
      <c r="H128" s="19" t="n"/>
      <c r="I128" s="19" t="n"/>
      <c r="J128" s="21" t="n"/>
      <c r="K128" s="21" t="n"/>
      <c r="L128" s="19" t="n"/>
      <c r="M128" s="21" t="n"/>
      <c r="N128" s="21" t="n"/>
      <c r="O128" s="19" t="n"/>
      <c r="P128" s="19" t="n"/>
      <c r="Q128" s="35" t="n"/>
      <c r="R128" s="19" t="n"/>
      <c r="S128" s="19" t="n"/>
      <c r="T128" s="19" t="n"/>
      <c r="U128" s="19" t="n"/>
      <c r="V128" s="19" t="n"/>
      <c r="W128" s="35" t="n"/>
      <c r="X128" s="35" t="n"/>
      <c r="Y128" s="22" t="n"/>
      <c r="Z128" s="23">
        <f>IF(OR(A128="",B128=""),"",MAX(0,IF(W128&lt;&gt;"",W128-B128,Dashboard!$B$2-B128)))</f>
        <v/>
      </c>
      <c r="AA128" s="23">
        <f>IF(OR(A128="",B128="",W128=""),"",MAX(0,W128-B128))</f>
        <v/>
      </c>
      <c r="AB128" s="36">
        <f>IF(OR(A128="",B128="",T128=""),"",IFERROR(WORKDAY(B128,VLOOKUP(T128,'Lists &amp; Settings'!$A$2:$B$5,2,FALSE)),""))</f>
        <v/>
      </c>
      <c r="AC128" s="25">
        <f>IF(A128="","",IF(AB128="","Missing Data",IF(OR(U128="Approved",U128="Denied",U128="Canceled"),IF(W128="","Missing Decision Date",IF(W128&lt;=AB128,"Met","Missed")),IF(Dashboard!$B$2&gt;AB128,"Overdue",IF(AB128-Dashboard!$B$2&lt;=2,"Due Soon","On Track")))))</f>
        <v/>
      </c>
      <c r="AD128" s="26">
        <f>IF(A128="","",IF(B128="","Missing submitted date",IF(C128="","Missing requester",IF(D128="","Missing department",IF(E128="","Missing course code",IF(F128="","Missing course title",IF(H128="","Missing term",IF(Q128="","Missing effective date",IF(Q128&lt;B128,"Effective date precedes submission",IF(T128="","Missing priority",IF(U128="","Missing status",IF(OR(J128="",K128="",M128="",N128=""),"Missing meeting time",IF(OR(K128&lt;=J128,N128&lt;=M128),"End time must follow start time",IF(AND(OR(U128="Approved",U128="Denied",U128="Canceled"),W128=""),"Closed status needs decision date",IF(AND(W128&lt;&gt;"",W128&lt;B128),"Decision date precedes submission",IF(AND(X128&lt;&gt;"",U128&lt;&gt;"Approved"),"Implementation date requires Approved status",IF(AND(X128&lt;&gt;"",OR(W128="",X128&lt;W128)),"Implementation precedes decision","OK")))))))))))))))))</f>
        <v/>
      </c>
    </row>
    <row r="129">
      <c r="A129" s="19" t="n"/>
      <c r="B129" s="35" t="n"/>
      <c r="C129" s="19" t="n"/>
      <c r="D129" s="19" t="n"/>
      <c r="E129" s="19" t="n"/>
      <c r="F129" s="19" t="n"/>
      <c r="G129" s="19" t="n"/>
      <c r="H129" s="19" t="n"/>
      <c r="I129" s="19" t="n"/>
      <c r="J129" s="21" t="n"/>
      <c r="K129" s="21" t="n"/>
      <c r="L129" s="19" t="n"/>
      <c r="M129" s="21" t="n"/>
      <c r="N129" s="21" t="n"/>
      <c r="O129" s="19" t="n"/>
      <c r="P129" s="19" t="n"/>
      <c r="Q129" s="35" t="n"/>
      <c r="R129" s="19" t="n"/>
      <c r="S129" s="19" t="n"/>
      <c r="T129" s="19" t="n"/>
      <c r="U129" s="19" t="n"/>
      <c r="V129" s="19" t="n"/>
      <c r="W129" s="35" t="n"/>
      <c r="X129" s="35" t="n"/>
      <c r="Y129" s="22" t="n"/>
      <c r="Z129" s="23">
        <f>IF(OR(A129="",B129=""),"",MAX(0,IF(W129&lt;&gt;"",W129-B129,Dashboard!$B$2-B129)))</f>
        <v/>
      </c>
      <c r="AA129" s="23">
        <f>IF(OR(A129="",B129="",W129=""),"",MAX(0,W129-B129))</f>
        <v/>
      </c>
      <c r="AB129" s="36">
        <f>IF(OR(A129="",B129="",T129=""),"",IFERROR(WORKDAY(B129,VLOOKUP(T129,'Lists &amp; Settings'!$A$2:$B$5,2,FALSE)),""))</f>
        <v/>
      </c>
      <c r="AC129" s="25">
        <f>IF(A129="","",IF(AB129="","Missing Data",IF(OR(U129="Approved",U129="Denied",U129="Canceled"),IF(W129="","Missing Decision Date",IF(W129&lt;=AB129,"Met","Missed")),IF(Dashboard!$B$2&gt;AB129,"Overdue",IF(AB129-Dashboard!$B$2&lt;=2,"Due Soon","On Track")))))</f>
        <v/>
      </c>
      <c r="AD129" s="26">
        <f>IF(A129="","",IF(B129="","Missing submitted date",IF(C129="","Missing requester",IF(D129="","Missing department",IF(E129="","Missing course code",IF(F129="","Missing course title",IF(H129="","Missing term",IF(Q129="","Missing effective date",IF(Q129&lt;B129,"Effective date precedes submission",IF(T129="","Missing priority",IF(U129="","Missing status",IF(OR(J129="",K129="",M129="",N129=""),"Missing meeting time",IF(OR(K129&lt;=J129,N129&lt;=M129),"End time must follow start time",IF(AND(OR(U129="Approved",U129="Denied",U129="Canceled"),W129=""),"Closed status needs decision date",IF(AND(W129&lt;&gt;"",W129&lt;B129),"Decision date precedes submission",IF(AND(X129&lt;&gt;"",U129&lt;&gt;"Approved"),"Implementation date requires Approved status",IF(AND(X129&lt;&gt;"",OR(W129="",X129&lt;W129)),"Implementation precedes decision","OK")))))))))))))))))</f>
        <v/>
      </c>
    </row>
    <row r="130">
      <c r="A130" s="19" t="n"/>
      <c r="B130" s="35" t="n"/>
      <c r="C130" s="19" t="n"/>
      <c r="D130" s="19" t="n"/>
      <c r="E130" s="19" t="n"/>
      <c r="F130" s="19" t="n"/>
      <c r="G130" s="19" t="n"/>
      <c r="H130" s="19" t="n"/>
      <c r="I130" s="19" t="n"/>
      <c r="J130" s="21" t="n"/>
      <c r="K130" s="21" t="n"/>
      <c r="L130" s="19" t="n"/>
      <c r="M130" s="21" t="n"/>
      <c r="N130" s="21" t="n"/>
      <c r="O130" s="19" t="n"/>
      <c r="P130" s="19" t="n"/>
      <c r="Q130" s="35" t="n"/>
      <c r="R130" s="19" t="n"/>
      <c r="S130" s="19" t="n"/>
      <c r="T130" s="19" t="n"/>
      <c r="U130" s="19" t="n"/>
      <c r="V130" s="19" t="n"/>
      <c r="W130" s="35" t="n"/>
      <c r="X130" s="35" t="n"/>
      <c r="Y130" s="22" t="n"/>
      <c r="Z130" s="23">
        <f>IF(OR(A130="",B130=""),"",MAX(0,IF(W130&lt;&gt;"",W130-B130,Dashboard!$B$2-B130)))</f>
        <v/>
      </c>
      <c r="AA130" s="23">
        <f>IF(OR(A130="",B130="",W130=""),"",MAX(0,W130-B130))</f>
        <v/>
      </c>
      <c r="AB130" s="36">
        <f>IF(OR(A130="",B130="",T130=""),"",IFERROR(WORKDAY(B130,VLOOKUP(T130,'Lists &amp; Settings'!$A$2:$B$5,2,FALSE)),""))</f>
        <v/>
      </c>
      <c r="AC130" s="25">
        <f>IF(A130="","",IF(AB130="","Missing Data",IF(OR(U130="Approved",U130="Denied",U130="Canceled"),IF(W130="","Missing Decision Date",IF(W130&lt;=AB130,"Met","Missed")),IF(Dashboard!$B$2&gt;AB130,"Overdue",IF(AB130-Dashboard!$B$2&lt;=2,"Due Soon","On Track")))))</f>
        <v/>
      </c>
      <c r="AD130" s="26">
        <f>IF(A130="","",IF(B130="","Missing submitted date",IF(C130="","Missing requester",IF(D130="","Missing department",IF(E130="","Missing course code",IF(F130="","Missing course title",IF(H130="","Missing term",IF(Q130="","Missing effective date",IF(Q130&lt;B130,"Effective date precedes submission",IF(T130="","Missing priority",IF(U130="","Missing status",IF(OR(J130="",K130="",M130="",N130=""),"Missing meeting time",IF(OR(K130&lt;=J130,N130&lt;=M130),"End time must follow start time",IF(AND(OR(U130="Approved",U130="Denied",U130="Canceled"),W130=""),"Closed status needs decision date",IF(AND(W130&lt;&gt;"",W130&lt;B130),"Decision date precedes submission",IF(AND(X130&lt;&gt;"",U130&lt;&gt;"Approved"),"Implementation date requires Approved status",IF(AND(X130&lt;&gt;"",OR(W130="",X130&lt;W130)),"Implementation precedes decision","OK")))))))))))))))))</f>
        <v/>
      </c>
    </row>
    <row r="131">
      <c r="A131" s="19" t="n"/>
      <c r="B131" s="35" t="n"/>
      <c r="C131" s="19" t="n"/>
      <c r="D131" s="19" t="n"/>
      <c r="E131" s="19" t="n"/>
      <c r="F131" s="19" t="n"/>
      <c r="G131" s="19" t="n"/>
      <c r="H131" s="19" t="n"/>
      <c r="I131" s="19" t="n"/>
      <c r="J131" s="21" t="n"/>
      <c r="K131" s="21" t="n"/>
      <c r="L131" s="19" t="n"/>
      <c r="M131" s="21" t="n"/>
      <c r="N131" s="21" t="n"/>
      <c r="O131" s="19" t="n"/>
      <c r="P131" s="19" t="n"/>
      <c r="Q131" s="35" t="n"/>
      <c r="R131" s="19" t="n"/>
      <c r="S131" s="19" t="n"/>
      <c r="T131" s="19" t="n"/>
      <c r="U131" s="19" t="n"/>
      <c r="V131" s="19" t="n"/>
      <c r="W131" s="35" t="n"/>
      <c r="X131" s="35" t="n"/>
      <c r="Y131" s="22" t="n"/>
      <c r="Z131" s="23">
        <f>IF(OR(A131="",B131=""),"",MAX(0,IF(W131&lt;&gt;"",W131-B131,Dashboard!$B$2-B131)))</f>
        <v/>
      </c>
      <c r="AA131" s="23">
        <f>IF(OR(A131="",B131="",W131=""),"",MAX(0,W131-B131))</f>
        <v/>
      </c>
      <c r="AB131" s="36">
        <f>IF(OR(A131="",B131="",T131=""),"",IFERROR(WORKDAY(B131,VLOOKUP(T131,'Lists &amp; Settings'!$A$2:$B$5,2,FALSE)),""))</f>
        <v/>
      </c>
      <c r="AC131" s="25">
        <f>IF(A131="","",IF(AB131="","Missing Data",IF(OR(U131="Approved",U131="Denied",U131="Canceled"),IF(W131="","Missing Decision Date",IF(W131&lt;=AB131,"Met","Missed")),IF(Dashboard!$B$2&gt;AB131,"Overdue",IF(AB131-Dashboard!$B$2&lt;=2,"Due Soon","On Track")))))</f>
        <v/>
      </c>
      <c r="AD131" s="26">
        <f>IF(A131="","",IF(B131="","Missing submitted date",IF(C131="","Missing requester",IF(D131="","Missing department",IF(E131="","Missing course code",IF(F131="","Missing course title",IF(H131="","Missing term",IF(Q131="","Missing effective date",IF(Q131&lt;B131,"Effective date precedes submission",IF(T131="","Missing priority",IF(U131="","Missing status",IF(OR(J131="",K131="",M131="",N131=""),"Missing meeting time",IF(OR(K131&lt;=J131,N131&lt;=M131),"End time must follow start time",IF(AND(OR(U131="Approved",U131="Denied",U131="Canceled"),W131=""),"Closed status needs decision date",IF(AND(W131&lt;&gt;"",W131&lt;B131),"Decision date precedes submission",IF(AND(X131&lt;&gt;"",U131&lt;&gt;"Approved"),"Implementation date requires Approved status",IF(AND(X131&lt;&gt;"",OR(W131="",X131&lt;W131)),"Implementation precedes decision","OK")))))))))))))))))</f>
        <v/>
      </c>
    </row>
    <row r="132">
      <c r="A132" s="19" t="n"/>
      <c r="B132" s="35" t="n"/>
      <c r="C132" s="19" t="n"/>
      <c r="D132" s="19" t="n"/>
      <c r="E132" s="19" t="n"/>
      <c r="F132" s="19" t="n"/>
      <c r="G132" s="19" t="n"/>
      <c r="H132" s="19" t="n"/>
      <c r="I132" s="19" t="n"/>
      <c r="J132" s="21" t="n"/>
      <c r="K132" s="21" t="n"/>
      <c r="L132" s="19" t="n"/>
      <c r="M132" s="21" t="n"/>
      <c r="N132" s="21" t="n"/>
      <c r="O132" s="19" t="n"/>
      <c r="P132" s="19" t="n"/>
      <c r="Q132" s="35" t="n"/>
      <c r="R132" s="19" t="n"/>
      <c r="S132" s="19" t="n"/>
      <c r="T132" s="19" t="n"/>
      <c r="U132" s="19" t="n"/>
      <c r="V132" s="19" t="n"/>
      <c r="W132" s="35" t="n"/>
      <c r="X132" s="35" t="n"/>
      <c r="Y132" s="22" t="n"/>
      <c r="Z132" s="23">
        <f>IF(OR(A132="",B132=""),"",MAX(0,IF(W132&lt;&gt;"",W132-B132,Dashboard!$B$2-B132)))</f>
        <v/>
      </c>
      <c r="AA132" s="23">
        <f>IF(OR(A132="",B132="",W132=""),"",MAX(0,W132-B132))</f>
        <v/>
      </c>
      <c r="AB132" s="36">
        <f>IF(OR(A132="",B132="",T132=""),"",IFERROR(WORKDAY(B132,VLOOKUP(T132,'Lists &amp; Settings'!$A$2:$B$5,2,FALSE)),""))</f>
        <v/>
      </c>
      <c r="AC132" s="25">
        <f>IF(A132="","",IF(AB132="","Missing Data",IF(OR(U132="Approved",U132="Denied",U132="Canceled"),IF(W132="","Missing Decision Date",IF(W132&lt;=AB132,"Met","Missed")),IF(Dashboard!$B$2&gt;AB132,"Overdue",IF(AB132-Dashboard!$B$2&lt;=2,"Due Soon","On Track")))))</f>
        <v/>
      </c>
      <c r="AD132" s="26">
        <f>IF(A132="","",IF(B132="","Missing submitted date",IF(C132="","Missing requester",IF(D132="","Missing department",IF(E132="","Missing course code",IF(F132="","Missing course title",IF(H132="","Missing term",IF(Q132="","Missing effective date",IF(Q132&lt;B132,"Effective date precedes submission",IF(T132="","Missing priority",IF(U132="","Missing status",IF(OR(J132="",K132="",M132="",N132=""),"Missing meeting time",IF(OR(K132&lt;=J132,N132&lt;=M132),"End time must follow start time",IF(AND(OR(U132="Approved",U132="Denied",U132="Canceled"),W132=""),"Closed status needs decision date",IF(AND(W132&lt;&gt;"",W132&lt;B132),"Decision date precedes submission",IF(AND(X132&lt;&gt;"",U132&lt;&gt;"Approved"),"Implementation date requires Approved status",IF(AND(X132&lt;&gt;"",OR(W132="",X132&lt;W132)),"Implementation precedes decision","OK")))))))))))))))))</f>
        <v/>
      </c>
    </row>
    <row r="133">
      <c r="A133" s="19" t="n"/>
      <c r="B133" s="35" t="n"/>
      <c r="C133" s="19" t="n"/>
      <c r="D133" s="19" t="n"/>
      <c r="E133" s="19" t="n"/>
      <c r="F133" s="19" t="n"/>
      <c r="G133" s="19" t="n"/>
      <c r="H133" s="19" t="n"/>
      <c r="I133" s="19" t="n"/>
      <c r="J133" s="21" t="n"/>
      <c r="K133" s="21" t="n"/>
      <c r="L133" s="19" t="n"/>
      <c r="M133" s="21" t="n"/>
      <c r="N133" s="21" t="n"/>
      <c r="O133" s="19" t="n"/>
      <c r="P133" s="19" t="n"/>
      <c r="Q133" s="35" t="n"/>
      <c r="R133" s="19" t="n"/>
      <c r="S133" s="19" t="n"/>
      <c r="T133" s="19" t="n"/>
      <c r="U133" s="19" t="n"/>
      <c r="V133" s="19" t="n"/>
      <c r="W133" s="35" t="n"/>
      <c r="X133" s="35" t="n"/>
      <c r="Y133" s="22" t="n"/>
      <c r="Z133" s="23">
        <f>IF(OR(A133="",B133=""),"",MAX(0,IF(W133&lt;&gt;"",W133-B133,Dashboard!$B$2-B133)))</f>
        <v/>
      </c>
      <c r="AA133" s="23">
        <f>IF(OR(A133="",B133="",W133=""),"",MAX(0,W133-B133))</f>
        <v/>
      </c>
      <c r="AB133" s="36">
        <f>IF(OR(A133="",B133="",T133=""),"",IFERROR(WORKDAY(B133,VLOOKUP(T133,'Lists &amp; Settings'!$A$2:$B$5,2,FALSE)),""))</f>
        <v/>
      </c>
      <c r="AC133" s="25">
        <f>IF(A133="","",IF(AB133="","Missing Data",IF(OR(U133="Approved",U133="Denied",U133="Canceled"),IF(W133="","Missing Decision Date",IF(W133&lt;=AB133,"Met","Missed")),IF(Dashboard!$B$2&gt;AB133,"Overdue",IF(AB133-Dashboard!$B$2&lt;=2,"Due Soon","On Track")))))</f>
        <v/>
      </c>
      <c r="AD133" s="26">
        <f>IF(A133="","",IF(B133="","Missing submitted date",IF(C133="","Missing requester",IF(D133="","Missing department",IF(E133="","Missing course code",IF(F133="","Missing course title",IF(H133="","Missing term",IF(Q133="","Missing effective date",IF(Q133&lt;B133,"Effective date precedes submission",IF(T133="","Missing priority",IF(U133="","Missing status",IF(OR(J133="",K133="",M133="",N133=""),"Missing meeting time",IF(OR(K133&lt;=J133,N133&lt;=M133),"End time must follow start time",IF(AND(OR(U133="Approved",U133="Denied",U133="Canceled"),W133=""),"Closed status needs decision date",IF(AND(W133&lt;&gt;"",W133&lt;B133),"Decision date precedes submission",IF(AND(X133&lt;&gt;"",U133&lt;&gt;"Approved"),"Implementation date requires Approved status",IF(AND(X133&lt;&gt;"",OR(W133="",X133&lt;W133)),"Implementation precedes decision","OK")))))))))))))))))</f>
        <v/>
      </c>
    </row>
    <row r="134">
      <c r="A134" s="19" t="n"/>
      <c r="B134" s="35" t="n"/>
      <c r="C134" s="19" t="n"/>
      <c r="D134" s="19" t="n"/>
      <c r="E134" s="19" t="n"/>
      <c r="F134" s="19" t="n"/>
      <c r="G134" s="19" t="n"/>
      <c r="H134" s="19" t="n"/>
      <c r="I134" s="19" t="n"/>
      <c r="J134" s="21" t="n"/>
      <c r="K134" s="21" t="n"/>
      <c r="L134" s="19" t="n"/>
      <c r="M134" s="21" t="n"/>
      <c r="N134" s="21" t="n"/>
      <c r="O134" s="19" t="n"/>
      <c r="P134" s="19" t="n"/>
      <c r="Q134" s="35" t="n"/>
      <c r="R134" s="19" t="n"/>
      <c r="S134" s="19" t="n"/>
      <c r="T134" s="19" t="n"/>
      <c r="U134" s="19" t="n"/>
      <c r="V134" s="19" t="n"/>
      <c r="W134" s="35" t="n"/>
      <c r="X134" s="35" t="n"/>
      <c r="Y134" s="22" t="n"/>
      <c r="Z134" s="23">
        <f>IF(OR(A134="",B134=""),"",MAX(0,IF(W134&lt;&gt;"",W134-B134,Dashboard!$B$2-B134)))</f>
        <v/>
      </c>
      <c r="AA134" s="23">
        <f>IF(OR(A134="",B134="",W134=""),"",MAX(0,W134-B134))</f>
        <v/>
      </c>
      <c r="AB134" s="36">
        <f>IF(OR(A134="",B134="",T134=""),"",IFERROR(WORKDAY(B134,VLOOKUP(T134,'Lists &amp; Settings'!$A$2:$B$5,2,FALSE)),""))</f>
        <v/>
      </c>
      <c r="AC134" s="25">
        <f>IF(A134="","",IF(AB134="","Missing Data",IF(OR(U134="Approved",U134="Denied",U134="Canceled"),IF(W134="","Missing Decision Date",IF(W134&lt;=AB134,"Met","Missed")),IF(Dashboard!$B$2&gt;AB134,"Overdue",IF(AB134-Dashboard!$B$2&lt;=2,"Due Soon","On Track")))))</f>
        <v/>
      </c>
      <c r="AD134" s="26">
        <f>IF(A134="","",IF(B134="","Missing submitted date",IF(C134="","Missing requester",IF(D134="","Missing department",IF(E134="","Missing course code",IF(F134="","Missing course title",IF(H134="","Missing term",IF(Q134="","Missing effective date",IF(Q134&lt;B134,"Effective date precedes submission",IF(T134="","Missing priority",IF(U134="","Missing status",IF(OR(J134="",K134="",M134="",N134=""),"Missing meeting time",IF(OR(K134&lt;=J134,N134&lt;=M134),"End time must follow start time",IF(AND(OR(U134="Approved",U134="Denied",U134="Canceled"),W134=""),"Closed status needs decision date",IF(AND(W134&lt;&gt;"",W134&lt;B134),"Decision date precedes submission",IF(AND(X134&lt;&gt;"",U134&lt;&gt;"Approved"),"Implementation date requires Approved status",IF(AND(X134&lt;&gt;"",OR(W134="",X134&lt;W134)),"Implementation precedes decision","OK")))))))))))))))))</f>
        <v/>
      </c>
    </row>
    <row r="135">
      <c r="A135" s="19" t="n"/>
      <c r="B135" s="35" t="n"/>
      <c r="C135" s="19" t="n"/>
      <c r="D135" s="19" t="n"/>
      <c r="E135" s="19" t="n"/>
      <c r="F135" s="19" t="n"/>
      <c r="G135" s="19" t="n"/>
      <c r="H135" s="19" t="n"/>
      <c r="I135" s="19" t="n"/>
      <c r="J135" s="21" t="n"/>
      <c r="K135" s="21" t="n"/>
      <c r="L135" s="19" t="n"/>
      <c r="M135" s="21" t="n"/>
      <c r="N135" s="21" t="n"/>
      <c r="O135" s="19" t="n"/>
      <c r="P135" s="19" t="n"/>
      <c r="Q135" s="35" t="n"/>
      <c r="R135" s="19" t="n"/>
      <c r="S135" s="19" t="n"/>
      <c r="T135" s="19" t="n"/>
      <c r="U135" s="19" t="n"/>
      <c r="V135" s="19" t="n"/>
      <c r="W135" s="35" t="n"/>
      <c r="X135" s="35" t="n"/>
      <c r="Y135" s="22" t="n"/>
      <c r="Z135" s="23">
        <f>IF(OR(A135="",B135=""),"",MAX(0,IF(W135&lt;&gt;"",W135-B135,Dashboard!$B$2-B135)))</f>
        <v/>
      </c>
      <c r="AA135" s="23">
        <f>IF(OR(A135="",B135="",W135=""),"",MAX(0,W135-B135))</f>
        <v/>
      </c>
      <c r="AB135" s="36">
        <f>IF(OR(A135="",B135="",T135=""),"",IFERROR(WORKDAY(B135,VLOOKUP(T135,'Lists &amp; Settings'!$A$2:$B$5,2,FALSE)),""))</f>
        <v/>
      </c>
      <c r="AC135" s="25">
        <f>IF(A135="","",IF(AB135="","Missing Data",IF(OR(U135="Approved",U135="Denied",U135="Canceled"),IF(W135="","Missing Decision Date",IF(W135&lt;=AB135,"Met","Missed")),IF(Dashboard!$B$2&gt;AB135,"Overdue",IF(AB135-Dashboard!$B$2&lt;=2,"Due Soon","On Track")))))</f>
        <v/>
      </c>
      <c r="AD135" s="26">
        <f>IF(A135="","",IF(B135="","Missing submitted date",IF(C135="","Missing requester",IF(D135="","Missing department",IF(E135="","Missing course code",IF(F135="","Missing course title",IF(H135="","Missing term",IF(Q135="","Missing effective date",IF(Q135&lt;B135,"Effective date precedes submission",IF(T135="","Missing priority",IF(U135="","Missing status",IF(OR(J135="",K135="",M135="",N135=""),"Missing meeting time",IF(OR(K135&lt;=J135,N135&lt;=M135),"End time must follow start time",IF(AND(OR(U135="Approved",U135="Denied",U135="Canceled"),W135=""),"Closed status needs decision date",IF(AND(W135&lt;&gt;"",W135&lt;B135),"Decision date precedes submission",IF(AND(X135&lt;&gt;"",U135&lt;&gt;"Approved"),"Implementation date requires Approved status",IF(AND(X135&lt;&gt;"",OR(W135="",X135&lt;W135)),"Implementation precedes decision","OK")))))))))))))))))</f>
        <v/>
      </c>
    </row>
    <row r="136">
      <c r="A136" s="19" t="n"/>
      <c r="B136" s="35" t="n"/>
      <c r="C136" s="19" t="n"/>
      <c r="D136" s="19" t="n"/>
      <c r="E136" s="19" t="n"/>
      <c r="F136" s="19" t="n"/>
      <c r="G136" s="19" t="n"/>
      <c r="H136" s="19" t="n"/>
      <c r="I136" s="19" t="n"/>
      <c r="J136" s="21" t="n"/>
      <c r="K136" s="21" t="n"/>
      <c r="L136" s="19" t="n"/>
      <c r="M136" s="21" t="n"/>
      <c r="N136" s="21" t="n"/>
      <c r="O136" s="19" t="n"/>
      <c r="P136" s="19" t="n"/>
      <c r="Q136" s="35" t="n"/>
      <c r="R136" s="19" t="n"/>
      <c r="S136" s="19" t="n"/>
      <c r="T136" s="19" t="n"/>
      <c r="U136" s="19" t="n"/>
      <c r="V136" s="19" t="n"/>
      <c r="W136" s="35" t="n"/>
      <c r="X136" s="35" t="n"/>
      <c r="Y136" s="22" t="n"/>
      <c r="Z136" s="23">
        <f>IF(OR(A136="",B136=""),"",MAX(0,IF(W136&lt;&gt;"",W136-B136,Dashboard!$B$2-B136)))</f>
        <v/>
      </c>
      <c r="AA136" s="23">
        <f>IF(OR(A136="",B136="",W136=""),"",MAX(0,W136-B136))</f>
        <v/>
      </c>
      <c r="AB136" s="36">
        <f>IF(OR(A136="",B136="",T136=""),"",IFERROR(WORKDAY(B136,VLOOKUP(T136,'Lists &amp; Settings'!$A$2:$B$5,2,FALSE)),""))</f>
        <v/>
      </c>
      <c r="AC136" s="25">
        <f>IF(A136="","",IF(AB136="","Missing Data",IF(OR(U136="Approved",U136="Denied",U136="Canceled"),IF(W136="","Missing Decision Date",IF(W136&lt;=AB136,"Met","Missed")),IF(Dashboard!$B$2&gt;AB136,"Overdue",IF(AB136-Dashboard!$B$2&lt;=2,"Due Soon","On Track")))))</f>
        <v/>
      </c>
      <c r="AD136" s="26">
        <f>IF(A136="","",IF(B136="","Missing submitted date",IF(C136="","Missing requester",IF(D136="","Missing department",IF(E136="","Missing course code",IF(F136="","Missing course title",IF(H136="","Missing term",IF(Q136="","Missing effective date",IF(Q136&lt;B136,"Effective date precedes submission",IF(T136="","Missing priority",IF(U136="","Missing status",IF(OR(J136="",K136="",M136="",N136=""),"Missing meeting time",IF(OR(K136&lt;=J136,N136&lt;=M136),"End time must follow start time",IF(AND(OR(U136="Approved",U136="Denied",U136="Canceled"),W136=""),"Closed status needs decision date",IF(AND(W136&lt;&gt;"",W136&lt;B136),"Decision date precedes submission",IF(AND(X136&lt;&gt;"",U136&lt;&gt;"Approved"),"Implementation date requires Approved status",IF(AND(X136&lt;&gt;"",OR(W136="",X136&lt;W136)),"Implementation precedes decision","OK")))))))))))))))))</f>
        <v/>
      </c>
    </row>
    <row r="137">
      <c r="A137" s="19" t="n"/>
      <c r="B137" s="35" t="n"/>
      <c r="C137" s="19" t="n"/>
      <c r="D137" s="19" t="n"/>
      <c r="E137" s="19" t="n"/>
      <c r="F137" s="19" t="n"/>
      <c r="G137" s="19" t="n"/>
      <c r="H137" s="19" t="n"/>
      <c r="I137" s="19" t="n"/>
      <c r="J137" s="21" t="n"/>
      <c r="K137" s="21" t="n"/>
      <c r="L137" s="19" t="n"/>
      <c r="M137" s="21" t="n"/>
      <c r="N137" s="21" t="n"/>
      <c r="O137" s="19" t="n"/>
      <c r="P137" s="19" t="n"/>
      <c r="Q137" s="35" t="n"/>
      <c r="R137" s="19" t="n"/>
      <c r="S137" s="19" t="n"/>
      <c r="T137" s="19" t="n"/>
      <c r="U137" s="19" t="n"/>
      <c r="V137" s="19" t="n"/>
      <c r="W137" s="35" t="n"/>
      <c r="X137" s="35" t="n"/>
      <c r="Y137" s="22" t="n"/>
      <c r="Z137" s="23">
        <f>IF(OR(A137="",B137=""),"",MAX(0,IF(W137&lt;&gt;"",W137-B137,Dashboard!$B$2-B137)))</f>
        <v/>
      </c>
      <c r="AA137" s="23">
        <f>IF(OR(A137="",B137="",W137=""),"",MAX(0,W137-B137))</f>
        <v/>
      </c>
      <c r="AB137" s="36">
        <f>IF(OR(A137="",B137="",T137=""),"",IFERROR(WORKDAY(B137,VLOOKUP(T137,'Lists &amp; Settings'!$A$2:$B$5,2,FALSE)),""))</f>
        <v/>
      </c>
      <c r="AC137" s="25">
        <f>IF(A137="","",IF(AB137="","Missing Data",IF(OR(U137="Approved",U137="Denied",U137="Canceled"),IF(W137="","Missing Decision Date",IF(W137&lt;=AB137,"Met","Missed")),IF(Dashboard!$B$2&gt;AB137,"Overdue",IF(AB137-Dashboard!$B$2&lt;=2,"Due Soon","On Track")))))</f>
        <v/>
      </c>
      <c r="AD137" s="26">
        <f>IF(A137="","",IF(B137="","Missing submitted date",IF(C137="","Missing requester",IF(D137="","Missing department",IF(E137="","Missing course code",IF(F137="","Missing course title",IF(H137="","Missing term",IF(Q137="","Missing effective date",IF(Q137&lt;B137,"Effective date precedes submission",IF(T137="","Missing priority",IF(U137="","Missing status",IF(OR(J137="",K137="",M137="",N137=""),"Missing meeting time",IF(OR(K137&lt;=J137,N137&lt;=M137),"End time must follow start time",IF(AND(OR(U137="Approved",U137="Denied",U137="Canceled"),W137=""),"Closed status needs decision date",IF(AND(W137&lt;&gt;"",W137&lt;B137),"Decision date precedes submission",IF(AND(X137&lt;&gt;"",U137&lt;&gt;"Approved"),"Implementation date requires Approved status",IF(AND(X137&lt;&gt;"",OR(W137="",X137&lt;W137)),"Implementation precedes decision","OK")))))))))))))))))</f>
        <v/>
      </c>
    </row>
    <row r="138">
      <c r="A138" s="19" t="n"/>
      <c r="B138" s="35" t="n"/>
      <c r="C138" s="19" t="n"/>
      <c r="D138" s="19" t="n"/>
      <c r="E138" s="19" t="n"/>
      <c r="F138" s="19" t="n"/>
      <c r="G138" s="19" t="n"/>
      <c r="H138" s="19" t="n"/>
      <c r="I138" s="19" t="n"/>
      <c r="J138" s="21" t="n"/>
      <c r="K138" s="21" t="n"/>
      <c r="L138" s="19" t="n"/>
      <c r="M138" s="21" t="n"/>
      <c r="N138" s="21" t="n"/>
      <c r="O138" s="19" t="n"/>
      <c r="P138" s="19" t="n"/>
      <c r="Q138" s="35" t="n"/>
      <c r="R138" s="19" t="n"/>
      <c r="S138" s="19" t="n"/>
      <c r="T138" s="19" t="n"/>
      <c r="U138" s="19" t="n"/>
      <c r="V138" s="19" t="n"/>
      <c r="W138" s="35" t="n"/>
      <c r="X138" s="35" t="n"/>
      <c r="Y138" s="22" t="n"/>
      <c r="Z138" s="23">
        <f>IF(OR(A138="",B138=""),"",MAX(0,IF(W138&lt;&gt;"",W138-B138,Dashboard!$B$2-B138)))</f>
        <v/>
      </c>
      <c r="AA138" s="23">
        <f>IF(OR(A138="",B138="",W138=""),"",MAX(0,W138-B138))</f>
        <v/>
      </c>
      <c r="AB138" s="36">
        <f>IF(OR(A138="",B138="",T138=""),"",IFERROR(WORKDAY(B138,VLOOKUP(T138,'Lists &amp; Settings'!$A$2:$B$5,2,FALSE)),""))</f>
        <v/>
      </c>
      <c r="AC138" s="25">
        <f>IF(A138="","",IF(AB138="","Missing Data",IF(OR(U138="Approved",U138="Denied",U138="Canceled"),IF(W138="","Missing Decision Date",IF(W138&lt;=AB138,"Met","Missed")),IF(Dashboard!$B$2&gt;AB138,"Overdue",IF(AB138-Dashboard!$B$2&lt;=2,"Due Soon","On Track")))))</f>
        <v/>
      </c>
      <c r="AD138" s="26">
        <f>IF(A138="","",IF(B138="","Missing submitted date",IF(C138="","Missing requester",IF(D138="","Missing department",IF(E138="","Missing course code",IF(F138="","Missing course title",IF(H138="","Missing term",IF(Q138="","Missing effective date",IF(Q138&lt;B138,"Effective date precedes submission",IF(T138="","Missing priority",IF(U138="","Missing status",IF(OR(J138="",K138="",M138="",N138=""),"Missing meeting time",IF(OR(K138&lt;=J138,N138&lt;=M138),"End time must follow start time",IF(AND(OR(U138="Approved",U138="Denied",U138="Canceled"),W138=""),"Closed status needs decision date",IF(AND(W138&lt;&gt;"",W138&lt;B138),"Decision date precedes submission",IF(AND(X138&lt;&gt;"",U138&lt;&gt;"Approved"),"Implementation date requires Approved status",IF(AND(X138&lt;&gt;"",OR(W138="",X138&lt;W138)),"Implementation precedes decision","OK")))))))))))))))))</f>
        <v/>
      </c>
    </row>
    <row r="139">
      <c r="A139" s="19" t="n"/>
      <c r="B139" s="35" t="n"/>
      <c r="C139" s="19" t="n"/>
      <c r="D139" s="19" t="n"/>
      <c r="E139" s="19" t="n"/>
      <c r="F139" s="19" t="n"/>
      <c r="G139" s="19" t="n"/>
      <c r="H139" s="19" t="n"/>
      <c r="I139" s="19" t="n"/>
      <c r="J139" s="21" t="n"/>
      <c r="K139" s="21" t="n"/>
      <c r="L139" s="19" t="n"/>
      <c r="M139" s="21" t="n"/>
      <c r="N139" s="21" t="n"/>
      <c r="O139" s="19" t="n"/>
      <c r="P139" s="19" t="n"/>
      <c r="Q139" s="35" t="n"/>
      <c r="R139" s="19" t="n"/>
      <c r="S139" s="19" t="n"/>
      <c r="T139" s="19" t="n"/>
      <c r="U139" s="19" t="n"/>
      <c r="V139" s="19" t="n"/>
      <c r="W139" s="35" t="n"/>
      <c r="X139" s="35" t="n"/>
      <c r="Y139" s="22" t="n"/>
      <c r="Z139" s="23">
        <f>IF(OR(A139="",B139=""),"",MAX(0,IF(W139&lt;&gt;"",W139-B139,Dashboard!$B$2-B139)))</f>
        <v/>
      </c>
      <c r="AA139" s="23">
        <f>IF(OR(A139="",B139="",W139=""),"",MAX(0,W139-B139))</f>
        <v/>
      </c>
      <c r="AB139" s="36">
        <f>IF(OR(A139="",B139="",T139=""),"",IFERROR(WORKDAY(B139,VLOOKUP(T139,'Lists &amp; Settings'!$A$2:$B$5,2,FALSE)),""))</f>
        <v/>
      </c>
      <c r="AC139" s="25">
        <f>IF(A139="","",IF(AB139="","Missing Data",IF(OR(U139="Approved",U139="Denied",U139="Canceled"),IF(W139="","Missing Decision Date",IF(W139&lt;=AB139,"Met","Missed")),IF(Dashboard!$B$2&gt;AB139,"Overdue",IF(AB139-Dashboard!$B$2&lt;=2,"Due Soon","On Track")))))</f>
        <v/>
      </c>
      <c r="AD139" s="26">
        <f>IF(A139="","",IF(B139="","Missing submitted date",IF(C139="","Missing requester",IF(D139="","Missing department",IF(E139="","Missing course code",IF(F139="","Missing course title",IF(H139="","Missing term",IF(Q139="","Missing effective date",IF(Q139&lt;B139,"Effective date precedes submission",IF(T139="","Missing priority",IF(U139="","Missing status",IF(OR(J139="",K139="",M139="",N139=""),"Missing meeting time",IF(OR(K139&lt;=J139,N139&lt;=M139),"End time must follow start time",IF(AND(OR(U139="Approved",U139="Denied",U139="Canceled"),W139=""),"Closed status needs decision date",IF(AND(W139&lt;&gt;"",W139&lt;B139),"Decision date precedes submission",IF(AND(X139&lt;&gt;"",U139&lt;&gt;"Approved"),"Implementation date requires Approved status",IF(AND(X139&lt;&gt;"",OR(W139="",X139&lt;W139)),"Implementation precedes decision","OK")))))))))))))))))</f>
        <v/>
      </c>
    </row>
    <row r="140">
      <c r="A140" s="19" t="n"/>
      <c r="B140" s="35" t="n"/>
      <c r="C140" s="19" t="n"/>
      <c r="D140" s="19" t="n"/>
      <c r="E140" s="19" t="n"/>
      <c r="F140" s="19" t="n"/>
      <c r="G140" s="19" t="n"/>
      <c r="H140" s="19" t="n"/>
      <c r="I140" s="19" t="n"/>
      <c r="J140" s="21" t="n"/>
      <c r="K140" s="21" t="n"/>
      <c r="L140" s="19" t="n"/>
      <c r="M140" s="21" t="n"/>
      <c r="N140" s="21" t="n"/>
      <c r="O140" s="19" t="n"/>
      <c r="P140" s="19" t="n"/>
      <c r="Q140" s="35" t="n"/>
      <c r="R140" s="19" t="n"/>
      <c r="S140" s="19" t="n"/>
      <c r="T140" s="19" t="n"/>
      <c r="U140" s="19" t="n"/>
      <c r="V140" s="19" t="n"/>
      <c r="W140" s="35" t="n"/>
      <c r="X140" s="35" t="n"/>
      <c r="Y140" s="22" t="n"/>
      <c r="Z140" s="23">
        <f>IF(OR(A140="",B140=""),"",MAX(0,IF(W140&lt;&gt;"",W140-B140,Dashboard!$B$2-B140)))</f>
        <v/>
      </c>
      <c r="AA140" s="23">
        <f>IF(OR(A140="",B140="",W140=""),"",MAX(0,W140-B140))</f>
        <v/>
      </c>
      <c r="AB140" s="36">
        <f>IF(OR(A140="",B140="",T140=""),"",IFERROR(WORKDAY(B140,VLOOKUP(T140,'Lists &amp; Settings'!$A$2:$B$5,2,FALSE)),""))</f>
        <v/>
      </c>
      <c r="AC140" s="25">
        <f>IF(A140="","",IF(AB140="","Missing Data",IF(OR(U140="Approved",U140="Denied",U140="Canceled"),IF(W140="","Missing Decision Date",IF(W140&lt;=AB140,"Met","Missed")),IF(Dashboard!$B$2&gt;AB140,"Overdue",IF(AB140-Dashboard!$B$2&lt;=2,"Due Soon","On Track")))))</f>
        <v/>
      </c>
      <c r="AD140" s="26">
        <f>IF(A140="","",IF(B140="","Missing submitted date",IF(C140="","Missing requester",IF(D140="","Missing department",IF(E140="","Missing course code",IF(F140="","Missing course title",IF(H140="","Missing term",IF(Q140="","Missing effective date",IF(Q140&lt;B140,"Effective date precedes submission",IF(T140="","Missing priority",IF(U140="","Missing status",IF(OR(J140="",K140="",M140="",N140=""),"Missing meeting time",IF(OR(K140&lt;=J140,N140&lt;=M140),"End time must follow start time",IF(AND(OR(U140="Approved",U140="Denied",U140="Canceled"),W140=""),"Closed status needs decision date",IF(AND(W140&lt;&gt;"",W140&lt;B140),"Decision date precedes submission",IF(AND(X140&lt;&gt;"",U140&lt;&gt;"Approved"),"Implementation date requires Approved status",IF(AND(X140&lt;&gt;"",OR(W140="",X140&lt;W140)),"Implementation precedes decision","OK")))))))))))))))))</f>
        <v/>
      </c>
    </row>
    <row r="141">
      <c r="A141" s="19" t="n"/>
      <c r="B141" s="35" t="n"/>
      <c r="C141" s="19" t="n"/>
      <c r="D141" s="19" t="n"/>
      <c r="E141" s="19" t="n"/>
      <c r="F141" s="19" t="n"/>
      <c r="G141" s="19" t="n"/>
      <c r="H141" s="19" t="n"/>
      <c r="I141" s="19" t="n"/>
      <c r="J141" s="21" t="n"/>
      <c r="K141" s="21" t="n"/>
      <c r="L141" s="19" t="n"/>
      <c r="M141" s="21" t="n"/>
      <c r="N141" s="21" t="n"/>
      <c r="O141" s="19" t="n"/>
      <c r="P141" s="19" t="n"/>
      <c r="Q141" s="35" t="n"/>
      <c r="R141" s="19" t="n"/>
      <c r="S141" s="19" t="n"/>
      <c r="T141" s="19" t="n"/>
      <c r="U141" s="19" t="n"/>
      <c r="V141" s="19" t="n"/>
      <c r="W141" s="35" t="n"/>
      <c r="X141" s="35" t="n"/>
      <c r="Y141" s="22" t="n"/>
      <c r="Z141" s="23">
        <f>IF(OR(A141="",B141=""),"",MAX(0,IF(W141&lt;&gt;"",W141-B141,Dashboard!$B$2-B141)))</f>
        <v/>
      </c>
      <c r="AA141" s="23">
        <f>IF(OR(A141="",B141="",W141=""),"",MAX(0,W141-B141))</f>
        <v/>
      </c>
      <c r="AB141" s="36">
        <f>IF(OR(A141="",B141="",T141=""),"",IFERROR(WORKDAY(B141,VLOOKUP(T141,'Lists &amp; Settings'!$A$2:$B$5,2,FALSE)),""))</f>
        <v/>
      </c>
      <c r="AC141" s="25">
        <f>IF(A141="","",IF(AB141="","Missing Data",IF(OR(U141="Approved",U141="Denied",U141="Canceled"),IF(W141="","Missing Decision Date",IF(W141&lt;=AB141,"Met","Missed")),IF(Dashboard!$B$2&gt;AB141,"Overdue",IF(AB141-Dashboard!$B$2&lt;=2,"Due Soon","On Track")))))</f>
        <v/>
      </c>
      <c r="AD141" s="26">
        <f>IF(A141="","",IF(B141="","Missing submitted date",IF(C141="","Missing requester",IF(D141="","Missing department",IF(E141="","Missing course code",IF(F141="","Missing course title",IF(H141="","Missing term",IF(Q141="","Missing effective date",IF(Q141&lt;B141,"Effective date precedes submission",IF(T141="","Missing priority",IF(U141="","Missing status",IF(OR(J141="",K141="",M141="",N141=""),"Missing meeting time",IF(OR(K141&lt;=J141,N141&lt;=M141),"End time must follow start time",IF(AND(OR(U141="Approved",U141="Denied",U141="Canceled"),W141=""),"Closed status needs decision date",IF(AND(W141&lt;&gt;"",W141&lt;B141),"Decision date precedes submission",IF(AND(X141&lt;&gt;"",U141&lt;&gt;"Approved"),"Implementation date requires Approved status",IF(AND(X141&lt;&gt;"",OR(W141="",X141&lt;W141)),"Implementation precedes decision","OK")))))))))))))))))</f>
        <v/>
      </c>
    </row>
    <row r="142">
      <c r="A142" s="19" t="n"/>
      <c r="B142" s="35" t="n"/>
      <c r="C142" s="19" t="n"/>
      <c r="D142" s="19" t="n"/>
      <c r="E142" s="19" t="n"/>
      <c r="F142" s="19" t="n"/>
      <c r="G142" s="19" t="n"/>
      <c r="H142" s="19" t="n"/>
      <c r="I142" s="19" t="n"/>
      <c r="J142" s="21" t="n"/>
      <c r="K142" s="21" t="n"/>
      <c r="L142" s="19" t="n"/>
      <c r="M142" s="21" t="n"/>
      <c r="N142" s="21" t="n"/>
      <c r="O142" s="19" t="n"/>
      <c r="P142" s="19" t="n"/>
      <c r="Q142" s="35" t="n"/>
      <c r="R142" s="19" t="n"/>
      <c r="S142" s="19" t="n"/>
      <c r="T142" s="19" t="n"/>
      <c r="U142" s="19" t="n"/>
      <c r="V142" s="19" t="n"/>
      <c r="W142" s="35" t="n"/>
      <c r="X142" s="35" t="n"/>
      <c r="Y142" s="22" t="n"/>
      <c r="Z142" s="23">
        <f>IF(OR(A142="",B142=""),"",MAX(0,IF(W142&lt;&gt;"",W142-B142,Dashboard!$B$2-B142)))</f>
        <v/>
      </c>
      <c r="AA142" s="23">
        <f>IF(OR(A142="",B142="",W142=""),"",MAX(0,W142-B142))</f>
        <v/>
      </c>
      <c r="AB142" s="36">
        <f>IF(OR(A142="",B142="",T142=""),"",IFERROR(WORKDAY(B142,VLOOKUP(T142,'Lists &amp; Settings'!$A$2:$B$5,2,FALSE)),""))</f>
        <v/>
      </c>
      <c r="AC142" s="25">
        <f>IF(A142="","",IF(AB142="","Missing Data",IF(OR(U142="Approved",U142="Denied",U142="Canceled"),IF(W142="","Missing Decision Date",IF(W142&lt;=AB142,"Met","Missed")),IF(Dashboard!$B$2&gt;AB142,"Overdue",IF(AB142-Dashboard!$B$2&lt;=2,"Due Soon","On Track")))))</f>
        <v/>
      </c>
      <c r="AD142" s="26">
        <f>IF(A142="","",IF(B142="","Missing submitted date",IF(C142="","Missing requester",IF(D142="","Missing department",IF(E142="","Missing course code",IF(F142="","Missing course title",IF(H142="","Missing term",IF(Q142="","Missing effective date",IF(Q142&lt;B142,"Effective date precedes submission",IF(T142="","Missing priority",IF(U142="","Missing status",IF(OR(J142="",K142="",M142="",N142=""),"Missing meeting time",IF(OR(K142&lt;=J142,N142&lt;=M142),"End time must follow start time",IF(AND(OR(U142="Approved",U142="Denied",U142="Canceled"),W142=""),"Closed status needs decision date",IF(AND(W142&lt;&gt;"",W142&lt;B142),"Decision date precedes submission",IF(AND(X142&lt;&gt;"",U142&lt;&gt;"Approved"),"Implementation date requires Approved status",IF(AND(X142&lt;&gt;"",OR(W142="",X142&lt;W142)),"Implementation precedes decision","OK")))))))))))))))))</f>
        <v/>
      </c>
    </row>
    <row r="143">
      <c r="A143" s="19" t="n"/>
      <c r="B143" s="35" t="n"/>
      <c r="C143" s="19" t="n"/>
      <c r="D143" s="19" t="n"/>
      <c r="E143" s="19" t="n"/>
      <c r="F143" s="19" t="n"/>
      <c r="G143" s="19" t="n"/>
      <c r="H143" s="19" t="n"/>
      <c r="I143" s="19" t="n"/>
      <c r="J143" s="21" t="n"/>
      <c r="K143" s="21" t="n"/>
      <c r="L143" s="19" t="n"/>
      <c r="M143" s="21" t="n"/>
      <c r="N143" s="21" t="n"/>
      <c r="O143" s="19" t="n"/>
      <c r="P143" s="19" t="n"/>
      <c r="Q143" s="35" t="n"/>
      <c r="R143" s="19" t="n"/>
      <c r="S143" s="19" t="n"/>
      <c r="T143" s="19" t="n"/>
      <c r="U143" s="19" t="n"/>
      <c r="V143" s="19" t="n"/>
      <c r="W143" s="35" t="n"/>
      <c r="X143" s="35" t="n"/>
      <c r="Y143" s="22" t="n"/>
      <c r="Z143" s="23">
        <f>IF(OR(A143="",B143=""),"",MAX(0,IF(W143&lt;&gt;"",W143-B143,Dashboard!$B$2-B143)))</f>
        <v/>
      </c>
      <c r="AA143" s="23">
        <f>IF(OR(A143="",B143="",W143=""),"",MAX(0,W143-B143))</f>
        <v/>
      </c>
      <c r="AB143" s="36">
        <f>IF(OR(A143="",B143="",T143=""),"",IFERROR(WORKDAY(B143,VLOOKUP(T143,'Lists &amp; Settings'!$A$2:$B$5,2,FALSE)),""))</f>
        <v/>
      </c>
      <c r="AC143" s="25">
        <f>IF(A143="","",IF(AB143="","Missing Data",IF(OR(U143="Approved",U143="Denied",U143="Canceled"),IF(W143="","Missing Decision Date",IF(W143&lt;=AB143,"Met","Missed")),IF(Dashboard!$B$2&gt;AB143,"Overdue",IF(AB143-Dashboard!$B$2&lt;=2,"Due Soon","On Track")))))</f>
        <v/>
      </c>
      <c r="AD143" s="26">
        <f>IF(A143="","",IF(B143="","Missing submitted date",IF(C143="","Missing requester",IF(D143="","Missing department",IF(E143="","Missing course code",IF(F143="","Missing course title",IF(H143="","Missing term",IF(Q143="","Missing effective date",IF(Q143&lt;B143,"Effective date precedes submission",IF(T143="","Missing priority",IF(U143="","Missing status",IF(OR(J143="",K143="",M143="",N143=""),"Missing meeting time",IF(OR(K143&lt;=J143,N143&lt;=M143),"End time must follow start time",IF(AND(OR(U143="Approved",U143="Denied",U143="Canceled"),W143=""),"Closed status needs decision date",IF(AND(W143&lt;&gt;"",W143&lt;B143),"Decision date precedes submission",IF(AND(X143&lt;&gt;"",U143&lt;&gt;"Approved"),"Implementation date requires Approved status",IF(AND(X143&lt;&gt;"",OR(W143="",X143&lt;W143)),"Implementation precedes decision","OK")))))))))))))))))</f>
        <v/>
      </c>
    </row>
    <row r="144">
      <c r="A144" s="19" t="n"/>
      <c r="B144" s="35" t="n"/>
      <c r="C144" s="19" t="n"/>
      <c r="D144" s="19" t="n"/>
      <c r="E144" s="19" t="n"/>
      <c r="F144" s="19" t="n"/>
      <c r="G144" s="19" t="n"/>
      <c r="H144" s="19" t="n"/>
      <c r="I144" s="19" t="n"/>
      <c r="J144" s="21" t="n"/>
      <c r="K144" s="21" t="n"/>
      <c r="L144" s="19" t="n"/>
      <c r="M144" s="21" t="n"/>
      <c r="N144" s="21" t="n"/>
      <c r="O144" s="19" t="n"/>
      <c r="P144" s="19" t="n"/>
      <c r="Q144" s="35" t="n"/>
      <c r="R144" s="19" t="n"/>
      <c r="S144" s="19" t="n"/>
      <c r="T144" s="19" t="n"/>
      <c r="U144" s="19" t="n"/>
      <c r="V144" s="19" t="n"/>
      <c r="W144" s="35" t="n"/>
      <c r="X144" s="35" t="n"/>
      <c r="Y144" s="22" t="n"/>
      <c r="Z144" s="23">
        <f>IF(OR(A144="",B144=""),"",MAX(0,IF(W144&lt;&gt;"",W144-B144,Dashboard!$B$2-B144)))</f>
        <v/>
      </c>
      <c r="AA144" s="23">
        <f>IF(OR(A144="",B144="",W144=""),"",MAX(0,W144-B144))</f>
        <v/>
      </c>
      <c r="AB144" s="36">
        <f>IF(OR(A144="",B144="",T144=""),"",IFERROR(WORKDAY(B144,VLOOKUP(T144,'Lists &amp; Settings'!$A$2:$B$5,2,FALSE)),""))</f>
        <v/>
      </c>
      <c r="AC144" s="25">
        <f>IF(A144="","",IF(AB144="","Missing Data",IF(OR(U144="Approved",U144="Denied",U144="Canceled"),IF(W144="","Missing Decision Date",IF(W144&lt;=AB144,"Met","Missed")),IF(Dashboard!$B$2&gt;AB144,"Overdue",IF(AB144-Dashboard!$B$2&lt;=2,"Due Soon","On Track")))))</f>
        <v/>
      </c>
      <c r="AD144" s="26">
        <f>IF(A144="","",IF(B144="","Missing submitted date",IF(C144="","Missing requester",IF(D144="","Missing department",IF(E144="","Missing course code",IF(F144="","Missing course title",IF(H144="","Missing term",IF(Q144="","Missing effective date",IF(Q144&lt;B144,"Effective date precedes submission",IF(T144="","Missing priority",IF(U144="","Missing status",IF(OR(J144="",K144="",M144="",N144=""),"Missing meeting time",IF(OR(K144&lt;=J144,N144&lt;=M144),"End time must follow start time",IF(AND(OR(U144="Approved",U144="Denied",U144="Canceled"),W144=""),"Closed status needs decision date",IF(AND(W144&lt;&gt;"",W144&lt;B144),"Decision date precedes submission",IF(AND(X144&lt;&gt;"",U144&lt;&gt;"Approved"),"Implementation date requires Approved status",IF(AND(X144&lt;&gt;"",OR(W144="",X144&lt;W144)),"Implementation precedes decision","OK")))))))))))))))))</f>
        <v/>
      </c>
    </row>
    <row r="145">
      <c r="A145" s="19" t="n"/>
      <c r="B145" s="35" t="n"/>
      <c r="C145" s="19" t="n"/>
      <c r="D145" s="19" t="n"/>
      <c r="E145" s="19" t="n"/>
      <c r="F145" s="19" t="n"/>
      <c r="G145" s="19" t="n"/>
      <c r="H145" s="19" t="n"/>
      <c r="I145" s="19" t="n"/>
      <c r="J145" s="21" t="n"/>
      <c r="K145" s="21" t="n"/>
      <c r="L145" s="19" t="n"/>
      <c r="M145" s="21" t="n"/>
      <c r="N145" s="21" t="n"/>
      <c r="O145" s="19" t="n"/>
      <c r="P145" s="19" t="n"/>
      <c r="Q145" s="35" t="n"/>
      <c r="R145" s="19" t="n"/>
      <c r="S145" s="19" t="n"/>
      <c r="T145" s="19" t="n"/>
      <c r="U145" s="19" t="n"/>
      <c r="V145" s="19" t="n"/>
      <c r="W145" s="35" t="n"/>
      <c r="X145" s="35" t="n"/>
      <c r="Y145" s="22" t="n"/>
      <c r="Z145" s="23">
        <f>IF(OR(A145="",B145=""),"",MAX(0,IF(W145&lt;&gt;"",W145-B145,Dashboard!$B$2-B145)))</f>
        <v/>
      </c>
      <c r="AA145" s="23">
        <f>IF(OR(A145="",B145="",W145=""),"",MAX(0,W145-B145))</f>
        <v/>
      </c>
      <c r="AB145" s="36">
        <f>IF(OR(A145="",B145="",T145=""),"",IFERROR(WORKDAY(B145,VLOOKUP(T145,'Lists &amp; Settings'!$A$2:$B$5,2,FALSE)),""))</f>
        <v/>
      </c>
      <c r="AC145" s="25">
        <f>IF(A145="","",IF(AB145="","Missing Data",IF(OR(U145="Approved",U145="Denied",U145="Canceled"),IF(W145="","Missing Decision Date",IF(W145&lt;=AB145,"Met","Missed")),IF(Dashboard!$B$2&gt;AB145,"Overdue",IF(AB145-Dashboard!$B$2&lt;=2,"Due Soon","On Track")))))</f>
        <v/>
      </c>
      <c r="AD145" s="26">
        <f>IF(A145="","",IF(B145="","Missing submitted date",IF(C145="","Missing requester",IF(D145="","Missing department",IF(E145="","Missing course code",IF(F145="","Missing course title",IF(H145="","Missing term",IF(Q145="","Missing effective date",IF(Q145&lt;B145,"Effective date precedes submission",IF(T145="","Missing priority",IF(U145="","Missing status",IF(OR(J145="",K145="",M145="",N145=""),"Missing meeting time",IF(OR(K145&lt;=J145,N145&lt;=M145),"End time must follow start time",IF(AND(OR(U145="Approved",U145="Denied",U145="Canceled"),W145=""),"Closed status needs decision date",IF(AND(W145&lt;&gt;"",W145&lt;B145),"Decision date precedes submission",IF(AND(X145&lt;&gt;"",U145&lt;&gt;"Approved"),"Implementation date requires Approved status",IF(AND(X145&lt;&gt;"",OR(W145="",X145&lt;W145)),"Implementation precedes decision","OK")))))))))))))))))</f>
        <v/>
      </c>
    </row>
    <row r="146">
      <c r="A146" s="19" t="n"/>
      <c r="B146" s="35" t="n"/>
      <c r="C146" s="19" t="n"/>
      <c r="D146" s="19" t="n"/>
      <c r="E146" s="19" t="n"/>
      <c r="F146" s="19" t="n"/>
      <c r="G146" s="19" t="n"/>
      <c r="H146" s="19" t="n"/>
      <c r="I146" s="19" t="n"/>
      <c r="J146" s="21" t="n"/>
      <c r="K146" s="21" t="n"/>
      <c r="L146" s="19" t="n"/>
      <c r="M146" s="21" t="n"/>
      <c r="N146" s="21" t="n"/>
      <c r="O146" s="19" t="n"/>
      <c r="P146" s="19" t="n"/>
      <c r="Q146" s="35" t="n"/>
      <c r="R146" s="19" t="n"/>
      <c r="S146" s="19" t="n"/>
      <c r="T146" s="19" t="n"/>
      <c r="U146" s="19" t="n"/>
      <c r="V146" s="19" t="n"/>
      <c r="W146" s="35" t="n"/>
      <c r="X146" s="35" t="n"/>
      <c r="Y146" s="22" t="n"/>
      <c r="Z146" s="23">
        <f>IF(OR(A146="",B146=""),"",MAX(0,IF(W146&lt;&gt;"",W146-B146,Dashboard!$B$2-B146)))</f>
        <v/>
      </c>
      <c r="AA146" s="23">
        <f>IF(OR(A146="",B146="",W146=""),"",MAX(0,W146-B146))</f>
        <v/>
      </c>
      <c r="AB146" s="36">
        <f>IF(OR(A146="",B146="",T146=""),"",IFERROR(WORKDAY(B146,VLOOKUP(T146,'Lists &amp; Settings'!$A$2:$B$5,2,FALSE)),""))</f>
        <v/>
      </c>
      <c r="AC146" s="25">
        <f>IF(A146="","",IF(AB146="","Missing Data",IF(OR(U146="Approved",U146="Denied",U146="Canceled"),IF(W146="","Missing Decision Date",IF(W146&lt;=AB146,"Met","Missed")),IF(Dashboard!$B$2&gt;AB146,"Overdue",IF(AB146-Dashboard!$B$2&lt;=2,"Due Soon","On Track")))))</f>
        <v/>
      </c>
      <c r="AD146" s="26">
        <f>IF(A146="","",IF(B146="","Missing submitted date",IF(C146="","Missing requester",IF(D146="","Missing department",IF(E146="","Missing course code",IF(F146="","Missing course title",IF(H146="","Missing term",IF(Q146="","Missing effective date",IF(Q146&lt;B146,"Effective date precedes submission",IF(T146="","Missing priority",IF(U146="","Missing status",IF(OR(J146="",K146="",M146="",N146=""),"Missing meeting time",IF(OR(K146&lt;=J146,N146&lt;=M146),"End time must follow start time",IF(AND(OR(U146="Approved",U146="Denied",U146="Canceled"),W146=""),"Closed status needs decision date",IF(AND(W146&lt;&gt;"",W146&lt;B146),"Decision date precedes submission",IF(AND(X146&lt;&gt;"",U146&lt;&gt;"Approved"),"Implementation date requires Approved status",IF(AND(X146&lt;&gt;"",OR(W146="",X146&lt;W146)),"Implementation precedes decision","OK")))))))))))))))))</f>
        <v/>
      </c>
    </row>
    <row r="147">
      <c r="A147" s="19" t="n"/>
      <c r="B147" s="35" t="n"/>
      <c r="C147" s="19" t="n"/>
      <c r="D147" s="19" t="n"/>
      <c r="E147" s="19" t="n"/>
      <c r="F147" s="19" t="n"/>
      <c r="G147" s="19" t="n"/>
      <c r="H147" s="19" t="n"/>
      <c r="I147" s="19" t="n"/>
      <c r="J147" s="21" t="n"/>
      <c r="K147" s="21" t="n"/>
      <c r="L147" s="19" t="n"/>
      <c r="M147" s="21" t="n"/>
      <c r="N147" s="21" t="n"/>
      <c r="O147" s="19" t="n"/>
      <c r="P147" s="19" t="n"/>
      <c r="Q147" s="35" t="n"/>
      <c r="R147" s="19" t="n"/>
      <c r="S147" s="19" t="n"/>
      <c r="T147" s="19" t="n"/>
      <c r="U147" s="19" t="n"/>
      <c r="V147" s="19" t="n"/>
      <c r="W147" s="35" t="n"/>
      <c r="X147" s="35" t="n"/>
      <c r="Y147" s="22" t="n"/>
      <c r="Z147" s="23">
        <f>IF(OR(A147="",B147=""),"",MAX(0,IF(W147&lt;&gt;"",W147-B147,Dashboard!$B$2-B147)))</f>
        <v/>
      </c>
      <c r="AA147" s="23">
        <f>IF(OR(A147="",B147="",W147=""),"",MAX(0,W147-B147))</f>
        <v/>
      </c>
      <c r="AB147" s="36">
        <f>IF(OR(A147="",B147="",T147=""),"",IFERROR(WORKDAY(B147,VLOOKUP(T147,'Lists &amp; Settings'!$A$2:$B$5,2,FALSE)),""))</f>
        <v/>
      </c>
      <c r="AC147" s="25">
        <f>IF(A147="","",IF(AB147="","Missing Data",IF(OR(U147="Approved",U147="Denied",U147="Canceled"),IF(W147="","Missing Decision Date",IF(W147&lt;=AB147,"Met","Missed")),IF(Dashboard!$B$2&gt;AB147,"Overdue",IF(AB147-Dashboard!$B$2&lt;=2,"Due Soon","On Track")))))</f>
        <v/>
      </c>
      <c r="AD147" s="26">
        <f>IF(A147="","",IF(B147="","Missing submitted date",IF(C147="","Missing requester",IF(D147="","Missing department",IF(E147="","Missing course code",IF(F147="","Missing course title",IF(H147="","Missing term",IF(Q147="","Missing effective date",IF(Q147&lt;B147,"Effective date precedes submission",IF(T147="","Missing priority",IF(U147="","Missing status",IF(OR(J147="",K147="",M147="",N147=""),"Missing meeting time",IF(OR(K147&lt;=J147,N147&lt;=M147),"End time must follow start time",IF(AND(OR(U147="Approved",U147="Denied",U147="Canceled"),W147=""),"Closed status needs decision date",IF(AND(W147&lt;&gt;"",W147&lt;B147),"Decision date precedes submission",IF(AND(X147&lt;&gt;"",U147&lt;&gt;"Approved"),"Implementation date requires Approved status",IF(AND(X147&lt;&gt;"",OR(W147="",X147&lt;W147)),"Implementation precedes decision","OK")))))))))))))))))</f>
        <v/>
      </c>
    </row>
    <row r="148">
      <c r="A148" s="19" t="n"/>
      <c r="B148" s="35" t="n"/>
      <c r="C148" s="19" t="n"/>
      <c r="D148" s="19" t="n"/>
      <c r="E148" s="19" t="n"/>
      <c r="F148" s="19" t="n"/>
      <c r="G148" s="19" t="n"/>
      <c r="H148" s="19" t="n"/>
      <c r="I148" s="19" t="n"/>
      <c r="J148" s="21" t="n"/>
      <c r="K148" s="21" t="n"/>
      <c r="L148" s="19" t="n"/>
      <c r="M148" s="21" t="n"/>
      <c r="N148" s="21" t="n"/>
      <c r="O148" s="19" t="n"/>
      <c r="P148" s="19" t="n"/>
      <c r="Q148" s="35" t="n"/>
      <c r="R148" s="19" t="n"/>
      <c r="S148" s="19" t="n"/>
      <c r="T148" s="19" t="n"/>
      <c r="U148" s="19" t="n"/>
      <c r="V148" s="19" t="n"/>
      <c r="W148" s="35" t="n"/>
      <c r="X148" s="35" t="n"/>
      <c r="Y148" s="22" t="n"/>
      <c r="Z148" s="23">
        <f>IF(OR(A148="",B148=""),"",MAX(0,IF(W148&lt;&gt;"",W148-B148,Dashboard!$B$2-B148)))</f>
        <v/>
      </c>
      <c r="AA148" s="23">
        <f>IF(OR(A148="",B148="",W148=""),"",MAX(0,W148-B148))</f>
        <v/>
      </c>
      <c r="AB148" s="36">
        <f>IF(OR(A148="",B148="",T148=""),"",IFERROR(WORKDAY(B148,VLOOKUP(T148,'Lists &amp; Settings'!$A$2:$B$5,2,FALSE)),""))</f>
        <v/>
      </c>
      <c r="AC148" s="25">
        <f>IF(A148="","",IF(AB148="","Missing Data",IF(OR(U148="Approved",U148="Denied",U148="Canceled"),IF(W148="","Missing Decision Date",IF(W148&lt;=AB148,"Met","Missed")),IF(Dashboard!$B$2&gt;AB148,"Overdue",IF(AB148-Dashboard!$B$2&lt;=2,"Due Soon","On Track")))))</f>
        <v/>
      </c>
      <c r="AD148" s="26">
        <f>IF(A148="","",IF(B148="","Missing submitted date",IF(C148="","Missing requester",IF(D148="","Missing department",IF(E148="","Missing course code",IF(F148="","Missing course title",IF(H148="","Missing term",IF(Q148="","Missing effective date",IF(Q148&lt;B148,"Effective date precedes submission",IF(T148="","Missing priority",IF(U148="","Missing status",IF(OR(J148="",K148="",M148="",N148=""),"Missing meeting time",IF(OR(K148&lt;=J148,N148&lt;=M148),"End time must follow start time",IF(AND(OR(U148="Approved",U148="Denied",U148="Canceled"),W148=""),"Closed status needs decision date",IF(AND(W148&lt;&gt;"",W148&lt;B148),"Decision date precedes submission",IF(AND(X148&lt;&gt;"",U148&lt;&gt;"Approved"),"Implementation date requires Approved status",IF(AND(X148&lt;&gt;"",OR(W148="",X148&lt;W148)),"Implementation precedes decision","OK")))))))))))))))))</f>
        <v/>
      </c>
    </row>
    <row r="149">
      <c r="A149" s="19" t="n"/>
      <c r="B149" s="35" t="n"/>
      <c r="C149" s="19" t="n"/>
      <c r="D149" s="19" t="n"/>
      <c r="E149" s="19" t="n"/>
      <c r="F149" s="19" t="n"/>
      <c r="G149" s="19" t="n"/>
      <c r="H149" s="19" t="n"/>
      <c r="I149" s="19" t="n"/>
      <c r="J149" s="21" t="n"/>
      <c r="K149" s="21" t="n"/>
      <c r="L149" s="19" t="n"/>
      <c r="M149" s="21" t="n"/>
      <c r="N149" s="21" t="n"/>
      <c r="O149" s="19" t="n"/>
      <c r="P149" s="19" t="n"/>
      <c r="Q149" s="35" t="n"/>
      <c r="R149" s="19" t="n"/>
      <c r="S149" s="19" t="n"/>
      <c r="T149" s="19" t="n"/>
      <c r="U149" s="19" t="n"/>
      <c r="V149" s="19" t="n"/>
      <c r="W149" s="35" t="n"/>
      <c r="X149" s="35" t="n"/>
      <c r="Y149" s="22" t="n"/>
      <c r="Z149" s="23">
        <f>IF(OR(A149="",B149=""),"",MAX(0,IF(W149&lt;&gt;"",W149-B149,Dashboard!$B$2-B149)))</f>
        <v/>
      </c>
      <c r="AA149" s="23">
        <f>IF(OR(A149="",B149="",W149=""),"",MAX(0,W149-B149))</f>
        <v/>
      </c>
      <c r="AB149" s="36">
        <f>IF(OR(A149="",B149="",T149=""),"",IFERROR(WORKDAY(B149,VLOOKUP(T149,'Lists &amp; Settings'!$A$2:$B$5,2,FALSE)),""))</f>
        <v/>
      </c>
      <c r="AC149" s="25">
        <f>IF(A149="","",IF(AB149="","Missing Data",IF(OR(U149="Approved",U149="Denied",U149="Canceled"),IF(W149="","Missing Decision Date",IF(W149&lt;=AB149,"Met","Missed")),IF(Dashboard!$B$2&gt;AB149,"Overdue",IF(AB149-Dashboard!$B$2&lt;=2,"Due Soon","On Track")))))</f>
        <v/>
      </c>
      <c r="AD149" s="26">
        <f>IF(A149="","",IF(B149="","Missing submitted date",IF(C149="","Missing requester",IF(D149="","Missing department",IF(E149="","Missing course code",IF(F149="","Missing course title",IF(H149="","Missing term",IF(Q149="","Missing effective date",IF(Q149&lt;B149,"Effective date precedes submission",IF(T149="","Missing priority",IF(U149="","Missing status",IF(OR(J149="",K149="",M149="",N149=""),"Missing meeting time",IF(OR(K149&lt;=J149,N149&lt;=M149),"End time must follow start time",IF(AND(OR(U149="Approved",U149="Denied",U149="Canceled"),W149=""),"Closed status needs decision date",IF(AND(W149&lt;&gt;"",W149&lt;B149),"Decision date precedes submission",IF(AND(X149&lt;&gt;"",U149&lt;&gt;"Approved"),"Implementation date requires Approved status",IF(AND(X149&lt;&gt;"",OR(W149="",X149&lt;W149)),"Implementation precedes decision","OK")))))))))))))))))</f>
        <v/>
      </c>
    </row>
    <row r="150">
      <c r="A150" s="19" t="n"/>
      <c r="B150" s="35" t="n"/>
      <c r="C150" s="19" t="n"/>
      <c r="D150" s="19" t="n"/>
      <c r="E150" s="19" t="n"/>
      <c r="F150" s="19" t="n"/>
      <c r="G150" s="19" t="n"/>
      <c r="H150" s="19" t="n"/>
      <c r="I150" s="19" t="n"/>
      <c r="J150" s="21" t="n"/>
      <c r="K150" s="21" t="n"/>
      <c r="L150" s="19" t="n"/>
      <c r="M150" s="21" t="n"/>
      <c r="N150" s="21" t="n"/>
      <c r="O150" s="19" t="n"/>
      <c r="P150" s="19" t="n"/>
      <c r="Q150" s="35" t="n"/>
      <c r="R150" s="19" t="n"/>
      <c r="S150" s="19" t="n"/>
      <c r="T150" s="19" t="n"/>
      <c r="U150" s="19" t="n"/>
      <c r="V150" s="19" t="n"/>
      <c r="W150" s="35" t="n"/>
      <c r="X150" s="35" t="n"/>
      <c r="Y150" s="22" t="n"/>
      <c r="Z150" s="23">
        <f>IF(OR(A150="",B150=""),"",MAX(0,IF(W150&lt;&gt;"",W150-B150,Dashboard!$B$2-B150)))</f>
        <v/>
      </c>
      <c r="AA150" s="23">
        <f>IF(OR(A150="",B150="",W150=""),"",MAX(0,W150-B150))</f>
        <v/>
      </c>
      <c r="AB150" s="36">
        <f>IF(OR(A150="",B150="",T150=""),"",IFERROR(WORKDAY(B150,VLOOKUP(T150,'Lists &amp; Settings'!$A$2:$B$5,2,FALSE)),""))</f>
        <v/>
      </c>
      <c r="AC150" s="25">
        <f>IF(A150="","",IF(AB150="","Missing Data",IF(OR(U150="Approved",U150="Denied",U150="Canceled"),IF(W150="","Missing Decision Date",IF(W150&lt;=AB150,"Met","Missed")),IF(Dashboard!$B$2&gt;AB150,"Overdue",IF(AB150-Dashboard!$B$2&lt;=2,"Due Soon","On Track")))))</f>
        <v/>
      </c>
      <c r="AD150" s="26">
        <f>IF(A150="","",IF(B150="","Missing submitted date",IF(C150="","Missing requester",IF(D150="","Missing department",IF(E150="","Missing course code",IF(F150="","Missing course title",IF(H150="","Missing term",IF(Q150="","Missing effective date",IF(Q150&lt;B150,"Effective date precedes submission",IF(T150="","Missing priority",IF(U150="","Missing status",IF(OR(J150="",K150="",M150="",N150=""),"Missing meeting time",IF(OR(K150&lt;=J150,N150&lt;=M150),"End time must follow start time",IF(AND(OR(U150="Approved",U150="Denied",U150="Canceled"),W150=""),"Closed status needs decision date",IF(AND(W150&lt;&gt;"",W150&lt;B150),"Decision date precedes submission",IF(AND(X150&lt;&gt;"",U150&lt;&gt;"Approved"),"Implementation date requires Approved status",IF(AND(X150&lt;&gt;"",OR(W150="",X150&lt;W150)),"Implementation precedes decision","OK")))))))))))))))))</f>
        <v/>
      </c>
    </row>
    <row r="151">
      <c r="A151" s="19" t="n"/>
      <c r="B151" s="35" t="n"/>
      <c r="C151" s="19" t="n"/>
      <c r="D151" s="19" t="n"/>
      <c r="E151" s="19" t="n"/>
      <c r="F151" s="19" t="n"/>
      <c r="G151" s="19" t="n"/>
      <c r="H151" s="19" t="n"/>
      <c r="I151" s="19" t="n"/>
      <c r="J151" s="21" t="n"/>
      <c r="K151" s="21" t="n"/>
      <c r="L151" s="19" t="n"/>
      <c r="M151" s="21" t="n"/>
      <c r="N151" s="21" t="n"/>
      <c r="O151" s="19" t="n"/>
      <c r="P151" s="19" t="n"/>
      <c r="Q151" s="35" t="n"/>
      <c r="R151" s="19" t="n"/>
      <c r="S151" s="19" t="n"/>
      <c r="T151" s="19" t="n"/>
      <c r="U151" s="19" t="n"/>
      <c r="V151" s="19" t="n"/>
      <c r="W151" s="35" t="n"/>
      <c r="X151" s="35" t="n"/>
      <c r="Y151" s="22" t="n"/>
      <c r="Z151" s="23">
        <f>IF(OR(A151="",B151=""),"",MAX(0,IF(W151&lt;&gt;"",W151-B151,Dashboard!$B$2-B151)))</f>
        <v/>
      </c>
      <c r="AA151" s="23">
        <f>IF(OR(A151="",B151="",W151=""),"",MAX(0,W151-B151))</f>
        <v/>
      </c>
      <c r="AB151" s="36">
        <f>IF(OR(A151="",B151="",T151=""),"",IFERROR(WORKDAY(B151,VLOOKUP(T151,'Lists &amp; Settings'!$A$2:$B$5,2,FALSE)),""))</f>
        <v/>
      </c>
      <c r="AC151" s="25">
        <f>IF(A151="","",IF(AB151="","Missing Data",IF(OR(U151="Approved",U151="Denied",U151="Canceled"),IF(W151="","Missing Decision Date",IF(W151&lt;=AB151,"Met","Missed")),IF(Dashboard!$B$2&gt;AB151,"Overdue",IF(AB151-Dashboard!$B$2&lt;=2,"Due Soon","On Track")))))</f>
        <v/>
      </c>
      <c r="AD151" s="26">
        <f>IF(A151="","",IF(B151="","Missing submitted date",IF(C151="","Missing requester",IF(D151="","Missing department",IF(E151="","Missing course code",IF(F151="","Missing course title",IF(H151="","Missing term",IF(Q151="","Missing effective date",IF(Q151&lt;B151,"Effective date precedes submission",IF(T151="","Missing priority",IF(U151="","Missing status",IF(OR(J151="",K151="",M151="",N151=""),"Missing meeting time",IF(OR(K151&lt;=J151,N151&lt;=M151),"End time must follow start time",IF(AND(OR(U151="Approved",U151="Denied",U151="Canceled"),W151=""),"Closed status needs decision date",IF(AND(W151&lt;&gt;"",W151&lt;B151),"Decision date precedes submission",IF(AND(X151&lt;&gt;"",U151&lt;&gt;"Approved"),"Implementation date requires Approved status",IF(AND(X151&lt;&gt;"",OR(W151="",X151&lt;W151)),"Implementation precedes decision","OK")))))))))))))))))</f>
        <v/>
      </c>
    </row>
    <row r="152">
      <c r="A152" s="19" t="n"/>
      <c r="B152" s="35" t="n"/>
      <c r="C152" s="19" t="n"/>
      <c r="D152" s="19" t="n"/>
      <c r="E152" s="19" t="n"/>
      <c r="F152" s="19" t="n"/>
      <c r="G152" s="19" t="n"/>
      <c r="H152" s="19" t="n"/>
      <c r="I152" s="19" t="n"/>
      <c r="J152" s="21" t="n"/>
      <c r="K152" s="21" t="n"/>
      <c r="L152" s="19" t="n"/>
      <c r="M152" s="21" t="n"/>
      <c r="N152" s="21" t="n"/>
      <c r="O152" s="19" t="n"/>
      <c r="P152" s="19" t="n"/>
      <c r="Q152" s="35" t="n"/>
      <c r="R152" s="19" t="n"/>
      <c r="S152" s="19" t="n"/>
      <c r="T152" s="19" t="n"/>
      <c r="U152" s="19" t="n"/>
      <c r="V152" s="19" t="n"/>
      <c r="W152" s="35" t="n"/>
      <c r="X152" s="35" t="n"/>
      <c r="Y152" s="22" t="n"/>
      <c r="Z152" s="23">
        <f>IF(OR(A152="",B152=""),"",MAX(0,IF(W152&lt;&gt;"",W152-B152,Dashboard!$B$2-B152)))</f>
        <v/>
      </c>
      <c r="AA152" s="23">
        <f>IF(OR(A152="",B152="",W152=""),"",MAX(0,W152-B152))</f>
        <v/>
      </c>
      <c r="AB152" s="36">
        <f>IF(OR(A152="",B152="",T152=""),"",IFERROR(WORKDAY(B152,VLOOKUP(T152,'Lists &amp; Settings'!$A$2:$B$5,2,FALSE)),""))</f>
        <v/>
      </c>
      <c r="AC152" s="25">
        <f>IF(A152="","",IF(AB152="","Missing Data",IF(OR(U152="Approved",U152="Denied",U152="Canceled"),IF(W152="","Missing Decision Date",IF(W152&lt;=AB152,"Met","Missed")),IF(Dashboard!$B$2&gt;AB152,"Overdue",IF(AB152-Dashboard!$B$2&lt;=2,"Due Soon","On Track")))))</f>
        <v/>
      </c>
      <c r="AD152" s="26">
        <f>IF(A152="","",IF(B152="","Missing submitted date",IF(C152="","Missing requester",IF(D152="","Missing department",IF(E152="","Missing course code",IF(F152="","Missing course title",IF(H152="","Missing term",IF(Q152="","Missing effective date",IF(Q152&lt;B152,"Effective date precedes submission",IF(T152="","Missing priority",IF(U152="","Missing status",IF(OR(J152="",K152="",M152="",N152=""),"Missing meeting time",IF(OR(K152&lt;=J152,N152&lt;=M152),"End time must follow start time",IF(AND(OR(U152="Approved",U152="Denied",U152="Canceled"),W152=""),"Closed status needs decision date",IF(AND(W152&lt;&gt;"",W152&lt;B152),"Decision date precedes submission",IF(AND(X152&lt;&gt;"",U152&lt;&gt;"Approved"),"Implementation date requires Approved status",IF(AND(X152&lt;&gt;"",OR(W152="",X152&lt;W152)),"Implementation precedes decision","OK")))))))))))))))))</f>
        <v/>
      </c>
    </row>
    <row r="153">
      <c r="A153" s="19" t="n"/>
      <c r="B153" s="35" t="n"/>
      <c r="C153" s="19" t="n"/>
      <c r="D153" s="19" t="n"/>
      <c r="E153" s="19" t="n"/>
      <c r="F153" s="19" t="n"/>
      <c r="G153" s="19" t="n"/>
      <c r="H153" s="19" t="n"/>
      <c r="I153" s="19" t="n"/>
      <c r="J153" s="21" t="n"/>
      <c r="K153" s="21" t="n"/>
      <c r="L153" s="19" t="n"/>
      <c r="M153" s="21" t="n"/>
      <c r="N153" s="21" t="n"/>
      <c r="O153" s="19" t="n"/>
      <c r="P153" s="19" t="n"/>
      <c r="Q153" s="35" t="n"/>
      <c r="R153" s="19" t="n"/>
      <c r="S153" s="19" t="n"/>
      <c r="T153" s="19" t="n"/>
      <c r="U153" s="19" t="n"/>
      <c r="V153" s="19" t="n"/>
      <c r="W153" s="35" t="n"/>
      <c r="X153" s="35" t="n"/>
      <c r="Y153" s="22" t="n"/>
      <c r="Z153" s="23">
        <f>IF(OR(A153="",B153=""),"",MAX(0,IF(W153&lt;&gt;"",W153-B153,Dashboard!$B$2-B153)))</f>
        <v/>
      </c>
      <c r="AA153" s="23">
        <f>IF(OR(A153="",B153="",W153=""),"",MAX(0,W153-B153))</f>
        <v/>
      </c>
      <c r="AB153" s="36">
        <f>IF(OR(A153="",B153="",T153=""),"",IFERROR(WORKDAY(B153,VLOOKUP(T153,'Lists &amp; Settings'!$A$2:$B$5,2,FALSE)),""))</f>
        <v/>
      </c>
      <c r="AC153" s="25">
        <f>IF(A153="","",IF(AB153="","Missing Data",IF(OR(U153="Approved",U153="Denied",U153="Canceled"),IF(W153="","Missing Decision Date",IF(W153&lt;=AB153,"Met","Missed")),IF(Dashboard!$B$2&gt;AB153,"Overdue",IF(AB153-Dashboard!$B$2&lt;=2,"Due Soon","On Track")))))</f>
        <v/>
      </c>
      <c r="AD153" s="26">
        <f>IF(A153="","",IF(B153="","Missing submitted date",IF(C153="","Missing requester",IF(D153="","Missing department",IF(E153="","Missing course code",IF(F153="","Missing course title",IF(H153="","Missing term",IF(Q153="","Missing effective date",IF(Q153&lt;B153,"Effective date precedes submission",IF(T153="","Missing priority",IF(U153="","Missing status",IF(OR(J153="",K153="",M153="",N153=""),"Missing meeting time",IF(OR(K153&lt;=J153,N153&lt;=M153),"End time must follow start time",IF(AND(OR(U153="Approved",U153="Denied",U153="Canceled"),W153=""),"Closed status needs decision date",IF(AND(W153&lt;&gt;"",W153&lt;B153),"Decision date precedes submission",IF(AND(X153&lt;&gt;"",U153&lt;&gt;"Approved"),"Implementation date requires Approved status",IF(AND(X153&lt;&gt;"",OR(W153="",X153&lt;W153)),"Implementation precedes decision","OK")))))))))))))))))</f>
        <v/>
      </c>
    </row>
    <row r="154">
      <c r="A154" s="19" t="n"/>
      <c r="B154" s="35" t="n"/>
      <c r="C154" s="19" t="n"/>
      <c r="D154" s="19" t="n"/>
      <c r="E154" s="19" t="n"/>
      <c r="F154" s="19" t="n"/>
      <c r="G154" s="19" t="n"/>
      <c r="H154" s="19" t="n"/>
      <c r="I154" s="19" t="n"/>
      <c r="J154" s="21" t="n"/>
      <c r="K154" s="21" t="n"/>
      <c r="L154" s="19" t="n"/>
      <c r="M154" s="21" t="n"/>
      <c r="N154" s="21" t="n"/>
      <c r="O154" s="19" t="n"/>
      <c r="P154" s="19" t="n"/>
      <c r="Q154" s="35" t="n"/>
      <c r="R154" s="19" t="n"/>
      <c r="S154" s="19" t="n"/>
      <c r="T154" s="19" t="n"/>
      <c r="U154" s="19" t="n"/>
      <c r="V154" s="19" t="n"/>
      <c r="W154" s="35" t="n"/>
      <c r="X154" s="35" t="n"/>
      <c r="Y154" s="22" t="n"/>
      <c r="Z154" s="23">
        <f>IF(OR(A154="",B154=""),"",MAX(0,IF(W154&lt;&gt;"",W154-B154,Dashboard!$B$2-B154)))</f>
        <v/>
      </c>
      <c r="AA154" s="23">
        <f>IF(OR(A154="",B154="",W154=""),"",MAX(0,W154-B154))</f>
        <v/>
      </c>
      <c r="AB154" s="36">
        <f>IF(OR(A154="",B154="",T154=""),"",IFERROR(WORKDAY(B154,VLOOKUP(T154,'Lists &amp; Settings'!$A$2:$B$5,2,FALSE)),""))</f>
        <v/>
      </c>
      <c r="AC154" s="25">
        <f>IF(A154="","",IF(AB154="","Missing Data",IF(OR(U154="Approved",U154="Denied",U154="Canceled"),IF(W154="","Missing Decision Date",IF(W154&lt;=AB154,"Met","Missed")),IF(Dashboard!$B$2&gt;AB154,"Overdue",IF(AB154-Dashboard!$B$2&lt;=2,"Due Soon","On Track")))))</f>
        <v/>
      </c>
      <c r="AD154" s="26">
        <f>IF(A154="","",IF(B154="","Missing submitted date",IF(C154="","Missing requester",IF(D154="","Missing department",IF(E154="","Missing course code",IF(F154="","Missing course title",IF(H154="","Missing term",IF(Q154="","Missing effective date",IF(Q154&lt;B154,"Effective date precedes submission",IF(T154="","Missing priority",IF(U154="","Missing status",IF(OR(J154="",K154="",M154="",N154=""),"Missing meeting time",IF(OR(K154&lt;=J154,N154&lt;=M154),"End time must follow start time",IF(AND(OR(U154="Approved",U154="Denied",U154="Canceled"),W154=""),"Closed status needs decision date",IF(AND(W154&lt;&gt;"",W154&lt;B154),"Decision date precedes submission",IF(AND(X154&lt;&gt;"",U154&lt;&gt;"Approved"),"Implementation date requires Approved status",IF(AND(X154&lt;&gt;"",OR(W154="",X154&lt;W154)),"Implementation precedes decision","OK")))))))))))))))))</f>
        <v/>
      </c>
    </row>
    <row r="155">
      <c r="A155" s="19" t="n"/>
      <c r="B155" s="35" t="n"/>
      <c r="C155" s="19" t="n"/>
      <c r="D155" s="19" t="n"/>
      <c r="E155" s="19" t="n"/>
      <c r="F155" s="19" t="n"/>
      <c r="G155" s="19" t="n"/>
      <c r="H155" s="19" t="n"/>
      <c r="I155" s="19" t="n"/>
      <c r="J155" s="21" t="n"/>
      <c r="K155" s="21" t="n"/>
      <c r="L155" s="19" t="n"/>
      <c r="M155" s="21" t="n"/>
      <c r="N155" s="21" t="n"/>
      <c r="O155" s="19" t="n"/>
      <c r="P155" s="19" t="n"/>
      <c r="Q155" s="35" t="n"/>
      <c r="R155" s="19" t="n"/>
      <c r="S155" s="19" t="n"/>
      <c r="T155" s="19" t="n"/>
      <c r="U155" s="19" t="n"/>
      <c r="V155" s="19" t="n"/>
      <c r="W155" s="35" t="n"/>
      <c r="X155" s="35" t="n"/>
      <c r="Y155" s="22" t="n"/>
      <c r="Z155" s="23">
        <f>IF(OR(A155="",B155=""),"",MAX(0,IF(W155&lt;&gt;"",W155-B155,Dashboard!$B$2-B155)))</f>
        <v/>
      </c>
      <c r="AA155" s="23">
        <f>IF(OR(A155="",B155="",W155=""),"",MAX(0,W155-B155))</f>
        <v/>
      </c>
      <c r="AB155" s="36">
        <f>IF(OR(A155="",B155="",T155=""),"",IFERROR(WORKDAY(B155,VLOOKUP(T155,'Lists &amp; Settings'!$A$2:$B$5,2,FALSE)),""))</f>
        <v/>
      </c>
      <c r="AC155" s="25">
        <f>IF(A155="","",IF(AB155="","Missing Data",IF(OR(U155="Approved",U155="Denied",U155="Canceled"),IF(W155="","Missing Decision Date",IF(W155&lt;=AB155,"Met","Missed")),IF(Dashboard!$B$2&gt;AB155,"Overdue",IF(AB155-Dashboard!$B$2&lt;=2,"Due Soon","On Track")))))</f>
        <v/>
      </c>
      <c r="AD155" s="26">
        <f>IF(A155="","",IF(B155="","Missing submitted date",IF(C155="","Missing requester",IF(D155="","Missing department",IF(E155="","Missing course code",IF(F155="","Missing course title",IF(H155="","Missing term",IF(Q155="","Missing effective date",IF(Q155&lt;B155,"Effective date precedes submission",IF(T155="","Missing priority",IF(U155="","Missing status",IF(OR(J155="",K155="",M155="",N155=""),"Missing meeting time",IF(OR(K155&lt;=J155,N155&lt;=M155),"End time must follow start time",IF(AND(OR(U155="Approved",U155="Denied",U155="Canceled"),W155=""),"Closed status needs decision date",IF(AND(W155&lt;&gt;"",W155&lt;B155),"Decision date precedes submission",IF(AND(X155&lt;&gt;"",U155&lt;&gt;"Approved"),"Implementation date requires Approved status",IF(AND(X155&lt;&gt;"",OR(W155="",X155&lt;W155)),"Implementation precedes decision","OK")))))))))))))))))</f>
        <v/>
      </c>
    </row>
    <row r="156">
      <c r="A156" s="19" t="n"/>
      <c r="B156" s="35" t="n"/>
      <c r="C156" s="19" t="n"/>
      <c r="D156" s="19" t="n"/>
      <c r="E156" s="19" t="n"/>
      <c r="F156" s="19" t="n"/>
      <c r="G156" s="19" t="n"/>
      <c r="H156" s="19" t="n"/>
      <c r="I156" s="19" t="n"/>
      <c r="J156" s="21" t="n"/>
      <c r="K156" s="21" t="n"/>
      <c r="L156" s="19" t="n"/>
      <c r="M156" s="21" t="n"/>
      <c r="N156" s="21" t="n"/>
      <c r="O156" s="19" t="n"/>
      <c r="P156" s="19" t="n"/>
      <c r="Q156" s="35" t="n"/>
      <c r="R156" s="19" t="n"/>
      <c r="S156" s="19" t="n"/>
      <c r="T156" s="19" t="n"/>
      <c r="U156" s="19" t="n"/>
      <c r="V156" s="19" t="n"/>
      <c r="W156" s="35" t="n"/>
      <c r="X156" s="35" t="n"/>
      <c r="Y156" s="22" t="n"/>
      <c r="Z156" s="23">
        <f>IF(OR(A156="",B156=""),"",MAX(0,IF(W156&lt;&gt;"",W156-B156,Dashboard!$B$2-B156)))</f>
        <v/>
      </c>
      <c r="AA156" s="23">
        <f>IF(OR(A156="",B156="",W156=""),"",MAX(0,W156-B156))</f>
        <v/>
      </c>
      <c r="AB156" s="36">
        <f>IF(OR(A156="",B156="",T156=""),"",IFERROR(WORKDAY(B156,VLOOKUP(T156,'Lists &amp; Settings'!$A$2:$B$5,2,FALSE)),""))</f>
        <v/>
      </c>
      <c r="AC156" s="25">
        <f>IF(A156="","",IF(AB156="","Missing Data",IF(OR(U156="Approved",U156="Denied",U156="Canceled"),IF(W156="","Missing Decision Date",IF(W156&lt;=AB156,"Met","Missed")),IF(Dashboard!$B$2&gt;AB156,"Overdue",IF(AB156-Dashboard!$B$2&lt;=2,"Due Soon","On Track")))))</f>
        <v/>
      </c>
      <c r="AD156" s="26">
        <f>IF(A156="","",IF(B156="","Missing submitted date",IF(C156="","Missing requester",IF(D156="","Missing department",IF(E156="","Missing course code",IF(F156="","Missing course title",IF(H156="","Missing term",IF(Q156="","Missing effective date",IF(Q156&lt;B156,"Effective date precedes submission",IF(T156="","Missing priority",IF(U156="","Missing status",IF(OR(J156="",K156="",M156="",N156=""),"Missing meeting time",IF(OR(K156&lt;=J156,N156&lt;=M156),"End time must follow start time",IF(AND(OR(U156="Approved",U156="Denied",U156="Canceled"),W156=""),"Closed status needs decision date",IF(AND(W156&lt;&gt;"",W156&lt;B156),"Decision date precedes submission",IF(AND(X156&lt;&gt;"",U156&lt;&gt;"Approved"),"Implementation date requires Approved status",IF(AND(X156&lt;&gt;"",OR(W156="",X156&lt;W156)),"Implementation precedes decision","OK")))))))))))))))))</f>
        <v/>
      </c>
    </row>
    <row r="157">
      <c r="A157" s="19" t="n"/>
      <c r="B157" s="35" t="n"/>
      <c r="C157" s="19" t="n"/>
      <c r="D157" s="19" t="n"/>
      <c r="E157" s="19" t="n"/>
      <c r="F157" s="19" t="n"/>
      <c r="G157" s="19" t="n"/>
      <c r="H157" s="19" t="n"/>
      <c r="I157" s="19" t="n"/>
      <c r="J157" s="21" t="n"/>
      <c r="K157" s="21" t="n"/>
      <c r="L157" s="19" t="n"/>
      <c r="M157" s="21" t="n"/>
      <c r="N157" s="21" t="n"/>
      <c r="O157" s="19" t="n"/>
      <c r="P157" s="19" t="n"/>
      <c r="Q157" s="35" t="n"/>
      <c r="R157" s="19" t="n"/>
      <c r="S157" s="19" t="n"/>
      <c r="T157" s="19" t="n"/>
      <c r="U157" s="19" t="n"/>
      <c r="V157" s="19" t="n"/>
      <c r="W157" s="35" t="n"/>
      <c r="X157" s="35" t="n"/>
      <c r="Y157" s="22" t="n"/>
      <c r="Z157" s="23">
        <f>IF(OR(A157="",B157=""),"",MAX(0,IF(W157&lt;&gt;"",W157-B157,Dashboard!$B$2-B157)))</f>
        <v/>
      </c>
      <c r="AA157" s="23">
        <f>IF(OR(A157="",B157="",W157=""),"",MAX(0,W157-B157))</f>
        <v/>
      </c>
      <c r="AB157" s="36">
        <f>IF(OR(A157="",B157="",T157=""),"",IFERROR(WORKDAY(B157,VLOOKUP(T157,'Lists &amp; Settings'!$A$2:$B$5,2,FALSE)),""))</f>
        <v/>
      </c>
      <c r="AC157" s="25">
        <f>IF(A157="","",IF(AB157="","Missing Data",IF(OR(U157="Approved",U157="Denied",U157="Canceled"),IF(W157="","Missing Decision Date",IF(W157&lt;=AB157,"Met","Missed")),IF(Dashboard!$B$2&gt;AB157,"Overdue",IF(AB157-Dashboard!$B$2&lt;=2,"Due Soon","On Track")))))</f>
        <v/>
      </c>
      <c r="AD157" s="26">
        <f>IF(A157="","",IF(B157="","Missing submitted date",IF(C157="","Missing requester",IF(D157="","Missing department",IF(E157="","Missing course code",IF(F157="","Missing course title",IF(H157="","Missing term",IF(Q157="","Missing effective date",IF(Q157&lt;B157,"Effective date precedes submission",IF(T157="","Missing priority",IF(U157="","Missing status",IF(OR(J157="",K157="",M157="",N157=""),"Missing meeting time",IF(OR(K157&lt;=J157,N157&lt;=M157),"End time must follow start time",IF(AND(OR(U157="Approved",U157="Denied",U157="Canceled"),W157=""),"Closed status needs decision date",IF(AND(W157&lt;&gt;"",W157&lt;B157),"Decision date precedes submission",IF(AND(X157&lt;&gt;"",U157&lt;&gt;"Approved"),"Implementation date requires Approved status",IF(AND(X157&lt;&gt;"",OR(W157="",X157&lt;W157)),"Implementation precedes decision","OK")))))))))))))))))</f>
        <v/>
      </c>
    </row>
    <row r="158">
      <c r="A158" s="19" t="n"/>
      <c r="B158" s="35" t="n"/>
      <c r="C158" s="19" t="n"/>
      <c r="D158" s="19" t="n"/>
      <c r="E158" s="19" t="n"/>
      <c r="F158" s="19" t="n"/>
      <c r="G158" s="19" t="n"/>
      <c r="H158" s="19" t="n"/>
      <c r="I158" s="19" t="n"/>
      <c r="J158" s="21" t="n"/>
      <c r="K158" s="21" t="n"/>
      <c r="L158" s="19" t="n"/>
      <c r="M158" s="21" t="n"/>
      <c r="N158" s="21" t="n"/>
      <c r="O158" s="19" t="n"/>
      <c r="P158" s="19" t="n"/>
      <c r="Q158" s="35" t="n"/>
      <c r="R158" s="19" t="n"/>
      <c r="S158" s="19" t="n"/>
      <c r="T158" s="19" t="n"/>
      <c r="U158" s="19" t="n"/>
      <c r="V158" s="19" t="n"/>
      <c r="W158" s="35" t="n"/>
      <c r="X158" s="35" t="n"/>
      <c r="Y158" s="22" t="n"/>
      <c r="Z158" s="23">
        <f>IF(OR(A158="",B158=""),"",MAX(0,IF(W158&lt;&gt;"",W158-B158,Dashboard!$B$2-B158)))</f>
        <v/>
      </c>
      <c r="AA158" s="23">
        <f>IF(OR(A158="",B158="",W158=""),"",MAX(0,W158-B158))</f>
        <v/>
      </c>
      <c r="AB158" s="36">
        <f>IF(OR(A158="",B158="",T158=""),"",IFERROR(WORKDAY(B158,VLOOKUP(T158,'Lists &amp; Settings'!$A$2:$B$5,2,FALSE)),""))</f>
        <v/>
      </c>
      <c r="AC158" s="25">
        <f>IF(A158="","",IF(AB158="","Missing Data",IF(OR(U158="Approved",U158="Denied",U158="Canceled"),IF(W158="","Missing Decision Date",IF(W158&lt;=AB158,"Met","Missed")),IF(Dashboard!$B$2&gt;AB158,"Overdue",IF(AB158-Dashboard!$B$2&lt;=2,"Due Soon","On Track")))))</f>
        <v/>
      </c>
      <c r="AD158" s="26">
        <f>IF(A158="","",IF(B158="","Missing submitted date",IF(C158="","Missing requester",IF(D158="","Missing department",IF(E158="","Missing course code",IF(F158="","Missing course title",IF(H158="","Missing term",IF(Q158="","Missing effective date",IF(Q158&lt;B158,"Effective date precedes submission",IF(T158="","Missing priority",IF(U158="","Missing status",IF(OR(J158="",K158="",M158="",N158=""),"Missing meeting time",IF(OR(K158&lt;=J158,N158&lt;=M158),"End time must follow start time",IF(AND(OR(U158="Approved",U158="Denied",U158="Canceled"),W158=""),"Closed status needs decision date",IF(AND(W158&lt;&gt;"",W158&lt;B158),"Decision date precedes submission",IF(AND(X158&lt;&gt;"",U158&lt;&gt;"Approved"),"Implementation date requires Approved status",IF(AND(X158&lt;&gt;"",OR(W158="",X158&lt;W158)),"Implementation precedes decision","OK")))))))))))))))))</f>
        <v/>
      </c>
    </row>
    <row r="159">
      <c r="A159" s="19" t="n"/>
      <c r="B159" s="35" t="n"/>
      <c r="C159" s="19" t="n"/>
      <c r="D159" s="19" t="n"/>
      <c r="E159" s="19" t="n"/>
      <c r="F159" s="19" t="n"/>
      <c r="G159" s="19" t="n"/>
      <c r="H159" s="19" t="n"/>
      <c r="I159" s="19" t="n"/>
      <c r="J159" s="21" t="n"/>
      <c r="K159" s="21" t="n"/>
      <c r="L159" s="19" t="n"/>
      <c r="M159" s="21" t="n"/>
      <c r="N159" s="21" t="n"/>
      <c r="O159" s="19" t="n"/>
      <c r="P159" s="19" t="n"/>
      <c r="Q159" s="35" t="n"/>
      <c r="R159" s="19" t="n"/>
      <c r="S159" s="19" t="n"/>
      <c r="T159" s="19" t="n"/>
      <c r="U159" s="19" t="n"/>
      <c r="V159" s="19" t="n"/>
      <c r="W159" s="35" t="n"/>
      <c r="X159" s="35" t="n"/>
      <c r="Y159" s="22" t="n"/>
      <c r="Z159" s="23">
        <f>IF(OR(A159="",B159=""),"",MAX(0,IF(W159&lt;&gt;"",W159-B159,Dashboard!$B$2-B159)))</f>
        <v/>
      </c>
      <c r="AA159" s="23">
        <f>IF(OR(A159="",B159="",W159=""),"",MAX(0,W159-B159))</f>
        <v/>
      </c>
      <c r="AB159" s="36">
        <f>IF(OR(A159="",B159="",T159=""),"",IFERROR(WORKDAY(B159,VLOOKUP(T159,'Lists &amp; Settings'!$A$2:$B$5,2,FALSE)),""))</f>
        <v/>
      </c>
      <c r="AC159" s="25">
        <f>IF(A159="","",IF(AB159="","Missing Data",IF(OR(U159="Approved",U159="Denied",U159="Canceled"),IF(W159="","Missing Decision Date",IF(W159&lt;=AB159,"Met","Missed")),IF(Dashboard!$B$2&gt;AB159,"Overdue",IF(AB159-Dashboard!$B$2&lt;=2,"Due Soon","On Track")))))</f>
        <v/>
      </c>
      <c r="AD159" s="26">
        <f>IF(A159="","",IF(B159="","Missing submitted date",IF(C159="","Missing requester",IF(D159="","Missing department",IF(E159="","Missing course code",IF(F159="","Missing course title",IF(H159="","Missing term",IF(Q159="","Missing effective date",IF(Q159&lt;B159,"Effective date precedes submission",IF(T159="","Missing priority",IF(U159="","Missing status",IF(OR(J159="",K159="",M159="",N159=""),"Missing meeting time",IF(OR(K159&lt;=J159,N159&lt;=M159),"End time must follow start time",IF(AND(OR(U159="Approved",U159="Denied",U159="Canceled"),W159=""),"Closed status needs decision date",IF(AND(W159&lt;&gt;"",W159&lt;B159),"Decision date precedes submission",IF(AND(X159&lt;&gt;"",U159&lt;&gt;"Approved"),"Implementation date requires Approved status",IF(AND(X159&lt;&gt;"",OR(W159="",X159&lt;W159)),"Implementation precedes decision","OK")))))))))))))))))</f>
        <v/>
      </c>
    </row>
    <row r="160">
      <c r="A160" s="19" t="n"/>
      <c r="B160" s="35" t="n"/>
      <c r="C160" s="19" t="n"/>
      <c r="D160" s="19" t="n"/>
      <c r="E160" s="19" t="n"/>
      <c r="F160" s="19" t="n"/>
      <c r="G160" s="19" t="n"/>
      <c r="H160" s="19" t="n"/>
      <c r="I160" s="19" t="n"/>
      <c r="J160" s="21" t="n"/>
      <c r="K160" s="21" t="n"/>
      <c r="L160" s="19" t="n"/>
      <c r="M160" s="21" t="n"/>
      <c r="N160" s="21" t="n"/>
      <c r="O160" s="19" t="n"/>
      <c r="P160" s="19" t="n"/>
      <c r="Q160" s="35" t="n"/>
      <c r="R160" s="19" t="n"/>
      <c r="S160" s="19" t="n"/>
      <c r="T160" s="19" t="n"/>
      <c r="U160" s="19" t="n"/>
      <c r="V160" s="19" t="n"/>
      <c r="W160" s="35" t="n"/>
      <c r="X160" s="35" t="n"/>
      <c r="Y160" s="22" t="n"/>
      <c r="Z160" s="23">
        <f>IF(OR(A160="",B160=""),"",MAX(0,IF(W160&lt;&gt;"",W160-B160,Dashboard!$B$2-B160)))</f>
        <v/>
      </c>
      <c r="AA160" s="23">
        <f>IF(OR(A160="",B160="",W160=""),"",MAX(0,W160-B160))</f>
        <v/>
      </c>
      <c r="AB160" s="36">
        <f>IF(OR(A160="",B160="",T160=""),"",IFERROR(WORKDAY(B160,VLOOKUP(T160,'Lists &amp; Settings'!$A$2:$B$5,2,FALSE)),""))</f>
        <v/>
      </c>
      <c r="AC160" s="25">
        <f>IF(A160="","",IF(AB160="","Missing Data",IF(OR(U160="Approved",U160="Denied",U160="Canceled"),IF(W160="","Missing Decision Date",IF(W160&lt;=AB160,"Met","Missed")),IF(Dashboard!$B$2&gt;AB160,"Overdue",IF(AB160-Dashboard!$B$2&lt;=2,"Due Soon","On Track")))))</f>
        <v/>
      </c>
      <c r="AD160" s="26">
        <f>IF(A160="","",IF(B160="","Missing submitted date",IF(C160="","Missing requester",IF(D160="","Missing department",IF(E160="","Missing course code",IF(F160="","Missing course title",IF(H160="","Missing term",IF(Q160="","Missing effective date",IF(Q160&lt;B160,"Effective date precedes submission",IF(T160="","Missing priority",IF(U160="","Missing status",IF(OR(J160="",K160="",M160="",N160=""),"Missing meeting time",IF(OR(K160&lt;=J160,N160&lt;=M160),"End time must follow start time",IF(AND(OR(U160="Approved",U160="Denied",U160="Canceled"),W160=""),"Closed status needs decision date",IF(AND(W160&lt;&gt;"",W160&lt;B160),"Decision date precedes submission",IF(AND(X160&lt;&gt;"",U160&lt;&gt;"Approved"),"Implementation date requires Approved status",IF(AND(X160&lt;&gt;"",OR(W160="",X160&lt;W160)),"Implementation precedes decision","OK")))))))))))))))))</f>
        <v/>
      </c>
    </row>
    <row r="161">
      <c r="A161" s="19" t="n"/>
      <c r="B161" s="35" t="n"/>
      <c r="C161" s="19" t="n"/>
      <c r="D161" s="19" t="n"/>
      <c r="E161" s="19" t="n"/>
      <c r="F161" s="19" t="n"/>
      <c r="G161" s="19" t="n"/>
      <c r="H161" s="19" t="n"/>
      <c r="I161" s="19" t="n"/>
      <c r="J161" s="21" t="n"/>
      <c r="K161" s="21" t="n"/>
      <c r="L161" s="19" t="n"/>
      <c r="M161" s="21" t="n"/>
      <c r="N161" s="21" t="n"/>
      <c r="O161" s="19" t="n"/>
      <c r="P161" s="19" t="n"/>
      <c r="Q161" s="35" t="n"/>
      <c r="R161" s="19" t="n"/>
      <c r="S161" s="19" t="n"/>
      <c r="T161" s="19" t="n"/>
      <c r="U161" s="19" t="n"/>
      <c r="V161" s="19" t="n"/>
      <c r="W161" s="35" t="n"/>
      <c r="X161" s="35" t="n"/>
      <c r="Y161" s="22" t="n"/>
      <c r="Z161" s="23">
        <f>IF(OR(A161="",B161=""),"",MAX(0,IF(W161&lt;&gt;"",W161-B161,Dashboard!$B$2-B161)))</f>
        <v/>
      </c>
      <c r="AA161" s="23">
        <f>IF(OR(A161="",B161="",W161=""),"",MAX(0,W161-B161))</f>
        <v/>
      </c>
      <c r="AB161" s="36">
        <f>IF(OR(A161="",B161="",T161=""),"",IFERROR(WORKDAY(B161,VLOOKUP(T161,'Lists &amp; Settings'!$A$2:$B$5,2,FALSE)),""))</f>
        <v/>
      </c>
      <c r="AC161" s="25">
        <f>IF(A161="","",IF(AB161="","Missing Data",IF(OR(U161="Approved",U161="Denied",U161="Canceled"),IF(W161="","Missing Decision Date",IF(W161&lt;=AB161,"Met","Missed")),IF(Dashboard!$B$2&gt;AB161,"Overdue",IF(AB161-Dashboard!$B$2&lt;=2,"Due Soon","On Track")))))</f>
        <v/>
      </c>
      <c r="AD161" s="26">
        <f>IF(A161="","",IF(B161="","Missing submitted date",IF(C161="","Missing requester",IF(D161="","Missing department",IF(E161="","Missing course code",IF(F161="","Missing course title",IF(H161="","Missing term",IF(Q161="","Missing effective date",IF(Q161&lt;B161,"Effective date precedes submission",IF(T161="","Missing priority",IF(U161="","Missing status",IF(OR(J161="",K161="",M161="",N161=""),"Missing meeting time",IF(OR(K161&lt;=J161,N161&lt;=M161),"End time must follow start time",IF(AND(OR(U161="Approved",U161="Denied",U161="Canceled"),W161=""),"Closed status needs decision date",IF(AND(W161&lt;&gt;"",W161&lt;B161),"Decision date precedes submission",IF(AND(X161&lt;&gt;"",U161&lt;&gt;"Approved"),"Implementation date requires Approved status",IF(AND(X161&lt;&gt;"",OR(W161="",X161&lt;W161)),"Implementation precedes decision","OK")))))))))))))))))</f>
        <v/>
      </c>
    </row>
    <row r="162">
      <c r="A162" s="19" t="n"/>
      <c r="B162" s="35" t="n"/>
      <c r="C162" s="19" t="n"/>
      <c r="D162" s="19" t="n"/>
      <c r="E162" s="19" t="n"/>
      <c r="F162" s="19" t="n"/>
      <c r="G162" s="19" t="n"/>
      <c r="H162" s="19" t="n"/>
      <c r="I162" s="19" t="n"/>
      <c r="J162" s="21" t="n"/>
      <c r="K162" s="21" t="n"/>
      <c r="L162" s="19" t="n"/>
      <c r="M162" s="21" t="n"/>
      <c r="N162" s="21" t="n"/>
      <c r="O162" s="19" t="n"/>
      <c r="P162" s="19" t="n"/>
      <c r="Q162" s="35" t="n"/>
      <c r="R162" s="19" t="n"/>
      <c r="S162" s="19" t="n"/>
      <c r="T162" s="19" t="n"/>
      <c r="U162" s="19" t="n"/>
      <c r="V162" s="19" t="n"/>
      <c r="W162" s="35" t="n"/>
      <c r="X162" s="35" t="n"/>
      <c r="Y162" s="22" t="n"/>
      <c r="Z162" s="23">
        <f>IF(OR(A162="",B162=""),"",MAX(0,IF(W162&lt;&gt;"",W162-B162,Dashboard!$B$2-B162)))</f>
        <v/>
      </c>
      <c r="AA162" s="23">
        <f>IF(OR(A162="",B162="",W162=""),"",MAX(0,W162-B162))</f>
        <v/>
      </c>
      <c r="AB162" s="36">
        <f>IF(OR(A162="",B162="",T162=""),"",IFERROR(WORKDAY(B162,VLOOKUP(T162,'Lists &amp; Settings'!$A$2:$B$5,2,FALSE)),""))</f>
        <v/>
      </c>
      <c r="AC162" s="25">
        <f>IF(A162="","",IF(AB162="","Missing Data",IF(OR(U162="Approved",U162="Denied",U162="Canceled"),IF(W162="","Missing Decision Date",IF(W162&lt;=AB162,"Met","Missed")),IF(Dashboard!$B$2&gt;AB162,"Overdue",IF(AB162-Dashboard!$B$2&lt;=2,"Due Soon","On Track")))))</f>
        <v/>
      </c>
      <c r="AD162" s="26">
        <f>IF(A162="","",IF(B162="","Missing submitted date",IF(C162="","Missing requester",IF(D162="","Missing department",IF(E162="","Missing course code",IF(F162="","Missing course title",IF(H162="","Missing term",IF(Q162="","Missing effective date",IF(Q162&lt;B162,"Effective date precedes submission",IF(T162="","Missing priority",IF(U162="","Missing status",IF(OR(J162="",K162="",M162="",N162=""),"Missing meeting time",IF(OR(K162&lt;=J162,N162&lt;=M162),"End time must follow start time",IF(AND(OR(U162="Approved",U162="Denied",U162="Canceled"),W162=""),"Closed status needs decision date",IF(AND(W162&lt;&gt;"",W162&lt;B162),"Decision date precedes submission",IF(AND(X162&lt;&gt;"",U162&lt;&gt;"Approved"),"Implementation date requires Approved status",IF(AND(X162&lt;&gt;"",OR(W162="",X162&lt;W162)),"Implementation precedes decision","OK")))))))))))))))))</f>
        <v/>
      </c>
    </row>
    <row r="163">
      <c r="A163" s="19" t="n"/>
      <c r="B163" s="35" t="n"/>
      <c r="C163" s="19" t="n"/>
      <c r="D163" s="19" t="n"/>
      <c r="E163" s="19" t="n"/>
      <c r="F163" s="19" t="n"/>
      <c r="G163" s="19" t="n"/>
      <c r="H163" s="19" t="n"/>
      <c r="I163" s="19" t="n"/>
      <c r="J163" s="21" t="n"/>
      <c r="K163" s="21" t="n"/>
      <c r="L163" s="19" t="n"/>
      <c r="M163" s="21" t="n"/>
      <c r="N163" s="21" t="n"/>
      <c r="O163" s="19" t="n"/>
      <c r="P163" s="19" t="n"/>
      <c r="Q163" s="35" t="n"/>
      <c r="R163" s="19" t="n"/>
      <c r="S163" s="19" t="n"/>
      <c r="T163" s="19" t="n"/>
      <c r="U163" s="19" t="n"/>
      <c r="V163" s="19" t="n"/>
      <c r="W163" s="35" t="n"/>
      <c r="X163" s="35" t="n"/>
      <c r="Y163" s="22" t="n"/>
      <c r="Z163" s="23">
        <f>IF(OR(A163="",B163=""),"",MAX(0,IF(W163&lt;&gt;"",W163-B163,Dashboard!$B$2-B163)))</f>
        <v/>
      </c>
      <c r="AA163" s="23">
        <f>IF(OR(A163="",B163="",W163=""),"",MAX(0,W163-B163))</f>
        <v/>
      </c>
      <c r="AB163" s="36">
        <f>IF(OR(A163="",B163="",T163=""),"",IFERROR(WORKDAY(B163,VLOOKUP(T163,'Lists &amp; Settings'!$A$2:$B$5,2,FALSE)),""))</f>
        <v/>
      </c>
      <c r="AC163" s="25">
        <f>IF(A163="","",IF(AB163="","Missing Data",IF(OR(U163="Approved",U163="Denied",U163="Canceled"),IF(W163="","Missing Decision Date",IF(W163&lt;=AB163,"Met","Missed")),IF(Dashboard!$B$2&gt;AB163,"Overdue",IF(AB163-Dashboard!$B$2&lt;=2,"Due Soon","On Track")))))</f>
        <v/>
      </c>
      <c r="AD163" s="26">
        <f>IF(A163="","",IF(B163="","Missing submitted date",IF(C163="","Missing requester",IF(D163="","Missing department",IF(E163="","Missing course code",IF(F163="","Missing course title",IF(H163="","Missing term",IF(Q163="","Missing effective date",IF(Q163&lt;B163,"Effective date precedes submission",IF(T163="","Missing priority",IF(U163="","Missing status",IF(OR(J163="",K163="",M163="",N163=""),"Missing meeting time",IF(OR(K163&lt;=J163,N163&lt;=M163),"End time must follow start time",IF(AND(OR(U163="Approved",U163="Denied",U163="Canceled"),W163=""),"Closed status needs decision date",IF(AND(W163&lt;&gt;"",W163&lt;B163),"Decision date precedes submission",IF(AND(X163&lt;&gt;"",U163&lt;&gt;"Approved"),"Implementation date requires Approved status",IF(AND(X163&lt;&gt;"",OR(W163="",X163&lt;W163)),"Implementation precedes decision","OK")))))))))))))))))</f>
        <v/>
      </c>
    </row>
    <row r="164">
      <c r="A164" s="19" t="n"/>
      <c r="B164" s="35" t="n"/>
      <c r="C164" s="19" t="n"/>
      <c r="D164" s="19" t="n"/>
      <c r="E164" s="19" t="n"/>
      <c r="F164" s="19" t="n"/>
      <c r="G164" s="19" t="n"/>
      <c r="H164" s="19" t="n"/>
      <c r="I164" s="19" t="n"/>
      <c r="J164" s="21" t="n"/>
      <c r="K164" s="21" t="n"/>
      <c r="L164" s="19" t="n"/>
      <c r="M164" s="21" t="n"/>
      <c r="N164" s="21" t="n"/>
      <c r="O164" s="19" t="n"/>
      <c r="P164" s="19" t="n"/>
      <c r="Q164" s="35" t="n"/>
      <c r="R164" s="19" t="n"/>
      <c r="S164" s="19" t="n"/>
      <c r="T164" s="19" t="n"/>
      <c r="U164" s="19" t="n"/>
      <c r="V164" s="19" t="n"/>
      <c r="W164" s="35" t="n"/>
      <c r="X164" s="35" t="n"/>
      <c r="Y164" s="22" t="n"/>
      <c r="Z164" s="23">
        <f>IF(OR(A164="",B164=""),"",MAX(0,IF(W164&lt;&gt;"",W164-B164,Dashboard!$B$2-B164)))</f>
        <v/>
      </c>
      <c r="AA164" s="23">
        <f>IF(OR(A164="",B164="",W164=""),"",MAX(0,W164-B164))</f>
        <v/>
      </c>
      <c r="AB164" s="36">
        <f>IF(OR(A164="",B164="",T164=""),"",IFERROR(WORKDAY(B164,VLOOKUP(T164,'Lists &amp; Settings'!$A$2:$B$5,2,FALSE)),""))</f>
        <v/>
      </c>
      <c r="AC164" s="25">
        <f>IF(A164="","",IF(AB164="","Missing Data",IF(OR(U164="Approved",U164="Denied",U164="Canceled"),IF(W164="","Missing Decision Date",IF(W164&lt;=AB164,"Met","Missed")),IF(Dashboard!$B$2&gt;AB164,"Overdue",IF(AB164-Dashboard!$B$2&lt;=2,"Due Soon","On Track")))))</f>
        <v/>
      </c>
      <c r="AD164" s="26">
        <f>IF(A164="","",IF(B164="","Missing submitted date",IF(C164="","Missing requester",IF(D164="","Missing department",IF(E164="","Missing course code",IF(F164="","Missing course title",IF(H164="","Missing term",IF(Q164="","Missing effective date",IF(Q164&lt;B164,"Effective date precedes submission",IF(T164="","Missing priority",IF(U164="","Missing status",IF(OR(J164="",K164="",M164="",N164=""),"Missing meeting time",IF(OR(K164&lt;=J164,N164&lt;=M164),"End time must follow start time",IF(AND(OR(U164="Approved",U164="Denied",U164="Canceled"),W164=""),"Closed status needs decision date",IF(AND(W164&lt;&gt;"",W164&lt;B164),"Decision date precedes submission",IF(AND(X164&lt;&gt;"",U164&lt;&gt;"Approved"),"Implementation date requires Approved status",IF(AND(X164&lt;&gt;"",OR(W164="",X164&lt;W164)),"Implementation precedes decision","OK")))))))))))))))))</f>
        <v/>
      </c>
    </row>
    <row r="165">
      <c r="A165" s="19" t="n"/>
      <c r="B165" s="35" t="n"/>
      <c r="C165" s="19" t="n"/>
      <c r="D165" s="19" t="n"/>
      <c r="E165" s="19" t="n"/>
      <c r="F165" s="19" t="n"/>
      <c r="G165" s="19" t="n"/>
      <c r="H165" s="19" t="n"/>
      <c r="I165" s="19" t="n"/>
      <c r="J165" s="21" t="n"/>
      <c r="K165" s="21" t="n"/>
      <c r="L165" s="19" t="n"/>
      <c r="M165" s="21" t="n"/>
      <c r="N165" s="21" t="n"/>
      <c r="O165" s="19" t="n"/>
      <c r="P165" s="19" t="n"/>
      <c r="Q165" s="35" t="n"/>
      <c r="R165" s="19" t="n"/>
      <c r="S165" s="19" t="n"/>
      <c r="T165" s="19" t="n"/>
      <c r="U165" s="19" t="n"/>
      <c r="V165" s="19" t="n"/>
      <c r="W165" s="35" t="n"/>
      <c r="X165" s="35" t="n"/>
      <c r="Y165" s="22" t="n"/>
      <c r="Z165" s="23">
        <f>IF(OR(A165="",B165=""),"",MAX(0,IF(W165&lt;&gt;"",W165-B165,Dashboard!$B$2-B165)))</f>
        <v/>
      </c>
      <c r="AA165" s="23">
        <f>IF(OR(A165="",B165="",W165=""),"",MAX(0,W165-B165))</f>
        <v/>
      </c>
      <c r="AB165" s="36">
        <f>IF(OR(A165="",B165="",T165=""),"",IFERROR(WORKDAY(B165,VLOOKUP(T165,'Lists &amp; Settings'!$A$2:$B$5,2,FALSE)),""))</f>
        <v/>
      </c>
      <c r="AC165" s="25">
        <f>IF(A165="","",IF(AB165="","Missing Data",IF(OR(U165="Approved",U165="Denied",U165="Canceled"),IF(W165="","Missing Decision Date",IF(W165&lt;=AB165,"Met","Missed")),IF(Dashboard!$B$2&gt;AB165,"Overdue",IF(AB165-Dashboard!$B$2&lt;=2,"Due Soon","On Track")))))</f>
        <v/>
      </c>
      <c r="AD165" s="26">
        <f>IF(A165="","",IF(B165="","Missing submitted date",IF(C165="","Missing requester",IF(D165="","Missing department",IF(E165="","Missing course code",IF(F165="","Missing course title",IF(H165="","Missing term",IF(Q165="","Missing effective date",IF(Q165&lt;B165,"Effective date precedes submission",IF(T165="","Missing priority",IF(U165="","Missing status",IF(OR(J165="",K165="",M165="",N165=""),"Missing meeting time",IF(OR(K165&lt;=J165,N165&lt;=M165),"End time must follow start time",IF(AND(OR(U165="Approved",U165="Denied",U165="Canceled"),W165=""),"Closed status needs decision date",IF(AND(W165&lt;&gt;"",W165&lt;B165),"Decision date precedes submission",IF(AND(X165&lt;&gt;"",U165&lt;&gt;"Approved"),"Implementation date requires Approved status",IF(AND(X165&lt;&gt;"",OR(W165="",X165&lt;W165)),"Implementation precedes decision","OK")))))))))))))))))</f>
        <v/>
      </c>
    </row>
    <row r="166">
      <c r="A166" s="19" t="n"/>
      <c r="B166" s="35" t="n"/>
      <c r="C166" s="19" t="n"/>
      <c r="D166" s="19" t="n"/>
      <c r="E166" s="19" t="n"/>
      <c r="F166" s="19" t="n"/>
      <c r="G166" s="19" t="n"/>
      <c r="H166" s="19" t="n"/>
      <c r="I166" s="19" t="n"/>
      <c r="J166" s="21" t="n"/>
      <c r="K166" s="21" t="n"/>
      <c r="L166" s="19" t="n"/>
      <c r="M166" s="21" t="n"/>
      <c r="N166" s="21" t="n"/>
      <c r="O166" s="19" t="n"/>
      <c r="P166" s="19" t="n"/>
      <c r="Q166" s="35" t="n"/>
      <c r="R166" s="19" t="n"/>
      <c r="S166" s="19" t="n"/>
      <c r="T166" s="19" t="n"/>
      <c r="U166" s="19" t="n"/>
      <c r="V166" s="19" t="n"/>
      <c r="W166" s="35" t="n"/>
      <c r="X166" s="35" t="n"/>
      <c r="Y166" s="22" t="n"/>
      <c r="Z166" s="23">
        <f>IF(OR(A166="",B166=""),"",MAX(0,IF(W166&lt;&gt;"",W166-B166,Dashboard!$B$2-B166)))</f>
        <v/>
      </c>
      <c r="AA166" s="23">
        <f>IF(OR(A166="",B166="",W166=""),"",MAX(0,W166-B166))</f>
        <v/>
      </c>
      <c r="AB166" s="36">
        <f>IF(OR(A166="",B166="",T166=""),"",IFERROR(WORKDAY(B166,VLOOKUP(T166,'Lists &amp; Settings'!$A$2:$B$5,2,FALSE)),""))</f>
        <v/>
      </c>
      <c r="AC166" s="25">
        <f>IF(A166="","",IF(AB166="","Missing Data",IF(OR(U166="Approved",U166="Denied",U166="Canceled"),IF(W166="","Missing Decision Date",IF(W166&lt;=AB166,"Met","Missed")),IF(Dashboard!$B$2&gt;AB166,"Overdue",IF(AB166-Dashboard!$B$2&lt;=2,"Due Soon","On Track")))))</f>
        <v/>
      </c>
      <c r="AD166" s="26">
        <f>IF(A166="","",IF(B166="","Missing submitted date",IF(C166="","Missing requester",IF(D166="","Missing department",IF(E166="","Missing course code",IF(F166="","Missing course title",IF(H166="","Missing term",IF(Q166="","Missing effective date",IF(Q166&lt;B166,"Effective date precedes submission",IF(T166="","Missing priority",IF(U166="","Missing status",IF(OR(J166="",K166="",M166="",N166=""),"Missing meeting time",IF(OR(K166&lt;=J166,N166&lt;=M166),"End time must follow start time",IF(AND(OR(U166="Approved",U166="Denied",U166="Canceled"),W166=""),"Closed status needs decision date",IF(AND(W166&lt;&gt;"",W166&lt;B166),"Decision date precedes submission",IF(AND(X166&lt;&gt;"",U166&lt;&gt;"Approved"),"Implementation date requires Approved status",IF(AND(X166&lt;&gt;"",OR(W166="",X166&lt;W166)),"Implementation precedes decision","OK")))))))))))))))))</f>
        <v/>
      </c>
    </row>
    <row r="167">
      <c r="A167" s="19" t="n"/>
      <c r="B167" s="35" t="n"/>
      <c r="C167" s="19" t="n"/>
      <c r="D167" s="19" t="n"/>
      <c r="E167" s="19" t="n"/>
      <c r="F167" s="19" t="n"/>
      <c r="G167" s="19" t="n"/>
      <c r="H167" s="19" t="n"/>
      <c r="I167" s="19" t="n"/>
      <c r="J167" s="21" t="n"/>
      <c r="K167" s="21" t="n"/>
      <c r="L167" s="19" t="n"/>
      <c r="M167" s="21" t="n"/>
      <c r="N167" s="21" t="n"/>
      <c r="O167" s="19" t="n"/>
      <c r="P167" s="19" t="n"/>
      <c r="Q167" s="35" t="n"/>
      <c r="R167" s="19" t="n"/>
      <c r="S167" s="19" t="n"/>
      <c r="T167" s="19" t="n"/>
      <c r="U167" s="19" t="n"/>
      <c r="V167" s="19" t="n"/>
      <c r="W167" s="35" t="n"/>
      <c r="X167" s="35" t="n"/>
      <c r="Y167" s="22" t="n"/>
      <c r="Z167" s="23">
        <f>IF(OR(A167="",B167=""),"",MAX(0,IF(W167&lt;&gt;"",W167-B167,Dashboard!$B$2-B167)))</f>
        <v/>
      </c>
      <c r="AA167" s="23">
        <f>IF(OR(A167="",B167="",W167=""),"",MAX(0,W167-B167))</f>
        <v/>
      </c>
      <c r="AB167" s="36">
        <f>IF(OR(A167="",B167="",T167=""),"",IFERROR(WORKDAY(B167,VLOOKUP(T167,'Lists &amp; Settings'!$A$2:$B$5,2,FALSE)),""))</f>
        <v/>
      </c>
      <c r="AC167" s="25">
        <f>IF(A167="","",IF(AB167="","Missing Data",IF(OR(U167="Approved",U167="Denied",U167="Canceled"),IF(W167="","Missing Decision Date",IF(W167&lt;=AB167,"Met","Missed")),IF(Dashboard!$B$2&gt;AB167,"Overdue",IF(AB167-Dashboard!$B$2&lt;=2,"Due Soon","On Track")))))</f>
        <v/>
      </c>
      <c r="AD167" s="26">
        <f>IF(A167="","",IF(B167="","Missing submitted date",IF(C167="","Missing requester",IF(D167="","Missing department",IF(E167="","Missing course code",IF(F167="","Missing course title",IF(H167="","Missing term",IF(Q167="","Missing effective date",IF(Q167&lt;B167,"Effective date precedes submission",IF(T167="","Missing priority",IF(U167="","Missing status",IF(OR(J167="",K167="",M167="",N167=""),"Missing meeting time",IF(OR(K167&lt;=J167,N167&lt;=M167),"End time must follow start time",IF(AND(OR(U167="Approved",U167="Denied",U167="Canceled"),W167=""),"Closed status needs decision date",IF(AND(W167&lt;&gt;"",W167&lt;B167),"Decision date precedes submission",IF(AND(X167&lt;&gt;"",U167&lt;&gt;"Approved"),"Implementation date requires Approved status",IF(AND(X167&lt;&gt;"",OR(W167="",X167&lt;W167)),"Implementation precedes decision","OK")))))))))))))))))</f>
        <v/>
      </c>
    </row>
    <row r="168">
      <c r="A168" s="19" t="n"/>
      <c r="B168" s="35" t="n"/>
      <c r="C168" s="19" t="n"/>
      <c r="D168" s="19" t="n"/>
      <c r="E168" s="19" t="n"/>
      <c r="F168" s="19" t="n"/>
      <c r="G168" s="19" t="n"/>
      <c r="H168" s="19" t="n"/>
      <c r="I168" s="19" t="n"/>
      <c r="J168" s="21" t="n"/>
      <c r="K168" s="21" t="n"/>
      <c r="L168" s="19" t="n"/>
      <c r="M168" s="21" t="n"/>
      <c r="N168" s="21" t="n"/>
      <c r="O168" s="19" t="n"/>
      <c r="P168" s="19" t="n"/>
      <c r="Q168" s="35" t="n"/>
      <c r="R168" s="19" t="n"/>
      <c r="S168" s="19" t="n"/>
      <c r="T168" s="19" t="n"/>
      <c r="U168" s="19" t="n"/>
      <c r="V168" s="19" t="n"/>
      <c r="W168" s="35" t="n"/>
      <c r="X168" s="35" t="n"/>
      <c r="Y168" s="22" t="n"/>
      <c r="Z168" s="23">
        <f>IF(OR(A168="",B168=""),"",MAX(0,IF(W168&lt;&gt;"",W168-B168,Dashboard!$B$2-B168)))</f>
        <v/>
      </c>
      <c r="AA168" s="23">
        <f>IF(OR(A168="",B168="",W168=""),"",MAX(0,W168-B168))</f>
        <v/>
      </c>
      <c r="AB168" s="36">
        <f>IF(OR(A168="",B168="",T168=""),"",IFERROR(WORKDAY(B168,VLOOKUP(T168,'Lists &amp; Settings'!$A$2:$B$5,2,FALSE)),""))</f>
        <v/>
      </c>
      <c r="AC168" s="25">
        <f>IF(A168="","",IF(AB168="","Missing Data",IF(OR(U168="Approved",U168="Denied",U168="Canceled"),IF(W168="","Missing Decision Date",IF(W168&lt;=AB168,"Met","Missed")),IF(Dashboard!$B$2&gt;AB168,"Overdue",IF(AB168-Dashboard!$B$2&lt;=2,"Due Soon","On Track")))))</f>
        <v/>
      </c>
      <c r="AD168" s="26">
        <f>IF(A168="","",IF(B168="","Missing submitted date",IF(C168="","Missing requester",IF(D168="","Missing department",IF(E168="","Missing course code",IF(F168="","Missing course title",IF(H168="","Missing term",IF(Q168="","Missing effective date",IF(Q168&lt;B168,"Effective date precedes submission",IF(T168="","Missing priority",IF(U168="","Missing status",IF(OR(J168="",K168="",M168="",N168=""),"Missing meeting time",IF(OR(K168&lt;=J168,N168&lt;=M168),"End time must follow start time",IF(AND(OR(U168="Approved",U168="Denied",U168="Canceled"),W168=""),"Closed status needs decision date",IF(AND(W168&lt;&gt;"",W168&lt;B168),"Decision date precedes submission",IF(AND(X168&lt;&gt;"",U168&lt;&gt;"Approved"),"Implementation date requires Approved status",IF(AND(X168&lt;&gt;"",OR(W168="",X168&lt;W168)),"Implementation precedes decision","OK")))))))))))))))))</f>
        <v/>
      </c>
    </row>
    <row r="169">
      <c r="A169" s="19" t="n"/>
      <c r="B169" s="35" t="n"/>
      <c r="C169" s="19" t="n"/>
      <c r="D169" s="19" t="n"/>
      <c r="E169" s="19" t="n"/>
      <c r="F169" s="19" t="n"/>
      <c r="G169" s="19" t="n"/>
      <c r="H169" s="19" t="n"/>
      <c r="I169" s="19" t="n"/>
      <c r="J169" s="21" t="n"/>
      <c r="K169" s="21" t="n"/>
      <c r="L169" s="19" t="n"/>
      <c r="M169" s="21" t="n"/>
      <c r="N169" s="21" t="n"/>
      <c r="O169" s="19" t="n"/>
      <c r="P169" s="19" t="n"/>
      <c r="Q169" s="35" t="n"/>
      <c r="R169" s="19" t="n"/>
      <c r="S169" s="19" t="n"/>
      <c r="T169" s="19" t="n"/>
      <c r="U169" s="19" t="n"/>
      <c r="V169" s="19" t="n"/>
      <c r="W169" s="35" t="n"/>
      <c r="X169" s="35" t="n"/>
      <c r="Y169" s="22" t="n"/>
      <c r="Z169" s="23">
        <f>IF(OR(A169="",B169=""),"",MAX(0,IF(W169&lt;&gt;"",W169-B169,Dashboard!$B$2-B169)))</f>
        <v/>
      </c>
      <c r="AA169" s="23">
        <f>IF(OR(A169="",B169="",W169=""),"",MAX(0,W169-B169))</f>
        <v/>
      </c>
      <c r="AB169" s="36">
        <f>IF(OR(A169="",B169="",T169=""),"",IFERROR(WORKDAY(B169,VLOOKUP(T169,'Lists &amp; Settings'!$A$2:$B$5,2,FALSE)),""))</f>
        <v/>
      </c>
      <c r="AC169" s="25">
        <f>IF(A169="","",IF(AB169="","Missing Data",IF(OR(U169="Approved",U169="Denied",U169="Canceled"),IF(W169="","Missing Decision Date",IF(W169&lt;=AB169,"Met","Missed")),IF(Dashboard!$B$2&gt;AB169,"Overdue",IF(AB169-Dashboard!$B$2&lt;=2,"Due Soon","On Track")))))</f>
        <v/>
      </c>
      <c r="AD169" s="26">
        <f>IF(A169="","",IF(B169="","Missing submitted date",IF(C169="","Missing requester",IF(D169="","Missing department",IF(E169="","Missing course code",IF(F169="","Missing course title",IF(H169="","Missing term",IF(Q169="","Missing effective date",IF(Q169&lt;B169,"Effective date precedes submission",IF(T169="","Missing priority",IF(U169="","Missing status",IF(OR(J169="",K169="",M169="",N169=""),"Missing meeting time",IF(OR(K169&lt;=J169,N169&lt;=M169),"End time must follow start time",IF(AND(OR(U169="Approved",U169="Denied",U169="Canceled"),W169=""),"Closed status needs decision date",IF(AND(W169&lt;&gt;"",W169&lt;B169),"Decision date precedes submission",IF(AND(X169&lt;&gt;"",U169&lt;&gt;"Approved"),"Implementation date requires Approved status",IF(AND(X169&lt;&gt;"",OR(W169="",X169&lt;W169)),"Implementation precedes decision","OK")))))))))))))))))</f>
        <v/>
      </c>
    </row>
    <row r="170">
      <c r="A170" s="19" t="n"/>
      <c r="B170" s="35" t="n"/>
      <c r="C170" s="19" t="n"/>
      <c r="D170" s="19" t="n"/>
      <c r="E170" s="19" t="n"/>
      <c r="F170" s="19" t="n"/>
      <c r="G170" s="19" t="n"/>
      <c r="H170" s="19" t="n"/>
      <c r="I170" s="19" t="n"/>
      <c r="J170" s="21" t="n"/>
      <c r="K170" s="21" t="n"/>
      <c r="L170" s="19" t="n"/>
      <c r="M170" s="21" t="n"/>
      <c r="N170" s="21" t="n"/>
      <c r="O170" s="19" t="n"/>
      <c r="P170" s="19" t="n"/>
      <c r="Q170" s="35" t="n"/>
      <c r="R170" s="19" t="n"/>
      <c r="S170" s="19" t="n"/>
      <c r="T170" s="19" t="n"/>
      <c r="U170" s="19" t="n"/>
      <c r="V170" s="19" t="n"/>
      <c r="W170" s="35" t="n"/>
      <c r="X170" s="35" t="n"/>
      <c r="Y170" s="22" t="n"/>
      <c r="Z170" s="23">
        <f>IF(OR(A170="",B170=""),"",MAX(0,IF(W170&lt;&gt;"",W170-B170,Dashboard!$B$2-B170)))</f>
        <v/>
      </c>
      <c r="AA170" s="23">
        <f>IF(OR(A170="",B170="",W170=""),"",MAX(0,W170-B170))</f>
        <v/>
      </c>
      <c r="AB170" s="36">
        <f>IF(OR(A170="",B170="",T170=""),"",IFERROR(WORKDAY(B170,VLOOKUP(T170,'Lists &amp; Settings'!$A$2:$B$5,2,FALSE)),""))</f>
        <v/>
      </c>
      <c r="AC170" s="25">
        <f>IF(A170="","",IF(AB170="","Missing Data",IF(OR(U170="Approved",U170="Denied",U170="Canceled"),IF(W170="","Missing Decision Date",IF(W170&lt;=AB170,"Met","Missed")),IF(Dashboard!$B$2&gt;AB170,"Overdue",IF(AB170-Dashboard!$B$2&lt;=2,"Due Soon","On Track")))))</f>
        <v/>
      </c>
      <c r="AD170" s="26">
        <f>IF(A170="","",IF(B170="","Missing submitted date",IF(C170="","Missing requester",IF(D170="","Missing department",IF(E170="","Missing course code",IF(F170="","Missing course title",IF(H170="","Missing term",IF(Q170="","Missing effective date",IF(Q170&lt;B170,"Effective date precedes submission",IF(T170="","Missing priority",IF(U170="","Missing status",IF(OR(J170="",K170="",M170="",N170=""),"Missing meeting time",IF(OR(K170&lt;=J170,N170&lt;=M170),"End time must follow start time",IF(AND(OR(U170="Approved",U170="Denied",U170="Canceled"),W170=""),"Closed status needs decision date",IF(AND(W170&lt;&gt;"",W170&lt;B170),"Decision date precedes submission",IF(AND(X170&lt;&gt;"",U170&lt;&gt;"Approved"),"Implementation date requires Approved status",IF(AND(X170&lt;&gt;"",OR(W170="",X170&lt;W170)),"Implementation precedes decision","OK")))))))))))))))))</f>
        <v/>
      </c>
    </row>
    <row r="171">
      <c r="A171" s="19" t="n"/>
      <c r="B171" s="35" t="n"/>
      <c r="C171" s="19" t="n"/>
      <c r="D171" s="19" t="n"/>
      <c r="E171" s="19" t="n"/>
      <c r="F171" s="19" t="n"/>
      <c r="G171" s="19" t="n"/>
      <c r="H171" s="19" t="n"/>
      <c r="I171" s="19" t="n"/>
      <c r="J171" s="21" t="n"/>
      <c r="K171" s="21" t="n"/>
      <c r="L171" s="19" t="n"/>
      <c r="M171" s="21" t="n"/>
      <c r="N171" s="21" t="n"/>
      <c r="O171" s="19" t="n"/>
      <c r="P171" s="19" t="n"/>
      <c r="Q171" s="35" t="n"/>
      <c r="R171" s="19" t="n"/>
      <c r="S171" s="19" t="n"/>
      <c r="T171" s="19" t="n"/>
      <c r="U171" s="19" t="n"/>
      <c r="V171" s="19" t="n"/>
      <c r="W171" s="35" t="n"/>
      <c r="X171" s="35" t="n"/>
      <c r="Y171" s="22" t="n"/>
      <c r="Z171" s="23">
        <f>IF(OR(A171="",B171=""),"",MAX(0,IF(W171&lt;&gt;"",W171-B171,Dashboard!$B$2-B171)))</f>
        <v/>
      </c>
      <c r="AA171" s="23">
        <f>IF(OR(A171="",B171="",W171=""),"",MAX(0,W171-B171))</f>
        <v/>
      </c>
      <c r="AB171" s="36">
        <f>IF(OR(A171="",B171="",T171=""),"",IFERROR(WORKDAY(B171,VLOOKUP(T171,'Lists &amp; Settings'!$A$2:$B$5,2,FALSE)),""))</f>
        <v/>
      </c>
      <c r="AC171" s="25">
        <f>IF(A171="","",IF(AB171="","Missing Data",IF(OR(U171="Approved",U171="Denied",U171="Canceled"),IF(W171="","Missing Decision Date",IF(W171&lt;=AB171,"Met","Missed")),IF(Dashboard!$B$2&gt;AB171,"Overdue",IF(AB171-Dashboard!$B$2&lt;=2,"Due Soon","On Track")))))</f>
        <v/>
      </c>
      <c r="AD171" s="26">
        <f>IF(A171="","",IF(B171="","Missing submitted date",IF(C171="","Missing requester",IF(D171="","Missing department",IF(E171="","Missing course code",IF(F171="","Missing course title",IF(H171="","Missing term",IF(Q171="","Missing effective date",IF(Q171&lt;B171,"Effective date precedes submission",IF(T171="","Missing priority",IF(U171="","Missing status",IF(OR(J171="",K171="",M171="",N171=""),"Missing meeting time",IF(OR(K171&lt;=J171,N171&lt;=M171),"End time must follow start time",IF(AND(OR(U171="Approved",U171="Denied",U171="Canceled"),W171=""),"Closed status needs decision date",IF(AND(W171&lt;&gt;"",W171&lt;B171),"Decision date precedes submission",IF(AND(X171&lt;&gt;"",U171&lt;&gt;"Approved"),"Implementation date requires Approved status",IF(AND(X171&lt;&gt;"",OR(W171="",X171&lt;W171)),"Implementation precedes decision","OK")))))))))))))))))</f>
        <v/>
      </c>
    </row>
    <row r="172">
      <c r="A172" s="19" t="n"/>
      <c r="B172" s="35" t="n"/>
      <c r="C172" s="19" t="n"/>
      <c r="D172" s="19" t="n"/>
      <c r="E172" s="19" t="n"/>
      <c r="F172" s="19" t="n"/>
      <c r="G172" s="19" t="n"/>
      <c r="H172" s="19" t="n"/>
      <c r="I172" s="19" t="n"/>
      <c r="J172" s="21" t="n"/>
      <c r="K172" s="21" t="n"/>
      <c r="L172" s="19" t="n"/>
      <c r="M172" s="21" t="n"/>
      <c r="N172" s="21" t="n"/>
      <c r="O172" s="19" t="n"/>
      <c r="P172" s="19" t="n"/>
      <c r="Q172" s="35" t="n"/>
      <c r="R172" s="19" t="n"/>
      <c r="S172" s="19" t="n"/>
      <c r="T172" s="19" t="n"/>
      <c r="U172" s="19" t="n"/>
      <c r="V172" s="19" t="n"/>
      <c r="W172" s="35" t="n"/>
      <c r="X172" s="35" t="n"/>
      <c r="Y172" s="22" t="n"/>
      <c r="Z172" s="23">
        <f>IF(OR(A172="",B172=""),"",MAX(0,IF(W172&lt;&gt;"",W172-B172,Dashboard!$B$2-B172)))</f>
        <v/>
      </c>
      <c r="AA172" s="23">
        <f>IF(OR(A172="",B172="",W172=""),"",MAX(0,W172-B172))</f>
        <v/>
      </c>
      <c r="AB172" s="36">
        <f>IF(OR(A172="",B172="",T172=""),"",IFERROR(WORKDAY(B172,VLOOKUP(T172,'Lists &amp; Settings'!$A$2:$B$5,2,FALSE)),""))</f>
        <v/>
      </c>
      <c r="AC172" s="25">
        <f>IF(A172="","",IF(AB172="","Missing Data",IF(OR(U172="Approved",U172="Denied",U172="Canceled"),IF(W172="","Missing Decision Date",IF(W172&lt;=AB172,"Met","Missed")),IF(Dashboard!$B$2&gt;AB172,"Overdue",IF(AB172-Dashboard!$B$2&lt;=2,"Due Soon","On Track")))))</f>
        <v/>
      </c>
      <c r="AD172" s="26">
        <f>IF(A172="","",IF(B172="","Missing submitted date",IF(C172="","Missing requester",IF(D172="","Missing department",IF(E172="","Missing course code",IF(F172="","Missing course title",IF(H172="","Missing term",IF(Q172="","Missing effective date",IF(Q172&lt;B172,"Effective date precedes submission",IF(T172="","Missing priority",IF(U172="","Missing status",IF(OR(J172="",K172="",M172="",N172=""),"Missing meeting time",IF(OR(K172&lt;=J172,N172&lt;=M172),"End time must follow start time",IF(AND(OR(U172="Approved",U172="Denied",U172="Canceled"),W172=""),"Closed status needs decision date",IF(AND(W172&lt;&gt;"",W172&lt;B172),"Decision date precedes submission",IF(AND(X172&lt;&gt;"",U172&lt;&gt;"Approved"),"Implementation date requires Approved status",IF(AND(X172&lt;&gt;"",OR(W172="",X172&lt;W172)),"Implementation precedes decision","OK")))))))))))))))))</f>
        <v/>
      </c>
    </row>
    <row r="173">
      <c r="A173" s="19" t="n"/>
      <c r="B173" s="35" t="n"/>
      <c r="C173" s="19" t="n"/>
      <c r="D173" s="19" t="n"/>
      <c r="E173" s="19" t="n"/>
      <c r="F173" s="19" t="n"/>
      <c r="G173" s="19" t="n"/>
      <c r="H173" s="19" t="n"/>
      <c r="I173" s="19" t="n"/>
      <c r="J173" s="21" t="n"/>
      <c r="K173" s="21" t="n"/>
      <c r="L173" s="19" t="n"/>
      <c r="M173" s="21" t="n"/>
      <c r="N173" s="21" t="n"/>
      <c r="O173" s="19" t="n"/>
      <c r="P173" s="19" t="n"/>
      <c r="Q173" s="35" t="n"/>
      <c r="R173" s="19" t="n"/>
      <c r="S173" s="19" t="n"/>
      <c r="T173" s="19" t="n"/>
      <c r="U173" s="19" t="n"/>
      <c r="V173" s="19" t="n"/>
      <c r="W173" s="35" t="n"/>
      <c r="X173" s="35" t="n"/>
      <c r="Y173" s="22" t="n"/>
      <c r="Z173" s="23">
        <f>IF(OR(A173="",B173=""),"",MAX(0,IF(W173&lt;&gt;"",W173-B173,Dashboard!$B$2-B173)))</f>
        <v/>
      </c>
      <c r="AA173" s="23">
        <f>IF(OR(A173="",B173="",W173=""),"",MAX(0,W173-B173))</f>
        <v/>
      </c>
      <c r="AB173" s="36">
        <f>IF(OR(A173="",B173="",T173=""),"",IFERROR(WORKDAY(B173,VLOOKUP(T173,'Lists &amp; Settings'!$A$2:$B$5,2,FALSE)),""))</f>
        <v/>
      </c>
      <c r="AC173" s="25">
        <f>IF(A173="","",IF(AB173="","Missing Data",IF(OR(U173="Approved",U173="Denied",U173="Canceled"),IF(W173="","Missing Decision Date",IF(W173&lt;=AB173,"Met","Missed")),IF(Dashboard!$B$2&gt;AB173,"Overdue",IF(AB173-Dashboard!$B$2&lt;=2,"Due Soon","On Track")))))</f>
        <v/>
      </c>
      <c r="AD173" s="26">
        <f>IF(A173="","",IF(B173="","Missing submitted date",IF(C173="","Missing requester",IF(D173="","Missing department",IF(E173="","Missing course code",IF(F173="","Missing course title",IF(H173="","Missing term",IF(Q173="","Missing effective date",IF(Q173&lt;B173,"Effective date precedes submission",IF(T173="","Missing priority",IF(U173="","Missing status",IF(OR(J173="",K173="",M173="",N173=""),"Missing meeting time",IF(OR(K173&lt;=J173,N173&lt;=M173),"End time must follow start time",IF(AND(OR(U173="Approved",U173="Denied",U173="Canceled"),W173=""),"Closed status needs decision date",IF(AND(W173&lt;&gt;"",W173&lt;B173),"Decision date precedes submission",IF(AND(X173&lt;&gt;"",U173&lt;&gt;"Approved"),"Implementation date requires Approved status",IF(AND(X173&lt;&gt;"",OR(W173="",X173&lt;W173)),"Implementation precedes decision","OK")))))))))))))))))</f>
        <v/>
      </c>
    </row>
    <row r="174">
      <c r="A174" s="19" t="n"/>
      <c r="B174" s="35" t="n"/>
      <c r="C174" s="19" t="n"/>
      <c r="D174" s="19" t="n"/>
      <c r="E174" s="19" t="n"/>
      <c r="F174" s="19" t="n"/>
      <c r="G174" s="19" t="n"/>
      <c r="H174" s="19" t="n"/>
      <c r="I174" s="19" t="n"/>
      <c r="J174" s="21" t="n"/>
      <c r="K174" s="21" t="n"/>
      <c r="L174" s="19" t="n"/>
      <c r="M174" s="21" t="n"/>
      <c r="N174" s="21" t="n"/>
      <c r="O174" s="19" t="n"/>
      <c r="P174" s="19" t="n"/>
      <c r="Q174" s="35" t="n"/>
      <c r="R174" s="19" t="n"/>
      <c r="S174" s="19" t="n"/>
      <c r="T174" s="19" t="n"/>
      <c r="U174" s="19" t="n"/>
      <c r="V174" s="19" t="n"/>
      <c r="W174" s="35" t="n"/>
      <c r="X174" s="35" t="n"/>
      <c r="Y174" s="22" t="n"/>
      <c r="Z174" s="23">
        <f>IF(OR(A174="",B174=""),"",MAX(0,IF(W174&lt;&gt;"",W174-B174,Dashboard!$B$2-B174)))</f>
        <v/>
      </c>
      <c r="AA174" s="23">
        <f>IF(OR(A174="",B174="",W174=""),"",MAX(0,W174-B174))</f>
        <v/>
      </c>
      <c r="AB174" s="36">
        <f>IF(OR(A174="",B174="",T174=""),"",IFERROR(WORKDAY(B174,VLOOKUP(T174,'Lists &amp; Settings'!$A$2:$B$5,2,FALSE)),""))</f>
        <v/>
      </c>
      <c r="AC174" s="25">
        <f>IF(A174="","",IF(AB174="","Missing Data",IF(OR(U174="Approved",U174="Denied",U174="Canceled"),IF(W174="","Missing Decision Date",IF(W174&lt;=AB174,"Met","Missed")),IF(Dashboard!$B$2&gt;AB174,"Overdue",IF(AB174-Dashboard!$B$2&lt;=2,"Due Soon","On Track")))))</f>
        <v/>
      </c>
      <c r="AD174" s="26">
        <f>IF(A174="","",IF(B174="","Missing submitted date",IF(C174="","Missing requester",IF(D174="","Missing department",IF(E174="","Missing course code",IF(F174="","Missing course title",IF(H174="","Missing term",IF(Q174="","Missing effective date",IF(Q174&lt;B174,"Effective date precedes submission",IF(T174="","Missing priority",IF(U174="","Missing status",IF(OR(J174="",K174="",M174="",N174=""),"Missing meeting time",IF(OR(K174&lt;=J174,N174&lt;=M174),"End time must follow start time",IF(AND(OR(U174="Approved",U174="Denied",U174="Canceled"),W174=""),"Closed status needs decision date",IF(AND(W174&lt;&gt;"",W174&lt;B174),"Decision date precedes submission",IF(AND(X174&lt;&gt;"",U174&lt;&gt;"Approved"),"Implementation date requires Approved status",IF(AND(X174&lt;&gt;"",OR(W174="",X174&lt;W174)),"Implementation precedes decision","OK")))))))))))))))))</f>
        <v/>
      </c>
    </row>
    <row r="175">
      <c r="A175" s="19" t="n"/>
      <c r="B175" s="35" t="n"/>
      <c r="C175" s="19" t="n"/>
      <c r="D175" s="19" t="n"/>
      <c r="E175" s="19" t="n"/>
      <c r="F175" s="19" t="n"/>
      <c r="G175" s="19" t="n"/>
      <c r="H175" s="19" t="n"/>
      <c r="I175" s="19" t="n"/>
      <c r="J175" s="21" t="n"/>
      <c r="K175" s="21" t="n"/>
      <c r="L175" s="19" t="n"/>
      <c r="M175" s="21" t="n"/>
      <c r="N175" s="21" t="n"/>
      <c r="O175" s="19" t="n"/>
      <c r="P175" s="19" t="n"/>
      <c r="Q175" s="35" t="n"/>
      <c r="R175" s="19" t="n"/>
      <c r="S175" s="19" t="n"/>
      <c r="T175" s="19" t="n"/>
      <c r="U175" s="19" t="n"/>
      <c r="V175" s="19" t="n"/>
      <c r="W175" s="35" t="n"/>
      <c r="X175" s="35" t="n"/>
      <c r="Y175" s="22" t="n"/>
      <c r="Z175" s="23">
        <f>IF(OR(A175="",B175=""),"",MAX(0,IF(W175&lt;&gt;"",W175-B175,Dashboard!$B$2-B175)))</f>
        <v/>
      </c>
      <c r="AA175" s="23">
        <f>IF(OR(A175="",B175="",W175=""),"",MAX(0,W175-B175))</f>
        <v/>
      </c>
      <c r="AB175" s="36">
        <f>IF(OR(A175="",B175="",T175=""),"",IFERROR(WORKDAY(B175,VLOOKUP(T175,'Lists &amp; Settings'!$A$2:$B$5,2,FALSE)),""))</f>
        <v/>
      </c>
      <c r="AC175" s="25">
        <f>IF(A175="","",IF(AB175="","Missing Data",IF(OR(U175="Approved",U175="Denied",U175="Canceled"),IF(W175="","Missing Decision Date",IF(W175&lt;=AB175,"Met","Missed")),IF(Dashboard!$B$2&gt;AB175,"Overdue",IF(AB175-Dashboard!$B$2&lt;=2,"Due Soon","On Track")))))</f>
        <v/>
      </c>
      <c r="AD175" s="26">
        <f>IF(A175="","",IF(B175="","Missing submitted date",IF(C175="","Missing requester",IF(D175="","Missing department",IF(E175="","Missing course code",IF(F175="","Missing course title",IF(H175="","Missing term",IF(Q175="","Missing effective date",IF(Q175&lt;B175,"Effective date precedes submission",IF(T175="","Missing priority",IF(U175="","Missing status",IF(OR(J175="",K175="",M175="",N175=""),"Missing meeting time",IF(OR(K175&lt;=J175,N175&lt;=M175),"End time must follow start time",IF(AND(OR(U175="Approved",U175="Denied",U175="Canceled"),W175=""),"Closed status needs decision date",IF(AND(W175&lt;&gt;"",W175&lt;B175),"Decision date precedes submission",IF(AND(X175&lt;&gt;"",U175&lt;&gt;"Approved"),"Implementation date requires Approved status",IF(AND(X175&lt;&gt;"",OR(W175="",X175&lt;W175)),"Implementation precedes decision","OK")))))))))))))))))</f>
        <v/>
      </c>
    </row>
    <row r="176">
      <c r="A176" s="19" t="n"/>
      <c r="B176" s="35" t="n"/>
      <c r="C176" s="19" t="n"/>
      <c r="D176" s="19" t="n"/>
      <c r="E176" s="19" t="n"/>
      <c r="F176" s="19" t="n"/>
      <c r="G176" s="19" t="n"/>
      <c r="H176" s="19" t="n"/>
      <c r="I176" s="19" t="n"/>
      <c r="J176" s="21" t="n"/>
      <c r="K176" s="21" t="n"/>
      <c r="L176" s="19" t="n"/>
      <c r="M176" s="21" t="n"/>
      <c r="N176" s="21" t="n"/>
      <c r="O176" s="19" t="n"/>
      <c r="P176" s="19" t="n"/>
      <c r="Q176" s="35" t="n"/>
      <c r="R176" s="19" t="n"/>
      <c r="S176" s="19" t="n"/>
      <c r="T176" s="19" t="n"/>
      <c r="U176" s="19" t="n"/>
      <c r="V176" s="19" t="n"/>
      <c r="W176" s="35" t="n"/>
      <c r="X176" s="35" t="n"/>
      <c r="Y176" s="22" t="n"/>
      <c r="Z176" s="23">
        <f>IF(OR(A176="",B176=""),"",MAX(0,IF(W176&lt;&gt;"",W176-B176,Dashboard!$B$2-B176)))</f>
        <v/>
      </c>
      <c r="AA176" s="23">
        <f>IF(OR(A176="",B176="",W176=""),"",MAX(0,W176-B176))</f>
        <v/>
      </c>
      <c r="AB176" s="36">
        <f>IF(OR(A176="",B176="",T176=""),"",IFERROR(WORKDAY(B176,VLOOKUP(T176,'Lists &amp; Settings'!$A$2:$B$5,2,FALSE)),""))</f>
        <v/>
      </c>
      <c r="AC176" s="25">
        <f>IF(A176="","",IF(AB176="","Missing Data",IF(OR(U176="Approved",U176="Denied",U176="Canceled"),IF(W176="","Missing Decision Date",IF(W176&lt;=AB176,"Met","Missed")),IF(Dashboard!$B$2&gt;AB176,"Overdue",IF(AB176-Dashboard!$B$2&lt;=2,"Due Soon","On Track")))))</f>
        <v/>
      </c>
      <c r="AD176" s="26">
        <f>IF(A176="","",IF(B176="","Missing submitted date",IF(C176="","Missing requester",IF(D176="","Missing department",IF(E176="","Missing course code",IF(F176="","Missing course title",IF(H176="","Missing term",IF(Q176="","Missing effective date",IF(Q176&lt;B176,"Effective date precedes submission",IF(T176="","Missing priority",IF(U176="","Missing status",IF(OR(J176="",K176="",M176="",N176=""),"Missing meeting time",IF(OR(K176&lt;=J176,N176&lt;=M176),"End time must follow start time",IF(AND(OR(U176="Approved",U176="Denied",U176="Canceled"),W176=""),"Closed status needs decision date",IF(AND(W176&lt;&gt;"",W176&lt;B176),"Decision date precedes submission",IF(AND(X176&lt;&gt;"",U176&lt;&gt;"Approved"),"Implementation date requires Approved status",IF(AND(X176&lt;&gt;"",OR(W176="",X176&lt;W176)),"Implementation precedes decision","OK")))))))))))))))))</f>
        <v/>
      </c>
    </row>
    <row r="177">
      <c r="A177" s="19" t="n"/>
      <c r="B177" s="35" t="n"/>
      <c r="C177" s="19" t="n"/>
      <c r="D177" s="19" t="n"/>
      <c r="E177" s="19" t="n"/>
      <c r="F177" s="19" t="n"/>
      <c r="G177" s="19" t="n"/>
      <c r="H177" s="19" t="n"/>
      <c r="I177" s="19" t="n"/>
      <c r="J177" s="21" t="n"/>
      <c r="K177" s="21" t="n"/>
      <c r="L177" s="19" t="n"/>
      <c r="M177" s="21" t="n"/>
      <c r="N177" s="21" t="n"/>
      <c r="O177" s="19" t="n"/>
      <c r="P177" s="19" t="n"/>
      <c r="Q177" s="35" t="n"/>
      <c r="R177" s="19" t="n"/>
      <c r="S177" s="19" t="n"/>
      <c r="T177" s="19" t="n"/>
      <c r="U177" s="19" t="n"/>
      <c r="V177" s="19" t="n"/>
      <c r="W177" s="35" t="n"/>
      <c r="X177" s="35" t="n"/>
      <c r="Y177" s="22" t="n"/>
      <c r="Z177" s="23">
        <f>IF(OR(A177="",B177=""),"",MAX(0,IF(W177&lt;&gt;"",W177-B177,Dashboard!$B$2-B177)))</f>
        <v/>
      </c>
      <c r="AA177" s="23">
        <f>IF(OR(A177="",B177="",W177=""),"",MAX(0,W177-B177))</f>
        <v/>
      </c>
      <c r="AB177" s="36">
        <f>IF(OR(A177="",B177="",T177=""),"",IFERROR(WORKDAY(B177,VLOOKUP(T177,'Lists &amp; Settings'!$A$2:$B$5,2,FALSE)),""))</f>
        <v/>
      </c>
      <c r="AC177" s="25">
        <f>IF(A177="","",IF(AB177="","Missing Data",IF(OR(U177="Approved",U177="Denied",U177="Canceled"),IF(W177="","Missing Decision Date",IF(W177&lt;=AB177,"Met","Missed")),IF(Dashboard!$B$2&gt;AB177,"Overdue",IF(AB177-Dashboard!$B$2&lt;=2,"Due Soon","On Track")))))</f>
        <v/>
      </c>
      <c r="AD177" s="26">
        <f>IF(A177="","",IF(B177="","Missing submitted date",IF(C177="","Missing requester",IF(D177="","Missing department",IF(E177="","Missing course code",IF(F177="","Missing course title",IF(H177="","Missing term",IF(Q177="","Missing effective date",IF(Q177&lt;B177,"Effective date precedes submission",IF(T177="","Missing priority",IF(U177="","Missing status",IF(OR(J177="",K177="",M177="",N177=""),"Missing meeting time",IF(OR(K177&lt;=J177,N177&lt;=M177),"End time must follow start time",IF(AND(OR(U177="Approved",U177="Denied",U177="Canceled"),W177=""),"Closed status needs decision date",IF(AND(W177&lt;&gt;"",W177&lt;B177),"Decision date precedes submission",IF(AND(X177&lt;&gt;"",U177&lt;&gt;"Approved"),"Implementation date requires Approved status",IF(AND(X177&lt;&gt;"",OR(W177="",X177&lt;W177)),"Implementation precedes decision","OK")))))))))))))))))</f>
        <v/>
      </c>
    </row>
    <row r="178">
      <c r="A178" s="19" t="n"/>
      <c r="B178" s="35" t="n"/>
      <c r="C178" s="19" t="n"/>
      <c r="D178" s="19" t="n"/>
      <c r="E178" s="19" t="n"/>
      <c r="F178" s="19" t="n"/>
      <c r="G178" s="19" t="n"/>
      <c r="H178" s="19" t="n"/>
      <c r="I178" s="19" t="n"/>
      <c r="J178" s="21" t="n"/>
      <c r="K178" s="21" t="n"/>
      <c r="L178" s="19" t="n"/>
      <c r="M178" s="21" t="n"/>
      <c r="N178" s="21" t="n"/>
      <c r="O178" s="19" t="n"/>
      <c r="P178" s="19" t="n"/>
      <c r="Q178" s="35" t="n"/>
      <c r="R178" s="19" t="n"/>
      <c r="S178" s="19" t="n"/>
      <c r="T178" s="19" t="n"/>
      <c r="U178" s="19" t="n"/>
      <c r="V178" s="19" t="n"/>
      <c r="W178" s="35" t="n"/>
      <c r="X178" s="35" t="n"/>
      <c r="Y178" s="22" t="n"/>
      <c r="Z178" s="23">
        <f>IF(OR(A178="",B178=""),"",MAX(0,IF(W178&lt;&gt;"",W178-B178,Dashboard!$B$2-B178)))</f>
        <v/>
      </c>
      <c r="AA178" s="23">
        <f>IF(OR(A178="",B178="",W178=""),"",MAX(0,W178-B178))</f>
        <v/>
      </c>
      <c r="AB178" s="36">
        <f>IF(OR(A178="",B178="",T178=""),"",IFERROR(WORKDAY(B178,VLOOKUP(T178,'Lists &amp; Settings'!$A$2:$B$5,2,FALSE)),""))</f>
        <v/>
      </c>
      <c r="AC178" s="25">
        <f>IF(A178="","",IF(AB178="","Missing Data",IF(OR(U178="Approved",U178="Denied",U178="Canceled"),IF(W178="","Missing Decision Date",IF(W178&lt;=AB178,"Met","Missed")),IF(Dashboard!$B$2&gt;AB178,"Overdue",IF(AB178-Dashboard!$B$2&lt;=2,"Due Soon","On Track")))))</f>
        <v/>
      </c>
      <c r="AD178" s="26">
        <f>IF(A178="","",IF(B178="","Missing submitted date",IF(C178="","Missing requester",IF(D178="","Missing department",IF(E178="","Missing course code",IF(F178="","Missing course title",IF(H178="","Missing term",IF(Q178="","Missing effective date",IF(Q178&lt;B178,"Effective date precedes submission",IF(T178="","Missing priority",IF(U178="","Missing status",IF(OR(J178="",K178="",M178="",N178=""),"Missing meeting time",IF(OR(K178&lt;=J178,N178&lt;=M178),"End time must follow start time",IF(AND(OR(U178="Approved",U178="Denied",U178="Canceled"),W178=""),"Closed status needs decision date",IF(AND(W178&lt;&gt;"",W178&lt;B178),"Decision date precedes submission",IF(AND(X178&lt;&gt;"",U178&lt;&gt;"Approved"),"Implementation date requires Approved status",IF(AND(X178&lt;&gt;"",OR(W178="",X178&lt;W178)),"Implementation precedes decision","OK")))))))))))))))))</f>
        <v/>
      </c>
    </row>
    <row r="179">
      <c r="A179" s="19" t="n"/>
      <c r="B179" s="35" t="n"/>
      <c r="C179" s="19" t="n"/>
      <c r="D179" s="19" t="n"/>
      <c r="E179" s="19" t="n"/>
      <c r="F179" s="19" t="n"/>
      <c r="G179" s="19" t="n"/>
      <c r="H179" s="19" t="n"/>
      <c r="I179" s="19" t="n"/>
      <c r="J179" s="21" t="n"/>
      <c r="K179" s="21" t="n"/>
      <c r="L179" s="19" t="n"/>
      <c r="M179" s="21" t="n"/>
      <c r="N179" s="21" t="n"/>
      <c r="O179" s="19" t="n"/>
      <c r="P179" s="19" t="n"/>
      <c r="Q179" s="35" t="n"/>
      <c r="R179" s="19" t="n"/>
      <c r="S179" s="19" t="n"/>
      <c r="T179" s="19" t="n"/>
      <c r="U179" s="19" t="n"/>
      <c r="V179" s="19" t="n"/>
      <c r="W179" s="35" t="n"/>
      <c r="X179" s="35" t="n"/>
      <c r="Y179" s="22" t="n"/>
      <c r="Z179" s="23">
        <f>IF(OR(A179="",B179=""),"",MAX(0,IF(W179&lt;&gt;"",W179-B179,Dashboard!$B$2-B179)))</f>
        <v/>
      </c>
      <c r="AA179" s="23">
        <f>IF(OR(A179="",B179="",W179=""),"",MAX(0,W179-B179))</f>
        <v/>
      </c>
      <c r="AB179" s="36">
        <f>IF(OR(A179="",B179="",T179=""),"",IFERROR(WORKDAY(B179,VLOOKUP(T179,'Lists &amp; Settings'!$A$2:$B$5,2,FALSE)),""))</f>
        <v/>
      </c>
      <c r="AC179" s="25">
        <f>IF(A179="","",IF(AB179="","Missing Data",IF(OR(U179="Approved",U179="Denied",U179="Canceled"),IF(W179="","Missing Decision Date",IF(W179&lt;=AB179,"Met","Missed")),IF(Dashboard!$B$2&gt;AB179,"Overdue",IF(AB179-Dashboard!$B$2&lt;=2,"Due Soon","On Track")))))</f>
        <v/>
      </c>
      <c r="AD179" s="26">
        <f>IF(A179="","",IF(B179="","Missing submitted date",IF(C179="","Missing requester",IF(D179="","Missing department",IF(E179="","Missing course code",IF(F179="","Missing course title",IF(H179="","Missing term",IF(Q179="","Missing effective date",IF(Q179&lt;B179,"Effective date precedes submission",IF(T179="","Missing priority",IF(U179="","Missing status",IF(OR(J179="",K179="",M179="",N179=""),"Missing meeting time",IF(OR(K179&lt;=J179,N179&lt;=M179),"End time must follow start time",IF(AND(OR(U179="Approved",U179="Denied",U179="Canceled"),W179=""),"Closed status needs decision date",IF(AND(W179&lt;&gt;"",W179&lt;B179),"Decision date precedes submission",IF(AND(X179&lt;&gt;"",U179&lt;&gt;"Approved"),"Implementation date requires Approved status",IF(AND(X179&lt;&gt;"",OR(W179="",X179&lt;W179)),"Implementation precedes decision","OK")))))))))))))))))</f>
        <v/>
      </c>
    </row>
    <row r="180">
      <c r="A180" s="19" t="n"/>
      <c r="B180" s="35" t="n"/>
      <c r="C180" s="19" t="n"/>
      <c r="D180" s="19" t="n"/>
      <c r="E180" s="19" t="n"/>
      <c r="F180" s="19" t="n"/>
      <c r="G180" s="19" t="n"/>
      <c r="H180" s="19" t="n"/>
      <c r="I180" s="19" t="n"/>
      <c r="J180" s="21" t="n"/>
      <c r="K180" s="21" t="n"/>
      <c r="L180" s="19" t="n"/>
      <c r="M180" s="21" t="n"/>
      <c r="N180" s="21" t="n"/>
      <c r="O180" s="19" t="n"/>
      <c r="P180" s="19" t="n"/>
      <c r="Q180" s="35" t="n"/>
      <c r="R180" s="19" t="n"/>
      <c r="S180" s="19" t="n"/>
      <c r="T180" s="19" t="n"/>
      <c r="U180" s="19" t="n"/>
      <c r="V180" s="19" t="n"/>
      <c r="W180" s="35" t="n"/>
      <c r="X180" s="35" t="n"/>
      <c r="Y180" s="22" t="n"/>
      <c r="Z180" s="23">
        <f>IF(OR(A180="",B180=""),"",MAX(0,IF(W180&lt;&gt;"",W180-B180,Dashboard!$B$2-B180)))</f>
        <v/>
      </c>
      <c r="AA180" s="23">
        <f>IF(OR(A180="",B180="",W180=""),"",MAX(0,W180-B180))</f>
        <v/>
      </c>
      <c r="AB180" s="36">
        <f>IF(OR(A180="",B180="",T180=""),"",IFERROR(WORKDAY(B180,VLOOKUP(T180,'Lists &amp; Settings'!$A$2:$B$5,2,FALSE)),""))</f>
        <v/>
      </c>
      <c r="AC180" s="25">
        <f>IF(A180="","",IF(AB180="","Missing Data",IF(OR(U180="Approved",U180="Denied",U180="Canceled"),IF(W180="","Missing Decision Date",IF(W180&lt;=AB180,"Met","Missed")),IF(Dashboard!$B$2&gt;AB180,"Overdue",IF(AB180-Dashboard!$B$2&lt;=2,"Due Soon","On Track")))))</f>
        <v/>
      </c>
      <c r="AD180" s="26">
        <f>IF(A180="","",IF(B180="","Missing submitted date",IF(C180="","Missing requester",IF(D180="","Missing department",IF(E180="","Missing course code",IF(F180="","Missing course title",IF(H180="","Missing term",IF(Q180="","Missing effective date",IF(Q180&lt;B180,"Effective date precedes submission",IF(T180="","Missing priority",IF(U180="","Missing status",IF(OR(J180="",K180="",M180="",N180=""),"Missing meeting time",IF(OR(K180&lt;=J180,N180&lt;=M180),"End time must follow start time",IF(AND(OR(U180="Approved",U180="Denied",U180="Canceled"),W180=""),"Closed status needs decision date",IF(AND(W180&lt;&gt;"",W180&lt;B180),"Decision date precedes submission",IF(AND(X180&lt;&gt;"",U180&lt;&gt;"Approved"),"Implementation date requires Approved status",IF(AND(X180&lt;&gt;"",OR(W180="",X180&lt;W180)),"Implementation precedes decision","OK")))))))))))))))))</f>
        <v/>
      </c>
    </row>
    <row r="181">
      <c r="A181" s="19" t="n"/>
      <c r="B181" s="35" t="n"/>
      <c r="C181" s="19" t="n"/>
      <c r="D181" s="19" t="n"/>
      <c r="E181" s="19" t="n"/>
      <c r="F181" s="19" t="n"/>
      <c r="G181" s="19" t="n"/>
      <c r="H181" s="19" t="n"/>
      <c r="I181" s="19" t="n"/>
      <c r="J181" s="21" t="n"/>
      <c r="K181" s="21" t="n"/>
      <c r="L181" s="19" t="n"/>
      <c r="M181" s="21" t="n"/>
      <c r="N181" s="21" t="n"/>
      <c r="O181" s="19" t="n"/>
      <c r="P181" s="19" t="n"/>
      <c r="Q181" s="35" t="n"/>
      <c r="R181" s="19" t="n"/>
      <c r="S181" s="19" t="n"/>
      <c r="T181" s="19" t="n"/>
      <c r="U181" s="19" t="n"/>
      <c r="V181" s="19" t="n"/>
      <c r="W181" s="35" t="n"/>
      <c r="X181" s="35" t="n"/>
      <c r="Y181" s="22" t="n"/>
      <c r="Z181" s="23">
        <f>IF(OR(A181="",B181=""),"",MAX(0,IF(W181&lt;&gt;"",W181-B181,Dashboard!$B$2-B181)))</f>
        <v/>
      </c>
      <c r="AA181" s="23">
        <f>IF(OR(A181="",B181="",W181=""),"",MAX(0,W181-B181))</f>
        <v/>
      </c>
      <c r="AB181" s="36">
        <f>IF(OR(A181="",B181="",T181=""),"",IFERROR(WORKDAY(B181,VLOOKUP(T181,'Lists &amp; Settings'!$A$2:$B$5,2,FALSE)),""))</f>
        <v/>
      </c>
      <c r="AC181" s="25">
        <f>IF(A181="","",IF(AB181="","Missing Data",IF(OR(U181="Approved",U181="Denied",U181="Canceled"),IF(W181="","Missing Decision Date",IF(W181&lt;=AB181,"Met","Missed")),IF(Dashboard!$B$2&gt;AB181,"Overdue",IF(AB181-Dashboard!$B$2&lt;=2,"Due Soon","On Track")))))</f>
        <v/>
      </c>
      <c r="AD181" s="26">
        <f>IF(A181="","",IF(B181="","Missing submitted date",IF(C181="","Missing requester",IF(D181="","Missing department",IF(E181="","Missing course code",IF(F181="","Missing course title",IF(H181="","Missing term",IF(Q181="","Missing effective date",IF(Q181&lt;B181,"Effective date precedes submission",IF(T181="","Missing priority",IF(U181="","Missing status",IF(OR(J181="",K181="",M181="",N181=""),"Missing meeting time",IF(OR(K181&lt;=J181,N181&lt;=M181),"End time must follow start time",IF(AND(OR(U181="Approved",U181="Denied",U181="Canceled"),W181=""),"Closed status needs decision date",IF(AND(W181&lt;&gt;"",W181&lt;B181),"Decision date precedes submission",IF(AND(X181&lt;&gt;"",U181&lt;&gt;"Approved"),"Implementation date requires Approved status",IF(AND(X181&lt;&gt;"",OR(W181="",X181&lt;W181)),"Implementation precedes decision","OK")))))))))))))))))</f>
        <v/>
      </c>
    </row>
    <row r="182">
      <c r="A182" s="19" t="n"/>
      <c r="B182" s="35" t="n"/>
      <c r="C182" s="19" t="n"/>
      <c r="D182" s="19" t="n"/>
      <c r="E182" s="19" t="n"/>
      <c r="F182" s="19" t="n"/>
      <c r="G182" s="19" t="n"/>
      <c r="H182" s="19" t="n"/>
      <c r="I182" s="19" t="n"/>
      <c r="J182" s="21" t="n"/>
      <c r="K182" s="21" t="n"/>
      <c r="L182" s="19" t="n"/>
      <c r="M182" s="21" t="n"/>
      <c r="N182" s="21" t="n"/>
      <c r="O182" s="19" t="n"/>
      <c r="P182" s="19" t="n"/>
      <c r="Q182" s="35" t="n"/>
      <c r="R182" s="19" t="n"/>
      <c r="S182" s="19" t="n"/>
      <c r="T182" s="19" t="n"/>
      <c r="U182" s="19" t="n"/>
      <c r="V182" s="19" t="n"/>
      <c r="W182" s="35" t="n"/>
      <c r="X182" s="35" t="n"/>
      <c r="Y182" s="22" t="n"/>
      <c r="Z182" s="23">
        <f>IF(OR(A182="",B182=""),"",MAX(0,IF(W182&lt;&gt;"",W182-B182,Dashboard!$B$2-B182)))</f>
        <v/>
      </c>
      <c r="AA182" s="23">
        <f>IF(OR(A182="",B182="",W182=""),"",MAX(0,W182-B182))</f>
        <v/>
      </c>
      <c r="AB182" s="36">
        <f>IF(OR(A182="",B182="",T182=""),"",IFERROR(WORKDAY(B182,VLOOKUP(T182,'Lists &amp; Settings'!$A$2:$B$5,2,FALSE)),""))</f>
        <v/>
      </c>
      <c r="AC182" s="25">
        <f>IF(A182="","",IF(AB182="","Missing Data",IF(OR(U182="Approved",U182="Denied",U182="Canceled"),IF(W182="","Missing Decision Date",IF(W182&lt;=AB182,"Met","Missed")),IF(Dashboard!$B$2&gt;AB182,"Overdue",IF(AB182-Dashboard!$B$2&lt;=2,"Due Soon","On Track")))))</f>
        <v/>
      </c>
      <c r="AD182" s="26">
        <f>IF(A182="","",IF(B182="","Missing submitted date",IF(C182="","Missing requester",IF(D182="","Missing department",IF(E182="","Missing course code",IF(F182="","Missing course title",IF(H182="","Missing term",IF(Q182="","Missing effective date",IF(Q182&lt;B182,"Effective date precedes submission",IF(T182="","Missing priority",IF(U182="","Missing status",IF(OR(J182="",K182="",M182="",N182=""),"Missing meeting time",IF(OR(K182&lt;=J182,N182&lt;=M182),"End time must follow start time",IF(AND(OR(U182="Approved",U182="Denied",U182="Canceled"),W182=""),"Closed status needs decision date",IF(AND(W182&lt;&gt;"",W182&lt;B182),"Decision date precedes submission",IF(AND(X182&lt;&gt;"",U182&lt;&gt;"Approved"),"Implementation date requires Approved status",IF(AND(X182&lt;&gt;"",OR(W182="",X182&lt;W182)),"Implementation precedes decision","OK")))))))))))))))))</f>
        <v/>
      </c>
    </row>
    <row r="183">
      <c r="A183" s="19" t="n"/>
      <c r="B183" s="35" t="n"/>
      <c r="C183" s="19" t="n"/>
      <c r="D183" s="19" t="n"/>
      <c r="E183" s="19" t="n"/>
      <c r="F183" s="19" t="n"/>
      <c r="G183" s="19" t="n"/>
      <c r="H183" s="19" t="n"/>
      <c r="I183" s="19" t="n"/>
      <c r="J183" s="21" t="n"/>
      <c r="K183" s="21" t="n"/>
      <c r="L183" s="19" t="n"/>
      <c r="M183" s="21" t="n"/>
      <c r="N183" s="21" t="n"/>
      <c r="O183" s="19" t="n"/>
      <c r="P183" s="19" t="n"/>
      <c r="Q183" s="35" t="n"/>
      <c r="R183" s="19" t="n"/>
      <c r="S183" s="19" t="n"/>
      <c r="T183" s="19" t="n"/>
      <c r="U183" s="19" t="n"/>
      <c r="V183" s="19" t="n"/>
      <c r="W183" s="35" t="n"/>
      <c r="X183" s="35" t="n"/>
      <c r="Y183" s="22" t="n"/>
      <c r="Z183" s="23">
        <f>IF(OR(A183="",B183=""),"",MAX(0,IF(W183&lt;&gt;"",W183-B183,Dashboard!$B$2-B183)))</f>
        <v/>
      </c>
      <c r="AA183" s="23">
        <f>IF(OR(A183="",B183="",W183=""),"",MAX(0,W183-B183))</f>
        <v/>
      </c>
      <c r="AB183" s="36">
        <f>IF(OR(A183="",B183="",T183=""),"",IFERROR(WORKDAY(B183,VLOOKUP(T183,'Lists &amp; Settings'!$A$2:$B$5,2,FALSE)),""))</f>
        <v/>
      </c>
      <c r="AC183" s="25">
        <f>IF(A183="","",IF(AB183="","Missing Data",IF(OR(U183="Approved",U183="Denied",U183="Canceled"),IF(W183="","Missing Decision Date",IF(W183&lt;=AB183,"Met","Missed")),IF(Dashboard!$B$2&gt;AB183,"Overdue",IF(AB183-Dashboard!$B$2&lt;=2,"Due Soon","On Track")))))</f>
        <v/>
      </c>
      <c r="AD183" s="26">
        <f>IF(A183="","",IF(B183="","Missing submitted date",IF(C183="","Missing requester",IF(D183="","Missing department",IF(E183="","Missing course code",IF(F183="","Missing course title",IF(H183="","Missing term",IF(Q183="","Missing effective date",IF(Q183&lt;B183,"Effective date precedes submission",IF(T183="","Missing priority",IF(U183="","Missing status",IF(OR(J183="",K183="",M183="",N183=""),"Missing meeting time",IF(OR(K183&lt;=J183,N183&lt;=M183),"End time must follow start time",IF(AND(OR(U183="Approved",U183="Denied",U183="Canceled"),W183=""),"Closed status needs decision date",IF(AND(W183&lt;&gt;"",W183&lt;B183),"Decision date precedes submission",IF(AND(X183&lt;&gt;"",U183&lt;&gt;"Approved"),"Implementation date requires Approved status",IF(AND(X183&lt;&gt;"",OR(W183="",X183&lt;W183)),"Implementation precedes decision","OK")))))))))))))))))</f>
        <v/>
      </c>
    </row>
    <row r="184">
      <c r="A184" s="19" t="n"/>
      <c r="B184" s="35" t="n"/>
      <c r="C184" s="19" t="n"/>
      <c r="D184" s="19" t="n"/>
      <c r="E184" s="19" t="n"/>
      <c r="F184" s="19" t="n"/>
      <c r="G184" s="19" t="n"/>
      <c r="H184" s="19" t="n"/>
      <c r="I184" s="19" t="n"/>
      <c r="J184" s="21" t="n"/>
      <c r="K184" s="21" t="n"/>
      <c r="L184" s="19" t="n"/>
      <c r="M184" s="21" t="n"/>
      <c r="N184" s="21" t="n"/>
      <c r="O184" s="19" t="n"/>
      <c r="P184" s="19" t="n"/>
      <c r="Q184" s="35" t="n"/>
      <c r="R184" s="19" t="n"/>
      <c r="S184" s="19" t="n"/>
      <c r="T184" s="19" t="n"/>
      <c r="U184" s="19" t="n"/>
      <c r="V184" s="19" t="n"/>
      <c r="W184" s="35" t="n"/>
      <c r="X184" s="35" t="n"/>
      <c r="Y184" s="22" t="n"/>
      <c r="Z184" s="23">
        <f>IF(OR(A184="",B184=""),"",MAX(0,IF(W184&lt;&gt;"",W184-B184,Dashboard!$B$2-B184)))</f>
        <v/>
      </c>
      <c r="AA184" s="23">
        <f>IF(OR(A184="",B184="",W184=""),"",MAX(0,W184-B184))</f>
        <v/>
      </c>
      <c r="AB184" s="36">
        <f>IF(OR(A184="",B184="",T184=""),"",IFERROR(WORKDAY(B184,VLOOKUP(T184,'Lists &amp; Settings'!$A$2:$B$5,2,FALSE)),""))</f>
        <v/>
      </c>
      <c r="AC184" s="25">
        <f>IF(A184="","",IF(AB184="","Missing Data",IF(OR(U184="Approved",U184="Denied",U184="Canceled"),IF(W184="","Missing Decision Date",IF(W184&lt;=AB184,"Met","Missed")),IF(Dashboard!$B$2&gt;AB184,"Overdue",IF(AB184-Dashboard!$B$2&lt;=2,"Due Soon","On Track")))))</f>
        <v/>
      </c>
      <c r="AD184" s="26">
        <f>IF(A184="","",IF(B184="","Missing submitted date",IF(C184="","Missing requester",IF(D184="","Missing department",IF(E184="","Missing course code",IF(F184="","Missing course title",IF(H184="","Missing term",IF(Q184="","Missing effective date",IF(Q184&lt;B184,"Effective date precedes submission",IF(T184="","Missing priority",IF(U184="","Missing status",IF(OR(J184="",K184="",M184="",N184=""),"Missing meeting time",IF(OR(K184&lt;=J184,N184&lt;=M184),"End time must follow start time",IF(AND(OR(U184="Approved",U184="Denied",U184="Canceled"),W184=""),"Closed status needs decision date",IF(AND(W184&lt;&gt;"",W184&lt;B184),"Decision date precedes submission",IF(AND(X184&lt;&gt;"",U184&lt;&gt;"Approved"),"Implementation date requires Approved status",IF(AND(X184&lt;&gt;"",OR(W184="",X184&lt;W184)),"Implementation precedes decision","OK")))))))))))))))))</f>
        <v/>
      </c>
    </row>
    <row r="185">
      <c r="A185" s="19" t="n"/>
      <c r="B185" s="35" t="n"/>
      <c r="C185" s="19" t="n"/>
      <c r="D185" s="19" t="n"/>
      <c r="E185" s="19" t="n"/>
      <c r="F185" s="19" t="n"/>
      <c r="G185" s="19" t="n"/>
      <c r="H185" s="19" t="n"/>
      <c r="I185" s="19" t="n"/>
      <c r="J185" s="21" t="n"/>
      <c r="K185" s="21" t="n"/>
      <c r="L185" s="19" t="n"/>
      <c r="M185" s="21" t="n"/>
      <c r="N185" s="21" t="n"/>
      <c r="O185" s="19" t="n"/>
      <c r="P185" s="19" t="n"/>
      <c r="Q185" s="35" t="n"/>
      <c r="R185" s="19" t="n"/>
      <c r="S185" s="19" t="n"/>
      <c r="T185" s="19" t="n"/>
      <c r="U185" s="19" t="n"/>
      <c r="V185" s="19" t="n"/>
      <c r="W185" s="35" t="n"/>
      <c r="X185" s="35" t="n"/>
      <c r="Y185" s="22" t="n"/>
      <c r="Z185" s="23">
        <f>IF(OR(A185="",B185=""),"",MAX(0,IF(W185&lt;&gt;"",W185-B185,Dashboard!$B$2-B185)))</f>
        <v/>
      </c>
      <c r="AA185" s="23">
        <f>IF(OR(A185="",B185="",W185=""),"",MAX(0,W185-B185))</f>
        <v/>
      </c>
      <c r="AB185" s="36">
        <f>IF(OR(A185="",B185="",T185=""),"",IFERROR(WORKDAY(B185,VLOOKUP(T185,'Lists &amp; Settings'!$A$2:$B$5,2,FALSE)),""))</f>
        <v/>
      </c>
      <c r="AC185" s="25">
        <f>IF(A185="","",IF(AB185="","Missing Data",IF(OR(U185="Approved",U185="Denied",U185="Canceled"),IF(W185="","Missing Decision Date",IF(W185&lt;=AB185,"Met","Missed")),IF(Dashboard!$B$2&gt;AB185,"Overdue",IF(AB185-Dashboard!$B$2&lt;=2,"Due Soon","On Track")))))</f>
        <v/>
      </c>
      <c r="AD185" s="26">
        <f>IF(A185="","",IF(B185="","Missing submitted date",IF(C185="","Missing requester",IF(D185="","Missing department",IF(E185="","Missing course code",IF(F185="","Missing course title",IF(H185="","Missing term",IF(Q185="","Missing effective date",IF(Q185&lt;B185,"Effective date precedes submission",IF(T185="","Missing priority",IF(U185="","Missing status",IF(OR(J185="",K185="",M185="",N185=""),"Missing meeting time",IF(OR(K185&lt;=J185,N185&lt;=M185),"End time must follow start time",IF(AND(OR(U185="Approved",U185="Denied",U185="Canceled"),W185=""),"Closed status needs decision date",IF(AND(W185&lt;&gt;"",W185&lt;B185),"Decision date precedes submission",IF(AND(X185&lt;&gt;"",U185&lt;&gt;"Approved"),"Implementation date requires Approved status",IF(AND(X185&lt;&gt;"",OR(W185="",X185&lt;W185)),"Implementation precedes decision","OK")))))))))))))))))</f>
        <v/>
      </c>
    </row>
    <row r="186">
      <c r="A186" s="19" t="n"/>
      <c r="B186" s="35" t="n"/>
      <c r="C186" s="19" t="n"/>
      <c r="D186" s="19" t="n"/>
      <c r="E186" s="19" t="n"/>
      <c r="F186" s="19" t="n"/>
      <c r="G186" s="19" t="n"/>
      <c r="H186" s="19" t="n"/>
      <c r="I186" s="19" t="n"/>
      <c r="J186" s="21" t="n"/>
      <c r="K186" s="21" t="n"/>
      <c r="L186" s="19" t="n"/>
      <c r="M186" s="21" t="n"/>
      <c r="N186" s="21" t="n"/>
      <c r="O186" s="19" t="n"/>
      <c r="P186" s="19" t="n"/>
      <c r="Q186" s="35" t="n"/>
      <c r="R186" s="19" t="n"/>
      <c r="S186" s="19" t="n"/>
      <c r="T186" s="19" t="n"/>
      <c r="U186" s="19" t="n"/>
      <c r="V186" s="19" t="n"/>
      <c r="W186" s="35" t="n"/>
      <c r="X186" s="35" t="n"/>
      <c r="Y186" s="22" t="n"/>
      <c r="Z186" s="23">
        <f>IF(OR(A186="",B186=""),"",MAX(0,IF(W186&lt;&gt;"",W186-B186,Dashboard!$B$2-B186)))</f>
        <v/>
      </c>
      <c r="AA186" s="23">
        <f>IF(OR(A186="",B186="",W186=""),"",MAX(0,W186-B186))</f>
        <v/>
      </c>
      <c r="AB186" s="36">
        <f>IF(OR(A186="",B186="",T186=""),"",IFERROR(WORKDAY(B186,VLOOKUP(T186,'Lists &amp; Settings'!$A$2:$B$5,2,FALSE)),""))</f>
        <v/>
      </c>
      <c r="AC186" s="25">
        <f>IF(A186="","",IF(AB186="","Missing Data",IF(OR(U186="Approved",U186="Denied",U186="Canceled"),IF(W186="","Missing Decision Date",IF(W186&lt;=AB186,"Met","Missed")),IF(Dashboard!$B$2&gt;AB186,"Overdue",IF(AB186-Dashboard!$B$2&lt;=2,"Due Soon","On Track")))))</f>
        <v/>
      </c>
      <c r="AD186" s="26">
        <f>IF(A186="","",IF(B186="","Missing submitted date",IF(C186="","Missing requester",IF(D186="","Missing department",IF(E186="","Missing course code",IF(F186="","Missing course title",IF(H186="","Missing term",IF(Q186="","Missing effective date",IF(Q186&lt;B186,"Effective date precedes submission",IF(T186="","Missing priority",IF(U186="","Missing status",IF(OR(J186="",K186="",M186="",N186=""),"Missing meeting time",IF(OR(K186&lt;=J186,N186&lt;=M186),"End time must follow start time",IF(AND(OR(U186="Approved",U186="Denied",U186="Canceled"),W186=""),"Closed status needs decision date",IF(AND(W186&lt;&gt;"",W186&lt;B186),"Decision date precedes submission",IF(AND(X186&lt;&gt;"",U186&lt;&gt;"Approved"),"Implementation date requires Approved status",IF(AND(X186&lt;&gt;"",OR(W186="",X186&lt;W186)),"Implementation precedes decision","OK")))))))))))))))))</f>
        <v/>
      </c>
    </row>
    <row r="187">
      <c r="A187" s="19" t="n"/>
      <c r="B187" s="35" t="n"/>
      <c r="C187" s="19" t="n"/>
      <c r="D187" s="19" t="n"/>
      <c r="E187" s="19" t="n"/>
      <c r="F187" s="19" t="n"/>
      <c r="G187" s="19" t="n"/>
      <c r="H187" s="19" t="n"/>
      <c r="I187" s="19" t="n"/>
      <c r="J187" s="21" t="n"/>
      <c r="K187" s="21" t="n"/>
      <c r="L187" s="19" t="n"/>
      <c r="M187" s="21" t="n"/>
      <c r="N187" s="21" t="n"/>
      <c r="O187" s="19" t="n"/>
      <c r="P187" s="19" t="n"/>
      <c r="Q187" s="35" t="n"/>
      <c r="R187" s="19" t="n"/>
      <c r="S187" s="19" t="n"/>
      <c r="T187" s="19" t="n"/>
      <c r="U187" s="19" t="n"/>
      <c r="V187" s="19" t="n"/>
      <c r="W187" s="35" t="n"/>
      <c r="X187" s="35" t="n"/>
      <c r="Y187" s="22" t="n"/>
      <c r="Z187" s="23">
        <f>IF(OR(A187="",B187=""),"",MAX(0,IF(W187&lt;&gt;"",W187-B187,Dashboard!$B$2-B187)))</f>
        <v/>
      </c>
      <c r="AA187" s="23">
        <f>IF(OR(A187="",B187="",W187=""),"",MAX(0,W187-B187))</f>
        <v/>
      </c>
      <c r="AB187" s="36">
        <f>IF(OR(A187="",B187="",T187=""),"",IFERROR(WORKDAY(B187,VLOOKUP(T187,'Lists &amp; Settings'!$A$2:$B$5,2,FALSE)),""))</f>
        <v/>
      </c>
      <c r="AC187" s="25">
        <f>IF(A187="","",IF(AB187="","Missing Data",IF(OR(U187="Approved",U187="Denied",U187="Canceled"),IF(W187="","Missing Decision Date",IF(W187&lt;=AB187,"Met","Missed")),IF(Dashboard!$B$2&gt;AB187,"Overdue",IF(AB187-Dashboard!$B$2&lt;=2,"Due Soon","On Track")))))</f>
        <v/>
      </c>
      <c r="AD187" s="26">
        <f>IF(A187="","",IF(B187="","Missing submitted date",IF(C187="","Missing requester",IF(D187="","Missing department",IF(E187="","Missing course code",IF(F187="","Missing course title",IF(H187="","Missing term",IF(Q187="","Missing effective date",IF(Q187&lt;B187,"Effective date precedes submission",IF(T187="","Missing priority",IF(U187="","Missing status",IF(OR(J187="",K187="",M187="",N187=""),"Missing meeting time",IF(OR(K187&lt;=J187,N187&lt;=M187),"End time must follow start time",IF(AND(OR(U187="Approved",U187="Denied",U187="Canceled"),W187=""),"Closed status needs decision date",IF(AND(W187&lt;&gt;"",W187&lt;B187),"Decision date precedes submission",IF(AND(X187&lt;&gt;"",U187&lt;&gt;"Approved"),"Implementation date requires Approved status",IF(AND(X187&lt;&gt;"",OR(W187="",X187&lt;W187)),"Implementation precedes decision","OK")))))))))))))))))</f>
        <v/>
      </c>
    </row>
    <row r="188">
      <c r="A188" s="19" t="n"/>
      <c r="B188" s="35" t="n"/>
      <c r="C188" s="19" t="n"/>
      <c r="D188" s="19" t="n"/>
      <c r="E188" s="19" t="n"/>
      <c r="F188" s="19" t="n"/>
      <c r="G188" s="19" t="n"/>
      <c r="H188" s="19" t="n"/>
      <c r="I188" s="19" t="n"/>
      <c r="J188" s="21" t="n"/>
      <c r="K188" s="21" t="n"/>
      <c r="L188" s="19" t="n"/>
      <c r="M188" s="21" t="n"/>
      <c r="N188" s="21" t="n"/>
      <c r="O188" s="19" t="n"/>
      <c r="P188" s="19" t="n"/>
      <c r="Q188" s="35" t="n"/>
      <c r="R188" s="19" t="n"/>
      <c r="S188" s="19" t="n"/>
      <c r="T188" s="19" t="n"/>
      <c r="U188" s="19" t="n"/>
      <c r="V188" s="19" t="n"/>
      <c r="W188" s="35" t="n"/>
      <c r="X188" s="35" t="n"/>
      <c r="Y188" s="22" t="n"/>
      <c r="Z188" s="23">
        <f>IF(OR(A188="",B188=""),"",MAX(0,IF(W188&lt;&gt;"",W188-B188,Dashboard!$B$2-B188)))</f>
        <v/>
      </c>
      <c r="AA188" s="23">
        <f>IF(OR(A188="",B188="",W188=""),"",MAX(0,W188-B188))</f>
        <v/>
      </c>
      <c r="AB188" s="36">
        <f>IF(OR(A188="",B188="",T188=""),"",IFERROR(WORKDAY(B188,VLOOKUP(T188,'Lists &amp; Settings'!$A$2:$B$5,2,FALSE)),""))</f>
        <v/>
      </c>
      <c r="AC188" s="25">
        <f>IF(A188="","",IF(AB188="","Missing Data",IF(OR(U188="Approved",U188="Denied",U188="Canceled"),IF(W188="","Missing Decision Date",IF(W188&lt;=AB188,"Met","Missed")),IF(Dashboard!$B$2&gt;AB188,"Overdue",IF(AB188-Dashboard!$B$2&lt;=2,"Due Soon","On Track")))))</f>
        <v/>
      </c>
      <c r="AD188" s="26">
        <f>IF(A188="","",IF(B188="","Missing submitted date",IF(C188="","Missing requester",IF(D188="","Missing department",IF(E188="","Missing course code",IF(F188="","Missing course title",IF(H188="","Missing term",IF(Q188="","Missing effective date",IF(Q188&lt;B188,"Effective date precedes submission",IF(T188="","Missing priority",IF(U188="","Missing status",IF(OR(J188="",K188="",M188="",N188=""),"Missing meeting time",IF(OR(K188&lt;=J188,N188&lt;=M188),"End time must follow start time",IF(AND(OR(U188="Approved",U188="Denied",U188="Canceled"),W188=""),"Closed status needs decision date",IF(AND(W188&lt;&gt;"",W188&lt;B188),"Decision date precedes submission",IF(AND(X188&lt;&gt;"",U188&lt;&gt;"Approved"),"Implementation date requires Approved status",IF(AND(X188&lt;&gt;"",OR(W188="",X188&lt;W188)),"Implementation precedes decision","OK")))))))))))))))))</f>
        <v/>
      </c>
    </row>
    <row r="189">
      <c r="A189" s="19" t="n"/>
      <c r="B189" s="35" t="n"/>
      <c r="C189" s="19" t="n"/>
      <c r="D189" s="19" t="n"/>
      <c r="E189" s="19" t="n"/>
      <c r="F189" s="19" t="n"/>
      <c r="G189" s="19" t="n"/>
      <c r="H189" s="19" t="n"/>
      <c r="I189" s="19" t="n"/>
      <c r="J189" s="21" t="n"/>
      <c r="K189" s="21" t="n"/>
      <c r="L189" s="19" t="n"/>
      <c r="M189" s="21" t="n"/>
      <c r="N189" s="21" t="n"/>
      <c r="O189" s="19" t="n"/>
      <c r="P189" s="19" t="n"/>
      <c r="Q189" s="35" t="n"/>
      <c r="R189" s="19" t="n"/>
      <c r="S189" s="19" t="n"/>
      <c r="T189" s="19" t="n"/>
      <c r="U189" s="19" t="n"/>
      <c r="V189" s="19" t="n"/>
      <c r="W189" s="35" t="n"/>
      <c r="X189" s="35" t="n"/>
      <c r="Y189" s="22" t="n"/>
      <c r="Z189" s="23">
        <f>IF(OR(A189="",B189=""),"",MAX(0,IF(W189&lt;&gt;"",W189-B189,Dashboard!$B$2-B189)))</f>
        <v/>
      </c>
      <c r="AA189" s="23">
        <f>IF(OR(A189="",B189="",W189=""),"",MAX(0,W189-B189))</f>
        <v/>
      </c>
      <c r="AB189" s="36">
        <f>IF(OR(A189="",B189="",T189=""),"",IFERROR(WORKDAY(B189,VLOOKUP(T189,'Lists &amp; Settings'!$A$2:$B$5,2,FALSE)),""))</f>
        <v/>
      </c>
      <c r="AC189" s="25">
        <f>IF(A189="","",IF(AB189="","Missing Data",IF(OR(U189="Approved",U189="Denied",U189="Canceled"),IF(W189="","Missing Decision Date",IF(W189&lt;=AB189,"Met","Missed")),IF(Dashboard!$B$2&gt;AB189,"Overdue",IF(AB189-Dashboard!$B$2&lt;=2,"Due Soon","On Track")))))</f>
        <v/>
      </c>
      <c r="AD189" s="26">
        <f>IF(A189="","",IF(B189="","Missing submitted date",IF(C189="","Missing requester",IF(D189="","Missing department",IF(E189="","Missing course code",IF(F189="","Missing course title",IF(H189="","Missing term",IF(Q189="","Missing effective date",IF(Q189&lt;B189,"Effective date precedes submission",IF(T189="","Missing priority",IF(U189="","Missing status",IF(OR(J189="",K189="",M189="",N189=""),"Missing meeting time",IF(OR(K189&lt;=J189,N189&lt;=M189),"End time must follow start time",IF(AND(OR(U189="Approved",U189="Denied",U189="Canceled"),W189=""),"Closed status needs decision date",IF(AND(W189&lt;&gt;"",W189&lt;B189),"Decision date precedes submission",IF(AND(X189&lt;&gt;"",U189&lt;&gt;"Approved"),"Implementation date requires Approved status",IF(AND(X189&lt;&gt;"",OR(W189="",X189&lt;W189)),"Implementation precedes decision","OK")))))))))))))))))</f>
        <v/>
      </c>
    </row>
    <row r="190">
      <c r="A190" s="19" t="n"/>
      <c r="B190" s="35" t="n"/>
      <c r="C190" s="19" t="n"/>
      <c r="D190" s="19" t="n"/>
      <c r="E190" s="19" t="n"/>
      <c r="F190" s="19" t="n"/>
      <c r="G190" s="19" t="n"/>
      <c r="H190" s="19" t="n"/>
      <c r="I190" s="19" t="n"/>
      <c r="J190" s="21" t="n"/>
      <c r="K190" s="21" t="n"/>
      <c r="L190" s="19" t="n"/>
      <c r="M190" s="21" t="n"/>
      <c r="N190" s="21" t="n"/>
      <c r="O190" s="19" t="n"/>
      <c r="P190" s="19" t="n"/>
      <c r="Q190" s="35" t="n"/>
      <c r="R190" s="19" t="n"/>
      <c r="S190" s="19" t="n"/>
      <c r="T190" s="19" t="n"/>
      <c r="U190" s="19" t="n"/>
      <c r="V190" s="19" t="n"/>
      <c r="W190" s="35" t="n"/>
      <c r="X190" s="35" t="n"/>
      <c r="Y190" s="22" t="n"/>
      <c r="Z190" s="23">
        <f>IF(OR(A190="",B190=""),"",MAX(0,IF(W190&lt;&gt;"",W190-B190,Dashboard!$B$2-B190)))</f>
        <v/>
      </c>
      <c r="AA190" s="23">
        <f>IF(OR(A190="",B190="",W190=""),"",MAX(0,W190-B190))</f>
        <v/>
      </c>
      <c r="AB190" s="36">
        <f>IF(OR(A190="",B190="",T190=""),"",IFERROR(WORKDAY(B190,VLOOKUP(T190,'Lists &amp; Settings'!$A$2:$B$5,2,FALSE)),""))</f>
        <v/>
      </c>
      <c r="AC190" s="25">
        <f>IF(A190="","",IF(AB190="","Missing Data",IF(OR(U190="Approved",U190="Denied",U190="Canceled"),IF(W190="","Missing Decision Date",IF(W190&lt;=AB190,"Met","Missed")),IF(Dashboard!$B$2&gt;AB190,"Overdue",IF(AB190-Dashboard!$B$2&lt;=2,"Due Soon","On Track")))))</f>
        <v/>
      </c>
      <c r="AD190" s="26">
        <f>IF(A190="","",IF(B190="","Missing submitted date",IF(C190="","Missing requester",IF(D190="","Missing department",IF(E190="","Missing course code",IF(F190="","Missing course title",IF(H190="","Missing term",IF(Q190="","Missing effective date",IF(Q190&lt;B190,"Effective date precedes submission",IF(T190="","Missing priority",IF(U190="","Missing status",IF(OR(J190="",K190="",M190="",N190=""),"Missing meeting time",IF(OR(K190&lt;=J190,N190&lt;=M190),"End time must follow start time",IF(AND(OR(U190="Approved",U190="Denied",U190="Canceled"),W190=""),"Closed status needs decision date",IF(AND(W190&lt;&gt;"",W190&lt;B190),"Decision date precedes submission",IF(AND(X190&lt;&gt;"",U190&lt;&gt;"Approved"),"Implementation date requires Approved status",IF(AND(X190&lt;&gt;"",OR(W190="",X190&lt;W190)),"Implementation precedes decision","OK")))))))))))))))))</f>
        <v/>
      </c>
    </row>
    <row r="191">
      <c r="A191" s="19" t="n"/>
      <c r="B191" s="35" t="n"/>
      <c r="C191" s="19" t="n"/>
      <c r="D191" s="19" t="n"/>
      <c r="E191" s="19" t="n"/>
      <c r="F191" s="19" t="n"/>
      <c r="G191" s="19" t="n"/>
      <c r="H191" s="19" t="n"/>
      <c r="I191" s="19" t="n"/>
      <c r="J191" s="21" t="n"/>
      <c r="K191" s="21" t="n"/>
      <c r="L191" s="19" t="n"/>
      <c r="M191" s="21" t="n"/>
      <c r="N191" s="21" t="n"/>
      <c r="O191" s="19" t="n"/>
      <c r="P191" s="19" t="n"/>
      <c r="Q191" s="35" t="n"/>
      <c r="R191" s="19" t="n"/>
      <c r="S191" s="19" t="n"/>
      <c r="T191" s="19" t="n"/>
      <c r="U191" s="19" t="n"/>
      <c r="V191" s="19" t="n"/>
      <c r="W191" s="35" t="n"/>
      <c r="X191" s="35" t="n"/>
      <c r="Y191" s="22" t="n"/>
      <c r="Z191" s="23">
        <f>IF(OR(A191="",B191=""),"",MAX(0,IF(W191&lt;&gt;"",W191-B191,Dashboard!$B$2-B191)))</f>
        <v/>
      </c>
      <c r="AA191" s="23">
        <f>IF(OR(A191="",B191="",W191=""),"",MAX(0,W191-B191))</f>
        <v/>
      </c>
      <c r="AB191" s="36">
        <f>IF(OR(A191="",B191="",T191=""),"",IFERROR(WORKDAY(B191,VLOOKUP(T191,'Lists &amp; Settings'!$A$2:$B$5,2,FALSE)),""))</f>
        <v/>
      </c>
      <c r="AC191" s="25">
        <f>IF(A191="","",IF(AB191="","Missing Data",IF(OR(U191="Approved",U191="Denied",U191="Canceled"),IF(W191="","Missing Decision Date",IF(W191&lt;=AB191,"Met","Missed")),IF(Dashboard!$B$2&gt;AB191,"Overdue",IF(AB191-Dashboard!$B$2&lt;=2,"Due Soon","On Track")))))</f>
        <v/>
      </c>
      <c r="AD191" s="26">
        <f>IF(A191="","",IF(B191="","Missing submitted date",IF(C191="","Missing requester",IF(D191="","Missing department",IF(E191="","Missing course code",IF(F191="","Missing course title",IF(H191="","Missing term",IF(Q191="","Missing effective date",IF(Q191&lt;B191,"Effective date precedes submission",IF(T191="","Missing priority",IF(U191="","Missing status",IF(OR(J191="",K191="",M191="",N191=""),"Missing meeting time",IF(OR(K191&lt;=J191,N191&lt;=M191),"End time must follow start time",IF(AND(OR(U191="Approved",U191="Denied",U191="Canceled"),W191=""),"Closed status needs decision date",IF(AND(W191&lt;&gt;"",W191&lt;B191),"Decision date precedes submission",IF(AND(X191&lt;&gt;"",U191&lt;&gt;"Approved"),"Implementation date requires Approved status",IF(AND(X191&lt;&gt;"",OR(W191="",X191&lt;W191)),"Implementation precedes decision","OK")))))))))))))))))</f>
        <v/>
      </c>
    </row>
    <row r="192">
      <c r="A192" s="19" t="n"/>
      <c r="B192" s="35" t="n"/>
      <c r="C192" s="19" t="n"/>
      <c r="D192" s="19" t="n"/>
      <c r="E192" s="19" t="n"/>
      <c r="F192" s="19" t="n"/>
      <c r="G192" s="19" t="n"/>
      <c r="H192" s="19" t="n"/>
      <c r="I192" s="19" t="n"/>
      <c r="J192" s="21" t="n"/>
      <c r="K192" s="21" t="n"/>
      <c r="L192" s="19" t="n"/>
      <c r="M192" s="21" t="n"/>
      <c r="N192" s="21" t="n"/>
      <c r="O192" s="19" t="n"/>
      <c r="P192" s="19" t="n"/>
      <c r="Q192" s="35" t="n"/>
      <c r="R192" s="19" t="n"/>
      <c r="S192" s="19" t="n"/>
      <c r="T192" s="19" t="n"/>
      <c r="U192" s="19" t="n"/>
      <c r="V192" s="19" t="n"/>
      <c r="W192" s="35" t="n"/>
      <c r="X192" s="35" t="n"/>
      <c r="Y192" s="22" t="n"/>
      <c r="Z192" s="23">
        <f>IF(OR(A192="",B192=""),"",MAX(0,IF(W192&lt;&gt;"",W192-B192,Dashboard!$B$2-B192)))</f>
        <v/>
      </c>
      <c r="AA192" s="23">
        <f>IF(OR(A192="",B192="",W192=""),"",MAX(0,W192-B192))</f>
        <v/>
      </c>
      <c r="AB192" s="36">
        <f>IF(OR(A192="",B192="",T192=""),"",IFERROR(WORKDAY(B192,VLOOKUP(T192,'Lists &amp; Settings'!$A$2:$B$5,2,FALSE)),""))</f>
        <v/>
      </c>
      <c r="AC192" s="25">
        <f>IF(A192="","",IF(AB192="","Missing Data",IF(OR(U192="Approved",U192="Denied",U192="Canceled"),IF(W192="","Missing Decision Date",IF(W192&lt;=AB192,"Met","Missed")),IF(Dashboard!$B$2&gt;AB192,"Overdue",IF(AB192-Dashboard!$B$2&lt;=2,"Due Soon","On Track")))))</f>
        <v/>
      </c>
      <c r="AD192" s="26">
        <f>IF(A192="","",IF(B192="","Missing submitted date",IF(C192="","Missing requester",IF(D192="","Missing department",IF(E192="","Missing course code",IF(F192="","Missing course title",IF(H192="","Missing term",IF(Q192="","Missing effective date",IF(Q192&lt;B192,"Effective date precedes submission",IF(T192="","Missing priority",IF(U192="","Missing status",IF(OR(J192="",K192="",M192="",N192=""),"Missing meeting time",IF(OR(K192&lt;=J192,N192&lt;=M192),"End time must follow start time",IF(AND(OR(U192="Approved",U192="Denied",U192="Canceled"),W192=""),"Closed status needs decision date",IF(AND(W192&lt;&gt;"",W192&lt;B192),"Decision date precedes submission",IF(AND(X192&lt;&gt;"",U192&lt;&gt;"Approved"),"Implementation date requires Approved status",IF(AND(X192&lt;&gt;"",OR(W192="",X192&lt;W192)),"Implementation precedes decision","OK")))))))))))))))))</f>
        <v/>
      </c>
    </row>
    <row r="193">
      <c r="A193" s="19" t="n"/>
      <c r="B193" s="35" t="n"/>
      <c r="C193" s="19" t="n"/>
      <c r="D193" s="19" t="n"/>
      <c r="E193" s="19" t="n"/>
      <c r="F193" s="19" t="n"/>
      <c r="G193" s="19" t="n"/>
      <c r="H193" s="19" t="n"/>
      <c r="I193" s="19" t="n"/>
      <c r="J193" s="21" t="n"/>
      <c r="K193" s="21" t="n"/>
      <c r="L193" s="19" t="n"/>
      <c r="M193" s="21" t="n"/>
      <c r="N193" s="21" t="n"/>
      <c r="O193" s="19" t="n"/>
      <c r="P193" s="19" t="n"/>
      <c r="Q193" s="35" t="n"/>
      <c r="R193" s="19" t="n"/>
      <c r="S193" s="19" t="n"/>
      <c r="T193" s="19" t="n"/>
      <c r="U193" s="19" t="n"/>
      <c r="V193" s="19" t="n"/>
      <c r="W193" s="35" t="n"/>
      <c r="X193" s="35" t="n"/>
      <c r="Y193" s="22" t="n"/>
      <c r="Z193" s="23">
        <f>IF(OR(A193="",B193=""),"",MAX(0,IF(W193&lt;&gt;"",W193-B193,Dashboard!$B$2-B193)))</f>
        <v/>
      </c>
      <c r="AA193" s="23">
        <f>IF(OR(A193="",B193="",W193=""),"",MAX(0,W193-B193))</f>
        <v/>
      </c>
      <c r="AB193" s="36">
        <f>IF(OR(A193="",B193="",T193=""),"",IFERROR(WORKDAY(B193,VLOOKUP(T193,'Lists &amp; Settings'!$A$2:$B$5,2,FALSE)),""))</f>
        <v/>
      </c>
      <c r="AC193" s="25">
        <f>IF(A193="","",IF(AB193="","Missing Data",IF(OR(U193="Approved",U193="Denied",U193="Canceled"),IF(W193="","Missing Decision Date",IF(W193&lt;=AB193,"Met","Missed")),IF(Dashboard!$B$2&gt;AB193,"Overdue",IF(AB193-Dashboard!$B$2&lt;=2,"Due Soon","On Track")))))</f>
        <v/>
      </c>
      <c r="AD193" s="26">
        <f>IF(A193="","",IF(B193="","Missing submitted date",IF(C193="","Missing requester",IF(D193="","Missing department",IF(E193="","Missing course code",IF(F193="","Missing course title",IF(H193="","Missing term",IF(Q193="","Missing effective date",IF(Q193&lt;B193,"Effective date precedes submission",IF(T193="","Missing priority",IF(U193="","Missing status",IF(OR(J193="",K193="",M193="",N193=""),"Missing meeting time",IF(OR(K193&lt;=J193,N193&lt;=M193),"End time must follow start time",IF(AND(OR(U193="Approved",U193="Denied",U193="Canceled"),W193=""),"Closed status needs decision date",IF(AND(W193&lt;&gt;"",W193&lt;B193),"Decision date precedes submission",IF(AND(X193&lt;&gt;"",U193&lt;&gt;"Approved"),"Implementation date requires Approved status",IF(AND(X193&lt;&gt;"",OR(W193="",X193&lt;W193)),"Implementation precedes decision","OK")))))))))))))))))</f>
        <v/>
      </c>
    </row>
    <row r="194">
      <c r="A194" s="19" t="n"/>
      <c r="B194" s="35" t="n"/>
      <c r="C194" s="19" t="n"/>
      <c r="D194" s="19" t="n"/>
      <c r="E194" s="19" t="n"/>
      <c r="F194" s="19" t="n"/>
      <c r="G194" s="19" t="n"/>
      <c r="H194" s="19" t="n"/>
      <c r="I194" s="19" t="n"/>
      <c r="J194" s="21" t="n"/>
      <c r="K194" s="21" t="n"/>
      <c r="L194" s="19" t="n"/>
      <c r="M194" s="21" t="n"/>
      <c r="N194" s="21" t="n"/>
      <c r="O194" s="19" t="n"/>
      <c r="P194" s="19" t="n"/>
      <c r="Q194" s="35" t="n"/>
      <c r="R194" s="19" t="n"/>
      <c r="S194" s="19" t="n"/>
      <c r="T194" s="19" t="n"/>
      <c r="U194" s="19" t="n"/>
      <c r="V194" s="19" t="n"/>
      <c r="W194" s="35" t="n"/>
      <c r="X194" s="35" t="n"/>
      <c r="Y194" s="22" t="n"/>
      <c r="Z194" s="23">
        <f>IF(OR(A194="",B194=""),"",MAX(0,IF(W194&lt;&gt;"",W194-B194,Dashboard!$B$2-B194)))</f>
        <v/>
      </c>
      <c r="AA194" s="23">
        <f>IF(OR(A194="",B194="",W194=""),"",MAX(0,W194-B194))</f>
        <v/>
      </c>
      <c r="AB194" s="36">
        <f>IF(OR(A194="",B194="",T194=""),"",IFERROR(WORKDAY(B194,VLOOKUP(T194,'Lists &amp; Settings'!$A$2:$B$5,2,FALSE)),""))</f>
        <v/>
      </c>
      <c r="AC194" s="25">
        <f>IF(A194="","",IF(AB194="","Missing Data",IF(OR(U194="Approved",U194="Denied",U194="Canceled"),IF(W194="","Missing Decision Date",IF(W194&lt;=AB194,"Met","Missed")),IF(Dashboard!$B$2&gt;AB194,"Overdue",IF(AB194-Dashboard!$B$2&lt;=2,"Due Soon","On Track")))))</f>
        <v/>
      </c>
      <c r="AD194" s="26">
        <f>IF(A194="","",IF(B194="","Missing submitted date",IF(C194="","Missing requester",IF(D194="","Missing department",IF(E194="","Missing course code",IF(F194="","Missing course title",IF(H194="","Missing term",IF(Q194="","Missing effective date",IF(Q194&lt;B194,"Effective date precedes submission",IF(T194="","Missing priority",IF(U194="","Missing status",IF(OR(J194="",K194="",M194="",N194=""),"Missing meeting time",IF(OR(K194&lt;=J194,N194&lt;=M194),"End time must follow start time",IF(AND(OR(U194="Approved",U194="Denied",U194="Canceled"),W194=""),"Closed status needs decision date",IF(AND(W194&lt;&gt;"",W194&lt;B194),"Decision date precedes submission",IF(AND(X194&lt;&gt;"",U194&lt;&gt;"Approved"),"Implementation date requires Approved status",IF(AND(X194&lt;&gt;"",OR(W194="",X194&lt;W194)),"Implementation precedes decision","OK")))))))))))))))))</f>
        <v/>
      </c>
    </row>
    <row r="195">
      <c r="A195" s="19" t="n"/>
      <c r="B195" s="35" t="n"/>
      <c r="C195" s="19" t="n"/>
      <c r="D195" s="19" t="n"/>
      <c r="E195" s="19" t="n"/>
      <c r="F195" s="19" t="n"/>
      <c r="G195" s="19" t="n"/>
      <c r="H195" s="19" t="n"/>
      <c r="I195" s="19" t="n"/>
      <c r="J195" s="21" t="n"/>
      <c r="K195" s="21" t="n"/>
      <c r="L195" s="19" t="n"/>
      <c r="M195" s="21" t="n"/>
      <c r="N195" s="21" t="n"/>
      <c r="O195" s="19" t="n"/>
      <c r="P195" s="19" t="n"/>
      <c r="Q195" s="35" t="n"/>
      <c r="R195" s="19" t="n"/>
      <c r="S195" s="19" t="n"/>
      <c r="T195" s="19" t="n"/>
      <c r="U195" s="19" t="n"/>
      <c r="V195" s="19" t="n"/>
      <c r="W195" s="35" t="n"/>
      <c r="X195" s="35" t="n"/>
      <c r="Y195" s="22" t="n"/>
      <c r="Z195" s="23">
        <f>IF(OR(A195="",B195=""),"",MAX(0,IF(W195&lt;&gt;"",W195-B195,Dashboard!$B$2-B195)))</f>
        <v/>
      </c>
      <c r="AA195" s="23">
        <f>IF(OR(A195="",B195="",W195=""),"",MAX(0,W195-B195))</f>
        <v/>
      </c>
      <c r="AB195" s="36">
        <f>IF(OR(A195="",B195="",T195=""),"",IFERROR(WORKDAY(B195,VLOOKUP(T195,'Lists &amp; Settings'!$A$2:$B$5,2,FALSE)),""))</f>
        <v/>
      </c>
      <c r="AC195" s="25">
        <f>IF(A195="","",IF(AB195="","Missing Data",IF(OR(U195="Approved",U195="Denied",U195="Canceled"),IF(W195="","Missing Decision Date",IF(W195&lt;=AB195,"Met","Missed")),IF(Dashboard!$B$2&gt;AB195,"Overdue",IF(AB195-Dashboard!$B$2&lt;=2,"Due Soon","On Track")))))</f>
        <v/>
      </c>
      <c r="AD195" s="26">
        <f>IF(A195="","",IF(B195="","Missing submitted date",IF(C195="","Missing requester",IF(D195="","Missing department",IF(E195="","Missing course code",IF(F195="","Missing course title",IF(H195="","Missing term",IF(Q195="","Missing effective date",IF(Q195&lt;B195,"Effective date precedes submission",IF(T195="","Missing priority",IF(U195="","Missing status",IF(OR(J195="",K195="",M195="",N195=""),"Missing meeting time",IF(OR(K195&lt;=J195,N195&lt;=M195),"End time must follow start time",IF(AND(OR(U195="Approved",U195="Denied",U195="Canceled"),W195=""),"Closed status needs decision date",IF(AND(W195&lt;&gt;"",W195&lt;B195),"Decision date precedes submission",IF(AND(X195&lt;&gt;"",U195&lt;&gt;"Approved"),"Implementation date requires Approved status",IF(AND(X195&lt;&gt;"",OR(W195="",X195&lt;W195)),"Implementation precedes decision","OK")))))))))))))))))</f>
        <v/>
      </c>
    </row>
    <row r="196">
      <c r="A196" s="19" t="n"/>
      <c r="B196" s="35" t="n"/>
      <c r="C196" s="19" t="n"/>
      <c r="D196" s="19" t="n"/>
      <c r="E196" s="19" t="n"/>
      <c r="F196" s="19" t="n"/>
      <c r="G196" s="19" t="n"/>
      <c r="H196" s="19" t="n"/>
      <c r="I196" s="19" t="n"/>
      <c r="J196" s="21" t="n"/>
      <c r="K196" s="21" t="n"/>
      <c r="L196" s="19" t="n"/>
      <c r="M196" s="21" t="n"/>
      <c r="N196" s="21" t="n"/>
      <c r="O196" s="19" t="n"/>
      <c r="P196" s="19" t="n"/>
      <c r="Q196" s="35" t="n"/>
      <c r="R196" s="19" t="n"/>
      <c r="S196" s="19" t="n"/>
      <c r="T196" s="19" t="n"/>
      <c r="U196" s="19" t="n"/>
      <c r="V196" s="19" t="n"/>
      <c r="W196" s="35" t="n"/>
      <c r="X196" s="35" t="n"/>
      <c r="Y196" s="22" t="n"/>
      <c r="Z196" s="23">
        <f>IF(OR(A196="",B196=""),"",MAX(0,IF(W196&lt;&gt;"",W196-B196,Dashboard!$B$2-B196)))</f>
        <v/>
      </c>
      <c r="AA196" s="23">
        <f>IF(OR(A196="",B196="",W196=""),"",MAX(0,W196-B196))</f>
        <v/>
      </c>
      <c r="AB196" s="36">
        <f>IF(OR(A196="",B196="",T196=""),"",IFERROR(WORKDAY(B196,VLOOKUP(T196,'Lists &amp; Settings'!$A$2:$B$5,2,FALSE)),""))</f>
        <v/>
      </c>
      <c r="AC196" s="25">
        <f>IF(A196="","",IF(AB196="","Missing Data",IF(OR(U196="Approved",U196="Denied",U196="Canceled"),IF(W196="","Missing Decision Date",IF(W196&lt;=AB196,"Met","Missed")),IF(Dashboard!$B$2&gt;AB196,"Overdue",IF(AB196-Dashboard!$B$2&lt;=2,"Due Soon","On Track")))))</f>
        <v/>
      </c>
      <c r="AD196" s="26">
        <f>IF(A196="","",IF(B196="","Missing submitted date",IF(C196="","Missing requester",IF(D196="","Missing department",IF(E196="","Missing course code",IF(F196="","Missing course title",IF(H196="","Missing term",IF(Q196="","Missing effective date",IF(Q196&lt;B196,"Effective date precedes submission",IF(T196="","Missing priority",IF(U196="","Missing status",IF(OR(J196="",K196="",M196="",N196=""),"Missing meeting time",IF(OR(K196&lt;=J196,N196&lt;=M196),"End time must follow start time",IF(AND(OR(U196="Approved",U196="Denied",U196="Canceled"),W196=""),"Closed status needs decision date",IF(AND(W196&lt;&gt;"",W196&lt;B196),"Decision date precedes submission",IF(AND(X196&lt;&gt;"",U196&lt;&gt;"Approved"),"Implementation date requires Approved status",IF(AND(X196&lt;&gt;"",OR(W196="",X196&lt;W196)),"Implementation precedes decision","OK")))))))))))))))))</f>
        <v/>
      </c>
    </row>
    <row r="197">
      <c r="A197" s="19" t="n"/>
      <c r="B197" s="35" t="n"/>
      <c r="C197" s="19" t="n"/>
      <c r="D197" s="19" t="n"/>
      <c r="E197" s="19" t="n"/>
      <c r="F197" s="19" t="n"/>
      <c r="G197" s="19" t="n"/>
      <c r="H197" s="19" t="n"/>
      <c r="I197" s="19" t="n"/>
      <c r="J197" s="21" t="n"/>
      <c r="K197" s="21" t="n"/>
      <c r="L197" s="19" t="n"/>
      <c r="M197" s="21" t="n"/>
      <c r="N197" s="21" t="n"/>
      <c r="O197" s="19" t="n"/>
      <c r="P197" s="19" t="n"/>
      <c r="Q197" s="35" t="n"/>
      <c r="R197" s="19" t="n"/>
      <c r="S197" s="19" t="n"/>
      <c r="T197" s="19" t="n"/>
      <c r="U197" s="19" t="n"/>
      <c r="V197" s="19" t="n"/>
      <c r="W197" s="35" t="n"/>
      <c r="X197" s="35" t="n"/>
      <c r="Y197" s="22" t="n"/>
      <c r="Z197" s="23">
        <f>IF(OR(A197="",B197=""),"",MAX(0,IF(W197&lt;&gt;"",W197-B197,Dashboard!$B$2-B197)))</f>
        <v/>
      </c>
      <c r="AA197" s="23">
        <f>IF(OR(A197="",B197="",W197=""),"",MAX(0,W197-B197))</f>
        <v/>
      </c>
      <c r="AB197" s="36">
        <f>IF(OR(A197="",B197="",T197=""),"",IFERROR(WORKDAY(B197,VLOOKUP(T197,'Lists &amp; Settings'!$A$2:$B$5,2,FALSE)),""))</f>
        <v/>
      </c>
      <c r="AC197" s="25">
        <f>IF(A197="","",IF(AB197="","Missing Data",IF(OR(U197="Approved",U197="Denied",U197="Canceled"),IF(W197="","Missing Decision Date",IF(W197&lt;=AB197,"Met","Missed")),IF(Dashboard!$B$2&gt;AB197,"Overdue",IF(AB197-Dashboard!$B$2&lt;=2,"Due Soon","On Track")))))</f>
        <v/>
      </c>
      <c r="AD197" s="26">
        <f>IF(A197="","",IF(B197="","Missing submitted date",IF(C197="","Missing requester",IF(D197="","Missing department",IF(E197="","Missing course code",IF(F197="","Missing course title",IF(H197="","Missing term",IF(Q197="","Missing effective date",IF(Q197&lt;B197,"Effective date precedes submission",IF(T197="","Missing priority",IF(U197="","Missing status",IF(OR(J197="",K197="",M197="",N197=""),"Missing meeting time",IF(OR(K197&lt;=J197,N197&lt;=M197),"End time must follow start time",IF(AND(OR(U197="Approved",U197="Denied",U197="Canceled"),W197=""),"Closed status needs decision date",IF(AND(W197&lt;&gt;"",W197&lt;B197),"Decision date precedes submission",IF(AND(X197&lt;&gt;"",U197&lt;&gt;"Approved"),"Implementation date requires Approved status",IF(AND(X197&lt;&gt;"",OR(W197="",X197&lt;W197)),"Implementation precedes decision","OK")))))))))))))))))</f>
        <v/>
      </c>
    </row>
    <row r="198">
      <c r="A198" s="19" t="n"/>
      <c r="B198" s="35" t="n"/>
      <c r="C198" s="19" t="n"/>
      <c r="D198" s="19" t="n"/>
      <c r="E198" s="19" t="n"/>
      <c r="F198" s="19" t="n"/>
      <c r="G198" s="19" t="n"/>
      <c r="H198" s="19" t="n"/>
      <c r="I198" s="19" t="n"/>
      <c r="J198" s="21" t="n"/>
      <c r="K198" s="21" t="n"/>
      <c r="L198" s="19" t="n"/>
      <c r="M198" s="21" t="n"/>
      <c r="N198" s="21" t="n"/>
      <c r="O198" s="19" t="n"/>
      <c r="P198" s="19" t="n"/>
      <c r="Q198" s="35" t="n"/>
      <c r="R198" s="19" t="n"/>
      <c r="S198" s="19" t="n"/>
      <c r="T198" s="19" t="n"/>
      <c r="U198" s="19" t="n"/>
      <c r="V198" s="19" t="n"/>
      <c r="W198" s="35" t="n"/>
      <c r="X198" s="35" t="n"/>
      <c r="Y198" s="22" t="n"/>
      <c r="Z198" s="23">
        <f>IF(OR(A198="",B198=""),"",MAX(0,IF(W198&lt;&gt;"",W198-B198,Dashboard!$B$2-B198)))</f>
        <v/>
      </c>
      <c r="AA198" s="23">
        <f>IF(OR(A198="",B198="",W198=""),"",MAX(0,W198-B198))</f>
        <v/>
      </c>
      <c r="AB198" s="36">
        <f>IF(OR(A198="",B198="",T198=""),"",IFERROR(WORKDAY(B198,VLOOKUP(T198,'Lists &amp; Settings'!$A$2:$B$5,2,FALSE)),""))</f>
        <v/>
      </c>
      <c r="AC198" s="25">
        <f>IF(A198="","",IF(AB198="","Missing Data",IF(OR(U198="Approved",U198="Denied",U198="Canceled"),IF(W198="","Missing Decision Date",IF(W198&lt;=AB198,"Met","Missed")),IF(Dashboard!$B$2&gt;AB198,"Overdue",IF(AB198-Dashboard!$B$2&lt;=2,"Due Soon","On Track")))))</f>
        <v/>
      </c>
      <c r="AD198" s="26">
        <f>IF(A198="","",IF(B198="","Missing submitted date",IF(C198="","Missing requester",IF(D198="","Missing department",IF(E198="","Missing course code",IF(F198="","Missing course title",IF(H198="","Missing term",IF(Q198="","Missing effective date",IF(Q198&lt;B198,"Effective date precedes submission",IF(T198="","Missing priority",IF(U198="","Missing status",IF(OR(J198="",K198="",M198="",N198=""),"Missing meeting time",IF(OR(K198&lt;=J198,N198&lt;=M198),"End time must follow start time",IF(AND(OR(U198="Approved",U198="Denied",U198="Canceled"),W198=""),"Closed status needs decision date",IF(AND(W198&lt;&gt;"",W198&lt;B198),"Decision date precedes submission",IF(AND(X198&lt;&gt;"",U198&lt;&gt;"Approved"),"Implementation date requires Approved status",IF(AND(X198&lt;&gt;"",OR(W198="",X198&lt;W198)),"Implementation precedes decision","OK")))))))))))))))))</f>
        <v/>
      </c>
    </row>
    <row r="199">
      <c r="A199" s="19" t="n"/>
      <c r="B199" s="35" t="n"/>
      <c r="C199" s="19" t="n"/>
      <c r="D199" s="19" t="n"/>
      <c r="E199" s="19" t="n"/>
      <c r="F199" s="19" t="n"/>
      <c r="G199" s="19" t="n"/>
      <c r="H199" s="19" t="n"/>
      <c r="I199" s="19" t="n"/>
      <c r="J199" s="21" t="n"/>
      <c r="K199" s="21" t="n"/>
      <c r="L199" s="19" t="n"/>
      <c r="M199" s="21" t="n"/>
      <c r="N199" s="21" t="n"/>
      <c r="O199" s="19" t="n"/>
      <c r="P199" s="19" t="n"/>
      <c r="Q199" s="35" t="n"/>
      <c r="R199" s="19" t="n"/>
      <c r="S199" s="19" t="n"/>
      <c r="T199" s="19" t="n"/>
      <c r="U199" s="19" t="n"/>
      <c r="V199" s="19" t="n"/>
      <c r="W199" s="35" t="n"/>
      <c r="X199" s="35" t="n"/>
      <c r="Y199" s="22" t="n"/>
      <c r="Z199" s="23">
        <f>IF(OR(A199="",B199=""),"",MAX(0,IF(W199&lt;&gt;"",W199-B199,Dashboard!$B$2-B199)))</f>
        <v/>
      </c>
      <c r="AA199" s="23">
        <f>IF(OR(A199="",B199="",W199=""),"",MAX(0,W199-B199))</f>
        <v/>
      </c>
      <c r="AB199" s="36">
        <f>IF(OR(A199="",B199="",T199=""),"",IFERROR(WORKDAY(B199,VLOOKUP(T199,'Lists &amp; Settings'!$A$2:$B$5,2,FALSE)),""))</f>
        <v/>
      </c>
      <c r="AC199" s="25">
        <f>IF(A199="","",IF(AB199="","Missing Data",IF(OR(U199="Approved",U199="Denied",U199="Canceled"),IF(W199="","Missing Decision Date",IF(W199&lt;=AB199,"Met","Missed")),IF(Dashboard!$B$2&gt;AB199,"Overdue",IF(AB199-Dashboard!$B$2&lt;=2,"Due Soon","On Track")))))</f>
        <v/>
      </c>
      <c r="AD199" s="26">
        <f>IF(A199="","",IF(B199="","Missing submitted date",IF(C199="","Missing requester",IF(D199="","Missing department",IF(E199="","Missing course code",IF(F199="","Missing course title",IF(H199="","Missing term",IF(Q199="","Missing effective date",IF(Q199&lt;B199,"Effective date precedes submission",IF(T199="","Missing priority",IF(U199="","Missing status",IF(OR(J199="",K199="",M199="",N199=""),"Missing meeting time",IF(OR(K199&lt;=J199,N199&lt;=M199),"End time must follow start time",IF(AND(OR(U199="Approved",U199="Denied",U199="Canceled"),W199=""),"Closed status needs decision date",IF(AND(W199&lt;&gt;"",W199&lt;B199),"Decision date precedes submission",IF(AND(X199&lt;&gt;"",U199&lt;&gt;"Approved"),"Implementation date requires Approved status",IF(AND(X199&lt;&gt;"",OR(W199="",X199&lt;W199)),"Implementation precedes decision","OK")))))))))))))))))</f>
        <v/>
      </c>
    </row>
    <row r="200">
      <c r="A200" s="19" t="n"/>
      <c r="B200" s="35" t="n"/>
      <c r="C200" s="19" t="n"/>
      <c r="D200" s="19" t="n"/>
      <c r="E200" s="19" t="n"/>
      <c r="F200" s="19" t="n"/>
      <c r="G200" s="19" t="n"/>
      <c r="H200" s="19" t="n"/>
      <c r="I200" s="19" t="n"/>
      <c r="J200" s="21" t="n"/>
      <c r="K200" s="21" t="n"/>
      <c r="L200" s="19" t="n"/>
      <c r="M200" s="21" t="n"/>
      <c r="N200" s="21" t="n"/>
      <c r="O200" s="19" t="n"/>
      <c r="P200" s="19" t="n"/>
      <c r="Q200" s="35" t="n"/>
      <c r="R200" s="19" t="n"/>
      <c r="S200" s="19" t="n"/>
      <c r="T200" s="19" t="n"/>
      <c r="U200" s="19" t="n"/>
      <c r="V200" s="19" t="n"/>
      <c r="W200" s="35" t="n"/>
      <c r="X200" s="35" t="n"/>
      <c r="Y200" s="22" t="n"/>
      <c r="Z200" s="23">
        <f>IF(OR(A200="",B200=""),"",MAX(0,IF(W200&lt;&gt;"",W200-B200,Dashboard!$B$2-B200)))</f>
        <v/>
      </c>
      <c r="AA200" s="23">
        <f>IF(OR(A200="",B200="",W200=""),"",MAX(0,W200-B200))</f>
        <v/>
      </c>
      <c r="AB200" s="36">
        <f>IF(OR(A200="",B200="",T200=""),"",IFERROR(WORKDAY(B200,VLOOKUP(T200,'Lists &amp; Settings'!$A$2:$B$5,2,FALSE)),""))</f>
        <v/>
      </c>
      <c r="AC200" s="25">
        <f>IF(A200="","",IF(AB200="","Missing Data",IF(OR(U200="Approved",U200="Denied",U200="Canceled"),IF(W200="","Missing Decision Date",IF(W200&lt;=AB200,"Met","Missed")),IF(Dashboard!$B$2&gt;AB200,"Overdue",IF(AB200-Dashboard!$B$2&lt;=2,"Due Soon","On Track")))))</f>
        <v/>
      </c>
      <c r="AD200" s="26">
        <f>IF(A200="","",IF(B200="","Missing submitted date",IF(C200="","Missing requester",IF(D200="","Missing department",IF(E200="","Missing course code",IF(F200="","Missing course title",IF(H200="","Missing term",IF(Q200="","Missing effective date",IF(Q200&lt;B200,"Effective date precedes submission",IF(T200="","Missing priority",IF(U200="","Missing status",IF(OR(J200="",K200="",M200="",N200=""),"Missing meeting time",IF(OR(K200&lt;=J200,N200&lt;=M200),"End time must follow start time",IF(AND(OR(U200="Approved",U200="Denied",U200="Canceled"),W200=""),"Closed status needs decision date",IF(AND(W200&lt;&gt;"",W200&lt;B200),"Decision date precedes submission",IF(AND(X200&lt;&gt;"",U200&lt;&gt;"Approved"),"Implementation date requires Approved status",IF(AND(X200&lt;&gt;"",OR(W200="",X200&lt;W200)),"Implementation precedes decision","OK")))))))))))))))))</f>
        <v/>
      </c>
    </row>
    <row r="201">
      <c r="A201" s="19" t="n"/>
      <c r="B201" s="35" t="n"/>
      <c r="C201" s="19" t="n"/>
      <c r="D201" s="19" t="n"/>
      <c r="E201" s="19" t="n"/>
      <c r="F201" s="19" t="n"/>
      <c r="G201" s="19" t="n"/>
      <c r="H201" s="19" t="n"/>
      <c r="I201" s="19" t="n"/>
      <c r="J201" s="21" t="n"/>
      <c r="K201" s="21" t="n"/>
      <c r="L201" s="19" t="n"/>
      <c r="M201" s="21" t="n"/>
      <c r="N201" s="21" t="n"/>
      <c r="O201" s="19" t="n"/>
      <c r="P201" s="19" t="n"/>
      <c r="Q201" s="35" t="n"/>
      <c r="R201" s="19" t="n"/>
      <c r="S201" s="19" t="n"/>
      <c r="T201" s="19" t="n"/>
      <c r="U201" s="19" t="n"/>
      <c r="V201" s="19" t="n"/>
      <c r="W201" s="35" t="n"/>
      <c r="X201" s="35" t="n"/>
      <c r="Y201" s="22" t="n"/>
      <c r="Z201" s="23">
        <f>IF(OR(A201="",B201=""),"",MAX(0,IF(W201&lt;&gt;"",W201-B201,Dashboard!$B$2-B201)))</f>
        <v/>
      </c>
      <c r="AA201" s="23">
        <f>IF(OR(A201="",B201="",W201=""),"",MAX(0,W201-B201))</f>
        <v/>
      </c>
      <c r="AB201" s="36">
        <f>IF(OR(A201="",B201="",T201=""),"",IFERROR(WORKDAY(B201,VLOOKUP(T201,'Lists &amp; Settings'!$A$2:$B$5,2,FALSE)),""))</f>
        <v/>
      </c>
      <c r="AC201" s="25">
        <f>IF(A201="","",IF(AB201="","Missing Data",IF(OR(U201="Approved",U201="Denied",U201="Canceled"),IF(W201="","Missing Decision Date",IF(W201&lt;=AB201,"Met","Missed")),IF(Dashboard!$B$2&gt;AB201,"Overdue",IF(AB201-Dashboard!$B$2&lt;=2,"Due Soon","On Track")))))</f>
        <v/>
      </c>
      <c r="AD201" s="26">
        <f>IF(A201="","",IF(B201="","Missing submitted date",IF(C201="","Missing requester",IF(D201="","Missing department",IF(E201="","Missing course code",IF(F201="","Missing course title",IF(H201="","Missing term",IF(Q201="","Missing effective date",IF(Q201&lt;B201,"Effective date precedes submission",IF(T201="","Missing priority",IF(U201="","Missing status",IF(OR(J201="",K201="",M201="",N201=""),"Missing meeting time",IF(OR(K201&lt;=J201,N201&lt;=M201),"End time must follow start time",IF(AND(OR(U201="Approved",U201="Denied",U201="Canceled"),W201=""),"Closed status needs decision date",IF(AND(W201&lt;&gt;"",W201&lt;B201),"Decision date precedes submission",IF(AND(X201&lt;&gt;"",U201&lt;&gt;"Approved"),"Implementation date requires Approved status",IF(AND(X201&lt;&gt;"",OR(W201="",X201&lt;W201)),"Implementation precedes decision","OK")))))))))))))))))</f>
        <v/>
      </c>
    </row>
  </sheetData>
  <autoFilter ref="A1:AD201"/>
  <conditionalFormatting sqref="A2:AD201">
    <cfRule type="expression" priority="1" dxfId="2">
      <formula>AND($A2&lt;&gt;"",$AD2&lt;&gt;"OK")</formula>
    </cfRule>
    <cfRule type="expression" priority="2" dxfId="2">
      <formula>$AC2="Overdue"</formula>
    </cfRule>
    <cfRule type="expression" priority="3" dxfId="3">
      <formula>$AC2="Due Soon"</formula>
    </cfRule>
  </conditionalFormatting>
  <conditionalFormatting sqref="U2:U201">
    <cfRule type="expression" priority="4" dxfId="4">
      <formula>$U2="Approved"</formula>
    </cfRule>
    <cfRule type="expression" priority="5" dxfId="0">
      <formula>$U2="Denied"</formula>
    </cfRule>
    <cfRule type="expression" priority="6" dxfId="5">
      <formula>$U2="Canceled"</formula>
    </cfRule>
    <cfRule type="expression" priority="7" dxfId="6">
      <formula>$U2="Under Review"</formula>
    </cfRule>
    <cfRule type="expression" priority="8" dxfId="1">
      <formula>$U2="Needs Info"</formula>
    </cfRule>
    <cfRule type="expression" priority="9" dxfId="7">
      <formula>$U2="Submitted"</formula>
    </cfRule>
  </conditionalFormatting>
  <conditionalFormatting sqref="A2:A201">
    <cfRule type="expression" priority="10" dxfId="0">
      <formula>AND($A2&lt;&gt;"",COUNTIF($A$2:$A$201,$A2)&gt;1)</formula>
    </cfRule>
  </conditionalFormatting>
  <conditionalFormatting sqref="X2:X201">
    <cfRule type="expression" priority="11" dxfId="1">
      <formula>AND($A2&lt;&gt;"",$U2="Approved",$X2="")</formula>
    </cfRule>
    <cfRule type="expression" priority="15" dxfId="8">
      <formula>AND($A2&lt;&gt;"",$X2&lt;&gt;"",OR($W2="",$X2&lt;$W2))</formula>
    </cfRule>
  </conditionalFormatting>
  <conditionalFormatting sqref="B2:B201">
    <cfRule type="expression" priority="12" dxfId="9">
      <formula>AND($A2&lt;&gt;"",$Q2&lt;&gt;"",$Q2&lt;$B2)</formula>
    </cfRule>
  </conditionalFormatting>
  <conditionalFormatting sqref="Q2:Q201">
    <cfRule type="expression" priority="13" dxfId="8">
      <formula>AND($A2&lt;&gt;"",$Q2&lt;&gt;"",$Q2&lt;$B2)</formula>
    </cfRule>
  </conditionalFormatting>
  <conditionalFormatting sqref="W2:W201">
    <cfRule type="expression" priority="14" dxfId="8">
      <formula>AND($A2&lt;&gt;"",$W2&lt;&gt;"",$W2&lt;$B2)</formula>
    </cfRule>
  </conditionalFormatting>
  <dataValidations count="17">
    <dataValidation sqref="D2:D201" showDropDown="0" showInputMessage="1" showErrorMessage="1" allowBlank="0" errorTitle="Invalid selection" error="Choose a value from the drop-down list." promptTitle="Controlled field" prompt="Select a department." type="list" errorStyle="stop">
      <formula1>"Arts and Design,Business Programs,General Education,Health Training,Information Technology,Public Service,Skilled Trades,Workforce Development"</formula1>
    </dataValidation>
    <dataValidation sqref="H2:H201" showDropDown="0" showInputMessage="1" showErrorMessage="1" allowBlank="0" errorTitle="Invalid selection" error="Choose a value from the drop-down list." promptTitle="Controlled field" prompt="Select a term." type="list" errorStyle="stop">
      <formula1>"Spring 2026,Summer 2026,Fall 2026,Spring 2027,Summer 2027,Fall 2027"</formula1>
    </dataValidation>
    <dataValidation sqref="I2:I201 L2:L201" showDropDown="0" showInputMessage="1" showErrorMessage="1" allowBlank="0" errorTitle="Invalid selection" error="Choose a value from the drop-down list." promptTitle="Controlled field" prompt="Select meeting days." type="list" errorStyle="stop">
      <formula1>"Monday,Tuesday,Wednesday,Thursday,Friday,Saturday,Sunday,Mon/Wed,Tue/Thu,Mon/Wed/Fri,Weekdays,Online Scheduled"</formula1>
    </dataValidation>
    <dataValidation sqref="R2:R201" showDropDown="0" showInputMessage="1" showErrorMessage="1" allowBlank="0" errorTitle="Invalid selection" error="Choose a value from the drop-down list." promptTitle="Controlled field" prompt="Select a change type." type="list" errorStyle="stop">
      <formula1>"Meeting Pattern,Time,Room,Effective Date,Multiple,Other"</formula1>
    </dataValidation>
    <dataValidation sqref="S2:S201" showDropDown="0" showInputMessage="1" showErrorMessage="1" allowBlank="0" errorTitle="Invalid selection" error="Choose a value from the drop-down list." promptTitle="Controlled field" prompt="Select a reason." type="list" errorStyle="stop">
      <formula1>"Facility Conflict,Instructor Availability,Room Capacity,Equipment Needs,Program Coordination,Learner Access,Resource Availability,Other"</formula1>
    </dataValidation>
    <dataValidation sqref="T2:T201" showDropDown="0" showInputMessage="1" showErrorMessage="1" allowBlank="0" errorTitle="Invalid selection" error="Choose a value from the drop-down list." promptTitle="Controlled field" prompt="Select a priority." type="list" errorStyle="stop">
      <formula1>"Urgent,High,Standard,Low"</formula1>
    </dataValidation>
    <dataValidation sqref="U2:U201" showDropDown="0" showInputMessage="1" showErrorMessage="1" allowBlank="0" errorTitle="Invalid selection" error="Choose a value from the drop-down list." promptTitle="Controlled field" prompt="Select a status." type="list" errorStyle="stop">
      <formula1>"Submitted,Under Review,Needs Info,Approved,Denied,Canceled"</formula1>
    </dataValidation>
    <dataValidation sqref="B2:B201 Q2:Q201 W2:W201 X2:X201" showDropDown="0" showInputMessage="0" showErrorMessage="1" allowBlank="0" errorTitle="Invalid date" error="Enter a date from 01/01/2024 through 12/31/2035." type="date" errorStyle="stop" operator="between">
      <formula1>DATE(2024,1,1)</formula1>
      <formula2>DATE(2035,12,31)</formula2>
    </dataValidation>
    <dataValidation sqref="J2:K201 M2:N201" showDropDown="0" showInputMessage="0" showErrorMessage="1" allowBlank="0" errorTitle="Invalid time" error="Enter a time from 6:00 AM through 11:00 PM." type="decimal" errorStyle="stop" operator="between">
      <formula1>TIME(6,0,0)</formula1>
      <formula2>TIME(23,0,0)</formula2>
    </dataValidation>
    <dataValidation sqref="A2:A201" showDropDown="0" showInputMessage="0" showErrorMessage="1" allowBlank="0" errorTitle="Text is too long" error="Enter no more than 20 characters." type="textLength" errorStyle="stop" operator="lessThanOrEqual">
      <formula1>20</formula1>
    </dataValidation>
    <dataValidation sqref="C2:C201" showDropDown="0" showInputMessage="0" showErrorMessage="1" allowBlank="0" errorTitle="Text is too long" error="Enter no more than 60 characters." type="textLength" errorStyle="stop" operator="lessThanOrEqual">
      <formula1>60</formula1>
    </dataValidation>
    <dataValidation sqref="E2:E201" showDropDown="0" showInputMessage="0" showErrorMessage="1" allowBlank="0" errorTitle="Text is too long" error="Enter no more than 20 characters." type="textLength" errorStyle="stop" operator="lessThanOrEqual">
      <formula1>20</formula1>
    </dataValidation>
    <dataValidation sqref="F2:F201" showDropDown="0" showInputMessage="0" showErrorMessage="1" allowBlank="0" errorTitle="Text is too long" error="Enter no more than 100 characters." type="textLength" errorStyle="stop" operator="lessThanOrEqual">
      <formula1>100</formula1>
    </dataValidation>
    <dataValidation sqref="G2:G201" showDropDown="0" showInputMessage="0" showErrorMessage="1" allowBlank="0" errorTitle="Text is too long" error="Enter no more than 15 characters." type="textLength" errorStyle="stop" operator="lessThanOrEqual">
      <formula1>15</formula1>
    </dataValidation>
    <dataValidation sqref="O2:P201" showDropDown="0" showInputMessage="0" showErrorMessage="1" allowBlank="0" errorTitle="Text is too long" error="Enter no more than 40 characters." type="textLength" errorStyle="stop" operator="lessThanOrEqual">
      <formula1>40</formula1>
    </dataValidation>
    <dataValidation sqref="V2:V201" showDropDown="0" showInputMessage="0" showErrorMessage="1" allowBlank="0" errorTitle="Text is too long" error="Enter no more than 60 characters." type="textLength" errorStyle="stop" operator="lessThanOrEqual">
      <formula1>60</formula1>
    </dataValidation>
    <dataValidation sqref="Y2:Y201" showDropDown="0" showInputMessage="0" showErrorMessage="1" allowBlank="0" errorTitle="Text is too long" error="Enter no more than 500 character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3" customWidth="1" min="3" max="3"/>
    <col width="17" customWidth="1" min="4" max="4"/>
    <col width="3" customWidth="1" min="5" max="5"/>
    <col width="24" customWidth="1" min="6" max="6"/>
    <col width="3" customWidth="1" min="7" max="7"/>
    <col width="17" customWidth="1" min="8" max="8"/>
    <col width="3" customWidth="1" min="9" max="9"/>
    <col width="19" customWidth="1" min="10" max="10"/>
    <col width="3" customWidth="1" min="11" max="11"/>
    <col width="20" customWidth="1" min="12" max="12"/>
    <col width="3" customWidth="1" min="13" max="13"/>
    <col width="24" customWidth="1" min="14" max="14"/>
  </cols>
  <sheetData>
    <row r="1">
      <c r="A1" s="9" t="inlineStr">
        <is>
          <t>Priority</t>
        </is>
      </c>
      <c r="B1" s="9" t="inlineStr">
        <is>
          <t>SLA Workdays</t>
        </is>
      </c>
      <c r="D1" s="9" t="inlineStr">
        <is>
          <t>Status</t>
        </is>
      </c>
      <c r="F1" s="9" t="inlineStr">
        <is>
          <t>Department</t>
        </is>
      </c>
      <c r="H1" s="9" t="inlineStr">
        <is>
          <t>Term</t>
        </is>
      </c>
      <c r="J1" s="9" t="inlineStr">
        <is>
          <t>Meeting Day(s)</t>
        </is>
      </c>
      <c r="L1" s="9" t="inlineStr">
        <is>
          <t>Change Type</t>
        </is>
      </c>
      <c r="N1" s="9" t="inlineStr">
        <is>
          <t>Reason Category</t>
        </is>
      </c>
    </row>
    <row r="2">
      <c r="A2" s="27" t="inlineStr">
        <is>
          <t>Urgent</t>
        </is>
      </c>
      <c r="B2" s="27" t="n">
        <v>1</v>
      </c>
      <c r="D2" s="27" t="inlineStr">
        <is>
          <t>Submitted</t>
        </is>
      </c>
      <c r="F2" s="27" t="inlineStr">
        <is>
          <t>Arts and Design</t>
        </is>
      </c>
      <c r="H2" s="27" t="inlineStr">
        <is>
          <t>Spring 2026</t>
        </is>
      </c>
      <c r="J2" s="27" t="inlineStr">
        <is>
          <t>Monday</t>
        </is>
      </c>
      <c r="L2" s="27" t="inlineStr">
        <is>
          <t>Meeting Pattern</t>
        </is>
      </c>
      <c r="N2" s="27" t="inlineStr">
        <is>
          <t>Facility Conflict</t>
        </is>
      </c>
    </row>
    <row r="3">
      <c r="A3" s="27" t="inlineStr">
        <is>
          <t>High</t>
        </is>
      </c>
      <c r="B3" s="27" t="n">
        <v>3</v>
      </c>
      <c r="D3" s="27" t="inlineStr">
        <is>
          <t>Under Review</t>
        </is>
      </c>
      <c r="F3" s="27" t="inlineStr">
        <is>
          <t>Business Programs</t>
        </is>
      </c>
      <c r="H3" s="27" t="inlineStr">
        <is>
          <t>Summer 2026</t>
        </is>
      </c>
      <c r="J3" s="27" t="inlineStr">
        <is>
          <t>Tuesday</t>
        </is>
      </c>
      <c r="L3" s="27" t="inlineStr">
        <is>
          <t>Time</t>
        </is>
      </c>
      <c r="N3" s="27" t="inlineStr">
        <is>
          <t>Instructor Availability</t>
        </is>
      </c>
    </row>
    <row r="4">
      <c r="A4" s="27" t="inlineStr">
        <is>
          <t>Standard</t>
        </is>
      </c>
      <c r="B4" s="27" t="n">
        <v>5</v>
      </c>
      <c r="D4" s="27" t="inlineStr">
        <is>
          <t>Needs Info</t>
        </is>
      </c>
      <c r="F4" s="27" t="inlineStr">
        <is>
          <t>General Education</t>
        </is>
      </c>
      <c r="H4" s="27" t="inlineStr">
        <is>
          <t>Fall 2026</t>
        </is>
      </c>
      <c r="J4" s="27" t="inlineStr">
        <is>
          <t>Wednesday</t>
        </is>
      </c>
      <c r="L4" s="27" t="inlineStr">
        <is>
          <t>Room</t>
        </is>
      </c>
      <c r="N4" s="27" t="inlineStr">
        <is>
          <t>Room Capacity</t>
        </is>
      </c>
    </row>
    <row r="5">
      <c r="A5" s="27" t="inlineStr">
        <is>
          <t>Low</t>
        </is>
      </c>
      <c r="B5" s="27" t="n">
        <v>10</v>
      </c>
      <c r="D5" s="27" t="inlineStr">
        <is>
          <t>Approved</t>
        </is>
      </c>
      <c r="F5" s="27" t="inlineStr">
        <is>
          <t>Health Training</t>
        </is>
      </c>
      <c r="H5" s="27" t="inlineStr">
        <is>
          <t>Spring 2027</t>
        </is>
      </c>
      <c r="J5" s="27" t="inlineStr">
        <is>
          <t>Thursday</t>
        </is>
      </c>
      <c r="L5" s="27" t="inlineStr">
        <is>
          <t>Effective Date</t>
        </is>
      </c>
      <c r="N5" s="27" t="inlineStr">
        <is>
          <t>Equipment Needs</t>
        </is>
      </c>
    </row>
    <row r="6">
      <c r="D6" s="27" t="inlineStr">
        <is>
          <t>Denied</t>
        </is>
      </c>
      <c r="F6" s="27" t="inlineStr">
        <is>
          <t>Information Technology</t>
        </is>
      </c>
      <c r="H6" s="27" t="inlineStr">
        <is>
          <t>Summer 2027</t>
        </is>
      </c>
      <c r="J6" s="27" t="inlineStr">
        <is>
          <t>Friday</t>
        </is>
      </c>
      <c r="L6" s="27" t="inlineStr">
        <is>
          <t>Multiple</t>
        </is>
      </c>
      <c r="N6" s="27" t="inlineStr">
        <is>
          <t>Program Coordination</t>
        </is>
      </c>
    </row>
    <row r="7">
      <c r="D7" s="27" t="inlineStr">
        <is>
          <t>Canceled</t>
        </is>
      </c>
      <c r="F7" s="27" t="inlineStr">
        <is>
          <t>Public Service</t>
        </is>
      </c>
      <c r="H7" s="27" t="inlineStr">
        <is>
          <t>Fall 2027</t>
        </is>
      </c>
      <c r="J7" s="27" t="inlineStr">
        <is>
          <t>Saturday</t>
        </is>
      </c>
      <c r="L7" s="27" t="inlineStr">
        <is>
          <t>Other</t>
        </is>
      </c>
      <c r="N7" s="27" t="inlineStr">
        <is>
          <t>Learner Access</t>
        </is>
      </c>
    </row>
    <row r="8">
      <c r="A8" s="28" t="inlineStr">
        <is>
          <t>Settings on this sheet control drop-down choices and SLA due-date calculations. Do not insert blank cells within a list.</t>
        </is>
      </c>
      <c r="B8" s="37" t="n"/>
      <c r="C8" s="37" t="n"/>
      <c r="D8" s="38" t="n"/>
      <c r="F8" s="27" t="inlineStr">
        <is>
          <t>Skilled Trades</t>
        </is>
      </c>
      <c r="J8" s="27" t="inlineStr">
        <is>
          <t>Sunday</t>
        </is>
      </c>
      <c r="N8" s="27" t="inlineStr">
        <is>
          <t>Resource Availability</t>
        </is>
      </c>
    </row>
    <row r="9">
      <c r="A9" s="39" t="n"/>
      <c r="D9" s="40" t="n"/>
      <c r="F9" s="27" t="inlineStr">
        <is>
          <t>Workforce Development</t>
        </is>
      </c>
      <c r="J9" s="27" t="inlineStr">
        <is>
          <t>Mon/Wed</t>
        </is>
      </c>
      <c r="N9" s="27" t="inlineStr">
        <is>
          <t>Other</t>
        </is>
      </c>
    </row>
    <row r="10">
      <c r="A10" s="41" t="n"/>
      <c r="B10" s="42" t="n"/>
      <c r="C10" s="42" t="n"/>
      <c r="D10" s="43" t="n"/>
      <c r="J10" s="27" t="inlineStr">
        <is>
          <t>Tue/Thu</t>
        </is>
      </c>
    </row>
    <row r="11">
      <c r="J11" s="27" t="inlineStr">
        <is>
          <t>Mon/Wed/Fri</t>
        </is>
      </c>
    </row>
    <row r="12">
      <c r="J12" s="27" t="inlineStr">
        <is>
          <t>Weekdays</t>
        </is>
      </c>
    </row>
    <row r="13">
      <c r="J13" s="27" t="inlineStr">
        <is>
          <t>Online Scheduled</t>
        </is>
      </c>
    </row>
  </sheetData>
  <mergeCells count="1">
    <mergeCell ref="A8:D10"/>
  </mergeCells>
  <dataValidations count="1">
    <dataValidation sqref="B2:B5" showDropDown="0" showInputMessage="0" showErrorMessage="1" allowBlank="0" errorTitle="Invalid SLA workdays" error="Enter a whole number from 1 through 30." type="whole" errorStyle="stop" operator="between">
      <formula1>1</formula1>
      <formula2>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78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1" t="inlineStr">
        <is>
          <t>Workbook Instructions</t>
        </is>
      </c>
    </row>
    <row r="3" ht="24" customHeight="1">
      <c r="A3" s="29" t="inlineStr">
        <is>
          <t>About This Workbook</t>
        </is>
      </c>
    </row>
    <row r="4" ht="42" customHeight="1">
      <c r="A4" s="30" t="inlineStr">
        <is>
          <t>Use this workbook to track administrative requests to change a course or training schedule. Enter one request per row on the Requests sheet. Do not enter student-level information.</t>
        </is>
      </c>
    </row>
    <row r="5" ht="24" customHeight="1"/>
    <row r="6" ht="24" customHeight="1">
      <c r="A6" s="29" t="inlineStr">
        <is>
          <t>Getting Started</t>
        </is>
      </c>
    </row>
    <row r="7" ht="24" customHeight="1">
      <c r="A7" s="30" t="inlineStr">
        <is>
          <t>1. Set the Dashboard As of Date to the date through which activity should be reviewed.</t>
        </is>
      </c>
    </row>
    <row r="8" ht="24" customHeight="1">
      <c r="A8" s="30" t="inlineStr">
        <is>
          <t>2. Open the Requests sheet and add a new request in the next blank prepared row.</t>
        </is>
      </c>
    </row>
    <row r="9" ht="24" customHeight="1">
      <c r="A9" s="30" t="inlineStr">
        <is>
          <t>3. Enter a unique Request ID and complete the applicable request details.</t>
        </is>
      </c>
    </row>
    <row r="10" ht="24" customHeight="1">
      <c r="A10" s="30" t="inlineStr">
        <is>
          <t>4. Update Status, Decision Owner, Decision Date, and Implementation Date as the request progresses.</t>
        </is>
      </c>
    </row>
    <row r="11" ht="24" customHeight="1">
      <c r="A11" s="30" t="inlineStr">
        <is>
          <t>5. Review the Dashboard for overdue requests, due-soon requests, and implementation backlog.</t>
        </is>
      </c>
    </row>
    <row r="12" ht="24" customHeight="1"/>
    <row r="13" ht="24" customHeight="1">
      <c r="A13" s="29" t="inlineStr">
        <is>
          <t>Status Definitions</t>
        </is>
      </c>
    </row>
    <row r="14" ht="24" customHeight="1">
      <c r="A14" s="9" t="inlineStr">
        <is>
          <t>Status</t>
        </is>
      </c>
      <c r="B14" s="9" t="inlineStr">
        <is>
          <t>Definition</t>
        </is>
      </c>
    </row>
    <row r="15" ht="24" customHeight="1">
      <c r="A15" s="31" t="inlineStr">
        <is>
          <t>Submitted</t>
        </is>
      </c>
      <c r="B15" s="31" t="inlineStr">
        <is>
          <t>The request has been received but active review has not started.</t>
        </is>
      </c>
    </row>
    <row r="16" ht="24" customHeight="1">
      <c r="A16" s="32" t="inlineStr">
        <is>
          <t>Under Review</t>
        </is>
      </c>
      <c r="B16" s="32" t="inlineStr">
        <is>
          <t>The request is being evaluated.</t>
        </is>
      </c>
    </row>
    <row r="17" ht="24" customHeight="1">
      <c r="A17" s="31" t="inlineStr">
        <is>
          <t>Needs Info</t>
        </is>
      </c>
      <c r="B17" s="31" t="inlineStr">
        <is>
          <t>Additional information is required before a decision can be made.</t>
        </is>
      </c>
    </row>
    <row r="18" ht="24" customHeight="1">
      <c r="A18" s="32" t="inlineStr">
        <is>
          <t>Approved</t>
        </is>
      </c>
      <c r="B18" s="32" t="inlineStr">
        <is>
          <t>The requested change was approved.</t>
        </is>
      </c>
    </row>
    <row r="19" ht="24" customHeight="1">
      <c r="A19" s="31" t="inlineStr">
        <is>
          <t>Denied</t>
        </is>
      </c>
      <c r="B19" s="31" t="inlineStr">
        <is>
          <t>The requested change was not approved.</t>
        </is>
      </c>
    </row>
    <row r="20" ht="24" customHeight="1">
      <c r="A20" s="32" t="inlineStr">
        <is>
          <t>Canceled</t>
        </is>
      </c>
      <c r="B20" s="32" t="inlineStr">
        <is>
          <t>The requester withdrew the request or review was otherwise stopped.</t>
        </is>
      </c>
    </row>
    <row r="21" ht="24" customHeight="1"/>
    <row r="22" ht="24" customHeight="1">
      <c r="A22" s="29" t="inlineStr">
        <is>
          <t>SLA Definitions</t>
        </is>
      </c>
    </row>
    <row r="23" ht="24" customHeight="1">
      <c r="A23" s="9" t="inlineStr">
        <is>
          <t>SLA Status</t>
        </is>
      </c>
      <c r="B23" s="9" t="inlineStr">
        <is>
          <t>Definition</t>
        </is>
      </c>
    </row>
    <row r="24" ht="24" customHeight="1">
      <c r="A24" s="32" t="inlineStr">
        <is>
          <t>On Track</t>
        </is>
      </c>
      <c r="B24" s="32" t="inlineStr">
        <is>
          <t>The open request is more than two calendar days from its due date.</t>
        </is>
      </c>
    </row>
    <row r="25" ht="24" customHeight="1">
      <c r="A25" s="31" t="inlineStr">
        <is>
          <t>Due Soon</t>
        </is>
      </c>
      <c r="B25" s="31" t="inlineStr">
        <is>
          <t>The open request is due within two calendar days.</t>
        </is>
      </c>
    </row>
    <row r="26" ht="24" customHeight="1">
      <c r="A26" s="32" t="inlineStr">
        <is>
          <t>Overdue</t>
        </is>
      </c>
      <c r="B26" s="32" t="inlineStr">
        <is>
          <t>The open request is past its due date.</t>
        </is>
      </c>
    </row>
    <row r="27" ht="24" customHeight="1">
      <c r="A27" s="31" t="inlineStr">
        <is>
          <t>Met</t>
        </is>
      </c>
      <c r="B27" s="31" t="inlineStr">
        <is>
          <t>The request was decided on or before its due date.</t>
        </is>
      </c>
    </row>
    <row r="28" ht="24" customHeight="1">
      <c r="A28" s="32" t="inlineStr">
        <is>
          <t>Missed</t>
        </is>
      </c>
      <c r="B28" s="32" t="inlineStr">
        <is>
          <t>The request was decided after its due date.</t>
        </is>
      </c>
    </row>
    <row r="29" ht="24" customHeight="1">
      <c r="A29" s="31" t="inlineStr">
        <is>
          <t>Missing Data</t>
        </is>
      </c>
      <c r="B29" s="31" t="inlineStr">
        <is>
          <t>Required values are unavailable for the calculation.</t>
        </is>
      </c>
    </row>
    <row r="30" ht="24" customHeight="1">
      <c r="A30" s="32" t="inlineStr">
        <is>
          <t>Missing Decision Date</t>
        </is>
      </c>
      <c r="B30" s="32" t="inlineStr">
        <is>
          <t>A closed request does not have a decision date.</t>
        </is>
      </c>
    </row>
    <row r="31" ht="24" customHeight="1"/>
    <row r="32" ht="24" customHeight="1">
      <c r="A32" s="29" t="inlineStr">
        <is>
          <t>Data Entry Guidance</t>
        </is>
      </c>
    </row>
    <row r="33" ht="24" customHeight="1">
      <c r="A33" s="30" t="inlineStr">
        <is>
          <t>• Use a unique Request ID for every request.</t>
        </is>
      </c>
    </row>
    <row r="34" ht="24" customHeight="1">
      <c r="A34" s="30" t="inlineStr">
        <is>
          <t>• Enter times as standard U.S. times, such as 9:00 AM.</t>
        </is>
      </c>
    </row>
    <row r="35" ht="24" customHeight="1">
      <c r="A35" s="30" t="inlineStr">
        <is>
          <t>• Keep current and proposed schedule details even when only one field is changing.</t>
        </is>
      </c>
    </row>
    <row r="36" ht="24" customHeight="1">
      <c r="A36" s="30" t="inlineStr">
        <is>
          <t>• Use Notes for brief operational context only.</t>
        </is>
      </c>
    </row>
    <row r="37" ht="36" customHeight="1">
      <c r="A37" s="30" t="inlineStr">
        <is>
          <t>• Do not include student names, student identifiers, grades, medical details, or other sensitive personal information.</t>
        </is>
      </c>
    </row>
    <row r="38" ht="36" customHeight="1">
      <c r="A38" s="30" t="inlineStr">
        <is>
          <t>• Do not overwrite the formula columns: Age Days, Decision Days, SLA Due Date, SLA Status, or Data Check.</t>
        </is>
      </c>
    </row>
    <row r="39" ht="24" customHeight="1">
      <c r="A39" s="30" t="inlineStr">
        <is>
          <t>• Update lists and SLA workdays only on the Lists &amp; Settings sheet.</t>
        </is>
      </c>
    </row>
    <row r="40" ht="24" customHeight="1"/>
    <row r="41" ht="24" customHeight="1">
      <c r="A41" s="29" t="inlineStr">
        <is>
          <t>Review Routine</t>
        </is>
      </c>
    </row>
    <row r="42" ht="24" customHeight="1">
      <c r="A42" s="30" t="inlineStr">
        <is>
          <t>• Review overdue and due-soon requests.</t>
        </is>
      </c>
    </row>
    <row r="43" ht="24" customHeight="1">
      <c r="A43" s="30" t="inlineStr">
        <is>
          <t>• Resolve rows where Data Check is not OK.</t>
        </is>
      </c>
    </row>
    <row r="44" ht="24" customHeight="1">
      <c r="A44" s="30" t="inlineStr">
        <is>
          <t>• Investigate duplicate Request IDs.</t>
        </is>
      </c>
    </row>
    <row r="45" ht="36" customHeight="1">
      <c r="A45" s="30" t="inlineStr">
        <is>
          <t>• Confirm that approved requests receive an Implementation Date after the operational change is completed.</t>
        </is>
      </c>
    </row>
    <row r="46" ht="24" customHeight="1">
      <c r="A46" s="30" t="inlineStr">
        <is>
          <t>• Confirm that the Dashboard As of Date is current for the review being performed.</t>
        </is>
      </c>
    </row>
  </sheetData>
  <mergeCells count="25">
    <mergeCell ref="A41:F41"/>
    <mergeCell ref="A46:F46"/>
    <mergeCell ref="A37:F37"/>
    <mergeCell ref="A3:F3"/>
    <mergeCell ref="A33:F33"/>
    <mergeCell ref="A42:F42"/>
    <mergeCell ref="A32:F32"/>
    <mergeCell ref="A8:F8"/>
    <mergeCell ref="A22:F22"/>
    <mergeCell ref="A35:F35"/>
    <mergeCell ref="A4:F4"/>
    <mergeCell ref="A43:F43"/>
    <mergeCell ref="A38:F38"/>
    <mergeCell ref="A10:F10"/>
    <mergeCell ref="A13:F13"/>
    <mergeCell ref="A44:F44"/>
    <mergeCell ref="A9:F9"/>
    <mergeCell ref="A34:F34"/>
    <mergeCell ref="A39:F39"/>
    <mergeCell ref="A11:F11"/>
    <mergeCell ref="A36:F36"/>
    <mergeCell ref="A1:F1"/>
    <mergeCell ref="A45:F45"/>
    <mergeCell ref="A6:F6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2026-09-07T06:09:03Z</dcterms:created>
  <dcterms:modified xmlns:dcterms="http://purl.org/dc/terms/" xmlns:xsi="http://www.w3.org/2001/XMLSchema-instance" xsi:type="dcterms:W3CDTF">2026-09-07T06:09:05+00:00Z</dcterms:modified>
</cp:coreProperties>
</file>