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ection Plan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'Dashboard'!$A$1:$O$37</definedName>
    <definedName name="_xlnm._FilterDatabase" localSheetId="1" hidden="1">'Section Plan'!$A$7:$Y$207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color rgb="001F2937"/>
      <sz val="10"/>
    </font>
    <font>
      <name val="Aptos"/>
      <b val="1"/>
      <color rgb="007F1D1D"/>
      <sz val="10"/>
    </font>
    <font>
      <name val="Aptos"/>
      <i val="1"/>
      <color rgb="004B5563"/>
      <sz val="10"/>
    </font>
    <font>
      <name val="Aptos"/>
      <i val="1"/>
      <color rgb="004B5563"/>
      <sz val="11"/>
    </font>
    <font>
      <name val="Aptos"/>
      <b val="1"/>
      <color rgb="001F2937"/>
      <sz val="10"/>
    </font>
    <font>
      <name val="Aptos Display"/>
      <b val="1"/>
      <color rgb="00183B4E"/>
      <sz val="16"/>
    </font>
    <font>
      <name val="Aptos"/>
      <b val="1"/>
      <color rgb="00183B4E"/>
      <sz val="13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F3F7F6"/>
      </patternFill>
    </fill>
    <fill>
      <patternFill patternType="solid">
        <fgColor rgb="00E7ECEE"/>
      </patternFill>
    </fill>
    <fill>
      <patternFill patternType="solid">
        <fgColor rgb="00FFFFFF"/>
      </patternFill>
    </fill>
  </fills>
  <borders count="19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 style="medium">
        <color rgb="00183B4E"/>
      </left>
      <right style="medium">
        <color rgb="00183B4E"/>
      </right>
      <top style="medium">
        <color rgb="00183B4E"/>
      </top>
      <bottom style="medium">
        <color rgb="00183B4E"/>
      </bottom>
    </border>
    <border>
      <left/>
      <right/>
      <top style="medium">
        <color rgb="00183B4E"/>
      </top>
      <bottom/>
      <diagonal/>
    </border>
    <border>
      <left style="medium">
        <color rgb="00183B4E"/>
      </left>
      <right/>
      <top/>
      <bottom/>
      <diagonal/>
    </border>
    <border>
      <left/>
      <right style="medium">
        <color rgb="00183B4E"/>
      </right>
      <top style="medium">
        <color rgb="00183B4E"/>
      </top>
      <bottom/>
      <diagonal/>
    </border>
    <border>
      <left/>
      <right style="medium">
        <color rgb="00183B4E"/>
      </right>
      <top/>
      <bottom/>
      <diagonal/>
    </border>
    <border>
      <left style="medium">
        <color rgb="00183B4E"/>
      </left>
      <right/>
      <top/>
      <bottom style="medium">
        <color rgb="00183B4E"/>
      </bottom>
      <diagonal/>
    </border>
    <border>
      <left/>
      <right/>
      <top/>
      <bottom style="medium">
        <color rgb="00183B4E"/>
      </bottom>
      <diagonal/>
    </border>
    <border>
      <left/>
      <right style="medium">
        <color rgb="00183B4E"/>
      </right>
      <top/>
      <bottom style="medium">
        <color rgb="00183B4E"/>
      </bottom>
      <diagonal/>
    </border>
    <border>
      <left/>
      <right/>
      <top style="thin">
        <color rgb="00C9D7D9"/>
      </top>
      <bottom/>
      <diagonal/>
    </border>
    <border>
      <left style="thin">
        <color rgb="00C9D7D9"/>
      </left>
      <right/>
      <top/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7" borderId="1" applyAlignment="1" pivotButton="0" quotePrefix="0" xfId="0">
      <alignment vertical="center"/>
    </xf>
    <xf numFmtId="0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0" fontId="3" fillId="7" borderId="1" pivotButton="0" quotePrefix="0" xfId="0"/>
    <xf numFmtId="0" fontId="3" fillId="4" borderId="1" applyAlignment="1" pivotButton="0" quotePrefix="0" xfId="0">
      <alignment vertical="center"/>
    </xf>
    <xf numFmtId="0" fontId="3" fillId="4" borderId="1" applyAlignment="1" pivotButton="0" quotePrefix="0" xfId="0">
      <alignment vertical="center" wrapText="1"/>
    </xf>
    <xf numFmtId="164" fontId="3" fillId="4" borderId="1" applyAlignment="1" pivotButton="0" quotePrefix="0" xfId="0">
      <alignment vertical="center"/>
    </xf>
    <xf numFmtId="18" fontId="3" fillId="4" borderId="1" applyAlignment="1" pivotButton="0" quotePrefix="0" xfId="0">
      <alignment vertical="center"/>
    </xf>
    <xf numFmtId="1" fontId="3" fillId="4" borderId="1" applyAlignment="1" pivotButton="0" quotePrefix="0" xfId="0">
      <alignment vertical="center"/>
    </xf>
    <xf numFmtId="1" fontId="3" fillId="6" borderId="1" applyAlignment="1" pivotButton="0" quotePrefix="0" xfId="0">
      <alignment vertical="center"/>
    </xf>
    <xf numFmtId="165" fontId="3" fillId="6" borderId="1" applyAlignment="1" pivotButton="0" quotePrefix="0" xfId="0">
      <alignment vertical="center"/>
    </xf>
    <xf numFmtId="0" fontId="3" fillId="6" borderId="1" applyAlignment="1" pivotButton="0" quotePrefix="0" xfId="0">
      <alignment horizontal="center" vertical="center" wrapText="1"/>
    </xf>
    <xf numFmtId="0" fontId="3" fillId="0" borderId="1" pivotButton="0" quotePrefix="0" xfId="0"/>
    <xf numFmtId="165" fontId="3" fillId="4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165" fontId="8" fillId="7" borderId="2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165" fontId="3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4" fontId="3" fillId="4" borderId="1" applyAlignment="1" pivotButton="0" quotePrefix="0" xfId="0">
      <alignment vertical="center"/>
    </xf>
    <xf numFmtId="165" fontId="3" fillId="6" borderId="1" applyAlignment="1" pivotButton="0" quotePrefix="0" xfId="0">
      <alignment vertical="center"/>
    </xf>
    <xf numFmtId="165" fontId="3" fillId="4" borderId="1" pivotButton="0" quotePrefix="0" xfId="0"/>
    <xf numFmtId="0" fontId="0" fillId="0" borderId="10" pivotButton="0" quotePrefix="0" xfId="0"/>
    <xf numFmtId="0" fontId="0" fillId="0" borderId="12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</cellXfs>
  <cellStyles count="1">
    <cellStyle name="Normal" xfId="0" builtinId="0" hidden="0"/>
  </cellStyles>
  <dxfs count="9">
    <dxf>
      <font>
        <name val="Aptos"/>
        <color rgb="007F1D1D"/>
        <sz val="10"/>
      </font>
      <fill>
        <patternFill patternType="solid">
          <fgColor rgb="00F8D7DA"/>
        </patternFill>
      </fill>
    </dxf>
    <dxf>
      <font>
        <name val="Aptos"/>
        <color rgb="001F2937"/>
        <sz val="10"/>
      </font>
      <fill>
        <patternFill patternType="solid">
          <fgColor rgb="00FCE4C5"/>
        </patternFill>
      </fill>
    </dxf>
    <dxf>
      <font>
        <name val="Aptos"/>
        <b val="1"/>
        <color rgb="007F1D1D"/>
        <sz val="10"/>
      </font>
      <fill>
        <patternFill patternType="solid">
          <fgColor rgb="00F8D7DA"/>
        </patternFill>
      </fill>
    </dxf>
    <dxf>
      <font>
        <name val="Aptos"/>
        <color rgb="001F2937"/>
        <sz val="10"/>
      </font>
      <fill>
        <patternFill patternType="solid">
          <fgColor rgb="00FFF1C9"/>
        </patternFill>
      </fill>
    </dxf>
    <dxf>
      <font>
        <name val="Aptos"/>
        <color rgb="001F2937"/>
        <sz val="10"/>
      </font>
      <fill>
        <patternFill patternType="solid">
          <fgColor rgb="00DCEAF3"/>
        </patternFill>
      </fill>
    </dxf>
    <dxf>
      <font>
        <name val="Aptos"/>
        <color rgb="001F2937"/>
        <sz val="10"/>
      </font>
      <fill>
        <patternFill patternType="solid">
          <fgColor rgb="00DDEFE5"/>
        </patternFill>
      </fill>
    </dxf>
    <dxf>
      <font>
        <name val="Aptos"/>
        <b val="1"/>
        <color rgb="007F1D1D"/>
        <sz val="10"/>
      </font>
      <fill>
        <patternFill patternType="solid">
          <fgColor rgb="00F8D7DA"/>
        </patternFill>
      </fill>
      <border>
        <left style="medium">
          <color rgb="00B7473A"/>
        </left>
        <right style="medium">
          <color rgb="00B7473A"/>
        </right>
        <top style="medium">
          <color rgb="00B7473A"/>
        </top>
        <bottom style="medium">
          <color rgb="00B7473A"/>
        </bottom>
      </border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b val="1"/>
        <color rgb="001F2937"/>
        <sz val="10"/>
      </font>
      <fill>
        <patternFill patternType="solid">
          <fgColor rgb="00F4B9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Capacity Compared with Forecast Enrollment by Program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'Dashboard'!$A$11:$A$18</f>
            </numRef>
          </cat>
          <val>
            <numRef>
              <f>'Dashboard'!$C$11:$C$18</f>
            </numRef>
          </val>
        </ser>
        <ser>
          <idx val="1"/>
          <order val="1"/>
          <tx>
            <strRef>
              <f>'Dashboard'!E10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'Dashboard'!$A$11:$A$18</f>
            </numRef>
          </cat>
          <val>
            <numRef>
              <f>'Dashboard'!$E$11:$E$18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Program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Sections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Section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'Dashboard'!K10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'Dashboard'!$J$11:$J$16</f>
            </numRef>
          </cat>
          <val>
            <numRef>
              <f>'Dashboard'!$K$11:$K$16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Section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1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ections" displayName="tblSections" ref="A7:Y207" headerRowCount="1">
  <autoFilter ref="A7:Y207"/>
  <tableColumns count="25">
    <tableColumn id="1" name="Term"/>
    <tableColumn id="2" name="Program"/>
    <tableColumn id="3" name="Course Code"/>
    <tableColumn id="4" name="Course Title"/>
    <tableColumn id="5" name="Section ID"/>
    <tableColumn id="6" name="Modality"/>
    <tableColumn id="7" name="Location"/>
    <tableColumn id="8" name="Start Date"/>
    <tableColumn id="9" name="End Date"/>
    <tableColumn id="10" name="Meeting Days"/>
    <tableColumn id="11" name="Start Time"/>
    <tableColumn id="12" name="End Time"/>
    <tableColumn id="13" name="Instructor"/>
    <tableColumn id="14" name="Hard Capacity"/>
    <tableColumn id="15" name="Planned Capacity"/>
    <tableColumn id="16" name="Current Enrollment"/>
    <tableColumn id="17" name="Waitlist"/>
    <tableColumn id="18" name="Expected Adds"/>
    <tableColumn id="19" name="Expected Drops"/>
    <tableColumn id="20" name="Effective Capacity"/>
    <tableColumn id="21" name="Forecast Enrollment"/>
    <tableColumn id="22" name="Seats Remaining"/>
    <tableColumn id="23" name="Forecast Utilization"/>
    <tableColumn id="24" name="Status"/>
    <tableColumn id="25" name="Attention Fl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8" customWidth="1" min="3" max="3"/>
    <col width="18" customWidth="1" min="4" max="4"/>
    <col width="18" customWidth="1" min="5" max="5"/>
    <col width="18" customWidth="1" min="6" max="6"/>
    <col width="15" customWidth="1" min="7" max="7"/>
    <col width="19" customWidth="1" min="8" max="8"/>
    <col width="3" customWidth="1" min="9" max="9"/>
    <col width="20" customWidth="1" min="10" max="10"/>
    <col width="15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30" customHeight="1">
      <c r="A1" s="1" t="inlineStr">
        <is>
          <t>Enrollment Capacity Planner</t>
        </is>
      </c>
    </row>
    <row r="2" ht="22" customHeight="1">
      <c r="A2" s="2" t="inlineStr">
        <is>
          <t>Term-level capacity, enrollment, and waitlist planning</t>
        </is>
      </c>
    </row>
    <row r="3">
      <c r="A3" s="3" t="inlineStr">
        <is>
          <t>Selected Term</t>
        </is>
      </c>
      <c r="B3" s="4" t="inlineStr">
        <is>
          <t>Fall 2026</t>
        </is>
      </c>
      <c r="D3" s="3" t="inlineStr">
        <is>
          <t>Last Reviewed</t>
        </is>
      </c>
      <c r="E3" s="36" t="n">
        <v>46271</v>
      </c>
      <c r="G3" s="3" t="inlineStr">
        <is>
          <t>Attention Threshold</t>
        </is>
      </c>
      <c r="H3" s="37">
        <f>Setup!$B$4</f>
        <v/>
      </c>
      <c r="J3" s="7">
        <f>IF($B$3="","Select a term to view the dashboard.",IF($H$6=0,"No sections currently require attention.","Review "&amp;$H$6&amp;" section"&amp;IF($H$6=1,"","s")&amp;" marked for attention."))</f>
        <v/>
      </c>
      <c r="K3" s="38" t="n"/>
      <c r="L3" s="38" t="n"/>
      <c r="M3" s="38" t="n"/>
      <c r="N3" s="38" t="n"/>
      <c r="O3" s="39" t="n"/>
    </row>
    <row r="4">
      <c r="J4" s="40" t="n"/>
      <c r="O4" s="41" t="n"/>
    </row>
    <row r="5" ht="35" customHeight="1">
      <c r="A5" s="8" t="inlineStr">
        <is>
          <t>Active Sections</t>
        </is>
      </c>
      <c r="B5" s="8" t="inlineStr">
        <is>
          <t>Effective Capacity</t>
        </is>
      </c>
      <c r="C5" s="8" t="inlineStr">
        <is>
          <t>Current Enrollment</t>
        </is>
      </c>
      <c r="D5" s="8" t="inlineStr">
        <is>
          <t>Forecast Enrollment</t>
        </is>
      </c>
      <c r="E5" s="8" t="inlineStr">
        <is>
          <t>Forecast Utilization</t>
        </is>
      </c>
      <c r="F5" s="8" t="inlineStr">
        <is>
          <t>Open Forecast Seats</t>
        </is>
      </c>
      <c r="G5" s="8" t="inlineStr">
        <is>
          <t>Total Waitlist</t>
        </is>
      </c>
      <c r="H5" s="8" t="inlineStr">
        <is>
          <t>Sections Needing Attention</t>
        </is>
      </c>
      <c r="J5" s="40" t="n"/>
      <c r="O5" s="41" t="n"/>
    </row>
    <row r="6" ht="35" customHeight="1">
      <c r="A6" s="9">
        <f>COUNTIFS(tblSections[Term],$B$3,tblSections[Section ID],"&lt;&gt;")</f>
        <v/>
      </c>
      <c r="B6" s="9">
        <f>SUMIFS(tblSections[Effective Capacity],tblSections[Term],$B$3)</f>
        <v/>
      </c>
      <c r="C6" s="9">
        <f>SUMIFS(tblSections[Current Enrollment],tblSections[Term],$B$3)</f>
        <v/>
      </c>
      <c r="D6" s="9">
        <f>SUMIFS(tblSections[Forecast Enrollment],tblSections[Term],$B$3)</f>
        <v/>
      </c>
      <c r="E6" s="42">
        <f>IFERROR(D6/B6,0)</f>
        <v/>
      </c>
      <c r="F6" s="9">
        <f>SUMPRODUCT((tblSections[Term]=$B$3)*(tblSections[Seats Remaining]&gt;0)*tblSections[Seats Remaining])</f>
        <v/>
      </c>
      <c r="G6" s="9">
        <f>SUMIFS(tblSections[Waitlist],tblSections[Term],$B$3)</f>
        <v/>
      </c>
      <c r="H6" s="9">
        <f>COUNTIFS(tblSections[Term],$B$3,tblSections[Attention Flag],"Yes")</f>
        <v/>
      </c>
      <c r="J6" s="43" t="n"/>
      <c r="K6" s="44" t="n"/>
      <c r="L6" s="44" t="n"/>
      <c r="M6" s="44" t="n"/>
      <c r="N6" s="44" t="n"/>
      <c r="O6" s="45" t="n"/>
    </row>
    <row r="7"/>
    <row r="8"/>
    <row r="9"/>
    <row r="10">
      <c r="A10" s="11" t="inlineStr">
        <is>
          <t>Program</t>
        </is>
      </c>
      <c r="B10" s="11" t="inlineStr">
        <is>
          <t>Sections</t>
        </is>
      </c>
      <c r="C10" s="11" t="inlineStr">
        <is>
          <t>Effective Capacity</t>
        </is>
      </c>
      <c r="D10" s="11" t="inlineStr">
        <is>
          <t>Current Enrollment</t>
        </is>
      </c>
      <c r="E10" s="11" t="inlineStr">
        <is>
          <t>Forecast Enrollment</t>
        </is>
      </c>
      <c r="F10" s="11" t="inlineStr">
        <is>
          <t>Forecast Utilization</t>
        </is>
      </c>
      <c r="G10" s="11" t="inlineStr">
        <is>
          <t>Waitlist</t>
        </is>
      </c>
      <c r="H10" s="11" t="inlineStr">
        <is>
          <t>Attention Sections</t>
        </is>
      </c>
      <c r="J10" s="12" t="inlineStr">
        <is>
          <t>Status</t>
        </is>
      </c>
      <c r="K10" s="12" t="inlineStr">
        <is>
          <t>Section Count</t>
        </is>
      </c>
    </row>
    <row r="11">
      <c r="A11" s="13" t="inlineStr">
        <is>
          <t>Business Operations</t>
        </is>
      </c>
      <c r="B11" s="14">
        <f>COUNTIFS(tblSections[Term],$B$3,tblSections[Program],$A11,tblSections[Section ID],"&lt;&gt;")</f>
        <v/>
      </c>
      <c r="C11" s="14">
        <f>SUMIFS(tblSections[Effective Capacity],tblSections[Term],$B$3,tblSections[Program],$A11)</f>
        <v/>
      </c>
      <c r="D11" s="14">
        <f>SUMIFS(tblSections[Current Enrollment],tblSections[Term],$B$3,tblSections[Program],$A11)</f>
        <v/>
      </c>
      <c r="E11" s="14">
        <f>SUMIFS(tblSections[Forecast Enrollment],tblSections[Term],$B$3,tblSections[Program],$A11)</f>
        <v/>
      </c>
      <c r="F11" s="46">
        <f>IFERROR(E11/C11,0)</f>
        <v/>
      </c>
      <c r="G11" s="14">
        <f>SUMIFS(tblSections[Waitlist],tblSections[Term],$B$3,tblSections[Program],$A11)</f>
        <v/>
      </c>
      <c r="H11" s="14">
        <f>COUNTIFS(tblSections[Term],$B$3,tblSections[Program],$A11,tblSections[Attention Flag],"Yes")</f>
        <v/>
      </c>
      <c r="J11" s="16" t="inlineStr">
        <is>
          <t>Data Issue</t>
        </is>
      </c>
      <c r="K11" s="14">
        <f>COUNTIFS(tblSections[Term],$B$3,tblSections[Status],J11)</f>
        <v/>
      </c>
    </row>
    <row r="12">
      <c r="A12" s="17" t="inlineStr">
        <is>
          <t>Customer Service</t>
        </is>
      </c>
      <c r="B12" s="18">
        <f>COUNTIFS(tblSections[Term],$B$3,tblSections[Program],$A12,tblSections[Section ID],"&lt;&gt;")</f>
        <v/>
      </c>
      <c r="C12" s="18">
        <f>SUMIFS(tblSections[Effective Capacity],tblSections[Term],$B$3,tblSections[Program],$A12)</f>
        <v/>
      </c>
      <c r="D12" s="18">
        <f>SUMIFS(tblSections[Current Enrollment],tblSections[Term],$B$3,tblSections[Program],$A12)</f>
        <v/>
      </c>
      <c r="E12" s="18">
        <f>SUMIFS(tblSections[Forecast Enrollment],tblSections[Term],$B$3,tblSections[Program],$A12)</f>
        <v/>
      </c>
      <c r="F12" s="47">
        <f>IFERROR(E12/C12,0)</f>
        <v/>
      </c>
      <c r="G12" s="18">
        <f>SUMIFS(tblSections[Waitlist],tblSections[Term],$B$3,tblSections[Program],$A12)</f>
        <v/>
      </c>
      <c r="H12" s="18">
        <f>COUNTIFS(tblSections[Term],$B$3,tblSections[Program],$A12,tblSections[Attention Flag],"Yes")</f>
        <v/>
      </c>
      <c r="J12" s="20" t="inlineStr">
        <is>
          <t>Over Capacity</t>
        </is>
      </c>
      <c r="K12" s="18">
        <f>COUNTIFS(tblSections[Term],$B$3,tblSections[Status],J12)</f>
        <v/>
      </c>
    </row>
    <row r="13">
      <c r="A13" s="13" t="inlineStr">
        <is>
          <t>Data Skills</t>
        </is>
      </c>
      <c r="B13" s="14">
        <f>COUNTIFS(tblSections[Term],$B$3,tblSections[Program],$A13,tblSections[Section ID],"&lt;&gt;")</f>
        <v/>
      </c>
      <c r="C13" s="14">
        <f>SUMIFS(tblSections[Effective Capacity],tblSections[Term],$B$3,tblSections[Program],$A13)</f>
        <v/>
      </c>
      <c r="D13" s="14">
        <f>SUMIFS(tblSections[Current Enrollment],tblSections[Term],$B$3,tblSections[Program],$A13)</f>
        <v/>
      </c>
      <c r="E13" s="14">
        <f>SUMIFS(tblSections[Forecast Enrollment],tblSections[Term],$B$3,tblSections[Program],$A13)</f>
        <v/>
      </c>
      <c r="F13" s="46">
        <f>IFERROR(E13/C13,0)</f>
        <v/>
      </c>
      <c r="G13" s="14">
        <f>SUMIFS(tblSections[Waitlist],tblSections[Term],$B$3,tblSections[Program],$A13)</f>
        <v/>
      </c>
      <c r="H13" s="14">
        <f>COUNTIFS(tblSections[Term],$B$3,tblSections[Program],$A13,tblSections[Attention Flag],"Yes")</f>
        <v/>
      </c>
      <c r="J13" s="16" t="inlineStr">
        <is>
          <t>Waitlist Pressure</t>
        </is>
      </c>
      <c r="K13" s="14">
        <f>COUNTIFS(tblSections[Term],$B$3,tblSections[Status],J13)</f>
        <v/>
      </c>
    </row>
    <row r="14">
      <c r="A14" s="17" t="inlineStr">
        <is>
          <t>Health Administration</t>
        </is>
      </c>
      <c r="B14" s="18">
        <f>COUNTIFS(tblSections[Term],$B$3,tblSections[Program],$A14,tblSections[Section ID],"&lt;&gt;")</f>
        <v/>
      </c>
      <c r="C14" s="18">
        <f>SUMIFS(tblSections[Effective Capacity],tblSections[Term],$B$3,tblSections[Program],$A14)</f>
        <v/>
      </c>
      <c r="D14" s="18">
        <f>SUMIFS(tblSections[Current Enrollment],tblSections[Term],$B$3,tblSections[Program],$A14)</f>
        <v/>
      </c>
      <c r="E14" s="18">
        <f>SUMIFS(tblSections[Forecast Enrollment],tblSections[Term],$B$3,tblSections[Program],$A14)</f>
        <v/>
      </c>
      <c r="F14" s="47">
        <f>IFERROR(E14/C14,0)</f>
        <v/>
      </c>
      <c r="G14" s="18">
        <f>SUMIFS(tblSections[Waitlist],tblSections[Term],$B$3,tblSections[Program],$A14)</f>
        <v/>
      </c>
      <c r="H14" s="18">
        <f>COUNTIFS(tblSections[Term],$B$3,tblSections[Program],$A14,tblSections[Attention Flag],"Yes")</f>
        <v/>
      </c>
      <c r="J14" s="20" t="inlineStr">
        <is>
          <t>Near Capacity</t>
        </is>
      </c>
      <c r="K14" s="18">
        <f>COUNTIFS(tblSections[Term],$B$3,tblSections[Status],J14)</f>
        <v/>
      </c>
    </row>
    <row r="15">
      <c r="A15" s="13" t="inlineStr">
        <is>
          <t>Leadership</t>
        </is>
      </c>
      <c r="B15" s="14">
        <f>COUNTIFS(tblSections[Term],$B$3,tblSections[Program],$A15,tblSections[Section ID],"&lt;&gt;")</f>
        <v/>
      </c>
      <c r="C15" s="14">
        <f>SUMIFS(tblSections[Effective Capacity],tblSections[Term],$B$3,tblSections[Program],$A15)</f>
        <v/>
      </c>
      <c r="D15" s="14">
        <f>SUMIFS(tblSections[Current Enrollment],tblSections[Term],$B$3,tblSections[Program],$A15)</f>
        <v/>
      </c>
      <c r="E15" s="14">
        <f>SUMIFS(tblSections[Forecast Enrollment],tblSections[Term],$B$3,tblSections[Program],$A15)</f>
        <v/>
      </c>
      <c r="F15" s="46">
        <f>IFERROR(E15/C15,0)</f>
        <v/>
      </c>
      <c r="G15" s="14">
        <f>SUMIFS(tblSections[Waitlist],tblSections[Term],$B$3,tblSections[Program],$A15)</f>
        <v/>
      </c>
      <c r="H15" s="14">
        <f>COUNTIFS(tblSections[Term],$B$3,tblSections[Program],$A15,tblSections[Attention Flag],"Yes")</f>
        <v/>
      </c>
      <c r="J15" s="16" t="inlineStr">
        <is>
          <t>On Track</t>
        </is>
      </c>
      <c r="K15" s="14">
        <f>COUNTIFS(tblSections[Term],$B$3,tblSections[Status],J15)</f>
        <v/>
      </c>
    </row>
    <row r="16">
      <c r="A16" s="17" t="inlineStr">
        <is>
          <t>Project Coordination</t>
        </is>
      </c>
      <c r="B16" s="18">
        <f>COUNTIFS(tblSections[Term],$B$3,tblSections[Program],$A16,tblSections[Section ID],"&lt;&gt;")</f>
        <v/>
      </c>
      <c r="C16" s="18">
        <f>SUMIFS(tblSections[Effective Capacity],tblSections[Term],$B$3,tblSections[Program],$A16)</f>
        <v/>
      </c>
      <c r="D16" s="18">
        <f>SUMIFS(tblSections[Current Enrollment],tblSections[Term],$B$3,tblSections[Program],$A16)</f>
        <v/>
      </c>
      <c r="E16" s="18">
        <f>SUMIFS(tblSections[Forecast Enrollment],tblSections[Term],$B$3,tblSections[Program],$A16)</f>
        <v/>
      </c>
      <c r="F16" s="47">
        <f>IFERROR(E16/C16,0)</f>
        <v/>
      </c>
      <c r="G16" s="18">
        <f>SUMIFS(tblSections[Waitlist],tblSections[Term],$B$3,tblSections[Program],$A16)</f>
        <v/>
      </c>
      <c r="H16" s="18">
        <f>COUNTIFS(tblSections[Term],$B$3,tblSections[Program],$A16,tblSections[Attention Flag],"Yes")</f>
        <v/>
      </c>
      <c r="J16" s="20" t="inlineStr">
        <is>
          <t>Underfilled</t>
        </is>
      </c>
      <c r="K16" s="18">
        <f>COUNTIFS(tblSections[Term],$B$3,tblSections[Status],J16)</f>
        <v/>
      </c>
    </row>
    <row r="17">
      <c r="A17" s="13" t="inlineStr">
        <is>
          <t>Technical Support</t>
        </is>
      </c>
      <c r="B17" s="14">
        <f>COUNTIFS(tblSections[Term],$B$3,tblSections[Program],$A17,tblSections[Section ID],"&lt;&gt;")</f>
        <v/>
      </c>
      <c r="C17" s="14">
        <f>SUMIFS(tblSections[Effective Capacity],tblSections[Term],$B$3,tblSections[Program],$A17)</f>
        <v/>
      </c>
      <c r="D17" s="14">
        <f>SUMIFS(tblSections[Current Enrollment],tblSections[Term],$B$3,tblSections[Program],$A17)</f>
        <v/>
      </c>
      <c r="E17" s="14">
        <f>SUMIFS(tblSections[Forecast Enrollment],tblSections[Term],$B$3,tblSections[Program],$A17)</f>
        <v/>
      </c>
      <c r="F17" s="46">
        <f>IFERROR(E17/C17,0)</f>
        <v/>
      </c>
      <c r="G17" s="14">
        <f>SUMIFS(tblSections[Waitlist],tblSections[Term],$B$3,tblSections[Program],$A17)</f>
        <v/>
      </c>
      <c r="H17" s="14">
        <f>COUNTIFS(tblSections[Term],$B$3,tblSections[Program],$A17,tblSections[Attention Flag],"Yes")</f>
        <v/>
      </c>
      <c r="K17">
        <f>""</f>
        <v/>
      </c>
    </row>
    <row r="18">
      <c r="A18" s="17" t="inlineStr">
        <is>
          <t>Workplace Communication</t>
        </is>
      </c>
      <c r="B18" s="18">
        <f>COUNTIFS(tblSections[Term],$B$3,tblSections[Program],$A18,tblSections[Section ID],"&lt;&gt;")</f>
        <v/>
      </c>
      <c r="C18" s="18">
        <f>SUMIFS(tblSections[Effective Capacity],tblSections[Term],$B$3,tblSections[Program],$A18)</f>
        <v/>
      </c>
      <c r="D18" s="18">
        <f>SUMIFS(tblSections[Current Enrollment],tblSections[Term],$B$3,tblSections[Program],$A18)</f>
        <v/>
      </c>
      <c r="E18" s="18">
        <f>SUMIFS(tblSections[Forecast Enrollment],tblSections[Term],$B$3,tblSections[Program],$A18)</f>
        <v/>
      </c>
      <c r="F18" s="47">
        <f>IFERROR(E18/C18,0)</f>
        <v/>
      </c>
      <c r="G18" s="18">
        <f>SUMIFS(tblSections[Waitlist],tblSections[Term],$B$3,tblSections[Program],$A18)</f>
        <v/>
      </c>
      <c r="H18" s="18">
        <f>COUNTIFS(tblSections[Term],$B$3,tblSections[Program],$A18,tblSections[Attention Flag],"Yes")</f>
        <v/>
      </c>
      <c r="K18">
        <f>""</f>
        <v/>
      </c>
    </row>
    <row r="19">
      <c r="B19">
        <f>""</f>
        <v/>
      </c>
      <c r="C19">
        <f>""</f>
        <v/>
      </c>
      <c r="D19">
        <f>""</f>
        <v/>
      </c>
      <c r="E19">
        <f>""</f>
        <v/>
      </c>
      <c r="F19">
        <f>""</f>
        <v/>
      </c>
      <c r="G19">
        <f>""</f>
        <v/>
      </c>
      <c r="H19">
        <f>""</f>
        <v/>
      </c>
      <c r="K19">
        <f>""</f>
        <v/>
      </c>
    </row>
    <row r="20">
      <c r="B20">
        <f>""</f>
        <v/>
      </c>
      <c r="C20">
        <f>""</f>
        <v/>
      </c>
      <c r="D20">
        <f>""</f>
        <v/>
      </c>
      <c r="E20">
        <f>""</f>
        <v/>
      </c>
      <c r="F20">
        <f>""</f>
        <v/>
      </c>
      <c r="G20">
        <f>""</f>
        <v/>
      </c>
      <c r="H20">
        <f>""</f>
        <v/>
      </c>
      <c r="K20">
        <f>""</f>
        <v/>
      </c>
    </row>
    <row r="21">
      <c r="B21">
        <f>""</f>
        <v/>
      </c>
      <c r="C21">
        <f>""</f>
        <v/>
      </c>
      <c r="D21">
        <f>""</f>
        <v/>
      </c>
      <c r="E21">
        <f>""</f>
        <v/>
      </c>
      <c r="F21">
        <f>""</f>
        <v/>
      </c>
      <c r="G21">
        <f>""</f>
        <v/>
      </c>
      <c r="H21">
        <f>""</f>
        <v/>
      </c>
      <c r="K21">
        <f>""</f>
        <v/>
      </c>
    </row>
    <row r="22">
      <c r="B22">
        <f>""</f>
        <v/>
      </c>
      <c r="C22">
        <f>""</f>
        <v/>
      </c>
      <c r="D22">
        <f>""</f>
        <v/>
      </c>
      <c r="E22">
        <f>""</f>
        <v/>
      </c>
      <c r="F22">
        <f>""</f>
        <v/>
      </c>
      <c r="G22">
        <f>""</f>
        <v/>
      </c>
      <c r="H22">
        <f>""</f>
        <v/>
      </c>
      <c r="K22">
        <f>""</f>
        <v/>
      </c>
    </row>
    <row r="23"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  <c r="H23">
        <f>""</f>
        <v/>
      </c>
      <c r="K23">
        <f>""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K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K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K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K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K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K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K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K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K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K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K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K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K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K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K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K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K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K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K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K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K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K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K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K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K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K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K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K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K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K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K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K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K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K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K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K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K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K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K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K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K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K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K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K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K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K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K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K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K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K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K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K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K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K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K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K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K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K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K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K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K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K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K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K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K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K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K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K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K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K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K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K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K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K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K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K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K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K101">
        <f>""</f>
        <v/>
      </c>
    </row>
  </sheetData>
  <mergeCells count="3">
    <mergeCell ref="J3:O6"/>
    <mergeCell ref="A2:H2"/>
    <mergeCell ref="A1:H1"/>
  </mergeCells>
  <dataValidations count="2">
    <dataValidation sqref="B3" showDropDown="0" showInputMessage="0" showErrorMessage="1" allowBlank="0" errorTitle="Invalid Selection" error="Select a value from the list." type="list" errorStyle="stop">
      <formula1>=Setup!$A$9:$A$20</formula1>
    </dataValidation>
    <dataValidation sqref="E3" showDropDown="0" showInputMessage="0" showErrorMessage="1" allowBlank="0" errorTitle="Invalid Date" error="Enter a valid review date." type="date" errorStyle="stop" operator="between">
      <formula1>DATE(2025,1,1)</formula1>
      <formula2>DATE(2035,12,31)</formula2>
    </dataValidation>
  </dataValidations>
  <pageMargins left="0.75" right="0.75" top="1" bottom="1" header="0.5" footer="0.5"/>
  <pageSetup orientation="landscape" fitToHeight="1" fitToWidth="1"/>
  <headerFooter>
    <oddHeader/>
    <oddFooter>&amp;LEnrollment Capacity Planner&amp;RPage &amp;P of &amp;N</oddFooter>
    <evenHeader/>
    <evenFooter>&amp;LEnrollment Capacity Planner&amp;RPage &amp;P of &amp;N</evenFooter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30" customWidth="1" min="4" max="4"/>
    <col width="16" customWidth="1" min="5" max="5"/>
    <col width="15" customWidth="1" min="6" max="6"/>
    <col width="20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18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7" customWidth="1" min="21" max="21"/>
    <col width="15" customWidth="1" min="22" max="22"/>
    <col width="18" customWidth="1" min="23" max="23"/>
    <col width="18" customWidth="1" min="24" max="24"/>
    <col width="15" customWidth="1" min="25" max="25"/>
  </cols>
  <sheetData>
    <row r="1" ht="30" customHeight="1">
      <c r="A1" s="1" t="inlineStr">
        <is>
          <t>Section Capacity Plan</t>
        </is>
      </c>
    </row>
    <row r="2" ht="22" customHeight="1">
      <c r="A2" s="2" t="inlineStr">
        <is>
          <t>Enter one row per planned section. Pale yellow cells are editable; gray cells are calculated.</t>
        </is>
      </c>
    </row>
    <row r="7" ht="42" customHeight="1">
      <c r="A7" s="11" t="inlineStr">
        <is>
          <t>Term</t>
        </is>
      </c>
      <c r="B7" s="11" t="inlineStr">
        <is>
          <t>Program</t>
        </is>
      </c>
      <c r="C7" s="11" t="inlineStr">
        <is>
          <t>Course Code</t>
        </is>
      </c>
      <c r="D7" s="11" t="inlineStr">
        <is>
          <t>Course Title</t>
        </is>
      </c>
      <c r="E7" s="11" t="inlineStr">
        <is>
          <t>Section ID</t>
        </is>
      </c>
      <c r="F7" s="11" t="inlineStr">
        <is>
          <t>Modality</t>
        </is>
      </c>
      <c r="G7" s="11" t="inlineStr">
        <is>
          <t>Location</t>
        </is>
      </c>
      <c r="H7" s="11" t="inlineStr">
        <is>
          <t>Start Date</t>
        </is>
      </c>
      <c r="I7" s="11" t="inlineStr">
        <is>
          <t>End Date</t>
        </is>
      </c>
      <c r="J7" s="11" t="inlineStr">
        <is>
          <t>Meeting Days</t>
        </is>
      </c>
      <c r="K7" s="11" t="inlineStr">
        <is>
          <t>Start Time</t>
        </is>
      </c>
      <c r="L7" s="11" t="inlineStr">
        <is>
          <t>End Time</t>
        </is>
      </c>
      <c r="M7" s="11" t="inlineStr">
        <is>
          <t>Instructor</t>
        </is>
      </c>
      <c r="N7" s="11" t="inlineStr">
        <is>
          <t>Hard Capacity</t>
        </is>
      </c>
      <c r="O7" s="11" t="inlineStr">
        <is>
          <t>Planned Capacity</t>
        </is>
      </c>
      <c r="P7" s="11" t="inlineStr">
        <is>
          <t>Current Enrollment</t>
        </is>
      </c>
      <c r="Q7" s="11" t="inlineStr">
        <is>
          <t>Waitlist</t>
        </is>
      </c>
      <c r="R7" s="11" t="inlineStr">
        <is>
          <t>Expected Adds</t>
        </is>
      </c>
      <c r="S7" s="11" t="inlineStr">
        <is>
          <t>Expected Drops</t>
        </is>
      </c>
      <c r="T7" s="11" t="inlineStr">
        <is>
          <t>Effective Capacity</t>
        </is>
      </c>
      <c r="U7" s="11" t="inlineStr">
        <is>
          <t>Forecast Enrollment</t>
        </is>
      </c>
      <c r="V7" s="11" t="inlineStr">
        <is>
          <t>Seats Remaining</t>
        </is>
      </c>
      <c r="W7" s="11" t="inlineStr">
        <is>
          <t>Forecast Utilization</t>
        </is>
      </c>
      <c r="X7" s="11" t="inlineStr">
        <is>
          <t>Status</t>
        </is>
      </c>
      <c r="Y7" s="11" t="inlineStr">
        <is>
          <t>Attention Flag</t>
        </is>
      </c>
    </row>
    <row r="8">
      <c r="A8" s="21" t="inlineStr">
        <is>
          <t>Fall 2026</t>
        </is>
      </c>
      <c r="B8" s="21" t="inlineStr">
        <is>
          <t>Business Operations</t>
        </is>
      </c>
      <c r="C8" s="21" t="inlineStr">
        <is>
          <t>BUS-110</t>
        </is>
      </c>
      <c r="D8" s="22" t="inlineStr">
        <is>
          <t>Foundations of Workplace Operations</t>
        </is>
      </c>
      <c r="E8" s="21" t="inlineStr">
        <is>
          <t>FA26-BUS110-01</t>
        </is>
      </c>
      <c r="F8" s="21" t="inlineStr">
        <is>
          <t>In Person</t>
        </is>
      </c>
      <c r="G8" s="21" t="inlineStr">
        <is>
          <t>Harbor Room 101</t>
        </is>
      </c>
      <c r="H8" s="48" t="n">
        <v>46279</v>
      </c>
      <c r="I8" s="48" t="n">
        <v>46367</v>
      </c>
      <c r="J8" s="21" t="inlineStr">
        <is>
          <t>Mon/Wed</t>
        </is>
      </c>
      <c r="K8" s="24" t="n">
        <v>0.375</v>
      </c>
      <c r="L8" s="24" t="n">
        <v>0.4270833333333333</v>
      </c>
      <c r="M8" s="21" t="inlineStr">
        <is>
          <t>Avery M.</t>
        </is>
      </c>
      <c r="N8" s="25" t="n">
        <v>28</v>
      </c>
      <c r="O8" s="25" t="n">
        <v>28</v>
      </c>
      <c r="P8" s="25" t="n">
        <v>27</v>
      </c>
      <c r="Q8" s="25" t="n">
        <v>3</v>
      </c>
      <c r="R8" s="25" t="n">
        <v>4</v>
      </c>
      <c r="S8" s="25" t="n">
        <v>1</v>
      </c>
      <c r="T8" s="26">
        <f>IF($E8="","",IF(OR($N8="",$O8=""),"",MIN($N8,$O8)))</f>
        <v/>
      </c>
      <c r="U8" s="26">
        <f>IF($E8="","",IF(COUNT($P8,$R8,$S8)&lt;3,"",MAX(0,$P8+$R8-$S8)))</f>
        <v/>
      </c>
      <c r="V8" s="26">
        <f>IF(OR($T8="",$U8=""),"",$T8-$U8)</f>
        <v/>
      </c>
      <c r="W8" s="49">
        <f>IF(OR($T8="",$U8="",$T8=0),"",$U8/$T8)</f>
        <v/>
      </c>
      <c r="X8" s="28">
        <f>IF($E8="","",IF(OR($A8="",$B8="",$C8="",$D8="",$F8="",$G8="",$H8="",$I8="",$N8="",$O8="",$P8="",$Q8="",$R8="",$S8="",$I8&lt;$H8,$O8&gt;$N8,$N8&lt;=0,$O8&lt;=0,$P8&lt;0,$Q8&lt;0,$R8&lt;0,$S8&lt;0),"Data Issue",IF($U8&gt;$T8,"Over Capacity",IF(AND($Q8&gt;0,$P8&gt;=$T8),"Waitlist Pressure",IF($W8&gt;=Setup!$B$4,"Near Capacity",IF($W8&lt;Setup!$B$5,"Underfilled","On Track"))))))</f>
        <v/>
      </c>
      <c r="Y8" s="28">
        <f>IF($E8="","",IF(OR($X8="Data Issue",$X8="Over Capacity",$X8="Waitlist Pressure"),"Yes","No"))</f>
        <v/>
      </c>
    </row>
    <row r="9">
      <c r="A9" s="21" t="inlineStr">
        <is>
          <t>Fall 2026</t>
        </is>
      </c>
      <c r="B9" s="21" t="inlineStr">
        <is>
          <t>Data Skills</t>
        </is>
      </c>
      <c r="C9" s="21" t="inlineStr">
        <is>
          <t>DAT-125</t>
        </is>
      </c>
      <c r="D9" s="22" t="inlineStr">
        <is>
          <t>Spreadsheet Analysis Basics</t>
        </is>
      </c>
      <c r="E9" s="21" t="inlineStr">
        <is>
          <t>FA26-DAT125-01</t>
        </is>
      </c>
      <c r="F9" s="21" t="inlineStr">
        <is>
          <t>Hybrid</t>
        </is>
      </c>
      <c r="G9" s="21" t="inlineStr">
        <is>
          <t>Summit Lab 204</t>
        </is>
      </c>
      <c r="H9" s="48" t="n">
        <v>46280</v>
      </c>
      <c r="I9" s="48" t="n">
        <v>46366</v>
      </c>
      <c r="J9" s="21" t="inlineStr">
        <is>
          <t>Tue/Thu</t>
        </is>
      </c>
      <c r="K9" s="24" t="n">
        <v>0.75</v>
      </c>
      <c r="L9" s="24" t="n">
        <v>0.8125</v>
      </c>
      <c r="M9" s="21" t="inlineStr">
        <is>
          <t>Jordan K.</t>
        </is>
      </c>
      <c r="N9" s="25" t="n">
        <v>24</v>
      </c>
      <c r="O9" s="25" t="n">
        <v>22</v>
      </c>
      <c r="P9" s="25" t="n">
        <v>19</v>
      </c>
      <c r="Q9" s="25" t="n">
        <v>0</v>
      </c>
      <c r="R9" s="25" t="n">
        <v>2</v>
      </c>
      <c r="S9" s="25" t="n">
        <v>1</v>
      </c>
      <c r="T9" s="26">
        <f>IF($E9="","",IF(OR($N9="",$O9=""),"",MIN($N9,$O9)))</f>
        <v/>
      </c>
      <c r="U9" s="26">
        <f>IF($E9="","",IF(COUNT($P9,$R9,$S9)&lt;3,"",MAX(0,$P9+$R9-$S9)))</f>
        <v/>
      </c>
      <c r="V9" s="26">
        <f>IF(OR($T9="",$U9=""),"",$T9-$U9)</f>
        <v/>
      </c>
      <c r="W9" s="49">
        <f>IF(OR($T9="",$U9="",$T9=0),"",$U9/$T9)</f>
        <v/>
      </c>
      <c r="X9" s="28">
        <f>IF($E9="","",IF(OR($A9="",$B9="",$C9="",$D9="",$F9="",$G9="",$H9="",$I9="",$N9="",$O9="",$P9="",$Q9="",$R9="",$S9="",$I9&lt;$H9,$O9&gt;$N9,$N9&lt;=0,$O9&lt;=0,$P9&lt;0,$Q9&lt;0,$R9&lt;0,$S9&lt;0),"Data Issue",IF($U9&gt;$T9,"Over Capacity",IF(AND($Q9&gt;0,$P9&gt;=$T9),"Waitlist Pressure",IF($W9&gt;=Setup!$B$4,"Near Capacity",IF($W9&lt;Setup!$B$5,"Underfilled","On Track"))))))</f>
        <v/>
      </c>
      <c r="Y9" s="28">
        <f>IF($E9="","",IF(OR($X9="Data Issue",$X9="Over Capacity",$X9="Waitlist Pressure"),"Yes","No"))</f>
        <v/>
      </c>
    </row>
    <row r="10">
      <c r="A10" s="21" t="inlineStr">
        <is>
          <t>Fall 2026</t>
        </is>
      </c>
      <c r="B10" s="21" t="inlineStr">
        <is>
          <t>Health Administration</t>
        </is>
      </c>
      <c r="C10" s="21" t="inlineStr">
        <is>
          <t>HLT-140</t>
        </is>
      </c>
      <c r="D10" s="22" t="inlineStr">
        <is>
          <t>Health Office Workflow</t>
        </is>
      </c>
      <c r="E10" s="21" t="inlineStr">
        <is>
          <t>FA26-HLT140-01</t>
        </is>
      </c>
      <c r="F10" s="21" t="inlineStr">
        <is>
          <t>In Person</t>
        </is>
      </c>
      <c r="G10" s="21" t="inlineStr">
        <is>
          <t>Cedar Room 112</t>
        </is>
      </c>
      <c r="H10" s="48" t="n">
        <v>46279</v>
      </c>
      <c r="I10" s="48" t="n">
        <v>46367</v>
      </c>
      <c r="J10" s="21" t="inlineStr">
        <is>
          <t>Mon/Wed</t>
        </is>
      </c>
      <c r="K10" s="24" t="n">
        <v>0.5416666666666666</v>
      </c>
      <c r="L10" s="24" t="n">
        <v>0.59375</v>
      </c>
      <c r="M10" s="21" t="inlineStr">
        <is>
          <t>Morgan R.</t>
        </is>
      </c>
      <c r="N10" s="25" t="n">
        <v>20</v>
      </c>
      <c r="O10" s="25" t="n">
        <v>20</v>
      </c>
      <c r="P10" s="25" t="n">
        <v>21</v>
      </c>
      <c r="Q10" s="25" t="n">
        <v>2</v>
      </c>
      <c r="R10" s="25" t="n">
        <v>1</v>
      </c>
      <c r="S10" s="25" t="n">
        <v>0</v>
      </c>
      <c r="T10" s="26">
        <f>IF($E10="","",IF(OR($N10="",$O10=""),"",MIN($N10,$O10)))</f>
        <v/>
      </c>
      <c r="U10" s="26">
        <f>IF($E10="","",IF(COUNT($P10,$R10,$S10)&lt;3,"",MAX(0,$P10+$R10-$S10)))</f>
        <v/>
      </c>
      <c r="V10" s="26">
        <f>IF(OR($T10="",$U10=""),"",$T10-$U10)</f>
        <v/>
      </c>
      <c r="W10" s="49">
        <f>IF(OR($T10="",$U10="",$T10=0),"",$U10/$T10)</f>
        <v/>
      </c>
      <c r="X10" s="28">
        <f>IF($E10="","",IF(OR($A10="",$B10="",$C10="",$D10="",$F10="",$G10="",$H10="",$I10="",$N10="",$O10="",$P10="",$Q10="",$R10="",$S10="",$I10&lt;$H10,$O10&gt;$N10,$N10&lt;=0,$O10&lt;=0,$P10&lt;0,$Q10&lt;0,$R10&lt;0,$S10&lt;0),"Data Issue",IF($U10&gt;$T10,"Over Capacity",IF(AND($Q10&gt;0,$P10&gt;=$T10),"Waitlist Pressure",IF($W10&gt;=Setup!$B$4,"Near Capacity",IF($W10&lt;Setup!$B$5,"Underfilled","On Track"))))))</f>
        <v/>
      </c>
      <c r="Y10" s="28">
        <f>IF($E10="","",IF(OR($X10="Data Issue",$X10="Over Capacity",$X10="Waitlist Pressure"),"Yes","No"))</f>
        <v/>
      </c>
    </row>
    <row r="11">
      <c r="A11" s="21" t="inlineStr">
        <is>
          <t>Fall 2026</t>
        </is>
      </c>
      <c r="B11" s="21" t="inlineStr">
        <is>
          <t>Leadership</t>
        </is>
      </c>
      <c r="C11" s="21" t="inlineStr">
        <is>
          <t>LDR-205</t>
        </is>
      </c>
      <c r="D11" s="22" t="inlineStr">
        <is>
          <t>Team Leadership Practices</t>
        </is>
      </c>
      <c r="E11" s="21" t="inlineStr">
        <is>
          <t>FA26-LDR205-01</t>
        </is>
      </c>
      <c r="F11" s="21" t="inlineStr">
        <is>
          <t>Online Live</t>
        </is>
      </c>
      <c r="G11" s="21" t="inlineStr">
        <is>
          <t>Virtual Classroom A</t>
        </is>
      </c>
      <c r="H11" s="48" t="n">
        <v>46281</v>
      </c>
      <c r="I11" s="48" t="n">
        <v>46365</v>
      </c>
      <c r="J11" s="21" t="inlineStr">
        <is>
          <t>Wed</t>
        </is>
      </c>
      <c r="K11" s="24" t="n">
        <v>0.7916666666666666</v>
      </c>
      <c r="L11" s="24" t="n">
        <v>0.8541666666666666</v>
      </c>
      <c r="M11" s="21" t="inlineStr">
        <is>
          <t>Casey T.</t>
        </is>
      </c>
      <c r="N11" s="25" t="n">
        <v>35</v>
      </c>
      <c r="O11" s="25" t="n">
        <v>30</v>
      </c>
      <c r="P11" s="25" t="n">
        <v>30</v>
      </c>
      <c r="Q11" s="25" t="n">
        <v>5</v>
      </c>
      <c r="R11" s="25" t="n">
        <v>2</v>
      </c>
      <c r="S11" s="25" t="n">
        <v>1</v>
      </c>
      <c r="T11" s="26">
        <f>IF($E11="","",IF(OR($N11="",$O11=""),"",MIN($N11,$O11)))</f>
        <v/>
      </c>
      <c r="U11" s="26">
        <f>IF($E11="","",IF(COUNT($P11,$R11,$S11)&lt;3,"",MAX(0,$P11+$R11-$S11)))</f>
        <v/>
      </c>
      <c r="V11" s="26">
        <f>IF(OR($T11="",$U11=""),"",$T11-$U11)</f>
        <v/>
      </c>
      <c r="W11" s="49">
        <f>IF(OR($T11="",$U11="",$T11=0),"",$U11/$T11)</f>
        <v/>
      </c>
      <c r="X11" s="28">
        <f>IF($E11="","",IF(OR($A11="",$B11="",$C11="",$D11="",$F11="",$G11="",$H11="",$I11="",$N11="",$O11="",$P11="",$Q11="",$R11="",$S11="",$I11&lt;$H11,$O11&gt;$N11,$N11&lt;=0,$O11&lt;=0,$P11&lt;0,$Q11&lt;0,$R11&lt;0,$S11&lt;0),"Data Issue",IF($U11&gt;$T11,"Over Capacity",IF(AND($Q11&gt;0,$P11&gt;=$T11),"Waitlist Pressure",IF($W11&gt;=Setup!$B$4,"Near Capacity",IF($W11&lt;Setup!$B$5,"Underfilled","On Track"))))))</f>
        <v/>
      </c>
      <c r="Y11" s="28">
        <f>IF($E11="","",IF(OR($X11="Data Issue",$X11="Over Capacity",$X11="Waitlist Pressure"),"Yes","No"))</f>
        <v/>
      </c>
    </row>
    <row r="12">
      <c r="A12" s="21" t="inlineStr">
        <is>
          <t>Fall 2026</t>
        </is>
      </c>
      <c r="B12" s="21" t="inlineStr">
        <is>
          <t>Project Coordination</t>
        </is>
      </c>
      <c r="C12" s="21" t="inlineStr">
        <is>
          <t>PRJ-150</t>
        </is>
      </c>
      <c r="D12" s="22" t="inlineStr">
        <is>
          <t>Project Scheduling Fundamentals</t>
        </is>
      </c>
      <c r="E12" s="21" t="inlineStr">
        <is>
          <t>FA26-PRJ150-01</t>
        </is>
      </c>
      <c r="F12" s="21" t="inlineStr">
        <is>
          <t>In Person</t>
        </is>
      </c>
      <c r="G12" s="21" t="inlineStr">
        <is>
          <t>Harbor Room 101</t>
        </is>
      </c>
      <c r="H12" s="48" t="n">
        <v>46280</v>
      </c>
      <c r="I12" s="48" t="n">
        <v>46366</v>
      </c>
      <c r="J12" s="21" t="inlineStr">
        <is>
          <t>Tue/Thu</t>
        </is>
      </c>
      <c r="K12" s="24" t="n">
        <v>0.4375</v>
      </c>
      <c r="L12" s="24" t="n">
        <v>0.4895833333333333</v>
      </c>
      <c r="M12" s="21" t="inlineStr">
        <is>
          <t>Riley S.</t>
        </is>
      </c>
      <c r="N12" s="25" t="n">
        <v>28</v>
      </c>
      <c r="O12" s="25" t="n">
        <v>26</v>
      </c>
      <c r="P12" s="25" t="n">
        <v>16</v>
      </c>
      <c r="Q12" s="25" t="n">
        <v>0</v>
      </c>
      <c r="R12" s="25" t="n">
        <v>2</v>
      </c>
      <c r="S12" s="25" t="n">
        <v>2</v>
      </c>
      <c r="T12" s="26">
        <f>IF($E12="","",IF(OR($N12="",$O12=""),"",MIN($N12,$O12)))</f>
        <v/>
      </c>
      <c r="U12" s="26">
        <f>IF($E12="","",IF(COUNT($P12,$R12,$S12)&lt;3,"",MAX(0,$P12+$R12-$S12)))</f>
        <v/>
      </c>
      <c r="V12" s="26">
        <f>IF(OR($T12="",$U12=""),"",$T12-$U12)</f>
        <v/>
      </c>
      <c r="W12" s="49">
        <f>IF(OR($T12="",$U12="",$T12=0),"",$U12/$T12)</f>
        <v/>
      </c>
      <c r="X12" s="28">
        <f>IF($E12="","",IF(OR($A12="",$B12="",$C12="",$D12="",$F12="",$G12="",$H12="",$I12="",$N12="",$O12="",$P12="",$Q12="",$R12="",$S12="",$I12&lt;$H12,$O12&gt;$N12,$N12&lt;=0,$O12&lt;=0,$P12&lt;0,$Q12&lt;0,$R12&lt;0,$S12&lt;0),"Data Issue",IF($U12&gt;$T12,"Over Capacity",IF(AND($Q12&gt;0,$P12&gt;=$T12),"Waitlist Pressure",IF($W12&gt;=Setup!$B$4,"Near Capacity",IF($W12&lt;Setup!$B$5,"Underfilled","On Track"))))))</f>
        <v/>
      </c>
      <c r="Y12" s="28">
        <f>IF($E12="","",IF(OR($X12="Data Issue",$X12="Over Capacity",$X12="Waitlist Pressure"),"Yes","No"))</f>
        <v/>
      </c>
    </row>
    <row r="13">
      <c r="A13" s="21" t="inlineStr">
        <is>
          <t>Fall 2026</t>
        </is>
      </c>
      <c r="B13" s="21" t="inlineStr">
        <is>
          <t>Customer Service</t>
        </is>
      </c>
      <c r="C13" s="21" t="inlineStr">
        <is>
          <t>CSV-101</t>
        </is>
      </c>
      <c r="D13" s="22" t="inlineStr">
        <is>
          <t>Customer Support Essentials</t>
        </is>
      </c>
      <c r="E13" s="21" t="inlineStr">
        <is>
          <t>FA26-CSV101-01</t>
        </is>
      </c>
      <c r="F13" s="21" t="inlineStr">
        <is>
          <t>Online Self-Paced</t>
        </is>
      </c>
      <c r="G13" s="21" t="inlineStr">
        <is>
          <t>Online Campus</t>
        </is>
      </c>
      <c r="H13" s="48" t="n">
        <v>46279</v>
      </c>
      <c r="I13" s="48" t="n">
        <v>46346</v>
      </c>
      <c r="J13" s="21" t="inlineStr">
        <is>
          <t>Asynchronous</t>
        </is>
      </c>
      <c r="K13" s="24" t="n"/>
      <c r="L13" s="24" t="n"/>
      <c r="M13" s="21" t="inlineStr">
        <is>
          <t>Taylor B.</t>
        </is>
      </c>
      <c r="N13" s="25" t="n">
        <v>40</v>
      </c>
      <c r="O13" s="25" t="n">
        <v>35</v>
      </c>
      <c r="P13" s="25" t="n">
        <v>14</v>
      </c>
      <c r="Q13" s="25" t="n">
        <v>0</v>
      </c>
      <c r="R13" s="25" t="n">
        <v>3</v>
      </c>
      <c r="S13" s="25" t="n">
        <v>1</v>
      </c>
      <c r="T13" s="26">
        <f>IF($E13="","",IF(OR($N13="",$O13=""),"",MIN($N13,$O13)))</f>
        <v/>
      </c>
      <c r="U13" s="26">
        <f>IF($E13="","",IF(COUNT($P13,$R13,$S13)&lt;3,"",MAX(0,$P13+$R13-$S13)))</f>
        <v/>
      </c>
      <c r="V13" s="26">
        <f>IF(OR($T13="",$U13=""),"",$T13-$U13)</f>
        <v/>
      </c>
      <c r="W13" s="49">
        <f>IF(OR($T13="",$U13="",$T13=0),"",$U13/$T13)</f>
        <v/>
      </c>
      <c r="X13" s="28">
        <f>IF($E13="","",IF(OR($A13="",$B13="",$C13="",$D13="",$F13="",$G13="",$H13="",$I13="",$N13="",$O13="",$P13="",$Q13="",$R13="",$S13="",$I13&lt;$H13,$O13&gt;$N13,$N13&lt;=0,$O13&lt;=0,$P13&lt;0,$Q13&lt;0,$R13&lt;0,$S13&lt;0),"Data Issue",IF($U13&gt;$T13,"Over Capacity",IF(AND($Q13&gt;0,$P13&gt;=$T13),"Waitlist Pressure",IF($W13&gt;=Setup!$B$4,"Near Capacity",IF($W13&lt;Setup!$B$5,"Underfilled","On Track"))))))</f>
        <v/>
      </c>
      <c r="Y13" s="28">
        <f>IF($E13="","",IF(OR($X13="Data Issue",$X13="Over Capacity",$X13="Waitlist Pressure"),"Yes","No"))</f>
        <v/>
      </c>
    </row>
    <row r="14">
      <c r="A14" s="21" t="inlineStr">
        <is>
          <t>Fall 2026</t>
        </is>
      </c>
      <c r="B14" s="21" t="inlineStr">
        <is>
          <t>Technical Support</t>
        </is>
      </c>
      <c r="C14" s="21" t="inlineStr">
        <is>
          <t>TEC-130</t>
        </is>
      </c>
      <c r="D14" s="22" t="inlineStr">
        <is>
          <t>Help Desk Troubleshooting</t>
        </is>
      </c>
      <c r="E14" s="21" t="inlineStr">
        <is>
          <t>FA26-TEC130-01</t>
        </is>
      </c>
      <c r="F14" s="21" t="inlineStr">
        <is>
          <t>Hybrid</t>
        </is>
      </c>
      <c r="G14" s="21" t="inlineStr">
        <is>
          <t>Summit Lab 204</t>
        </is>
      </c>
      <c r="H14" s="48" t="n">
        <v>46279</v>
      </c>
      <c r="I14" s="48" t="n">
        <v>46367</v>
      </c>
      <c r="J14" s="21" t="inlineStr">
        <is>
          <t>Mon/Wed</t>
        </is>
      </c>
      <c r="K14" s="24" t="n">
        <v>0.6666666666666666</v>
      </c>
      <c r="L14" s="24" t="n">
        <v>0.71875</v>
      </c>
      <c r="M14" s="21" t="inlineStr">
        <is>
          <t>Cameron L.</t>
        </is>
      </c>
      <c r="N14" s="25" t="n">
        <v>24</v>
      </c>
      <c r="O14" s="25" t="n">
        <v>24</v>
      </c>
      <c r="P14" s="25" t="n">
        <v>23</v>
      </c>
      <c r="Q14" s="25" t="n">
        <v>1</v>
      </c>
      <c r="R14" s="25" t="n">
        <v>3</v>
      </c>
      <c r="S14" s="25" t="n">
        <v>1</v>
      </c>
      <c r="T14" s="26">
        <f>IF($E14="","",IF(OR($N14="",$O14=""),"",MIN($N14,$O14)))</f>
        <v/>
      </c>
      <c r="U14" s="26">
        <f>IF($E14="","",IF(COUNT($P14,$R14,$S14)&lt;3,"",MAX(0,$P14+$R14-$S14)))</f>
        <v/>
      </c>
      <c r="V14" s="26">
        <f>IF(OR($T14="",$U14=""),"",$T14-$U14)</f>
        <v/>
      </c>
      <c r="W14" s="49">
        <f>IF(OR($T14="",$U14="",$T14=0),"",$U14/$T14)</f>
        <v/>
      </c>
      <c r="X14" s="28">
        <f>IF($E14="","",IF(OR($A14="",$B14="",$C14="",$D14="",$F14="",$G14="",$H14="",$I14="",$N14="",$O14="",$P14="",$Q14="",$R14="",$S14="",$I14&lt;$H14,$O14&gt;$N14,$N14&lt;=0,$O14&lt;=0,$P14&lt;0,$Q14&lt;0,$R14&lt;0,$S14&lt;0),"Data Issue",IF($U14&gt;$T14,"Over Capacity",IF(AND($Q14&gt;0,$P14&gt;=$T14),"Waitlist Pressure",IF($W14&gt;=Setup!$B$4,"Near Capacity",IF($W14&lt;Setup!$B$5,"Underfilled","On Track"))))))</f>
        <v/>
      </c>
      <c r="Y14" s="28">
        <f>IF($E14="","",IF(OR($X14="Data Issue",$X14="Over Capacity",$X14="Waitlist Pressure"),"Yes","No"))</f>
        <v/>
      </c>
    </row>
    <row r="15">
      <c r="A15" s="21" t="inlineStr">
        <is>
          <t>Fall 2026</t>
        </is>
      </c>
      <c r="B15" s="21" t="inlineStr">
        <is>
          <t>Workplace Communication</t>
        </is>
      </c>
      <c r="C15" s="21" t="inlineStr">
        <is>
          <t>COM-115</t>
        </is>
      </c>
      <c r="D15" s="22" t="inlineStr">
        <is>
          <t>Professional Communication</t>
        </is>
      </c>
      <c r="E15" s="21" t="inlineStr">
        <is>
          <t>FA26-COM115-01</t>
        </is>
      </c>
      <c r="F15" s="21" t="inlineStr">
        <is>
          <t>In Person</t>
        </is>
      </c>
      <c r="G15" s="21" t="inlineStr">
        <is>
          <t>Maple Room 108</t>
        </is>
      </c>
      <c r="H15" s="48" t="n">
        <v>46280</v>
      </c>
      <c r="I15" s="48" t="n">
        <v>46366</v>
      </c>
      <c r="J15" s="21" t="inlineStr">
        <is>
          <t>Tue/Thu</t>
        </is>
      </c>
      <c r="K15" s="24" t="n">
        <v>0.6041666666666666</v>
      </c>
      <c r="L15" s="24" t="n">
        <v>0.65625</v>
      </c>
      <c r="M15" s="21" t="inlineStr">
        <is>
          <t>Quinn D.</t>
        </is>
      </c>
      <c r="N15" s="25" t="n">
        <v>32</v>
      </c>
      <c r="O15" s="25" t="n">
        <v>30</v>
      </c>
      <c r="P15" s="25" t="n">
        <v>18</v>
      </c>
      <c r="Q15" s="25" t="n">
        <v>0</v>
      </c>
      <c r="R15" s="25" t="n">
        <v>2</v>
      </c>
      <c r="S15" s="25" t="n">
        <v>2</v>
      </c>
      <c r="T15" s="26">
        <f>IF($E15="","",IF(OR($N15="",$O15=""),"",MIN($N15,$O15)))</f>
        <v/>
      </c>
      <c r="U15" s="26">
        <f>IF($E15="","",IF(COUNT($P15,$R15,$S15)&lt;3,"",MAX(0,$P15+$R15-$S15)))</f>
        <v/>
      </c>
      <c r="V15" s="26">
        <f>IF(OR($T15="",$U15=""),"",$T15-$U15)</f>
        <v/>
      </c>
      <c r="W15" s="49">
        <f>IF(OR($T15="",$U15="",$T15=0),"",$U15/$T15)</f>
        <v/>
      </c>
      <c r="X15" s="28">
        <f>IF($E15="","",IF(OR($A15="",$B15="",$C15="",$D15="",$F15="",$G15="",$H15="",$I15="",$N15="",$O15="",$P15="",$Q15="",$R15="",$S15="",$I15&lt;$H15,$O15&gt;$N15,$N15&lt;=0,$O15&lt;=0,$P15&lt;0,$Q15&lt;0,$R15&lt;0,$S15&lt;0),"Data Issue",IF($U15&gt;$T15,"Over Capacity",IF(AND($Q15&gt;0,$P15&gt;=$T15),"Waitlist Pressure",IF($W15&gt;=Setup!$B$4,"Near Capacity",IF($W15&lt;Setup!$B$5,"Underfilled","On Track"))))))</f>
        <v/>
      </c>
      <c r="Y15" s="28">
        <f>IF($E15="","",IF(OR($X15="Data Issue",$X15="Over Capacity",$X15="Waitlist Pressure"),"Yes","No"))</f>
        <v/>
      </c>
    </row>
    <row r="16">
      <c r="A16" s="21" t="inlineStr">
        <is>
          <t>Winter 2027</t>
        </is>
      </c>
      <c r="B16" s="21" t="inlineStr">
        <is>
          <t>Data Skills</t>
        </is>
      </c>
      <c r="C16" s="21" t="inlineStr">
        <is>
          <t>DAT-210</t>
        </is>
      </c>
      <c r="D16" s="22" t="inlineStr">
        <is>
          <t>Practical Data Reporting</t>
        </is>
      </c>
      <c r="E16" s="21" t="inlineStr">
        <is>
          <t>WI27-DAT210-01</t>
        </is>
      </c>
      <c r="F16" s="21" t="inlineStr">
        <is>
          <t>Online Live</t>
        </is>
      </c>
      <c r="G16" s="21" t="inlineStr">
        <is>
          <t>Virtual Classroom B</t>
        </is>
      </c>
      <c r="H16" s="48" t="n">
        <v>46398</v>
      </c>
      <c r="I16" s="48" t="n">
        <v>46451</v>
      </c>
      <c r="J16" s="21" t="inlineStr">
        <is>
          <t>Mon/Wed</t>
        </is>
      </c>
      <c r="K16" s="24" t="n">
        <v>0.7708333333333334</v>
      </c>
      <c r="L16" s="24" t="n">
        <v>0.8333333333333334</v>
      </c>
      <c r="M16" s="21" t="inlineStr">
        <is>
          <t>Reese P.</t>
        </is>
      </c>
      <c r="N16" s="25" t="n">
        <v>30</v>
      </c>
      <c r="O16" s="25" t="n">
        <v>25</v>
      </c>
      <c r="P16" s="25" t="n">
        <v>12</v>
      </c>
      <c r="Q16" s="25" t="n">
        <v>0</v>
      </c>
      <c r="R16" s="25" t="n">
        <v>6</v>
      </c>
      <c r="S16" s="25" t="n">
        <v>1</v>
      </c>
      <c r="T16" s="26">
        <f>IF($E16="","",IF(OR($N16="",$O16=""),"",MIN($N16,$O16)))</f>
        <v/>
      </c>
      <c r="U16" s="26">
        <f>IF($E16="","",IF(COUNT($P16,$R16,$S16)&lt;3,"",MAX(0,$P16+$R16-$S16)))</f>
        <v/>
      </c>
      <c r="V16" s="26">
        <f>IF(OR($T16="",$U16=""),"",$T16-$U16)</f>
        <v/>
      </c>
      <c r="W16" s="49">
        <f>IF(OR($T16="",$U16="",$T16=0),"",$U16/$T16)</f>
        <v/>
      </c>
      <c r="X16" s="28">
        <f>IF($E16="","",IF(OR($A16="",$B16="",$C16="",$D16="",$F16="",$G16="",$H16="",$I16="",$N16="",$O16="",$P16="",$Q16="",$R16="",$S16="",$I16&lt;$H16,$O16&gt;$N16,$N16&lt;=0,$O16&lt;=0,$P16&lt;0,$Q16&lt;0,$R16&lt;0,$S16&lt;0),"Data Issue",IF($U16&gt;$T16,"Over Capacity",IF(AND($Q16&gt;0,$P16&gt;=$T16),"Waitlist Pressure",IF($W16&gt;=Setup!$B$4,"Near Capacity",IF($W16&lt;Setup!$B$5,"Underfilled","On Track"))))))</f>
        <v/>
      </c>
      <c r="Y16" s="28">
        <f>IF($E16="","",IF(OR($X16="Data Issue",$X16="Over Capacity",$X16="Waitlist Pressure"),"Yes","No"))</f>
        <v/>
      </c>
    </row>
    <row r="17">
      <c r="A17" s="21" t="inlineStr">
        <is>
          <t>Winter 2027</t>
        </is>
      </c>
      <c r="B17" s="21" t="inlineStr">
        <is>
          <t>Business Operations</t>
        </is>
      </c>
      <c r="C17" s="21" t="inlineStr">
        <is>
          <t>BUS-220</t>
        </is>
      </c>
      <c r="D17" s="22" t="inlineStr">
        <is>
          <t>Process Improvement Workshop</t>
        </is>
      </c>
      <c r="E17" s="21" t="inlineStr">
        <is>
          <t>WI27-BUS220-01</t>
        </is>
      </c>
      <c r="F17" s="21" t="inlineStr">
        <is>
          <t>In Person</t>
        </is>
      </c>
      <c r="G17" s="21" t="inlineStr">
        <is>
          <t>Cedar Room 112</t>
        </is>
      </c>
      <c r="H17" s="48" t="n">
        <v>46399</v>
      </c>
      <c r="I17" s="48" t="n">
        <v>46450</v>
      </c>
      <c r="J17" s="21" t="inlineStr">
        <is>
          <t>Tue/Thu</t>
        </is>
      </c>
      <c r="K17" s="24" t="n">
        <v>0.375</v>
      </c>
      <c r="L17" s="24" t="n">
        <v>0.4375</v>
      </c>
      <c r="M17" s="21" t="inlineStr">
        <is>
          <t>Skyler N.</t>
        </is>
      </c>
      <c r="N17" s="25" t="n">
        <v>20</v>
      </c>
      <c r="O17" s="25" t="n">
        <v>24</v>
      </c>
      <c r="P17" s="25" t="n">
        <v>8</v>
      </c>
      <c r="Q17" s="25" t="n">
        <v>0</v>
      </c>
      <c r="R17" s="25" t="n">
        <v>3</v>
      </c>
      <c r="S17" s="25" t="n">
        <v>1</v>
      </c>
      <c r="T17" s="26">
        <f>IF($E17="","",IF(OR($N17="",$O17=""),"",MIN($N17,$O17)))</f>
        <v/>
      </c>
      <c r="U17" s="26">
        <f>IF($E17="","",IF(COUNT($P17,$R17,$S17)&lt;3,"",MAX(0,$P17+$R17-$S17)))</f>
        <v/>
      </c>
      <c r="V17" s="26">
        <f>IF(OR($T17="",$U17=""),"",$T17-$U17)</f>
        <v/>
      </c>
      <c r="W17" s="49">
        <f>IF(OR($T17="",$U17="",$T17=0),"",$U17/$T17)</f>
        <v/>
      </c>
      <c r="X17" s="28">
        <f>IF($E17="","",IF(OR($A17="",$B17="",$C17="",$D17="",$F17="",$G17="",$H17="",$I17="",$N17="",$O17="",$P17="",$Q17="",$R17="",$S17="",$I17&lt;$H17,$O17&gt;$N17,$N17&lt;=0,$O17&lt;=0,$P17&lt;0,$Q17&lt;0,$R17&lt;0,$S17&lt;0),"Data Issue",IF($U17&gt;$T17,"Over Capacity",IF(AND($Q17&gt;0,$P17&gt;=$T17),"Waitlist Pressure",IF($W17&gt;=Setup!$B$4,"Near Capacity",IF($W17&lt;Setup!$B$5,"Underfilled","On Track"))))))</f>
        <v/>
      </c>
      <c r="Y17" s="28">
        <f>IF($E17="","",IF(OR($X17="Data Issue",$X17="Over Capacity",$X17="Waitlist Pressure"),"Yes","No"))</f>
        <v/>
      </c>
    </row>
    <row r="18">
      <c r="A18" s="21" t="n"/>
      <c r="B18" s="21" t="n"/>
      <c r="C18" s="21" t="n"/>
      <c r="D18" s="22" t="n"/>
      <c r="E18" s="21" t="n"/>
      <c r="F18" s="21" t="n"/>
      <c r="G18" s="21" t="n"/>
      <c r="H18" s="48" t="n"/>
      <c r="I18" s="48" t="n"/>
      <c r="J18" s="21" t="n"/>
      <c r="K18" s="24" t="n"/>
      <c r="L18" s="24" t="n"/>
      <c r="M18" s="21" t="n"/>
      <c r="N18" s="25" t="n"/>
      <c r="O18" s="25" t="n"/>
      <c r="P18" s="25" t="n"/>
      <c r="Q18" s="25" t="n"/>
      <c r="R18" s="25" t="n"/>
      <c r="S18" s="25" t="n"/>
      <c r="T18" s="26">
        <f>IF($E18="","",IF(OR($N18="",$O18=""),"",MIN($N18,$O18)))</f>
        <v/>
      </c>
      <c r="U18" s="26">
        <f>IF($E18="","",IF(COUNT($P18,$R18,$S18)&lt;3,"",MAX(0,$P18+$R18-$S18)))</f>
        <v/>
      </c>
      <c r="V18" s="26">
        <f>IF(OR($T18="",$U18=""),"",$T18-$U18)</f>
        <v/>
      </c>
      <c r="W18" s="49">
        <f>IF(OR($T18="",$U18="",$T18=0),"",$U18/$T18)</f>
        <v/>
      </c>
      <c r="X18" s="28">
        <f>IF($E18="","",IF(OR($A18="",$B18="",$C18="",$D18="",$F18="",$G18="",$H18="",$I18="",$N18="",$O18="",$P18="",$Q18="",$R18="",$S18="",$I18&lt;$H18,$O18&gt;$N18,$N18&lt;=0,$O18&lt;=0,$P18&lt;0,$Q18&lt;0,$R18&lt;0,$S18&lt;0),"Data Issue",IF($U18&gt;$T18,"Over Capacity",IF(AND($Q18&gt;0,$P18&gt;=$T18),"Waitlist Pressure",IF($W18&gt;=Setup!$B$4,"Near Capacity",IF($W18&lt;Setup!$B$5,"Underfilled","On Track"))))))</f>
        <v/>
      </c>
      <c r="Y18" s="28">
        <f>IF($E18="","",IF(OR($X18="Data Issue",$X18="Over Capacity",$X18="Waitlist Pressure"),"Yes","No"))</f>
        <v/>
      </c>
    </row>
    <row r="19">
      <c r="A19" s="21" t="n"/>
      <c r="B19" s="21" t="n"/>
      <c r="C19" s="21" t="n"/>
      <c r="D19" s="22" t="n"/>
      <c r="E19" s="21" t="n"/>
      <c r="F19" s="21" t="n"/>
      <c r="G19" s="21" t="n"/>
      <c r="H19" s="48" t="n"/>
      <c r="I19" s="48" t="n"/>
      <c r="J19" s="21" t="n"/>
      <c r="K19" s="24" t="n"/>
      <c r="L19" s="24" t="n"/>
      <c r="M19" s="21" t="n"/>
      <c r="N19" s="25" t="n"/>
      <c r="O19" s="25" t="n"/>
      <c r="P19" s="25" t="n"/>
      <c r="Q19" s="25" t="n"/>
      <c r="R19" s="25" t="n"/>
      <c r="S19" s="25" t="n"/>
      <c r="T19" s="26">
        <f>IF($E19="","",IF(OR($N19="",$O19=""),"",MIN($N19,$O19)))</f>
        <v/>
      </c>
      <c r="U19" s="26">
        <f>IF($E19="","",IF(COUNT($P19,$R19,$S19)&lt;3,"",MAX(0,$P19+$R19-$S19)))</f>
        <v/>
      </c>
      <c r="V19" s="26">
        <f>IF(OR($T19="",$U19=""),"",$T19-$U19)</f>
        <v/>
      </c>
      <c r="W19" s="49">
        <f>IF(OR($T19="",$U19="",$T19=0),"",$U19/$T19)</f>
        <v/>
      </c>
      <c r="X19" s="28">
        <f>IF($E19="","",IF(OR($A19="",$B19="",$C19="",$D19="",$F19="",$G19="",$H19="",$I19="",$N19="",$O19="",$P19="",$Q19="",$R19="",$S19="",$I19&lt;$H19,$O19&gt;$N19,$N19&lt;=0,$O19&lt;=0,$P19&lt;0,$Q19&lt;0,$R19&lt;0,$S19&lt;0),"Data Issue",IF($U19&gt;$T19,"Over Capacity",IF(AND($Q19&gt;0,$P19&gt;=$T19),"Waitlist Pressure",IF($W19&gt;=Setup!$B$4,"Near Capacity",IF($W19&lt;Setup!$B$5,"Underfilled","On Track"))))))</f>
        <v/>
      </c>
      <c r="Y19" s="28">
        <f>IF($E19="","",IF(OR($X19="Data Issue",$X19="Over Capacity",$X19="Waitlist Pressure"),"Yes","No"))</f>
        <v/>
      </c>
    </row>
    <row r="20">
      <c r="A20" s="21" t="n"/>
      <c r="B20" s="21" t="n"/>
      <c r="C20" s="21" t="n"/>
      <c r="D20" s="22" t="n"/>
      <c r="E20" s="21" t="n"/>
      <c r="F20" s="21" t="n"/>
      <c r="G20" s="21" t="n"/>
      <c r="H20" s="48" t="n"/>
      <c r="I20" s="48" t="n"/>
      <c r="J20" s="21" t="n"/>
      <c r="K20" s="24" t="n"/>
      <c r="L20" s="24" t="n"/>
      <c r="M20" s="21" t="n"/>
      <c r="N20" s="25" t="n"/>
      <c r="O20" s="25" t="n"/>
      <c r="P20" s="25" t="n"/>
      <c r="Q20" s="25" t="n"/>
      <c r="R20" s="25" t="n"/>
      <c r="S20" s="25" t="n"/>
      <c r="T20" s="26">
        <f>IF($E20="","",IF(OR($N20="",$O20=""),"",MIN($N20,$O20)))</f>
        <v/>
      </c>
      <c r="U20" s="26">
        <f>IF($E20="","",IF(COUNT($P20,$R20,$S20)&lt;3,"",MAX(0,$P20+$R20-$S20)))</f>
        <v/>
      </c>
      <c r="V20" s="26">
        <f>IF(OR($T20="",$U20=""),"",$T20-$U20)</f>
        <v/>
      </c>
      <c r="W20" s="49">
        <f>IF(OR($T20="",$U20="",$T20=0),"",$U20/$T20)</f>
        <v/>
      </c>
      <c r="X20" s="28">
        <f>IF($E20="","",IF(OR($A20="",$B20="",$C20="",$D20="",$F20="",$G20="",$H20="",$I20="",$N20="",$O20="",$P20="",$Q20="",$R20="",$S20="",$I20&lt;$H20,$O20&gt;$N20,$N20&lt;=0,$O20&lt;=0,$P20&lt;0,$Q20&lt;0,$R20&lt;0,$S20&lt;0),"Data Issue",IF($U20&gt;$T20,"Over Capacity",IF(AND($Q20&gt;0,$P20&gt;=$T20),"Waitlist Pressure",IF($W20&gt;=Setup!$B$4,"Near Capacity",IF($W20&lt;Setup!$B$5,"Underfilled","On Track"))))))</f>
        <v/>
      </c>
      <c r="Y20" s="28">
        <f>IF($E20="","",IF(OR($X20="Data Issue",$X20="Over Capacity",$X20="Waitlist Pressure"),"Yes","No"))</f>
        <v/>
      </c>
    </row>
    <row r="21">
      <c r="A21" s="21" t="n"/>
      <c r="B21" s="21" t="n"/>
      <c r="C21" s="21" t="n"/>
      <c r="D21" s="22" t="n"/>
      <c r="E21" s="21" t="n"/>
      <c r="F21" s="21" t="n"/>
      <c r="G21" s="21" t="n"/>
      <c r="H21" s="48" t="n"/>
      <c r="I21" s="48" t="n"/>
      <c r="J21" s="21" t="n"/>
      <c r="K21" s="24" t="n"/>
      <c r="L21" s="24" t="n"/>
      <c r="M21" s="21" t="n"/>
      <c r="N21" s="25" t="n"/>
      <c r="O21" s="25" t="n"/>
      <c r="P21" s="25" t="n"/>
      <c r="Q21" s="25" t="n"/>
      <c r="R21" s="25" t="n"/>
      <c r="S21" s="25" t="n"/>
      <c r="T21" s="26">
        <f>IF($E21="","",IF(OR($N21="",$O21=""),"",MIN($N21,$O21)))</f>
        <v/>
      </c>
      <c r="U21" s="26">
        <f>IF($E21="","",IF(COUNT($P21,$R21,$S21)&lt;3,"",MAX(0,$P21+$R21-$S21)))</f>
        <v/>
      </c>
      <c r="V21" s="26">
        <f>IF(OR($T21="",$U21=""),"",$T21-$U21)</f>
        <v/>
      </c>
      <c r="W21" s="49">
        <f>IF(OR($T21="",$U21="",$T21=0),"",$U21/$T21)</f>
        <v/>
      </c>
      <c r="X21" s="28">
        <f>IF($E21="","",IF(OR($A21="",$B21="",$C21="",$D21="",$F21="",$G21="",$H21="",$I21="",$N21="",$O21="",$P21="",$Q21="",$R21="",$S21="",$I21&lt;$H21,$O21&gt;$N21,$N21&lt;=0,$O21&lt;=0,$P21&lt;0,$Q21&lt;0,$R21&lt;0,$S21&lt;0),"Data Issue",IF($U21&gt;$T21,"Over Capacity",IF(AND($Q21&gt;0,$P21&gt;=$T21),"Waitlist Pressure",IF($W21&gt;=Setup!$B$4,"Near Capacity",IF($W21&lt;Setup!$B$5,"Underfilled","On Track"))))))</f>
        <v/>
      </c>
      <c r="Y21" s="28">
        <f>IF($E21="","",IF(OR($X21="Data Issue",$X21="Over Capacity",$X21="Waitlist Pressure"),"Yes","No"))</f>
        <v/>
      </c>
    </row>
    <row r="22">
      <c r="A22" s="21" t="n"/>
      <c r="B22" s="21" t="n"/>
      <c r="C22" s="21" t="n"/>
      <c r="D22" s="22" t="n"/>
      <c r="E22" s="21" t="n"/>
      <c r="F22" s="21" t="n"/>
      <c r="G22" s="21" t="n"/>
      <c r="H22" s="48" t="n"/>
      <c r="I22" s="48" t="n"/>
      <c r="J22" s="21" t="n"/>
      <c r="K22" s="24" t="n"/>
      <c r="L22" s="24" t="n"/>
      <c r="M22" s="21" t="n"/>
      <c r="N22" s="25" t="n"/>
      <c r="O22" s="25" t="n"/>
      <c r="P22" s="25" t="n"/>
      <c r="Q22" s="25" t="n"/>
      <c r="R22" s="25" t="n"/>
      <c r="S22" s="25" t="n"/>
      <c r="T22" s="26">
        <f>IF($E22="","",IF(OR($N22="",$O22=""),"",MIN($N22,$O22)))</f>
        <v/>
      </c>
      <c r="U22" s="26">
        <f>IF($E22="","",IF(COUNT($P22,$R22,$S22)&lt;3,"",MAX(0,$P22+$R22-$S22)))</f>
        <v/>
      </c>
      <c r="V22" s="26">
        <f>IF(OR($T22="",$U22=""),"",$T22-$U22)</f>
        <v/>
      </c>
      <c r="W22" s="49">
        <f>IF(OR($T22="",$U22="",$T22=0),"",$U22/$T22)</f>
        <v/>
      </c>
      <c r="X22" s="28">
        <f>IF($E22="","",IF(OR($A22="",$B22="",$C22="",$D22="",$F22="",$G22="",$H22="",$I22="",$N22="",$O22="",$P22="",$Q22="",$R22="",$S22="",$I22&lt;$H22,$O22&gt;$N22,$N22&lt;=0,$O22&lt;=0,$P22&lt;0,$Q22&lt;0,$R22&lt;0,$S22&lt;0),"Data Issue",IF($U22&gt;$T22,"Over Capacity",IF(AND($Q22&gt;0,$P22&gt;=$T22),"Waitlist Pressure",IF($W22&gt;=Setup!$B$4,"Near Capacity",IF($W22&lt;Setup!$B$5,"Underfilled","On Track"))))))</f>
        <v/>
      </c>
      <c r="Y22" s="28">
        <f>IF($E22="","",IF(OR($X22="Data Issue",$X22="Over Capacity",$X22="Waitlist Pressure"),"Yes","No"))</f>
        <v/>
      </c>
    </row>
    <row r="23">
      <c r="A23" s="21" t="n"/>
      <c r="B23" s="21" t="n"/>
      <c r="C23" s="21" t="n"/>
      <c r="D23" s="22" t="n"/>
      <c r="E23" s="21" t="n"/>
      <c r="F23" s="21" t="n"/>
      <c r="G23" s="21" t="n"/>
      <c r="H23" s="48" t="n"/>
      <c r="I23" s="48" t="n"/>
      <c r="J23" s="21" t="n"/>
      <c r="K23" s="24" t="n"/>
      <c r="L23" s="24" t="n"/>
      <c r="M23" s="21" t="n"/>
      <c r="N23" s="25" t="n"/>
      <c r="O23" s="25" t="n"/>
      <c r="P23" s="25" t="n"/>
      <c r="Q23" s="25" t="n"/>
      <c r="R23" s="25" t="n"/>
      <c r="S23" s="25" t="n"/>
      <c r="T23" s="26">
        <f>IF($E23="","",IF(OR($N23="",$O23=""),"",MIN($N23,$O23)))</f>
        <v/>
      </c>
      <c r="U23" s="26">
        <f>IF($E23="","",IF(COUNT($P23,$R23,$S23)&lt;3,"",MAX(0,$P23+$R23-$S23)))</f>
        <v/>
      </c>
      <c r="V23" s="26">
        <f>IF(OR($T23="",$U23=""),"",$T23-$U23)</f>
        <v/>
      </c>
      <c r="W23" s="49">
        <f>IF(OR($T23="",$U23="",$T23=0),"",$U23/$T23)</f>
        <v/>
      </c>
      <c r="X23" s="28">
        <f>IF($E23="","",IF(OR($A23="",$B23="",$C23="",$D23="",$F23="",$G23="",$H23="",$I23="",$N23="",$O23="",$P23="",$Q23="",$R23="",$S23="",$I23&lt;$H23,$O23&gt;$N23,$N23&lt;=0,$O23&lt;=0,$P23&lt;0,$Q23&lt;0,$R23&lt;0,$S23&lt;0),"Data Issue",IF($U23&gt;$T23,"Over Capacity",IF(AND($Q23&gt;0,$P23&gt;=$T23),"Waitlist Pressure",IF($W23&gt;=Setup!$B$4,"Near Capacity",IF($W23&lt;Setup!$B$5,"Underfilled","On Track"))))))</f>
        <v/>
      </c>
      <c r="Y23" s="28">
        <f>IF($E23="","",IF(OR($X23="Data Issue",$X23="Over Capacity",$X23="Waitlist Pressure"),"Yes","No"))</f>
        <v/>
      </c>
    </row>
    <row r="24">
      <c r="A24" s="21" t="n"/>
      <c r="B24" s="21" t="n"/>
      <c r="C24" s="21" t="n"/>
      <c r="D24" s="22" t="n"/>
      <c r="E24" s="21" t="n"/>
      <c r="F24" s="21" t="n"/>
      <c r="G24" s="21" t="n"/>
      <c r="H24" s="48" t="n"/>
      <c r="I24" s="48" t="n"/>
      <c r="J24" s="21" t="n"/>
      <c r="K24" s="24" t="n"/>
      <c r="L24" s="24" t="n"/>
      <c r="M24" s="21" t="n"/>
      <c r="N24" s="25" t="n"/>
      <c r="O24" s="25" t="n"/>
      <c r="P24" s="25" t="n"/>
      <c r="Q24" s="25" t="n"/>
      <c r="R24" s="25" t="n"/>
      <c r="S24" s="25" t="n"/>
      <c r="T24" s="26">
        <f>IF($E24="","",IF(OR($N24="",$O24=""),"",MIN($N24,$O24)))</f>
        <v/>
      </c>
      <c r="U24" s="26">
        <f>IF($E24="","",IF(COUNT($P24,$R24,$S24)&lt;3,"",MAX(0,$P24+$R24-$S24)))</f>
        <v/>
      </c>
      <c r="V24" s="26">
        <f>IF(OR($T24="",$U24=""),"",$T24-$U24)</f>
        <v/>
      </c>
      <c r="W24" s="49">
        <f>IF(OR($T24="",$U24="",$T24=0),"",$U24/$T24)</f>
        <v/>
      </c>
      <c r="X24" s="28">
        <f>IF($E24="","",IF(OR($A24="",$B24="",$C24="",$D24="",$F24="",$G24="",$H24="",$I24="",$N24="",$O24="",$P24="",$Q24="",$R24="",$S24="",$I24&lt;$H24,$O24&gt;$N24,$N24&lt;=0,$O24&lt;=0,$P24&lt;0,$Q24&lt;0,$R24&lt;0,$S24&lt;0),"Data Issue",IF($U24&gt;$T24,"Over Capacity",IF(AND($Q24&gt;0,$P24&gt;=$T24),"Waitlist Pressure",IF($W24&gt;=Setup!$B$4,"Near Capacity",IF($W24&lt;Setup!$B$5,"Underfilled","On Track"))))))</f>
        <v/>
      </c>
      <c r="Y24" s="28">
        <f>IF($E24="","",IF(OR($X24="Data Issue",$X24="Over Capacity",$X24="Waitlist Pressure"),"Yes","No"))</f>
        <v/>
      </c>
    </row>
    <row r="25">
      <c r="A25" s="21" t="n"/>
      <c r="B25" s="21" t="n"/>
      <c r="C25" s="21" t="n"/>
      <c r="D25" s="22" t="n"/>
      <c r="E25" s="21" t="n"/>
      <c r="F25" s="21" t="n"/>
      <c r="G25" s="21" t="n"/>
      <c r="H25" s="48" t="n"/>
      <c r="I25" s="48" t="n"/>
      <c r="J25" s="21" t="n"/>
      <c r="K25" s="24" t="n"/>
      <c r="L25" s="24" t="n"/>
      <c r="M25" s="21" t="n"/>
      <c r="N25" s="25" t="n"/>
      <c r="O25" s="25" t="n"/>
      <c r="P25" s="25" t="n"/>
      <c r="Q25" s="25" t="n"/>
      <c r="R25" s="25" t="n"/>
      <c r="S25" s="25" t="n"/>
      <c r="T25" s="26">
        <f>IF($E25="","",IF(OR($N25="",$O25=""),"",MIN($N25,$O25)))</f>
        <v/>
      </c>
      <c r="U25" s="26">
        <f>IF($E25="","",IF(COUNT($P25,$R25,$S25)&lt;3,"",MAX(0,$P25+$R25-$S25)))</f>
        <v/>
      </c>
      <c r="V25" s="26">
        <f>IF(OR($T25="",$U25=""),"",$T25-$U25)</f>
        <v/>
      </c>
      <c r="W25" s="49">
        <f>IF(OR($T25="",$U25="",$T25=0),"",$U25/$T25)</f>
        <v/>
      </c>
      <c r="X25" s="28">
        <f>IF($E25="","",IF(OR($A25="",$B25="",$C25="",$D25="",$F25="",$G25="",$H25="",$I25="",$N25="",$O25="",$P25="",$Q25="",$R25="",$S25="",$I25&lt;$H25,$O25&gt;$N25,$N25&lt;=0,$O25&lt;=0,$P25&lt;0,$Q25&lt;0,$R25&lt;0,$S25&lt;0),"Data Issue",IF($U25&gt;$T25,"Over Capacity",IF(AND($Q25&gt;0,$P25&gt;=$T25),"Waitlist Pressure",IF($W25&gt;=Setup!$B$4,"Near Capacity",IF($W25&lt;Setup!$B$5,"Underfilled","On Track"))))))</f>
        <v/>
      </c>
      <c r="Y25" s="28">
        <f>IF($E25="","",IF(OR($X25="Data Issue",$X25="Over Capacity",$X25="Waitlist Pressure"),"Yes","No"))</f>
        <v/>
      </c>
    </row>
    <row r="26">
      <c r="A26" s="21" t="n"/>
      <c r="B26" s="21" t="n"/>
      <c r="C26" s="21" t="n"/>
      <c r="D26" s="22" t="n"/>
      <c r="E26" s="21" t="n"/>
      <c r="F26" s="21" t="n"/>
      <c r="G26" s="21" t="n"/>
      <c r="H26" s="48" t="n"/>
      <c r="I26" s="48" t="n"/>
      <c r="J26" s="21" t="n"/>
      <c r="K26" s="24" t="n"/>
      <c r="L26" s="24" t="n"/>
      <c r="M26" s="21" t="n"/>
      <c r="N26" s="25" t="n"/>
      <c r="O26" s="25" t="n"/>
      <c r="P26" s="25" t="n"/>
      <c r="Q26" s="25" t="n"/>
      <c r="R26" s="25" t="n"/>
      <c r="S26" s="25" t="n"/>
      <c r="T26" s="26">
        <f>IF($E26="","",IF(OR($N26="",$O26=""),"",MIN($N26,$O26)))</f>
        <v/>
      </c>
      <c r="U26" s="26">
        <f>IF($E26="","",IF(COUNT($P26,$R26,$S26)&lt;3,"",MAX(0,$P26+$R26-$S26)))</f>
        <v/>
      </c>
      <c r="V26" s="26">
        <f>IF(OR($T26="",$U26=""),"",$T26-$U26)</f>
        <v/>
      </c>
      <c r="W26" s="49">
        <f>IF(OR($T26="",$U26="",$T26=0),"",$U26/$T26)</f>
        <v/>
      </c>
      <c r="X26" s="28">
        <f>IF($E26="","",IF(OR($A26="",$B26="",$C26="",$D26="",$F26="",$G26="",$H26="",$I26="",$N26="",$O26="",$P26="",$Q26="",$R26="",$S26="",$I26&lt;$H26,$O26&gt;$N26,$N26&lt;=0,$O26&lt;=0,$P26&lt;0,$Q26&lt;0,$R26&lt;0,$S26&lt;0),"Data Issue",IF($U26&gt;$T26,"Over Capacity",IF(AND($Q26&gt;0,$P26&gt;=$T26),"Waitlist Pressure",IF($W26&gt;=Setup!$B$4,"Near Capacity",IF($W26&lt;Setup!$B$5,"Underfilled","On Track"))))))</f>
        <v/>
      </c>
      <c r="Y26" s="28">
        <f>IF($E26="","",IF(OR($X26="Data Issue",$X26="Over Capacity",$X26="Waitlist Pressure"),"Yes","No"))</f>
        <v/>
      </c>
    </row>
    <row r="27">
      <c r="A27" s="21" t="n"/>
      <c r="B27" s="21" t="n"/>
      <c r="C27" s="21" t="n"/>
      <c r="D27" s="22" t="n"/>
      <c r="E27" s="21" t="n"/>
      <c r="F27" s="21" t="n"/>
      <c r="G27" s="21" t="n"/>
      <c r="H27" s="48" t="n"/>
      <c r="I27" s="48" t="n"/>
      <c r="J27" s="21" t="n"/>
      <c r="K27" s="24" t="n"/>
      <c r="L27" s="24" t="n"/>
      <c r="M27" s="21" t="n"/>
      <c r="N27" s="25" t="n"/>
      <c r="O27" s="25" t="n"/>
      <c r="P27" s="25" t="n"/>
      <c r="Q27" s="25" t="n"/>
      <c r="R27" s="25" t="n"/>
      <c r="S27" s="25" t="n"/>
      <c r="T27" s="26">
        <f>IF($E27="","",IF(OR($N27="",$O27=""),"",MIN($N27,$O27)))</f>
        <v/>
      </c>
      <c r="U27" s="26">
        <f>IF($E27="","",IF(COUNT($P27,$R27,$S27)&lt;3,"",MAX(0,$P27+$R27-$S27)))</f>
        <v/>
      </c>
      <c r="V27" s="26">
        <f>IF(OR($T27="",$U27=""),"",$T27-$U27)</f>
        <v/>
      </c>
      <c r="W27" s="49">
        <f>IF(OR($T27="",$U27="",$T27=0),"",$U27/$T27)</f>
        <v/>
      </c>
      <c r="X27" s="28">
        <f>IF($E27="","",IF(OR($A27="",$B27="",$C27="",$D27="",$F27="",$G27="",$H27="",$I27="",$N27="",$O27="",$P27="",$Q27="",$R27="",$S27="",$I27&lt;$H27,$O27&gt;$N27,$N27&lt;=0,$O27&lt;=0,$P27&lt;0,$Q27&lt;0,$R27&lt;0,$S27&lt;0),"Data Issue",IF($U27&gt;$T27,"Over Capacity",IF(AND($Q27&gt;0,$P27&gt;=$T27),"Waitlist Pressure",IF($W27&gt;=Setup!$B$4,"Near Capacity",IF($W27&lt;Setup!$B$5,"Underfilled","On Track"))))))</f>
        <v/>
      </c>
      <c r="Y27" s="28">
        <f>IF($E27="","",IF(OR($X27="Data Issue",$X27="Over Capacity",$X27="Waitlist Pressure"),"Yes","No"))</f>
        <v/>
      </c>
    </row>
    <row r="28">
      <c r="A28" s="21" t="n"/>
      <c r="B28" s="21" t="n"/>
      <c r="C28" s="21" t="n"/>
      <c r="D28" s="22" t="n"/>
      <c r="E28" s="21" t="n"/>
      <c r="F28" s="21" t="n"/>
      <c r="G28" s="21" t="n"/>
      <c r="H28" s="48" t="n"/>
      <c r="I28" s="48" t="n"/>
      <c r="J28" s="21" t="n"/>
      <c r="K28" s="24" t="n"/>
      <c r="L28" s="24" t="n"/>
      <c r="M28" s="21" t="n"/>
      <c r="N28" s="25" t="n"/>
      <c r="O28" s="25" t="n"/>
      <c r="P28" s="25" t="n"/>
      <c r="Q28" s="25" t="n"/>
      <c r="R28" s="25" t="n"/>
      <c r="S28" s="25" t="n"/>
      <c r="T28" s="26">
        <f>IF($E28="","",IF(OR($N28="",$O28=""),"",MIN($N28,$O28)))</f>
        <v/>
      </c>
      <c r="U28" s="26">
        <f>IF($E28="","",IF(COUNT($P28,$R28,$S28)&lt;3,"",MAX(0,$P28+$R28-$S28)))</f>
        <v/>
      </c>
      <c r="V28" s="26">
        <f>IF(OR($T28="",$U28=""),"",$T28-$U28)</f>
        <v/>
      </c>
      <c r="W28" s="49">
        <f>IF(OR($T28="",$U28="",$T28=0),"",$U28/$T28)</f>
        <v/>
      </c>
      <c r="X28" s="28">
        <f>IF($E28="","",IF(OR($A28="",$B28="",$C28="",$D28="",$F28="",$G28="",$H28="",$I28="",$N28="",$O28="",$P28="",$Q28="",$R28="",$S28="",$I28&lt;$H28,$O28&gt;$N28,$N28&lt;=0,$O28&lt;=0,$P28&lt;0,$Q28&lt;0,$R28&lt;0,$S28&lt;0),"Data Issue",IF($U28&gt;$T28,"Over Capacity",IF(AND($Q28&gt;0,$P28&gt;=$T28),"Waitlist Pressure",IF($W28&gt;=Setup!$B$4,"Near Capacity",IF($W28&lt;Setup!$B$5,"Underfilled","On Track"))))))</f>
        <v/>
      </c>
      <c r="Y28" s="28">
        <f>IF($E28="","",IF(OR($X28="Data Issue",$X28="Over Capacity",$X28="Waitlist Pressure"),"Yes","No"))</f>
        <v/>
      </c>
    </row>
    <row r="29">
      <c r="A29" s="21" t="n"/>
      <c r="B29" s="21" t="n"/>
      <c r="C29" s="21" t="n"/>
      <c r="D29" s="22" t="n"/>
      <c r="E29" s="21" t="n"/>
      <c r="F29" s="21" t="n"/>
      <c r="G29" s="21" t="n"/>
      <c r="H29" s="48" t="n"/>
      <c r="I29" s="48" t="n"/>
      <c r="J29" s="21" t="n"/>
      <c r="K29" s="24" t="n"/>
      <c r="L29" s="24" t="n"/>
      <c r="M29" s="21" t="n"/>
      <c r="N29" s="25" t="n"/>
      <c r="O29" s="25" t="n"/>
      <c r="P29" s="25" t="n"/>
      <c r="Q29" s="25" t="n"/>
      <c r="R29" s="25" t="n"/>
      <c r="S29" s="25" t="n"/>
      <c r="T29" s="26">
        <f>IF($E29="","",IF(OR($N29="",$O29=""),"",MIN($N29,$O29)))</f>
        <v/>
      </c>
      <c r="U29" s="26">
        <f>IF($E29="","",IF(COUNT($P29,$R29,$S29)&lt;3,"",MAX(0,$P29+$R29-$S29)))</f>
        <v/>
      </c>
      <c r="V29" s="26">
        <f>IF(OR($T29="",$U29=""),"",$T29-$U29)</f>
        <v/>
      </c>
      <c r="W29" s="49">
        <f>IF(OR($T29="",$U29="",$T29=0),"",$U29/$T29)</f>
        <v/>
      </c>
      <c r="X29" s="28">
        <f>IF($E29="","",IF(OR($A29="",$B29="",$C29="",$D29="",$F29="",$G29="",$H29="",$I29="",$N29="",$O29="",$P29="",$Q29="",$R29="",$S29="",$I29&lt;$H29,$O29&gt;$N29,$N29&lt;=0,$O29&lt;=0,$P29&lt;0,$Q29&lt;0,$R29&lt;0,$S29&lt;0),"Data Issue",IF($U29&gt;$T29,"Over Capacity",IF(AND($Q29&gt;0,$P29&gt;=$T29),"Waitlist Pressure",IF($W29&gt;=Setup!$B$4,"Near Capacity",IF($W29&lt;Setup!$B$5,"Underfilled","On Track"))))))</f>
        <v/>
      </c>
      <c r="Y29" s="28">
        <f>IF($E29="","",IF(OR($X29="Data Issue",$X29="Over Capacity",$X29="Waitlist Pressure"),"Yes","No"))</f>
        <v/>
      </c>
    </row>
    <row r="30">
      <c r="A30" s="21" t="n"/>
      <c r="B30" s="21" t="n"/>
      <c r="C30" s="21" t="n"/>
      <c r="D30" s="22" t="n"/>
      <c r="E30" s="21" t="n"/>
      <c r="F30" s="21" t="n"/>
      <c r="G30" s="21" t="n"/>
      <c r="H30" s="48" t="n"/>
      <c r="I30" s="48" t="n"/>
      <c r="J30" s="21" t="n"/>
      <c r="K30" s="24" t="n"/>
      <c r="L30" s="24" t="n"/>
      <c r="M30" s="21" t="n"/>
      <c r="N30" s="25" t="n"/>
      <c r="O30" s="25" t="n"/>
      <c r="P30" s="25" t="n"/>
      <c r="Q30" s="25" t="n"/>
      <c r="R30" s="25" t="n"/>
      <c r="S30" s="25" t="n"/>
      <c r="T30" s="26">
        <f>IF($E30="","",IF(OR($N30="",$O30=""),"",MIN($N30,$O30)))</f>
        <v/>
      </c>
      <c r="U30" s="26">
        <f>IF($E30="","",IF(COUNT($P30,$R30,$S30)&lt;3,"",MAX(0,$P30+$R30-$S30)))</f>
        <v/>
      </c>
      <c r="V30" s="26">
        <f>IF(OR($T30="",$U30=""),"",$T30-$U30)</f>
        <v/>
      </c>
      <c r="W30" s="49">
        <f>IF(OR($T30="",$U30="",$T30=0),"",$U30/$T30)</f>
        <v/>
      </c>
      <c r="X30" s="28">
        <f>IF($E30="","",IF(OR($A30="",$B30="",$C30="",$D30="",$F30="",$G30="",$H30="",$I30="",$N30="",$O30="",$P30="",$Q30="",$R30="",$S30="",$I30&lt;$H30,$O30&gt;$N30,$N30&lt;=0,$O30&lt;=0,$P30&lt;0,$Q30&lt;0,$R30&lt;0,$S30&lt;0),"Data Issue",IF($U30&gt;$T30,"Over Capacity",IF(AND($Q30&gt;0,$P30&gt;=$T30),"Waitlist Pressure",IF($W30&gt;=Setup!$B$4,"Near Capacity",IF($W30&lt;Setup!$B$5,"Underfilled","On Track"))))))</f>
        <v/>
      </c>
      <c r="Y30" s="28">
        <f>IF($E30="","",IF(OR($X30="Data Issue",$X30="Over Capacity",$X30="Waitlist Pressure"),"Yes","No"))</f>
        <v/>
      </c>
    </row>
    <row r="31">
      <c r="A31" s="21" t="n"/>
      <c r="B31" s="21" t="n"/>
      <c r="C31" s="21" t="n"/>
      <c r="D31" s="22" t="n"/>
      <c r="E31" s="21" t="n"/>
      <c r="F31" s="21" t="n"/>
      <c r="G31" s="21" t="n"/>
      <c r="H31" s="48" t="n"/>
      <c r="I31" s="48" t="n"/>
      <c r="J31" s="21" t="n"/>
      <c r="K31" s="24" t="n"/>
      <c r="L31" s="24" t="n"/>
      <c r="M31" s="21" t="n"/>
      <c r="N31" s="25" t="n"/>
      <c r="O31" s="25" t="n"/>
      <c r="P31" s="25" t="n"/>
      <c r="Q31" s="25" t="n"/>
      <c r="R31" s="25" t="n"/>
      <c r="S31" s="25" t="n"/>
      <c r="T31" s="26">
        <f>IF($E31="","",IF(OR($N31="",$O31=""),"",MIN($N31,$O31)))</f>
        <v/>
      </c>
      <c r="U31" s="26">
        <f>IF($E31="","",IF(COUNT($P31,$R31,$S31)&lt;3,"",MAX(0,$P31+$R31-$S31)))</f>
        <v/>
      </c>
      <c r="V31" s="26">
        <f>IF(OR($T31="",$U31=""),"",$T31-$U31)</f>
        <v/>
      </c>
      <c r="W31" s="49">
        <f>IF(OR($T31="",$U31="",$T31=0),"",$U31/$T31)</f>
        <v/>
      </c>
      <c r="X31" s="28">
        <f>IF($E31="","",IF(OR($A31="",$B31="",$C31="",$D31="",$F31="",$G31="",$H31="",$I31="",$N31="",$O31="",$P31="",$Q31="",$R31="",$S31="",$I31&lt;$H31,$O31&gt;$N31,$N31&lt;=0,$O31&lt;=0,$P31&lt;0,$Q31&lt;0,$R31&lt;0,$S31&lt;0),"Data Issue",IF($U31&gt;$T31,"Over Capacity",IF(AND($Q31&gt;0,$P31&gt;=$T31),"Waitlist Pressure",IF($W31&gt;=Setup!$B$4,"Near Capacity",IF($W31&lt;Setup!$B$5,"Underfilled","On Track"))))))</f>
        <v/>
      </c>
      <c r="Y31" s="28">
        <f>IF($E31="","",IF(OR($X31="Data Issue",$X31="Over Capacity",$X31="Waitlist Pressure"),"Yes","No"))</f>
        <v/>
      </c>
    </row>
    <row r="32">
      <c r="A32" s="21" t="n"/>
      <c r="B32" s="21" t="n"/>
      <c r="C32" s="21" t="n"/>
      <c r="D32" s="22" t="n"/>
      <c r="E32" s="21" t="n"/>
      <c r="F32" s="21" t="n"/>
      <c r="G32" s="21" t="n"/>
      <c r="H32" s="48" t="n"/>
      <c r="I32" s="48" t="n"/>
      <c r="J32" s="21" t="n"/>
      <c r="K32" s="24" t="n"/>
      <c r="L32" s="24" t="n"/>
      <c r="M32" s="21" t="n"/>
      <c r="N32" s="25" t="n"/>
      <c r="O32" s="25" t="n"/>
      <c r="P32" s="25" t="n"/>
      <c r="Q32" s="25" t="n"/>
      <c r="R32" s="25" t="n"/>
      <c r="S32" s="25" t="n"/>
      <c r="T32" s="26">
        <f>IF($E32="","",IF(OR($N32="",$O32=""),"",MIN($N32,$O32)))</f>
        <v/>
      </c>
      <c r="U32" s="26">
        <f>IF($E32="","",IF(COUNT($P32,$R32,$S32)&lt;3,"",MAX(0,$P32+$R32-$S32)))</f>
        <v/>
      </c>
      <c r="V32" s="26">
        <f>IF(OR($T32="",$U32=""),"",$T32-$U32)</f>
        <v/>
      </c>
      <c r="W32" s="49">
        <f>IF(OR($T32="",$U32="",$T32=0),"",$U32/$T32)</f>
        <v/>
      </c>
      <c r="X32" s="28">
        <f>IF($E32="","",IF(OR($A32="",$B32="",$C32="",$D32="",$F32="",$G32="",$H32="",$I32="",$N32="",$O32="",$P32="",$Q32="",$R32="",$S32="",$I32&lt;$H32,$O32&gt;$N32,$N32&lt;=0,$O32&lt;=0,$P32&lt;0,$Q32&lt;0,$R32&lt;0,$S32&lt;0),"Data Issue",IF($U32&gt;$T32,"Over Capacity",IF(AND($Q32&gt;0,$P32&gt;=$T32),"Waitlist Pressure",IF($W32&gt;=Setup!$B$4,"Near Capacity",IF($W32&lt;Setup!$B$5,"Underfilled","On Track"))))))</f>
        <v/>
      </c>
      <c r="Y32" s="28">
        <f>IF($E32="","",IF(OR($X32="Data Issue",$X32="Over Capacity",$X32="Waitlist Pressure"),"Yes","No"))</f>
        <v/>
      </c>
    </row>
    <row r="33">
      <c r="A33" s="21" t="n"/>
      <c r="B33" s="21" t="n"/>
      <c r="C33" s="21" t="n"/>
      <c r="D33" s="22" t="n"/>
      <c r="E33" s="21" t="n"/>
      <c r="F33" s="21" t="n"/>
      <c r="G33" s="21" t="n"/>
      <c r="H33" s="48" t="n"/>
      <c r="I33" s="48" t="n"/>
      <c r="J33" s="21" t="n"/>
      <c r="K33" s="24" t="n"/>
      <c r="L33" s="24" t="n"/>
      <c r="M33" s="21" t="n"/>
      <c r="N33" s="25" t="n"/>
      <c r="O33" s="25" t="n"/>
      <c r="P33" s="25" t="n"/>
      <c r="Q33" s="25" t="n"/>
      <c r="R33" s="25" t="n"/>
      <c r="S33" s="25" t="n"/>
      <c r="T33" s="26">
        <f>IF($E33="","",IF(OR($N33="",$O33=""),"",MIN($N33,$O33)))</f>
        <v/>
      </c>
      <c r="U33" s="26">
        <f>IF($E33="","",IF(COUNT($P33,$R33,$S33)&lt;3,"",MAX(0,$P33+$R33-$S33)))</f>
        <v/>
      </c>
      <c r="V33" s="26">
        <f>IF(OR($T33="",$U33=""),"",$T33-$U33)</f>
        <v/>
      </c>
      <c r="W33" s="49">
        <f>IF(OR($T33="",$U33="",$T33=0),"",$U33/$T33)</f>
        <v/>
      </c>
      <c r="X33" s="28">
        <f>IF($E33="","",IF(OR($A33="",$B33="",$C33="",$D33="",$F33="",$G33="",$H33="",$I33="",$N33="",$O33="",$P33="",$Q33="",$R33="",$S33="",$I33&lt;$H33,$O33&gt;$N33,$N33&lt;=0,$O33&lt;=0,$P33&lt;0,$Q33&lt;0,$R33&lt;0,$S33&lt;0),"Data Issue",IF($U33&gt;$T33,"Over Capacity",IF(AND($Q33&gt;0,$P33&gt;=$T33),"Waitlist Pressure",IF($W33&gt;=Setup!$B$4,"Near Capacity",IF($W33&lt;Setup!$B$5,"Underfilled","On Track"))))))</f>
        <v/>
      </c>
      <c r="Y33" s="28">
        <f>IF($E33="","",IF(OR($X33="Data Issue",$X33="Over Capacity",$X33="Waitlist Pressure"),"Yes","No"))</f>
        <v/>
      </c>
    </row>
    <row r="34">
      <c r="A34" s="21" t="n"/>
      <c r="B34" s="21" t="n"/>
      <c r="C34" s="21" t="n"/>
      <c r="D34" s="22" t="n"/>
      <c r="E34" s="21" t="n"/>
      <c r="F34" s="21" t="n"/>
      <c r="G34" s="21" t="n"/>
      <c r="H34" s="48" t="n"/>
      <c r="I34" s="48" t="n"/>
      <c r="J34" s="21" t="n"/>
      <c r="K34" s="24" t="n"/>
      <c r="L34" s="24" t="n"/>
      <c r="M34" s="21" t="n"/>
      <c r="N34" s="25" t="n"/>
      <c r="O34" s="25" t="n"/>
      <c r="P34" s="25" t="n"/>
      <c r="Q34" s="25" t="n"/>
      <c r="R34" s="25" t="n"/>
      <c r="S34" s="25" t="n"/>
      <c r="T34" s="26">
        <f>IF($E34="","",IF(OR($N34="",$O34=""),"",MIN($N34,$O34)))</f>
        <v/>
      </c>
      <c r="U34" s="26">
        <f>IF($E34="","",IF(COUNT($P34,$R34,$S34)&lt;3,"",MAX(0,$P34+$R34-$S34)))</f>
        <v/>
      </c>
      <c r="V34" s="26">
        <f>IF(OR($T34="",$U34=""),"",$T34-$U34)</f>
        <v/>
      </c>
      <c r="W34" s="49">
        <f>IF(OR($T34="",$U34="",$T34=0),"",$U34/$T34)</f>
        <v/>
      </c>
      <c r="X34" s="28">
        <f>IF($E34="","",IF(OR($A34="",$B34="",$C34="",$D34="",$F34="",$G34="",$H34="",$I34="",$N34="",$O34="",$P34="",$Q34="",$R34="",$S34="",$I34&lt;$H34,$O34&gt;$N34,$N34&lt;=0,$O34&lt;=0,$P34&lt;0,$Q34&lt;0,$R34&lt;0,$S34&lt;0),"Data Issue",IF($U34&gt;$T34,"Over Capacity",IF(AND($Q34&gt;0,$P34&gt;=$T34),"Waitlist Pressure",IF($W34&gt;=Setup!$B$4,"Near Capacity",IF($W34&lt;Setup!$B$5,"Underfilled","On Track"))))))</f>
        <v/>
      </c>
      <c r="Y34" s="28">
        <f>IF($E34="","",IF(OR($X34="Data Issue",$X34="Over Capacity",$X34="Waitlist Pressure"),"Yes","No"))</f>
        <v/>
      </c>
    </row>
    <row r="35">
      <c r="A35" s="21" t="n"/>
      <c r="B35" s="21" t="n"/>
      <c r="C35" s="21" t="n"/>
      <c r="D35" s="22" t="n"/>
      <c r="E35" s="21" t="n"/>
      <c r="F35" s="21" t="n"/>
      <c r="G35" s="21" t="n"/>
      <c r="H35" s="48" t="n"/>
      <c r="I35" s="48" t="n"/>
      <c r="J35" s="21" t="n"/>
      <c r="K35" s="24" t="n"/>
      <c r="L35" s="24" t="n"/>
      <c r="M35" s="21" t="n"/>
      <c r="N35" s="25" t="n"/>
      <c r="O35" s="25" t="n"/>
      <c r="P35" s="25" t="n"/>
      <c r="Q35" s="25" t="n"/>
      <c r="R35" s="25" t="n"/>
      <c r="S35" s="25" t="n"/>
      <c r="T35" s="26">
        <f>IF($E35="","",IF(OR($N35="",$O35=""),"",MIN($N35,$O35)))</f>
        <v/>
      </c>
      <c r="U35" s="26">
        <f>IF($E35="","",IF(COUNT($P35,$R35,$S35)&lt;3,"",MAX(0,$P35+$R35-$S35)))</f>
        <v/>
      </c>
      <c r="V35" s="26">
        <f>IF(OR($T35="",$U35=""),"",$T35-$U35)</f>
        <v/>
      </c>
      <c r="W35" s="49">
        <f>IF(OR($T35="",$U35="",$T35=0),"",$U35/$T35)</f>
        <v/>
      </c>
      <c r="X35" s="28">
        <f>IF($E35="","",IF(OR($A35="",$B35="",$C35="",$D35="",$F35="",$G35="",$H35="",$I35="",$N35="",$O35="",$P35="",$Q35="",$R35="",$S35="",$I35&lt;$H35,$O35&gt;$N35,$N35&lt;=0,$O35&lt;=0,$P35&lt;0,$Q35&lt;0,$R35&lt;0,$S35&lt;0),"Data Issue",IF($U35&gt;$T35,"Over Capacity",IF(AND($Q35&gt;0,$P35&gt;=$T35),"Waitlist Pressure",IF($W35&gt;=Setup!$B$4,"Near Capacity",IF($W35&lt;Setup!$B$5,"Underfilled","On Track"))))))</f>
        <v/>
      </c>
      <c r="Y35" s="28">
        <f>IF($E35="","",IF(OR($X35="Data Issue",$X35="Over Capacity",$X35="Waitlist Pressure"),"Yes","No"))</f>
        <v/>
      </c>
    </row>
    <row r="36">
      <c r="A36" s="21" t="n"/>
      <c r="B36" s="21" t="n"/>
      <c r="C36" s="21" t="n"/>
      <c r="D36" s="22" t="n"/>
      <c r="E36" s="21" t="n"/>
      <c r="F36" s="21" t="n"/>
      <c r="G36" s="21" t="n"/>
      <c r="H36" s="48" t="n"/>
      <c r="I36" s="48" t="n"/>
      <c r="J36" s="21" t="n"/>
      <c r="K36" s="24" t="n"/>
      <c r="L36" s="24" t="n"/>
      <c r="M36" s="21" t="n"/>
      <c r="N36" s="25" t="n"/>
      <c r="O36" s="25" t="n"/>
      <c r="P36" s="25" t="n"/>
      <c r="Q36" s="25" t="n"/>
      <c r="R36" s="25" t="n"/>
      <c r="S36" s="25" t="n"/>
      <c r="T36" s="26">
        <f>IF($E36="","",IF(OR($N36="",$O36=""),"",MIN($N36,$O36)))</f>
        <v/>
      </c>
      <c r="U36" s="26">
        <f>IF($E36="","",IF(COUNT($P36,$R36,$S36)&lt;3,"",MAX(0,$P36+$R36-$S36)))</f>
        <v/>
      </c>
      <c r="V36" s="26">
        <f>IF(OR($T36="",$U36=""),"",$T36-$U36)</f>
        <v/>
      </c>
      <c r="W36" s="49">
        <f>IF(OR($T36="",$U36="",$T36=0),"",$U36/$T36)</f>
        <v/>
      </c>
      <c r="X36" s="28">
        <f>IF($E36="","",IF(OR($A36="",$B36="",$C36="",$D36="",$F36="",$G36="",$H36="",$I36="",$N36="",$O36="",$P36="",$Q36="",$R36="",$S36="",$I36&lt;$H36,$O36&gt;$N36,$N36&lt;=0,$O36&lt;=0,$P36&lt;0,$Q36&lt;0,$R36&lt;0,$S36&lt;0),"Data Issue",IF($U36&gt;$T36,"Over Capacity",IF(AND($Q36&gt;0,$P36&gt;=$T36),"Waitlist Pressure",IF($W36&gt;=Setup!$B$4,"Near Capacity",IF($W36&lt;Setup!$B$5,"Underfilled","On Track"))))))</f>
        <v/>
      </c>
      <c r="Y36" s="28">
        <f>IF($E36="","",IF(OR($X36="Data Issue",$X36="Over Capacity",$X36="Waitlist Pressure"),"Yes","No"))</f>
        <v/>
      </c>
    </row>
    <row r="37">
      <c r="A37" s="21" t="n"/>
      <c r="B37" s="21" t="n"/>
      <c r="C37" s="21" t="n"/>
      <c r="D37" s="22" t="n"/>
      <c r="E37" s="21" t="n"/>
      <c r="F37" s="21" t="n"/>
      <c r="G37" s="21" t="n"/>
      <c r="H37" s="48" t="n"/>
      <c r="I37" s="48" t="n"/>
      <c r="J37" s="21" t="n"/>
      <c r="K37" s="24" t="n"/>
      <c r="L37" s="24" t="n"/>
      <c r="M37" s="21" t="n"/>
      <c r="N37" s="25" t="n"/>
      <c r="O37" s="25" t="n"/>
      <c r="P37" s="25" t="n"/>
      <c r="Q37" s="25" t="n"/>
      <c r="R37" s="25" t="n"/>
      <c r="S37" s="25" t="n"/>
      <c r="T37" s="26">
        <f>IF($E37="","",IF(OR($N37="",$O37=""),"",MIN($N37,$O37)))</f>
        <v/>
      </c>
      <c r="U37" s="26">
        <f>IF($E37="","",IF(COUNT($P37,$R37,$S37)&lt;3,"",MAX(0,$P37+$R37-$S37)))</f>
        <v/>
      </c>
      <c r="V37" s="26">
        <f>IF(OR($T37="",$U37=""),"",$T37-$U37)</f>
        <v/>
      </c>
      <c r="W37" s="49">
        <f>IF(OR($T37="",$U37="",$T37=0),"",$U37/$T37)</f>
        <v/>
      </c>
      <c r="X37" s="28">
        <f>IF($E37="","",IF(OR($A37="",$B37="",$C37="",$D37="",$F37="",$G37="",$H37="",$I37="",$N37="",$O37="",$P37="",$Q37="",$R37="",$S37="",$I37&lt;$H37,$O37&gt;$N37,$N37&lt;=0,$O37&lt;=0,$P37&lt;0,$Q37&lt;0,$R37&lt;0,$S37&lt;0),"Data Issue",IF($U37&gt;$T37,"Over Capacity",IF(AND($Q37&gt;0,$P37&gt;=$T37),"Waitlist Pressure",IF($W37&gt;=Setup!$B$4,"Near Capacity",IF($W37&lt;Setup!$B$5,"Underfilled","On Track"))))))</f>
        <v/>
      </c>
      <c r="Y37" s="28">
        <f>IF($E37="","",IF(OR($X37="Data Issue",$X37="Over Capacity",$X37="Waitlist Pressure"),"Yes","No"))</f>
        <v/>
      </c>
    </row>
    <row r="38">
      <c r="A38" s="21" t="n"/>
      <c r="B38" s="21" t="n"/>
      <c r="C38" s="21" t="n"/>
      <c r="D38" s="22" t="n"/>
      <c r="E38" s="21" t="n"/>
      <c r="F38" s="21" t="n"/>
      <c r="G38" s="21" t="n"/>
      <c r="H38" s="48" t="n"/>
      <c r="I38" s="48" t="n"/>
      <c r="J38" s="21" t="n"/>
      <c r="K38" s="24" t="n"/>
      <c r="L38" s="24" t="n"/>
      <c r="M38" s="21" t="n"/>
      <c r="N38" s="25" t="n"/>
      <c r="O38" s="25" t="n"/>
      <c r="P38" s="25" t="n"/>
      <c r="Q38" s="25" t="n"/>
      <c r="R38" s="25" t="n"/>
      <c r="S38" s="25" t="n"/>
      <c r="T38" s="26">
        <f>IF($E38="","",IF(OR($N38="",$O38=""),"",MIN($N38,$O38)))</f>
        <v/>
      </c>
      <c r="U38" s="26">
        <f>IF($E38="","",IF(COUNT($P38,$R38,$S38)&lt;3,"",MAX(0,$P38+$R38-$S38)))</f>
        <v/>
      </c>
      <c r="V38" s="26">
        <f>IF(OR($T38="",$U38=""),"",$T38-$U38)</f>
        <v/>
      </c>
      <c r="W38" s="49">
        <f>IF(OR($T38="",$U38="",$T38=0),"",$U38/$T38)</f>
        <v/>
      </c>
      <c r="X38" s="28">
        <f>IF($E38="","",IF(OR($A38="",$B38="",$C38="",$D38="",$F38="",$G38="",$H38="",$I38="",$N38="",$O38="",$P38="",$Q38="",$R38="",$S38="",$I38&lt;$H38,$O38&gt;$N38,$N38&lt;=0,$O38&lt;=0,$P38&lt;0,$Q38&lt;0,$R38&lt;0,$S38&lt;0),"Data Issue",IF($U38&gt;$T38,"Over Capacity",IF(AND($Q38&gt;0,$P38&gt;=$T38),"Waitlist Pressure",IF($W38&gt;=Setup!$B$4,"Near Capacity",IF($W38&lt;Setup!$B$5,"Underfilled","On Track"))))))</f>
        <v/>
      </c>
      <c r="Y38" s="28">
        <f>IF($E38="","",IF(OR($X38="Data Issue",$X38="Over Capacity",$X38="Waitlist Pressure"),"Yes","No"))</f>
        <v/>
      </c>
    </row>
    <row r="39">
      <c r="A39" s="21" t="n"/>
      <c r="B39" s="21" t="n"/>
      <c r="C39" s="21" t="n"/>
      <c r="D39" s="22" t="n"/>
      <c r="E39" s="21" t="n"/>
      <c r="F39" s="21" t="n"/>
      <c r="G39" s="21" t="n"/>
      <c r="H39" s="48" t="n"/>
      <c r="I39" s="48" t="n"/>
      <c r="J39" s="21" t="n"/>
      <c r="K39" s="24" t="n"/>
      <c r="L39" s="24" t="n"/>
      <c r="M39" s="21" t="n"/>
      <c r="N39" s="25" t="n"/>
      <c r="O39" s="25" t="n"/>
      <c r="P39" s="25" t="n"/>
      <c r="Q39" s="25" t="n"/>
      <c r="R39" s="25" t="n"/>
      <c r="S39" s="25" t="n"/>
      <c r="T39" s="26">
        <f>IF($E39="","",IF(OR($N39="",$O39=""),"",MIN($N39,$O39)))</f>
        <v/>
      </c>
      <c r="U39" s="26">
        <f>IF($E39="","",IF(COUNT($P39,$R39,$S39)&lt;3,"",MAX(0,$P39+$R39-$S39)))</f>
        <v/>
      </c>
      <c r="V39" s="26">
        <f>IF(OR($T39="",$U39=""),"",$T39-$U39)</f>
        <v/>
      </c>
      <c r="W39" s="49">
        <f>IF(OR($T39="",$U39="",$T39=0),"",$U39/$T39)</f>
        <v/>
      </c>
      <c r="X39" s="28">
        <f>IF($E39="","",IF(OR($A39="",$B39="",$C39="",$D39="",$F39="",$G39="",$H39="",$I39="",$N39="",$O39="",$P39="",$Q39="",$R39="",$S39="",$I39&lt;$H39,$O39&gt;$N39,$N39&lt;=0,$O39&lt;=0,$P39&lt;0,$Q39&lt;0,$R39&lt;0,$S39&lt;0),"Data Issue",IF($U39&gt;$T39,"Over Capacity",IF(AND($Q39&gt;0,$P39&gt;=$T39),"Waitlist Pressure",IF($W39&gt;=Setup!$B$4,"Near Capacity",IF($W39&lt;Setup!$B$5,"Underfilled","On Track"))))))</f>
        <v/>
      </c>
      <c r="Y39" s="28">
        <f>IF($E39="","",IF(OR($X39="Data Issue",$X39="Over Capacity",$X39="Waitlist Pressure"),"Yes","No"))</f>
        <v/>
      </c>
    </row>
    <row r="40">
      <c r="A40" s="21" t="n"/>
      <c r="B40" s="21" t="n"/>
      <c r="C40" s="21" t="n"/>
      <c r="D40" s="22" t="n"/>
      <c r="E40" s="21" t="n"/>
      <c r="F40" s="21" t="n"/>
      <c r="G40" s="21" t="n"/>
      <c r="H40" s="48" t="n"/>
      <c r="I40" s="48" t="n"/>
      <c r="J40" s="21" t="n"/>
      <c r="K40" s="24" t="n"/>
      <c r="L40" s="24" t="n"/>
      <c r="M40" s="21" t="n"/>
      <c r="N40" s="25" t="n"/>
      <c r="O40" s="25" t="n"/>
      <c r="P40" s="25" t="n"/>
      <c r="Q40" s="25" t="n"/>
      <c r="R40" s="25" t="n"/>
      <c r="S40" s="25" t="n"/>
      <c r="T40" s="26">
        <f>IF($E40="","",IF(OR($N40="",$O40=""),"",MIN($N40,$O40)))</f>
        <v/>
      </c>
      <c r="U40" s="26">
        <f>IF($E40="","",IF(COUNT($P40,$R40,$S40)&lt;3,"",MAX(0,$P40+$R40-$S40)))</f>
        <v/>
      </c>
      <c r="V40" s="26">
        <f>IF(OR($T40="",$U40=""),"",$T40-$U40)</f>
        <v/>
      </c>
      <c r="W40" s="49">
        <f>IF(OR($T40="",$U40="",$T40=0),"",$U40/$T40)</f>
        <v/>
      </c>
      <c r="X40" s="28">
        <f>IF($E40="","",IF(OR($A40="",$B40="",$C40="",$D40="",$F40="",$G40="",$H40="",$I40="",$N40="",$O40="",$P40="",$Q40="",$R40="",$S40="",$I40&lt;$H40,$O40&gt;$N40,$N40&lt;=0,$O40&lt;=0,$P40&lt;0,$Q40&lt;0,$R40&lt;0,$S40&lt;0),"Data Issue",IF($U40&gt;$T40,"Over Capacity",IF(AND($Q40&gt;0,$P40&gt;=$T40),"Waitlist Pressure",IF($W40&gt;=Setup!$B$4,"Near Capacity",IF($W40&lt;Setup!$B$5,"Underfilled","On Track"))))))</f>
        <v/>
      </c>
      <c r="Y40" s="28">
        <f>IF($E40="","",IF(OR($X40="Data Issue",$X40="Over Capacity",$X40="Waitlist Pressure"),"Yes","No"))</f>
        <v/>
      </c>
    </row>
    <row r="41">
      <c r="A41" s="21" t="n"/>
      <c r="B41" s="21" t="n"/>
      <c r="C41" s="21" t="n"/>
      <c r="D41" s="22" t="n"/>
      <c r="E41" s="21" t="n"/>
      <c r="F41" s="21" t="n"/>
      <c r="G41" s="21" t="n"/>
      <c r="H41" s="48" t="n"/>
      <c r="I41" s="48" t="n"/>
      <c r="J41" s="21" t="n"/>
      <c r="K41" s="24" t="n"/>
      <c r="L41" s="24" t="n"/>
      <c r="M41" s="21" t="n"/>
      <c r="N41" s="25" t="n"/>
      <c r="O41" s="25" t="n"/>
      <c r="P41" s="25" t="n"/>
      <c r="Q41" s="25" t="n"/>
      <c r="R41" s="25" t="n"/>
      <c r="S41" s="25" t="n"/>
      <c r="T41" s="26">
        <f>IF($E41="","",IF(OR($N41="",$O41=""),"",MIN($N41,$O41)))</f>
        <v/>
      </c>
      <c r="U41" s="26">
        <f>IF($E41="","",IF(COUNT($P41,$R41,$S41)&lt;3,"",MAX(0,$P41+$R41-$S41)))</f>
        <v/>
      </c>
      <c r="V41" s="26">
        <f>IF(OR($T41="",$U41=""),"",$T41-$U41)</f>
        <v/>
      </c>
      <c r="W41" s="49">
        <f>IF(OR($T41="",$U41="",$T41=0),"",$U41/$T41)</f>
        <v/>
      </c>
      <c r="X41" s="28">
        <f>IF($E41="","",IF(OR($A41="",$B41="",$C41="",$D41="",$F41="",$G41="",$H41="",$I41="",$N41="",$O41="",$P41="",$Q41="",$R41="",$S41="",$I41&lt;$H41,$O41&gt;$N41,$N41&lt;=0,$O41&lt;=0,$P41&lt;0,$Q41&lt;0,$R41&lt;0,$S41&lt;0),"Data Issue",IF($U41&gt;$T41,"Over Capacity",IF(AND($Q41&gt;0,$P41&gt;=$T41),"Waitlist Pressure",IF($W41&gt;=Setup!$B$4,"Near Capacity",IF($W41&lt;Setup!$B$5,"Underfilled","On Track"))))))</f>
        <v/>
      </c>
      <c r="Y41" s="28">
        <f>IF($E41="","",IF(OR($X41="Data Issue",$X41="Over Capacity",$X41="Waitlist Pressure"),"Yes","No"))</f>
        <v/>
      </c>
    </row>
    <row r="42">
      <c r="A42" s="21" t="n"/>
      <c r="B42" s="21" t="n"/>
      <c r="C42" s="21" t="n"/>
      <c r="D42" s="22" t="n"/>
      <c r="E42" s="21" t="n"/>
      <c r="F42" s="21" t="n"/>
      <c r="G42" s="21" t="n"/>
      <c r="H42" s="48" t="n"/>
      <c r="I42" s="48" t="n"/>
      <c r="J42" s="21" t="n"/>
      <c r="K42" s="24" t="n"/>
      <c r="L42" s="24" t="n"/>
      <c r="M42" s="21" t="n"/>
      <c r="N42" s="25" t="n"/>
      <c r="O42" s="25" t="n"/>
      <c r="P42" s="25" t="n"/>
      <c r="Q42" s="25" t="n"/>
      <c r="R42" s="25" t="n"/>
      <c r="S42" s="25" t="n"/>
      <c r="T42" s="26">
        <f>IF($E42="","",IF(OR($N42="",$O42=""),"",MIN($N42,$O42)))</f>
        <v/>
      </c>
      <c r="U42" s="26">
        <f>IF($E42="","",IF(COUNT($P42,$R42,$S42)&lt;3,"",MAX(0,$P42+$R42-$S42)))</f>
        <v/>
      </c>
      <c r="V42" s="26">
        <f>IF(OR($T42="",$U42=""),"",$T42-$U42)</f>
        <v/>
      </c>
      <c r="W42" s="49">
        <f>IF(OR($T42="",$U42="",$T42=0),"",$U42/$T42)</f>
        <v/>
      </c>
      <c r="X42" s="28">
        <f>IF($E42="","",IF(OR($A42="",$B42="",$C42="",$D42="",$F42="",$G42="",$H42="",$I42="",$N42="",$O42="",$P42="",$Q42="",$R42="",$S42="",$I42&lt;$H42,$O42&gt;$N42,$N42&lt;=0,$O42&lt;=0,$P42&lt;0,$Q42&lt;0,$R42&lt;0,$S42&lt;0),"Data Issue",IF($U42&gt;$T42,"Over Capacity",IF(AND($Q42&gt;0,$P42&gt;=$T42),"Waitlist Pressure",IF($W42&gt;=Setup!$B$4,"Near Capacity",IF($W42&lt;Setup!$B$5,"Underfilled","On Track"))))))</f>
        <v/>
      </c>
      <c r="Y42" s="28">
        <f>IF($E42="","",IF(OR($X42="Data Issue",$X42="Over Capacity",$X42="Waitlist Pressure"),"Yes","No"))</f>
        <v/>
      </c>
    </row>
    <row r="43">
      <c r="A43" s="21" t="n"/>
      <c r="B43" s="21" t="n"/>
      <c r="C43" s="21" t="n"/>
      <c r="D43" s="22" t="n"/>
      <c r="E43" s="21" t="n"/>
      <c r="F43" s="21" t="n"/>
      <c r="G43" s="21" t="n"/>
      <c r="H43" s="48" t="n"/>
      <c r="I43" s="48" t="n"/>
      <c r="J43" s="21" t="n"/>
      <c r="K43" s="24" t="n"/>
      <c r="L43" s="24" t="n"/>
      <c r="M43" s="21" t="n"/>
      <c r="N43" s="25" t="n"/>
      <c r="O43" s="25" t="n"/>
      <c r="P43" s="25" t="n"/>
      <c r="Q43" s="25" t="n"/>
      <c r="R43" s="25" t="n"/>
      <c r="S43" s="25" t="n"/>
      <c r="T43" s="26">
        <f>IF($E43="","",IF(OR($N43="",$O43=""),"",MIN($N43,$O43)))</f>
        <v/>
      </c>
      <c r="U43" s="26">
        <f>IF($E43="","",IF(COUNT($P43,$R43,$S43)&lt;3,"",MAX(0,$P43+$R43-$S43)))</f>
        <v/>
      </c>
      <c r="V43" s="26">
        <f>IF(OR($T43="",$U43=""),"",$T43-$U43)</f>
        <v/>
      </c>
      <c r="W43" s="49">
        <f>IF(OR($T43="",$U43="",$T43=0),"",$U43/$T43)</f>
        <v/>
      </c>
      <c r="X43" s="28">
        <f>IF($E43="","",IF(OR($A43="",$B43="",$C43="",$D43="",$F43="",$G43="",$H43="",$I43="",$N43="",$O43="",$P43="",$Q43="",$R43="",$S43="",$I43&lt;$H43,$O43&gt;$N43,$N43&lt;=0,$O43&lt;=0,$P43&lt;0,$Q43&lt;0,$R43&lt;0,$S43&lt;0),"Data Issue",IF($U43&gt;$T43,"Over Capacity",IF(AND($Q43&gt;0,$P43&gt;=$T43),"Waitlist Pressure",IF($W43&gt;=Setup!$B$4,"Near Capacity",IF($W43&lt;Setup!$B$5,"Underfilled","On Track"))))))</f>
        <v/>
      </c>
      <c r="Y43" s="28">
        <f>IF($E43="","",IF(OR($X43="Data Issue",$X43="Over Capacity",$X43="Waitlist Pressure"),"Yes","No"))</f>
        <v/>
      </c>
    </row>
    <row r="44">
      <c r="A44" s="21" t="n"/>
      <c r="B44" s="21" t="n"/>
      <c r="C44" s="21" t="n"/>
      <c r="D44" s="22" t="n"/>
      <c r="E44" s="21" t="n"/>
      <c r="F44" s="21" t="n"/>
      <c r="G44" s="21" t="n"/>
      <c r="H44" s="48" t="n"/>
      <c r="I44" s="48" t="n"/>
      <c r="J44" s="21" t="n"/>
      <c r="K44" s="24" t="n"/>
      <c r="L44" s="24" t="n"/>
      <c r="M44" s="21" t="n"/>
      <c r="N44" s="25" t="n"/>
      <c r="O44" s="25" t="n"/>
      <c r="P44" s="25" t="n"/>
      <c r="Q44" s="25" t="n"/>
      <c r="R44" s="25" t="n"/>
      <c r="S44" s="25" t="n"/>
      <c r="T44" s="26">
        <f>IF($E44="","",IF(OR($N44="",$O44=""),"",MIN($N44,$O44)))</f>
        <v/>
      </c>
      <c r="U44" s="26">
        <f>IF($E44="","",IF(COUNT($P44,$R44,$S44)&lt;3,"",MAX(0,$P44+$R44-$S44)))</f>
        <v/>
      </c>
      <c r="V44" s="26">
        <f>IF(OR($T44="",$U44=""),"",$T44-$U44)</f>
        <v/>
      </c>
      <c r="W44" s="49">
        <f>IF(OR($T44="",$U44="",$T44=0),"",$U44/$T44)</f>
        <v/>
      </c>
      <c r="X44" s="28">
        <f>IF($E44="","",IF(OR($A44="",$B44="",$C44="",$D44="",$F44="",$G44="",$H44="",$I44="",$N44="",$O44="",$P44="",$Q44="",$R44="",$S44="",$I44&lt;$H44,$O44&gt;$N44,$N44&lt;=0,$O44&lt;=0,$P44&lt;0,$Q44&lt;0,$R44&lt;0,$S44&lt;0),"Data Issue",IF($U44&gt;$T44,"Over Capacity",IF(AND($Q44&gt;0,$P44&gt;=$T44),"Waitlist Pressure",IF($W44&gt;=Setup!$B$4,"Near Capacity",IF($W44&lt;Setup!$B$5,"Underfilled","On Track"))))))</f>
        <v/>
      </c>
      <c r="Y44" s="28">
        <f>IF($E44="","",IF(OR($X44="Data Issue",$X44="Over Capacity",$X44="Waitlist Pressure"),"Yes","No"))</f>
        <v/>
      </c>
    </row>
    <row r="45">
      <c r="A45" s="21" t="n"/>
      <c r="B45" s="21" t="n"/>
      <c r="C45" s="21" t="n"/>
      <c r="D45" s="22" t="n"/>
      <c r="E45" s="21" t="n"/>
      <c r="F45" s="21" t="n"/>
      <c r="G45" s="21" t="n"/>
      <c r="H45" s="48" t="n"/>
      <c r="I45" s="48" t="n"/>
      <c r="J45" s="21" t="n"/>
      <c r="K45" s="24" t="n"/>
      <c r="L45" s="24" t="n"/>
      <c r="M45" s="21" t="n"/>
      <c r="N45" s="25" t="n"/>
      <c r="O45" s="25" t="n"/>
      <c r="P45" s="25" t="n"/>
      <c r="Q45" s="25" t="n"/>
      <c r="R45" s="25" t="n"/>
      <c r="S45" s="25" t="n"/>
      <c r="T45" s="26">
        <f>IF($E45="","",IF(OR($N45="",$O45=""),"",MIN($N45,$O45)))</f>
        <v/>
      </c>
      <c r="U45" s="26">
        <f>IF($E45="","",IF(COUNT($P45,$R45,$S45)&lt;3,"",MAX(0,$P45+$R45-$S45)))</f>
        <v/>
      </c>
      <c r="V45" s="26">
        <f>IF(OR($T45="",$U45=""),"",$T45-$U45)</f>
        <v/>
      </c>
      <c r="W45" s="49">
        <f>IF(OR($T45="",$U45="",$T45=0),"",$U45/$T45)</f>
        <v/>
      </c>
      <c r="X45" s="28">
        <f>IF($E45="","",IF(OR($A45="",$B45="",$C45="",$D45="",$F45="",$G45="",$H45="",$I45="",$N45="",$O45="",$P45="",$Q45="",$R45="",$S45="",$I45&lt;$H45,$O45&gt;$N45,$N45&lt;=0,$O45&lt;=0,$P45&lt;0,$Q45&lt;0,$R45&lt;0,$S45&lt;0),"Data Issue",IF($U45&gt;$T45,"Over Capacity",IF(AND($Q45&gt;0,$P45&gt;=$T45),"Waitlist Pressure",IF($W45&gt;=Setup!$B$4,"Near Capacity",IF($W45&lt;Setup!$B$5,"Underfilled","On Track"))))))</f>
        <v/>
      </c>
      <c r="Y45" s="28">
        <f>IF($E45="","",IF(OR($X45="Data Issue",$X45="Over Capacity",$X45="Waitlist Pressure"),"Yes","No"))</f>
        <v/>
      </c>
    </row>
    <row r="46">
      <c r="A46" s="21" t="n"/>
      <c r="B46" s="21" t="n"/>
      <c r="C46" s="21" t="n"/>
      <c r="D46" s="22" t="n"/>
      <c r="E46" s="21" t="n"/>
      <c r="F46" s="21" t="n"/>
      <c r="G46" s="21" t="n"/>
      <c r="H46" s="48" t="n"/>
      <c r="I46" s="48" t="n"/>
      <c r="J46" s="21" t="n"/>
      <c r="K46" s="24" t="n"/>
      <c r="L46" s="24" t="n"/>
      <c r="M46" s="21" t="n"/>
      <c r="N46" s="25" t="n"/>
      <c r="O46" s="25" t="n"/>
      <c r="P46" s="25" t="n"/>
      <c r="Q46" s="25" t="n"/>
      <c r="R46" s="25" t="n"/>
      <c r="S46" s="25" t="n"/>
      <c r="T46" s="26">
        <f>IF($E46="","",IF(OR($N46="",$O46=""),"",MIN($N46,$O46)))</f>
        <v/>
      </c>
      <c r="U46" s="26">
        <f>IF($E46="","",IF(COUNT($P46,$R46,$S46)&lt;3,"",MAX(0,$P46+$R46-$S46)))</f>
        <v/>
      </c>
      <c r="V46" s="26">
        <f>IF(OR($T46="",$U46=""),"",$T46-$U46)</f>
        <v/>
      </c>
      <c r="W46" s="49">
        <f>IF(OR($T46="",$U46="",$T46=0),"",$U46/$T46)</f>
        <v/>
      </c>
      <c r="X46" s="28">
        <f>IF($E46="","",IF(OR($A46="",$B46="",$C46="",$D46="",$F46="",$G46="",$H46="",$I46="",$N46="",$O46="",$P46="",$Q46="",$R46="",$S46="",$I46&lt;$H46,$O46&gt;$N46,$N46&lt;=0,$O46&lt;=0,$P46&lt;0,$Q46&lt;0,$R46&lt;0,$S46&lt;0),"Data Issue",IF($U46&gt;$T46,"Over Capacity",IF(AND($Q46&gt;0,$P46&gt;=$T46),"Waitlist Pressure",IF($W46&gt;=Setup!$B$4,"Near Capacity",IF($W46&lt;Setup!$B$5,"Underfilled","On Track"))))))</f>
        <v/>
      </c>
      <c r="Y46" s="28">
        <f>IF($E46="","",IF(OR($X46="Data Issue",$X46="Over Capacity",$X46="Waitlist Pressure"),"Yes","No"))</f>
        <v/>
      </c>
    </row>
    <row r="47">
      <c r="A47" s="21" t="n"/>
      <c r="B47" s="21" t="n"/>
      <c r="C47" s="21" t="n"/>
      <c r="D47" s="22" t="n"/>
      <c r="E47" s="21" t="n"/>
      <c r="F47" s="21" t="n"/>
      <c r="G47" s="21" t="n"/>
      <c r="H47" s="48" t="n"/>
      <c r="I47" s="48" t="n"/>
      <c r="J47" s="21" t="n"/>
      <c r="K47" s="24" t="n"/>
      <c r="L47" s="24" t="n"/>
      <c r="M47" s="21" t="n"/>
      <c r="N47" s="25" t="n"/>
      <c r="O47" s="25" t="n"/>
      <c r="P47" s="25" t="n"/>
      <c r="Q47" s="25" t="n"/>
      <c r="R47" s="25" t="n"/>
      <c r="S47" s="25" t="n"/>
      <c r="T47" s="26">
        <f>IF($E47="","",IF(OR($N47="",$O47=""),"",MIN($N47,$O47)))</f>
        <v/>
      </c>
      <c r="U47" s="26">
        <f>IF($E47="","",IF(COUNT($P47,$R47,$S47)&lt;3,"",MAX(0,$P47+$R47-$S47)))</f>
        <v/>
      </c>
      <c r="V47" s="26">
        <f>IF(OR($T47="",$U47=""),"",$T47-$U47)</f>
        <v/>
      </c>
      <c r="W47" s="49">
        <f>IF(OR($T47="",$U47="",$T47=0),"",$U47/$T47)</f>
        <v/>
      </c>
      <c r="X47" s="28">
        <f>IF($E47="","",IF(OR($A47="",$B47="",$C47="",$D47="",$F47="",$G47="",$H47="",$I47="",$N47="",$O47="",$P47="",$Q47="",$R47="",$S47="",$I47&lt;$H47,$O47&gt;$N47,$N47&lt;=0,$O47&lt;=0,$P47&lt;0,$Q47&lt;0,$R47&lt;0,$S47&lt;0),"Data Issue",IF($U47&gt;$T47,"Over Capacity",IF(AND($Q47&gt;0,$P47&gt;=$T47),"Waitlist Pressure",IF($W47&gt;=Setup!$B$4,"Near Capacity",IF($W47&lt;Setup!$B$5,"Underfilled","On Track"))))))</f>
        <v/>
      </c>
      <c r="Y47" s="28">
        <f>IF($E47="","",IF(OR($X47="Data Issue",$X47="Over Capacity",$X47="Waitlist Pressure"),"Yes","No"))</f>
        <v/>
      </c>
    </row>
    <row r="48">
      <c r="A48" s="21" t="n"/>
      <c r="B48" s="21" t="n"/>
      <c r="C48" s="21" t="n"/>
      <c r="D48" s="22" t="n"/>
      <c r="E48" s="21" t="n"/>
      <c r="F48" s="21" t="n"/>
      <c r="G48" s="21" t="n"/>
      <c r="H48" s="48" t="n"/>
      <c r="I48" s="48" t="n"/>
      <c r="J48" s="21" t="n"/>
      <c r="K48" s="24" t="n"/>
      <c r="L48" s="24" t="n"/>
      <c r="M48" s="21" t="n"/>
      <c r="N48" s="25" t="n"/>
      <c r="O48" s="25" t="n"/>
      <c r="P48" s="25" t="n"/>
      <c r="Q48" s="25" t="n"/>
      <c r="R48" s="25" t="n"/>
      <c r="S48" s="25" t="n"/>
      <c r="T48" s="26">
        <f>IF($E48="","",IF(OR($N48="",$O48=""),"",MIN($N48,$O48)))</f>
        <v/>
      </c>
      <c r="U48" s="26">
        <f>IF($E48="","",IF(COUNT($P48,$R48,$S48)&lt;3,"",MAX(0,$P48+$R48-$S48)))</f>
        <v/>
      </c>
      <c r="V48" s="26">
        <f>IF(OR($T48="",$U48=""),"",$T48-$U48)</f>
        <v/>
      </c>
      <c r="W48" s="49">
        <f>IF(OR($T48="",$U48="",$T48=0),"",$U48/$T48)</f>
        <v/>
      </c>
      <c r="X48" s="28">
        <f>IF($E48="","",IF(OR($A48="",$B48="",$C48="",$D48="",$F48="",$G48="",$H48="",$I48="",$N48="",$O48="",$P48="",$Q48="",$R48="",$S48="",$I48&lt;$H48,$O48&gt;$N48,$N48&lt;=0,$O48&lt;=0,$P48&lt;0,$Q48&lt;0,$R48&lt;0,$S48&lt;0),"Data Issue",IF($U48&gt;$T48,"Over Capacity",IF(AND($Q48&gt;0,$P48&gt;=$T48),"Waitlist Pressure",IF($W48&gt;=Setup!$B$4,"Near Capacity",IF($W48&lt;Setup!$B$5,"Underfilled","On Track"))))))</f>
        <v/>
      </c>
      <c r="Y48" s="28">
        <f>IF($E48="","",IF(OR($X48="Data Issue",$X48="Over Capacity",$X48="Waitlist Pressure"),"Yes","No"))</f>
        <v/>
      </c>
    </row>
    <row r="49">
      <c r="A49" s="21" t="n"/>
      <c r="B49" s="21" t="n"/>
      <c r="C49" s="21" t="n"/>
      <c r="D49" s="22" t="n"/>
      <c r="E49" s="21" t="n"/>
      <c r="F49" s="21" t="n"/>
      <c r="G49" s="21" t="n"/>
      <c r="H49" s="48" t="n"/>
      <c r="I49" s="48" t="n"/>
      <c r="J49" s="21" t="n"/>
      <c r="K49" s="24" t="n"/>
      <c r="L49" s="24" t="n"/>
      <c r="M49" s="21" t="n"/>
      <c r="N49" s="25" t="n"/>
      <c r="O49" s="25" t="n"/>
      <c r="P49" s="25" t="n"/>
      <c r="Q49" s="25" t="n"/>
      <c r="R49" s="25" t="n"/>
      <c r="S49" s="25" t="n"/>
      <c r="T49" s="26">
        <f>IF($E49="","",IF(OR($N49="",$O49=""),"",MIN($N49,$O49)))</f>
        <v/>
      </c>
      <c r="U49" s="26">
        <f>IF($E49="","",IF(COUNT($P49,$R49,$S49)&lt;3,"",MAX(0,$P49+$R49-$S49)))</f>
        <v/>
      </c>
      <c r="V49" s="26">
        <f>IF(OR($T49="",$U49=""),"",$T49-$U49)</f>
        <v/>
      </c>
      <c r="W49" s="49">
        <f>IF(OR($T49="",$U49="",$T49=0),"",$U49/$T49)</f>
        <v/>
      </c>
      <c r="X49" s="28">
        <f>IF($E49="","",IF(OR($A49="",$B49="",$C49="",$D49="",$F49="",$G49="",$H49="",$I49="",$N49="",$O49="",$P49="",$Q49="",$R49="",$S49="",$I49&lt;$H49,$O49&gt;$N49,$N49&lt;=0,$O49&lt;=0,$P49&lt;0,$Q49&lt;0,$R49&lt;0,$S49&lt;0),"Data Issue",IF($U49&gt;$T49,"Over Capacity",IF(AND($Q49&gt;0,$P49&gt;=$T49),"Waitlist Pressure",IF($W49&gt;=Setup!$B$4,"Near Capacity",IF($W49&lt;Setup!$B$5,"Underfilled","On Track"))))))</f>
        <v/>
      </c>
      <c r="Y49" s="28">
        <f>IF($E49="","",IF(OR($X49="Data Issue",$X49="Over Capacity",$X49="Waitlist Pressure"),"Yes","No"))</f>
        <v/>
      </c>
    </row>
    <row r="50">
      <c r="A50" s="21" t="n"/>
      <c r="B50" s="21" t="n"/>
      <c r="C50" s="21" t="n"/>
      <c r="D50" s="22" t="n"/>
      <c r="E50" s="21" t="n"/>
      <c r="F50" s="21" t="n"/>
      <c r="G50" s="21" t="n"/>
      <c r="H50" s="48" t="n"/>
      <c r="I50" s="48" t="n"/>
      <c r="J50" s="21" t="n"/>
      <c r="K50" s="24" t="n"/>
      <c r="L50" s="24" t="n"/>
      <c r="M50" s="21" t="n"/>
      <c r="N50" s="25" t="n"/>
      <c r="O50" s="25" t="n"/>
      <c r="P50" s="25" t="n"/>
      <c r="Q50" s="25" t="n"/>
      <c r="R50" s="25" t="n"/>
      <c r="S50" s="25" t="n"/>
      <c r="T50" s="26">
        <f>IF($E50="","",IF(OR($N50="",$O50=""),"",MIN($N50,$O50)))</f>
        <v/>
      </c>
      <c r="U50" s="26">
        <f>IF($E50="","",IF(COUNT($P50,$R50,$S50)&lt;3,"",MAX(0,$P50+$R50-$S50)))</f>
        <v/>
      </c>
      <c r="V50" s="26">
        <f>IF(OR($T50="",$U50=""),"",$T50-$U50)</f>
        <v/>
      </c>
      <c r="W50" s="49">
        <f>IF(OR($T50="",$U50="",$T50=0),"",$U50/$T50)</f>
        <v/>
      </c>
      <c r="X50" s="28">
        <f>IF($E50="","",IF(OR($A50="",$B50="",$C50="",$D50="",$F50="",$G50="",$H50="",$I50="",$N50="",$O50="",$P50="",$Q50="",$R50="",$S50="",$I50&lt;$H50,$O50&gt;$N50,$N50&lt;=0,$O50&lt;=0,$P50&lt;0,$Q50&lt;0,$R50&lt;0,$S50&lt;0),"Data Issue",IF($U50&gt;$T50,"Over Capacity",IF(AND($Q50&gt;0,$P50&gt;=$T50),"Waitlist Pressure",IF($W50&gt;=Setup!$B$4,"Near Capacity",IF($W50&lt;Setup!$B$5,"Underfilled","On Track"))))))</f>
        <v/>
      </c>
      <c r="Y50" s="28">
        <f>IF($E50="","",IF(OR($X50="Data Issue",$X50="Over Capacity",$X50="Waitlist Pressure"),"Yes","No"))</f>
        <v/>
      </c>
    </row>
    <row r="51">
      <c r="A51" s="21" t="n"/>
      <c r="B51" s="21" t="n"/>
      <c r="C51" s="21" t="n"/>
      <c r="D51" s="22" t="n"/>
      <c r="E51" s="21" t="n"/>
      <c r="F51" s="21" t="n"/>
      <c r="G51" s="21" t="n"/>
      <c r="H51" s="48" t="n"/>
      <c r="I51" s="48" t="n"/>
      <c r="J51" s="21" t="n"/>
      <c r="K51" s="24" t="n"/>
      <c r="L51" s="24" t="n"/>
      <c r="M51" s="21" t="n"/>
      <c r="N51" s="25" t="n"/>
      <c r="O51" s="25" t="n"/>
      <c r="P51" s="25" t="n"/>
      <c r="Q51" s="25" t="n"/>
      <c r="R51" s="25" t="n"/>
      <c r="S51" s="25" t="n"/>
      <c r="T51" s="26">
        <f>IF($E51="","",IF(OR($N51="",$O51=""),"",MIN($N51,$O51)))</f>
        <v/>
      </c>
      <c r="U51" s="26">
        <f>IF($E51="","",IF(COUNT($P51,$R51,$S51)&lt;3,"",MAX(0,$P51+$R51-$S51)))</f>
        <v/>
      </c>
      <c r="V51" s="26">
        <f>IF(OR($T51="",$U51=""),"",$T51-$U51)</f>
        <v/>
      </c>
      <c r="W51" s="49">
        <f>IF(OR($T51="",$U51="",$T51=0),"",$U51/$T51)</f>
        <v/>
      </c>
      <c r="X51" s="28">
        <f>IF($E51="","",IF(OR($A51="",$B51="",$C51="",$D51="",$F51="",$G51="",$H51="",$I51="",$N51="",$O51="",$P51="",$Q51="",$R51="",$S51="",$I51&lt;$H51,$O51&gt;$N51,$N51&lt;=0,$O51&lt;=0,$P51&lt;0,$Q51&lt;0,$R51&lt;0,$S51&lt;0),"Data Issue",IF($U51&gt;$T51,"Over Capacity",IF(AND($Q51&gt;0,$P51&gt;=$T51),"Waitlist Pressure",IF($W51&gt;=Setup!$B$4,"Near Capacity",IF($W51&lt;Setup!$B$5,"Underfilled","On Track"))))))</f>
        <v/>
      </c>
      <c r="Y51" s="28">
        <f>IF($E51="","",IF(OR($X51="Data Issue",$X51="Over Capacity",$X51="Waitlist Pressure"),"Yes","No"))</f>
        <v/>
      </c>
    </row>
    <row r="52">
      <c r="A52" s="21" t="n"/>
      <c r="B52" s="21" t="n"/>
      <c r="C52" s="21" t="n"/>
      <c r="D52" s="22" t="n"/>
      <c r="E52" s="21" t="n"/>
      <c r="F52" s="21" t="n"/>
      <c r="G52" s="21" t="n"/>
      <c r="H52" s="48" t="n"/>
      <c r="I52" s="48" t="n"/>
      <c r="J52" s="21" t="n"/>
      <c r="K52" s="24" t="n"/>
      <c r="L52" s="24" t="n"/>
      <c r="M52" s="21" t="n"/>
      <c r="N52" s="25" t="n"/>
      <c r="O52" s="25" t="n"/>
      <c r="P52" s="25" t="n"/>
      <c r="Q52" s="25" t="n"/>
      <c r="R52" s="25" t="n"/>
      <c r="S52" s="25" t="n"/>
      <c r="T52" s="26">
        <f>IF($E52="","",IF(OR($N52="",$O52=""),"",MIN($N52,$O52)))</f>
        <v/>
      </c>
      <c r="U52" s="26">
        <f>IF($E52="","",IF(COUNT($P52,$R52,$S52)&lt;3,"",MAX(0,$P52+$R52-$S52)))</f>
        <v/>
      </c>
      <c r="V52" s="26">
        <f>IF(OR($T52="",$U52=""),"",$T52-$U52)</f>
        <v/>
      </c>
      <c r="W52" s="49">
        <f>IF(OR($T52="",$U52="",$T52=0),"",$U52/$T52)</f>
        <v/>
      </c>
      <c r="X52" s="28">
        <f>IF($E52="","",IF(OR($A52="",$B52="",$C52="",$D52="",$F52="",$G52="",$H52="",$I52="",$N52="",$O52="",$P52="",$Q52="",$R52="",$S52="",$I52&lt;$H52,$O52&gt;$N52,$N52&lt;=0,$O52&lt;=0,$P52&lt;0,$Q52&lt;0,$R52&lt;0,$S52&lt;0),"Data Issue",IF($U52&gt;$T52,"Over Capacity",IF(AND($Q52&gt;0,$P52&gt;=$T52),"Waitlist Pressure",IF($W52&gt;=Setup!$B$4,"Near Capacity",IF($W52&lt;Setup!$B$5,"Underfilled","On Track"))))))</f>
        <v/>
      </c>
      <c r="Y52" s="28">
        <f>IF($E52="","",IF(OR($X52="Data Issue",$X52="Over Capacity",$X52="Waitlist Pressure"),"Yes","No"))</f>
        <v/>
      </c>
    </row>
    <row r="53">
      <c r="A53" s="21" t="n"/>
      <c r="B53" s="21" t="n"/>
      <c r="C53" s="21" t="n"/>
      <c r="D53" s="22" t="n"/>
      <c r="E53" s="21" t="n"/>
      <c r="F53" s="21" t="n"/>
      <c r="G53" s="21" t="n"/>
      <c r="H53" s="48" t="n"/>
      <c r="I53" s="48" t="n"/>
      <c r="J53" s="21" t="n"/>
      <c r="K53" s="24" t="n"/>
      <c r="L53" s="24" t="n"/>
      <c r="M53" s="21" t="n"/>
      <c r="N53" s="25" t="n"/>
      <c r="O53" s="25" t="n"/>
      <c r="P53" s="25" t="n"/>
      <c r="Q53" s="25" t="n"/>
      <c r="R53" s="25" t="n"/>
      <c r="S53" s="25" t="n"/>
      <c r="T53" s="26">
        <f>IF($E53="","",IF(OR($N53="",$O53=""),"",MIN($N53,$O53)))</f>
        <v/>
      </c>
      <c r="U53" s="26">
        <f>IF($E53="","",IF(COUNT($P53,$R53,$S53)&lt;3,"",MAX(0,$P53+$R53-$S53)))</f>
        <v/>
      </c>
      <c r="V53" s="26">
        <f>IF(OR($T53="",$U53=""),"",$T53-$U53)</f>
        <v/>
      </c>
      <c r="W53" s="49">
        <f>IF(OR($T53="",$U53="",$T53=0),"",$U53/$T53)</f>
        <v/>
      </c>
      <c r="X53" s="28">
        <f>IF($E53="","",IF(OR($A53="",$B53="",$C53="",$D53="",$F53="",$G53="",$H53="",$I53="",$N53="",$O53="",$P53="",$Q53="",$R53="",$S53="",$I53&lt;$H53,$O53&gt;$N53,$N53&lt;=0,$O53&lt;=0,$P53&lt;0,$Q53&lt;0,$R53&lt;0,$S53&lt;0),"Data Issue",IF($U53&gt;$T53,"Over Capacity",IF(AND($Q53&gt;0,$P53&gt;=$T53),"Waitlist Pressure",IF($W53&gt;=Setup!$B$4,"Near Capacity",IF($W53&lt;Setup!$B$5,"Underfilled","On Track"))))))</f>
        <v/>
      </c>
      <c r="Y53" s="28">
        <f>IF($E53="","",IF(OR($X53="Data Issue",$X53="Over Capacity",$X53="Waitlist Pressure"),"Yes","No"))</f>
        <v/>
      </c>
    </row>
    <row r="54">
      <c r="A54" s="21" t="n"/>
      <c r="B54" s="21" t="n"/>
      <c r="C54" s="21" t="n"/>
      <c r="D54" s="22" t="n"/>
      <c r="E54" s="21" t="n"/>
      <c r="F54" s="21" t="n"/>
      <c r="G54" s="21" t="n"/>
      <c r="H54" s="48" t="n"/>
      <c r="I54" s="48" t="n"/>
      <c r="J54" s="21" t="n"/>
      <c r="K54" s="24" t="n"/>
      <c r="L54" s="24" t="n"/>
      <c r="M54" s="21" t="n"/>
      <c r="N54" s="25" t="n"/>
      <c r="O54" s="25" t="n"/>
      <c r="P54" s="25" t="n"/>
      <c r="Q54" s="25" t="n"/>
      <c r="R54" s="25" t="n"/>
      <c r="S54" s="25" t="n"/>
      <c r="T54" s="26">
        <f>IF($E54="","",IF(OR($N54="",$O54=""),"",MIN($N54,$O54)))</f>
        <v/>
      </c>
      <c r="U54" s="26">
        <f>IF($E54="","",IF(COUNT($P54,$R54,$S54)&lt;3,"",MAX(0,$P54+$R54-$S54)))</f>
        <v/>
      </c>
      <c r="V54" s="26">
        <f>IF(OR($T54="",$U54=""),"",$T54-$U54)</f>
        <v/>
      </c>
      <c r="W54" s="49">
        <f>IF(OR($T54="",$U54="",$T54=0),"",$U54/$T54)</f>
        <v/>
      </c>
      <c r="X54" s="28">
        <f>IF($E54="","",IF(OR($A54="",$B54="",$C54="",$D54="",$F54="",$G54="",$H54="",$I54="",$N54="",$O54="",$P54="",$Q54="",$R54="",$S54="",$I54&lt;$H54,$O54&gt;$N54,$N54&lt;=0,$O54&lt;=0,$P54&lt;0,$Q54&lt;0,$R54&lt;0,$S54&lt;0),"Data Issue",IF($U54&gt;$T54,"Over Capacity",IF(AND($Q54&gt;0,$P54&gt;=$T54),"Waitlist Pressure",IF($W54&gt;=Setup!$B$4,"Near Capacity",IF($W54&lt;Setup!$B$5,"Underfilled","On Track"))))))</f>
        <v/>
      </c>
      <c r="Y54" s="28">
        <f>IF($E54="","",IF(OR($X54="Data Issue",$X54="Over Capacity",$X54="Waitlist Pressure"),"Yes","No"))</f>
        <v/>
      </c>
    </row>
    <row r="55">
      <c r="A55" s="21" t="n"/>
      <c r="B55" s="21" t="n"/>
      <c r="C55" s="21" t="n"/>
      <c r="D55" s="22" t="n"/>
      <c r="E55" s="21" t="n"/>
      <c r="F55" s="21" t="n"/>
      <c r="G55" s="21" t="n"/>
      <c r="H55" s="48" t="n"/>
      <c r="I55" s="48" t="n"/>
      <c r="J55" s="21" t="n"/>
      <c r="K55" s="24" t="n"/>
      <c r="L55" s="24" t="n"/>
      <c r="M55" s="21" t="n"/>
      <c r="N55" s="25" t="n"/>
      <c r="O55" s="25" t="n"/>
      <c r="P55" s="25" t="n"/>
      <c r="Q55" s="25" t="n"/>
      <c r="R55" s="25" t="n"/>
      <c r="S55" s="25" t="n"/>
      <c r="T55" s="26">
        <f>IF($E55="","",IF(OR($N55="",$O55=""),"",MIN($N55,$O55)))</f>
        <v/>
      </c>
      <c r="U55" s="26">
        <f>IF($E55="","",IF(COUNT($P55,$R55,$S55)&lt;3,"",MAX(0,$P55+$R55-$S55)))</f>
        <v/>
      </c>
      <c r="V55" s="26">
        <f>IF(OR($T55="",$U55=""),"",$T55-$U55)</f>
        <v/>
      </c>
      <c r="W55" s="49">
        <f>IF(OR($T55="",$U55="",$T55=0),"",$U55/$T55)</f>
        <v/>
      </c>
      <c r="X55" s="28">
        <f>IF($E55="","",IF(OR($A55="",$B55="",$C55="",$D55="",$F55="",$G55="",$H55="",$I55="",$N55="",$O55="",$P55="",$Q55="",$R55="",$S55="",$I55&lt;$H55,$O55&gt;$N55,$N55&lt;=0,$O55&lt;=0,$P55&lt;0,$Q55&lt;0,$R55&lt;0,$S55&lt;0),"Data Issue",IF($U55&gt;$T55,"Over Capacity",IF(AND($Q55&gt;0,$P55&gt;=$T55),"Waitlist Pressure",IF($W55&gt;=Setup!$B$4,"Near Capacity",IF($W55&lt;Setup!$B$5,"Underfilled","On Track"))))))</f>
        <v/>
      </c>
      <c r="Y55" s="28">
        <f>IF($E55="","",IF(OR($X55="Data Issue",$X55="Over Capacity",$X55="Waitlist Pressure"),"Yes","No"))</f>
        <v/>
      </c>
    </row>
    <row r="56">
      <c r="A56" s="21" t="n"/>
      <c r="B56" s="21" t="n"/>
      <c r="C56" s="21" t="n"/>
      <c r="D56" s="22" t="n"/>
      <c r="E56" s="21" t="n"/>
      <c r="F56" s="21" t="n"/>
      <c r="G56" s="21" t="n"/>
      <c r="H56" s="48" t="n"/>
      <c r="I56" s="48" t="n"/>
      <c r="J56" s="21" t="n"/>
      <c r="K56" s="24" t="n"/>
      <c r="L56" s="24" t="n"/>
      <c r="M56" s="21" t="n"/>
      <c r="N56" s="25" t="n"/>
      <c r="O56" s="25" t="n"/>
      <c r="P56" s="25" t="n"/>
      <c r="Q56" s="25" t="n"/>
      <c r="R56" s="25" t="n"/>
      <c r="S56" s="25" t="n"/>
      <c r="T56" s="26">
        <f>IF($E56="","",IF(OR($N56="",$O56=""),"",MIN($N56,$O56)))</f>
        <v/>
      </c>
      <c r="U56" s="26">
        <f>IF($E56="","",IF(COUNT($P56,$R56,$S56)&lt;3,"",MAX(0,$P56+$R56-$S56)))</f>
        <v/>
      </c>
      <c r="V56" s="26">
        <f>IF(OR($T56="",$U56=""),"",$T56-$U56)</f>
        <v/>
      </c>
      <c r="W56" s="49">
        <f>IF(OR($T56="",$U56="",$T56=0),"",$U56/$T56)</f>
        <v/>
      </c>
      <c r="X56" s="28">
        <f>IF($E56="","",IF(OR($A56="",$B56="",$C56="",$D56="",$F56="",$G56="",$H56="",$I56="",$N56="",$O56="",$P56="",$Q56="",$R56="",$S56="",$I56&lt;$H56,$O56&gt;$N56,$N56&lt;=0,$O56&lt;=0,$P56&lt;0,$Q56&lt;0,$R56&lt;0,$S56&lt;0),"Data Issue",IF($U56&gt;$T56,"Over Capacity",IF(AND($Q56&gt;0,$P56&gt;=$T56),"Waitlist Pressure",IF($W56&gt;=Setup!$B$4,"Near Capacity",IF($W56&lt;Setup!$B$5,"Underfilled","On Track"))))))</f>
        <v/>
      </c>
      <c r="Y56" s="28">
        <f>IF($E56="","",IF(OR($X56="Data Issue",$X56="Over Capacity",$X56="Waitlist Pressure"),"Yes","No"))</f>
        <v/>
      </c>
    </row>
    <row r="57">
      <c r="A57" s="21" t="n"/>
      <c r="B57" s="21" t="n"/>
      <c r="C57" s="21" t="n"/>
      <c r="D57" s="22" t="n"/>
      <c r="E57" s="21" t="n"/>
      <c r="F57" s="21" t="n"/>
      <c r="G57" s="21" t="n"/>
      <c r="H57" s="48" t="n"/>
      <c r="I57" s="48" t="n"/>
      <c r="J57" s="21" t="n"/>
      <c r="K57" s="24" t="n"/>
      <c r="L57" s="24" t="n"/>
      <c r="M57" s="21" t="n"/>
      <c r="N57" s="25" t="n"/>
      <c r="O57" s="25" t="n"/>
      <c r="P57" s="25" t="n"/>
      <c r="Q57" s="25" t="n"/>
      <c r="R57" s="25" t="n"/>
      <c r="S57" s="25" t="n"/>
      <c r="T57" s="26">
        <f>IF($E57="","",IF(OR($N57="",$O57=""),"",MIN($N57,$O57)))</f>
        <v/>
      </c>
      <c r="U57" s="26">
        <f>IF($E57="","",IF(COUNT($P57,$R57,$S57)&lt;3,"",MAX(0,$P57+$R57-$S57)))</f>
        <v/>
      </c>
      <c r="V57" s="26">
        <f>IF(OR($T57="",$U57=""),"",$T57-$U57)</f>
        <v/>
      </c>
      <c r="W57" s="49">
        <f>IF(OR($T57="",$U57="",$T57=0),"",$U57/$T57)</f>
        <v/>
      </c>
      <c r="X57" s="28">
        <f>IF($E57="","",IF(OR($A57="",$B57="",$C57="",$D57="",$F57="",$G57="",$H57="",$I57="",$N57="",$O57="",$P57="",$Q57="",$R57="",$S57="",$I57&lt;$H57,$O57&gt;$N57,$N57&lt;=0,$O57&lt;=0,$P57&lt;0,$Q57&lt;0,$R57&lt;0,$S57&lt;0),"Data Issue",IF($U57&gt;$T57,"Over Capacity",IF(AND($Q57&gt;0,$P57&gt;=$T57),"Waitlist Pressure",IF($W57&gt;=Setup!$B$4,"Near Capacity",IF($W57&lt;Setup!$B$5,"Underfilled","On Track"))))))</f>
        <v/>
      </c>
      <c r="Y57" s="28">
        <f>IF($E57="","",IF(OR($X57="Data Issue",$X57="Over Capacity",$X57="Waitlist Pressure"),"Yes","No"))</f>
        <v/>
      </c>
    </row>
    <row r="58">
      <c r="A58" s="21" t="n"/>
      <c r="B58" s="21" t="n"/>
      <c r="C58" s="21" t="n"/>
      <c r="D58" s="22" t="n"/>
      <c r="E58" s="21" t="n"/>
      <c r="F58" s="21" t="n"/>
      <c r="G58" s="21" t="n"/>
      <c r="H58" s="48" t="n"/>
      <c r="I58" s="48" t="n"/>
      <c r="J58" s="21" t="n"/>
      <c r="K58" s="24" t="n"/>
      <c r="L58" s="24" t="n"/>
      <c r="M58" s="21" t="n"/>
      <c r="N58" s="25" t="n"/>
      <c r="O58" s="25" t="n"/>
      <c r="P58" s="25" t="n"/>
      <c r="Q58" s="25" t="n"/>
      <c r="R58" s="25" t="n"/>
      <c r="S58" s="25" t="n"/>
      <c r="T58" s="26">
        <f>IF($E58="","",IF(OR($N58="",$O58=""),"",MIN($N58,$O58)))</f>
        <v/>
      </c>
      <c r="U58" s="26">
        <f>IF($E58="","",IF(COUNT($P58,$R58,$S58)&lt;3,"",MAX(0,$P58+$R58-$S58)))</f>
        <v/>
      </c>
      <c r="V58" s="26">
        <f>IF(OR($T58="",$U58=""),"",$T58-$U58)</f>
        <v/>
      </c>
      <c r="W58" s="49">
        <f>IF(OR($T58="",$U58="",$T58=0),"",$U58/$T58)</f>
        <v/>
      </c>
      <c r="X58" s="28">
        <f>IF($E58="","",IF(OR($A58="",$B58="",$C58="",$D58="",$F58="",$G58="",$H58="",$I58="",$N58="",$O58="",$P58="",$Q58="",$R58="",$S58="",$I58&lt;$H58,$O58&gt;$N58,$N58&lt;=0,$O58&lt;=0,$P58&lt;0,$Q58&lt;0,$R58&lt;0,$S58&lt;0),"Data Issue",IF($U58&gt;$T58,"Over Capacity",IF(AND($Q58&gt;0,$P58&gt;=$T58),"Waitlist Pressure",IF($W58&gt;=Setup!$B$4,"Near Capacity",IF($W58&lt;Setup!$B$5,"Underfilled","On Track"))))))</f>
        <v/>
      </c>
      <c r="Y58" s="28">
        <f>IF($E58="","",IF(OR($X58="Data Issue",$X58="Over Capacity",$X58="Waitlist Pressure"),"Yes","No"))</f>
        <v/>
      </c>
    </row>
    <row r="59">
      <c r="A59" s="21" t="n"/>
      <c r="B59" s="21" t="n"/>
      <c r="C59" s="21" t="n"/>
      <c r="D59" s="22" t="n"/>
      <c r="E59" s="21" t="n"/>
      <c r="F59" s="21" t="n"/>
      <c r="G59" s="21" t="n"/>
      <c r="H59" s="48" t="n"/>
      <c r="I59" s="48" t="n"/>
      <c r="J59" s="21" t="n"/>
      <c r="K59" s="24" t="n"/>
      <c r="L59" s="24" t="n"/>
      <c r="M59" s="21" t="n"/>
      <c r="N59" s="25" t="n"/>
      <c r="O59" s="25" t="n"/>
      <c r="P59" s="25" t="n"/>
      <c r="Q59" s="25" t="n"/>
      <c r="R59" s="25" t="n"/>
      <c r="S59" s="25" t="n"/>
      <c r="T59" s="26">
        <f>IF($E59="","",IF(OR($N59="",$O59=""),"",MIN($N59,$O59)))</f>
        <v/>
      </c>
      <c r="U59" s="26">
        <f>IF($E59="","",IF(COUNT($P59,$R59,$S59)&lt;3,"",MAX(0,$P59+$R59-$S59)))</f>
        <v/>
      </c>
      <c r="V59" s="26">
        <f>IF(OR($T59="",$U59=""),"",$T59-$U59)</f>
        <v/>
      </c>
      <c r="W59" s="49">
        <f>IF(OR($T59="",$U59="",$T59=0),"",$U59/$T59)</f>
        <v/>
      </c>
      <c r="X59" s="28">
        <f>IF($E59="","",IF(OR($A59="",$B59="",$C59="",$D59="",$F59="",$G59="",$H59="",$I59="",$N59="",$O59="",$P59="",$Q59="",$R59="",$S59="",$I59&lt;$H59,$O59&gt;$N59,$N59&lt;=0,$O59&lt;=0,$P59&lt;0,$Q59&lt;0,$R59&lt;0,$S59&lt;0),"Data Issue",IF($U59&gt;$T59,"Over Capacity",IF(AND($Q59&gt;0,$P59&gt;=$T59),"Waitlist Pressure",IF($W59&gt;=Setup!$B$4,"Near Capacity",IF($W59&lt;Setup!$B$5,"Underfilled","On Track"))))))</f>
        <v/>
      </c>
      <c r="Y59" s="28">
        <f>IF($E59="","",IF(OR($X59="Data Issue",$X59="Over Capacity",$X59="Waitlist Pressure"),"Yes","No"))</f>
        <v/>
      </c>
    </row>
    <row r="60">
      <c r="A60" s="21" t="n"/>
      <c r="B60" s="21" t="n"/>
      <c r="C60" s="21" t="n"/>
      <c r="D60" s="22" t="n"/>
      <c r="E60" s="21" t="n"/>
      <c r="F60" s="21" t="n"/>
      <c r="G60" s="21" t="n"/>
      <c r="H60" s="48" t="n"/>
      <c r="I60" s="48" t="n"/>
      <c r="J60" s="21" t="n"/>
      <c r="K60" s="24" t="n"/>
      <c r="L60" s="24" t="n"/>
      <c r="M60" s="21" t="n"/>
      <c r="N60" s="25" t="n"/>
      <c r="O60" s="25" t="n"/>
      <c r="P60" s="25" t="n"/>
      <c r="Q60" s="25" t="n"/>
      <c r="R60" s="25" t="n"/>
      <c r="S60" s="25" t="n"/>
      <c r="T60" s="26">
        <f>IF($E60="","",IF(OR($N60="",$O60=""),"",MIN($N60,$O60)))</f>
        <v/>
      </c>
      <c r="U60" s="26">
        <f>IF($E60="","",IF(COUNT($P60,$R60,$S60)&lt;3,"",MAX(0,$P60+$R60-$S60)))</f>
        <v/>
      </c>
      <c r="V60" s="26">
        <f>IF(OR($T60="",$U60=""),"",$T60-$U60)</f>
        <v/>
      </c>
      <c r="W60" s="49">
        <f>IF(OR($T60="",$U60="",$T60=0),"",$U60/$T60)</f>
        <v/>
      </c>
      <c r="X60" s="28">
        <f>IF($E60="","",IF(OR($A60="",$B60="",$C60="",$D60="",$F60="",$G60="",$H60="",$I60="",$N60="",$O60="",$P60="",$Q60="",$R60="",$S60="",$I60&lt;$H60,$O60&gt;$N60,$N60&lt;=0,$O60&lt;=0,$P60&lt;0,$Q60&lt;0,$R60&lt;0,$S60&lt;0),"Data Issue",IF($U60&gt;$T60,"Over Capacity",IF(AND($Q60&gt;0,$P60&gt;=$T60),"Waitlist Pressure",IF($W60&gt;=Setup!$B$4,"Near Capacity",IF($W60&lt;Setup!$B$5,"Underfilled","On Track"))))))</f>
        <v/>
      </c>
      <c r="Y60" s="28">
        <f>IF($E60="","",IF(OR($X60="Data Issue",$X60="Over Capacity",$X60="Waitlist Pressure"),"Yes","No"))</f>
        <v/>
      </c>
    </row>
    <row r="61">
      <c r="A61" s="21" t="n"/>
      <c r="B61" s="21" t="n"/>
      <c r="C61" s="21" t="n"/>
      <c r="D61" s="22" t="n"/>
      <c r="E61" s="21" t="n"/>
      <c r="F61" s="21" t="n"/>
      <c r="G61" s="21" t="n"/>
      <c r="H61" s="48" t="n"/>
      <c r="I61" s="48" t="n"/>
      <c r="J61" s="21" t="n"/>
      <c r="K61" s="24" t="n"/>
      <c r="L61" s="24" t="n"/>
      <c r="M61" s="21" t="n"/>
      <c r="N61" s="25" t="n"/>
      <c r="O61" s="25" t="n"/>
      <c r="P61" s="25" t="n"/>
      <c r="Q61" s="25" t="n"/>
      <c r="R61" s="25" t="n"/>
      <c r="S61" s="25" t="n"/>
      <c r="T61" s="26">
        <f>IF($E61="","",IF(OR($N61="",$O61=""),"",MIN($N61,$O61)))</f>
        <v/>
      </c>
      <c r="U61" s="26">
        <f>IF($E61="","",IF(COUNT($P61,$R61,$S61)&lt;3,"",MAX(0,$P61+$R61-$S61)))</f>
        <v/>
      </c>
      <c r="V61" s="26">
        <f>IF(OR($T61="",$U61=""),"",$T61-$U61)</f>
        <v/>
      </c>
      <c r="W61" s="49">
        <f>IF(OR($T61="",$U61="",$T61=0),"",$U61/$T61)</f>
        <v/>
      </c>
      <c r="X61" s="28">
        <f>IF($E61="","",IF(OR($A61="",$B61="",$C61="",$D61="",$F61="",$G61="",$H61="",$I61="",$N61="",$O61="",$P61="",$Q61="",$R61="",$S61="",$I61&lt;$H61,$O61&gt;$N61,$N61&lt;=0,$O61&lt;=0,$P61&lt;0,$Q61&lt;0,$R61&lt;0,$S61&lt;0),"Data Issue",IF($U61&gt;$T61,"Over Capacity",IF(AND($Q61&gt;0,$P61&gt;=$T61),"Waitlist Pressure",IF($W61&gt;=Setup!$B$4,"Near Capacity",IF($W61&lt;Setup!$B$5,"Underfilled","On Track"))))))</f>
        <v/>
      </c>
      <c r="Y61" s="28">
        <f>IF($E61="","",IF(OR($X61="Data Issue",$X61="Over Capacity",$X61="Waitlist Pressure"),"Yes","No"))</f>
        <v/>
      </c>
    </row>
    <row r="62">
      <c r="A62" s="21" t="n"/>
      <c r="B62" s="21" t="n"/>
      <c r="C62" s="21" t="n"/>
      <c r="D62" s="22" t="n"/>
      <c r="E62" s="21" t="n"/>
      <c r="F62" s="21" t="n"/>
      <c r="G62" s="21" t="n"/>
      <c r="H62" s="48" t="n"/>
      <c r="I62" s="48" t="n"/>
      <c r="J62" s="21" t="n"/>
      <c r="K62" s="24" t="n"/>
      <c r="L62" s="24" t="n"/>
      <c r="M62" s="21" t="n"/>
      <c r="N62" s="25" t="n"/>
      <c r="O62" s="25" t="n"/>
      <c r="P62" s="25" t="n"/>
      <c r="Q62" s="25" t="n"/>
      <c r="R62" s="25" t="n"/>
      <c r="S62" s="25" t="n"/>
      <c r="T62" s="26">
        <f>IF($E62="","",IF(OR($N62="",$O62=""),"",MIN($N62,$O62)))</f>
        <v/>
      </c>
      <c r="U62" s="26">
        <f>IF($E62="","",IF(COUNT($P62,$R62,$S62)&lt;3,"",MAX(0,$P62+$R62-$S62)))</f>
        <v/>
      </c>
      <c r="V62" s="26">
        <f>IF(OR($T62="",$U62=""),"",$T62-$U62)</f>
        <v/>
      </c>
      <c r="W62" s="49">
        <f>IF(OR($T62="",$U62="",$T62=0),"",$U62/$T62)</f>
        <v/>
      </c>
      <c r="X62" s="28">
        <f>IF($E62="","",IF(OR($A62="",$B62="",$C62="",$D62="",$F62="",$G62="",$H62="",$I62="",$N62="",$O62="",$P62="",$Q62="",$R62="",$S62="",$I62&lt;$H62,$O62&gt;$N62,$N62&lt;=0,$O62&lt;=0,$P62&lt;0,$Q62&lt;0,$R62&lt;0,$S62&lt;0),"Data Issue",IF($U62&gt;$T62,"Over Capacity",IF(AND($Q62&gt;0,$P62&gt;=$T62),"Waitlist Pressure",IF($W62&gt;=Setup!$B$4,"Near Capacity",IF($W62&lt;Setup!$B$5,"Underfilled","On Track"))))))</f>
        <v/>
      </c>
      <c r="Y62" s="28">
        <f>IF($E62="","",IF(OR($X62="Data Issue",$X62="Over Capacity",$X62="Waitlist Pressure"),"Yes","No"))</f>
        <v/>
      </c>
    </row>
    <row r="63">
      <c r="A63" s="21" t="n"/>
      <c r="B63" s="21" t="n"/>
      <c r="C63" s="21" t="n"/>
      <c r="D63" s="22" t="n"/>
      <c r="E63" s="21" t="n"/>
      <c r="F63" s="21" t="n"/>
      <c r="G63" s="21" t="n"/>
      <c r="H63" s="48" t="n"/>
      <c r="I63" s="48" t="n"/>
      <c r="J63" s="21" t="n"/>
      <c r="K63" s="24" t="n"/>
      <c r="L63" s="24" t="n"/>
      <c r="M63" s="21" t="n"/>
      <c r="N63" s="25" t="n"/>
      <c r="O63" s="25" t="n"/>
      <c r="P63" s="25" t="n"/>
      <c r="Q63" s="25" t="n"/>
      <c r="R63" s="25" t="n"/>
      <c r="S63" s="25" t="n"/>
      <c r="T63" s="26">
        <f>IF($E63="","",IF(OR($N63="",$O63=""),"",MIN($N63,$O63)))</f>
        <v/>
      </c>
      <c r="U63" s="26">
        <f>IF($E63="","",IF(COUNT($P63,$R63,$S63)&lt;3,"",MAX(0,$P63+$R63-$S63)))</f>
        <v/>
      </c>
      <c r="V63" s="26">
        <f>IF(OR($T63="",$U63=""),"",$T63-$U63)</f>
        <v/>
      </c>
      <c r="W63" s="49">
        <f>IF(OR($T63="",$U63="",$T63=0),"",$U63/$T63)</f>
        <v/>
      </c>
      <c r="X63" s="28">
        <f>IF($E63="","",IF(OR($A63="",$B63="",$C63="",$D63="",$F63="",$G63="",$H63="",$I63="",$N63="",$O63="",$P63="",$Q63="",$R63="",$S63="",$I63&lt;$H63,$O63&gt;$N63,$N63&lt;=0,$O63&lt;=0,$P63&lt;0,$Q63&lt;0,$R63&lt;0,$S63&lt;0),"Data Issue",IF($U63&gt;$T63,"Over Capacity",IF(AND($Q63&gt;0,$P63&gt;=$T63),"Waitlist Pressure",IF($W63&gt;=Setup!$B$4,"Near Capacity",IF($W63&lt;Setup!$B$5,"Underfilled","On Track"))))))</f>
        <v/>
      </c>
      <c r="Y63" s="28">
        <f>IF($E63="","",IF(OR($X63="Data Issue",$X63="Over Capacity",$X63="Waitlist Pressure"),"Yes","No"))</f>
        <v/>
      </c>
    </row>
    <row r="64">
      <c r="A64" s="21" t="n"/>
      <c r="B64" s="21" t="n"/>
      <c r="C64" s="21" t="n"/>
      <c r="D64" s="22" t="n"/>
      <c r="E64" s="21" t="n"/>
      <c r="F64" s="21" t="n"/>
      <c r="G64" s="21" t="n"/>
      <c r="H64" s="48" t="n"/>
      <c r="I64" s="48" t="n"/>
      <c r="J64" s="21" t="n"/>
      <c r="K64" s="24" t="n"/>
      <c r="L64" s="24" t="n"/>
      <c r="M64" s="21" t="n"/>
      <c r="N64" s="25" t="n"/>
      <c r="O64" s="25" t="n"/>
      <c r="P64" s="25" t="n"/>
      <c r="Q64" s="25" t="n"/>
      <c r="R64" s="25" t="n"/>
      <c r="S64" s="25" t="n"/>
      <c r="T64" s="26">
        <f>IF($E64="","",IF(OR($N64="",$O64=""),"",MIN($N64,$O64)))</f>
        <v/>
      </c>
      <c r="U64" s="26">
        <f>IF($E64="","",IF(COUNT($P64,$R64,$S64)&lt;3,"",MAX(0,$P64+$R64-$S64)))</f>
        <v/>
      </c>
      <c r="V64" s="26">
        <f>IF(OR($T64="",$U64=""),"",$T64-$U64)</f>
        <v/>
      </c>
      <c r="W64" s="49">
        <f>IF(OR($T64="",$U64="",$T64=0),"",$U64/$T64)</f>
        <v/>
      </c>
      <c r="X64" s="28">
        <f>IF($E64="","",IF(OR($A64="",$B64="",$C64="",$D64="",$F64="",$G64="",$H64="",$I64="",$N64="",$O64="",$P64="",$Q64="",$R64="",$S64="",$I64&lt;$H64,$O64&gt;$N64,$N64&lt;=0,$O64&lt;=0,$P64&lt;0,$Q64&lt;0,$R64&lt;0,$S64&lt;0),"Data Issue",IF($U64&gt;$T64,"Over Capacity",IF(AND($Q64&gt;0,$P64&gt;=$T64),"Waitlist Pressure",IF($W64&gt;=Setup!$B$4,"Near Capacity",IF($W64&lt;Setup!$B$5,"Underfilled","On Track"))))))</f>
        <v/>
      </c>
      <c r="Y64" s="28">
        <f>IF($E64="","",IF(OR($X64="Data Issue",$X64="Over Capacity",$X64="Waitlist Pressure"),"Yes","No"))</f>
        <v/>
      </c>
    </row>
    <row r="65">
      <c r="A65" s="21" t="n"/>
      <c r="B65" s="21" t="n"/>
      <c r="C65" s="21" t="n"/>
      <c r="D65" s="22" t="n"/>
      <c r="E65" s="21" t="n"/>
      <c r="F65" s="21" t="n"/>
      <c r="G65" s="21" t="n"/>
      <c r="H65" s="48" t="n"/>
      <c r="I65" s="48" t="n"/>
      <c r="J65" s="21" t="n"/>
      <c r="K65" s="24" t="n"/>
      <c r="L65" s="24" t="n"/>
      <c r="M65" s="21" t="n"/>
      <c r="N65" s="25" t="n"/>
      <c r="O65" s="25" t="n"/>
      <c r="P65" s="25" t="n"/>
      <c r="Q65" s="25" t="n"/>
      <c r="R65" s="25" t="n"/>
      <c r="S65" s="25" t="n"/>
      <c r="T65" s="26">
        <f>IF($E65="","",IF(OR($N65="",$O65=""),"",MIN($N65,$O65)))</f>
        <v/>
      </c>
      <c r="U65" s="26">
        <f>IF($E65="","",IF(COUNT($P65,$R65,$S65)&lt;3,"",MAX(0,$P65+$R65-$S65)))</f>
        <v/>
      </c>
      <c r="V65" s="26">
        <f>IF(OR($T65="",$U65=""),"",$T65-$U65)</f>
        <v/>
      </c>
      <c r="W65" s="49">
        <f>IF(OR($T65="",$U65="",$T65=0),"",$U65/$T65)</f>
        <v/>
      </c>
      <c r="X65" s="28">
        <f>IF($E65="","",IF(OR($A65="",$B65="",$C65="",$D65="",$F65="",$G65="",$H65="",$I65="",$N65="",$O65="",$P65="",$Q65="",$R65="",$S65="",$I65&lt;$H65,$O65&gt;$N65,$N65&lt;=0,$O65&lt;=0,$P65&lt;0,$Q65&lt;0,$R65&lt;0,$S65&lt;0),"Data Issue",IF($U65&gt;$T65,"Over Capacity",IF(AND($Q65&gt;0,$P65&gt;=$T65),"Waitlist Pressure",IF($W65&gt;=Setup!$B$4,"Near Capacity",IF($W65&lt;Setup!$B$5,"Underfilled","On Track"))))))</f>
        <v/>
      </c>
      <c r="Y65" s="28">
        <f>IF($E65="","",IF(OR($X65="Data Issue",$X65="Over Capacity",$X65="Waitlist Pressure"),"Yes","No"))</f>
        <v/>
      </c>
    </row>
    <row r="66">
      <c r="A66" s="21" t="n"/>
      <c r="B66" s="21" t="n"/>
      <c r="C66" s="21" t="n"/>
      <c r="D66" s="22" t="n"/>
      <c r="E66" s="21" t="n"/>
      <c r="F66" s="21" t="n"/>
      <c r="G66" s="21" t="n"/>
      <c r="H66" s="48" t="n"/>
      <c r="I66" s="48" t="n"/>
      <c r="J66" s="21" t="n"/>
      <c r="K66" s="24" t="n"/>
      <c r="L66" s="24" t="n"/>
      <c r="M66" s="21" t="n"/>
      <c r="N66" s="25" t="n"/>
      <c r="O66" s="25" t="n"/>
      <c r="P66" s="25" t="n"/>
      <c r="Q66" s="25" t="n"/>
      <c r="R66" s="25" t="n"/>
      <c r="S66" s="25" t="n"/>
      <c r="T66" s="26">
        <f>IF($E66="","",IF(OR($N66="",$O66=""),"",MIN($N66,$O66)))</f>
        <v/>
      </c>
      <c r="U66" s="26">
        <f>IF($E66="","",IF(COUNT($P66,$R66,$S66)&lt;3,"",MAX(0,$P66+$R66-$S66)))</f>
        <v/>
      </c>
      <c r="V66" s="26">
        <f>IF(OR($T66="",$U66=""),"",$T66-$U66)</f>
        <v/>
      </c>
      <c r="W66" s="49">
        <f>IF(OR($T66="",$U66="",$T66=0),"",$U66/$T66)</f>
        <v/>
      </c>
      <c r="X66" s="28">
        <f>IF($E66="","",IF(OR($A66="",$B66="",$C66="",$D66="",$F66="",$G66="",$H66="",$I66="",$N66="",$O66="",$P66="",$Q66="",$R66="",$S66="",$I66&lt;$H66,$O66&gt;$N66,$N66&lt;=0,$O66&lt;=0,$P66&lt;0,$Q66&lt;0,$R66&lt;0,$S66&lt;0),"Data Issue",IF($U66&gt;$T66,"Over Capacity",IF(AND($Q66&gt;0,$P66&gt;=$T66),"Waitlist Pressure",IF($W66&gt;=Setup!$B$4,"Near Capacity",IF($W66&lt;Setup!$B$5,"Underfilled","On Track"))))))</f>
        <v/>
      </c>
      <c r="Y66" s="28">
        <f>IF($E66="","",IF(OR($X66="Data Issue",$X66="Over Capacity",$X66="Waitlist Pressure"),"Yes","No"))</f>
        <v/>
      </c>
    </row>
    <row r="67">
      <c r="A67" s="21" t="n"/>
      <c r="B67" s="21" t="n"/>
      <c r="C67" s="21" t="n"/>
      <c r="D67" s="22" t="n"/>
      <c r="E67" s="21" t="n"/>
      <c r="F67" s="21" t="n"/>
      <c r="G67" s="21" t="n"/>
      <c r="H67" s="48" t="n"/>
      <c r="I67" s="48" t="n"/>
      <c r="J67" s="21" t="n"/>
      <c r="K67" s="24" t="n"/>
      <c r="L67" s="24" t="n"/>
      <c r="M67" s="21" t="n"/>
      <c r="N67" s="25" t="n"/>
      <c r="O67" s="25" t="n"/>
      <c r="P67" s="25" t="n"/>
      <c r="Q67" s="25" t="n"/>
      <c r="R67" s="25" t="n"/>
      <c r="S67" s="25" t="n"/>
      <c r="T67" s="26">
        <f>IF($E67="","",IF(OR($N67="",$O67=""),"",MIN($N67,$O67)))</f>
        <v/>
      </c>
      <c r="U67" s="26">
        <f>IF($E67="","",IF(COUNT($P67,$R67,$S67)&lt;3,"",MAX(0,$P67+$R67-$S67)))</f>
        <v/>
      </c>
      <c r="V67" s="26">
        <f>IF(OR($T67="",$U67=""),"",$T67-$U67)</f>
        <v/>
      </c>
      <c r="W67" s="49">
        <f>IF(OR($T67="",$U67="",$T67=0),"",$U67/$T67)</f>
        <v/>
      </c>
      <c r="X67" s="28">
        <f>IF($E67="","",IF(OR($A67="",$B67="",$C67="",$D67="",$F67="",$G67="",$H67="",$I67="",$N67="",$O67="",$P67="",$Q67="",$R67="",$S67="",$I67&lt;$H67,$O67&gt;$N67,$N67&lt;=0,$O67&lt;=0,$P67&lt;0,$Q67&lt;0,$R67&lt;0,$S67&lt;0),"Data Issue",IF($U67&gt;$T67,"Over Capacity",IF(AND($Q67&gt;0,$P67&gt;=$T67),"Waitlist Pressure",IF($W67&gt;=Setup!$B$4,"Near Capacity",IF($W67&lt;Setup!$B$5,"Underfilled","On Track"))))))</f>
        <v/>
      </c>
      <c r="Y67" s="28">
        <f>IF($E67="","",IF(OR($X67="Data Issue",$X67="Over Capacity",$X67="Waitlist Pressure"),"Yes","No"))</f>
        <v/>
      </c>
    </row>
    <row r="68">
      <c r="A68" s="21" t="n"/>
      <c r="B68" s="21" t="n"/>
      <c r="C68" s="21" t="n"/>
      <c r="D68" s="22" t="n"/>
      <c r="E68" s="21" t="n"/>
      <c r="F68" s="21" t="n"/>
      <c r="G68" s="21" t="n"/>
      <c r="H68" s="48" t="n"/>
      <c r="I68" s="48" t="n"/>
      <c r="J68" s="21" t="n"/>
      <c r="K68" s="24" t="n"/>
      <c r="L68" s="24" t="n"/>
      <c r="M68" s="21" t="n"/>
      <c r="N68" s="25" t="n"/>
      <c r="O68" s="25" t="n"/>
      <c r="P68" s="25" t="n"/>
      <c r="Q68" s="25" t="n"/>
      <c r="R68" s="25" t="n"/>
      <c r="S68" s="25" t="n"/>
      <c r="T68" s="26">
        <f>IF($E68="","",IF(OR($N68="",$O68=""),"",MIN($N68,$O68)))</f>
        <v/>
      </c>
      <c r="U68" s="26">
        <f>IF($E68="","",IF(COUNT($P68,$R68,$S68)&lt;3,"",MAX(0,$P68+$R68-$S68)))</f>
        <v/>
      </c>
      <c r="V68" s="26">
        <f>IF(OR($T68="",$U68=""),"",$T68-$U68)</f>
        <v/>
      </c>
      <c r="W68" s="49">
        <f>IF(OR($T68="",$U68="",$T68=0),"",$U68/$T68)</f>
        <v/>
      </c>
      <c r="X68" s="28">
        <f>IF($E68="","",IF(OR($A68="",$B68="",$C68="",$D68="",$F68="",$G68="",$H68="",$I68="",$N68="",$O68="",$P68="",$Q68="",$R68="",$S68="",$I68&lt;$H68,$O68&gt;$N68,$N68&lt;=0,$O68&lt;=0,$P68&lt;0,$Q68&lt;0,$R68&lt;0,$S68&lt;0),"Data Issue",IF($U68&gt;$T68,"Over Capacity",IF(AND($Q68&gt;0,$P68&gt;=$T68),"Waitlist Pressure",IF($W68&gt;=Setup!$B$4,"Near Capacity",IF($W68&lt;Setup!$B$5,"Underfilled","On Track"))))))</f>
        <v/>
      </c>
      <c r="Y68" s="28">
        <f>IF($E68="","",IF(OR($X68="Data Issue",$X68="Over Capacity",$X68="Waitlist Pressure"),"Yes","No"))</f>
        <v/>
      </c>
    </row>
    <row r="69">
      <c r="A69" s="21" t="n"/>
      <c r="B69" s="21" t="n"/>
      <c r="C69" s="21" t="n"/>
      <c r="D69" s="22" t="n"/>
      <c r="E69" s="21" t="n"/>
      <c r="F69" s="21" t="n"/>
      <c r="G69" s="21" t="n"/>
      <c r="H69" s="48" t="n"/>
      <c r="I69" s="48" t="n"/>
      <c r="J69" s="21" t="n"/>
      <c r="K69" s="24" t="n"/>
      <c r="L69" s="24" t="n"/>
      <c r="M69" s="21" t="n"/>
      <c r="N69" s="25" t="n"/>
      <c r="O69" s="25" t="n"/>
      <c r="P69" s="25" t="n"/>
      <c r="Q69" s="25" t="n"/>
      <c r="R69" s="25" t="n"/>
      <c r="S69" s="25" t="n"/>
      <c r="T69" s="26">
        <f>IF($E69="","",IF(OR($N69="",$O69=""),"",MIN($N69,$O69)))</f>
        <v/>
      </c>
      <c r="U69" s="26">
        <f>IF($E69="","",IF(COUNT($P69,$R69,$S69)&lt;3,"",MAX(0,$P69+$R69-$S69)))</f>
        <v/>
      </c>
      <c r="V69" s="26">
        <f>IF(OR($T69="",$U69=""),"",$T69-$U69)</f>
        <v/>
      </c>
      <c r="W69" s="49">
        <f>IF(OR($T69="",$U69="",$T69=0),"",$U69/$T69)</f>
        <v/>
      </c>
      <c r="X69" s="28">
        <f>IF($E69="","",IF(OR($A69="",$B69="",$C69="",$D69="",$F69="",$G69="",$H69="",$I69="",$N69="",$O69="",$P69="",$Q69="",$R69="",$S69="",$I69&lt;$H69,$O69&gt;$N69,$N69&lt;=0,$O69&lt;=0,$P69&lt;0,$Q69&lt;0,$R69&lt;0,$S69&lt;0),"Data Issue",IF($U69&gt;$T69,"Over Capacity",IF(AND($Q69&gt;0,$P69&gt;=$T69),"Waitlist Pressure",IF($W69&gt;=Setup!$B$4,"Near Capacity",IF($W69&lt;Setup!$B$5,"Underfilled","On Track"))))))</f>
        <v/>
      </c>
      <c r="Y69" s="28">
        <f>IF($E69="","",IF(OR($X69="Data Issue",$X69="Over Capacity",$X69="Waitlist Pressure"),"Yes","No"))</f>
        <v/>
      </c>
    </row>
    <row r="70">
      <c r="A70" s="21" t="n"/>
      <c r="B70" s="21" t="n"/>
      <c r="C70" s="21" t="n"/>
      <c r="D70" s="22" t="n"/>
      <c r="E70" s="21" t="n"/>
      <c r="F70" s="21" t="n"/>
      <c r="G70" s="21" t="n"/>
      <c r="H70" s="48" t="n"/>
      <c r="I70" s="48" t="n"/>
      <c r="J70" s="21" t="n"/>
      <c r="K70" s="24" t="n"/>
      <c r="L70" s="24" t="n"/>
      <c r="M70" s="21" t="n"/>
      <c r="N70" s="25" t="n"/>
      <c r="O70" s="25" t="n"/>
      <c r="P70" s="25" t="n"/>
      <c r="Q70" s="25" t="n"/>
      <c r="R70" s="25" t="n"/>
      <c r="S70" s="25" t="n"/>
      <c r="T70" s="26">
        <f>IF($E70="","",IF(OR($N70="",$O70=""),"",MIN($N70,$O70)))</f>
        <v/>
      </c>
      <c r="U70" s="26">
        <f>IF($E70="","",IF(COUNT($P70,$R70,$S70)&lt;3,"",MAX(0,$P70+$R70-$S70)))</f>
        <v/>
      </c>
      <c r="V70" s="26">
        <f>IF(OR($T70="",$U70=""),"",$T70-$U70)</f>
        <v/>
      </c>
      <c r="W70" s="49">
        <f>IF(OR($T70="",$U70="",$T70=0),"",$U70/$T70)</f>
        <v/>
      </c>
      <c r="X70" s="28">
        <f>IF($E70="","",IF(OR($A70="",$B70="",$C70="",$D70="",$F70="",$G70="",$H70="",$I70="",$N70="",$O70="",$P70="",$Q70="",$R70="",$S70="",$I70&lt;$H70,$O70&gt;$N70,$N70&lt;=0,$O70&lt;=0,$P70&lt;0,$Q70&lt;0,$R70&lt;0,$S70&lt;0),"Data Issue",IF($U70&gt;$T70,"Over Capacity",IF(AND($Q70&gt;0,$P70&gt;=$T70),"Waitlist Pressure",IF($W70&gt;=Setup!$B$4,"Near Capacity",IF($W70&lt;Setup!$B$5,"Underfilled","On Track"))))))</f>
        <v/>
      </c>
      <c r="Y70" s="28">
        <f>IF($E70="","",IF(OR($X70="Data Issue",$X70="Over Capacity",$X70="Waitlist Pressure"),"Yes","No"))</f>
        <v/>
      </c>
    </row>
    <row r="71">
      <c r="A71" s="21" t="n"/>
      <c r="B71" s="21" t="n"/>
      <c r="C71" s="21" t="n"/>
      <c r="D71" s="22" t="n"/>
      <c r="E71" s="21" t="n"/>
      <c r="F71" s="21" t="n"/>
      <c r="G71" s="21" t="n"/>
      <c r="H71" s="48" t="n"/>
      <c r="I71" s="48" t="n"/>
      <c r="J71" s="21" t="n"/>
      <c r="K71" s="24" t="n"/>
      <c r="L71" s="24" t="n"/>
      <c r="M71" s="21" t="n"/>
      <c r="N71" s="25" t="n"/>
      <c r="O71" s="25" t="n"/>
      <c r="P71" s="25" t="n"/>
      <c r="Q71" s="25" t="n"/>
      <c r="R71" s="25" t="n"/>
      <c r="S71" s="25" t="n"/>
      <c r="T71" s="26">
        <f>IF($E71="","",IF(OR($N71="",$O71=""),"",MIN($N71,$O71)))</f>
        <v/>
      </c>
      <c r="U71" s="26">
        <f>IF($E71="","",IF(COUNT($P71,$R71,$S71)&lt;3,"",MAX(0,$P71+$R71-$S71)))</f>
        <v/>
      </c>
      <c r="V71" s="26">
        <f>IF(OR($T71="",$U71=""),"",$T71-$U71)</f>
        <v/>
      </c>
      <c r="W71" s="49">
        <f>IF(OR($T71="",$U71="",$T71=0),"",$U71/$T71)</f>
        <v/>
      </c>
      <c r="X71" s="28">
        <f>IF($E71="","",IF(OR($A71="",$B71="",$C71="",$D71="",$F71="",$G71="",$H71="",$I71="",$N71="",$O71="",$P71="",$Q71="",$R71="",$S71="",$I71&lt;$H71,$O71&gt;$N71,$N71&lt;=0,$O71&lt;=0,$P71&lt;0,$Q71&lt;0,$R71&lt;0,$S71&lt;0),"Data Issue",IF($U71&gt;$T71,"Over Capacity",IF(AND($Q71&gt;0,$P71&gt;=$T71),"Waitlist Pressure",IF($W71&gt;=Setup!$B$4,"Near Capacity",IF($W71&lt;Setup!$B$5,"Underfilled","On Track"))))))</f>
        <v/>
      </c>
      <c r="Y71" s="28">
        <f>IF($E71="","",IF(OR($X71="Data Issue",$X71="Over Capacity",$X71="Waitlist Pressure"),"Yes","No"))</f>
        <v/>
      </c>
    </row>
    <row r="72">
      <c r="A72" s="21" t="n"/>
      <c r="B72" s="21" t="n"/>
      <c r="C72" s="21" t="n"/>
      <c r="D72" s="22" t="n"/>
      <c r="E72" s="21" t="n"/>
      <c r="F72" s="21" t="n"/>
      <c r="G72" s="21" t="n"/>
      <c r="H72" s="48" t="n"/>
      <c r="I72" s="48" t="n"/>
      <c r="J72" s="21" t="n"/>
      <c r="K72" s="24" t="n"/>
      <c r="L72" s="24" t="n"/>
      <c r="M72" s="21" t="n"/>
      <c r="N72" s="25" t="n"/>
      <c r="O72" s="25" t="n"/>
      <c r="P72" s="25" t="n"/>
      <c r="Q72" s="25" t="n"/>
      <c r="R72" s="25" t="n"/>
      <c r="S72" s="25" t="n"/>
      <c r="T72" s="26">
        <f>IF($E72="","",IF(OR($N72="",$O72=""),"",MIN($N72,$O72)))</f>
        <v/>
      </c>
      <c r="U72" s="26">
        <f>IF($E72="","",IF(COUNT($P72,$R72,$S72)&lt;3,"",MAX(0,$P72+$R72-$S72)))</f>
        <v/>
      </c>
      <c r="V72" s="26">
        <f>IF(OR($T72="",$U72=""),"",$T72-$U72)</f>
        <v/>
      </c>
      <c r="W72" s="49">
        <f>IF(OR($T72="",$U72="",$T72=0),"",$U72/$T72)</f>
        <v/>
      </c>
      <c r="X72" s="28">
        <f>IF($E72="","",IF(OR($A72="",$B72="",$C72="",$D72="",$F72="",$G72="",$H72="",$I72="",$N72="",$O72="",$P72="",$Q72="",$R72="",$S72="",$I72&lt;$H72,$O72&gt;$N72,$N72&lt;=0,$O72&lt;=0,$P72&lt;0,$Q72&lt;0,$R72&lt;0,$S72&lt;0),"Data Issue",IF($U72&gt;$T72,"Over Capacity",IF(AND($Q72&gt;0,$P72&gt;=$T72),"Waitlist Pressure",IF($W72&gt;=Setup!$B$4,"Near Capacity",IF($W72&lt;Setup!$B$5,"Underfilled","On Track"))))))</f>
        <v/>
      </c>
      <c r="Y72" s="28">
        <f>IF($E72="","",IF(OR($X72="Data Issue",$X72="Over Capacity",$X72="Waitlist Pressure"),"Yes","No"))</f>
        <v/>
      </c>
    </row>
    <row r="73">
      <c r="A73" s="21" t="n"/>
      <c r="B73" s="21" t="n"/>
      <c r="C73" s="21" t="n"/>
      <c r="D73" s="22" t="n"/>
      <c r="E73" s="21" t="n"/>
      <c r="F73" s="21" t="n"/>
      <c r="G73" s="21" t="n"/>
      <c r="H73" s="48" t="n"/>
      <c r="I73" s="48" t="n"/>
      <c r="J73" s="21" t="n"/>
      <c r="K73" s="24" t="n"/>
      <c r="L73" s="24" t="n"/>
      <c r="M73" s="21" t="n"/>
      <c r="N73" s="25" t="n"/>
      <c r="O73" s="25" t="n"/>
      <c r="P73" s="25" t="n"/>
      <c r="Q73" s="25" t="n"/>
      <c r="R73" s="25" t="n"/>
      <c r="S73" s="25" t="n"/>
      <c r="T73" s="26">
        <f>IF($E73="","",IF(OR($N73="",$O73=""),"",MIN($N73,$O73)))</f>
        <v/>
      </c>
      <c r="U73" s="26">
        <f>IF($E73="","",IF(COUNT($P73,$R73,$S73)&lt;3,"",MAX(0,$P73+$R73-$S73)))</f>
        <v/>
      </c>
      <c r="V73" s="26">
        <f>IF(OR($T73="",$U73=""),"",$T73-$U73)</f>
        <v/>
      </c>
      <c r="W73" s="49">
        <f>IF(OR($T73="",$U73="",$T73=0),"",$U73/$T73)</f>
        <v/>
      </c>
      <c r="X73" s="28">
        <f>IF($E73="","",IF(OR($A73="",$B73="",$C73="",$D73="",$F73="",$G73="",$H73="",$I73="",$N73="",$O73="",$P73="",$Q73="",$R73="",$S73="",$I73&lt;$H73,$O73&gt;$N73,$N73&lt;=0,$O73&lt;=0,$P73&lt;0,$Q73&lt;0,$R73&lt;0,$S73&lt;0),"Data Issue",IF($U73&gt;$T73,"Over Capacity",IF(AND($Q73&gt;0,$P73&gt;=$T73),"Waitlist Pressure",IF($W73&gt;=Setup!$B$4,"Near Capacity",IF($W73&lt;Setup!$B$5,"Underfilled","On Track"))))))</f>
        <v/>
      </c>
      <c r="Y73" s="28">
        <f>IF($E73="","",IF(OR($X73="Data Issue",$X73="Over Capacity",$X73="Waitlist Pressure"),"Yes","No"))</f>
        <v/>
      </c>
    </row>
    <row r="74">
      <c r="A74" s="21" t="n"/>
      <c r="B74" s="21" t="n"/>
      <c r="C74" s="21" t="n"/>
      <c r="D74" s="22" t="n"/>
      <c r="E74" s="21" t="n"/>
      <c r="F74" s="21" t="n"/>
      <c r="G74" s="21" t="n"/>
      <c r="H74" s="48" t="n"/>
      <c r="I74" s="48" t="n"/>
      <c r="J74" s="21" t="n"/>
      <c r="K74" s="24" t="n"/>
      <c r="L74" s="24" t="n"/>
      <c r="M74" s="21" t="n"/>
      <c r="N74" s="25" t="n"/>
      <c r="O74" s="25" t="n"/>
      <c r="P74" s="25" t="n"/>
      <c r="Q74" s="25" t="n"/>
      <c r="R74" s="25" t="n"/>
      <c r="S74" s="25" t="n"/>
      <c r="T74" s="26">
        <f>IF($E74="","",IF(OR($N74="",$O74=""),"",MIN($N74,$O74)))</f>
        <v/>
      </c>
      <c r="U74" s="26">
        <f>IF($E74="","",IF(COUNT($P74,$R74,$S74)&lt;3,"",MAX(0,$P74+$R74-$S74)))</f>
        <v/>
      </c>
      <c r="V74" s="26">
        <f>IF(OR($T74="",$U74=""),"",$T74-$U74)</f>
        <v/>
      </c>
      <c r="W74" s="49">
        <f>IF(OR($T74="",$U74="",$T74=0),"",$U74/$T74)</f>
        <v/>
      </c>
      <c r="X74" s="28">
        <f>IF($E74="","",IF(OR($A74="",$B74="",$C74="",$D74="",$F74="",$G74="",$H74="",$I74="",$N74="",$O74="",$P74="",$Q74="",$R74="",$S74="",$I74&lt;$H74,$O74&gt;$N74,$N74&lt;=0,$O74&lt;=0,$P74&lt;0,$Q74&lt;0,$R74&lt;0,$S74&lt;0),"Data Issue",IF($U74&gt;$T74,"Over Capacity",IF(AND($Q74&gt;0,$P74&gt;=$T74),"Waitlist Pressure",IF($W74&gt;=Setup!$B$4,"Near Capacity",IF($W74&lt;Setup!$B$5,"Underfilled","On Track"))))))</f>
        <v/>
      </c>
      <c r="Y74" s="28">
        <f>IF($E74="","",IF(OR($X74="Data Issue",$X74="Over Capacity",$X74="Waitlist Pressure"),"Yes","No"))</f>
        <v/>
      </c>
    </row>
    <row r="75">
      <c r="A75" s="21" t="n"/>
      <c r="B75" s="21" t="n"/>
      <c r="C75" s="21" t="n"/>
      <c r="D75" s="22" t="n"/>
      <c r="E75" s="21" t="n"/>
      <c r="F75" s="21" t="n"/>
      <c r="G75" s="21" t="n"/>
      <c r="H75" s="48" t="n"/>
      <c r="I75" s="48" t="n"/>
      <c r="J75" s="21" t="n"/>
      <c r="K75" s="24" t="n"/>
      <c r="L75" s="24" t="n"/>
      <c r="M75" s="21" t="n"/>
      <c r="N75" s="25" t="n"/>
      <c r="O75" s="25" t="n"/>
      <c r="P75" s="25" t="n"/>
      <c r="Q75" s="25" t="n"/>
      <c r="R75" s="25" t="n"/>
      <c r="S75" s="25" t="n"/>
      <c r="T75" s="26">
        <f>IF($E75="","",IF(OR($N75="",$O75=""),"",MIN($N75,$O75)))</f>
        <v/>
      </c>
      <c r="U75" s="26">
        <f>IF($E75="","",IF(COUNT($P75,$R75,$S75)&lt;3,"",MAX(0,$P75+$R75-$S75)))</f>
        <v/>
      </c>
      <c r="V75" s="26">
        <f>IF(OR($T75="",$U75=""),"",$T75-$U75)</f>
        <v/>
      </c>
      <c r="W75" s="49">
        <f>IF(OR($T75="",$U75="",$T75=0),"",$U75/$T75)</f>
        <v/>
      </c>
      <c r="X75" s="28">
        <f>IF($E75="","",IF(OR($A75="",$B75="",$C75="",$D75="",$F75="",$G75="",$H75="",$I75="",$N75="",$O75="",$P75="",$Q75="",$R75="",$S75="",$I75&lt;$H75,$O75&gt;$N75,$N75&lt;=0,$O75&lt;=0,$P75&lt;0,$Q75&lt;0,$R75&lt;0,$S75&lt;0),"Data Issue",IF($U75&gt;$T75,"Over Capacity",IF(AND($Q75&gt;0,$P75&gt;=$T75),"Waitlist Pressure",IF($W75&gt;=Setup!$B$4,"Near Capacity",IF($W75&lt;Setup!$B$5,"Underfilled","On Track"))))))</f>
        <v/>
      </c>
      <c r="Y75" s="28">
        <f>IF($E75="","",IF(OR($X75="Data Issue",$X75="Over Capacity",$X75="Waitlist Pressure"),"Yes","No"))</f>
        <v/>
      </c>
    </row>
    <row r="76">
      <c r="A76" s="21" t="n"/>
      <c r="B76" s="21" t="n"/>
      <c r="C76" s="21" t="n"/>
      <c r="D76" s="22" t="n"/>
      <c r="E76" s="21" t="n"/>
      <c r="F76" s="21" t="n"/>
      <c r="G76" s="21" t="n"/>
      <c r="H76" s="48" t="n"/>
      <c r="I76" s="48" t="n"/>
      <c r="J76" s="21" t="n"/>
      <c r="K76" s="24" t="n"/>
      <c r="L76" s="24" t="n"/>
      <c r="M76" s="21" t="n"/>
      <c r="N76" s="25" t="n"/>
      <c r="O76" s="25" t="n"/>
      <c r="P76" s="25" t="n"/>
      <c r="Q76" s="25" t="n"/>
      <c r="R76" s="25" t="n"/>
      <c r="S76" s="25" t="n"/>
      <c r="T76" s="26">
        <f>IF($E76="","",IF(OR($N76="",$O76=""),"",MIN($N76,$O76)))</f>
        <v/>
      </c>
      <c r="U76" s="26">
        <f>IF($E76="","",IF(COUNT($P76,$R76,$S76)&lt;3,"",MAX(0,$P76+$R76-$S76)))</f>
        <v/>
      </c>
      <c r="V76" s="26">
        <f>IF(OR($T76="",$U76=""),"",$T76-$U76)</f>
        <v/>
      </c>
      <c r="W76" s="49">
        <f>IF(OR($T76="",$U76="",$T76=0),"",$U76/$T76)</f>
        <v/>
      </c>
      <c r="X76" s="28">
        <f>IF($E76="","",IF(OR($A76="",$B76="",$C76="",$D76="",$F76="",$G76="",$H76="",$I76="",$N76="",$O76="",$P76="",$Q76="",$R76="",$S76="",$I76&lt;$H76,$O76&gt;$N76,$N76&lt;=0,$O76&lt;=0,$P76&lt;0,$Q76&lt;0,$R76&lt;0,$S76&lt;0),"Data Issue",IF($U76&gt;$T76,"Over Capacity",IF(AND($Q76&gt;0,$P76&gt;=$T76),"Waitlist Pressure",IF($W76&gt;=Setup!$B$4,"Near Capacity",IF($W76&lt;Setup!$B$5,"Underfilled","On Track"))))))</f>
        <v/>
      </c>
      <c r="Y76" s="28">
        <f>IF($E76="","",IF(OR($X76="Data Issue",$X76="Over Capacity",$X76="Waitlist Pressure"),"Yes","No"))</f>
        <v/>
      </c>
    </row>
    <row r="77">
      <c r="A77" s="21" t="n"/>
      <c r="B77" s="21" t="n"/>
      <c r="C77" s="21" t="n"/>
      <c r="D77" s="22" t="n"/>
      <c r="E77" s="21" t="n"/>
      <c r="F77" s="21" t="n"/>
      <c r="G77" s="21" t="n"/>
      <c r="H77" s="48" t="n"/>
      <c r="I77" s="48" t="n"/>
      <c r="J77" s="21" t="n"/>
      <c r="K77" s="24" t="n"/>
      <c r="L77" s="24" t="n"/>
      <c r="M77" s="21" t="n"/>
      <c r="N77" s="25" t="n"/>
      <c r="O77" s="25" t="n"/>
      <c r="P77" s="25" t="n"/>
      <c r="Q77" s="25" t="n"/>
      <c r="R77" s="25" t="n"/>
      <c r="S77" s="25" t="n"/>
      <c r="T77" s="26">
        <f>IF($E77="","",IF(OR($N77="",$O77=""),"",MIN($N77,$O77)))</f>
        <v/>
      </c>
      <c r="U77" s="26">
        <f>IF($E77="","",IF(COUNT($P77,$R77,$S77)&lt;3,"",MAX(0,$P77+$R77-$S77)))</f>
        <v/>
      </c>
      <c r="V77" s="26">
        <f>IF(OR($T77="",$U77=""),"",$T77-$U77)</f>
        <v/>
      </c>
      <c r="W77" s="49">
        <f>IF(OR($T77="",$U77="",$T77=0),"",$U77/$T77)</f>
        <v/>
      </c>
      <c r="X77" s="28">
        <f>IF($E77="","",IF(OR($A77="",$B77="",$C77="",$D77="",$F77="",$G77="",$H77="",$I77="",$N77="",$O77="",$P77="",$Q77="",$R77="",$S77="",$I77&lt;$H77,$O77&gt;$N77,$N77&lt;=0,$O77&lt;=0,$P77&lt;0,$Q77&lt;0,$R77&lt;0,$S77&lt;0),"Data Issue",IF($U77&gt;$T77,"Over Capacity",IF(AND($Q77&gt;0,$P77&gt;=$T77),"Waitlist Pressure",IF($W77&gt;=Setup!$B$4,"Near Capacity",IF($W77&lt;Setup!$B$5,"Underfilled","On Track"))))))</f>
        <v/>
      </c>
      <c r="Y77" s="28">
        <f>IF($E77="","",IF(OR($X77="Data Issue",$X77="Over Capacity",$X77="Waitlist Pressure"),"Yes","No"))</f>
        <v/>
      </c>
    </row>
    <row r="78">
      <c r="A78" s="21" t="n"/>
      <c r="B78" s="21" t="n"/>
      <c r="C78" s="21" t="n"/>
      <c r="D78" s="22" t="n"/>
      <c r="E78" s="21" t="n"/>
      <c r="F78" s="21" t="n"/>
      <c r="G78" s="21" t="n"/>
      <c r="H78" s="48" t="n"/>
      <c r="I78" s="48" t="n"/>
      <c r="J78" s="21" t="n"/>
      <c r="K78" s="24" t="n"/>
      <c r="L78" s="24" t="n"/>
      <c r="M78" s="21" t="n"/>
      <c r="N78" s="25" t="n"/>
      <c r="O78" s="25" t="n"/>
      <c r="P78" s="25" t="n"/>
      <c r="Q78" s="25" t="n"/>
      <c r="R78" s="25" t="n"/>
      <c r="S78" s="25" t="n"/>
      <c r="T78" s="26">
        <f>IF($E78="","",IF(OR($N78="",$O78=""),"",MIN($N78,$O78)))</f>
        <v/>
      </c>
      <c r="U78" s="26">
        <f>IF($E78="","",IF(COUNT($P78,$R78,$S78)&lt;3,"",MAX(0,$P78+$R78-$S78)))</f>
        <v/>
      </c>
      <c r="V78" s="26">
        <f>IF(OR($T78="",$U78=""),"",$T78-$U78)</f>
        <v/>
      </c>
      <c r="W78" s="49">
        <f>IF(OR($T78="",$U78="",$T78=0),"",$U78/$T78)</f>
        <v/>
      </c>
      <c r="X78" s="28">
        <f>IF($E78="","",IF(OR($A78="",$B78="",$C78="",$D78="",$F78="",$G78="",$H78="",$I78="",$N78="",$O78="",$P78="",$Q78="",$R78="",$S78="",$I78&lt;$H78,$O78&gt;$N78,$N78&lt;=0,$O78&lt;=0,$P78&lt;0,$Q78&lt;0,$R78&lt;0,$S78&lt;0),"Data Issue",IF($U78&gt;$T78,"Over Capacity",IF(AND($Q78&gt;0,$P78&gt;=$T78),"Waitlist Pressure",IF($W78&gt;=Setup!$B$4,"Near Capacity",IF($W78&lt;Setup!$B$5,"Underfilled","On Track"))))))</f>
        <v/>
      </c>
      <c r="Y78" s="28">
        <f>IF($E78="","",IF(OR($X78="Data Issue",$X78="Over Capacity",$X78="Waitlist Pressure"),"Yes","No"))</f>
        <v/>
      </c>
    </row>
    <row r="79">
      <c r="A79" s="21" t="n"/>
      <c r="B79" s="21" t="n"/>
      <c r="C79" s="21" t="n"/>
      <c r="D79" s="22" t="n"/>
      <c r="E79" s="21" t="n"/>
      <c r="F79" s="21" t="n"/>
      <c r="G79" s="21" t="n"/>
      <c r="H79" s="48" t="n"/>
      <c r="I79" s="48" t="n"/>
      <c r="J79" s="21" t="n"/>
      <c r="K79" s="24" t="n"/>
      <c r="L79" s="24" t="n"/>
      <c r="M79" s="21" t="n"/>
      <c r="N79" s="25" t="n"/>
      <c r="O79" s="25" t="n"/>
      <c r="P79" s="25" t="n"/>
      <c r="Q79" s="25" t="n"/>
      <c r="R79" s="25" t="n"/>
      <c r="S79" s="25" t="n"/>
      <c r="T79" s="26">
        <f>IF($E79="","",IF(OR($N79="",$O79=""),"",MIN($N79,$O79)))</f>
        <v/>
      </c>
      <c r="U79" s="26">
        <f>IF($E79="","",IF(COUNT($P79,$R79,$S79)&lt;3,"",MAX(0,$P79+$R79-$S79)))</f>
        <v/>
      </c>
      <c r="V79" s="26">
        <f>IF(OR($T79="",$U79=""),"",$T79-$U79)</f>
        <v/>
      </c>
      <c r="W79" s="49">
        <f>IF(OR($T79="",$U79="",$T79=0),"",$U79/$T79)</f>
        <v/>
      </c>
      <c r="X79" s="28">
        <f>IF($E79="","",IF(OR($A79="",$B79="",$C79="",$D79="",$F79="",$G79="",$H79="",$I79="",$N79="",$O79="",$P79="",$Q79="",$R79="",$S79="",$I79&lt;$H79,$O79&gt;$N79,$N79&lt;=0,$O79&lt;=0,$P79&lt;0,$Q79&lt;0,$R79&lt;0,$S79&lt;0),"Data Issue",IF($U79&gt;$T79,"Over Capacity",IF(AND($Q79&gt;0,$P79&gt;=$T79),"Waitlist Pressure",IF($W79&gt;=Setup!$B$4,"Near Capacity",IF($W79&lt;Setup!$B$5,"Underfilled","On Track"))))))</f>
        <v/>
      </c>
      <c r="Y79" s="28">
        <f>IF($E79="","",IF(OR($X79="Data Issue",$X79="Over Capacity",$X79="Waitlist Pressure"),"Yes","No"))</f>
        <v/>
      </c>
    </row>
    <row r="80">
      <c r="A80" s="21" t="n"/>
      <c r="B80" s="21" t="n"/>
      <c r="C80" s="21" t="n"/>
      <c r="D80" s="22" t="n"/>
      <c r="E80" s="21" t="n"/>
      <c r="F80" s="21" t="n"/>
      <c r="G80" s="21" t="n"/>
      <c r="H80" s="48" t="n"/>
      <c r="I80" s="48" t="n"/>
      <c r="J80" s="21" t="n"/>
      <c r="K80" s="24" t="n"/>
      <c r="L80" s="24" t="n"/>
      <c r="M80" s="21" t="n"/>
      <c r="N80" s="25" t="n"/>
      <c r="O80" s="25" t="n"/>
      <c r="P80" s="25" t="n"/>
      <c r="Q80" s="25" t="n"/>
      <c r="R80" s="25" t="n"/>
      <c r="S80" s="25" t="n"/>
      <c r="T80" s="26">
        <f>IF($E80="","",IF(OR($N80="",$O80=""),"",MIN($N80,$O80)))</f>
        <v/>
      </c>
      <c r="U80" s="26">
        <f>IF($E80="","",IF(COUNT($P80,$R80,$S80)&lt;3,"",MAX(0,$P80+$R80-$S80)))</f>
        <v/>
      </c>
      <c r="V80" s="26">
        <f>IF(OR($T80="",$U80=""),"",$T80-$U80)</f>
        <v/>
      </c>
      <c r="W80" s="49">
        <f>IF(OR($T80="",$U80="",$T80=0),"",$U80/$T80)</f>
        <v/>
      </c>
      <c r="X80" s="28">
        <f>IF($E80="","",IF(OR($A80="",$B80="",$C80="",$D80="",$F80="",$G80="",$H80="",$I80="",$N80="",$O80="",$P80="",$Q80="",$R80="",$S80="",$I80&lt;$H80,$O80&gt;$N80,$N80&lt;=0,$O80&lt;=0,$P80&lt;0,$Q80&lt;0,$R80&lt;0,$S80&lt;0),"Data Issue",IF($U80&gt;$T80,"Over Capacity",IF(AND($Q80&gt;0,$P80&gt;=$T80),"Waitlist Pressure",IF($W80&gt;=Setup!$B$4,"Near Capacity",IF($W80&lt;Setup!$B$5,"Underfilled","On Track"))))))</f>
        <v/>
      </c>
      <c r="Y80" s="28">
        <f>IF($E80="","",IF(OR($X80="Data Issue",$X80="Over Capacity",$X80="Waitlist Pressure"),"Yes","No"))</f>
        <v/>
      </c>
    </row>
    <row r="81">
      <c r="A81" s="21" t="n"/>
      <c r="B81" s="21" t="n"/>
      <c r="C81" s="21" t="n"/>
      <c r="D81" s="22" t="n"/>
      <c r="E81" s="21" t="n"/>
      <c r="F81" s="21" t="n"/>
      <c r="G81" s="21" t="n"/>
      <c r="H81" s="48" t="n"/>
      <c r="I81" s="48" t="n"/>
      <c r="J81" s="21" t="n"/>
      <c r="K81" s="24" t="n"/>
      <c r="L81" s="24" t="n"/>
      <c r="M81" s="21" t="n"/>
      <c r="N81" s="25" t="n"/>
      <c r="O81" s="25" t="n"/>
      <c r="P81" s="25" t="n"/>
      <c r="Q81" s="25" t="n"/>
      <c r="R81" s="25" t="n"/>
      <c r="S81" s="25" t="n"/>
      <c r="T81" s="26">
        <f>IF($E81="","",IF(OR($N81="",$O81=""),"",MIN($N81,$O81)))</f>
        <v/>
      </c>
      <c r="U81" s="26">
        <f>IF($E81="","",IF(COUNT($P81,$R81,$S81)&lt;3,"",MAX(0,$P81+$R81-$S81)))</f>
        <v/>
      </c>
      <c r="V81" s="26">
        <f>IF(OR($T81="",$U81=""),"",$T81-$U81)</f>
        <v/>
      </c>
      <c r="W81" s="49">
        <f>IF(OR($T81="",$U81="",$T81=0),"",$U81/$T81)</f>
        <v/>
      </c>
      <c r="X81" s="28">
        <f>IF($E81="","",IF(OR($A81="",$B81="",$C81="",$D81="",$F81="",$G81="",$H81="",$I81="",$N81="",$O81="",$P81="",$Q81="",$R81="",$S81="",$I81&lt;$H81,$O81&gt;$N81,$N81&lt;=0,$O81&lt;=0,$P81&lt;0,$Q81&lt;0,$R81&lt;0,$S81&lt;0),"Data Issue",IF($U81&gt;$T81,"Over Capacity",IF(AND($Q81&gt;0,$P81&gt;=$T81),"Waitlist Pressure",IF($W81&gt;=Setup!$B$4,"Near Capacity",IF($W81&lt;Setup!$B$5,"Underfilled","On Track"))))))</f>
        <v/>
      </c>
      <c r="Y81" s="28">
        <f>IF($E81="","",IF(OR($X81="Data Issue",$X81="Over Capacity",$X81="Waitlist Pressure"),"Yes","No"))</f>
        <v/>
      </c>
    </row>
    <row r="82">
      <c r="A82" s="21" t="n"/>
      <c r="B82" s="21" t="n"/>
      <c r="C82" s="21" t="n"/>
      <c r="D82" s="22" t="n"/>
      <c r="E82" s="21" t="n"/>
      <c r="F82" s="21" t="n"/>
      <c r="G82" s="21" t="n"/>
      <c r="H82" s="48" t="n"/>
      <c r="I82" s="48" t="n"/>
      <c r="J82" s="21" t="n"/>
      <c r="K82" s="24" t="n"/>
      <c r="L82" s="24" t="n"/>
      <c r="M82" s="21" t="n"/>
      <c r="N82" s="25" t="n"/>
      <c r="O82" s="25" t="n"/>
      <c r="P82" s="25" t="n"/>
      <c r="Q82" s="25" t="n"/>
      <c r="R82" s="25" t="n"/>
      <c r="S82" s="25" t="n"/>
      <c r="T82" s="26">
        <f>IF($E82="","",IF(OR($N82="",$O82=""),"",MIN($N82,$O82)))</f>
        <v/>
      </c>
      <c r="U82" s="26">
        <f>IF($E82="","",IF(COUNT($P82,$R82,$S82)&lt;3,"",MAX(0,$P82+$R82-$S82)))</f>
        <v/>
      </c>
      <c r="V82" s="26">
        <f>IF(OR($T82="",$U82=""),"",$T82-$U82)</f>
        <v/>
      </c>
      <c r="W82" s="49">
        <f>IF(OR($T82="",$U82="",$T82=0),"",$U82/$T82)</f>
        <v/>
      </c>
      <c r="X82" s="28">
        <f>IF($E82="","",IF(OR($A82="",$B82="",$C82="",$D82="",$F82="",$G82="",$H82="",$I82="",$N82="",$O82="",$P82="",$Q82="",$R82="",$S82="",$I82&lt;$H82,$O82&gt;$N82,$N82&lt;=0,$O82&lt;=0,$P82&lt;0,$Q82&lt;0,$R82&lt;0,$S82&lt;0),"Data Issue",IF($U82&gt;$T82,"Over Capacity",IF(AND($Q82&gt;0,$P82&gt;=$T82),"Waitlist Pressure",IF($W82&gt;=Setup!$B$4,"Near Capacity",IF($W82&lt;Setup!$B$5,"Underfilled","On Track"))))))</f>
        <v/>
      </c>
      <c r="Y82" s="28">
        <f>IF($E82="","",IF(OR($X82="Data Issue",$X82="Over Capacity",$X82="Waitlist Pressure"),"Yes","No"))</f>
        <v/>
      </c>
    </row>
    <row r="83">
      <c r="A83" s="21" t="n"/>
      <c r="B83" s="21" t="n"/>
      <c r="C83" s="21" t="n"/>
      <c r="D83" s="22" t="n"/>
      <c r="E83" s="21" t="n"/>
      <c r="F83" s="21" t="n"/>
      <c r="G83" s="21" t="n"/>
      <c r="H83" s="48" t="n"/>
      <c r="I83" s="48" t="n"/>
      <c r="J83" s="21" t="n"/>
      <c r="K83" s="24" t="n"/>
      <c r="L83" s="24" t="n"/>
      <c r="M83" s="21" t="n"/>
      <c r="N83" s="25" t="n"/>
      <c r="O83" s="25" t="n"/>
      <c r="P83" s="25" t="n"/>
      <c r="Q83" s="25" t="n"/>
      <c r="R83" s="25" t="n"/>
      <c r="S83" s="25" t="n"/>
      <c r="T83" s="26">
        <f>IF($E83="","",IF(OR($N83="",$O83=""),"",MIN($N83,$O83)))</f>
        <v/>
      </c>
      <c r="U83" s="26">
        <f>IF($E83="","",IF(COUNT($P83,$R83,$S83)&lt;3,"",MAX(0,$P83+$R83-$S83)))</f>
        <v/>
      </c>
      <c r="V83" s="26">
        <f>IF(OR($T83="",$U83=""),"",$T83-$U83)</f>
        <v/>
      </c>
      <c r="W83" s="49">
        <f>IF(OR($T83="",$U83="",$T83=0),"",$U83/$T83)</f>
        <v/>
      </c>
      <c r="X83" s="28">
        <f>IF($E83="","",IF(OR($A83="",$B83="",$C83="",$D83="",$F83="",$G83="",$H83="",$I83="",$N83="",$O83="",$P83="",$Q83="",$R83="",$S83="",$I83&lt;$H83,$O83&gt;$N83,$N83&lt;=0,$O83&lt;=0,$P83&lt;0,$Q83&lt;0,$R83&lt;0,$S83&lt;0),"Data Issue",IF($U83&gt;$T83,"Over Capacity",IF(AND($Q83&gt;0,$P83&gt;=$T83),"Waitlist Pressure",IF($W83&gt;=Setup!$B$4,"Near Capacity",IF($W83&lt;Setup!$B$5,"Underfilled","On Track"))))))</f>
        <v/>
      </c>
      <c r="Y83" s="28">
        <f>IF($E83="","",IF(OR($X83="Data Issue",$X83="Over Capacity",$X83="Waitlist Pressure"),"Yes","No"))</f>
        <v/>
      </c>
    </row>
    <row r="84">
      <c r="A84" s="21" t="n"/>
      <c r="B84" s="21" t="n"/>
      <c r="C84" s="21" t="n"/>
      <c r="D84" s="22" t="n"/>
      <c r="E84" s="21" t="n"/>
      <c r="F84" s="21" t="n"/>
      <c r="G84" s="21" t="n"/>
      <c r="H84" s="48" t="n"/>
      <c r="I84" s="48" t="n"/>
      <c r="J84" s="21" t="n"/>
      <c r="K84" s="24" t="n"/>
      <c r="L84" s="24" t="n"/>
      <c r="M84" s="21" t="n"/>
      <c r="N84" s="25" t="n"/>
      <c r="O84" s="25" t="n"/>
      <c r="P84" s="25" t="n"/>
      <c r="Q84" s="25" t="n"/>
      <c r="R84" s="25" t="n"/>
      <c r="S84" s="25" t="n"/>
      <c r="T84" s="26">
        <f>IF($E84="","",IF(OR($N84="",$O84=""),"",MIN($N84,$O84)))</f>
        <v/>
      </c>
      <c r="U84" s="26">
        <f>IF($E84="","",IF(COUNT($P84,$R84,$S84)&lt;3,"",MAX(0,$P84+$R84-$S84)))</f>
        <v/>
      </c>
      <c r="V84" s="26">
        <f>IF(OR($T84="",$U84=""),"",$T84-$U84)</f>
        <v/>
      </c>
      <c r="W84" s="49">
        <f>IF(OR($T84="",$U84="",$T84=0),"",$U84/$T84)</f>
        <v/>
      </c>
      <c r="X84" s="28">
        <f>IF($E84="","",IF(OR($A84="",$B84="",$C84="",$D84="",$F84="",$G84="",$H84="",$I84="",$N84="",$O84="",$P84="",$Q84="",$R84="",$S84="",$I84&lt;$H84,$O84&gt;$N84,$N84&lt;=0,$O84&lt;=0,$P84&lt;0,$Q84&lt;0,$R84&lt;0,$S84&lt;0),"Data Issue",IF($U84&gt;$T84,"Over Capacity",IF(AND($Q84&gt;0,$P84&gt;=$T84),"Waitlist Pressure",IF($W84&gt;=Setup!$B$4,"Near Capacity",IF($W84&lt;Setup!$B$5,"Underfilled","On Track"))))))</f>
        <v/>
      </c>
      <c r="Y84" s="28">
        <f>IF($E84="","",IF(OR($X84="Data Issue",$X84="Over Capacity",$X84="Waitlist Pressure"),"Yes","No"))</f>
        <v/>
      </c>
    </row>
    <row r="85">
      <c r="A85" s="21" t="n"/>
      <c r="B85" s="21" t="n"/>
      <c r="C85" s="21" t="n"/>
      <c r="D85" s="22" t="n"/>
      <c r="E85" s="21" t="n"/>
      <c r="F85" s="21" t="n"/>
      <c r="G85" s="21" t="n"/>
      <c r="H85" s="48" t="n"/>
      <c r="I85" s="48" t="n"/>
      <c r="J85" s="21" t="n"/>
      <c r="K85" s="24" t="n"/>
      <c r="L85" s="24" t="n"/>
      <c r="M85" s="21" t="n"/>
      <c r="N85" s="25" t="n"/>
      <c r="O85" s="25" t="n"/>
      <c r="P85" s="25" t="n"/>
      <c r="Q85" s="25" t="n"/>
      <c r="R85" s="25" t="n"/>
      <c r="S85" s="25" t="n"/>
      <c r="T85" s="26">
        <f>IF($E85="","",IF(OR($N85="",$O85=""),"",MIN($N85,$O85)))</f>
        <v/>
      </c>
      <c r="U85" s="26">
        <f>IF($E85="","",IF(COUNT($P85,$R85,$S85)&lt;3,"",MAX(0,$P85+$R85-$S85)))</f>
        <v/>
      </c>
      <c r="V85" s="26">
        <f>IF(OR($T85="",$U85=""),"",$T85-$U85)</f>
        <v/>
      </c>
      <c r="W85" s="49">
        <f>IF(OR($T85="",$U85="",$T85=0),"",$U85/$T85)</f>
        <v/>
      </c>
      <c r="X85" s="28">
        <f>IF($E85="","",IF(OR($A85="",$B85="",$C85="",$D85="",$F85="",$G85="",$H85="",$I85="",$N85="",$O85="",$P85="",$Q85="",$R85="",$S85="",$I85&lt;$H85,$O85&gt;$N85,$N85&lt;=0,$O85&lt;=0,$P85&lt;0,$Q85&lt;0,$R85&lt;0,$S85&lt;0),"Data Issue",IF($U85&gt;$T85,"Over Capacity",IF(AND($Q85&gt;0,$P85&gt;=$T85),"Waitlist Pressure",IF($W85&gt;=Setup!$B$4,"Near Capacity",IF($W85&lt;Setup!$B$5,"Underfilled","On Track"))))))</f>
        <v/>
      </c>
      <c r="Y85" s="28">
        <f>IF($E85="","",IF(OR($X85="Data Issue",$X85="Over Capacity",$X85="Waitlist Pressure"),"Yes","No"))</f>
        <v/>
      </c>
    </row>
    <row r="86">
      <c r="A86" s="21" t="n"/>
      <c r="B86" s="21" t="n"/>
      <c r="C86" s="21" t="n"/>
      <c r="D86" s="22" t="n"/>
      <c r="E86" s="21" t="n"/>
      <c r="F86" s="21" t="n"/>
      <c r="G86" s="21" t="n"/>
      <c r="H86" s="48" t="n"/>
      <c r="I86" s="48" t="n"/>
      <c r="J86" s="21" t="n"/>
      <c r="K86" s="24" t="n"/>
      <c r="L86" s="24" t="n"/>
      <c r="M86" s="21" t="n"/>
      <c r="N86" s="25" t="n"/>
      <c r="O86" s="25" t="n"/>
      <c r="P86" s="25" t="n"/>
      <c r="Q86" s="25" t="n"/>
      <c r="R86" s="25" t="n"/>
      <c r="S86" s="25" t="n"/>
      <c r="T86" s="26">
        <f>IF($E86="","",IF(OR($N86="",$O86=""),"",MIN($N86,$O86)))</f>
        <v/>
      </c>
      <c r="U86" s="26">
        <f>IF($E86="","",IF(COUNT($P86,$R86,$S86)&lt;3,"",MAX(0,$P86+$R86-$S86)))</f>
        <v/>
      </c>
      <c r="V86" s="26">
        <f>IF(OR($T86="",$U86=""),"",$T86-$U86)</f>
        <v/>
      </c>
      <c r="W86" s="49">
        <f>IF(OR($T86="",$U86="",$T86=0),"",$U86/$T86)</f>
        <v/>
      </c>
      <c r="X86" s="28">
        <f>IF($E86="","",IF(OR($A86="",$B86="",$C86="",$D86="",$F86="",$G86="",$H86="",$I86="",$N86="",$O86="",$P86="",$Q86="",$R86="",$S86="",$I86&lt;$H86,$O86&gt;$N86,$N86&lt;=0,$O86&lt;=0,$P86&lt;0,$Q86&lt;0,$R86&lt;0,$S86&lt;0),"Data Issue",IF($U86&gt;$T86,"Over Capacity",IF(AND($Q86&gt;0,$P86&gt;=$T86),"Waitlist Pressure",IF($W86&gt;=Setup!$B$4,"Near Capacity",IF($W86&lt;Setup!$B$5,"Underfilled","On Track"))))))</f>
        <v/>
      </c>
      <c r="Y86" s="28">
        <f>IF($E86="","",IF(OR($X86="Data Issue",$X86="Over Capacity",$X86="Waitlist Pressure"),"Yes","No"))</f>
        <v/>
      </c>
    </row>
    <row r="87">
      <c r="A87" s="21" t="n"/>
      <c r="B87" s="21" t="n"/>
      <c r="C87" s="21" t="n"/>
      <c r="D87" s="22" t="n"/>
      <c r="E87" s="21" t="n"/>
      <c r="F87" s="21" t="n"/>
      <c r="G87" s="21" t="n"/>
      <c r="H87" s="48" t="n"/>
      <c r="I87" s="48" t="n"/>
      <c r="J87" s="21" t="n"/>
      <c r="K87" s="24" t="n"/>
      <c r="L87" s="24" t="n"/>
      <c r="M87" s="21" t="n"/>
      <c r="N87" s="25" t="n"/>
      <c r="O87" s="25" t="n"/>
      <c r="P87" s="25" t="n"/>
      <c r="Q87" s="25" t="n"/>
      <c r="R87" s="25" t="n"/>
      <c r="S87" s="25" t="n"/>
      <c r="T87" s="26">
        <f>IF($E87="","",IF(OR($N87="",$O87=""),"",MIN($N87,$O87)))</f>
        <v/>
      </c>
      <c r="U87" s="26">
        <f>IF($E87="","",IF(COUNT($P87,$R87,$S87)&lt;3,"",MAX(0,$P87+$R87-$S87)))</f>
        <v/>
      </c>
      <c r="V87" s="26">
        <f>IF(OR($T87="",$U87=""),"",$T87-$U87)</f>
        <v/>
      </c>
      <c r="W87" s="49">
        <f>IF(OR($T87="",$U87="",$T87=0),"",$U87/$T87)</f>
        <v/>
      </c>
      <c r="X87" s="28">
        <f>IF($E87="","",IF(OR($A87="",$B87="",$C87="",$D87="",$F87="",$G87="",$H87="",$I87="",$N87="",$O87="",$P87="",$Q87="",$R87="",$S87="",$I87&lt;$H87,$O87&gt;$N87,$N87&lt;=0,$O87&lt;=0,$P87&lt;0,$Q87&lt;0,$R87&lt;0,$S87&lt;0),"Data Issue",IF($U87&gt;$T87,"Over Capacity",IF(AND($Q87&gt;0,$P87&gt;=$T87),"Waitlist Pressure",IF($W87&gt;=Setup!$B$4,"Near Capacity",IF($W87&lt;Setup!$B$5,"Underfilled","On Track"))))))</f>
        <v/>
      </c>
      <c r="Y87" s="28">
        <f>IF($E87="","",IF(OR($X87="Data Issue",$X87="Over Capacity",$X87="Waitlist Pressure"),"Yes","No"))</f>
        <v/>
      </c>
    </row>
    <row r="88">
      <c r="A88" s="21" t="n"/>
      <c r="B88" s="21" t="n"/>
      <c r="C88" s="21" t="n"/>
      <c r="D88" s="22" t="n"/>
      <c r="E88" s="21" t="n"/>
      <c r="F88" s="21" t="n"/>
      <c r="G88" s="21" t="n"/>
      <c r="H88" s="48" t="n"/>
      <c r="I88" s="48" t="n"/>
      <c r="J88" s="21" t="n"/>
      <c r="K88" s="24" t="n"/>
      <c r="L88" s="24" t="n"/>
      <c r="M88" s="21" t="n"/>
      <c r="N88" s="25" t="n"/>
      <c r="O88" s="25" t="n"/>
      <c r="P88" s="25" t="n"/>
      <c r="Q88" s="25" t="n"/>
      <c r="R88" s="25" t="n"/>
      <c r="S88" s="25" t="n"/>
      <c r="T88" s="26">
        <f>IF($E88="","",IF(OR($N88="",$O88=""),"",MIN($N88,$O88)))</f>
        <v/>
      </c>
      <c r="U88" s="26">
        <f>IF($E88="","",IF(COUNT($P88,$R88,$S88)&lt;3,"",MAX(0,$P88+$R88-$S88)))</f>
        <v/>
      </c>
      <c r="V88" s="26">
        <f>IF(OR($T88="",$U88=""),"",$T88-$U88)</f>
        <v/>
      </c>
      <c r="W88" s="49">
        <f>IF(OR($T88="",$U88="",$T88=0),"",$U88/$T88)</f>
        <v/>
      </c>
      <c r="X88" s="28">
        <f>IF($E88="","",IF(OR($A88="",$B88="",$C88="",$D88="",$F88="",$G88="",$H88="",$I88="",$N88="",$O88="",$P88="",$Q88="",$R88="",$S88="",$I88&lt;$H88,$O88&gt;$N88,$N88&lt;=0,$O88&lt;=0,$P88&lt;0,$Q88&lt;0,$R88&lt;0,$S88&lt;0),"Data Issue",IF($U88&gt;$T88,"Over Capacity",IF(AND($Q88&gt;0,$P88&gt;=$T88),"Waitlist Pressure",IF($W88&gt;=Setup!$B$4,"Near Capacity",IF($W88&lt;Setup!$B$5,"Underfilled","On Track"))))))</f>
        <v/>
      </c>
      <c r="Y88" s="28">
        <f>IF($E88="","",IF(OR($X88="Data Issue",$X88="Over Capacity",$X88="Waitlist Pressure"),"Yes","No"))</f>
        <v/>
      </c>
    </row>
    <row r="89">
      <c r="A89" s="21" t="n"/>
      <c r="B89" s="21" t="n"/>
      <c r="C89" s="21" t="n"/>
      <c r="D89" s="22" t="n"/>
      <c r="E89" s="21" t="n"/>
      <c r="F89" s="21" t="n"/>
      <c r="G89" s="21" t="n"/>
      <c r="H89" s="48" t="n"/>
      <c r="I89" s="48" t="n"/>
      <c r="J89" s="21" t="n"/>
      <c r="K89" s="24" t="n"/>
      <c r="L89" s="24" t="n"/>
      <c r="M89" s="21" t="n"/>
      <c r="N89" s="25" t="n"/>
      <c r="O89" s="25" t="n"/>
      <c r="P89" s="25" t="n"/>
      <c r="Q89" s="25" t="n"/>
      <c r="R89" s="25" t="n"/>
      <c r="S89" s="25" t="n"/>
      <c r="T89" s="26">
        <f>IF($E89="","",IF(OR($N89="",$O89=""),"",MIN($N89,$O89)))</f>
        <v/>
      </c>
      <c r="U89" s="26">
        <f>IF($E89="","",IF(COUNT($P89,$R89,$S89)&lt;3,"",MAX(0,$P89+$R89-$S89)))</f>
        <v/>
      </c>
      <c r="V89" s="26">
        <f>IF(OR($T89="",$U89=""),"",$T89-$U89)</f>
        <v/>
      </c>
      <c r="W89" s="49">
        <f>IF(OR($T89="",$U89="",$T89=0),"",$U89/$T89)</f>
        <v/>
      </c>
      <c r="X89" s="28">
        <f>IF($E89="","",IF(OR($A89="",$B89="",$C89="",$D89="",$F89="",$G89="",$H89="",$I89="",$N89="",$O89="",$P89="",$Q89="",$R89="",$S89="",$I89&lt;$H89,$O89&gt;$N89,$N89&lt;=0,$O89&lt;=0,$P89&lt;0,$Q89&lt;0,$R89&lt;0,$S89&lt;0),"Data Issue",IF($U89&gt;$T89,"Over Capacity",IF(AND($Q89&gt;0,$P89&gt;=$T89),"Waitlist Pressure",IF($W89&gt;=Setup!$B$4,"Near Capacity",IF($W89&lt;Setup!$B$5,"Underfilled","On Track"))))))</f>
        <v/>
      </c>
      <c r="Y89" s="28">
        <f>IF($E89="","",IF(OR($X89="Data Issue",$X89="Over Capacity",$X89="Waitlist Pressure"),"Yes","No"))</f>
        <v/>
      </c>
    </row>
    <row r="90">
      <c r="A90" s="21" t="n"/>
      <c r="B90" s="21" t="n"/>
      <c r="C90" s="21" t="n"/>
      <c r="D90" s="22" t="n"/>
      <c r="E90" s="21" t="n"/>
      <c r="F90" s="21" t="n"/>
      <c r="G90" s="21" t="n"/>
      <c r="H90" s="48" t="n"/>
      <c r="I90" s="48" t="n"/>
      <c r="J90" s="21" t="n"/>
      <c r="K90" s="24" t="n"/>
      <c r="L90" s="24" t="n"/>
      <c r="M90" s="21" t="n"/>
      <c r="N90" s="25" t="n"/>
      <c r="O90" s="25" t="n"/>
      <c r="P90" s="25" t="n"/>
      <c r="Q90" s="25" t="n"/>
      <c r="R90" s="25" t="n"/>
      <c r="S90" s="25" t="n"/>
      <c r="T90" s="26">
        <f>IF($E90="","",IF(OR($N90="",$O90=""),"",MIN($N90,$O90)))</f>
        <v/>
      </c>
      <c r="U90" s="26">
        <f>IF($E90="","",IF(COUNT($P90,$R90,$S90)&lt;3,"",MAX(0,$P90+$R90-$S90)))</f>
        <v/>
      </c>
      <c r="V90" s="26">
        <f>IF(OR($T90="",$U90=""),"",$T90-$U90)</f>
        <v/>
      </c>
      <c r="W90" s="49">
        <f>IF(OR($T90="",$U90="",$T90=0),"",$U90/$T90)</f>
        <v/>
      </c>
      <c r="X90" s="28">
        <f>IF($E90="","",IF(OR($A90="",$B90="",$C90="",$D90="",$F90="",$G90="",$H90="",$I90="",$N90="",$O90="",$P90="",$Q90="",$R90="",$S90="",$I90&lt;$H90,$O90&gt;$N90,$N90&lt;=0,$O90&lt;=0,$P90&lt;0,$Q90&lt;0,$R90&lt;0,$S90&lt;0),"Data Issue",IF($U90&gt;$T90,"Over Capacity",IF(AND($Q90&gt;0,$P90&gt;=$T90),"Waitlist Pressure",IF($W90&gt;=Setup!$B$4,"Near Capacity",IF($W90&lt;Setup!$B$5,"Underfilled","On Track"))))))</f>
        <v/>
      </c>
      <c r="Y90" s="28">
        <f>IF($E90="","",IF(OR($X90="Data Issue",$X90="Over Capacity",$X90="Waitlist Pressure"),"Yes","No"))</f>
        <v/>
      </c>
    </row>
    <row r="91">
      <c r="A91" s="21" t="n"/>
      <c r="B91" s="21" t="n"/>
      <c r="C91" s="21" t="n"/>
      <c r="D91" s="22" t="n"/>
      <c r="E91" s="21" t="n"/>
      <c r="F91" s="21" t="n"/>
      <c r="G91" s="21" t="n"/>
      <c r="H91" s="48" t="n"/>
      <c r="I91" s="48" t="n"/>
      <c r="J91" s="21" t="n"/>
      <c r="K91" s="24" t="n"/>
      <c r="L91" s="24" t="n"/>
      <c r="M91" s="21" t="n"/>
      <c r="N91" s="25" t="n"/>
      <c r="O91" s="25" t="n"/>
      <c r="P91" s="25" t="n"/>
      <c r="Q91" s="25" t="n"/>
      <c r="R91" s="25" t="n"/>
      <c r="S91" s="25" t="n"/>
      <c r="T91" s="26">
        <f>IF($E91="","",IF(OR($N91="",$O91=""),"",MIN($N91,$O91)))</f>
        <v/>
      </c>
      <c r="U91" s="26">
        <f>IF($E91="","",IF(COUNT($P91,$R91,$S91)&lt;3,"",MAX(0,$P91+$R91-$S91)))</f>
        <v/>
      </c>
      <c r="V91" s="26">
        <f>IF(OR($T91="",$U91=""),"",$T91-$U91)</f>
        <v/>
      </c>
      <c r="W91" s="49">
        <f>IF(OR($T91="",$U91="",$T91=0),"",$U91/$T91)</f>
        <v/>
      </c>
      <c r="X91" s="28">
        <f>IF($E91="","",IF(OR($A91="",$B91="",$C91="",$D91="",$F91="",$G91="",$H91="",$I91="",$N91="",$O91="",$P91="",$Q91="",$R91="",$S91="",$I91&lt;$H91,$O91&gt;$N91,$N91&lt;=0,$O91&lt;=0,$P91&lt;0,$Q91&lt;0,$R91&lt;0,$S91&lt;0),"Data Issue",IF($U91&gt;$T91,"Over Capacity",IF(AND($Q91&gt;0,$P91&gt;=$T91),"Waitlist Pressure",IF($W91&gt;=Setup!$B$4,"Near Capacity",IF($W91&lt;Setup!$B$5,"Underfilled","On Track"))))))</f>
        <v/>
      </c>
      <c r="Y91" s="28">
        <f>IF($E91="","",IF(OR($X91="Data Issue",$X91="Over Capacity",$X91="Waitlist Pressure"),"Yes","No"))</f>
        <v/>
      </c>
    </row>
    <row r="92">
      <c r="A92" s="21" t="n"/>
      <c r="B92" s="21" t="n"/>
      <c r="C92" s="21" t="n"/>
      <c r="D92" s="22" t="n"/>
      <c r="E92" s="21" t="n"/>
      <c r="F92" s="21" t="n"/>
      <c r="G92" s="21" t="n"/>
      <c r="H92" s="48" t="n"/>
      <c r="I92" s="48" t="n"/>
      <c r="J92" s="21" t="n"/>
      <c r="K92" s="24" t="n"/>
      <c r="L92" s="24" t="n"/>
      <c r="M92" s="21" t="n"/>
      <c r="N92" s="25" t="n"/>
      <c r="O92" s="25" t="n"/>
      <c r="P92" s="25" t="n"/>
      <c r="Q92" s="25" t="n"/>
      <c r="R92" s="25" t="n"/>
      <c r="S92" s="25" t="n"/>
      <c r="T92" s="26">
        <f>IF($E92="","",IF(OR($N92="",$O92=""),"",MIN($N92,$O92)))</f>
        <v/>
      </c>
      <c r="U92" s="26">
        <f>IF($E92="","",IF(COUNT($P92,$R92,$S92)&lt;3,"",MAX(0,$P92+$R92-$S92)))</f>
        <v/>
      </c>
      <c r="V92" s="26">
        <f>IF(OR($T92="",$U92=""),"",$T92-$U92)</f>
        <v/>
      </c>
      <c r="W92" s="49">
        <f>IF(OR($T92="",$U92="",$T92=0),"",$U92/$T92)</f>
        <v/>
      </c>
      <c r="X92" s="28">
        <f>IF($E92="","",IF(OR($A92="",$B92="",$C92="",$D92="",$F92="",$G92="",$H92="",$I92="",$N92="",$O92="",$P92="",$Q92="",$R92="",$S92="",$I92&lt;$H92,$O92&gt;$N92,$N92&lt;=0,$O92&lt;=0,$P92&lt;0,$Q92&lt;0,$R92&lt;0,$S92&lt;0),"Data Issue",IF($U92&gt;$T92,"Over Capacity",IF(AND($Q92&gt;0,$P92&gt;=$T92),"Waitlist Pressure",IF($W92&gt;=Setup!$B$4,"Near Capacity",IF($W92&lt;Setup!$B$5,"Underfilled","On Track"))))))</f>
        <v/>
      </c>
      <c r="Y92" s="28">
        <f>IF($E92="","",IF(OR($X92="Data Issue",$X92="Over Capacity",$X92="Waitlist Pressure"),"Yes","No"))</f>
        <v/>
      </c>
    </row>
    <row r="93">
      <c r="A93" s="21" t="n"/>
      <c r="B93" s="21" t="n"/>
      <c r="C93" s="21" t="n"/>
      <c r="D93" s="22" t="n"/>
      <c r="E93" s="21" t="n"/>
      <c r="F93" s="21" t="n"/>
      <c r="G93" s="21" t="n"/>
      <c r="H93" s="48" t="n"/>
      <c r="I93" s="48" t="n"/>
      <c r="J93" s="21" t="n"/>
      <c r="K93" s="24" t="n"/>
      <c r="L93" s="24" t="n"/>
      <c r="M93" s="21" t="n"/>
      <c r="N93" s="25" t="n"/>
      <c r="O93" s="25" t="n"/>
      <c r="P93" s="25" t="n"/>
      <c r="Q93" s="25" t="n"/>
      <c r="R93" s="25" t="n"/>
      <c r="S93" s="25" t="n"/>
      <c r="T93" s="26">
        <f>IF($E93="","",IF(OR($N93="",$O93=""),"",MIN($N93,$O93)))</f>
        <v/>
      </c>
      <c r="U93" s="26">
        <f>IF($E93="","",IF(COUNT($P93,$R93,$S93)&lt;3,"",MAX(0,$P93+$R93-$S93)))</f>
        <v/>
      </c>
      <c r="V93" s="26">
        <f>IF(OR($T93="",$U93=""),"",$T93-$U93)</f>
        <v/>
      </c>
      <c r="W93" s="49">
        <f>IF(OR($T93="",$U93="",$T93=0),"",$U93/$T93)</f>
        <v/>
      </c>
      <c r="X93" s="28">
        <f>IF($E93="","",IF(OR($A93="",$B93="",$C93="",$D93="",$F93="",$G93="",$H93="",$I93="",$N93="",$O93="",$P93="",$Q93="",$R93="",$S93="",$I93&lt;$H93,$O93&gt;$N93,$N93&lt;=0,$O93&lt;=0,$P93&lt;0,$Q93&lt;0,$R93&lt;0,$S93&lt;0),"Data Issue",IF($U93&gt;$T93,"Over Capacity",IF(AND($Q93&gt;0,$P93&gt;=$T93),"Waitlist Pressure",IF($W93&gt;=Setup!$B$4,"Near Capacity",IF($W93&lt;Setup!$B$5,"Underfilled","On Track"))))))</f>
        <v/>
      </c>
      <c r="Y93" s="28">
        <f>IF($E93="","",IF(OR($X93="Data Issue",$X93="Over Capacity",$X93="Waitlist Pressure"),"Yes","No"))</f>
        <v/>
      </c>
    </row>
    <row r="94">
      <c r="A94" s="21" t="n"/>
      <c r="B94" s="21" t="n"/>
      <c r="C94" s="21" t="n"/>
      <c r="D94" s="22" t="n"/>
      <c r="E94" s="21" t="n"/>
      <c r="F94" s="21" t="n"/>
      <c r="G94" s="21" t="n"/>
      <c r="H94" s="48" t="n"/>
      <c r="I94" s="48" t="n"/>
      <c r="J94" s="21" t="n"/>
      <c r="K94" s="24" t="n"/>
      <c r="L94" s="24" t="n"/>
      <c r="M94" s="21" t="n"/>
      <c r="N94" s="25" t="n"/>
      <c r="O94" s="25" t="n"/>
      <c r="P94" s="25" t="n"/>
      <c r="Q94" s="25" t="n"/>
      <c r="R94" s="25" t="n"/>
      <c r="S94" s="25" t="n"/>
      <c r="T94" s="26">
        <f>IF($E94="","",IF(OR($N94="",$O94=""),"",MIN($N94,$O94)))</f>
        <v/>
      </c>
      <c r="U94" s="26">
        <f>IF($E94="","",IF(COUNT($P94,$R94,$S94)&lt;3,"",MAX(0,$P94+$R94-$S94)))</f>
        <v/>
      </c>
      <c r="V94" s="26">
        <f>IF(OR($T94="",$U94=""),"",$T94-$U94)</f>
        <v/>
      </c>
      <c r="W94" s="49">
        <f>IF(OR($T94="",$U94="",$T94=0),"",$U94/$T94)</f>
        <v/>
      </c>
      <c r="X94" s="28">
        <f>IF($E94="","",IF(OR($A94="",$B94="",$C94="",$D94="",$F94="",$G94="",$H94="",$I94="",$N94="",$O94="",$P94="",$Q94="",$R94="",$S94="",$I94&lt;$H94,$O94&gt;$N94,$N94&lt;=0,$O94&lt;=0,$P94&lt;0,$Q94&lt;0,$R94&lt;0,$S94&lt;0),"Data Issue",IF($U94&gt;$T94,"Over Capacity",IF(AND($Q94&gt;0,$P94&gt;=$T94),"Waitlist Pressure",IF($W94&gt;=Setup!$B$4,"Near Capacity",IF($W94&lt;Setup!$B$5,"Underfilled","On Track"))))))</f>
        <v/>
      </c>
      <c r="Y94" s="28">
        <f>IF($E94="","",IF(OR($X94="Data Issue",$X94="Over Capacity",$X94="Waitlist Pressure"),"Yes","No"))</f>
        <v/>
      </c>
    </row>
    <row r="95">
      <c r="A95" s="21" t="n"/>
      <c r="B95" s="21" t="n"/>
      <c r="C95" s="21" t="n"/>
      <c r="D95" s="22" t="n"/>
      <c r="E95" s="21" t="n"/>
      <c r="F95" s="21" t="n"/>
      <c r="G95" s="21" t="n"/>
      <c r="H95" s="48" t="n"/>
      <c r="I95" s="48" t="n"/>
      <c r="J95" s="21" t="n"/>
      <c r="K95" s="24" t="n"/>
      <c r="L95" s="24" t="n"/>
      <c r="M95" s="21" t="n"/>
      <c r="N95" s="25" t="n"/>
      <c r="O95" s="25" t="n"/>
      <c r="P95" s="25" t="n"/>
      <c r="Q95" s="25" t="n"/>
      <c r="R95" s="25" t="n"/>
      <c r="S95" s="25" t="n"/>
      <c r="T95" s="26">
        <f>IF($E95="","",IF(OR($N95="",$O95=""),"",MIN($N95,$O95)))</f>
        <v/>
      </c>
      <c r="U95" s="26">
        <f>IF($E95="","",IF(COUNT($P95,$R95,$S95)&lt;3,"",MAX(0,$P95+$R95-$S95)))</f>
        <v/>
      </c>
      <c r="V95" s="26">
        <f>IF(OR($T95="",$U95=""),"",$T95-$U95)</f>
        <v/>
      </c>
      <c r="W95" s="49">
        <f>IF(OR($T95="",$U95="",$T95=0),"",$U95/$T95)</f>
        <v/>
      </c>
      <c r="X95" s="28">
        <f>IF($E95="","",IF(OR($A95="",$B95="",$C95="",$D95="",$F95="",$G95="",$H95="",$I95="",$N95="",$O95="",$P95="",$Q95="",$R95="",$S95="",$I95&lt;$H95,$O95&gt;$N95,$N95&lt;=0,$O95&lt;=0,$P95&lt;0,$Q95&lt;0,$R95&lt;0,$S95&lt;0),"Data Issue",IF($U95&gt;$T95,"Over Capacity",IF(AND($Q95&gt;0,$P95&gt;=$T95),"Waitlist Pressure",IF($W95&gt;=Setup!$B$4,"Near Capacity",IF($W95&lt;Setup!$B$5,"Underfilled","On Track"))))))</f>
        <v/>
      </c>
      <c r="Y95" s="28">
        <f>IF($E95="","",IF(OR($X95="Data Issue",$X95="Over Capacity",$X95="Waitlist Pressure"),"Yes","No"))</f>
        <v/>
      </c>
    </row>
    <row r="96">
      <c r="A96" s="21" t="n"/>
      <c r="B96" s="21" t="n"/>
      <c r="C96" s="21" t="n"/>
      <c r="D96" s="22" t="n"/>
      <c r="E96" s="21" t="n"/>
      <c r="F96" s="21" t="n"/>
      <c r="G96" s="21" t="n"/>
      <c r="H96" s="48" t="n"/>
      <c r="I96" s="48" t="n"/>
      <c r="J96" s="21" t="n"/>
      <c r="K96" s="24" t="n"/>
      <c r="L96" s="24" t="n"/>
      <c r="M96" s="21" t="n"/>
      <c r="N96" s="25" t="n"/>
      <c r="O96" s="25" t="n"/>
      <c r="P96" s="25" t="n"/>
      <c r="Q96" s="25" t="n"/>
      <c r="R96" s="25" t="n"/>
      <c r="S96" s="25" t="n"/>
      <c r="T96" s="26">
        <f>IF($E96="","",IF(OR($N96="",$O96=""),"",MIN($N96,$O96)))</f>
        <v/>
      </c>
      <c r="U96" s="26">
        <f>IF($E96="","",IF(COUNT($P96,$R96,$S96)&lt;3,"",MAX(0,$P96+$R96-$S96)))</f>
        <v/>
      </c>
      <c r="V96" s="26">
        <f>IF(OR($T96="",$U96=""),"",$T96-$U96)</f>
        <v/>
      </c>
      <c r="W96" s="49">
        <f>IF(OR($T96="",$U96="",$T96=0),"",$U96/$T96)</f>
        <v/>
      </c>
      <c r="X96" s="28">
        <f>IF($E96="","",IF(OR($A96="",$B96="",$C96="",$D96="",$F96="",$G96="",$H96="",$I96="",$N96="",$O96="",$P96="",$Q96="",$R96="",$S96="",$I96&lt;$H96,$O96&gt;$N96,$N96&lt;=0,$O96&lt;=0,$P96&lt;0,$Q96&lt;0,$R96&lt;0,$S96&lt;0),"Data Issue",IF($U96&gt;$T96,"Over Capacity",IF(AND($Q96&gt;0,$P96&gt;=$T96),"Waitlist Pressure",IF($W96&gt;=Setup!$B$4,"Near Capacity",IF($W96&lt;Setup!$B$5,"Underfilled","On Track"))))))</f>
        <v/>
      </c>
      <c r="Y96" s="28">
        <f>IF($E96="","",IF(OR($X96="Data Issue",$X96="Over Capacity",$X96="Waitlist Pressure"),"Yes","No"))</f>
        <v/>
      </c>
    </row>
    <row r="97">
      <c r="A97" s="21" t="n"/>
      <c r="B97" s="21" t="n"/>
      <c r="C97" s="21" t="n"/>
      <c r="D97" s="22" t="n"/>
      <c r="E97" s="21" t="n"/>
      <c r="F97" s="21" t="n"/>
      <c r="G97" s="21" t="n"/>
      <c r="H97" s="48" t="n"/>
      <c r="I97" s="48" t="n"/>
      <c r="J97" s="21" t="n"/>
      <c r="K97" s="24" t="n"/>
      <c r="L97" s="24" t="n"/>
      <c r="M97" s="21" t="n"/>
      <c r="N97" s="25" t="n"/>
      <c r="O97" s="25" t="n"/>
      <c r="P97" s="25" t="n"/>
      <c r="Q97" s="25" t="n"/>
      <c r="R97" s="25" t="n"/>
      <c r="S97" s="25" t="n"/>
      <c r="T97" s="26">
        <f>IF($E97="","",IF(OR($N97="",$O97=""),"",MIN($N97,$O97)))</f>
        <v/>
      </c>
      <c r="U97" s="26">
        <f>IF($E97="","",IF(COUNT($P97,$R97,$S97)&lt;3,"",MAX(0,$P97+$R97-$S97)))</f>
        <v/>
      </c>
      <c r="V97" s="26">
        <f>IF(OR($T97="",$U97=""),"",$T97-$U97)</f>
        <v/>
      </c>
      <c r="W97" s="49">
        <f>IF(OR($T97="",$U97="",$T97=0),"",$U97/$T97)</f>
        <v/>
      </c>
      <c r="X97" s="28">
        <f>IF($E97="","",IF(OR($A97="",$B97="",$C97="",$D97="",$F97="",$G97="",$H97="",$I97="",$N97="",$O97="",$P97="",$Q97="",$R97="",$S97="",$I97&lt;$H97,$O97&gt;$N97,$N97&lt;=0,$O97&lt;=0,$P97&lt;0,$Q97&lt;0,$R97&lt;0,$S97&lt;0),"Data Issue",IF($U97&gt;$T97,"Over Capacity",IF(AND($Q97&gt;0,$P97&gt;=$T97),"Waitlist Pressure",IF($W97&gt;=Setup!$B$4,"Near Capacity",IF($W97&lt;Setup!$B$5,"Underfilled","On Track"))))))</f>
        <v/>
      </c>
      <c r="Y97" s="28">
        <f>IF($E97="","",IF(OR($X97="Data Issue",$X97="Over Capacity",$X97="Waitlist Pressure"),"Yes","No"))</f>
        <v/>
      </c>
    </row>
    <row r="98">
      <c r="A98" s="21" t="n"/>
      <c r="B98" s="21" t="n"/>
      <c r="C98" s="21" t="n"/>
      <c r="D98" s="22" t="n"/>
      <c r="E98" s="21" t="n"/>
      <c r="F98" s="21" t="n"/>
      <c r="G98" s="21" t="n"/>
      <c r="H98" s="48" t="n"/>
      <c r="I98" s="48" t="n"/>
      <c r="J98" s="21" t="n"/>
      <c r="K98" s="24" t="n"/>
      <c r="L98" s="24" t="n"/>
      <c r="M98" s="21" t="n"/>
      <c r="N98" s="25" t="n"/>
      <c r="O98" s="25" t="n"/>
      <c r="P98" s="25" t="n"/>
      <c r="Q98" s="25" t="n"/>
      <c r="R98" s="25" t="n"/>
      <c r="S98" s="25" t="n"/>
      <c r="T98" s="26">
        <f>IF($E98="","",IF(OR($N98="",$O98=""),"",MIN($N98,$O98)))</f>
        <v/>
      </c>
      <c r="U98" s="26">
        <f>IF($E98="","",IF(COUNT($P98,$R98,$S98)&lt;3,"",MAX(0,$P98+$R98-$S98)))</f>
        <v/>
      </c>
      <c r="V98" s="26">
        <f>IF(OR($T98="",$U98=""),"",$T98-$U98)</f>
        <v/>
      </c>
      <c r="W98" s="49">
        <f>IF(OR($T98="",$U98="",$T98=0),"",$U98/$T98)</f>
        <v/>
      </c>
      <c r="X98" s="28">
        <f>IF($E98="","",IF(OR($A98="",$B98="",$C98="",$D98="",$F98="",$G98="",$H98="",$I98="",$N98="",$O98="",$P98="",$Q98="",$R98="",$S98="",$I98&lt;$H98,$O98&gt;$N98,$N98&lt;=0,$O98&lt;=0,$P98&lt;0,$Q98&lt;0,$R98&lt;0,$S98&lt;0),"Data Issue",IF($U98&gt;$T98,"Over Capacity",IF(AND($Q98&gt;0,$P98&gt;=$T98),"Waitlist Pressure",IF($W98&gt;=Setup!$B$4,"Near Capacity",IF($W98&lt;Setup!$B$5,"Underfilled","On Track"))))))</f>
        <v/>
      </c>
      <c r="Y98" s="28">
        <f>IF($E98="","",IF(OR($X98="Data Issue",$X98="Over Capacity",$X98="Waitlist Pressure"),"Yes","No"))</f>
        <v/>
      </c>
    </row>
    <row r="99">
      <c r="A99" s="21" t="n"/>
      <c r="B99" s="21" t="n"/>
      <c r="C99" s="21" t="n"/>
      <c r="D99" s="22" t="n"/>
      <c r="E99" s="21" t="n"/>
      <c r="F99" s="21" t="n"/>
      <c r="G99" s="21" t="n"/>
      <c r="H99" s="48" t="n"/>
      <c r="I99" s="48" t="n"/>
      <c r="J99" s="21" t="n"/>
      <c r="K99" s="24" t="n"/>
      <c r="L99" s="24" t="n"/>
      <c r="M99" s="21" t="n"/>
      <c r="N99" s="25" t="n"/>
      <c r="O99" s="25" t="n"/>
      <c r="P99" s="25" t="n"/>
      <c r="Q99" s="25" t="n"/>
      <c r="R99" s="25" t="n"/>
      <c r="S99" s="25" t="n"/>
      <c r="T99" s="26">
        <f>IF($E99="","",IF(OR($N99="",$O99=""),"",MIN($N99,$O99)))</f>
        <v/>
      </c>
      <c r="U99" s="26">
        <f>IF($E99="","",IF(COUNT($P99,$R99,$S99)&lt;3,"",MAX(0,$P99+$R99-$S99)))</f>
        <v/>
      </c>
      <c r="V99" s="26">
        <f>IF(OR($T99="",$U99=""),"",$T99-$U99)</f>
        <v/>
      </c>
      <c r="W99" s="49">
        <f>IF(OR($T99="",$U99="",$T99=0),"",$U99/$T99)</f>
        <v/>
      </c>
      <c r="X99" s="28">
        <f>IF($E99="","",IF(OR($A99="",$B99="",$C99="",$D99="",$F99="",$G99="",$H99="",$I99="",$N99="",$O99="",$P99="",$Q99="",$R99="",$S99="",$I99&lt;$H99,$O99&gt;$N99,$N99&lt;=0,$O99&lt;=0,$P99&lt;0,$Q99&lt;0,$R99&lt;0,$S99&lt;0),"Data Issue",IF($U99&gt;$T99,"Over Capacity",IF(AND($Q99&gt;0,$P99&gt;=$T99),"Waitlist Pressure",IF($W99&gt;=Setup!$B$4,"Near Capacity",IF($W99&lt;Setup!$B$5,"Underfilled","On Track"))))))</f>
        <v/>
      </c>
      <c r="Y99" s="28">
        <f>IF($E99="","",IF(OR($X99="Data Issue",$X99="Over Capacity",$X99="Waitlist Pressure"),"Yes","No"))</f>
        <v/>
      </c>
    </row>
    <row r="100">
      <c r="A100" s="21" t="n"/>
      <c r="B100" s="21" t="n"/>
      <c r="C100" s="21" t="n"/>
      <c r="D100" s="22" t="n"/>
      <c r="E100" s="21" t="n"/>
      <c r="F100" s="21" t="n"/>
      <c r="G100" s="21" t="n"/>
      <c r="H100" s="48" t="n"/>
      <c r="I100" s="48" t="n"/>
      <c r="J100" s="21" t="n"/>
      <c r="K100" s="24" t="n"/>
      <c r="L100" s="24" t="n"/>
      <c r="M100" s="21" t="n"/>
      <c r="N100" s="25" t="n"/>
      <c r="O100" s="25" t="n"/>
      <c r="P100" s="25" t="n"/>
      <c r="Q100" s="25" t="n"/>
      <c r="R100" s="25" t="n"/>
      <c r="S100" s="25" t="n"/>
      <c r="T100" s="26">
        <f>IF($E100="","",IF(OR($N100="",$O100=""),"",MIN($N100,$O100)))</f>
        <v/>
      </c>
      <c r="U100" s="26">
        <f>IF($E100="","",IF(COUNT($P100,$R100,$S100)&lt;3,"",MAX(0,$P100+$R100-$S100)))</f>
        <v/>
      </c>
      <c r="V100" s="26">
        <f>IF(OR($T100="",$U100=""),"",$T100-$U100)</f>
        <v/>
      </c>
      <c r="W100" s="49">
        <f>IF(OR($T100="",$U100="",$T100=0),"",$U100/$T100)</f>
        <v/>
      </c>
      <c r="X100" s="28">
        <f>IF($E100="","",IF(OR($A100="",$B100="",$C100="",$D100="",$F100="",$G100="",$H100="",$I100="",$N100="",$O100="",$P100="",$Q100="",$R100="",$S100="",$I100&lt;$H100,$O100&gt;$N100,$N100&lt;=0,$O100&lt;=0,$P100&lt;0,$Q100&lt;0,$R100&lt;0,$S100&lt;0),"Data Issue",IF($U100&gt;$T100,"Over Capacity",IF(AND($Q100&gt;0,$P100&gt;=$T100),"Waitlist Pressure",IF($W100&gt;=Setup!$B$4,"Near Capacity",IF($W100&lt;Setup!$B$5,"Underfilled","On Track"))))))</f>
        <v/>
      </c>
      <c r="Y100" s="28">
        <f>IF($E100="","",IF(OR($X100="Data Issue",$X100="Over Capacity",$X100="Waitlist Pressure"),"Yes","No"))</f>
        <v/>
      </c>
    </row>
    <row r="101">
      <c r="A101" s="21" t="n"/>
      <c r="B101" s="21" t="n"/>
      <c r="C101" s="21" t="n"/>
      <c r="D101" s="22" t="n"/>
      <c r="E101" s="21" t="n"/>
      <c r="F101" s="21" t="n"/>
      <c r="G101" s="21" t="n"/>
      <c r="H101" s="48" t="n"/>
      <c r="I101" s="48" t="n"/>
      <c r="J101" s="21" t="n"/>
      <c r="K101" s="24" t="n"/>
      <c r="L101" s="24" t="n"/>
      <c r="M101" s="21" t="n"/>
      <c r="N101" s="25" t="n"/>
      <c r="O101" s="25" t="n"/>
      <c r="P101" s="25" t="n"/>
      <c r="Q101" s="25" t="n"/>
      <c r="R101" s="25" t="n"/>
      <c r="S101" s="25" t="n"/>
      <c r="T101" s="26">
        <f>IF($E101="","",IF(OR($N101="",$O101=""),"",MIN($N101,$O101)))</f>
        <v/>
      </c>
      <c r="U101" s="26">
        <f>IF($E101="","",IF(COUNT($P101,$R101,$S101)&lt;3,"",MAX(0,$P101+$R101-$S101)))</f>
        <v/>
      </c>
      <c r="V101" s="26">
        <f>IF(OR($T101="",$U101=""),"",$T101-$U101)</f>
        <v/>
      </c>
      <c r="W101" s="49">
        <f>IF(OR($T101="",$U101="",$T101=0),"",$U101/$T101)</f>
        <v/>
      </c>
      <c r="X101" s="28">
        <f>IF($E101="","",IF(OR($A101="",$B101="",$C101="",$D101="",$F101="",$G101="",$H101="",$I101="",$N101="",$O101="",$P101="",$Q101="",$R101="",$S101="",$I101&lt;$H101,$O101&gt;$N101,$N101&lt;=0,$O101&lt;=0,$P101&lt;0,$Q101&lt;0,$R101&lt;0,$S101&lt;0),"Data Issue",IF($U101&gt;$T101,"Over Capacity",IF(AND($Q101&gt;0,$P101&gt;=$T101),"Waitlist Pressure",IF($W101&gt;=Setup!$B$4,"Near Capacity",IF($W101&lt;Setup!$B$5,"Underfilled","On Track"))))))</f>
        <v/>
      </c>
      <c r="Y101" s="28">
        <f>IF($E101="","",IF(OR($X101="Data Issue",$X101="Over Capacity",$X101="Waitlist Pressure"),"Yes","No"))</f>
        <v/>
      </c>
    </row>
    <row r="102">
      <c r="A102" s="21" t="n"/>
      <c r="B102" s="21" t="n"/>
      <c r="C102" s="21" t="n"/>
      <c r="D102" s="22" t="n"/>
      <c r="E102" s="21" t="n"/>
      <c r="F102" s="21" t="n"/>
      <c r="G102" s="21" t="n"/>
      <c r="H102" s="48" t="n"/>
      <c r="I102" s="48" t="n"/>
      <c r="J102" s="21" t="n"/>
      <c r="K102" s="24" t="n"/>
      <c r="L102" s="24" t="n"/>
      <c r="M102" s="21" t="n"/>
      <c r="N102" s="25" t="n"/>
      <c r="O102" s="25" t="n"/>
      <c r="P102" s="25" t="n"/>
      <c r="Q102" s="25" t="n"/>
      <c r="R102" s="25" t="n"/>
      <c r="S102" s="25" t="n"/>
      <c r="T102" s="26">
        <f>IF($E102="","",IF(OR($N102="",$O102=""),"",MIN($N102,$O102)))</f>
        <v/>
      </c>
      <c r="U102" s="26">
        <f>IF($E102="","",IF(COUNT($P102,$R102,$S102)&lt;3,"",MAX(0,$P102+$R102-$S102)))</f>
        <v/>
      </c>
      <c r="V102" s="26">
        <f>IF(OR($T102="",$U102=""),"",$T102-$U102)</f>
        <v/>
      </c>
      <c r="W102" s="49">
        <f>IF(OR($T102="",$U102="",$T102=0),"",$U102/$T102)</f>
        <v/>
      </c>
      <c r="X102" s="28">
        <f>IF($E102="","",IF(OR($A102="",$B102="",$C102="",$D102="",$F102="",$G102="",$H102="",$I102="",$N102="",$O102="",$P102="",$Q102="",$R102="",$S102="",$I102&lt;$H102,$O102&gt;$N102,$N102&lt;=0,$O102&lt;=0,$P102&lt;0,$Q102&lt;0,$R102&lt;0,$S102&lt;0),"Data Issue",IF($U102&gt;$T102,"Over Capacity",IF(AND($Q102&gt;0,$P102&gt;=$T102),"Waitlist Pressure",IF($W102&gt;=Setup!$B$4,"Near Capacity",IF($W102&lt;Setup!$B$5,"Underfilled","On Track"))))))</f>
        <v/>
      </c>
      <c r="Y102" s="28">
        <f>IF($E102="","",IF(OR($X102="Data Issue",$X102="Over Capacity",$X102="Waitlist Pressure"),"Yes","No"))</f>
        <v/>
      </c>
    </row>
    <row r="103">
      <c r="A103" s="21" t="n"/>
      <c r="B103" s="21" t="n"/>
      <c r="C103" s="21" t="n"/>
      <c r="D103" s="22" t="n"/>
      <c r="E103" s="21" t="n"/>
      <c r="F103" s="21" t="n"/>
      <c r="G103" s="21" t="n"/>
      <c r="H103" s="48" t="n"/>
      <c r="I103" s="48" t="n"/>
      <c r="J103" s="21" t="n"/>
      <c r="K103" s="24" t="n"/>
      <c r="L103" s="24" t="n"/>
      <c r="M103" s="21" t="n"/>
      <c r="N103" s="25" t="n"/>
      <c r="O103" s="25" t="n"/>
      <c r="P103" s="25" t="n"/>
      <c r="Q103" s="25" t="n"/>
      <c r="R103" s="25" t="n"/>
      <c r="S103" s="25" t="n"/>
      <c r="T103" s="26">
        <f>IF($E103="","",IF(OR($N103="",$O103=""),"",MIN($N103,$O103)))</f>
        <v/>
      </c>
      <c r="U103" s="26">
        <f>IF($E103="","",IF(COUNT($P103,$R103,$S103)&lt;3,"",MAX(0,$P103+$R103-$S103)))</f>
        <v/>
      </c>
      <c r="V103" s="26">
        <f>IF(OR($T103="",$U103=""),"",$T103-$U103)</f>
        <v/>
      </c>
      <c r="W103" s="49">
        <f>IF(OR($T103="",$U103="",$T103=0),"",$U103/$T103)</f>
        <v/>
      </c>
      <c r="X103" s="28">
        <f>IF($E103="","",IF(OR($A103="",$B103="",$C103="",$D103="",$F103="",$G103="",$H103="",$I103="",$N103="",$O103="",$P103="",$Q103="",$R103="",$S103="",$I103&lt;$H103,$O103&gt;$N103,$N103&lt;=0,$O103&lt;=0,$P103&lt;0,$Q103&lt;0,$R103&lt;0,$S103&lt;0),"Data Issue",IF($U103&gt;$T103,"Over Capacity",IF(AND($Q103&gt;0,$P103&gt;=$T103),"Waitlist Pressure",IF($W103&gt;=Setup!$B$4,"Near Capacity",IF($W103&lt;Setup!$B$5,"Underfilled","On Track"))))))</f>
        <v/>
      </c>
      <c r="Y103" s="28">
        <f>IF($E103="","",IF(OR($X103="Data Issue",$X103="Over Capacity",$X103="Waitlist Pressure"),"Yes","No"))</f>
        <v/>
      </c>
    </row>
    <row r="104">
      <c r="A104" s="21" t="n"/>
      <c r="B104" s="21" t="n"/>
      <c r="C104" s="21" t="n"/>
      <c r="D104" s="22" t="n"/>
      <c r="E104" s="21" t="n"/>
      <c r="F104" s="21" t="n"/>
      <c r="G104" s="21" t="n"/>
      <c r="H104" s="48" t="n"/>
      <c r="I104" s="48" t="n"/>
      <c r="J104" s="21" t="n"/>
      <c r="K104" s="24" t="n"/>
      <c r="L104" s="24" t="n"/>
      <c r="M104" s="21" t="n"/>
      <c r="N104" s="25" t="n"/>
      <c r="O104" s="25" t="n"/>
      <c r="P104" s="25" t="n"/>
      <c r="Q104" s="25" t="n"/>
      <c r="R104" s="25" t="n"/>
      <c r="S104" s="25" t="n"/>
      <c r="T104" s="26">
        <f>IF($E104="","",IF(OR($N104="",$O104=""),"",MIN($N104,$O104)))</f>
        <v/>
      </c>
      <c r="U104" s="26">
        <f>IF($E104="","",IF(COUNT($P104,$R104,$S104)&lt;3,"",MAX(0,$P104+$R104-$S104)))</f>
        <v/>
      </c>
      <c r="V104" s="26">
        <f>IF(OR($T104="",$U104=""),"",$T104-$U104)</f>
        <v/>
      </c>
      <c r="W104" s="49">
        <f>IF(OR($T104="",$U104="",$T104=0),"",$U104/$T104)</f>
        <v/>
      </c>
      <c r="X104" s="28">
        <f>IF($E104="","",IF(OR($A104="",$B104="",$C104="",$D104="",$F104="",$G104="",$H104="",$I104="",$N104="",$O104="",$P104="",$Q104="",$R104="",$S104="",$I104&lt;$H104,$O104&gt;$N104,$N104&lt;=0,$O104&lt;=0,$P104&lt;0,$Q104&lt;0,$R104&lt;0,$S104&lt;0),"Data Issue",IF($U104&gt;$T104,"Over Capacity",IF(AND($Q104&gt;0,$P104&gt;=$T104),"Waitlist Pressure",IF($W104&gt;=Setup!$B$4,"Near Capacity",IF($W104&lt;Setup!$B$5,"Underfilled","On Track"))))))</f>
        <v/>
      </c>
      <c r="Y104" s="28">
        <f>IF($E104="","",IF(OR($X104="Data Issue",$X104="Over Capacity",$X104="Waitlist Pressure"),"Yes","No"))</f>
        <v/>
      </c>
    </row>
    <row r="105">
      <c r="A105" s="21" t="n"/>
      <c r="B105" s="21" t="n"/>
      <c r="C105" s="21" t="n"/>
      <c r="D105" s="22" t="n"/>
      <c r="E105" s="21" t="n"/>
      <c r="F105" s="21" t="n"/>
      <c r="G105" s="21" t="n"/>
      <c r="H105" s="48" t="n"/>
      <c r="I105" s="48" t="n"/>
      <c r="J105" s="21" t="n"/>
      <c r="K105" s="24" t="n"/>
      <c r="L105" s="24" t="n"/>
      <c r="M105" s="21" t="n"/>
      <c r="N105" s="25" t="n"/>
      <c r="O105" s="25" t="n"/>
      <c r="P105" s="25" t="n"/>
      <c r="Q105" s="25" t="n"/>
      <c r="R105" s="25" t="n"/>
      <c r="S105" s="25" t="n"/>
      <c r="T105" s="26">
        <f>IF($E105="","",IF(OR($N105="",$O105=""),"",MIN($N105,$O105)))</f>
        <v/>
      </c>
      <c r="U105" s="26">
        <f>IF($E105="","",IF(COUNT($P105,$R105,$S105)&lt;3,"",MAX(0,$P105+$R105-$S105)))</f>
        <v/>
      </c>
      <c r="V105" s="26">
        <f>IF(OR($T105="",$U105=""),"",$T105-$U105)</f>
        <v/>
      </c>
      <c r="W105" s="49">
        <f>IF(OR($T105="",$U105="",$T105=0),"",$U105/$T105)</f>
        <v/>
      </c>
      <c r="X105" s="28">
        <f>IF($E105="","",IF(OR($A105="",$B105="",$C105="",$D105="",$F105="",$G105="",$H105="",$I105="",$N105="",$O105="",$P105="",$Q105="",$R105="",$S105="",$I105&lt;$H105,$O105&gt;$N105,$N105&lt;=0,$O105&lt;=0,$P105&lt;0,$Q105&lt;0,$R105&lt;0,$S105&lt;0),"Data Issue",IF($U105&gt;$T105,"Over Capacity",IF(AND($Q105&gt;0,$P105&gt;=$T105),"Waitlist Pressure",IF($W105&gt;=Setup!$B$4,"Near Capacity",IF($W105&lt;Setup!$B$5,"Underfilled","On Track"))))))</f>
        <v/>
      </c>
      <c r="Y105" s="28">
        <f>IF($E105="","",IF(OR($X105="Data Issue",$X105="Over Capacity",$X105="Waitlist Pressure"),"Yes","No"))</f>
        <v/>
      </c>
    </row>
    <row r="106">
      <c r="A106" s="21" t="n"/>
      <c r="B106" s="21" t="n"/>
      <c r="C106" s="21" t="n"/>
      <c r="D106" s="22" t="n"/>
      <c r="E106" s="21" t="n"/>
      <c r="F106" s="21" t="n"/>
      <c r="G106" s="21" t="n"/>
      <c r="H106" s="48" t="n"/>
      <c r="I106" s="48" t="n"/>
      <c r="J106" s="21" t="n"/>
      <c r="K106" s="24" t="n"/>
      <c r="L106" s="24" t="n"/>
      <c r="M106" s="21" t="n"/>
      <c r="N106" s="25" t="n"/>
      <c r="O106" s="25" t="n"/>
      <c r="P106" s="25" t="n"/>
      <c r="Q106" s="25" t="n"/>
      <c r="R106" s="25" t="n"/>
      <c r="S106" s="25" t="n"/>
      <c r="T106" s="26">
        <f>IF($E106="","",IF(OR($N106="",$O106=""),"",MIN($N106,$O106)))</f>
        <v/>
      </c>
      <c r="U106" s="26">
        <f>IF($E106="","",IF(COUNT($P106,$R106,$S106)&lt;3,"",MAX(0,$P106+$R106-$S106)))</f>
        <v/>
      </c>
      <c r="V106" s="26">
        <f>IF(OR($T106="",$U106=""),"",$T106-$U106)</f>
        <v/>
      </c>
      <c r="W106" s="49">
        <f>IF(OR($T106="",$U106="",$T106=0),"",$U106/$T106)</f>
        <v/>
      </c>
      <c r="X106" s="28">
        <f>IF($E106="","",IF(OR($A106="",$B106="",$C106="",$D106="",$F106="",$G106="",$H106="",$I106="",$N106="",$O106="",$P106="",$Q106="",$R106="",$S106="",$I106&lt;$H106,$O106&gt;$N106,$N106&lt;=0,$O106&lt;=0,$P106&lt;0,$Q106&lt;0,$R106&lt;0,$S106&lt;0),"Data Issue",IF($U106&gt;$T106,"Over Capacity",IF(AND($Q106&gt;0,$P106&gt;=$T106),"Waitlist Pressure",IF($W106&gt;=Setup!$B$4,"Near Capacity",IF($W106&lt;Setup!$B$5,"Underfilled","On Track"))))))</f>
        <v/>
      </c>
      <c r="Y106" s="28">
        <f>IF($E106="","",IF(OR($X106="Data Issue",$X106="Over Capacity",$X106="Waitlist Pressure"),"Yes","No"))</f>
        <v/>
      </c>
    </row>
    <row r="107">
      <c r="A107" s="21" t="n"/>
      <c r="B107" s="21" t="n"/>
      <c r="C107" s="21" t="n"/>
      <c r="D107" s="22" t="n"/>
      <c r="E107" s="21" t="n"/>
      <c r="F107" s="21" t="n"/>
      <c r="G107" s="21" t="n"/>
      <c r="H107" s="48" t="n"/>
      <c r="I107" s="48" t="n"/>
      <c r="J107" s="21" t="n"/>
      <c r="K107" s="24" t="n"/>
      <c r="L107" s="24" t="n"/>
      <c r="M107" s="21" t="n"/>
      <c r="N107" s="25" t="n"/>
      <c r="O107" s="25" t="n"/>
      <c r="P107" s="25" t="n"/>
      <c r="Q107" s="25" t="n"/>
      <c r="R107" s="25" t="n"/>
      <c r="S107" s="25" t="n"/>
      <c r="T107" s="26">
        <f>IF($E107="","",IF(OR($N107="",$O107=""),"",MIN($N107,$O107)))</f>
        <v/>
      </c>
      <c r="U107" s="26">
        <f>IF($E107="","",IF(COUNT($P107,$R107,$S107)&lt;3,"",MAX(0,$P107+$R107-$S107)))</f>
        <v/>
      </c>
      <c r="V107" s="26">
        <f>IF(OR($T107="",$U107=""),"",$T107-$U107)</f>
        <v/>
      </c>
      <c r="W107" s="49">
        <f>IF(OR($T107="",$U107="",$T107=0),"",$U107/$T107)</f>
        <v/>
      </c>
      <c r="X107" s="28">
        <f>IF($E107="","",IF(OR($A107="",$B107="",$C107="",$D107="",$F107="",$G107="",$H107="",$I107="",$N107="",$O107="",$P107="",$Q107="",$R107="",$S107="",$I107&lt;$H107,$O107&gt;$N107,$N107&lt;=0,$O107&lt;=0,$P107&lt;0,$Q107&lt;0,$R107&lt;0,$S107&lt;0),"Data Issue",IF($U107&gt;$T107,"Over Capacity",IF(AND($Q107&gt;0,$P107&gt;=$T107),"Waitlist Pressure",IF($W107&gt;=Setup!$B$4,"Near Capacity",IF($W107&lt;Setup!$B$5,"Underfilled","On Track"))))))</f>
        <v/>
      </c>
      <c r="Y107" s="28">
        <f>IF($E107="","",IF(OR($X107="Data Issue",$X107="Over Capacity",$X107="Waitlist Pressure"),"Yes","No"))</f>
        <v/>
      </c>
    </row>
    <row r="108">
      <c r="A108" s="21" t="n"/>
      <c r="B108" s="21" t="n"/>
      <c r="C108" s="21" t="n"/>
      <c r="D108" s="22" t="n"/>
      <c r="E108" s="21" t="n"/>
      <c r="F108" s="21" t="n"/>
      <c r="G108" s="21" t="n"/>
      <c r="H108" s="48" t="n"/>
      <c r="I108" s="48" t="n"/>
      <c r="J108" s="21" t="n"/>
      <c r="K108" s="24" t="n"/>
      <c r="L108" s="24" t="n"/>
      <c r="M108" s="21" t="n"/>
      <c r="N108" s="25" t="n"/>
      <c r="O108" s="25" t="n"/>
      <c r="P108" s="25" t="n"/>
      <c r="Q108" s="25" t="n"/>
      <c r="R108" s="25" t="n"/>
      <c r="S108" s="25" t="n"/>
      <c r="T108" s="26">
        <f>IF($E108="","",IF(OR($N108="",$O108=""),"",MIN($N108,$O108)))</f>
        <v/>
      </c>
      <c r="U108" s="26">
        <f>IF($E108="","",IF(COUNT($P108,$R108,$S108)&lt;3,"",MAX(0,$P108+$R108-$S108)))</f>
        <v/>
      </c>
      <c r="V108" s="26">
        <f>IF(OR($T108="",$U108=""),"",$T108-$U108)</f>
        <v/>
      </c>
      <c r="W108" s="49">
        <f>IF(OR($T108="",$U108="",$T108=0),"",$U108/$T108)</f>
        <v/>
      </c>
      <c r="X108" s="28">
        <f>IF($E108="","",IF(OR($A108="",$B108="",$C108="",$D108="",$F108="",$G108="",$H108="",$I108="",$N108="",$O108="",$P108="",$Q108="",$R108="",$S108="",$I108&lt;$H108,$O108&gt;$N108,$N108&lt;=0,$O108&lt;=0,$P108&lt;0,$Q108&lt;0,$R108&lt;0,$S108&lt;0),"Data Issue",IF($U108&gt;$T108,"Over Capacity",IF(AND($Q108&gt;0,$P108&gt;=$T108),"Waitlist Pressure",IF($W108&gt;=Setup!$B$4,"Near Capacity",IF($W108&lt;Setup!$B$5,"Underfilled","On Track"))))))</f>
        <v/>
      </c>
      <c r="Y108" s="28">
        <f>IF($E108="","",IF(OR($X108="Data Issue",$X108="Over Capacity",$X108="Waitlist Pressure"),"Yes","No"))</f>
        <v/>
      </c>
    </row>
    <row r="109">
      <c r="A109" s="21" t="n"/>
      <c r="B109" s="21" t="n"/>
      <c r="C109" s="21" t="n"/>
      <c r="D109" s="22" t="n"/>
      <c r="E109" s="21" t="n"/>
      <c r="F109" s="21" t="n"/>
      <c r="G109" s="21" t="n"/>
      <c r="H109" s="48" t="n"/>
      <c r="I109" s="48" t="n"/>
      <c r="J109" s="21" t="n"/>
      <c r="K109" s="24" t="n"/>
      <c r="L109" s="24" t="n"/>
      <c r="M109" s="21" t="n"/>
      <c r="N109" s="25" t="n"/>
      <c r="O109" s="25" t="n"/>
      <c r="P109" s="25" t="n"/>
      <c r="Q109" s="25" t="n"/>
      <c r="R109" s="25" t="n"/>
      <c r="S109" s="25" t="n"/>
      <c r="T109" s="26">
        <f>IF($E109="","",IF(OR($N109="",$O109=""),"",MIN($N109,$O109)))</f>
        <v/>
      </c>
      <c r="U109" s="26">
        <f>IF($E109="","",IF(COUNT($P109,$R109,$S109)&lt;3,"",MAX(0,$P109+$R109-$S109)))</f>
        <v/>
      </c>
      <c r="V109" s="26">
        <f>IF(OR($T109="",$U109=""),"",$T109-$U109)</f>
        <v/>
      </c>
      <c r="W109" s="49">
        <f>IF(OR($T109="",$U109="",$T109=0),"",$U109/$T109)</f>
        <v/>
      </c>
      <c r="X109" s="28">
        <f>IF($E109="","",IF(OR($A109="",$B109="",$C109="",$D109="",$F109="",$G109="",$H109="",$I109="",$N109="",$O109="",$P109="",$Q109="",$R109="",$S109="",$I109&lt;$H109,$O109&gt;$N109,$N109&lt;=0,$O109&lt;=0,$P109&lt;0,$Q109&lt;0,$R109&lt;0,$S109&lt;0),"Data Issue",IF($U109&gt;$T109,"Over Capacity",IF(AND($Q109&gt;0,$P109&gt;=$T109),"Waitlist Pressure",IF($W109&gt;=Setup!$B$4,"Near Capacity",IF($W109&lt;Setup!$B$5,"Underfilled","On Track"))))))</f>
        <v/>
      </c>
      <c r="Y109" s="28">
        <f>IF($E109="","",IF(OR($X109="Data Issue",$X109="Over Capacity",$X109="Waitlist Pressure"),"Yes","No"))</f>
        <v/>
      </c>
    </row>
    <row r="110">
      <c r="A110" s="21" t="n"/>
      <c r="B110" s="21" t="n"/>
      <c r="C110" s="21" t="n"/>
      <c r="D110" s="22" t="n"/>
      <c r="E110" s="21" t="n"/>
      <c r="F110" s="21" t="n"/>
      <c r="G110" s="21" t="n"/>
      <c r="H110" s="48" t="n"/>
      <c r="I110" s="48" t="n"/>
      <c r="J110" s="21" t="n"/>
      <c r="K110" s="24" t="n"/>
      <c r="L110" s="24" t="n"/>
      <c r="M110" s="21" t="n"/>
      <c r="N110" s="25" t="n"/>
      <c r="O110" s="25" t="n"/>
      <c r="P110" s="25" t="n"/>
      <c r="Q110" s="25" t="n"/>
      <c r="R110" s="25" t="n"/>
      <c r="S110" s="25" t="n"/>
      <c r="T110" s="26">
        <f>IF($E110="","",IF(OR($N110="",$O110=""),"",MIN($N110,$O110)))</f>
        <v/>
      </c>
      <c r="U110" s="26">
        <f>IF($E110="","",IF(COUNT($P110,$R110,$S110)&lt;3,"",MAX(0,$P110+$R110-$S110)))</f>
        <v/>
      </c>
      <c r="V110" s="26">
        <f>IF(OR($T110="",$U110=""),"",$T110-$U110)</f>
        <v/>
      </c>
      <c r="W110" s="49">
        <f>IF(OR($T110="",$U110="",$T110=0),"",$U110/$T110)</f>
        <v/>
      </c>
      <c r="X110" s="28">
        <f>IF($E110="","",IF(OR($A110="",$B110="",$C110="",$D110="",$F110="",$G110="",$H110="",$I110="",$N110="",$O110="",$P110="",$Q110="",$R110="",$S110="",$I110&lt;$H110,$O110&gt;$N110,$N110&lt;=0,$O110&lt;=0,$P110&lt;0,$Q110&lt;0,$R110&lt;0,$S110&lt;0),"Data Issue",IF($U110&gt;$T110,"Over Capacity",IF(AND($Q110&gt;0,$P110&gt;=$T110),"Waitlist Pressure",IF($W110&gt;=Setup!$B$4,"Near Capacity",IF($W110&lt;Setup!$B$5,"Underfilled","On Track"))))))</f>
        <v/>
      </c>
      <c r="Y110" s="28">
        <f>IF($E110="","",IF(OR($X110="Data Issue",$X110="Over Capacity",$X110="Waitlist Pressure"),"Yes","No"))</f>
        <v/>
      </c>
    </row>
    <row r="111">
      <c r="A111" s="21" t="n"/>
      <c r="B111" s="21" t="n"/>
      <c r="C111" s="21" t="n"/>
      <c r="D111" s="22" t="n"/>
      <c r="E111" s="21" t="n"/>
      <c r="F111" s="21" t="n"/>
      <c r="G111" s="21" t="n"/>
      <c r="H111" s="48" t="n"/>
      <c r="I111" s="48" t="n"/>
      <c r="J111" s="21" t="n"/>
      <c r="K111" s="24" t="n"/>
      <c r="L111" s="24" t="n"/>
      <c r="M111" s="21" t="n"/>
      <c r="N111" s="25" t="n"/>
      <c r="O111" s="25" t="n"/>
      <c r="P111" s="25" t="n"/>
      <c r="Q111" s="25" t="n"/>
      <c r="R111" s="25" t="n"/>
      <c r="S111" s="25" t="n"/>
      <c r="T111" s="26">
        <f>IF($E111="","",IF(OR($N111="",$O111=""),"",MIN($N111,$O111)))</f>
        <v/>
      </c>
      <c r="U111" s="26">
        <f>IF($E111="","",IF(COUNT($P111,$R111,$S111)&lt;3,"",MAX(0,$P111+$R111-$S111)))</f>
        <v/>
      </c>
      <c r="V111" s="26">
        <f>IF(OR($T111="",$U111=""),"",$T111-$U111)</f>
        <v/>
      </c>
      <c r="W111" s="49">
        <f>IF(OR($T111="",$U111="",$T111=0),"",$U111/$T111)</f>
        <v/>
      </c>
      <c r="X111" s="28">
        <f>IF($E111="","",IF(OR($A111="",$B111="",$C111="",$D111="",$F111="",$G111="",$H111="",$I111="",$N111="",$O111="",$P111="",$Q111="",$R111="",$S111="",$I111&lt;$H111,$O111&gt;$N111,$N111&lt;=0,$O111&lt;=0,$P111&lt;0,$Q111&lt;0,$R111&lt;0,$S111&lt;0),"Data Issue",IF($U111&gt;$T111,"Over Capacity",IF(AND($Q111&gt;0,$P111&gt;=$T111),"Waitlist Pressure",IF($W111&gt;=Setup!$B$4,"Near Capacity",IF($W111&lt;Setup!$B$5,"Underfilled","On Track"))))))</f>
        <v/>
      </c>
      <c r="Y111" s="28">
        <f>IF($E111="","",IF(OR($X111="Data Issue",$X111="Over Capacity",$X111="Waitlist Pressure"),"Yes","No"))</f>
        <v/>
      </c>
    </row>
    <row r="112">
      <c r="A112" s="21" t="n"/>
      <c r="B112" s="21" t="n"/>
      <c r="C112" s="21" t="n"/>
      <c r="D112" s="22" t="n"/>
      <c r="E112" s="21" t="n"/>
      <c r="F112" s="21" t="n"/>
      <c r="G112" s="21" t="n"/>
      <c r="H112" s="48" t="n"/>
      <c r="I112" s="48" t="n"/>
      <c r="J112" s="21" t="n"/>
      <c r="K112" s="24" t="n"/>
      <c r="L112" s="24" t="n"/>
      <c r="M112" s="21" t="n"/>
      <c r="N112" s="25" t="n"/>
      <c r="O112" s="25" t="n"/>
      <c r="P112" s="25" t="n"/>
      <c r="Q112" s="25" t="n"/>
      <c r="R112" s="25" t="n"/>
      <c r="S112" s="25" t="n"/>
      <c r="T112" s="26">
        <f>IF($E112="","",IF(OR($N112="",$O112=""),"",MIN($N112,$O112)))</f>
        <v/>
      </c>
      <c r="U112" s="26">
        <f>IF($E112="","",IF(COUNT($P112,$R112,$S112)&lt;3,"",MAX(0,$P112+$R112-$S112)))</f>
        <v/>
      </c>
      <c r="V112" s="26">
        <f>IF(OR($T112="",$U112=""),"",$T112-$U112)</f>
        <v/>
      </c>
      <c r="W112" s="49">
        <f>IF(OR($T112="",$U112="",$T112=0),"",$U112/$T112)</f>
        <v/>
      </c>
      <c r="X112" s="28">
        <f>IF($E112="","",IF(OR($A112="",$B112="",$C112="",$D112="",$F112="",$G112="",$H112="",$I112="",$N112="",$O112="",$P112="",$Q112="",$R112="",$S112="",$I112&lt;$H112,$O112&gt;$N112,$N112&lt;=0,$O112&lt;=0,$P112&lt;0,$Q112&lt;0,$R112&lt;0,$S112&lt;0),"Data Issue",IF($U112&gt;$T112,"Over Capacity",IF(AND($Q112&gt;0,$P112&gt;=$T112),"Waitlist Pressure",IF($W112&gt;=Setup!$B$4,"Near Capacity",IF($W112&lt;Setup!$B$5,"Underfilled","On Track"))))))</f>
        <v/>
      </c>
      <c r="Y112" s="28">
        <f>IF($E112="","",IF(OR($X112="Data Issue",$X112="Over Capacity",$X112="Waitlist Pressure"),"Yes","No"))</f>
        <v/>
      </c>
    </row>
    <row r="113">
      <c r="A113" s="21" t="n"/>
      <c r="B113" s="21" t="n"/>
      <c r="C113" s="21" t="n"/>
      <c r="D113" s="22" t="n"/>
      <c r="E113" s="21" t="n"/>
      <c r="F113" s="21" t="n"/>
      <c r="G113" s="21" t="n"/>
      <c r="H113" s="48" t="n"/>
      <c r="I113" s="48" t="n"/>
      <c r="J113" s="21" t="n"/>
      <c r="K113" s="24" t="n"/>
      <c r="L113" s="24" t="n"/>
      <c r="M113" s="21" t="n"/>
      <c r="N113" s="25" t="n"/>
      <c r="O113" s="25" t="n"/>
      <c r="P113" s="25" t="n"/>
      <c r="Q113" s="25" t="n"/>
      <c r="R113" s="25" t="n"/>
      <c r="S113" s="25" t="n"/>
      <c r="T113" s="26">
        <f>IF($E113="","",IF(OR($N113="",$O113=""),"",MIN($N113,$O113)))</f>
        <v/>
      </c>
      <c r="U113" s="26">
        <f>IF($E113="","",IF(COUNT($P113,$R113,$S113)&lt;3,"",MAX(0,$P113+$R113-$S113)))</f>
        <v/>
      </c>
      <c r="V113" s="26">
        <f>IF(OR($T113="",$U113=""),"",$T113-$U113)</f>
        <v/>
      </c>
      <c r="W113" s="49">
        <f>IF(OR($T113="",$U113="",$T113=0),"",$U113/$T113)</f>
        <v/>
      </c>
      <c r="X113" s="28">
        <f>IF($E113="","",IF(OR($A113="",$B113="",$C113="",$D113="",$F113="",$G113="",$H113="",$I113="",$N113="",$O113="",$P113="",$Q113="",$R113="",$S113="",$I113&lt;$H113,$O113&gt;$N113,$N113&lt;=0,$O113&lt;=0,$P113&lt;0,$Q113&lt;0,$R113&lt;0,$S113&lt;0),"Data Issue",IF($U113&gt;$T113,"Over Capacity",IF(AND($Q113&gt;0,$P113&gt;=$T113),"Waitlist Pressure",IF($W113&gt;=Setup!$B$4,"Near Capacity",IF($W113&lt;Setup!$B$5,"Underfilled","On Track"))))))</f>
        <v/>
      </c>
      <c r="Y113" s="28">
        <f>IF($E113="","",IF(OR($X113="Data Issue",$X113="Over Capacity",$X113="Waitlist Pressure"),"Yes","No"))</f>
        <v/>
      </c>
    </row>
    <row r="114">
      <c r="A114" s="21" t="n"/>
      <c r="B114" s="21" t="n"/>
      <c r="C114" s="21" t="n"/>
      <c r="D114" s="22" t="n"/>
      <c r="E114" s="21" t="n"/>
      <c r="F114" s="21" t="n"/>
      <c r="G114" s="21" t="n"/>
      <c r="H114" s="48" t="n"/>
      <c r="I114" s="48" t="n"/>
      <c r="J114" s="21" t="n"/>
      <c r="K114" s="24" t="n"/>
      <c r="L114" s="24" t="n"/>
      <c r="M114" s="21" t="n"/>
      <c r="N114" s="25" t="n"/>
      <c r="O114" s="25" t="n"/>
      <c r="P114" s="25" t="n"/>
      <c r="Q114" s="25" t="n"/>
      <c r="R114" s="25" t="n"/>
      <c r="S114" s="25" t="n"/>
      <c r="T114" s="26">
        <f>IF($E114="","",IF(OR($N114="",$O114=""),"",MIN($N114,$O114)))</f>
        <v/>
      </c>
      <c r="U114" s="26">
        <f>IF($E114="","",IF(COUNT($P114,$R114,$S114)&lt;3,"",MAX(0,$P114+$R114-$S114)))</f>
        <v/>
      </c>
      <c r="V114" s="26">
        <f>IF(OR($T114="",$U114=""),"",$T114-$U114)</f>
        <v/>
      </c>
      <c r="W114" s="49">
        <f>IF(OR($T114="",$U114="",$T114=0),"",$U114/$T114)</f>
        <v/>
      </c>
      <c r="X114" s="28">
        <f>IF($E114="","",IF(OR($A114="",$B114="",$C114="",$D114="",$F114="",$G114="",$H114="",$I114="",$N114="",$O114="",$P114="",$Q114="",$R114="",$S114="",$I114&lt;$H114,$O114&gt;$N114,$N114&lt;=0,$O114&lt;=0,$P114&lt;0,$Q114&lt;0,$R114&lt;0,$S114&lt;0),"Data Issue",IF($U114&gt;$T114,"Over Capacity",IF(AND($Q114&gt;0,$P114&gt;=$T114),"Waitlist Pressure",IF($W114&gt;=Setup!$B$4,"Near Capacity",IF($W114&lt;Setup!$B$5,"Underfilled","On Track"))))))</f>
        <v/>
      </c>
      <c r="Y114" s="28">
        <f>IF($E114="","",IF(OR($X114="Data Issue",$X114="Over Capacity",$X114="Waitlist Pressure"),"Yes","No"))</f>
        <v/>
      </c>
    </row>
    <row r="115">
      <c r="A115" s="21" t="n"/>
      <c r="B115" s="21" t="n"/>
      <c r="C115" s="21" t="n"/>
      <c r="D115" s="22" t="n"/>
      <c r="E115" s="21" t="n"/>
      <c r="F115" s="21" t="n"/>
      <c r="G115" s="21" t="n"/>
      <c r="H115" s="48" t="n"/>
      <c r="I115" s="48" t="n"/>
      <c r="J115" s="21" t="n"/>
      <c r="K115" s="24" t="n"/>
      <c r="L115" s="24" t="n"/>
      <c r="M115" s="21" t="n"/>
      <c r="N115" s="25" t="n"/>
      <c r="O115" s="25" t="n"/>
      <c r="P115" s="25" t="n"/>
      <c r="Q115" s="25" t="n"/>
      <c r="R115" s="25" t="n"/>
      <c r="S115" s="25" t="n"/>
      <c r="T115" s="26">
        <f>IF($E115="","",IF(OR($N115="",$O115=""),"",MIN($N115,$O115)))</f>
        <v/>
      </c>
      <c r="U115" s="26">
        <f>IF($E115="","",IF(COUNT($P115,$R115,$S115)&lt;3,"",MAX(0,$P115+$R115-$S115)))</f>
        <v/>
      </c>
      <c r="V115" s="26">
        <f>IF(OR($T115="",$U115=""),"",$T115-$U115)</f>
        <v/>
      </c>
      <c r="W115" s="49">
        <f>IF(OR($T115="",$U115="",$T115=0),"",$U115/$T115)</f>
        <v/>
      </c>
      <c r="X115" s="28">
        <f>IF($E115="","",IF(OR($A115="",$B115="",$C115="",$D115="",$F115="",$G115="",$H115="",$I115="",$N115="",$O115="",$P115="",$Q115="",$R115="",$S115="",$I115&lt;$H115,$O115&gt;$N115,$N115&lt;=0,$O115&lt;=0,$P115&lt;0,$Q115&lt;0,$R115&lt;0,$S115&lt;0),"Data Issue",IF($U115&gt;$T115,"Over Capacity",IF(AND($Q115&gt;0,$P115&gt;=$T115),"Waitlist Pressure",IF($W115&gt;=Setup!$B$4,"Near Capacity",IF($W115&lt;Setup!$B$5,"Underfilled","On Track"))))))</f>
        <v/>
      </c>
      <c r="Y115" s="28">
        <f>IF($E115="","",IF(OR($X115="Data Issue",$X115="Over Capacity",$X115="Waitlist Pressure"),"Yes","No"))</f>
        <v/>
      </c>
    </row>
    <row r="116">
      <c r="A116" s="21" t="n"/>
      <c r="B116" s="21" t="n"/>
      <c r="C116" s="21" t="n"/>
      <c r="D116" s="22" t="n"/>
      <c r="E116" s="21" t="n"/>
      <c r="F116" s="21" t="n"/>
      <c r="G116" s="21" t="n"/>
      <c r="H116" s="48" t="n"/>
      <c r="I116" s="48" t="n"/>
      <c r="J116" s="21" t="n"/>
      <c r="K116" s="24" t="n"/>
      <c r="L116" s="24" t="n"/>
      <c r="M116" s="21" t="n"/>
      <c r="N116" s="25" t="n"/>
      <c r="O116" s="25" t="n"/>
      <c r="P116" s="25" t="n"/>
      <c r="Q116" s="25" t="n"/>
      <c r="R116" s="25" t="n"/>
      <c r="S116" s="25" t="n"/>
      <c r="T116" s="26">
        <f>IF($E116="","",IF(OR($N116="",$O116=""),"",MIN($N116,$O116)))</f>
        <v/>
      </c>
      <c r="U116" s="26">
        <f>IF($E116="","",IF(COUNT($P116,$R116,$S116)&lt;3,"",MAX(0,$P116+$R116-$S116)))</f>
        <v/>
      </c>
      <c r="V116" s="26">
        <f>IF(OR($T116="",$U116=""),"",$T116-$U116)</f>
        <v/>
      </c>
      <c r="W116" s="49">
        <f>IF(OR($T116="",$U116="",$T116=0),"",$U116/$T116)</f>
        <v/>
      </c>
      <c r="X116" s="28">
        <f>IF($E116="","",IF(OR($A116="",$B116="",$C116="",$D116="",$F116="",$G116="",$H116="",$I116="",$N116="",$O116="",$P116="",$Q116="",$R116="",$S116="",$I116&lt;$H116,$O116&gt;$N116,$N116&lt;=0,$O116&lt;=0,$P116&lt;0,$Q116&lt;0,$R116&lt;0,$S116&lt;0),"Data Issue",IF($U116&gt;$T116,"Over Capacity",IF(AND($Q116&gt;0,$P116&gt;=$T116),"Waitlist Pressure",IF($W116&gt;=Setup!$B$4,"Near Capacity",IF($W116&lt;Setup!$B$5,"Underfilled","On Track"))))))</f>
        <v/>
      </c>
      <c r="Y116" s="28">
        <f>IF($E116="","",IF(OR($X116="Data Issue",$X116="Over Capacity",$X116="Waitlist Pressure"),"Yes","No"))</f>
        <v/>
      </c>
    </row>
    <row r="117">
      <c r="A117" s="21" t="n"/>
      <c r="B117" s="21" t="n"/>
      <c r="C117" s="21" t="n"/>
      <c r="D117" s="22" t="n"/>
      <c r="E117" s="21" t="n"/>
      <c r="F117" s="21" t="n"/>
      <c r="G117" s="21" t="n"/>
      <c r="H117" s="48" t="n"/>
      <c r="I117" s="48" t="n"/>
      <c r="J117" s="21" t="n"/>
      <c r="K117" s="24" t="n"/>
      <c r="L117" s="24" t="n"/>
      <c r="M117" s="21" t="n"/>
      <c r="N117" s="25" t="n"/>
      <c r="O117" s="25" t="n"/>
      <c r="P117" s="25" t="n"/>
      <c r="Q117" s="25" t="n"/>
      <c r="R117" s="25" t="n"/>
      <c r="S117" s="25" t="n"/>
      <c r="T117" s="26">
        <f>IF($E117="","",IF(OR($N117="",$O117=""),"",MIN($N117,$O117)))</f>
        <v/>
      </c>
      <c r="U117" s="26">
        <f>IF($E117="","",IF(COUNT($P117,$R117,$S117)&lt;3,"",MAX(0,$P117+$R117-$S117)))</f>
        <v/>
      </c>
      <c r="V117" s="26">
        <f>IF(OR($T117="",$U117=""),"",$T117-$U117)</f>
        <v/>
      </c>
      <c r="W117" s="49">
        <f>IF(OR($T117="",$U117="",$T117=0),"",$U117/$T117)</f>
        <v/>
      </c>
      <c r="X117" s="28">
        <f>IF($E117="","",IF(OR($A117="",$B117="",$C117="",$D117="",$F117="",$G117="",$H117="",$I117="",$N117="",$O117="",$P117="",$Q117="",$R117="",$S117="",$I117&lt;$H117,$O117&gt;$N117,$N117&lt;=0,$O117&lt;=0,$P117&lt;0,$Q117&lt;0,$R117&lt;0,$S117&lt;0),"Data Issue",IF($U117&gt;$T117,"Over Capacity",IF(AND($Q117&gt;0,$P117&gt;=$T117),"Waitlist Pressure",IF($W117&gt;=Setup!$B$4,"Near Capacity",IF($W117&lt;Setup!$B$5,"Underfilled","On Track"))))))</f>
        <v/>
      </c>
      <c r="Y117" s="28">
        <f>IF($E117="","",IF(OR($X117="Data Issue",$X117="Over Capacity",$X117="Waitlist Pressure"),"Yes","No"))</f>
        <v/>
      </c>
    </row>
    <row r="118">
      <c r="A118" s="21" t="n"/>
      <c r="B118" s="21" t="n"/>
      <c r="C118" s="21" t="n"/>
      <c r="D118" s="22" t="n"/>
      <c r="E118" s="21" t="n"/>
      <c r="F118" s="21" t="n"/>
      <c r="G118" s="21" t="n"/>
      <c r="H118" s="48" t="n"/>
      <c r="I118" s="48" t="n"/>
      <c r="J118" s="21" t="n"/>
      <c r="K118" s="24" t="n"/>
      <c r="L118" s="24" t="n"/>
      <c r="M118" s="21" t="n"/>
      <c r="N118" s="25" t="n"/>
      <c r="O118" s="25" t="n"/>
      <c r="P118" s="25" t="n"/>
      <c r="Q118" s="25" t="n"/>
      <c r="R118" s="25" t="n"/>
      <c r="S118" s="25" t="n"/>
      <c r="T118" s="26">
        <f>IF($E118="","",IF(OR($N118="",$O118=""),"",MIN($N118,$O118)))</f>
        <v/>
      </c>
      <c r="U118" s="26">
        <f>IF($E118="","",IF(COUNT($P118,$R118,$S118)&lt;3,"",MAX(0,$P118+$R118-$S118)))</f>
        <v/>
      </c>
      <c r="V118" s="26">
        <f>IF(OR($T118="",$U118=""),"",$T118-$U118)</f>
        <v/>
      </c>
      <c r="W118" s="49">
        <f>IF(OR($T118="",$U118="",$T118=0),"",$U118/$T118)</f>
        <v/>
      </c>
      <c r="X118" s="28">
        <f>IF($E118="","",IF(OR($A118="",$B118="",$C118="",$D118="",$F118="",$G118="",$H118="",$I118="",$N118="",$O118="",$P118="",$Q118="",$R118="",$S118="",$I118&lt;$H118,$O118&gt;$N118,$N118&lt;=0,$O118&lt;=0,$P118&lt;0,$Q118&lt;0,$R118&lt;0,$S118&lt;0),"Data Issue",IF($U118&gt;$T118,"Over Capacity",IF(AND($Q118&gt;0,$P118&gt;=$T118),"Waitlist Pressure",IF($W118&gt;=Setup!$B$4,"Near Capacity",IF($W118&lt;Setup!$B$5,"Underfilled","On Track"))))))</f>
        <v/>
      </c>
      <c r="Y118" s="28">
        <f>IF($E118="","",IF(OR($X118="Data Issue",$X118="Over Capacity",$X118="Waitlist Pressure"),"Yes","No"))</f>
        <v/>
      </c>
    </row>
    <row r="119">
      <c r="A119" s="21" t="n"/>
      <c r="B119" s="21" t="n"/>
      <c r="C119" s="21" t="n"/>
      <c r="D119" s="22" t="n"/>
      <c r="E119" s="21" t="n"/>
      <c r="F119" s="21" t="n"/>
      <c r="G119" s="21" t="n"/>
      <c r="H119" s="48" t="n"/>
      <c r="I119" s="48" t="n"/>
      <c r="J119" s="21" t="n"/>
      <c r="K119" s="24" t="n"/>
      <c r="L119" s="24" t="n"/>
      <c r="M119" s="21" t="n"/>
      <c r="N119" s="25" t="n"/>
      <c r="O119" s="25" t="n"/>
      <c r="P119" s="25" t="n"/>
      <c r="Q119" s="25" t="n"/>
      <c r="R119" s="25" t="n"/>
      <c r="S119" s="25" t="n"/>
      <c r="T119" s="26">
        <f>IF($E119="","",IF(OR($N119="",$O119=""),"",MIN($N119,$O119)))</f>
        <v/>
      </c>
      <c r="U119" s="26">
        <f>IF($E119="","",IF(COUNT($P119,$R119,$S119)&lt;3,"",MAX(0,$P119+$R119-$S119)))</f>
        <v/>
      </c>
      <c r="V119" s="26">
        <f>IF(OR($T119="",$U119=""),"",$T119-$U119)</f>
        <v/>
      </c>
      <c r="W119" s="49">
        <f>IF(OR($T119="",$U119="",$T119=0),"",$U119/$T119)</f>
        <v/>
      </c>
      <c r="X119" s="28">
        <f>IF($E119="","",IF(OR($A119="",$B119="",$C119="",$D119="",$F119="",$G119="",$H119="",$I119="",$N119="",$O119="",$P119="",$Q119="",$R119="",$S119="",$I119&lt;$H119,$O119&gt;$N119,$N119&lt;=0,$O119&lt;=0,$P119&lt;0,$Q119&lt;0,$R119&lt;0,$S119&lt;0),"Data Issue",IF($U119&gt;$T119,"Over Capacity",IF(AND($Q119&gt;0,$P119&gt;=$T119),"Waitlist Pressure",IF($W119&gt;=Setup!$B$4,"Near Capacity",IF($W119&lt;Setup!$B$5,"Underfilled","On Track"))))))</f>
        <v/>
      </c>
      <c r="Y119" s="28">
        <f>IF($E119="","",IF(OR($X119="Data Issue",$X119="Over Capacity",$X119="Waitlist Pressure"),"Yes","No"))</f>
        <v/>
      </c>
    </row>
    <row r="120">
      <c r="A120" s="21" t="n"/>
      <c r="B120" s="21" t="n"/>
      <c r="C120" s="21" t="n"/>
      <c r="D120" s="22" t="n"/>
      <c r="E120" s="21" t="n"/>
      <c r="F120" s="21" t="n"/>
      <c r="G120" s="21" t="n"/>
      <c r="H120" s="48" t="n"/>
      <c r="I120" s="48" t="n"/>
      <c r="J120" s="21" t="n"/>
      <c r="K120" s="24" t="n"/>
      <c r="L120" s="24" t="n"/>
      <c r="M120" s="21" t="n"/>
      <c r="N120" s="25" t="n"/>
      <c r="O120" s="25" t="n"/>
      <c r="P120" s="25" t="n"/>
      <c r="Q120" s="25" t="n"/>
      <c r="R120" s="25" t="n"/>
      <c r="S120" s="25" t="n"/>
      <c r="T120" s="26">
        <f>IF($E120="","",IF(OR($N120="",$O120=""),"",MIN($N120,$O120)))</f>
        <v/>
      </c>
      <c r="U120" s="26">
        <f>IF($E120="","",IF(COUNT($P120,$R120,$S120)&lt;3,"",MAX(0,$P120+$R120-$S120)))</f>
        <v/>
      </c>
      <c r="V120" s="26">
        <f>IF(OR($T120="",$U120=""),"",$T120-$U120)</f>
        <v/>
      </c>
      <c r="W120" s="49">
        <f>IF(OR($T120="",$U120="",$T120=0),"",$U120/$T120)</f>
        <v/>
      </c>
      <c r="X120" s="28">
        <f>IF($E120="","",IF(OR($A120="",$B120="",$C120="",$D120="",$F120="",$G120="",$H120="",$I120="",$N120="",$O120="",$P120="",$Q120="",$R120="",$S120="",$I120&lt;$H120,$O120&gt;$N120,$N120&lt;=0,$O120&lt;=0,$P120&lt;0,$Q120&lt;0,$R120&lt;0,$S120&lt;0),"Data Issue",IF($U120&gt;$T120,"Over Capacity",IF(AND($Q120&gt;0,$P120&gt;=$T120),"Waitlist Pressure",IF($W120&gt;=Setup!$B$4,"Near Capacity",IF($W120&lt;Setup!$B$5,"Underfilled","On Track"))))))</f>
        <v/>
      </c>
      <c r="Y120" s="28">
        <f>IF($E120="","",IF(OR($X120="Data Issue",$X120="Over Capacity",$X120="Waitlist Pressure"),"Yes","No"))</f>
        <v/>
      </c>
    </row>
    <row r="121">
      <c r="A121" s="21" t="n"/>
      <c r="B121" s="21" t="n"/>
      <c r="C121" s="21" t="n"/>
      <c r="D121" s="22" t="n"/>
      <c r="E121" s="21" t="n"/>
      <c r="F121" s="21" t="n"/>
      <c r="G121" s="21" t="n"/>
      <c r="H121" s="48" t="n"/>
      <c r="I121" s="48" t="n"/>
      <c r="J121" s="21" t="n"/>
      <c r="K121" s="24" t="n"/>
      <c r="L121" s="24" t="n"/>
      <c r="M121" s="21" t="n"/>
      <c r="N121" s="25" t="n"/>
      <c r="O121" s="25" t="n"/>
      <c r="P121" s="25" t="n"/>
      <c r="Q121" s="25" t="n"/>
      <c r="R121" s="25" t="n"/>
      <c r="S121" s="25" t="n"/>
      <c r="T121" s="26">
        <f>IF($E121="","",IF(OR($N121="",$O121=""),"",MIN($N121,$O121)))</f>
        <v/>
      </c>
      <c r="U121" s="26">
        <f>IF($E121="","",IF(COUNT($P121,$R121,$S121)&lt;3,"",MAX(0,$P121+$R121-$S121)))</f>
        <v/>
      </c>
      <c r="V121" s="26">
        <f>IF(OR($T121="",$U121=""),"",$T121-$U121)</f>
        <v/>
      </c>
      <c r="W121" s="49">
        <f>IF(OR($T121="",$U121="",$T121=0),"",$U121/$T121)</f>
        <v/>
      </c>
      <c r="X121" s="28">
        <f>IF($E121="","",IF(OR($A121="",$B121="",$C121="",$D121="",$F121="",$G121="",$H121="",$I121="",$N121="",$O121="",$P121="",$Q121="",$R121="",$S121="",$I121&lt;$H121,$O121&gt;$N121,$N121&lt;=0,$O121&lt;=0,$P121&lt;0,$Q121&lt;0,$R121&lt;0,$S121&lt;0),"Data Issue",IF($U121&gt;$T121,"Over Capacity",IF(AND($Q121&gt;0,$P121&gt;=$T121),"Waitlist Pressure",IF($W121&gt;=Setup!$B$4,"Near Capacity",IF($W121&lt;Setup!$B$5,"Underfilled","On Track"))))))</f>
        <v/>
      </c>
      <c r="Y121" s="28">
        <f>IF($E121="","",IF(OR($X121="Data Issue",$X121="Over Capacity",$X121="Waitlist Pressure"),"Yes","No"))</f>
        <v/>
      </c>
    </row>
    <row r="122">
      <c r="A122" s="21" t="n"/>
      <c r="B122" s="21" t="n"/>
      <c r="C122" s="21" t="n"/>
      <c r="D122" s="22" t="n"/>
      <c r="E122" s="21" t="n"/>
      <c r="F122" s="21" t="n"/>
      <c r="G122" s="21" t="n"/>
      <c r="H122" s="48" t="n"/>
      <c r="I122" s="48" t="n"/>
      <c r="J122" s="21" t="n"/>
      <c r="K122" s="24" t="n"/>
      <c r="L122" s="24" t="n"/>
      <c r="M122" s="21" t="n"/>
      <c r="N122" s="25" t="n"/>
      <c r="O122" s="25" t="n"/>
      <c r="P122" s="25" t="n"/>
      <c r="Q122" s="25" t="n"/>
      <c r="R122" s="25" t="n"/>
      <c r="S122" s="25" t="n"/>
      <c r="T122" s="26">
        <f>IF($E122="","",IF(OR($N122="",$O122=""),"",MIN($N122,$O122)))</f>
        <v/>
      </c>
      <c r="U122" s="26">
        <f>IF($E122="","",IF(COUNT($P122,$R122,$S122)&lt;3,"",MAX(0,$P122+$R122-$S122)))</f>
        <v/>
      </c>
      <c r="V122" s="26">
        <f>IF(OR($T122="",$U122=""),"",$T122-$U122)</f>
        <v/>
      </c>
      <c r="W122" s="49">
        <f>IF(OR($T122="",$U122="",$T122=0),"",$U122/$T122)</f>
        <v/>
      </c>
      <c r="X122" s="28">
        <f>IF($E122="","",IF(OR($A122="",$B122="",$C122="",$D122="",$F122="",$G122="",$H122="",$I122="",$N122="",$O122="",$P122="",$Q122="",$R122="",$S122="",$I122&lt;$H122,$O122&gt;$N122,$N122&lt;=0,$O122&lt;=0,$P122&lt;0,$Q122&lt;0,$R122&lt;0,$S122&lt;0),"Data Issue",IF($U122&gt;$T122,"Over Capacity",IF(AND($Q122&gt;0,$P122&gt;=$T122),"Waitlist Pressure",IF($W122&gt;=Setup!$B$4,"Near Capacity",IF($W122&lt;Setup!$B$5,"Underfilled","On Track"))))))</f>
        <v/>
      </c>
      <c r="Y122" s="28">
        <f>IF($E122="","",IF(OR($X122="Data Issue",$X122="Over Capacity",$X122="Waitlist Pressure"),"Yes","No"))</f>
        <v/>
      </c>
    </row>
    <row r="123">
      <c r="A123" s="21" t="n"/>
      <c r="B123" s="21" t="n"/>
      <c r="C123" s="21" t="n"/>
      <c r="D123" s="22" t="n"/>
      <c r="E123" s="21" t="n"/>
      <c r="F123" s="21" t="n"/>
      <c r="G123" s="21" t="n"/>
      <c r="H123" s="48" t="n"/>
      <c r="I123" s="48" t="n"/>
      <c r="J123" s="21" t="n"/>
      <c r="K123" s="24" t="n"/>
      <c r="L123" s="24" t="n"/>
      <c r="M123" s="21" t="n"/>
      <c r="N123" s="25" t="n"/>
      <c r="O123" s="25" t="n"/>
      <c r="P123" s="25" t="n"/>
      <c r="Q123" s="25" t="n"/>
      <c r="R123" s="25" t="n"/>
      <c r="S123" s="25" t="n"/>
      <c r="T123" s="26">
        <f>IF($E123="","",IF(OR($N123="",$O123=""),"",MIN($N123,$O123)))</f>
        <v/>
      </c>
      <c r="U123" s="26">
        <f>IF($E123="","",IF(COUNT($P123,$R123,$S123)&lt;3,"",MAX(0,$P123+$R123-$S123)))</f>
        <v/>
      </c>
      <c r="V123" s="26">
        <f>IF(OR($T123="",$U123=""),"",$T123-$U123)</f>
        <v/>
      </c>
      <c r="W123" s="49">
        <f>IF(OR($T123="",$U123="",$T123=0),"",$U123/$T123)</f>
        <v/>
      </c>
      <c r="X123" s="28">
        <f>IF($E123="","",IF(OR($A123="",$B123="",$C123="",$D123="",$F123="",$G123="",$H123="",$I123="",$N123="",$O123="",$P123="",$Q123="",$R123="",$S123="",$I123&lt;$H123,$O123&gt;$N123,$N123&lt;=0,$O123&lt;=0,$P123&lt;0,$Q123&lt;0,$R123&lt;0,$S123&lt;0),"Data Issue",IF($U123&gt;$T123,"Over Capacity",IF(AND($Q123&gt;0,$P123&gt;=$T123),"Waitlist Pressure",IF($W123&gt;=Setup!$B$4,"Near Capacity",IF($W123&lt;Setup!$B$5,"Underfilled","On Track"))))))</f>
        <v/>
      </c>
      <c r="Y123" s="28">
        <f>IF($E123="","",IF(OR($X123="Data Issue",$X123="Over Capacity",$X123="Waitlist Pressure"),"Yes","No"))</f>
        <v/>
      </c>
    </row>
    <row r="124">
      <c r="A124" s="21" t="n"/>
      <c r="B124" s="21" t="n"/>
      <c r="C124" s="21" t="n"/>
      <c r="D124" s="22" t="n"/>
      <c r="E124" s="21" t="n"/>
      <c r="F124" s="21" t="n"/>
      <c r="G124" s="21" t="n"/>
      <c r="H124" s="48" t="n"/>
      <c r="I124" s="48" t="n"/>
      <c r="J124" s="21" t="n"/>
      <c r="K124" s="24" t="n"/>
      <c r="L124" s="24" t="n"/>
      <c r="M124" s="21" t="n"/>
      <c r="N124" s="25" t="n"/>
      <c r="O124" s="25" t="n"/>
      <c r="P124" s="25" t="n"/>
      <c r="Q124" s="25" t="n"/>
      <c r="R124" s="25" t="n"/>
      <c r="S124" s="25" t="n"/>
      <c r="T124" s="26">
        <f>IF($E124="","",IF(OR($N124="",$O124=""),"",MIN($N124,$O124)))</f>
        <v/>
      </c>
      <c r="U124" s="26">
        <f>IF($E124="","",IF(COUNT($P124,$R124,$S124)&lt;3,"",MAX(0,$P124+$R124-$S124)))</f>
        <v/>
      </c>
      <c r="V124" s="26">
        <f>IF(OR($T124="",$U124=""),"",$T124-$U124)</f>
        <v/>
      </c>
      <c r="W124" s="49">
        <f>IF(OR($T124="",$U124="",$T124=0),"",$U124/$T124)</f>
        <v/>
      </c>
      <c r="X124" s="28">
        <f>IF($E124="","",IF(OR($A124="",$B124="",$C124="",$D124="",$F124="",$G124="",$H124="",$I124="",$N124="",$O124="",$P124="",$Q124="",$R124="",$S124="",$I124&lt;$H124,$O124&gt;$N124,$N124&lt;=0,$O124&lt;=0,$P124&lt;0,$Q124&lt;0,$R124&lt;0,$S124&lt;0),"Data Issue",IF($U124&gt;$T124,"Over Capacity",IF(AND($Q124&gt;0,$P124&gt;=$T124),"Waitlist Pressure",IF($W124&gt;=Setup!$B$4,"Near Capacity",IF($W124&lt;Setup!$B$5,"Underfilled","On Track"))))))</f>
        <v/>
      </c>
      <c r="Y124" s="28">
        <f>IF($E124="","",IF(OR($X124="Data Issue",$X124="Over Capacity",$X124="Waitlist Pressure"),"Yes","No"))</f>
        <v/>
      </c>
    </row>
    <row r="125">
      <c r="A125" s="21" t="n"/>
      <c r="B125" s="21" t="n"/>
      <c r="C125" s="21" t="n"/>
      <c r="D125" s="22" t="n"/>
      <c r="E125" s="21" t="n"/>
      <c r="F125" s="21" t="n"/>
      <c r="G125" s="21" t="n"/>
      <c r="H125" s="48" t="n"/>
      <c r="I125" s="48" t="n"/>
      <c r="J125" s="21" t="n"/>
      <c r="K125" s="24" t="n"/>
      <c r="L125" s="24" t="n"/>
      <c r="M125" s="21" t="n"/>
      <c r="N125" s="25" t="n"/>
      <c r="O125" s="25" t="n"/>
      <c r="P125" s="25" t="n"/>
      <c r="Q125" s="25" t="n"/>
      <c r="R125" s="25" t="n"/>
      <c r="S125" s="25" t="n"/>
      <c r="T125" s="26">
        <f>IF($E125="","",IF(OR($N125="",$O125=""),"",MIN($N125,$O125)))</f>
        <v/>
      </c>
      <c r="U125" s="26">
        <f>IF($E125="","",IF(COUNT($P125,$R125,$S125)&lt;3,"",MAX(0,$P125+$R125-$S125)))</f>
        <v/>
      </c>
      <c r="V125" s="26">
        <f>IF(OR($T125="",$U125=""),"",$T125-$U125)</f>
        <v/>
      </c>
      <c r="W125" s="49">
        <f>IF(OR($T125="",$U125="",$T125=0),"",$U125/$T125)</f>
        <v/>
      </c>
      <c r="X125" s="28">
        <f>IF($E125="","",IF(OR($A125="",$B125="",$C125="",$D125="",$F125="",$G125="",$H125="",$I125="",$N125="",$O125="",$P125="",$Q125="",$R125="",$S125="",$I125&lt;$H125,$O125&gt;$N125,$N125&lt;=0,$O125&lt;=0,$P125&lt;0,$Q125&lt;0,$R125&lt;0,$S125&lt;0),"Data Issue",IF($U125&gt;$T125,"Over Capacity",IF(AND($Q125&gt;0,$P125&gt;=$T125),"Waitlist Pressure",IF($W125&gt;=Setup!$B$4,"Near Capacity",IF($W125&lt;Setup!$B$5,"Underfilled","On Track"))))))</f>
        <v/>
      </c>
      <c r="Y125" s="28">
        <f>IF($E125="","",IF(OR($X125="Data Issue",$X125="Over Capacity",$X125="Waitlist Pressure"),"Yes","No"))</f>
        <v/>
      </c>
    </row>
    <row r="126">
      <c r="A126" s="21" t="n"/>
      <c r="B126" s="21" t="n"/>
      <c r="C126" s="21" t="n"/>
      <c r="D126" s="22" t="n"/>
      <c r="E126" s="21" t="n"/>
      <c r="F126" s="21" t="n"/>
      <c r="G126" s="21" t="n"/>
      <c r="H126" s="48" t="n"/>
      <c r="I126" s="48" t="n"/>
      <c r="J126" s="21" t="n"/>
      <c r="K126" s="24" t="n"/>
      <c r="L126" s="24" t="n"/>
      <c r="M126" s="21" t="n"/>
      <c r="N126" s="25" t="n"/>
      <c r="O126" s="25" t="n"/>
      <c r="P126" s="25" t="n"/>
      <c r="Q126" s="25" t="n"/>
      <c r="R126" s="25" t="n"/>
      <c r="S126" s="25" t="n"/>
      <c r="T126" s="26">
        <f>IF($E126="","",IF(OR($N126="",$O126=""),"",MIN($N126,$O126)))</f>
        <v/>
      </c>
      <c r="U126" s="26">
        <f>IF($E126="","",IF(COUNT($P126,$R126,$S126)&lt;3,"",MAX(0,$P126+$R126-$S126)))</f>
        <v/>
      </c>
      <c r="V126" s="26">
        <f>IF(OR($T126="",$U126=""),"",$T126-$U126)</f>
        <v/>
      </c>
      <c r="W126" s="49">
        <f>IF(OR($T126="",$U126="",$T126=0),"",$U126/$T126)</f>
        <v/>
      </c>
      <c r="X126" s="28">
        <f>IF($E126="","",IF(OR($A126="",$B126="",$C126="",$D126="",$F126="",$G126="",$H126="",$I126="",$N126="",$O126="",$P126="",$Q126="",$R126="",$S126="",$I126&lt;$H126,$O126&gt;$N126,$N126&lt;=0,$O126&lt;=0,$P126&lt;0,$Q126&lt;0,$R126&lt;0,$S126&lt;0),"Data Issue",IF($U126&gt;$T126,"Over Capacity",IF(AND($Q126&gt;0,$P126&gt;=$T126),"Waitlist Pressure",IF($W126&gt;=Setup!$B$4,"Near Capacity",IF($W126&lt;Setup!$B$5,"Underfilled","On Track"))))))</f>
        <v/>
      </c>
      <c r="Y126" s="28">
        <f>IF($E126="","",IF(OR($X126="Data Issue",$X126="Over Capacity",$X126="Waitlist Pressure"),"Yes","No"))</f>
        <v/>
      </c>
    </row>
    <row r="127">
      <c r="A127" s="21" t="n"/>
      <c r="B127" s="21" t="n"/>
      <c r="C127" s="21" t="n"/>
      <c r="D127" s="22" t="n"/>
      <c r="E127" s="21" t="n"/>
      <c r="F127" s="21" t="n"/>
      <c r="G127" s="21" t="n"/>
      <c r="H127" s="48" t="n"/>
      <c r="I127" s="48" t="n"/>
      <c r="J127" s="21" t="n"/>
      <c r="K127" s="24" t="n"/>
      <c r="L127" s="24" t="n"/>
      <c r="M127" s="21" t="n"/>
      <c r="N127" s="25" t="n"/>
      <c r="O127" s="25" t="n"/>
      <c r="P127" s="25" t="n"/>
      <c r="Q127" s="25" t="n"/>
      <c r="R127" s="25" t="n"/>
      <c r="S127" s="25" t="n"/>
      <c r="T127" s="26">
        <f>IF($E127="","",IF(OR($N127="",$O127=""),"",MIN($N127,$O127)))</f>
        <v/>
      </c>
      <c r="U127" s="26">
        <f>IF($E127="","",IF(COUNT($P127,$R127,$S127)&lt;3,"",MAX(0,$P127+$R127-$S127)))</f>
        <v/>
      </c>
      <c r="V127" s="26">
        <f>IF(OR($T127="",$U127=""),"",$T127-$U127)</f>
        <v/>
      </c>
      <c r="W127" s="49">
        <f>IF(OR($T127="",$U127="",$T127=0),"",$U127/$T127)</f>
        <v/>
      </c>
      <c r="X127" s="28">
        <f>IF($E127="","",IF(OR($A127="",$B127="",$C127="",$D127="",$F127="",$G127="",$H127="",$I127="",$N127="",$O127="",$P127="",$Q127="",$R127="",$S127="",$I127&lt;$H127,$O127&gt;$N127,$N127&lt;=0,$O127&lt;=0,$P127&lt;0,$Q127&lt;0,$R127&lt;0,$S127&lt;0),"Data Issue",IF($U127&gt;$T127,"Over Capacity",IF(AND($Q127&gt;0,$P127&gt;=$T127),"Waitlist Pressure",IF($W127&gt;=Setup!$B$4,"Near Capacity",IF($W127&lt;Setup!$B$5,"Underfilled","On Track"))))))</f>
        <v/>
      </c>
      <c r="Y127" s="28">
        <f>IF($E127="","",IF(OR($X127="Data Issue",$X127="Over Capacity",$X127="Waitlist Pressure"),"Yes","No"))</f>
        <v/>
      </c>
    </row>
    <row r="128">
      <c r="A128" s="21" t="n"/>
      <c r="B128" s="21" t="n"/>
      <c r="C128" s="21" t="n"/>
      <c r="D128" s="22" t="n"/>
      <c r="E128" s="21" t="n"/>
      <c r="F128" s="21" t="n"/>
      <c r="G128" s="21" t="n"/>
      <c r="H128" s="48" t="n"/>
      <c r="I128" s="48" t="n"/>
      <c r="J128" s="21" t="n"/>
      <c r="K128" s="24" t="n"/>
      <c r="L128" s="24" t="n"/>
      <c r="M128" s="21" t="n"/>
      <c r="N128" s="25" t="n"/>
      <c r="O128" s="25" t="n"/>
      <c r="P128" s="25" t="n"/>
      <c r="Q128" s="25" t="n"/>
      <c r="R128" s="25" t="n"/>
      <c r="S128" s="25" t="n"/>
      <c r="T128" s="26">
        <f>IF($E128="","",IF(OR($N128="",$O128=""),"",MIN($N128,$O128)))</f>
        <v/>
      </c>
      <c r="U128" s="26">
        <f>IF($E128="","",IF(COUNT($P128,$R128,$S128)&lt;3,"",MAX(0,$P128+$R128-$S128)))</f>
        <v/>
      </c>
      <c r="V128" s="26">
        <f>IF(OR($T128="",$U128=""),"",$T128-$U128)</f>
        <v/>
      </c>
      <c r="W128" s="49">
        <f>IF(OR($T128="",$U128="",$T128=0),"",$U128/$T128)</f>
        <v/>
      </c>
      <c r="X128" s="28">
        <f>IF($E128="","",IF(OR($A128="",$B128="",$C128="",$D128="",$F128="",$G128="",$H128="",$I128="",$N128="",$O128="",$P128="",$Q128="",$R128="",$S128="",$I128&lt;$H128,$O128&gt;$N128,$N128&lt;=0,$O128&lt;=0,$P128&lt;0,$Q128&lt;0,$R128&lt;0,$S128&lt;0),"Data Issue",IF($U128&gt;$T128,"Over Capacity",IF(AND($Q128&gt;0,$P128&gt;=$T128),"Waitlist Pressure",IF($W128&gt;=Setup!$B$4,"Near Capacity",IF($W128&lt;Setup!$B$5,"Underfilled","On Track"))))))</f>
        <v/>
      </c>
      <c r="Y128" s="28">
        <f>IF($E128="","",IF(OR($X128="Data Issue",$X128="Over Capacity",$X128="Waitlist Pressure"),"Yes","No"))</f>
        <v/>
      </c>
    </row>
    <row r="129">
      <c r="A129" s="21" t="n"/>
      <c r="B129" s="21" t="n"/>
      <c r="C129" s="21" t="n"/>
      <c r="D129" s="22" t="n"/>
      <c r="E129" s="21" t="n"/>
      <c r="F129" s="21" t="n"/>
      <c r="G129" s="21" t="n"/>
      <c r="H129" s="48" t="n"/>
      <c r="I129" s="48" t="n"/>
      <c r="J129" s="21" t="n"/>
      <c r="K129" s="24" t="n"/>
      <c r="L129" s="24" t="n"/>
      <c r="M129" s="21" t="n"/>
      <c r="N129" s="25" t="n"/>
      <c r="O129" s="25" t="n"/>
      <c r="P129" s="25" t="n"/>
      <c r="Q129" s="25" t="n"/>
      <c r="R129" s="25" t="n"/>
      <c r="S129" s="25" t="n"/>
      <c r="T129" s="26">
        <f>IF($E129="","",IF(OR($N129="",$O129=""),"",MIN($N129,$O129)))</f>
        <v/>
      </c>
      <c r="U129" s="26">
        <f>IF($E129="","",IF(COUNT($P129,$R129,$S129)&lt;3,"",MAX(0,$P129+$R129-$S129)))</f>
        <v/>
      </c>
      <c r="V129" s="26">
        <f>IF(OR($T129="",$U129=""),"",$T129-$U129)</f>
        <v/>
      </c>
      <c r="W129" s="49">
        <f>IF(OR($T129="",$U129="",$T129=0),"",$U129/$T129)</f>
        <v/>
      </c>
      <c r="X129" s="28">
        <f>IF($E129="","",IF(OR($A129="",$B129="",$C129="",$D129="",$F129="",$G129="",$H129="",$I129="",$N129="",$O129="",$P129="",$Q129="",$R129="",$S129="",$I129&lt;$H129,$O129&gt;$N129,$N129&lt;=0,$O129&lt;=0,$P129&lt;0,$Q129&lt;0,$R129&lt;0,$S129&lt;0),"Data Issue",IF($U129&gt;$T129,"Over Capacity",IF(AND($Q129&gt;0,$P129&gt;=$T129),"Waitlist Pressure",IF($W129&gt;=Setup!$B$4,"Near Capacity",IF($W129&lt;Setup!$B$5,"Underfilled","On Track"))))))</f>
        <v/>
      </c>
      <c r="Y129" s="28">
        <f>IF($E129="","",IF(OR($X129="Data Issue",$X129="Over Capacity",$X129="Waitlist Pressure"),"Yes","No"))</f>
        <v/>
      </c>
    </row>
    <row r="130">
      <c r="A130" s="21" t="n"/>
      <c r="B130" s="21" t="n"/>
      <c r="C130" s="21" t="n"/>
      <c r="D130" s="22" t="n"/>
      <c r="E130" s="21" t="n"/>
      <c r="F130" s="21" t="n"/>
      <c r="G130" s="21" t="n"/>
      <c r="H130" s="48" t="n"/>
      <c r="I130" s="48" t="n"/>
      <c r="J130" s="21" t="n"/>
      <c r="K130" s="24" t="n"/>
      <c r="L130" s="24" t="n"/>
      <c r="M130" s="21" t="n"/>
      <c r="N130" s="25" t="n"/>
      <c r="O130" s="25" t="n"/>
      <c r="P130" s="25" t="n"/>
      <c r="Q130" s="25" t="n"/>
      <c r="R130" s="25" t="n"/>
      <c r="S130" s="25" t="n"/>
      <c r="T130" s="26">
        <f>IF($E130="","",IF(OR($N130="",$O130=""),"",MIN($N130,$O130)))</f>
        <v/>
      </c>
      <c r="U130" s="26">
        <f>IF($E130="","",IF(COUNT($P130,$R130,$S130)&lt;3,"",MAX(0,$P130+$R130-$S130)))</f>
        <v/>
      </c>
      <c r="V130" s="26">
        <f>IF(OR($T130="",$U130=""),"",$T130-$U130)</f>
        <v/>
      </c>
      <c r="W130" s="49">
        <f>IF(OR($T130="",$U130="",$T130=0),"",$U130/$T130)</f>
        <v/>
      </c>
      <c r="X130" s="28">
        <f>IF($E130="","",IF(OR($A130="",$B130="",$C130="",$D130="",$F130="",$G130="",$H130="",$I130="",$N130="",$O130="",$P130="",$Q130="",$R130="",$S130="",$I130&lt;$H130,$O130&gt;$N130,$N130&lt;=0,$O130&lt;=0,$P130&lt;0,$Q130&lt;0,$R130&lt;0,$S130&lt;0),"Data Issue",IF($U130&gt;$T130,"Over Capacity",IF(AND($Q130&gt;0,$P130&gt;=$T130),"Waitlist Pressure",IF($W130&gt;=Setup!$B$4,"Near Capacity",IF($W130&lt;Setup!$B$5,"Underfilled","On Track"))))))</f>
        <v/>
      </c>
      <c r="Y130" s="28">
        <f>IF($E130="","",IF(OR($X130="Data Issue",$X130="Over Capacity",$X130="Waitlist Pressure"),"Yes","No"))</f>
        <v/>
      </c>
    </row>
    <row r="131">
      <c r="A131" s="21" t="n"/>
      <c r="B131" s="21" t="n"/>
      <c r="C131" s="21" t="n"/>
      <c r="D131" s="22" t="n"/>
      <c r="E131" s="21" t="n"/>
      <c r="F131" s="21" t="n"/>
      <c r="G131" s="21" t="n"/>
      <c r="H131" s="48" t="n"/>
      <c r="I131" s="48" t="n"/>
      <c r="J131" s="21" t="n"/>
      <c r="K131" s="24" t="n"/>
      <c r="L131" s="24" t="n"/>
      <c r="M131" s="21" t="n"/>
      <c r="N131" s="25" t="n"/>
      <c r="O131" s="25" t="n"/>
      <c r="P131" s="25" t="n"/>
      <c r="Q131" s="25" t="n"/>
      <c r="R131" s="25" t="n"/>
      <c r="S131" s="25" t="n"/>
      <c r="T131" s="26">
        <f>IF($E131="","",IF(OR($N131="",$O131=""),"",MIN($N131,$O131)))</f>
        <v/>
      </c>
      <c r="U131" s="26">
        <f>IF($E131="","",IF(COUNT($P131,$R131,$S131)&lt;3,"",MAX(0,$P131+$R131-$S131)))</f>
        <v/>
      </c>
      <c r="V131" s="26">
        <f>IF(OR($T131="",$U131=""),"",$T131-$U131)</f>
        <v/>
      </c>
      <c r="W131" s="49">
        <f>IF(OR($T131="",$U131="",$T131=0),"",$U131/$T131)</f>
        <v/>
      </c>
      <c r="X131" s="28">
        <f>IF($E131="","",IF(OR($A131="",$B131="",$C131="",$D131="",$F131="",$G131="",$H131="",$I131="",$N131="",$O131="",$P131="",$Q131="",$R131="",$S131="",$I131&lt;$H131,$O131&gt;$N131,$N131&lt;=0,$O131&lt;=0,$P131&lt;0,$Q131&lt;0,$R131&lt;0,$S131&lt;0),"Data Issue",IF($U131&gt;$T131,"Over Capacity",IF(AND($Q131&gt;0,$P131&gt;=$T131),"Waitlist Pressure",IF($W131&gt;=Setup!$B$4,"Near Capacity",IF($W131&lt;Setup!$B$5,"Underfilled","On Track"))))))</f>
        <v/>
      </c>
      <c r="Y131" s="28">
        <f>IF($E131="","",IF(OR($X131="Data Issue",$X131="Over Capacity",$X131="Waitlist Pressure"),"Yes","No"))</f>
        <v/>
      </c>
    </row>
    <row r="132">
      <c r="A132" s="21" t="n"/>
      <c r="B132" s="21" t="n"/>
      <c r="C132" s="21" t="n"/>
      <c r="D132" s="22" t="n"/>
      <c r="E132" s="21" t="n"/>
      <c r="F132" s="21" t="n"/>
      <c r="G132" s="21" t="n"/>
      <c r="H132" s="48" t="n"/>
      <c r="I132" s="48" t="n"/>
      <c r="J132" s="21" t="n"/>
      <c r="K132" s="24" t="n"/>
      <c r="L132" s="24" t="n"/>
      <c r="M132" s="21" t="n"/>
      <c r="N132" s="25" t="n"/>
      <c r="O132" s="25" t="n"/>
      <c r="P132" s="25" t="n"/>
      <c r="Q132" s="25" t="n"/>
      <c r="R132" s="25" t="n"/>
      <c r="S132" s="25" t="n"/>
      <c r="T132" s="26">
        <f>IF($E132="","",IF(OR($N132="",$O132=""),"",MIN($N132,$O132)))</f>
        <v/>
      </c>
      <c r="U132" s="26">
        <f>IF($E132="","",IF(COUNT($P132,$R132,$S132)&lt;3,"",MAX(0,$P132+$R132-$S132)))</f>
        <v/>
      </c>
      <c r="V132" s="26">
        <f>IF(OR($T132="",$U132=""),"",$T132-$U132)</f>
        <v/>
      </c>
      <c r="W132" s="49">
        <f>IF(OR($T132="",$U132="",$T132=0),"",$U132/$T132)</f>
        <v/>
      </c>
      <c r="X132" s="28">
        <f>IF($E132="","",IF(OR($A132="",$B132="",$C132="",$D132="",$F132="",$G132="",$H132="",$I132="",$N132="",$O132="",$P132="",$Q132="",$R132="",$S132="",$I132&lt;$H132,$O132&gt;$N132,$N132&lt;=0,$O132&lt;=0,$P132&lt;0,$Q132&lt;0,$R132&lt;0,$S132&lt;0),"Data Issue",IF($U132&gt;$T132,"Over Capacity",IF(AND($Q132&gt;0,$P132&gt;=$T132),"Waitlist Pressure",IF($W132&gt;=Setup!$B$4,"Near Capacity",IF($W132&lt;Setup!$B$5,"Underfilled","On Track"))))))</f>
        <v/>
      </c>
      <c r="Y132" s="28">
        <f>IF($E132="","",IF(OR($X132="Data Issue",$X132="Over Capacity",$X132="Waitlist Pressure"),"Yes","No"))</f>
        <v/>
      </c>
    </row>
    <row r="133">
      <c r="A133" s="21" t="n"/>
      <c r="B133" s="21" t="n"/>
      <c r="C133" s="21" t="n"/>
      <c r="D133" s="22" t="n"/>
      <c r="E133" s="21" t="n"/>
      <c r="F133" s="21" t="n"/>
      <c r="G133" s="21" t="n"/>
      <c r="H133" s="48" t="n"/>
      <c r="I133" s="48" t="n"/>
      <c r="J133" s="21" t="n"/>
      <c r="K133" s="24" t="n"/>
      <c r="L133" s="24" t="n"/>
      <c r="M133" s="21" t="n"/>
      <c r="N133" s="25" t="n"/>
      <c r="O133" s="25" t="n"/>
      <c r="P133" s="25" t="n"/>
      <c r="Q133" s="25" t="n"/>
      <c r="R133" s="25" t="n"/>
      <c r="S133" s="25" t="n"/>
      <c r="T133" s="26">
        <f>IF($E133="","",IF(OR($N133="",$O133=""),"",MIN($N133,$O133)))</f>
        <v/>
      </c>
      <c r="U133" s="26">
        <f>IF($E133="","",IF(COUNT($P133,$R133,$S133)&lt;3,"",MAX(0,$P133+$R133-$S133)))</f>
        <v/>
      </c>
      <c r="V133" s="26">
        <f>IF(OR($T133="",$U133=""),"",$T133-$U133)</f>
        <v/>
      </c>
      <c r="W133" s="49">
        <f>IF(OR($T133="",$U133="",$T133=0),"",$U133/$T133)</f>
        <v/>
      </c>
      <c r="X133" s="28">
        <f>IF($E133="","",IF(OR($A133="",$B133="",$C133="",$D133="",$F133="",$G133="",$H133="",$I133="",$N133="",$O133="",$P133="",$Q133="",$R133="",$S133="",$I133&lt;$H133,$O133&gt;$N133,$N133&lt;=0,$O133&lt;=0,$P133&lt;0,$Q133&lt;0,$R133&lt;0,$S133&lt;0),"Data Issue",IF($U133&gt;$T133,"Over Capacity",IF(AND($Q133&gt;0,$P133&gt;=$T133),"Waitlist Pressure",IF($W133&gt;=Setup!$B$4,"Near Capacity",IF($W133&lt;Setup!$B$5,"Underfilled","On Track"))))))</f>
        <v/>
      </c>
      <c r="Y133" s="28">
        <f>IF($E133="","",IF(OR($X133="Data Issue",$X133="Over Capacity",$X133="Waitlist Pressure"),"Yes","No"))</f>
        <v/>
      </c>
    </row>
    <row r="134">
      <c r="A134" s="21" t="n"/>
      <c r="B134" s="21" t="n"/>
      <c r="C134" s="21" t="n"/>
      <c r="D134" s="22" t="n"/>
      <c r="E134" s="21" t="n"/>
      <c r="F134" s="21" t="n"/>
      <c r="G134" s="21" t="n"/>
      <c r="H134" s="48" t="n"/>
      <c r="I134" s="48" t="n"/>
      <c r="J134" s="21" t="n"/>
      <c r="K134" s="24" t="n"/>
      <c r="L134" s="24" t="n"/>
      <c r="M134" s="21" t="n"/>
      <c r="N134" s="25" t="n"/>
      <c r="O134" s="25" t="n"/>
      <c r="P134" s="25" t="n"/>
      <c r="Q134" s="25" t="n"/>
      <c r="R134" s="25" t="n"/>
      <c r="S134" s="25" t="n"/>
      <c r="T134" s="26">
        <f>IF($E134="","",IF(OR($N134="",$O134=""),"",MIN($N134,$O134)))</f>
        <v/>
      </c>
      <c r="U134" s="26">
        <f>IF($E134="","",IF(COUNT($P134,$R134,$S134)&lt;3,"",MAX(0,$P134+$R134-$S134)))</f>
        <v/>
      </c>
      <c r="V134" s="26">
        <f>IF(OR($T134="",$U134=""),"",$T134-$U134)</f>
        <v/>
      </c>
      <c r="W134" s="49">
        <f>IF(OR($T134="",$U134="",$T134=0),"",$U134/$T134)</f>
        <v/>
      </c>
      <c r="X134" s="28">
        <f>IF($E134="","",IF(OR($A134="",$B134="",$C134="",$D134="",$F134="",$G134="",$H134="",$I134="",$N134="",$O134="",$P134="",$Q134="",$R134="",$S134="",$I134&lt;$H134,$O134&gt;$N134,$N134&lt;=0,$O134&lt;=0,$P134&lt;0,$Q134&lt;0,$R134&lt;0,$S134&lt;0),"Data Issue",IF($U134&gt;$T134,"Over Capacity",IF(AND($Q134&gt;0,$P134&gt;=$T134),"Waitlist Pressure",IF($W134&gt;=Setup!$B$4,"Near Capacity",IF($W134&lt;Setup!$B$5,"Underfilled","On Track"))))))</f>
        <v/>
      </c>
      <c r="Y134" s="28">
        <f>IF($E134="","",IF(OR($X134="Data Issue",$X134="Over Capacity",$X134="Waitlist Pressure"),"Yes","No"))</f>
        <v/>
      </c>
    </row>
    <row r="135">
      <c r="A135" s="21" t="n"/>
      <c r="B135" s="21" t="n"/>
      <c r="C135" s="21" t="n"/>
      <c r="D135" s="22" t="n"/>
      <c r="E135" s="21" t="n"/>
      <c r="F135" s="21" t="n"/>
      <c r="G135" s="21" t="n"/>
      <c r="H135" s="48" t="n"/>
      <c r="I135" s="48" t="n"/>
      <c r="J135" s="21" t="n"/>
      <c r="K135" s="24" t="n"/>
      <c r="L135" s="24" t="n"/>
      <c r="M135" s="21" t="n"/>
      <c r="N135" s="25" t="n"/>
      <c r="O135" s="25" t="n"/>
      <c r="P135" s="25" t="n"/>
      <c r="Q135" s="25" t="n"/>
      <c r="R135" s="25" t="n"/>
      <c r="S135" s="25" t="n"/>
      <c r="T135" s="26">
        <f>IF($E135="","",IF(OR($N135="",$O135=""),"",MIN($N135,$O135)))</f>
        <v/>
      </c>
      <c r="U135" s="26">
        <f>IF($E135="","",IF(COUNT($P135,$R135,$S135)&lt;3,"",MAX(0,$P135+$R135-$S135)))</f>
        <v/>
      </c>
      <c r="V135" s="26">
        <f>IF(OR($T135="",$U135=""),"",$T135-$U135)</f>
        <v/>
      </c>
      <c r="W135" s="49">
        <f>IF(OR($T135="",$U135="",$T135=0),"",$U135/$T135)</f>
        <v/>
      </c>
      <c r="X135" s="28">
        <f>IF($E135="","",IF(OR($A135="",$B135="",$C135="",$D135="",$F135="",$G135="",$H135="",$I135="",$N135="",$O135="",$P135="",$Q135="",$R135="",$S135="",$I135&lt;$H135,$O135&gt;$N135,$N135&lt;=0,$O135&lt;=0,$P135&lt;0,$Q135&lt;0,$R135&lt;0,$S135&lt;0),"Data Issue",IF($U135&gt;$T135,"Over Capacity",IF(AND($Q135&gt;0,$P135&gt;=$T135),"Waitlist Pressure",IF($W135&gt;=Setup!$B$4,"Near Capacity",IF($W135&lt;Setup!$B$5,"Underfilled","On Track"))))))</f>
        <v/>
      </c>
      <c r="Y135" s="28">
        <f>IF($E135="","",IF(OR($X135="Data Issue",$X135="Over Capacity",$X135="Waitlist Pressure"),"Yes","No"))</f>
        <v/>
      </c>
    </row>
    <row r="136">
      <c r="A136" s="21" t="n"/>
      <c r="B136" s="21" t="n"/>
      <c r="C136" s="21" t="n"/>
      <c r="D136" s="22" t="n"/>
      <c r="E136" s="21" t="n"/>
      <c r="F136" s="21" t="n"/>
      <c r="G136" s="21" t="n"/>
      <c r="H136" s="48" t="n"/>
      <c r="I136" s="48" t="n"/>
      <c r="J136" s="21" t="n"/>
      <c r="K136" s="24" t="n"/>
      <c r="L136" s="24" t="n"/>
      <c r="M136" s="21" t="n"/>
      <c r="N136" s="25" t="n"/>
      <c r="O136" s="25" t="n"/>
      <c r="P136" s="25" t="n"/>
      <c r="Q136" s="25" t="n"/>
      <c r="R136" s="25" t="n"/>
      <c r="S136" s="25" t="n"/>
      <c r="T136" s="26">
        <f>IF($E136="","",IF(OR($N136="",$O136=""),"",MIN($N136,$O136)))</f>
        <v/>
      </c>
      <c r="U136" s="26">
        <f>IF($E136="","",IF(COUNT($P136,$R136,$S136)&lt;3,"",MAX(0,$P136+$R136-$S136)))</f>
        <v/>
      </c>
      <c r="V136" s="26">
        <f>IF(OR($T136="",$U136=""),"",$T136-$U136)</f>
        <v/>
      </c>
      <c r="W136" s="49">
        <f>IF(OR($T136="",$U136="",$T136=0),"",$U136/$T136)</f>
        <v/>
      </c>
      <c r="X136" s="28">
        <f>IF($E136="","",IF(OR($A136="",$B136="",$C136="",$D136="",$F136="",$G136="",$H136="",$I136="",$N136="",$O136="",$P136="",$Q136="",$R136="",$S136="",$I136&lt;$H136,$O136&gt;$N136,$N136&lt;=0,$O136&lt;=0,$P136&lt;0,$Q136&lt;0,$R136&lt;0,$S136&lt;0),"Data Issue",IF($U136&gt;$T136,"Over Capacity",IF(AND($Q136&gt;0,$P136&gt;=$T136),"Waitlist Pressure",IF($W136&gt;=Setup!$B$4,"Near Capacity",IF($W136&lt;Setup!$B$5,"Underfilled","On Track"))))))</f>
        <v/>
      </c>
      <c r="Y136" s="28">
        <f>IF($E136="","",IF(OR($X136="Data Issue",$X136="Over Capacity",$X136="Waitlist Pressure"),"Yes","No"))</f>
        <v/>
      </c>
    </row>
    <row r="137">
      <c r="A137" s="21" t="n"/>
      <c r="B137" s="21" t="n"/>
      <c r="C137" s="21" t="n"/>
      <c r="D137" s="22" t="n"/>
      <c r="E137" s="21" t="n"/>
      <c r="F137" s="21" t="n"/>
      <c r="G137" s="21" t="n"/>
      <c r="H137" s="48" t="n"/>
      <c r="I137" s="48" t="n"/>
      <c r="J137" s="21" t="n"/>
      <c r="K137" s="24" t="n"/>
      <c r="L137" s="24" t="n"/>
      <c r="M137" s="21" t="n"/>
      <c r="N137" s="25" t="n"/>
      <c r="O137" s="25" t="n"/>
      <c r="P137" s="25" t="n"/>
      <c r="Q137" s="25" t="n"/>
      <c r="R137" s="25" t="n"/>
      <c r="S137" s="25" t="n"/>
      <c r="T137" s="26">
        <f>IF($E137="","",IF(OR($N137="",$O137=""),"",MIN($N137,$O137)))</f>
        <v/>
      </c>
      <c r="U137" s="26">
        <f>IF($E137="","",IF(COUNT($P137,$R137,$S137)&lt;3,"",MAX(0,$P137+$R137-$S137)))</f>
        <v/>
      </c>
      <c r="V137" s="26">
        <f>IF(OR($T137="",$U137=""),"",$T137-$U137)</f>
        <v/>
      </c>
      <c r="W137" s="49">
        <f>IF(OR($T137="",$U137="",$T137=0),"",$U137/$T137)</f>
        <v/>
      </c>
      <c r="X137" s="28">
        <f>IF($E137="","",IF(OR($A137="",$B137="",$C137="",$D137="",$F137="",$G137="",$H137="",$I137="",$N137="",$O137="",$P137="",$Q137="",$R137="",$S137="",$I137&lt;$H137,$O137&gt;$N137,$N137&lt;=0,$O137&lt;=0,$P137&lt;0,$Q137&lt;0,$R137&lt;0,$S137&lt;0),"Data Issue",IF($U137&gt;$T137,"Over Capacity",IF(AND($Q137&gt;0,$P137&gt;=$T137),"Waitlist Pressure",IF($W137&gt;=Setup!$B$4,"Near Capacity",IF($W137&lt;Setup!$B$5,"Underfilled","On Track"))))))</f>
        <v/>
      </c>
      <c r="Y137" s="28">
        <f>IF($E137="","",IF(OR($X137="Data Issue",$X137="Over Capacity",$X137="Waitlist Pressure"),"Yes","No"))</f>
        <v/>
      </c>
    </row>
    <row r="138">
      <c r="A138" s="21" t="n"/>
      <c r="B138" s="21" t="n"/>
      <c r="C138" s="21" t="n"/>
      <c r="D138" s="22" t="n"/>
      <c r="E138" s="21" t="n"/>
      <c r="F138" s="21" t="n"/>
      <c r="G138" s="21" t="n"/>
      <c r="H138" s="48" t="n"/>
      <c r="I138" s="48" t="n"/>
      <c r="J138" s="21" t="n"/>
      <c r="K138" s="24" t="n"/>
      <c r="L138" s="24" t="n"/>
      <c r="M138" s="21" t="n"/>
      <c r="N138" s="25" t="n"/>
      <c r="O138" s="25" t="n"/>
      <c r="P138" s="25" t="n"/>
      <c r="Q138" s="25" t="n"/>
      <c r="R138" s="25" t="n"/>
      <c r="S138" s="25" t="n"/>
      <c r="T138" s="26">
        <f>IF($E138="","",IF(OR($N138="",$O138=""),"",MIN($N138,$O138)))</f>
        <v/>
      </c>
      <c r="U138" s="26">
        <f>IF($E138="","",IF(COUNT($P138,$R138,$S138)&lt;3,"",MAX(0,$P138+$R138-$S138)))</f>
        <v/>
      </c>
      <c r="V138" s="26">
        <f>IF(OR($T138="",$U138=""),"",$T138-$U138)</f>
        <v/>
      </c>
      <c r="W138" s="49">
        <f>IF(OR($T138="",$U138="",$T138=0),"",$U138/$T138)</f>
        <v/>
      </c>
      <c r="X138" s="28">
        <f>IF($E138="","",IF(OR($A138="",$B138="",$C138="",$D138="",$F138="",$G138="",$H138="",$I138="",$N138="",$O138="",$P138="",$Q138="",$R138="",$S138="",$I138&lt;$H138,$O138&gt;$N138,$N138&lt;=0,$O138&lt;=0,$P138&lt;0,$Q138&lt;0,$R138&lt;0,$S138&lt;0),"Data Issue",IF($U138&gt;$T138,"Over Capacity",IF(AND($Q138&gt;0,$P138&gt;=$T138),"Waitlist Pressure",IF($W138&gt;=Setup!$B$4,"Near Capacity",IF($W138&lt;Setup!$B$5,"Underfilled","On Track"))))))</f>
        <v/>
      </c>
      <c r="Y138" s="28">
        <f>IF($E138="","",IF(OR($X138="Data Issue",$X138="Over Capacity",$X138="Waitlist Pressure"),"Yes","No"))</f>
        <v/>
      </c>
    </row>
    <row r="139">
      <c r="A139" s="21" t="n"/>
      <c r="B139" s="21" t="n"/>
      <c r="C139" s="21" t="n"/>
      <c r="D139" s="22" t="n"/>
      <c r="E139" s="21" t="n"/>
      <c r="F139" s="21" t="n"/>
      <c r="G139" s="21" t="n"/>
      <c r="H139" s="48" t="n"/>
      <c r="I139" s="48" t="n"/>
      <c r="J139" s="21" t="n"/>
      <c r="K139" s="24" t="n"/>
      <c r="L139" s="24" t="n"/>
      <c r="M139" s="21" t="n"/>
      <c r="N139" s="25" t="n"/>
      <c r="O139" s="25" t="n"/>
      <c r="P139" s="25" t="n"/>
      <c r="Q139" s="25" t="n"/>
      <c r="R139" s="25" t="n"/>
      <c r="S139" s="25" t="n"/>
      <c r="T139" s="26">
        <f>IF($E139="","",IF(OR($N139="",$O139=""),"",MIN($N139,$O139)))</f>
        <v/>
      </c>
      <c r="U139" s="26">
        <f>IF($E139="","",IF(COUNT($P139,$R139,$S139)&lt;3,"",MAX(0,$P139+$R139-$S139)))</f>
        <v/>
      </c>
      <c r="V139" s="26">
        <f>IF(OR($T139="",$U139=""),"",$T139-$U139)</f>
        <v/>
      </c>
      <c r="W139" s="49">
        <f>IF(OR($T139="",$U139="",$T139=0),"",$U139/$T139)</f>
        <v/>
      </c>
      <c r="X139" s="28">
        <f>IF($E139="","",IF(OR($A139="",$B139="",$C139="",$D139="",$F139="",$G139="",$H139="",$I139="",$N139="",$O139="",$P139="",$Q139="",$R139="",$S139="",$I139&lt;$H139,$O139&gt;$N139,$N139&lt;=0,$O139&lt;=0,$P139&lt;0,$Q139&lt;0,$R139&lt;0,$S139&lt;0),"Data Issue",IF($U139&gt;$T139,"Over Capacity",IF(AND($Q139&gt;0,$P139&gt;=$T139),"Waitlist Pressure",IF($W139&gt;=Setup!$B$4,"Near Capacity",IF($W139&lt;Setup!$B$5,"Underfilled","On Track"))))))</f>
        <v/>
      </c>
      <c r="Y139" s="28">
        <f>IF($E139="","",IF(OR($X139="Data Issue",$X139="Over Capacity",$X139="Waitlist Pressure"),"Yes","No"))</f>
        <v/>
      </c>
    </row>
    <row r="140">
      <c r="A140" s="21" t="n"/>
      <c r="B140" s="21" t="n"/>
      <c r="C140" s="21" t="n"/>
      <c r="D140" s="22" t="n"/>
      <c r="E140" s="21" t="n"/>
      <c r="F140" s="21" t="n"/>
      <c r="G140" s="21" t="n"/>
      <c r="H140" s="48" t="n"/>
      <c r="I140" s="48" t="n"/>
      <c r="J140" s="21" t="n"/>
      <c r="K140" s="24" t="n"/>
      <c r="L140" s="24" t="n"/>
      <c r="M140" s="21" t="n"/>
      <c r="N140" s="25" t="n"/>
      <c r="O140" s="25" t="n"/>
      <c r="P140" s="25" t="n"/>
      <c r="Q140" s="25" t="n"/>
      <c r="R140" s="25" t="n"/>
      <c r="S140" s="25" t="n"/>
      <c r="T140" s="26">
        <f>IF($E140="","",IF(OR($N140="",$O140=""),"",MIN($N140,$O140)))</f>
        <v/>
      </c>
      <c r="U140" s="26">
        <f>IF($E140="","",IF(COUNT($P140,$R140,$S140)&lt;3,"",MAX(0,$P140+$R140-$S140)))</f>
        <v/>
      </c>
      <c r="V140" s="26">
        <f>IF(OR($T140="",$U140=""),"",$T140-$U140)</f>
        <v/>
      </c>
      <c r="W140" s="49">
        <f>IF(OR($T140="",$U140="",$T140=0),"",$U140/$T140)</f>
        <v/>
      </c>
      <c r="X140" s="28">
        <f>IF($E140="","",IF(OR($A140="",$B140="",$C140="",$D140="",$F140="",$G140="",$H140="",$I140="",$N140="",$O140="",$P140="",$Q140="",$R140="",$S140="",$I140&lt;$H140,$O140&gt;$N140,$N140&lt;=0,$O140&lt;=0,$P140&lt;0,$Q140&lt;0,$R140&lt;0,$S140&lt;0),"Data Issue",IF($U140&gt;$T140,"Over Capacity",IF(AND($Q140&gt;0,$P140&gt;=$T140),"Waitlist Pressure",IF($W140&gt;=Setup!$B$4,"Near Capacity",IF($W140&lt;Setup!$B$5,"Underfilled","On Track"))))))</f>
        <v/>
      </c>
      <c r="Y140" s="28">
        <f>IF($E140="","",IF(OR($X140="Data Issue",$X140="Over Capacity",$X140="Waitlist Pressure"),"Yes","No"))</f>
        <v/>
      </c>
    </row>
    <row r="141">
      <c r="A141" s="21" t="n"/>
      <c r="B141" s="21" t="n"/>
      <c r="C141" s="21" t="n"/>
      <c r="D141" s="22" t="n"/>
      <c r="E141" s="21" t="n"/>
      <c r="F141" s="21" t="n"/>
      <c r="G141" s="21" t="n"/>
      <c r="H141" s="48" t="n"/>
      <c r="I141" s="48" t="n"/>
      <c r="J141" s="21" t="n"/>
      <c r="K141" s="24" t="n"/>
      <c r="L141" s="24" t="n"/>
      <c r="M141" s="21" t="n"/>
      <c r="N141" s="25" t="n"/>
      <c r="O141" s="25" t="n"/>
      <c r="P141" s="25" t="n"/>
      <c r="Q141" s="25" t="n"/>
      <c r="R141" s="25" t="n"/>
      <c r="S141" s="25" t="n"/>
      <c r="T141" s="26">
        <f>IF($E141="","",IF(OR($N141="",$O141=""),"",MIN($N141,$O141)))</f>
        <v/>
      </c>
      <c r="U141" s="26">
        <f>IF($E141="","",IF(COUNT($P141,$R141,$S141)&lt;3,"",MAX(0,$P141+$R141-$S141)))</f>
        <v/>
      </c>
      <c r="V141" s="26">
        <f>IF(OR($T141="",$U141=""),"",$T141-$U141)</f>
        <v/>
      </c>
      <c r="W141" s="49">
        <f>IF(OR($T141="",$U141="",$T141=0),"",$U141/$T141)</f>
        <v/>
      </c>
      <c r="X141" s="28">
        <f>IF($E141="","",IF(OR($A141="",$B141="",$C141="",$D141="",$F141="",$G141="",$H141="",$I141="",$N141="",$O141="",$P141="",$Q141="",$R141="",$S141="",$I141&lt;$H141,$O141&gt;$N141,$N141&lt;=0,$O141&lt;=0,$P141&lt;0,$Q141&lt;0,$R141&lt;0,$S141&lt;0),"Data Issue",IF($U141&gt;$T141,"Over Capacity",IF(AND($Q141&gt;0,$P141&gt;=$T141),"Waitlist Pressure",IF($W141&gt;=Setup!$B$4,"Near Capacity",IF($W141&lt;Setup!$B$5,"Underfilled","On Track"))))))</f>
        <v/>
      </c>
      <c r="Y141" s="28">
        <f>IF($E141="","",IF(OR($X141="Data Issue",$X141="Over Capacity",$X141="Waitlist Pressure"),"Yes","No"))</f>
        <v/>
      </c>
    </row>
    <row r="142">
      <c r="A142" s="21" t="n"/>
      <c r="B142" s="21" t="n"/>
      <c r="C142" s="21" t="n"/>
      <c r="D142" s="22" t="n"/>
      <c r="E142" s="21" t="n"/>
      <c r="F142" s="21" t="n"/>
      <c r="G142" s="21" t="n"/>
      <c r="H142" s="48" t="n"/>
      <c r="I142" s="48" t="n"/>
      <c r="J142" s="21" t="n"/>
      <c r="K142" s="24" t="n"/>
      <c r="L142" s="24" t="n"/>
      <c r="M142" s="21" t="n"/>
      <c r="N142" s="25" t="n"/>
      <c r="O142" s="25" t="n"/>
      <c r="P142" s="25" t="n"/>
      <c r="Q142" s="25" t="n"/>
      <c r="R142" s="25" t="n"/>
      <c r="S142" s="25" t="n"/>
      <c r="T142" s="26">
        <f>IF($E142="","",IF(OR($N142="",$O142=""),"",MIN($N142,$O142)))</f>
        <v/>
      </c>
      <c r="U142" s="26">
        <f>IF($E142="","",IF(COUNT($P142,$R142,$S142)&lt;3,"",MAX(0,$P142+$R142-$S142)))</f>
        <v/>
      </c>
      <c r="V142" s="26">
        <f>IF(OR($T142="",$U142=""),"",$T142-$U142)</f>
        <v/>
      </c>
      <c r="W142" s="49">
        <f>IF(OR($T142="",$U142="",$T142=0),"",$U142/$T142)</f>
        <v/>
      </c>
      <c r="X142" s="28">
        <f>IF($E142="","",IF(OR($A142="",$B142="",$C142="",$D142="",$F142="",$G142="",$H142="",$I142="",$N142="",$O142="",$P142="",$Q142="",$R142="",$S142="",$I142&lt;$H142,$O142&gt;$N142,$N142&lt;=0,$O142&lt;=0,$P142&lt;0,$Q142&lt;0,$R142&lt;0,$S142&lt;0),"Data Issue",IF($U142&gt;$T142,"Over Capacity",IF(AND($Q142&gt;0,$P142&gt;=$T142),"Waitlist Pressure",IF($W142&gt;=Setup!$B$4,"Near Capacity",IF($W142&lt;Setup!$B$5,"Underfilled","On Track"))))))</f>
        <v/>
      </c>
      <c r="Y142" s="28">
        <f>IF($E142="","",IF(OR($X142="Data Issue",$X142="Over Capacity",$X142="Waitlist Pressure"),"Yes","No"))</f>
        <v/>
      </c>
    </row>
    <row r="143">
      <c r="A143" s="21" t="n"/>
      <c r="B143" s="21" t="n"/>
      <c r="C143" s="21" t="n"/>
      <c r="D143" s="22" t="n"/>
      <c r="E143" s="21" t="n"/>
      <c r="F143" s="21" t="n"/>
      <c r="G143" s="21" t="n"/>
      <c r="H143" s="48" t="n"/>
      <c r="I143" s="48" t="n"/>
      <c r="J143" s="21" t="n"/>
      <c r="K143" s="24" t="n"/>
      <c r="L143" s="24" t="n"/>
      <c r="M143" s="21" t="n"/>
      <c r="N143" s="25" t="n"/>
      <c r="O143" s="25" t="n"/>
      <c r="P143" s="25" t="n"/>
      <c r="Q143" s="25" t="n"/>
      <c r="R143" s="25" t="n"/>
      <c r="S143" s="25" t="n"/>
      <c r="T143" s="26">
        <f>IF($E143="","",IF(OR($N143="",$O143=""),"",MIN($N143,$O143)))</f>
        <v/>
      </c>
      <c r="U143" s="26">
        <f>IF($E143="","",IF(COUNT($P143,$R143,$S143)&lt;3,"",MAX(0,$P143+$R143-$S143)))</f>
        <v/>
      </c>
      <c r="V143" s="26">
        <f>IF(OR($T143="",$U143=""),"",$T143-$U143)</f>
        <v/>
      </c>
      <c r="W143" s="49">
        <f>IF(OR($T143="",$U143="",$T143=0),"",$U143/$T143)</f>
        <v/>
      </c>
      <c r="X143" s="28">
        <f>IF($E143="","",IF(OR($A143="",$B143="",$C143="",$D143="",$F143="",$G143="",$H143="",$I143="",$N143="",$O143="",$P143="",$Q143="",$R143="",$S143="",$I143&lt;$H143,$O143&gt;$N143,$N143&lt;=0,$O143&lt;=0,$P143&lt;0,$Q143&lt;0,$R143&lt;0,$S143&lt;0),"Data Issue",IF($U143&gt;$T143,"Over Capacity",IF(AND($Q143&gt;0,$P143&gt;=$T143),"Waitlist Pressure",IF($W143&gt;=Setup!$B$4,"Near Capacity",IF($W143&lt;Setup!$B$5,"Underfilled","On Track"))))))</f>
        <v/>
      </c>
      <c r="Y143" s="28">
        <f>IF($E143="","",IF(OR($X143="Data Issue",$X143="Over Capacity",$X143="Waitlist Pressure"),"Yes","No"))</f>
        <v/>
      </c>
    </row>
    <row r="144">
      <c r="A144" s="21" t="n"/>
      <c r="B144" s="21" t="n"/>
      <c r="C144" s="21" t="n"/>
      <c r="D144" s="22" t="n"/>
      <c r="E144" s="21" t="n"/>
      <c r="F144" s="21" t="n"/>
      <c r="G144" s="21" t="n"/>
      <c r="H144" s="48" t="n"/>
      <c r="I144" s="48" t="n"/>
      <c r="J144" s="21" t="n"/>
      <c r="K144" s="24" t="n"/>
      <c r="L144" s="24" t="n"/>
      <c r="M144" s="21" t="n"/>
      <c r="N144" s="25" t="n"/>
      <c r="O144" s="25" t="n"/>
      <c r="P144" s="25" t="n"/>
      <c r="Q144" s="25" t="n"/>
      <c r="R144" s="25" t="n"/>
      <c r="S144" s="25" t="n"/>
      <c r="T144" s="26">
        <f>IF($E144="","",IF(OR($N144="",$O144=""),"",MIN($N144,$O144)))</f>
        <v/>
      </c>
      <c r="U144" s="26">
        <f>IF($E144="","",IF(COUNT($P144,$R144,$S144)&lt;3,"",MAX(0,$P144+$R144-$S144)))</f>
        <v/>
      </c>
      <c r="V144" s="26">
        <f>IF(OR($T144="",$U144=""),"",$T144-$U144)</f>
        <v/>
      </c>
      <c r="W144" s="49">
        <f>IF(OR($T144="",$U144="",$T144=0),"",$U144/$T144)</f>
        <v/>
      </c>
      <c r="X144" s="28">
        <f>IF($E144="","",IF(OR($A144="",$B144="",$C144="",$D144="",$F144="",$G144="",$H144="",$I144="",$N144="",$O144="",$P144="",$Q144="",$R144="",$S144="",$I144&lt;$H144,$O144&gt;$N144,$N144&lt;=0,$O144&lt;=0,$P144&lt;0,$Q144&lt;0,$R144&lt;0,$S144&lt;0),"Data Issue",IF($U144&gt;$T144,"Over Capacity",IF(AND($Q144&gt;0,$P144&gt;=$T144),"Waitlist Pressure",IF($W144&gt;=Setup!$B$4,"Near Capacity",IF($W144&lt;Setup!$B$5,"Underfilled","On Track"))))))</f>
        <v/>
      </c>
      <c r="Y144" s="28">
        <f>IF($E144="","",IF(OR($X144="Data Issue",$X144="Over Capacity",$X144="Waitlist Pressure"),"Yes","No"))</f>
        <v/>
      </c>
    </row>
    <row r="145">
      <c r="A145" s="21" t="n"/>
      <c r="B145" s="21" t="n"/>
      <c r="C145" s="21" t="n"/>
      <c r="D145" s="22" t="n"/>
      <c r="E145" s="21" t="n"/>
      <c r="F145" s="21" t="n"/>
      <c r="G145" s="21" t="n"/>
      <c r="H145" s="48" t="n"/>
      <c r="I145" s="48" t="n"/>
      <c r="J145" s="21" t="n"/>
      <c r="K145" s="24" t="n"/>
      <c r="L145" s="24" t="n"/>
      <c r="M145" s="21" t="n"/>
      <c r="N145" s="25" t="n"/>
      <c r="O145" s="25" t="n"/>
      <c r="P145" s="25" t="n"/>
      <c r="Q145" s="25" t="n"/>
      <c r="R145" s="25" t="n"/>
      <c r="S145" s="25" t="n"/>
      <c r="T145" s="26">
        <f>IF($E145="","",IF(OR($N145="",$O145=""),"",MIN($N145,$O145)))</f>
        <v/>
      </c>
      <c r="U145" s="26">
        <f>IF($E145="","",IF(COUNT($P145,$R145,$S145)&lt;3,"",MAX(0,$P145+$R145-$S145)))</f>
        <v/>
      </c>
      <c r="V145" s="26">
        <f>IF(OR($T145="",$U145=""),"",$T145-$U145)</f>
        <v/>
      </c>
      <c r="W145" s="49">
        <f>IF(OR($T145="",$U145="",$T145=0),"",$U145/$T145)</f>
        <v/>
      </c>
      <c r="X145" s="28">
        <f>IF($E145="","",IF(OR($A145="",$B145="",$C145="",$D145="",$F145="",$G145="",$H145="",$I145="",$N145="",$O145="",$P145="",$Q145="",$R145="",$S145="",$I145&lt;$H145,$O145&gt;$N145,$N145&lt;=0,$O145&lt;=0,$P145&lt;0,$Q145&lt;0,$R145&lt;0,$S145&lt;0),"Data Issue",IF($U145&gt;$T145,"Over Capacity",IF(AND($Q145&gt;0,$P145&gt;=$T145),"Waitlist Pressure",IF($W145&gt;=Setup!$B$4,"Near Capacity",IF($W145&lt;Setup!$B$5,"Underfilled","On Track"))))))</f>
        <v/>
      </c>
      <c r="Y145" s="28">
        <f>IF($E145="","",IF(OR($X145="Data Issue",$X145="Over Capacity",$X145="Waitlist Pressure"),"Yes","No"))</f>
        <v/>
      </c>
    </row>
    <row r="146">
      <c r="A146" s="21" t="n"/>
      <c r="B146" s="21" t="n"/>
      <c r="C146" s="21" t="n"/>
      <c r="D146" s="22" t="n"/>
      <c r="E146" s="21" t="n"/>
      <c r="F146" s="21" t="n"/>
      <c r="G146" s="21" t="n"/>
      <c r="H146" s="48" t="n"/>
      <c r="I146" s="48" t="n"/>
      <c r="J146" s="21" t="n"/>
      <c r="K146" s="24" t="n"/>
      <c r="L146" s="24" t="n"/>
      <c r="M146" s="21" t="n"/>
      <c r="N146" s="25" t="n"/>
      <c r="O146" s="25" t="n"/>
      <c r="P146" s="25" t="n"/>
      <c r="Q146" s="25" t="n"/>
      <c r="R146" s="25" t="n"/>
      <c r="S146" s="25" t="n"/>
      <c r="T146" s="26">
        <f>IF($E146="","",IF(OR($N146="",$O146=""),"",MIN($N146,$O146)))</f>
        <v/>
      </c>
      <c r="U146" s="26">
        <f>IF($E146="","",IF(COUNT($P146,$R146,$S146)&lt;3,"",MAX(0,$P146+$R146-$S146)))</f>
        <v/>
      </c>
      <c r="V146" s="26">
        <f>IF(OR($T146="",$U146=""),"",$T146-$U146)</f>
        <v/>
      </c>
      <c r="W146" s="49">
        <f>IF(OR($T146="",$U146="",$T146=0),"",$U146/$T146)</f>
        <v/>
      </c>
      <c r="X146" s="28">
        <f>IF($E146="","",IF(OR($A146="",$B146="",$C146="",$D146="",$F146="",$G146="",$H146="",$I146="",$N146="",$O146="",$P146="",$Q146="",$R146="",$S146="",$I146&lt;$H146,$O146&gt;$N146,$N146&lt;=0,$O146&lt;=0,$P146&lt;0,$Q146&lt;0,$R146&lt;0,$S146&lt;0),"Data Issue",IF($U146&gt;$T146,"Over Capacity",IF(AND($Q146&gt;0,$P146&gt;=$T146),"Waitlist Pressure",IF($W146&gt;=Setup!$B$4,"Near Capacity",IF($W146&lt;Setup!$B$5,"Underfilled","On Track"))))))</f>
        <v/>
      </c>
      <c r="Y146" s="28">
        <f>IF($E146="","",IF(OR($X146="Data Issue",$X146="Over Capacity",$X146="Waitlist Pressure"),"Yes","No"))</f>
        <v/>
      </c>
    </row>
    <row r="147">
      <c r="A147" s="21" t="n"/>
      <c r="B147" s="21" t="n"/>
      <c r="C147" s="21" t="n"/>
      <c r="D147" s="22" t="n"/>
      <c r="E147" s="21" t="n"/>
      <c r="F147" s="21" t="n"/>
      <c r="G147" s="21" t="n"/>
      <c r="H147" s="48" t="n"/>
      <c r="I147" s="48" t="n"/>
      <c r="J147" s="21" t="n"/>
      <c r="K147" s="24" t="n"/>
      <c r="L147" s="24" t="n"/>
      <c r="M147" s="21" t="n"/>
      <c r="N147" s="25" t="n"/>
      <c r="O147" s="25" t="n"/>
      <c r="P147" s="25" t="n"/>
      <c r="Q147" s="25" t="n"/>
      <c r="R147" s="25" t="n"/>
      <c r="S147" s="25" t="n"/>
      <c r="T147" s="26">
        <f>IF($E147="","",IF(OR($N147="",$O147=""),"",MIN($N147,$O147)))</f>
        <v/>
      </c>
      <c r="U147" s="26">
        <f>IF($E147="","",IF(COUNT($P147,$R147,$S147)&lt;3,"",MAX(0,$P147+$R147-$S147)))</f>
        <v/>
      </c>
      <c r="V147" s="26">
        <f>IF(OR($T147="",$U147=""),"",$T147-$U147)</f>
        <v/>
      </c>
      <c r="W147" s="49">
        <f>IF(OR($T147="",$U147="",$T147=0),"",$U147/$T147)</f>
        <v/>
      </c>
      <c r="X147" s="28">
        <f>IF($E147="","",IF(OR($A147="",$B147="",$C147="",$D147="",$F147="",$G147="",$H147="",$I147="",$N147="",$O147="",$P147="",$Q147="",$R147="",$S147="",$I147&lt;$H147,$O147&gt;$N147,$N147&lt;=0,$O147&lt;=0,$P147&lt;0,$Q147&lt;0,$R147&lt;0,$S147&lt;0),"Data Issue",IF($U147&gt;$T147,"Over Capacity",IF(AND($Q147&gt;0,$P147&gt;=$T147),"Waitlist Pressure",IF($W147&gt;=Setup!$B$4,"Near Capacity",IF($W147&lt;Setup!$B$5,"Underfilled","On Track"))))))</f>
        <v/>
      </c>
      <c r="Y147" s="28">
        <f>IF($E147="","",IF(OR($X147="Data Issue",$X147="Over Capacity",$X147="Waitlist Pressure"),"Yes","No"))</f>
        <v/>
      </c>
    </row>
    <row r="148">
      <c r="A148" s="21" t="n"/>
      <c r="B148" s="21" t="n"/>
      <c r="C148" s="21" t="n"/>
      <c r="D148" s="22" t="n"/>
      <c r="E148" s="21" t="n"/>
      <c r="F148" s="21" t="n"/>
      <c r="G148" s="21" t="n"/>
      <c r="H148" s="48" t="n"/>
      <c r="I148" s="48" t="n"/>
      <c r="J148" s="21" t="n"/>
      <c r="K148" s="24" t="n"/>
      <c r="L148" s="24" t="n"/>
      <c r="M148" s="21" t="n"/>
      <c r="N148" s="25" t="n"/>
      <c r="O148" s="25" t="n"/>
      <c r="P148" s="25" t="n"/>
      <c r="Q148" s="25" t="n"/>
      <c r="R148" s="25" t="n"/>
      <c r="S148" s="25" t="n"/>
      <c r="T148" s="26">
        <f>IF($E148="","",IF(OR($N148="",$O148=""),"",MIN($N148,$O148)))</f>
        <v/>
      </c>
      <c r="U148" s="26">
        <f>IF($E148="","",IF(COUNT($P148,$R148,$S148)&lt;3,"",MAX(0,$P148+$R148-$S148)))</f>
        <v/>
      </c>
      <c r="V148" s="26">
        <f>IF(OR($T148="",$U148=""),"",$T148-$U148)</f>
        <v/>
      </c>
      <c r="W148" s="49">
        <f>IF(OR($T148="",$U148="",$T148=0),"",$U148/$T148)</f>
        <v/>
      </c>
      <c r="X148" s="28">
        <f>IF($E148="","",IF(OR($A148="",$B148="",$C148="",$D148="",$F148="",$G148="",$H148="",$I148="",$N148="",$O148="",$P148="",$Q148="",$R148="",$S148="",$I148&lt;$H148,$O148&gt;$N148,$N148&lt;=0,$O148&lt;=0,$P148&lt;0,$Q148&lt;0,$R148&lt;0,$S148&lt;0),"Data Issue",IF($U148&gt;$T148,"Over Capacity",IF(AND($Q148&gt;0,$P148&gt;=$T148),"Waitlist Pressure",IF($W148&gt;=Setup!$B$4,"Near Capacity",IF($W148&lt;Setup!$B$5,"Underfilled","On Track"))))))</f>
        <v/>
      </c>
      <c r="Y148" s="28">
        <f>IF($E148="","",IF(OR($X148="Data Issue",$X148="Over Capacity",$X148="Waitlist Pressure"),"Yes","No"))</f>
        <v/>
      </c>
    </row>
    <row r="149">
      <c r="A149" s="21" t="n"/>
      <c r="B149" s="21" t="n"/>
      <c r="C149" s="21" t="n"/>
      <c r="D149" s="22" t="n"/>
      <c r="E149" s="21" t="n"/>
      <c r="F149" s="21" t="n"/>
      <c r="G149" s="21" t="n"/>
      <c r="H149" s="48" t="n"/>
      <c r="I149" s="48" t="n"/>
      <c r="J149" s="21" t="n"/>
      <c r="K149" s="24" t="n"/>
      <c r="L149" s="24" t="n"/>
      <c r="M149" s="21" t="n"/>
      <c r="N149" s="25" t="n"/>
      <c r="O149" s="25" t="n"/>
      <c r="P149" s="25" t="n"/>
      <c r="Q149" s="25" t="n"/>
      <c r="R149" s="25" t="n"/>
      <c r="S149" s="25" t="n"/>
      <c r="T149" s="26">
        <f>IF($E149="","",IF(OR($N149="",$O149=""),"",MIN($N149,$O149)))</f>
        <v/>
      </c>
      <c r="U149" s="26">
        <f>IF($E149="","",IF(COUNT($P149,$R149,$S149)&lt;3,"",MAX(0,$P149+$R149-$S149)))</f>
        <v/>
      </c>
      <c r="V149" s="26">
        <f>IF(OR($T149="",$U149=""),"",$T149-$U149)</f>
        <v/>
      </c>
      <c r="W149" s="49">
        <f>IF(OR($T149="",$U149="",$T149=0),"",$U149/$T149)</f>
        <v/>
      </c>
      <c r="X149" s="28">
        <f>IF($E149="","",IF(OR($A149="",$B149="",$C149="",$D149="",$F149="",$G149="",$H149="",$I149="",$N149="",$O149="",$P149="",$Q149="",$R149="",$S149="",$I149&lt;$H149,$O149&gt;$N149,$N149&lt;=0,$O149&lt;=0,$P149&lt;0,$Q149&lt;0,$R149&lt;0,$S149&lt;0),"Data Issue",IF($U149&gt;$T149,"Over Capacity",IF(AND($Q149&gt;0,$P149&gt;=$T149),"Waitlist Pressure",IF($W149&gt;=Setup!$B$4,"Near Capacity",IF($W149&lt;Setup!$B$5,"Underfilled","On Track"))))))</f>
        <v/>
      </c>
      <c r="Y149" s="28">
        <f>IF($E149="","",IF(OR($X149="Data Issue",$X149="Over Capacity",$X149="Waitlist Pressure"),"Yes","No"))</f>
        <v/>
      </c>
    </row>
    <row r="150">
      <c r="A150" s="21" t="n"/>
      <c r="B150" s="21" t="n"/>
      <c r="C150" s="21" t="n"/>
      <c r="D150" s="22" t="n"/>
      <c r="E150" s="21" t="n"/>
      <c r="F150" s="21" t="n"/>
      <c r="G150" s="21" t="n"/>
      <c r="H150" s="48" t="n"/>
      <c r="I150" s="48" t="n"/>
      <c r="J150" s="21" t="n"/>
      <c r="K150" s="24" t="n"/>
      <c r="L150" s="24" t="n"/>
      <c r="M150" s="21" t="n"/>
      <c r="N150" s="25" t="n"/>
      <c r="O150" s="25" t="n"/>
      <c r="P150" s="25" t="n"/>
      <c r="Q150" s="25" t="n"/>
      <c r="R150" s="25" t="n"/>
      <c r="S150" s="25" t="n"/>
      <c r="T150" s="26">
        <f>IF($E150="","",IF(OR($N150="",$O150=""),"",MIN($N150,$O150)))</f>
        <v/>
      </c>
      <c r="U150" s="26">
        <f>IF($E150="","",IF(COUNT($P150,$R150,$S150)&lt;3,"",MAX(0,$P150+$R150-$S150)))</f>
        <v/>
      </c>
      <c r="V150" s="26">
        <f>IF(OR($T150="",$U150=""),"",$T150-$U150)</f>
        <v/>
      </c>
      <c r="W150" s="49">
        <f>IF(OR($T150="",$U150="",$T150=0),"",$U150/$T150)</f>
        <v/>
      </c>
      <c r="X150" s="28">
        <f>IF($E150="","",IF(OR($A150="",$B150="",$C150="",$D150="",$F150="",$G150="",$H150="",$I150="",$N150="",$O150="",$P150="",$Q150="",$R150="",$S150="",$I150&lt;$H150,$O150&gt;$N150,$N150&lt;=0,$O150&lt;=0,$P150&lt;0,$Q150&lt;0,$R150&lt;0,$S150&lt;0),"Data Issue",IF($U150&gt;$T150,"Over Capacity",IF(AND($Q150&gt;0,$P150&gt;=$T150),"Waitlist Pressure",IF($W150&gt;=Setup!$B$4,"Near Capacity",IF($W150&lt;Setup!$B$5,"Underfilled","On Track"))))))</f>
        <v/>
      </c>
      <c r="Y150" s="28">
        <f>IF($E150="","",IF(OR($X150="Data Issue",$X150="Over Capacity",$X150="Waitlist Pressure"),"Yes","No"))</f>
        <v/>
      </c>
    </row>
    <row r="151">
      <c r="A151" s="21" t="n"/>
      <c r="B151" s="21" t="n"/>
      <c r="C151" s="21" t="n"/>
      <c r="D151" s="22" t="n"/>
      <c r="E151" s="21" t="n"/>
      <c r="F151" s="21" t="n"/>
      <c r="G151" s="21" t="n"/>
      <c r="H151" s="48" t="n"/>
      <c r="I151" s="48" t="n"/>
      <c r="J151" s="21" t="n"/>
      <c r="K151" s="24" t="n"/>
      <c r="L151" s="24" t="n"/>
      <c r="M151" s="21" t="n"/>
      <c r="N151" s="25" t="n"/>
      <c r="O151" s="25" t="n"/>
      <c r="P151" s="25" t="n"/>
      <c r="Q151" s="25" t="n"/>
      <c r="R151" s="25" t="n"/>
      <c r="S151" s="25" t="n"/>
      <c r="T151" s="26">
        <f>IF($E151="","",IF(OR($N151="",$O151=""),"",MIN($N151,$O151)))</f>
        <v/>
      </c>
      <c r="U151" s="26">
        <f>IF($E151="","",IF(COUNT($P151,$R151,$S151)&lt;3,"",MAX(0,$P151+$R151-$S151)))</f>
        <v/>
      </c>
      <c r="V151" s="26">
        <f>IF(OR($T151="",$U151=""),"",$T151-$U151)</f>
        <v/>
      </c>
      <c r="W151" s="49">
        <f>IF(OR($T151="",$U151="",$T151=0),"",$U151/$T151)</f>
        <v/>
      </c>
      <c r="X151" s="28">
        <f>IF($E151="","",IF(OR($A151="",$B151="",$C151="",$D151="",$F151="",$G151="",$H151="",$I151="",$N151="",$O151="",$P151="",$Q151="",$R151="",$S151="",$I151&lt;$H151,$O151&gt;$N151,$N151&lt;=0,$O151&lt;=0,$P151&lt;0,$Q151&lt;0,$R151&lt;0,$S151&lt;0),"Data Issue",IF($U151&gt;$T151,"Over Capacity",IF(AND($Q151&gt;0,$P151&gt;=$T151),"Waitlist Pressure",IF($W151&gt;=Setup!$B$4,"Near Capacity",IF($W151&lt;Setup!$B$5,"Underfilled","On Track"))))))</f>
        <v/>
      </c>
      <c r="Y151" s="28">
        <f>IF($E151="","",IF(OR($X151="Data Issue",$X151="Over Capacity",$X151="Waitlist Pressure"),"Yes","No"))</f>
        <v/>
      </c>
    </row>
    <row r="152">
      <c r="A152" s="21" t="n"/>
      <c r="B152" s="21" t="n"/>
      <c r="C152" s="21" t="n"/>
      <c r="D152" s="22" t="n"/>
      <c r="E152" s="21" t="n"/>
      <c r="F152" s="21" t="n"/>
      <c r="G152" s="21" t="n"/>
      <c r="H152" s="48" t="n"/>
      <c r="I152" s="48" t="n"/>
      <c r="J152" s="21" t="n"/>
      <c r="K152" s="24" t="n"/>
      <c r="L152" s="24" t="n"/>
      <c r="M152" s="21" t="n"/>
      <c r="N152" s="25" t="n"/>
      <c r="O152" s="25" t="n"/>
      <c r="P152" s="25" t="n"/>
      <c r="Q152" s="25" t="n"/>
      <c r="R152" s="25" t="n"/>
      <c r="S152" s="25" t="n"/>
      <c r="T152" s="26">
        <f>IF($E152="","",IF(OR($N152="",$O152=""),"",MIN($N152,$O152)))</f>
        <v/>
      </c>
      <c r="U152" s="26">
        <f>IF($E152="","",IF(COUNT($P152,$R152,$S152)&lt;3,"",MAX(0,$P152+$R152-$S152)))</f>
        <v/>
      </c>
      <c r="V152" s="26">
        <f>IF(OR($T152="",$U152=""),"",$T152-$U152)</f>
        <v/>
      </c>
      <c r="W152" s="49">
        <f>IF(OR($T152="",$U152="",$T152=0),"",$U152/$T152)</f>
        <v/>
      </c>
      <c r="X152" s="28">
        <f>IF($E152="","",IF(OR($A152="",$B152="",$C152="",$D152="",$F152="",$G152="",$H152="",$I152="",$N152="",$O152="",$P152="",$Q152="",$R152="",$S152="",$I152&lt;$H152,$O152&gt;$N152,$N152&lt;=0,$O152&lt;=0,$P152&lt;0,$Q152&lt;0,$R152&lt;0,$S152&lt;0),"Data Issue",IF($U152&gt;$T152,"Over Capacity",IF(AND($Q152&gt;0,$P152&gt;=$T152),"Waitlist Pressure",IF($W152&gt;=Setup!$B$4,"Near Capacity",IF($W152&lt;Setup!$B$5,"Underfilled","On Track"))))))</f>
        <v/>
      </c>
      <c r="Y152" s="28">
        <f>IF($E152="","",IF(OR($X152="Data Issue",$X152="Over Capacity",$X152="Waitlist Pressure"),"Yes","No"))</f>
        <v/>
      </c>
    </row>
    <row r="153">
      <c r="A153" s="21" t="n"/>
      <c r="B153" s="21" t="n"/>
      <c r="C153" s="21" t="n"/>
      <c r="D153" s="22" t="n"/>
      <c r="E153" s="21" t="n"/>
      <c r="F153" s="21" t="n"/>
      <c r="G153" s="21" t="n"/>
      <c r="H153" s="48" t="n"/>
      <c r="I153" s="48" t="n"/>
      <c r="J153" s="21" t="n"/>
      <c r="K153" s="24" t="n"/>
      <c r="L153" s="24" t="n"/>
      <c r="M153" s="21" t="n"/>
      <c r="N153" s="25" t="n"/>
      <c r="O153" s="25" t="n"/>
      <c r="P153" s="25" t="n"/>
      <c r="Q153" s="25" t="n"/>
      <c r="R153" s="25" t="n"/>
      <c r="S153" s="25" t="n"/>
      <c r="T153" s="26">
        <f>IF($E153="","",IF(OR($N153="",$O153=""),"",MIN($N153,$O153)))</f>
        <v/>
      </c>
      <c r="U153" s="26">
        <f>IF($E153="","",IF(COUNT($P153,$R153,$S153)&lt;3,"",MAX(0,$P153+$R153-$S153)))</f>
        <v/>
      </c>
      <c r="V153" s="26">
        <f>IF(OR($T153="",$U153=""),"",$T153-$U153)</f>
        <v/>
      </c>
      <c r="W153" s="49">
        <f>IF(OR($T153="",$U153="",$T153=0),"",$U153/$T153)</f>
        <v/>
      </c>
      <c r="X153" s="28">
        <f>IF($E153="","",IF(OR($A153="",$B153="",$C153="",$D153="",$F153="",$G153="",$H153="",$I153="",$N153="",$O153="",$P153="",$Q153="",$R153="",$S153="",$I153&lt;$H153,$O153&gt;$N153,$N153&lt;=0,$O153&lt;=0,$P153&lt;0,$Q153&lt;0,$R153&lt;0,$S153&lt;0),"Data Issue",IF($U153&gt;$T153,"Over Capacity",IF(AND($Q153&gt;0,$P153&gt;=$T153),"Waitlist Pressure",IF($W153&gt;=Setup!$B$4,"Near Capacity",IF($W153&lt;Setup!$B$5,"Underfilled","On Track"))))))</f>
        <v/>
      </c>
      <c r="Y153" s="28">
        <f>IF($E153="","",IF(OR($X153="Data Issue",$X153="Over Capacity",$X153="Waitlist Pressure"),"Yes","No"))</f>
        <v/>
      </c>
    </row>
    <row r="154">
      <c r="A154" s="21" t="n"/>
      <c r="B154" s="21" t="n"/>
      <c r="C154" s="21" t="n"/>
      <c r="D154" s="22" t="n"/>
      <c r="E154" s="21" t="n"/>
      <c r="F154" s="21" t="n"/>
      <c r="G154" s="21" t="n"/>
      <c r="H154" s="48" t="n"/>
      <c r="I154" s="48" t="n"/>
      <c r="J154" s="21" t="n"/>
      <c r="K154" s="24" t="n"/>
      <c r="L154" s="24" t="n"/>
      <c r="M154" s="21" t="n"/>
      <c r="N154" s="25" t="n"/>
      <c r="O154" s="25" t="n"/>
      <c r="P154" s="25" t="n"/>
      <c r="Q154" s="25" t="n"/>
      <c r="R154" s="25" t="n"/>
      <c r="S154" s="25" t="n"/>
      <c r="T154" s="26">
        <f>IF($E154="","",IF(OR($N154="",$O154=""),"",MIN($N154,$O154)))</f>
        <v/>
      </c>
      <c r="U154" s="26">
        <f>IF($E154="","",IF(COUNT($P154,$R154,$S154)&lt;3,"",MAX(0,$P154+$R154-$S154)))</f>
        <v/>
      </c>
      <c r="V154" s="26">
        <f>IF(OR($T154="",$U154=""),"",$T154-$U154)</f>
        <v/>
      </c>
      <c r="W154" s="49">
        <f>IF(OR($T154="",$U154="",$T154=0),"",$U154/$T154)</f>
        <v/>
      </c>
      <c r="X154" s="28">
        <f>IF($E154="","",IF(OR($A154="",$B154="",$C154="",$D154="",$F154="",$G154="",$H154="",$I154="",$N154="",$O154="",$P154="",$Q154="",$R154="",$S154="",$I154&lt;$H154,$O154&gt;$N154,$N154&lt;=0,$O154&lt;=0,$P154&lt;0,$Q154&lt;0,$R154&lt;0,$S154&lt;0),"Data Issue",IF($U154&gt;$T154,"Over Capacity",IF(AND($Q154&gt;0,$P154&gt;=$T154),"Waitlist Pressure",IF($W154&gt;=Setup!$B$4,"Near Capacity",IF($W154&lt;Setup!$B$5,"Underfilled","On Track"))))))</f>
        <v/>
      </c>
      <c r="Y154" s="28">
        <f>IF($E154="","",IF(OR($X154="Data Issue",$X154="Over Capacity",$X154="Waitlist Pressure"),"Yes","No"))</f>
        <v/>
      </c>
    </row>
    <row r="155">
      <c r="A155" s="21" t="n"/>
      <c r="B155" s="21" t="n"/>
      <c r="C155" s="21" t="n"/>
      <c r="D155" s="22" t="n"/>
      <c r="E155" s="21" t="n"/>
      <c r="F155" s="21" t="n"/>
      <c r="G155" s="21" t="n"/>
      <c r="H155" s="48" t="n"/>
      <c r="I155" s="48" t="n"/>
      <c r="J155" s="21" t="n"/>
      <c r="K155" s="24" t="n"/>
      <c r="L155" s="24" t="n"/>
      <c r="M155" s="21" t="n"/>
      <c r="N155" s="25" t="n"/>
      <c r="O155" s="25" t="n"/>
      <c r="P155" s="25" t="n"/>
      <c r="Q155" s="25" t="n"/>
      <c r="R155" s="25" t="n"/>
      <c r="S155" s="25" t="n"/>
      <c r="T155" s="26">
        <f>IF($E155="","",IF(OR($N155="",$O155=""),"",MIN($N155,$O155)))</f>
        <v/>
      </c>
      <c r="U155" s="26">
        <f>IF($E155="","",IF(COUNT($P155,$R155,$S155)&lt;3,"",MAX(0,$P155+$R155-$S155)))</f>
        <v/>
      </c>
      <c r="V155" s="26">
        <f>IF(OR($T155="",$U155=""),"",$T155-$U155)</f>
        <v/>
      </c>
      <c r="W155" s="49">
        <f>IF(OR($T155="",$U155="",$T155=0),"",$U155/$T155)</f>
        <v/>
      </c>
      <c r="X155" s="28">
        <f>IF($E155="","",IF(OR($A155="",$B155="",$C155="",$D155="",$F155="",$G155="",$H155="",$I155="",$N155="",$O155="",$P155="",$Q155="",$R155="",$S155="",$I155&lt;$H155,$O155&gt;$N155,$N155&lt;=0,$O155&lt;=0,$P155&lt;0,$Q155&lt;0,$R155&lt;0,$S155&lt;0),"Data Issue",IF($U155&gt;$T155,"Over Capacity",IF(AND($Q155&gt;0,$P155&gt;=$T155),"Waitlist Pressure",IF($W155&gt;=Setup!$B$4,"Near Capacity",IF($W155&lt;Setup!$B$5,"Underfilled","On Track"))))))</f>
        <v/>
      </c>
      <c r="Y155" s="28">
        <f>IF($E155="","",IF(OR($X155="Data Issue",$X155="Over Capacity",$X155="Waitlist Pressure"),"Yes","No"))</f>
        <v/>
      </c>
    </row>
    <row r="156">
      <c r="A156" s="21" t="n"/>
      <c r="B156" s="21" t="n"/>
      <c r="C156" s="21" t="n"/>
      <c r="D156" s="22" t="n"/>
      <c r="E156" s="21" t="n"/>
      <c r="F156" s="21" t="n"/>
      <c r="G156" s="21" t="n"/>
      <c r="H156" s="48" t="n"/>
      <c r="I156" s="48" t="n"/>
      <c r="J156" s="21" t="n"/>
      <c r="K156" s="24" t="n"/>
      <c r="L156" s="24" t="n"/>
      <c r="M156" s="21" t="n"/>
      <c r="N156" s="25" t="n"/>
      <c r="O156" s="25" t="n"/>
      <c r="P156" s="25" t="n"/>
      <c r="Q156" s="25" t="n"/>
      <c r="R156" s="25" t="n"/>
      <c r="S156" s="25" t="n"/>
      <c r="T156" s="26">
        <f>IF($E156="","",IF(OR($N156="",$O156=""),"",MIN($N156,$O156)))</f>
        <v/>
      </c>
      <c r="U156" s="26">
        <f>IF($E156="","",IF(COUNT($P156,$R156,$S156)&lt;3,"",MAX(0,$P156+$R156-$S156)))</f>
        <v/>
      </c>
      <c r="V156" s="26">
        <f>IF(OR($T156="",$U156=""),"",$T156-$U156)</f>
        <v/>
      </c>
      <c r="W156" s="49">
        <f>IF(OR($T156="",$U156="",$T156=0),"",$U156/$T156)</f>
        <v/>
      </c>
      <c r="X156" s="28">
        <f>IF($E156="","",IF(OR($A156="",$B156="",$C156="",$D156="",$F156="",$G156="",$H156="",$I156="",$N156="",$O156="",$P156="",$Q156="",$R156="",$S156="",$I156&lt;$H156,$O156&gt;$N156,$N156&lt;=0,$O156&lt;=0,$P156&lt;0,$Q156&lt;0,$R156&lt;0,$S156&lt;0),"Data Issue",IF($U156&gt;$T156,"Over Capacity",IF(AND($Q156&gt;0,$P156&gt;=$T156),"Waitlist Pressure",IF($W156&gt;=Setup!$B$4,"Near Capacity",IF($W156&lt;Setup!$B$5,"Underfilled","On Track"))))))</f>
        <v/>
      </c>
      <c r="Y156" s="28">
        <f>IF($E156="","",IF(OR($X156="Data Issue",$X156="Over Capacity",$X156="Waitlist Pressure"),"Yes","No"))</f>
        <v/>
      </c>
    </row>
    <row r="157">
      <c r="A157" s="21" t="n"/>
      <c r="B157" s="21" t="n"/>
      <c r="C157" s="21" t="n"/>
      <c r="D157" s="22" t="n"/>
      <c r="E157" s="21" t="n"/>
      <c r="F157" s="21" t="n"/>
      <c r="G157" s="21" t="n"/>
      <c r="H157" s="48" t="n"/>
      <c r="I157" s="48" t="n"/>
      <c r="J157" s="21" t="n"/>
      <c r="K157" s="24" t="n"/>
      <c r="L157" s="24" t="n"/>
      <c r="M157" s="21" t="n"/>
      <c r="N157" s="25" t="n"/>
      <c r="O157" s="25" t="n"/>
      <c r="P157" s="25" t="n"/>
      <c r="Q157" s="25" t="n"/>
      <c r="R157" s="25" t="n"/>
      <c r="S157" s="25" t="n"/>
      <c r="T157" s="26">
        <f>IF($E157="","",IF(OR($N157="",$O157=""),"",MIN($N157,$O157)))</f>
        <v/>
      </c>
      <c r="U157" s="26">
        <f>IF($E157="","",IF(COUNT($P157,$R157,$S157)&lt;3,"",MAX(0,$P157+$R157-$S157)))</f>
        <v/>
      </c>
      <c r="V157" s="26">
        <f>IF(OR($T157="",$U157=""),"",$T157-$U157)</f>
        <v/>
      </c>
      <c r="W157" s="49">
        <f>IF(OR($T157="",$U157="",$T157=0),"",$U157/$T157)</f>
        <v/>
      </c>
      <c r="X157" s="28">
        <f>IF($E157="","",IF(OR($A157="",$B157="",$C157="",$D157="",$F157="",$G157="",$H157="",$I157="",$N157="",$O157="",$P157="",$Q157="",$R157="",$S157="",$I157&lt;$H157,$O157&gt;$N157,$N157&lt;=0,$O157&lt;=0,$P157&lt;0,$Q157&lt;0,$R157&lt;0,$S157&lt;0),"Data Issue",IF($U157&gt;$T157,"Over Capacity",IF(AND($Q157&gt;0,$P157&gt;=$T157),"Waitlist Pressure",IF($W157&gt;=Setup!$B$4,"Near Capacity",IF($W157&lt;Setup!$B$5,"Underfilled","On Track"))))))</f>
        <v/>
      </c>
      <c r="Y157" s="28">
        <f>IF($E157="","",IF(OR($X157="Data Issue",$X157="Over Capacity",$X157="Waitlist Pressure"),"Yes","No"))</f>
        <v/>
      </c>
    </row>
    <row r="158">
      <c r="A158" s="21" t="n"/>
      <c r="B158" s="21" t="n"/>
      <c r="C158" s="21" t="n"/>
      <c r="D158" s="22" t="n"/>
      <c r="E158" s="21" t="n"/>
      <c r="F158" s="21" t="n"/>
      <c r="G158" s="21" t="n"/>
      <c r="H158" s="48" t="n"/>
      <c r="I158" s="48" t="n"/>
      <c r="J158" s="21" t="n"/>
      <c r="K158" s="24" t="n"/>
      <c r="L158" s="24" t="n"/>
      <c r="M158" s="21" t="n"/>
      <c r="N158" s="25" t="n"/>
      <c r="O158" s="25" t="n"/>
      <c r="P158" s="25" t="n"/>
      <c r="Q158" s="25" t="n"/>
      <c r="R158" s="25" t="n"/>
      <c r="S158" s="25" t="n"/>
      <c r="T158" s="26">
        <f>IF($E158="","",IF(OR($N158="",$O158=""),"",MIN($N158,$O158)))</f>
        <v/>
      </c>
      <c r="U158" s="26">
        <f>IF($E158="","",IF(COUNT($P158,$R158,$S158)&lt;3,"",MAX(0,$P158+$R158-$S158)))</f>
        <v/>
      </c>
      <c r="V158" s="26">
        <f>IF(OR($T158="",$U158=""),"",$T158-$U158)</f>
        <v/>
      </c>
      <c r="W158" s="49">
        <f>IF(OR($T158="",$U158="",$T158=0),"",$U158/$T158)</f>
        <v/>
      </c>
      <c r="X158" s="28">
        <f>IF($E158="","",IF(OR($A158="",$B158="",$C158="",$D158="",$F158="",$G158="",$H158="",$I158="",$N158="",$O158="",$P158="",$Q158="",$R158="",$S158="",$I158&lt;$H158,$O158&gt;$N158,$N158&lt;=0,$O158&lt;=0,$P158&lt;0,$Q158&lt;0,$R158&lt;0,$S158&lt;0),"Data Issue",IF($U158&gt;$T158,"Over Capacity",IF(AND($Q158&gt;0,$P158&gt;=$T158),"Waitlist Pressure",IF($W158&gt;=Setup!$B$4,"Near Capacity",IF($W158&lt;Setup!$B$5,"Underfilled","On Track"))))))</f>
        <v/>
      </c>
      <c r="Y158" s="28">
        <f>IF($E158="","",IF(OR($X158="Data Issue",$X158="Over Capacity",$X158="Waitlist Pressure"),"Yes","No"))</f>
        <v/>
      </c>
    </row>
    <row r="159">
      <c r="A159" s="21" t="n"/>
      <c r="B159" s="21" t="n"/>
      <c r="C159" s="21" t="n"/>
      <c r="D159" s="22" t="n"/>
      <c r="E159" s="21" t="n"/>
      <c r="F159" s="21" t="n"/>
      <c r="G159" s="21" t="n"/>
      <c r="H159" s="48" t="n"/>
      <c r="I159" s="48" t="n"/>
      <c r="J159" s="21" t="n"/>
      <c r="K159" s="24" t="n"/>
      <c r="L159" s="24" t="n"/>
      <c r="M159" s="21" t="n"/>
      <c r="N159" s="25" t="n"/>
      <c r="O159" s="25" t="n"/>
      <c r="P159" s="25" t="n"/>
      <c r="Q159" s="25" t="n"/>
      <c r="R159" s="25" t="n"/>
      <c r="S159" s="25" t="n"/>
      <c r="T159" s="26">
        <f>IF($E159="","",IF(OR($N159="",$O159=""),"",MIN($N159,$O159)))</f>
        <v/>
      </c>
      <c r="U159" s="26">
        <f>IF($E159="","",IF(COUNT($P159,$R159,$S159)&lt;3,"",MAX(0,$P159+$R159-$S159)))</f>
        <v/>
      </c>
      <c r="V159" s="26">
        <f>IF(OR($T159="",$U159=""),"",$T159-$U159)</f>
        <v/>
      </c>
      <c r="W159" s="49">
        <f>IF(OR($T159="",$U159="",$T159=0),"",$U159/$T159)</f>
        <v/>
      </c>
      <c r="X159" s="28">
        <f>IF($E159="","",IF(OR($A159="",$B159="",$C159="",$D159="",$F159="",$G159="",$H159="",$I159="",$N159="",$O159="",$P159="",$Q159="",$R159="",$S159="",$I159&lt;$H159,$O159&gt;$N159,$N159&lt;=0,$O159&lt;=0,$P159&lt;0,$Q159&lt;0,$R159&lt;0,$S159&lt;0),"Data Issue",IF($U159&gt;$T159,"Over Capacity",IF(AND($Q159&gt;0,$P159&gt;=$T159),"Waitlist Pressure",IF($W159&gt;=Setup!$B$4,"Near Capacity",IF($W159&lt;Setup!$B$5,"Underfilled","On Track"))))))</f>
        <v/>
      </c>
      <c r="Y159" s="28">
        <f>IF($E159="","",IF(OR($X159="Data Issue",$X159="Over Capacity",$X159="Waitlist Pressure"),"Yes","No"))</f>
        <v/>
      </c>
    </row>
    <row r="160">
      <c r="A160" s="21" t="n"/>
      <c r="B160" s="21" t="n"/>
      <c r="C160" s="21" t="n"/>
      <c r="D160" s="22" t="n"/>
      <c r="E160" s="21" t="n"/>
      <c r="F160" s="21" t="n"/>
      <c r="G160" s="21" t="n"/>
      <c r="H160" s="48" t="n"/>
      <c r="I160" s="48" t="n"/>
      <c r="J160" s="21" t="n"/>
      <c r="K160" s="24" t="n"/>
      <c r="L160" s="24" t="n"/>
      <c r="M160" s="21" t="n"/>
      <c r="N160" s="25" t="n"/>
      <c r="O160" s="25" t="n"/>
      <c r="P160" s="25" t="n"/>
      <c r="Q160" s="25" t="n"/>
      <c r="R160" s="25" t="n"/>
      <c r="S160" s="25" t="n"/>
      <c r="T160" s="26">
        <f>IF($E160="","",IF(OR($N160="",$O160=""),"",MIN($N160,$O160)))</f>
        <v/>
      </c>
      <c r="U160" s="26">
        <f>IF($E160="","",IF(COUNT($P160,$R160,$S160)&lt;3,"",MAX(0,$P160+$R160-$S160)))</f>
        <v/>
      </c>
      <c r="V160" s="26">
        <f>IF(OR($T160="",$U160=""),"",$T160-$U160)</f>
        <v/>
      </c>
      <c r="W160" s="49">
        <f>IF(OR($T160="",$U160="",$T160=0),"",$U160/$T160)</f>
        <v/>
      </c>
      <c r="X160" s="28">
        <f>IF($E160="","",IF(OR($A160="",$B160="",$C160="",$D160="",$F160="",$G160="",$H160="",$I160="",$N160="",$O160="",$P160="",$Q160="",$R160="",$S160="",$I160&lt;$H160,$O160&gt;$N160,$N160&lt;=0,$O160&lt;=0,$P160&lt;0,$Q160&lt;0,$R160&lt;0,$S160&lt;0),"Data Issue",IF($U160&gt;$T160,"Over Capacity",IF(AND($Q160&gt;0,$P160&gt;=$T160),"Waitlist Pressure",IF($W160&gt;=Setup!$B$4,"Near Capacity",IF($W160&lt;Setup!$B$5,"Underfilled","On Track"))))))</f>
        <v/>
      </c>
      <c r="Y160" s="28">
        <f>IF($E160="","",IF(OR($X160="Data Issue",$X160="Over Capacity",$X160="Waitlist Pressure"),"Yes","No"))</f>
        <v/>
      </c>
    </row>
    <row r="161">
      <c r="A161" s="21" t="n"/>
      <c r="B161" s="21" t="n"/>
      <c r="C161" s="21" t="n"/>
      <c r="D161" s="22" t="n"/>
      <c r="E161" s="21" t="n"/>
      <c r="F161" s="21" t="n"/>
      <c r="G161" s="21" t="n"/>
      <c r="H161" s="48" t="n"/>
      <c r="I161" s="48" t="n"/>
      <c r="J161" s="21" t="n"/>
      <c r="K161" s="24" t="n"/>
      <c r="L161" s="24" t="n"/>
      <c r="M161" s="21" t="n"/>
      <c r="N161" s="25" t="n"/>
      <c r="O161" s="25" t="n"/>
      <c r="P161" s="25" t="n"/>
      <c r="Q161" s="25" t="n"/>
      <c r="R161" s="25" t="n"/>
      <c r="S161" s="25" t="n"/>
      <c r="T161" s="26">
        <f>IF($E161="","",IF(OR($N161="",$O161=""),"",MIN($N161,$O161)))</f>
        <v/>
      </c>
      <c r="U161" s="26">
        <f>IF($E161="","",IF(COUNT($P161,$R161,$S161)&lt;3,"",MAX(0,$P161+$R161-$S161)))</f>
        <v/>
      </c>
      <c r="V161" s="26">
        <f>IF(OR($T161="",$U161=""),"",$T161-$U161)</f>
        <v/>
      </c>
      <c r="W161" s="49">
        <f>IF(OR($T161="",$U161="",$T161=0),"",$U161/$T161)</f>
        <v/>
      </c>
      <c r="X161" s="28">
        <f>IF($E161="","",IF(OR($A161="",$B161="",$C161="",$D161="",$F161="",$G161="",$H161="",$I161="",$N161="",$O161="",$P161="",$Q161="",$R161="",$S161="",$I161&lt;$H161,$O161&gt;$N161,$N161&lt;=0,$O161&lt;=0,$P161&lt;0,$Q161&lt;0,$R161&lt;0,$S161&lt;0),"Data Issue",IF($U161&gt;$T161,"Over Capacity",IF(AND($Q161&gt;0,$P161&gt;=$T161),"Waitlist Pressure",IF($W161&gt;=Setup!$B$4,"Near Capacity",IF($W161&lt;Setup!$B$5,"Underfilled","On Track"))))))</f>
        <v/>
      </c>
      <c r="Y161" s="28">
        <f>IF($E161="","",IF(OR($X161="Data Issue",$X161="Over Capacity",$X161="Waitlist Pressure"),"Yes","No"))</f>
        <v/>
      </c>
    </row>
    <row r="162">
      <c r="A162" s="21" t="n"/>
      <c r="B162" s="21" t="n"/>
      <c r="C162" s="21" t="n"/>
      <c r="D162" s="22" t="n"/>
      <c r="E162" s="21" t="n"/>
      <c r="F162" s="21" t="n"/>
      <c r="G162" s="21" t="n"/>
      <c r="H162" s="48" t="n"/>
      <c r="I162" s="48" t="n"/>
      <c r="J162" s="21" t="n"/>
      <c r="K162" s="24" t="n"/>
      <c r="L162" s="24" t="n"/>
      <c r="M162" s="21" t="n"/>
      <c r="N162" s="25" t="n"/>
      <c r="O162" s="25" t="n"/>
      <c r="P162" s="25" t="n"/>
      <c r="Q162" s="25" t="n"/>
      <c r="R162" s="25" t="n"/>
      <c r="S162" s="25" t="n"/>
      <c r="T162" s="26">
        <f>IF($E162="","",IF(OR($N162="",$O162=""),"",MIN($N162,$O162)))</f>
        <v/>
      </c>
      <c r="U162" s="26">
        <f>IF($E162="","",IF(COUNT($P162,$R162,$S162)&lt;3,"",MAX(0,$P162+$R162-$S162)))</f>
        <v/>
      </c>
      <c r="V162" s="26">
        <f>IF(OR($T162="",$U162=""),"",$T162-$U162)</f>
        <v/>
      </c>
      <c r="W162" s="49">
        <f>IF(OR($T162="",$U162="",$T162=0),"",$U162/$T162)</f>
        <v/>
      </c>
      <c r="X162" s="28">
        <f>IF($E162="","",IF(OR($A162="",$B162="",$C162="",$D162="",$F162="",$G162="",$H162="",$I162="",$N162="",$O162="",$P162="",$Q162="",$R162="",$S162="",$I162&lt;$H162,$O162&gt;$N162,$N162&lt;=0,$O162&lt;=0,$P162&lt;0,$Q162&lt;0,$R162&lt;0,$S162&lt;0),"Data Issue",IF($U162&gt;$T162,"Over Capacity",IF(AND($Q162&gt;0,$P162&gt;=$T162),"Waitlist Pressure",IF($W162&gt;=Setup!$B$4,"Near Capacity",IF($W162&lt;Setup!$B$5,"Underfilled","On Track"))))))</f>
        <v/>
      </c>
      <c r="Y162" s="28">
        <f>IF($E162="","",IF(OR($X162="Data Issue",$X162="Over Capacity",$X162="Waitlist Pressure"),"Yes","No"))</f>
        <v/>
      </c>
    </row>
    <row r="163">
      <c r="A163" s="21" t="n"/>
      <c r="B163" s="21" t="n"/>
      <c r="C163" s="21" t="n"/>
      <c r="D163" s="22" t="n"/>
      <c r="E163" s="21" t="n"/>
      <c r="F163" s="21" t="n"/>
      <c r="G163" s="21" t="n"/>
      <c r="H163" s="48" t="n"/>
      <c r="I163" s="48" t="n"/>
      <c r="J163" s="21" t="n"/>
      <c r="K163" s="24" t="n"/>
      <c r="L163" s="24" t="n"/>
      <c r="M163" s="21" t="n"/>
      <c r="N163" s="25" t="n"/>
      <c r="O163" s="25" t="n"/>
      <c r="P163" s="25" t="n"/>
      <c r="Q163" s="25" t="n"/>
      <c r="R163" s="25" t="n"/>
      <c r="S163" s="25" t="n"/>
      <c r="T163" s="26">
        <f>IF($E163="","",IF(OR($N163="",$O163=""),"",MIN($N163,$O163)))</f>
        <v/>
      </c>
      <c r="U163" s="26">
        <f>IF($E163="","",IF(COUNT($P163,$R163,$S163)&lt;3,"",MAX(0,$P163+$R163-$S163)))</f>
        <v/>
      </c>
      <c r="V163" s="26">
        <f>IF(OR($T163="",$U163=""),"",$T163-$U163)</f>
        <v/>
      </c>
      <c r="W163" s="49">
        <f>IF(OR($T163="",$U163="",$T163=0),"",$U163/$T163)</f>
        <v/>
      </c>
      <c r="X163" s="28">
        <f>IF($E163="","",IF(OR($A163="",$B163="",$C163="",$D163="",$F163="",$G163="",$H163="",$I163="",$N163="",$O163="",$P163="",$Q163="",$R163="",$S163="",$I163&lt;$H163,$O163&gt;$N163,$N163&lt;=0,$O163&lt;=0,$P163&lt;0,$Q163&lt;0,$R163&lt;0,$S163&lt;0),"Data Issue",IF($U163&gt;$T163,"Over Capacity",IF(AND($Q163&gt;0,$P163&gt;=$T163),"Waitlist Pressure",IF($W163&gt;=Setup!$B$4,"Near Capacity",IF($W163&lt;Setup!$B$5,"Underfilled","On Track"))))))</f>
        <v/>
      </c>
      <c r="Y163" s="28">
        <f>IF($E163="","",IF(OR($X163="Data Issue",$X163="Over Capacity",$X163="Waitlist Pressure"),"Yes","No"))</f>
        <v/>
      </c>
    </row>
    <row r="164">
      <c r="A164" s="21" t="n"/>
      <c r="B164" s="21" t="n"/>
      <c r="C164" s="21" t="n"/>
      <c r="D164" s="22" t="n"/>
      <c r="E164" s="21" t="n"/>
      <c r="F164" s="21" t="n"/>
      <c r="G164" s="21" t="n"/>
      <c r="H164" s="48" t="n"/>
      <c r="I164" s="48" t="n"/>
      <c r="J164" s="21" t="n"/>
      <c r="K164" s="24" t="n"/>
      <c r="L164" s="24" t="n"/>
      <c r="M164" s="21" t="n"/>
      <c r="N164" s="25" t="n"/>
      <c r="O164" s="25" t="n"/>
      <c r="P164" s="25" t="n"/>
      <c r="Q164" s="25" t="n"/>
      <c r="R164" s="25" t="n"/>
      <c r="S164" s="25" t="n"/>
      <c r="T164" s="26">
        <f>IF($E164="","",IF(OR($N164="",$O164=""),"",MIN($N164,$O164)))</f>
        <v/>
      </c>
      <c r="U164" s="26">
        <f>IF($E164="","",IF(COUNT($P164,$R164,$S164)&lt;3,"",MAX(0,$P164+$R164-$S164)))</f>
        <v/>
      </c>
      <c r="V164" s="26">
        <f>IF(OR($T164="",$U164=""),"",$T164-$U164)</f>
        <v/>
      </c>
      <c r="W164" s="49">
        <f>IF(OR($T164="",$U164="",$T164=0),"",$U164/$T164)</f>
        <v/>
      </c>
      <c r="X164" s="28">
        <f>IF($E164="","",IF(OR($A164="",$B164="",$C164="",$D164="",$F164="",$G164="",$H164="",$I164="",$N164="",$O164="",$P164="",$Q164="",$R164="",$S164="",$I164&lt;$H164,$O164&gt;$N164,$N164&lt;=0,$O164&lt;=0,$P164&lt;0,$Q164&lt;0,$R164&lt;0,$S164&lt;0),"Data Issue",IF($U164&gt;$T164,"Over Capacity",IF(AND($Q164&gt;0,$P164&gt;=$T164),"Waitlist Pressure",IF($W164&gt;=Setup!$B$4,"Near Capacity",IF($W164&lt;Setup!$B$5,"Underfilled","On Track"))))))</f>
        <v/>
      </c>
      <c r="Y164" s="28">
        <f>IF($E164="","",IF(OR($X164="Data Issue",$X164="Over Capacity",$X164="Waitlist Pressure"),"Yes","No"))</f>
        <v/>
      </c>
    </row>
    <row r="165">
      <c r="A165" s="21" t="n"/>
      <c r="B165" s="21" t="n"/>
      <c r="C165" s="21" t="n"/>
      <c r="D165" s="22" t="n"/>
      <c r="E165" s="21" t="n"/>
      <c r="F165" s="21" t="n"/>
      <c r="G165" s="21" t="n"/>
      <c r="H165" s="48" t="n"/>
      <c r="I165" s="48" t="n"/>
      <c r="J165" s="21" t="n"/>
      <c r="K165" s="24" t="n"/>
      <c r="L165" s="24" t="n"/>
      <c r="M165" s="21" t="n"/>
      <c r="N165" s="25" t="n"/>
      <c r="O165" s="25" t="n"/>
      <c r="P165" s="25" t="n"/>
      <c r="Q165" s="25" t="n"/>
      <c r="R165" s="25" t="n"/>
      <c r="S165" s="25" t="n"/>
      <c r="T165" s="26">
        <f>IF($E165="","",IF(OR($N165="",$O165=""),"",MIN($N165,$O165)))</f>
        <v/>
      </c>
      <c r="U165" s="26">
        <f>IF($E165="","",IF(COUNT($P165,$R165,$S165)&lt;3,"",MAX(0,$P165+$R165-$S165)))</f>
        <v/>
      </c>
      <c r="V165" s="26">
        <f>IF(OR($T165="",$U165=""),"",$T165-$U165)</f>
        <v/>
      </c>
      <c r="W165" s="49">
        <f>IF(OR($T165="",$U165="",$T165=0),"",$U165/$T165)</f>
        <v/>
      </c>
      <c r="X165" s="28">
        <f>IF($E165="","",IF(OR($A165="",$B165="",$C165="",$D165="",$F165="",$G165="",$H165="",$I165="",$N165="",$O165="",$P165="",$Q165="",$R165="",$S165="",$I165&lt;$H165,$O165&gt;$N165,$N165&lt;=0,$O165&lt;=0,$P165&lt;0,$Q165&lt;0,$R165&lt;0,$S165&lt;0),"Data Issue",IF($U165&gt;$T165,"Over Capacity",IF(AND($Q165&gt;0,$P165&gt;=$T165),"Waitlist Pressure",IF($W165&gt;=Setup!$B$4,"Near Capacity",IF($W165&lt;Setup!$B$5,"Underfilled","On Track"))))))</f>
        <v/>
      </c>
      <c r="Y165" s="28">
        <f>IF($E165="","",IF(OR($X165="Data Issue",$X165="Over Capacity",$X165="Waitlist Pressure"),"Yes","No"))</f>
        <v/>
      </c>
    </row>
    <row r="166">
      <c r="A166" s="21" t="n"/>
      <c r="B166" s="21" t="n"/>
      <c r="C166" s="21" t="n"/>
      <c r="D166" s="22" t="n"/>
      <c r="E166" s="21" t="n"/>
      <c r="F166" s="21" t="n"/>
      <c r="G166" s="21" t="n"/>
      <c r="H166" s="48" t="n"/>
      <c r="I166" s="48" t="n"/>
      <c r="J166" s="21" t="n"/>
      <c r="K166" s="24" t="n"/>
      <c r="L166" s="24" t="n"/>
      <c r="M166" s="21" t="n"/>
      <c r="N166" s="25" t="n"/>
      <c r="O166" s="25" t="n"/>
      <c r="P166" s="25" t="n"/>
      <c r="Q166" s="25" t="n"/>
      <c r="R166" s="25" t="n"/>
      <c r="S166" s="25" t="n"/>
      <c r="T166" s="26">
        <f>IF($E166="","",IF(OR($N166="",$O166=""),"",MIN($N166,$O166)))</f>
        <v/>
      </c>
      <c r="U166" s="26">
        <f>IF($E166="","",IF(COUNT($P166,$R166,$S166)&lt;3,"",MAX(0,$P166+$R166-$S166)))</f>
        <v/>
      </c>
      <c r="V166" s="26">
        <f>IF(OR($T166="",$U166=""),"",$T166-$U166)</f>
        <v/>
      </c>
      <c r="W166" s="49">
        <f>IF(OR($T166="",$U166="",$T166=0),"",$U166/$T166)</f>
        <v/>
      </c>
      <c r="X166" s="28">
        <f>IF($E166="","",IF(OR($A166="",$B166="",$C166="",$D166="",$F166="",$G166="",$H166="",$I166="",$N166="",$O166="",$P166="",$Q166="",$R166="",$S166="",$I166&lt;$H166,$O166&gt;$N166,$N166&lt;=0,$O166&lt;=0,$P166&lt;0,$Q166&lt;0,$R166&lt;0,$S166&lt;0),"Data Issue",IF($U166&gt;$T166,"Over Capacity",IF(AND($Q166&gt;0,$P166&gt;=$T166),"Waitlist Pressure",IF($W166&gt;=Setup!$B$4,"Near Capacity",IF($W166&lt;Setup!$B$5,"Underfilled","On Track"))))))</f>
        <v/>
      </c>
      <c r="Y166" s="28">
        <f>IF($E166="","",IF(OR($X166="Data Issue",$X166="Over Capacity",$X166="Waitlist Pressure"),"Yes","No"))</f>
        <v/>
      </c>
    </row>
    <row r="167">
      <c r="A167" s="21" t="n"/>
      <c r="B167" s="21" t="n"/>
      <c r="C167" s="21" t="n"/>
      <c r="D167" s="22" t="n"/>
      <c r="E167" s="21" t="n"/>
      <c r="F167" s="21" t="n"/>
      <c r="G167" s="21" t="n"/>
      <c r="H167" s="48" t="n"/>
      <c r="I167" s="48" t="n"/>
      <c r="J167" s="21" t="n"/>
      <c r="K167" s="24" t="n"/>
      <c r="L167" s="24" t="n"/>
      <c r="M167" s="21" t="n"/>
      <c r="N167" s="25" t="n"/>
      <c r="O167" s="25" t="n"/>
      <c r="P167" s="25" t="n"/>
      <c r="Q167" s="25" t="n"/>
      <c r="R167" s="25" t="n"/>
      <c r="S167" s="25" t="n"/>
      <c r="T167" s="26">
        <f>IF($E167="","",IF(OR($N167="",$O167=""),"",MIN($N167,$O167)))</f>
        <v/>
      </c>
      <c r="U167" s="26">
        <f>IF($E167="","",IF(COUNT($P167,$R167,$S167)&lt;3,"",MAX(0,$P167+$R167-$S167)))</f>
        <v/>
      </c>
      <c r="V167" s="26">
        <f>IF(OR($T167="",$U167=""),"",$T167-$U167)</f>
        <v/>
      </c>
      <c r="W167" s="49">
        <f>IF(OR($T167="",$U167="",$T167=0),"",$U167/$T167)</f>
        <v/>
      </c>
      <c r="X167" s="28">
        <f>IF($E167="","",IF(OR($A167="",$B167="",$C167="",$D167="",$F167="",$G167="",$H167="",$I167="",$N167="",$O167="",$P167="",$Q167="",$R167="",$S167="",$I167&lt;$H167,$O167&gt;$N167,$N167&lt;=0,$O167&lt;=0,$P167&lt;0,$Q167&lt;0,$R167&lt;0,$S167&lt;0),"Data Issue",IF($U167&gt;$T167,"Over Capacity",IF(AND($Q167&gt;0,$P167&gt;=$T167),"Waitlist Pressure",IF($W167&gt;=Setup!$B$4,"Near Capacity",IF($W167&lt;Setup!$B$5,"Underfilled","On Track"))))))</f>
        <v/>
      </c>
      <c r="Y167" s="28">
        <f>IF($E167="","",IF(OR($X167="Data Issue",$X167="Over Capacity",$X167="Waitlist Pressure"),"Yes","No"))</f>
        <v/>
      </c>
    </row>
    <row r="168">
      <c r="A168" s="21" t="n"/>
      <c r="B168" s="21" t="n"/>
      <c r="C168" s="21" t="n"/>
      <c r="D168" s="22" t="n"/>
      <c r="E168" s="21" t="n"/>
      <c r="F168" s="21" t="n"/>
      <c r="G168" s="21" t="n"/>
      <c r="H168" s="48" t="n"/>
      <c r="I168" s="48" t="n"/>
      <c r="J168" s="21" t="n"/>
      <c r="K168" s="24" t="n"/>
      <c r="L168" s="24" t="n"/>
      <c r="M168" s="21" t="n"/>
      <c r="N168" s="25" t="n"/>
      <c r="O168" s="25" t="n"/>
      <c r="P168" s="25" t="n"/>
      <c r="Q168" s="25" t="n"/>
      <c r="R168" s="25" t="n"/>
      <c r="S168" s="25" t="n"/>
      <c r="T168" s="26">
        <f>IF($E168="","",IF(OR($N168="",$O168=""),"",MIN($N168,$O168)))</f>
        <v/>
      </c>
      <c r="U168" s="26">
        <f>IF($E168="","",IF(COUNT($P168,$R168,$S168)&lt;3,"",MAX(0,$P168+$R168-$S168)))</f>
        <v/>
      </c>
      <c r="V168" s="26">
        <f>IF(OR($T168="",$U168=""),"",$T168-$U168)</f>
        <v/>
      </c>
      <c r="W168" s="49">
        <f>IF(OR($T168="",$U168="",$T168=0),"",$U168/$T168)</f>
        <v/>
      </c>
      <c r="X168" s="28">
        <f>IF($E168="","",IF(OR($A168="",$B168="",$C168="",$D168="",$F168="",$G168="",$H168="",$I168="",$N168="",$O168="",$P168="",$Q168="",$R168="",$S168="",$I168&lt;$H168,$O168&gt;$N168,$N168&lt;=0,$O168&lt;=0,$P168&lt;0,$Q168&lt;0,$R168&lt;0,$S168&lt;0),"Data Issue",IF($U168&gt;$T168,"Over Capacity",IF(AND($Q168&gt;0,$P168&gt;=$T168),"Waitlist Pressure",IF($W168&gt;=Setup!$B$4,"Near Capacity",IF($W168&lt;Setup!$B$5,"Underfilled","On Track"))))))</f>
        <v/>
      </c>
      <c r="Y168" s="28">
        <f>IF($E168="","",IF(OR($X168="Data Issue",$X168="Over Capacity",$X168="Waitlist Pressure"),"Yes","No"))</f>
        <v/>
      </c>
    </row>
    <row r="169">
      <c r="A169" s="21" t="n"/>
      <c r="B169" s="21" t="n"/>
      <c r="C169" s="21" t="n"/>
      <c r="D169" s="22" t="n"/>
      <c r="E169" s="21" t="n"/>
      <c r="F169" s="21" t="n"/>
      <c r="G169" s="21" t="n"/>
      <c r="H169" s="48" t="n"/>
      <c r="I169" s="48" t="n"/>
      <c r="J169" s="21" t="n"/>
      <c r="K169" s="24" t="n"/>
      <c r="L169" s="24" t="n"/>
      <c r="M169" s="21" t="n"/>
      <c r="N169" s="25" t="n"/>
      <c r="O169" s="25" t="n"/>
      <c r="P169" s="25" t="n"/>
      <c r="Q169" s="25" t="n"/>
      <c r="R169" s="25" t="n"/>
      <c r="S169" s="25" t="n"/>
      <c r="T169" s="26">
        <f>IF($E169="","",IF(OR($N169="",$O169=""),"",MIN($N169,$O169)))</f>
        <v/>
      </c>
      <c r="U169" s="26">
        <f>IF($E169="","",IF(COUNT($P169,$R169,$S169)&lt;3,"",MAX(0,$P169+$R169-$S169)))</f>
        <v/>
      </c>
      <c r="V169" s="26">
        <f>IF(OR($T169="",$U169=""),"",$T169-$U169)</f>
        <v/>
      </c>
      <c r="W169" s="49">
        <f>IF(OR($T169="",$U169="",$T169=0),"",$U169/$T169)</f>
        <v/>
      </c>
      <c r="X169" s="28">
        <f>IF($E169="","",IF(OR($A169="",$B169="",$C169="",$D169="",$F169="",$G169="",$H169="",$I169="",$N169="",$O169="",$P169="",$Q169="",$R169="",$S169="",$I169&lt;$H169,$O169&gt;$N169,$N169&lt;=0,$O169&lt;=0,$P169&lt;0,$Q169&lt;0,$R169&lt;0,$S169&lt;0),"Data Issue",IF($U169&gt;$T169,"Over Capacity",IF(AND($Q169&gt;0,$P169&gt;=$T169),"Waitlist Pressure",IF($W169&gt;=Setup!$B$4,"Near Capacity",IF($W169&lt;Setup!$B$5,"Underfilled","On Track"))))))</f>
        <v/>
      </c>
      <c r="Y169" s="28">
        <f>IF($E169="","",IF(OR($X169="Data Issue",$X169="Over Capacity",$X169="Waitlist Pressure"),"Yes","No"))</f>
        <v/>
      </c>
    </row>
    <row r="170">
      <c r="A170" s="21" t="n"/>
      <c r="B170" s="21" t="n"/>
      <c r="C170" s="21" t="n"/>
      <c r="D170" s="22" t="n"/>
      <c r="E170" s="21" t="n"/>
      <c r="F170" s="21" t="n"/>
      <c r="G170" s="21" t="n"/>
      <c r="H170" s="48" t="n"/>
      <c r="I170" s="48" t="n"/>
      <c r="J170" s="21" t="n"/>
      <c r="K170" s="24" t="n"/>
      <c r="L170" s="24" t="n"/>
      <c r="M170" s="21" t="n"/>
      <c r="N170" s="25" t="n"/>
      <c r="O170" s="25" t="n"/>
      <c r="P170" s="25" t="n"/>
      <c r="Q170" s="25" t="n"/>
      <c r="R170" s="25" t="n"/>
      <c r="S170" s="25" t="n"/>
      <c r="T170" s="26">
        <f>IF($E170="","",IF(OR($N170="",$O170=""),"",MIN($N170,$O170)))</f>
        <v/>
      </c>
      <c r="U170" s="26">
        <f>IF($E170="","",IF(COUNT($P170,$R170,$S170)&lt;3,"",MAX(0,$P170+$R170-$S170)))</f>
        <v/>
      </c>
      <c r="V170" s="26">
        <f>IF(OR($T170="",$U170=""),"",$T170-$U170)</f>
        <v/>
      </c>
      <c r="W170" s="49">
        <f>IF(OR($T170="",$U170="",$T170=0),"",$U170/$T170)</f>
        <v/>
      </c>
      <c r="X170" s="28">
        <f>IF($E170="","",IF(OR($A170="",$B170="",$C170="",$D170="",$F170="",$G170="",$H170="",$I170="",$N170="",$O170="",$P170="",$Q170="",$R170="",$S170="",$I170&lt;$H170,$O170&gt;$N170,$N170&lt;=0,$O170&lt;=0,$P170&lt;0,$Q170&lt;0,$R170&lt;0,$S170&lt;0),"Data Issue",IF($U170&gt;$T170,"Over Capacity",IF(AND($Q170&gt;0,$P170&gt;=$T170),"Waitlist Pressure",IF($W170&gt;=Setup!$B$4,"Near Capacity",IF($W170&lt;Setup!$B$5,"Underfilled","On Track"))))))</f>
        <v/>
      </c>
      <c r="Y170" s="28">
        <f>IF($E170="","",IF(OR($X170="Data Issue",$X170="Over Capacity",$X170="Waitlist Pressure"),"Yes","No"))</f>
        <v/>
      </c>
    </row>
    <row r="171">
      <c r="A171" s="21" t="n"/>
      <c r="B171" s="21" t="n"/>
      <c r="C171" s="21" t="n"/>
      <c r="D171" s="22" t="n"/>
      <c r="E171" s="21" t="n"/>
      <c r="F171" s="21" t="n"/>
      <c r="G171" s="21" t="n"/>
      <c r="H171" s="48" t="n"/>
      <c r="I171" s="48" t="n"/>
      <c r="J171" s="21" t="n"/>
      <c r="K171" s="24" t="n"/>
      <c r="L171" s="24" t="n"/>
      <c r="M171" s="21" t="n"/>
      <c r="N171" s="25" t="n"/>
      <c r="O171" s="25" t="n"/>
      <c r="P171" s="25" t="n"/>
      <c r="Q171" s="25" t="n"/>
      <c r="R171" s="25" t="n"/>
      <c r="S171" s="25" t="n"/>
      <c r="T171" s="26">
        <f>IF($E171="","",IF(OR($N171="",$O171=""),"",MIN($N171,$O171)))</f>
        <v/>
      </c>
      <c r="U171" s="26">
        <f>IF($E171="","",IF(COUNT($P171,$R171,$S171)&lt;3,"",MAX(0,$P171+$R171-$S171)))</f>
        <v/>
      </c>
      <c r="V171" s="26">
        <f>IF(OR($T171="",$U171=""),"",$T171-$U171)</f>
        <v/>
      </c>
      <c r="W171" s="49">
        <f>IF(OR($T171="",$U171="",$T171=0),"",$U171/$T171)</f>
        <v/>
      </c>
      <c r="X171" s="28">
        <f>IF($E171="","",IF(OR($A171="",$B171="",$C171="",$D171="",$F171="",$G171="",$H171="",$I171="",$N171="",$O171="",$P171="",$Q171="",$R171="",$S171="",$I171&lt;$H171,$O171&gt;$N171,$N171&lt;=0,$O171&lt;=0,$P171&lt;0,$Q171&lt;0,$R171&lt;0,$S171&lt;0),"Data Issue",IF($U171&gt;$T171,"Over Capacity",IF(AND($Q171&gt;0,$P171&gt;=$T171),"Waitlist Pressure",IF($W171&gt;=Setup!$B$4,"Near Capacity",IF($W171&lt;Setup!$B$5,"Underfilled","On Track"))))))</f>
        <v/>
      </c>
      <c r="Y171" s="28">
        <f>IF($E171="","",IF(OR($X171="Data Issue",$X171="Over Capacity",$X171="Waitlist Pressure"),"Yes","No"))</f>
        <v/>
      </c>
    </row>
    <row r="172">
      <c r="A172" s="21" t="n"/>
      <c r="B172" s="21" t="n"/>
      <c r="C172" s="21" t="n"/>
      <c r="D172" s="22" t="n"/>
      <c r="E172" s="21" t="n"/>
      <c r="F172" s="21" t="n"/>
      <c r="G172" s="21" t="n"/>
      <c r="H172" s="48" t="n"/>
      <c r="I172" s="48" t="n"/>
      <c r="J172" s="21" t="n"/>
      <c r="K172" s="24" t="n"/>
      <c r="L172" s="24" t="n"/>
      <c r="M172" s="21" t="n"/>
      <c r="N172" s="25" t="n"/>
      <c r="O172" s="25" t="n"/>
      <c r="P172" s="25" t="n"/>
      <c r="Q172" s="25" t="n"/>
      <c r="R172" s="25" t="n"/>
      <c r="S172" s="25" t="n"/>
      <c r="T172" s="26">
        <f>IF($E172="","",IF(OR($N172="",$O172=""),"",MIN($N172,$O172)))</f>
        <v/>
      </c>
      <c r="U172" s="26">
        <f>IF($E172="","",IF(COUNT($P172,$R172,$S172)&lt;3,"",MAX(0,$P172+$R172-$S172)))</f>
        <v/>
      </c>
      <c r="V172" s="26">
        <f>IF(OR($T172="",$U172=""),"",$T172-$U172)</f>
        <v/>
      </c>
      <c r="W172" s="49">
        <f>IF(OR($T172="",$U172="",$T172=0),"",$U172/$T172)</f>
        <v/>
      </c>
      <c r="X172" s="28">
        <f>IF($E172="","",IF(OR($A172="",$B172="",$C172="",$D172="",$F172="",$G172="",$H172="",$I172="",$N172="",$O172="",$P172="",$Q172="",$R172="",$S172="",$I172&lt;$H172,$O172&gt;$N172,$N172&lt;=0,$O172&lt;=0,$P172&lt;0,$Q172&lt;0,$R172&lt;0,$S172&lt;0),"Data Issue",IF($U172&gt;$T172,"Over Capacity",IF(AND($Q172&gt;0,$P172&gt;=$T172),"Waitlist Pressure",IF($W172&gt;=Setup!$B$4,"Near Capacity",IF($W172&lt;Setup!$B$5,"Underfilled","On Track"))))))</f>
        <v/>
      </c>
      <c r="Y172" s="28">
        <f>IF($E172="","",IF(OR($X172="Data Issue",$X172="Over Capacity",$X172="Waitlist Pressure"),"Yes","No"))</f>
        <v/>
      </c>
    </row>
    <row r="173">
      <c r="A173" s="21" t="n"/>
      <c r="B173" s="21" t="n"/>
      <c r="C173" s="21" t="n"/>
      <c r="D173" s="22" t="n"/>
      <c r="E173" s="21" t="n"/>
      <c r="F173" s="21" t="n"/>
      <c r="G173" s="21" t="n"/>
      <c r="H173" s="48" t="n"/>
      <c r="I173" s="48" t="n"/>
      <c r="J173" s="21" t="n"/>
      <c r="K173" s="24" t="n"/>
      <c r="L173" s="24" t="n"/>
      <c r="M173" s="21" t="n"/>
      <c r="N173" s="25" t="n"/>
      <c r="O173" s="25" t="n"/>
      <c r="P173" s="25" t="n"/>
      <c r="Q173" s="25" t="n"/>
      <c r="R173" s="25" t="n"/>
      <c r="S173" s="25" t="n"/>
      <c r="T173" s="26">
        <f>IF($E173="","",IF(OR($N173="",$O173=""),"",MIN($N173,$O173)))</f>
        <v/>
      </c>
      <c r="U173" s="26">
        <f>IF($E173="","",IF(COUNT($P173,$R173,$S173)&lt;3,"",MAX(0,$P173+$R173-$S173)))</f>
        <v/>
      </c>
      <c r="V173" s="26">
        <f>IF(OR($T173="",$U173=""),"",$T173-$U173)</f>
        <v/>
      </c>
      <c r="W173" s="49">
        <f>IF(OR($T173="",$U173="",$T173=0),"",$U173/$T173)</f>
        <v/>
      </c>
      <c r="X173" s="28">
        <f>IF($E173="","",IF(OR($A173="",$B173="",$C173="",$D173="",$F173="",$G173="",$H173="",$I173="",$N173="",$O173="",$P173="",$Q173="",$R173="",$S173="",$I173&lt;$H173,$O173&gt;$N173,$N173&lt;=0,$O173&lt;=0,$P173&lt;0,$Q173&lt;0,$R173&lt;0,$S173&lt;0),"Data Issue",IF($U173&gt;$T173,"Over Capacity",IF(AND($Q173&gt;0,$P173&gt;=$T173),"Waitlist Pressure",IF($W173&gt;=Setup!$B$4,"Near Capacity",IF($W173&lt;Setup!$B$5,"Underfilled","On Track"))))))</f>
        <v/>
      </c>
      <c r="Y173" s="28">
        <f>IF($E173="","",IF(OR($X173="Data Issue",$X173="Over Capacity",$X173="Waitlist Pressure"),"Yes","No"))</f>
        <v/>
      </c>
    </row>
    <row r="174">
      <c r="A174" s="21" t="n"/>
      <c r="B174" s="21" t="n"/>
      <c r="C174" s="21" t="n"/>
      <c r="D174" s="22" t="n"/>
      <c r="E174" s="21" t="n"/>
      <c r="F174" s="21" t="n"/>
      <c r="G174" s="21" t="n"/>
      <c r="H174" s="48" t="n"/>
      <c r="I174" s="48" t="n"/>
      <c r="J174" s="21" t="n"/>
      <c r="K174" s="24" t="n"/>
      <c r="L174" s="24" t="n"/>
      <c r="M174" s="21" t="n"/>
      <c r="N174" s="25" t="n"/>
      <c r="O174" s="25" t="n"/>
      <c r="P174" s="25" t="n"/>
      <c r="Q174" s="25" t="n"/>
      <c r="R174" s="25" t="n"/>
      <c r="S174" s="25" t="n"/>
      <c r="T174" s="26">
        <f>IF($E174="","",IF(OR($N174="",$O174=""),"",MIN($N174,$O174)))</f>
        <v/>
      </c>
      <c r="U174" s="26">
        <f>IF($E174="","",IF(COUNT($P174,$R174,$S174)&lt;3,"",MAX(0,$P174+$R174-$S174)))</f>
        <v/>
      </c>
      <c r="V174" s="26">
        <f>IF(OR($T174="",$U174=""),"",$T174-$U174)</f>
        <v/>
      </c>
      <c r="W174" s="49">
        <f>IF(OR($T174="",$U174="",$T174=0),"",$U174/$T174)</f>
        <v/>
      </c>
      <c r="X174" s="28">
        <f>IF($E174="","",IF(OR($A174="",$B174="",$C174="",$D174="",$F174="",$G174="",$H174="",$I174="",$N174="",$O174="",$P174="",$Q174="",$R174="",$S174="",$I174&lt;$H174,$O174&gt;$N174,$N174&lt;=0,$O174&lt;=0,$P174&lt;0,$Q174&lt;0,$R174&lt;0,$S174&lt;0),"Data Issue",IF($U174&gt;$T174,"Over Capacity",IF(AND($Q174&gt;0,$P174&gt;=$T174),"Waitlist Pressure",IF($W174&gt;=Setup!$B$4,"Near Capacity",IF($W174&lt;Setup!$B$5,"Underfilled","On Track"))))))</f>
        <v/>
      </c>
      <c r="Y174" s="28">
        <f>IF($E174="","",IF(OR($X174="Data Issue",$X174="Over Capacity",$X174="Waitlist Pressure"),"Yes","No"))</f>
        <v/>
      </c>
    </row>
    <row r="175">
      <c r="A175" s="21" t="n"/>
      <c r="B175" s="21" t="n"/>
      <c r="C175" s="21" t="n"/>
      <c r="D175" s="22" t="n"/>
      <c r="E175" s="21" t="n"/>
      <c r="F175" s="21" t="n"/>
      <c r="G175" s="21" t="n"/>
      <c r="H175" s="48" t="n"/>
      <c r="I175" s="48" t="n"/>
      <c r="J175" s="21" t="n"/>
      <c r="K175" s="24" t="n"/>
      <c r="L175" s="24" t="n"/>
      <c r="M175" s="21" t="n"/>
      <c r="N175" s="25" t="n"/>
      <c r="O175" s="25" t="n"/>
      <c r="P175" s="25" t="n"/>
      <c r="Q175" s="25" t="n"/>
      <c r="R175" s="25" t="n"/>
      <c r="S175" s="25" t="n"/>
      <c r="T175" s="26">
        <f>IF($E175="","",IF(OR($N175="",$O175=""),"",MIN($N175,$O175)))</f>
        <v/>
      </c>
      <c r="U175" s="26">
        <f>IF($E175="","",IF(COUNT($P175,$R175,$S175)&lt;3,"",MAX(0,$P175+$R175-$S175)))</f>
        <v/>
      </c>
      <c r="V175" s="26">
        <f>IF(OR($T175="",$U175=""),"",$T175-$U175)</f>
        <v/>
      </c>
      <c r="W175" s="49">
        <f>IF(OR($T175="",$U175="",$T175=0),"",$U175/$T175)</f>
        <v/>
      </c>
      <c r="X175" s="28">
        <f>IF($E175="","",IF(OR($A175="",$B175="",$C175="",$D175="",$F175="",$G175="",$H175="",$I175="",$N175="",$O175="",$P175="",$Q175="",$R175="",$S175="",$I175&lt;$H175,$O175&gt;$N175,$N175&lt;=0,$O175&lt;=0,$P175&lt;0,$Q175&lt;0,$R175&lt;0,$S175&lt;0),"Data Issue",IF($U175&gt;$T175,"Over Capacity",IF(AND($Q175&gt;0,$P175&gt;=$T175),"Waitlist Pressure",IF($W175&gt;=Setup!$B$4,"Near Capacity",IF($W175&lt;Setup!$B$5,"Underfilled","On Track"))))))</f>
        <v/>
      </c>
      <c r="Y175" s="28">
        <f>IF($E175="","",IF(OR($X175="Data Issue",$X175="Over Capacity",$X175="Waitlist Pressure"),"Yes","No"))</f>
        <v/>
      </c>
    </row>
    <row r="176">
      <c r="A176" s="21" t="n"/>
      <c r="B176" s="21" t="n"/>
      <c r="C176" s="21" t="n"/>
      <c r="D176" s="22" t="n"/>
      <c r="E176" s="21" t="n"/>
      <c r="F176" s="21" t="n"/>
      <c r="G176" s="21" t="n"/>
      <c r="H176" s="48" t="n"/>
      <c r="I176" s="48" t="n"/>
      <c r="J176" s="21" t="n"/>
      <c r="K176" s="24" t="n"/>
      <c r="L176" s="24" t="n"/>
      <c r="M176" s="21" t="n"/>
      <c r="N176" s="25" t="n"/>
      <c r="O176" s="25" t="n"/>
      <c r="P176" s="25" t="n"/>
      <c r="Q176" s="25" t="n"/>
      <c r="R176" s="25" t="n"/>
      <c r="S176" s="25" t="n"/>
      <c r="T176" s="26">
        <f>IF($E176="","",IF(OR($N176="",$O176=""),"",MIN($N176,$O176)))</f>
        <v/>
      </c>
      <c r="U176" s="26">
        <f>IF($E176="","",IF(COUNT($P176,$R176,$S176)&lt;3,"",MAX(0,$P176+$R176-$S176)))</f>
        <v/>
      </c>
      <c r="V176" s="26">
        <f>IF(OR($T176="",$U176=""),"",$T176-$U176)</f>
        <v/>
      </c>
      <c r="W176" s="49">
        <f>IF(OR($T176="",$U176="",$T176=0),"",$U176/$T176)</f>
        <v/>
      </c>
      <c r="X176" s="28">
        <f>IF($E176="","",IF(OR($A176="",$B176="",$C176="",$D176="",$F176="",$G176="",$H176="",$I176="",$N176="",$O176="",$P176="",$Q176="",$R176="",$S176="",$I176&lt;$H176,$O176&gt;$N176,$N176&lt;=0,$O176&lt;=0,$P176&lt;0,$Q176&lt;0,$R176&lt;0,$S176&lt;0),"Data Issue",IF($U176&gt;$T176,"Over Capacity",IF(AND($Q176&gt;0,$P176&gt;=$T176),"Waitlist Pressure",IF($W176&gt;=Setup!$B$4,"Near Capacity",IF($W176&lt;Setup!$B$5,"Underfilled","On Track"))))))</f>
        <v/>
      </c>
      <c r="Y176" s="28">
        <f>IF($E176="","",IF(OR($X176="Data Issue",$X176="Over Capacity",$X176="Waitlist Pressure"),"Yes","No"))</f>
        <v/>
      </c>
    </row>
    <row r="177">
      <c r="A177" s="21" t="n"/>
      <c r="B177" s="21" t="n"/>
      <c r="C177" s="21" t="n"/>
      <c r="D177" s="22" t="n"/>
      <c r="E177" s="21" t="n"/>
      <c r="F177" s="21" t="n"/>
      <c r="G177" s="21" t="n"/>
      <c r="H177" s="48" t="n"/>
      <c r="I177" s="48" t="n"/>
      <c r="J177" s="21" t="n"/>
      <c r="K177" s="24" t="n"/>
      <c r="L177" s="24" t="n"/>
      <c r="M177" s="21" t="n"/>
      <c r="N177" s="25" t="n"/>
      <c r="O177" s="25" t="n"/>
      <c r="P177" s="25" t="n"/>
      <c r="Q177" s="25" t="n"/>
      <c r="R177" s="25" t="n"/>
      <c r="S177" s="25" t="n"/>
      <c r="T177" s="26">
        <f>IF($E177="","",IF(OR($N177="",$O177=""),"",MIN($N177,$O177)))</f>
        <v/>
      </c>
      <c r="U177" s="26">
        <f>IF($E177="","",IF(COUNT($P177,$R177,$S177)&lt;3,"",MAX(0,$P177+$R177-$S177)))</f>
        <v/>
      </c>
      <c r="V177" s="26">
        <f>IF(OR($T177="",$U177=""),"",$T177-$U177)</f>
        <v/>
      </c>
      <c r="W177" s="49">
        <f>IF(OR($T177="",$U177="",$T177=0),"",$U177/$T177)</f>
        <v/>
      </c>
      <c r="X177" s="28">
        <f>IF($E177="","",IF(OR($A177="",$B177="",$C177="",$D177="",$F177="",$G177="",$H177="",$I177="",$N177="",$O177="",$P177="",$Q177="",$R177="",$S177="",$I177&lt;$H177,$O177&gt;$N177,$N177&lt;=0,$O177&lt;=0,$P177&lt;0,$Q177&lt;0,$R177&lt;0,$S177&lt;0),"Data Issue",IF($U177&gt;$T177,"Over Capacity",IF(AND($Q177&gt;0,$P177&gt;=$T177),"Waitlist Pressure",IF($W177&gt;=Setup!$B$4,"Near Capacity",IF($W177&lt;Setup!$B$5,"Underfilled","On Track"))))))</f>
        <v/>
      </c>
      <c r="Y177" s="28">
        <f>IF($E177="","",IF(OR($X177="Data Issue",$X177="Over Capacity",$X177="Waitlist Pressure"),"Yes","No"))</f>
        <v/>
      </c>
    </row>
    <row r="178">
      <c r="A178" s="21" t="n"/>
      <c r="B178" s="21" t="n"/>
      <c r="C178" s="21" t="n"/>
      <c r="D178" s="22" t="n"/>
      <c r="E178" s="21" t="n"/>
      <c r="F178" s="21" t="n"/>
      <c r="G178" s="21" t="n"/>
      <c r="H178" s="48" t="n"/>
      <c r="I178" s="48" t="n"/>
      <c r="J178" s="21" t="n"/>
      <c r="K178" s="24" t="n"/>
      <c r="L178" s="24" t="n"/>
      <c r="M178" s="21" t="n"/>
      <c r="N178" s="25" t="n"/>
      <c r="O178" s="25" t="n"/>
      <c r="P178" s="25" t="n"/>
      <c r="Q178" s="25" t="n"/>
      <c r="R178" s="25" t="n"/>
      <c r="S178" s="25" t="n"/>
      <c r="T178" s="26">
        <f>IF($E178="","",IF(OR($N178="",$O178=""),"",MIN($N178,$O178)))</f>
        <v/>
      </c>
      <c r="U178" s="26">
        <f>IF($E178="","",IF(COUNT($P178,$R178,$S178)&lt;3,"",MAX(0,$P178+$R178-$S178)))</f>
        <v/>
      </c>
      <c r="V178" s="26">
        <f>IF(OR($T178="",$U178=""),"",$T178-$U178)</f>
        <v/>
      </c>
      <c r="W178" s="49">
        <f>IF(OR($T178="",$U178="",$T178=0),"",$U178/$T178)</f>
        <v/>
      </c>
      <c r="X178" s="28">
        <f>IF($E178="","",IF(OR($A178="",$B178="",$C178="",$D178="",$F178="",$G178="",$H178="",$I178="",$N178="",$O178="",$P178="",$Q178="",$R178="",$S178="",$I178&lt;$H178,$O178&gt;$N178,$N178&lt;=0,$O178&lt;=0,$P178&lt;0,$Q178&lt;0,$R178&lt;0,$S178&lt;0),"Data Issue",IF($U178&gt;$T178,"Over Capacity",IF(AND($Q178&gt;0,$P178&gt;=$T178),"Waitlist Pressure",IF($W178&gt;=Setup!$B$4,"Near Capacity",IF($W178&lt;Setup!$B$5,"Underfilled","On Track"))))))</f>
        <v/>
      </c>
      <c r="Y178" s="28">
        <f>IF($E178="","",IF(OR($X178="Data Issue",$X178="Over Capacity",$X178="Waitlist Pressure"),"Yes","No"))</f>
        <v/>
      </c>
    </row>
    <row r="179">
      <c r="A179" s="21" t="n"/>
      <c r="B179" s="21" t="n"/>
      <c r="C179" s="21" t="n"/>
      <c r="D179" s="22" t="n"/>
      <c r="E179" s="21" t="n"/>
      <c r="F179" s="21" t="n"/>
      <c r="G179" s="21" t="n"/>
      <c r="H179" s="48" t="n"/>
      <c r="I179" s="48" t="n"/>
      <c r="J179" s="21" t="n"/>
      <c r="K179" s="24" t="n"/>
      <c r="L179" s="24" t="n"/>
      <c r="M179" s="21" t="n"/>
      <c r="N179" s="25" t="n"/>
      <c r="O179" s="25" t="n"/>
      <c r="P179" s="25" t="n"/>
      <c r="Q179" s="25" t="n"/>
      <c r="R179" s="25" t="n"/>
      <c r="S179" s="25" t="n"/>
      <c r="T179" s="26">
        <f>IF($E179="","",IF(OR($N179="",$O179=""),"",MIN($N179,$O179)))</f>
        <v/>
      </c>
      <c r="U179" s="26">
        <f>IF($E179="","",IF(COUNT($P179,$R179,$S179)&lt;3,"",MAX(0,$P179+$R179-$S179)))</f>
        <v/>
      </c>
      <c r="V179" s="26">
        <f>IF(OR($T179="",$U179=""),"",$T179-$U179)</f>
        <v/>
      </c>
      <c r="W179" s="49">
        <f>IF(OR($T179="",$U179="",$T179=0),"",$U179/$T179)</f>
        <v/>
      </c>
      <c r="X179" s="28">
        <f>IF($E179="","",IF(OR($A179="",$B179="",$C179="",$D179="",$F179="",$G179="",$H179="",$I179="",$N179="",$O179="",$P179="",$Q179="",$R179="",$S179="",$I179&lt;$H179,$O179&gt;$N179,$N179&lt;=0,$O179&lt;=0,$P179&lt;0,$Q179&lt;0,$R179&lt;0,$S179&lt;0),"Data Issue",IF($U179&gt;$T179,"Over Capacity",IF(AND($Q179&gt;0,$P179&gt;=$T179),"Waitlist Pressure",IF($W179&gt;=Setup!$B$4,"Near Capacity",IF($W179&lt;Setup!$B$5,"Underfilled","On Track"))))))</f>
        <v/>
      </c>
      <c r="Y179" s="28">
        <f>IF($E179="","",IF(OR($X179="Data Issue",$X179="Over Capacity",$X179="Waitlist Pressure"),"Yes","No"))</f>
        <v/>
      </c>
    </row>
    <row r="180">
      <c r="A180" s="21" t="n"/>
      <c r="B180" s="21" t="n"/>
      <c r="C180" s="21" t="n"/>
      <c r="D180" s="22" t="n"/>
      <c r="E180" s="21" t="n"/>
      <c r="F180" s="21" t="n"/>
      <c r="G180" s="21" t="n"/>
      <c r="H180" s="48" t="n"/>
      <c r="I180" s="48" t="n"/>
      <c r="J180" s="21" t="n"/>
      <c r="K180" s="24" t="n"/>
      <c r="L180" s="24" t="n"/>
      <c r="M180" s="21" t="n"/>
      <c r="N180" s="25" t="n"/>
      <c r="O180" s="25" t="n"/>
      <c r="P180" s="25" t="n"/>
      <c r="Q180" s="25" t="n"/>
      <c r="R180" s="25" t="n"/>
      <c r="S180" s="25" t="n"/>
      <c r="T180" s="26">
        <f>IF($E180="","",IF(OR($N180="",$O180=""),"",MIN($N180,$O180)))</f>
        <v/>
      </c>
      <c r="U180" s="26">
        <f>IF($E180="","",IF(COUNT($P180,$R180,$S180)&lt;3,"",MAX(0,$P180+$R180-$S180)))</f>
        <v/>
      </c>
      <c r="V180" s="26">
        <f>IF(OR($T180="",$U180=""),"",$T180-$U180)</f>
        <v/>
      </c>
      <c r="W180" s="49">
        <f>IF(OR($T180="",$U180="",$T180=0),"",$U180/$T180)</f>
        <v/>
      </c>
      <c r="X180" s="28">
        <f>IF($E180="","",IF(OR($A180="",$B180="",$C180="",$D180="",$F180="",$G180="",$H180="",$I180="",$N180="",$O180="",$P180="",$Q180="",$R180="",$S180="",$I180&lt;$H180,$O180&gt;$N180,$N180&lt;=0,$O180&lt;=0,$P180&lt;0,$Q180&lt;0,$R180&lt;0,$S180&lt;0),"Data Issue",IF($U180&gt;$T180,"Over Capacity",IF(AND($Q180&gt;0,$P180&gt;=$T180),"Waitlist Pressure",IF($W180&gt;=Setup!$B$4,"Near Capacity",IF($W180&lt;Setup!$B$5,"Underfilled","On Track"))))))</f>
        <v/>
      </c>
      <c r="Y180" s="28">
        <f>IF($E180="","",IF(OR($X180="Data Issue",$X180="Over Capacity",$X180="Waitlist Pressure"),"Yes","No"))</f>
        <v/>
      </c>
    </row>
    <row r="181">
      <c r="A181" s="21" t="n"/>
      <c r="B181" s="21" t="n"/>
      <c r="C181" s="21" t="n"/>
      <c r="D181" s="22" t="n"/>
      <c r="E181" s="21" t="n"/>
      <c r="F181" s="21" t="n"/>
      <c r="G181" s="21" t="n"/>
      <c r="H181" s="48" t="n"/>
      <c r="I181" s="48" t="n"/>
      <c r="J181" s="21" t="n"/>
      <c r="K181" s="24" t="n"/>
      <c r="L181" s="24" t="n"/>
      <c r="M181" s="21" t="n"/>
      <c r="N181" s="25" t="n"/>
      <c r="O181" s="25" t="n"/>
      <c r="P181" s="25" t="n"/>
      <c r="Q181" s="25" t="n"/>
      <c r="R181" s="25" t="n"/>
      <c r="S181" s="25" t="n"/>
      <c r="T181" s="26">
        <f>IF($E181="","",IF(OR($N181="",$O181=""),"",MIN($N181,$O181)))</f>
        <v/>
      </c>
      <c r="U181" s="26">
        <f>IF($E181="","",IF(COUNT($P181,$R181,$S181)&lt;3,"",MAX(0,$P181+$R181-$S181)))</f>
        <v/>
      </c>
      <c r="V181" s="26">
        <f>IF(OR($T181="",$U181=""),"",$T181-$U181)</f>
        <v/>
      </c>
      <c r="W181" s="49">
        <f>IF(OR($T181="",$U181="",$T181=0),"",$U181/$T181)</f>
        <v/>
      </c>
      <c r="X181" s="28">
        <f>IF($E181="","",IF(OR($A181="",$B181="",$C181="",$D181="",$F181="",$G181="",$H181="",$I181="",$N181="",$O181="",$P181="",$Q181="",$R181="",$S181="",$I181&lt;$H181,$O181&gt;$N181,$N181&lt;=0,$O181&lt;=0,$P181&lt;0,$Q181&lt;0,$R181&lt;0,$S181&lt;0),"Data Issue",IF($U181&gt;$T181,"Over Capacity",IF(AND($Q181&gt;0,$P181&gt;=$T181),"Waitlist Pressure",IF($W181&gt;=Setup!$B$4,"Near Capacity",IF($W181&lt;Setup!$B$5,"Underfilled","On Track"))))))</f>
        <v/>
      </c>
      <c r="Y181" s="28">
        <f>IF($E181="","",IF(OR($X181="Data Issue",$X181="Over Capacity",$X181="Waitlist Pressure"),"Yes","No"))</f>
        <v/>
      </c>
    </row>
    <row r="182">
      <c r="A182" s="21" t="n"/>
      <c r="B182" s="21" t="n"/>
      <c r="C182" s="21" t="n"/>
      <c r="D182" s="22" t="n"/>
      <c r="E182" s="21" t="n"/>
      <c r="F182" s="21" t="n"/>
      <c r="G182" s="21" t="n"/>
      <c r="H182" s="48" t="n"/>
      <c r="I182" s="48" t="n"/>
      <c r="J182" s="21" t="n"/>
      <c r="K182" s="24" t="n"/>
      <c r="L182" s="24" t="n"/>
      <c r="M182" s="21" t="n"/>
      <c r="N182" s="25" t="n"/>
      <c r="O182" s="25" t="n"/>
      <c r="P182" s="25" t="n"/>
      <c r="Q182" s="25" t="n"/>
      <c r="R182" s="25" t="n"/>
      <c r="S182" s="25" t="n"/>
      <c r="T182" s="26">
        <f>IF($E182="","",IF(OR($N182="",$O182=""),"",MIN($N182,$O182)))</f>
        <v/>
      </c>
      <c r="U182" s="26">
        <f>IF($E182="","",IF(COUNT($P182,$R182,$S182)&lt;3,"",MAX(0,$P182+$R182-$S182)))</f>
        <v/>
      </c>
      <c r="V182" s="26">
        <f>IF(OR($T182="",$U182=""),"",$T182-$U182)</f>
        <v/>
      </c>
      <c r="W182" s="49">
        <f>IF(OR($T182="",$U182="",$T182=0),"",$U182/$T182)</f>
        <v/>
      </c>
      <c r="X182" s="28">
        <f>IF($E182="","",IF(OR($A182="",$B182="",$C182="",$D182="",$F182="",$G182="",$H182="",$I182="",$N182="",$O182="",$P182="",$Q182="",$R182="",$S182="",$I182&lt;$H182,$O182&gt;$N182,$N182&lt;=0,$O182&lt;=0,$P182&lt;0,$Q182&lt;0,$R182&lt;0,$S182&lt;0),"Data Issue",IF($U182&gt;$T182,"Over Capacity",IF(AND($Q182&gt;0,$P182&gt;=$T182),"Waitlist Pressure",IF($W182&gt;=Setup!$B$4,"Near Capacity",IF($W182&lt;Setup!$B$5,"Underfilled","On Track"))))))</f>
        <v/>
      </c>
      <c r="Y182" s="28">
        <f>IF($E182="","",IF(OR($X182="Data Issue",$X182="Over Capacity",$X182="Waitlist Pressure"),"Yes","No"))</f>
        <v/>
      </c>
    </row>
    <row r="183">
      <c r="A183" s="21" t="n"/>
      <c r="B183" s="21" t="n"/>
      <c r="C183" s="21" t="n"/>
      <c r="D183" s="22" t="n"/>
      <c r="E183" s="21" t="n"/>
      <c r="F183" s="21" t="n"/>
      <c r="G183" s="21" t="n"/>
      <c r="H183" s="48" t="n"/>
      <c r="I183" s="48" t="n"/>
      <c r="J183" s="21" t="n"/>
      <c r="K183" s="24" t="n"/>
      <c r="L183" s="24" t="n"/>
      <c r="M183" s="21" t="n"/>
      <c r="N183" s="25" t="n"/>
      <c r="O183" s="25" t="n"/>
      <c r="P183" s="25" t="n"/>
      <c r="Q183" s="25" t="n"/>
      <c r="R183" s="25" t="n"/>
      <c r="S183" s="25" t="n"/>
      <c r="T183" s="26">
        <f>IF($E183="","",IF(OR($N183="",$O183=""),"",MIN($N183,$O183)))</f>
        <v/>
      </c>
      <c r="U183" s="26">
        <f>IF($E183="","",IF(COUNT($P183,$R183,$S183)&lt;3,"",MAX(0,$P183+$R183-$S183)))</f>
        <v/>
      </c>
      <c r="V183" s="26">
        <f>IF(OR($T183="",$U183=""),"",$T183-$U183)</f>
        <v/>
      </c>
      <c r="W183" s="49">
        <f>IF(OR($T183="",$U183="",$T183=0),"",$U183/$T183)</f>
        <v/>
      </c>
      <c r="X183" s="28">
        <f>IF($E183="","",IF(OR($A183="",$B183="",$C183="",$D183="",$F183="",$G183="",$H183="",$I183="",$N183="",$O183="",$P183="",$Q183="",$R183="",$S183="",$I183&lt;$H183,$O183&gt;$N183,$N183&lt;=0,$O183&lt;=0,$P183&lt;0,$Q183&lt;0,$R183&lt;0,$S183&lt;0),"Data Issue",IF($U183&gt;$T183,"Over Capacity",IF(AND($Q183&gt;0,$P183&gt;=$T183),"Waitlist Pressure",IF($W183&gt;=Setup!$B$4,"Near Capacity",IF($W183&lt;Setup!$B$5,"Underfilled","On Track"))))))</f>
        <v/>
      </c>
      <c r="Y183" s="28">
        <f>IF($E183="","",IF(OR($X183="Data Issue",$X183="Over Capacity",$X183="Waitlist Pressure"),"Yes","No"))</f>
        <v/>
      </c>
    </row>
    <row r="184">
      <c r="A184" s="21" t="n"/>
      <c r="B184" s="21" t="n"/>
      <c r="C184" s="21" t="n"/>
      <c r="D184" s="22" t="n"/>
      <c r="E184" s="21" t="n"/>
      <c r="F184" s="21" t="n"/>
      <c r="G184" s="21" t="n"/>
      <c r="H184" s="48" t="n"/>
      <c r="I184" s="48" t="n"/>
      <c r="J184" s="21" t="n"/>
      <c r="K184" s="24" t="n"/>
      <c r="L184" s="24" t="n"/>
      <c r="M184" s="21" t="n"/>
      <c r="N184" s="25" t="n"/>
      <c r="O184" s="25" t="n"/>
      <c r="P184" s="25" t="n"/>
      <c r="Q184" s="25" t="n"/>
      <c r="R184" s="25" t="n"/>
      <c r="S184" s="25" t="n"/>
      <c r="T184" s="26">
        <f>IF($E184="","",IF(OR($N184="",$O184=""),"",MIN($N184,$O184)))</f>
        <v/>
      </c>
      <c r="U184" s="26">
        <f>IF($E184="","",IF(COUNT($P184,$R184,$S184)&lt;3,"",MAX(0,$P184+$R184-$S184)))</f>
        <v/>
      </c>
      <c r="V184" s="26">
        <f>IF(OR($T184="",$U184=""),"",$T184-$U184)</f>
        <v/>
      </c>
      <c r="W184" s="49">
        <f>IF(OR($T184="",$U184="",$T184=0),"",$U184/$T184)</f>
        <v/>
      </c>
      <c r="X184" s="28">
        <f>IF($E184="","",IF(OR($A184="",$B184="",$C184="",$D184="",$F184="",$G184="",$H184="",$I184="",$N184="",$O184="",$P184="",$Q184="",$R184="",$S184="",$I184&lt;$H184,$O184&gt;$N184,$N184&lt;=0,$O184&lt;=0,$P184&lt;0,$Q184&lt;0,$R184&lt;0,$S184&lt;0),"Data Issue",IF($U184&gt;$T184,"Over Capacity",IF(AND($Q184&gt;0,$P184&gt;=$T184),"Waitlist Pressure",IF($W184&gt;=Setup!$B$4,"Near Capacity",IF($W184&lt;Setup!$B$5,"Underfilled","On Track"))))))</f>
        <v/>
      </c>
      <c r="Y184" s="28">
        <f>IF($E184="","",IF(OR($X184="Data Issue",$X184="Over Capacity",$X184="Waitlist Pressure"),"Yes","No"))</f>
        <v/>
      </c>
    </row>
    <row r="185">
      <c r="A185" s="21" t="n"/>
      <c r="B185" s="21" t="n"/>
      <c r="C185" s="21" t="n"/>
      <c r="D185" s="22" t="n"/>
      <c r="E185" s="21" t="n"/>
      <c r="F185" s="21" t="n"/>
      <c r="G185" s="21" t="n"/>
      <c r="H185" s="48" t="n"/>
      <c r="I185" s="48" t="n"/>
      <c r="J185" s="21" t="n"/>
      <c r="K185" s="24" t="n"/>
      <c r="L185" s="24" t="n"/>
      <c r="M185" s="21" t="n"/>
      <c r="N185" s="25" t="n"/>
      <c r="O185" s="25" t="n"/>
      <c r="P185" s="25" t="n"/>
      <c r="Q185" s="25" t="n"/>
      <c r="R185" s="25" t="n"/>
      <c r="S185" s="25" t="n"/>
      <c r="T185" s="26">
        <f>IF($E185="","",IF(OR($N185="",$O185=""),"",MIN($N185,$O185)))</f>
        <v/>
      </c>
      <c r="U185" s="26">
        <f>IF($E185="","",IF(COUNT($P185,$R185,$S185)&lt;3,"",MAX(0,$P185+$R185-$S185)))</f>
        <v/>
      </c>
      <c r="V185" s="26">
        <f>IF(OR($T185="",$U185=""),"",$T185-$U185)</f>
        <v/>
      </c>
      <c r="W185" s="49">
        <f>IF(OR($T185="",$U185="",$T185=0),"",$U185/$T185)</f>
        <v/>
      </c>
      <c r="X185" s="28">
        <f>IF($E185="","",IF(OR($A185="",$B185="",$C185="",$D185="",$F185="",$G185="",$H185="",$I185="",$N185="",$O185="",$P185="",$Q185="",$R185="",$S185="",$I185&lt;$H185,$O185&gt;$N185,$N185&lt;=0,$O185&lt;=0,$P185&lt;0,$Q185&lt;0,$R185&lt;0,$S185&lt;0),"Data Issue",IF($U185&gt;$T185,"Over Capacity",IF(AND($Q185&gt;0,$P185&gt;=$T185),"Waitlist Pressure",IF($W185&gt;=Setup!$B$4,"Near Capacity",IF($W185&lt;Setup!$B$5,"Underfilled","On Track"))))))</f>
        <v/>
      </c>
      <c r="Y185" s="28">
        <f>IF($E185="","",IF(OR($X185="Data Issue",$X185="Over Capacity",$X185="Waitlist Pressure"),"Yes","No"))</f>
        <v/>
      </c>
    </row>
    <row r="186">
      <c r="A186" s="21" t="n"/>
      <c r="B186" s="21" t="n"/>
      <c r="C186" s="21" t="n"/>
      <c r="D186" s="22" t="n"/>
      <c r="E186" s="21" t="n"/>
      <c r="F186" s="21" t="n"/>
      <c r="G186" s="21" t="n"/>
      <c r="H186" s="48" t="n"/>
      <c r="I186" s="48" t="n"/>
      <c r="J186" s="21" t="n"/>
      <c r="K186" s="24" t="n"/>
      <c r="L186" s="24" t="n"/>
      <c r="M186" s="21" t="n"/>
      <c r="N186" s="25" t="n"/>
      <c r="O186" s="25" t="n"/>
      <c r="P186" s="25" t="n"/>
      <c r="Q186" s="25" t="n"/>
      <c r="R186" s="25" t="n"/>
      <c r="S186" s="25" t="n"/>
      <c r="T186" s="26">
        <f>IF($E186="","",IF(OR($N186="",$O186=""),"",MIN($N186,$O186)))</f>
        <v/>
      </c>
      <c r="U186" s="26">
        <f>IF($E186="","",IF(COUNT($P186,$R186,$S186)&lt;3,"",MAX(0,$P186+$R186-$S186)))</f>
        <v/>
      </c>
      <c r="V186" s="26">
        <f>IF(OR($T186="",$U186=""),"",$T186-$U186)</f>
        <v/>
      </c>
      <c r="W186" s="49">
        <f>IF(OR($T186="",$U186="",$T186=0),"",$U186/$T186)</f>
        <v/>
      </c>
      <c r="X186" s="28">
        <f>IF($E186="","",IF(OR($A186="",$B186="",$C186="",$D186="",$F186="",$G186="",$H186="",$I186="",$N186="",$O186="",$P186="",$Q186="",$R186="",$S186="",$I186&lt;$H186,$O186&gt;$N186,$N186&lt;=0,$O186&lt;=0,$P186&lt;0,$Q186&lt;0,$R186&lt;0,$S186&lt;0),"Data Issue",IF($U186&gt;$T186,"Over Capacity",IF(AND($Q186&gt;0,$P186&gt;=$T186),"Waitlist Pressure",IF($W186&gt;=Setup!$B$4,"Near Capacity",IF($W186&lt;Setup!$B$5,"Underfilled","On Track"))))))</f>
        <v/>
      </c>
      <c r="Y186" s="28">
        <f>IF($E186="","",IF(OR($X186="Data Issue",$X186="Over Capacity",$X186="Waitlist Pressure"),"Yes","No"))</f>
        <v/>
      </c>
    </row>
    <row r="187">
      <c r="A187" s="21" t="n"/>
      <c r="B187" s="21" t="n"/>
      <c r="C187" s="21" t="n"/>
      <c r="D187" s="22" t="n"/>
      <c r="E187" s="21" t="n"/>
      <c r="F187" s="21" t="n"/>
      <c r="G187" s="21" t="n"/>
      <c r="H187" s="48" t="n"/>
      <c r="I187" s="48" t="n"/>
      <c r="J187" s="21" t="n"/>
      <c r="K187" s="24" t="n"/>
      <c r="L187" s="24" t="n"/>
      <c r="M187" s="21" t="n"/>
      <c r="N187" s="25" t="n"/>
      <c r="O187" s="25" t="n"/>
      <c r="P187" s="25" t="n"/>
      <c r="Q187" s="25" t="n"/>
      <c r="R187" s="25" t="n"/>
      <c r="S187" s="25" t="n"/>
      <c r="T187" s="26">
        <f>IF($E187="","",IF(OR($N187="",$O187=""),"",MIN($N187,$O187)))</f>
        <v/>
      </c>
      <c r="U187" s="26">
        <f>IF($E187="","",IF(COUNT($P187,$R187,$S187)&lt;3,"",MAX(0,$P187+$R187-$S187)))</f>
        <v/>
      </c>
      <c r="V187" s="26">
        <f>IF(OR($T187="",$U187=""),"",$T187-$U187)</f>
        <v/>
      </c>
      <c r="W187" s="49">
        <f>IF(OR($T187="",$U187="",$T187=0),"",$U187/$T187)</f>
        <v/>
      </c>
      <c r="X187" s="28">
        <f>IF($E187="","",IF(OR($A187="",$B187="",$C187="",$D187="",$F187="",$G187="",$H187="",$I187="",$N187="",$O187="",$P187="",$Q187="",$R187="",$S187="",$I187&lt;$H187,$O187&gt;$N187,$N187&lt;=0,$O187&lt;=0,$P187&lt;0,$Q187&lt;0,$R187&lt;0,$S187&lt;0),"Data Issue",IF($U187&gt;$T187,"Over Capacity",IF(AND($Q187&gt;0,$P187&gt;=$T187),"Waitlist Pressure",IF($W187&gt;=Setup!$B$4,"Near Capacity",IF($W187&lt;Setup!$B$5,"Underfilled","On Track"))))))</f>
        <v/>
      </c>
      <c r="Y187" s="28">
        <f>IF($E187="","",IF(OR($X187="Data Issue",$X187="Over Capacity",$X187="Waitlist Pressure"),"Yes","No"))</f>
        <v/>
      </c>
    </row>
    <row r="188">
      <c r="A188" s="21" t="n"/>
      <c r="B188" s="21" t="n"/>
      <c r="C188" s="21" t="n"/>
      <c r="D188" s="22" t="n"/>
      <c r="E188" s="21" t="n"/>
      <c r="F188" s="21" t="n"/>
      <c r="G188" s="21" t="n"/>
      <c r="H188" s="48" t="n"/>
      <c r="I188" s="48" t="n"/>
      <c r="J188" s="21" t="n"/>
      <c r="K188" s="24" t="n"/>
      <c r="L188" s="24" t="n"/>
      <c r="M188" s="21" t="n"/>
      <c r="N188" s="25" t="n"/>
      <c r="O188" s="25" t="n"/>
      <c r="P188" s="25" t="n"/>
      <c r="Q188" s="25" t="n"/>
      <c r="R188" s="25" t="n"/>
      <c r="S188" s="25" t="n"/>
      <c r="T188" s="26">
        <f>IF($E188="","",IF(OR($N188="",$O188=""),"",MIN($N188,$O188)))</f>
        <v/>
      </c>
      <c r="U188" s="26">
        <f>IF($E188="","",IF(COUNT($P188,$R188,$S188)&lt;3,"",MAX(0,$P188+$R188-$S188)))</f>
        <v/>
      </c>
      <c r="V188" s="26">
        <f>IF(OR($T188="",$U188=""),"",$T188-$U188)</f>
        <v/>
      </c>
      <c r="W188" s="49">
        <f>IF(OR($T188="",$U188="",$T188=0),"",$U188/$T188)</f>
        <v/>
      </c>
      <c r="X188" s="28">
        <f>IF($E188="","",IF(OR($A188="",$B188="",$C188="",$D188="",$F188="",$G188="",$H188="",$I188="",$N188="",$O188="",$P188="",$Q188="",$R188="",$S188="",$I188&lt;$H188,$O188&gt;$N188,$N188&lt;=0,$O188&lt;=0,$P188&lt;0,$Q188&lt;0,$R188&lt;0,$S188&lt;0),"Data Issue",IF($U188&gt;$T188,"Over Capacity",IF(AND($Q188&gt;0,$P188&gt;=$T188),"Waitlist Pressure",IF($W188&gt;=Setup!$B$4,"Near Capacity",IF($W188&lt;Setup!$B$5,"Underfilled","On Track"))))))</f>
        <v/>
      </c>
      <c r="Y188" s="28">
        <f>IF($E188="","",IF(OR($X188="Data Issue",$X188="Over Capacity",$X188="Waitlist Pressure"),"Yes","No"))</f>
        <v/>
      </c>
    </row>
    <row r="189">
      <c r="A189" s="21" t="n"/>
      <c r="B189" s="21" t="n"/>
      <c r="C189" s="21" t="n"/>
      <c r="D189" s="22" t="n"/>
      <c r="E189" s="21" t="n"/>
      <c r="F189" s="21" t="n"/>
      <c r="G189" s="21" t="n"/>
      <c r="H189" s="48" t="n"/>
      <c r="I189" s="48" t="n"/>
      <c r="J189" s="21" t="n"/>
      <c r="K189" s="24" t="n"/>
      <c r="L189" s="24" t="n"/>
      <c r="M189" s="21" t="n"/>
      <c r="N189" s="25" t="n"/>
      <c r="O189" s="25" t="n"/>
      <c r="P189" s="25" t="n"/>
      <c r="Q189" s="25" t="n"/>
      <c r="R189" s="25" t="n"/>
      <c r="S189" s="25" t="n"/>
      <c r="T189" s="26">
        <f>IF($E189="","",IF(OR($N189="",$O189=""),"",MIN($N189,$O189)))</f>
        <v/>
      </c>
      <c r="U189" s="26">
        <f>IF($E189="","",IF(COUNT($P189,$R189,$S189)&lt;3,"",MAX(0,$P189+$R189-$S189)))</f>
        <v/>
      </c>
      <c r="V189" s="26">
        <f>IF(OR($T189="",$U189=""),"",$T189-$U189)</f>
        <v/>
      </c>
      <c r="W189" s="49">
        <f>IF(OR($T189="",$U189="",$T189=0),"",$U189/$T189)</f>
        <v/>
      </c>
      <c r="X189" s="28">
        <f>IF($E189="","",IF(OR($A189="",$B189="",$C189="",$D189="",$F189="",$G189="",$H189="",$I189="",$N189="",$O189="",$P189="",$Q189="",$R189="",$S189="",$I189&lt;$H189,$O189&gt;$N189,$N189&lt;=0,$O189&lt;=0,$P189&lt;0,$Q189&lt;0,$R189&lt;0,$S189&lt;0),"Data Issue",IF($U189&gt;$T189,"Over Capacity",IF(AND($Q189&gt;0,$P189&gt;=$T189),"Waitlist Pressure",IF($W189&gt;=Setup!$B$4,"Near Capacity",IF($W189&lt;Setup!$B$5,"Underfilled","On Track"))))))</f>
        <v/>
      </c>
      <c r="Y189" s="28">
        <f>IF($E189="","",IF(OR($X189="Data Issue",$X189="Over Capacity",$X189="Waitlist Pressure"),"Yes","No"))</f>
        <v/>
      </c>
    </row>
    <row r="190">
      <c r="A190" s="21" t="n"/>
      <c r="B190" s="21" t="n"/>
      <c r="C190" s="21" t="n"/>
      <c r="D190" s="22" t="n"/>
      <c r="E190" s="21" t="n"/>
      <c r="F190" s="21" t="n"/>
      <c r="G190" s="21" t="n"/>
      <c r="H190" s="48" t="n"/>
      <c r="I190" s="48" t="n"/>
      <c r="J190" s="21" t="n"/>
      <c r="K190" s="24" t="n"/>
      <c r="L190" s="24" t="n"/>
      <c r="M190" s="21" t="n"/>
      <c r="N190" s="25" t="n"/>
      <c r="O190" s="25" t="n"/>
      <c r="P190" s="25" t="n"/>
      <c r="Q190" s="25" t="n"/>
      <c r="R190" s="25" t="n"/>
      <c r="S190" s="25" t="n"/>
      <c r="T190" s="26">
        <f>IF($E190="","",IF(OR($N190="",$O190=""),"",MIN($N190,$O190)))</f>
        <v/>
      </c>
      <c r="U190" s="26">
        <f>IF($E190="","",IF(COUNT($P190,$R190,$S190)&lt;3,"",MAX(0,$P190+$R190-$S190)))</f>
        <v/>
      </c>
      <c r="V190" s="26">
        <f>IF(OR($T190="",$U190=""),"",$T190-$U190)</f>
        <v/>
      </c>
      <c r="W190" s="49">
        <f>IF(OR($T190="",$U190="",$T190=0),"",$U190/$T190)</f>
        <v/>
      </c>
      <c r="X190" s="28">
        <f>IF($E190="","",IF(OR($A190="",$B190="",$C190="",$D190="",$F190="",$G190="",$H190="",$I190="",$N190="",$O190="",$P190="",$Q190="",$R190="",$S190="",$I190&lt;$H190,$O190&gt;$N190,$N190&lt;=0,$O190&lt;=0,$P190&lt;0,$Q190&lt;0,$R190&lt;0,$S190&lt;0),"Data Issue",IF($U190&gt;$T190,"Over Capacity",IF(AND($Q190&gt;0,$P190&gt;=$T190),"Waitlist Pressure",IF($W190&gt;=Setup!$B$4,"Near Capacity",IF($W190&lt;Setup!$B$5,"Underfilled","On Track"))))))</f>
        <v/>
      </c>
      <c r="Y190" s="28">
        <f>IF($E190="","",IF(OR($X190="Data Issue",$X190="Over Capacity",$X190="Waitlist Pressure"),"Yes","No"))</f>
        <v/>
      </c>
    </row>
    <row r="191">
      <c r="A191" s="21" t="n"/>
      <c r="B191" s="21" t="n"/>
      <c r="C191" s="21" t="n"/>
      <c r="D191" s="22" t="n"/>
      <c r="E191" s="21" t="n"/>
      <c r="F191" s="21" t="n"/>
      <c r="G191" s="21" t="n"/>
      <c r="H191" s="48" t="n"/>
      <c r="I191" s="48" t="n"/>
      <c r="J191" s="21" t="n"/>
      <c r="K191" s="24" t="n"/>
      <c r="L191" s="24" t="n"/>
      <c r="M191" s="21" t="n"/>
      <c r="N191" s="25" t="n"/>
      <c r="O191" s="25" t="n"/>
      <c r="P191" s="25" t="n"/>
      <c r="Q191" s="25" t="n"/>
      <c r="R191" s="25" t="n"/>
      <c r="S191" s="25" t="n"/>
      <c r="T191" s="26">
        <f>IF($E191="","",IF(OR($N191="",$O191=""),"",MIN($N191,$O191)))</f>
        <v/>
      </c>
      <c r="U191" s="26">
        <f>IF($E191="","",IF(COUNT($P191,$R191,$S191)&lt;3,"",MAX(0,$P191+$R191-$S191)))</f>
        <v/>
      </c>
      <c r="V191" s="26">
        <f>IF(OR($T191="",$U191=""),"",$T191-$U191)</f>
        <v/>
      </c>
      <c r="W191" s="49">
        <f>IF(OR($T191="",$U191="",$T191=0),"",$U191/$T191)</f>
        <v/>
      </c>
      <c r="X191" s="28">
        <f>IF($E191="","",IF(OR($A191="",$B191="",$C191="",$D191="",$F191="",$G191="",$H191="",$I191="",$N191="",$O191="",$P191="",$Q191="",$R191="",$S191="",$I191&lt;$H191,$O191&gt;$N191,$N191&lt;=0,$O191&lt;=0,$P191&lt;0,$Q191&lt;0,$R191&lt;0,$S191&lt;0),"Data Issue",IF($U191&gt;$T191,"Over Capacity",IF(AND($Q191&gt;0,$P191&gt;=$T191),"Waitlist Pressure",IF($W191&gt;=Setup!$B$4,"Near Capacity",IF($W191&lt;Setup!$B$5,"Underfilled","On Track"))))))</f>
        <v/>
      </c>
      <c r="Y191" s="28">
        <f>IF($E191="","",IF(OR($X191="Data Issue",$X191="Over Capacity",$X191="Waitlist Pressure"),"Yes","No"))</f>
        <v/>
      </c>
    </row>
    <row r="192">
      <c r="A192" s="21" t="n"/>
      <c r="B192" s="21" t="n"/>
      <c r="C192" s="21" t="n"/>
      <c r="D192" s="22" t="n"/>
      <c r="E192" s="21" t="n"/>
      <c r="F192" s="21" t="n"/>
      <c r="G192" s="21" t="n"/>
      <c r="H192" s="48" t="n"/>
      <c r="I192" s="48" t="n"/>
      <c r="J192" s="21" t="n"/>
      <c r="K192" s="24" t="n"/>
      <c r="L192" s="24" t="n"/>
      <c r="M192" s="21" t="n"/>
      <c r="N192" s="25" t="n"/>
      <c r="O192" s="25" t="n"/>
      <c r="P192" s="25" t="n"/>
      <c r="Q192" s="25" t="n"/>
      <c r="R192" s="25" t="n"/>
      <c r="S192" s="25" t="n"/>
      <c r="T192" s="26">
        <f>IF($E192="","",IF(OR($N192="",$O192=""),"",MIN($N192,$O192)))</f>
        <v/>
      </c>
      <c r="U192" s="26">
        <f>IF($E192="","",IF(COUNT($P192,$R192,$S192)&lt;3,"",MAX(0,$P192+$R192-$S192)))</f>
        <v/>
      </c>
      <c r="V192" s="26">
        <f>IF(OR($T192="",$U192=""),"",$T192-$U192)</f>
        <v/>
      </c>
      <c r="W192" s="49">
        <f>IF(OR($T192="",$U192="",$T192=0),"",$U192/$T192)</f>
        <v/>
      </c>
      <c r="X192" s="28">
        <f>IF($E192="","",IF(OR($A192="",$B192="",$C192="",$D192="",$F192="",$G192="",$H192="",$I192="",$N192="",$O192="",$P192="",$Q192="",$R192="",$S192="",$I192&lt;$H192,$O192&gt;$N192,$N192&lt;=0,$O192&lt;=0,$P192&lt;0,$Q192&lt;0,$R192&lt;0,$S192&lt;0),"Data Issue",IF($U192&gt;$T192,"Over Capacity",IF(AND($Q192&gt;0,$P192&gt;=$T192),"Waitlist Pressure",IF($W192&gt;=Setup!$B$4,"Near Capacity",IF($W192&lt;Setup!$B$5,"Underfilled","On Track"))))))</f>
        <v/>
      </c>
      <c r="Y192" s="28">
        <f>IF($E192="","",IF(OR($X192="Data Issue",$X192="Over Capacity",$X192="Waitlist Pressure"),"Yes","No"))</f>
        <v/>
      </c>
    </row>
    <row r="193">
      <c r="A193" s="21" t="n"/>
      <c r="B193" s="21" t="n"/>
      <c r="C193" s="21" t="n"/>
      <c r="D193" s="22" t="n"/>
      <c r="E193" s="21" t="n"/>
      <c r="F193" s="21" t="n"/>
      <c r="G193" s="21" t="n"/>
      <c r="H193" s="48" t="n"/>
      <c r="I193" s="48" t="n"/>
      <c r="J193" s="21" t="n"/>
      <c r="K193" s="24" t="n"/>
      <c r="L193" s="24" t="n"/>
      <c r="M193" s="21" t="n"/>
      <c r="N193" s="25" t="n"/>
      <c r="O193" s="25" t="n"/>
      <c r="P193" s="25" t="n"/>
      <c r="Q193" s="25" t="n"/>
      <c r="R193" s="25" t="n"/>
      <c r="S193" s="25" t="n"/>
      <c r="T193" s="26">
        <f>IF($E193="","",IF(OR($N193="",$O193=""),"",MIN($N193,$O193)))</f>
        <v/>
      </c>
      <c r="U193" s="26">
        <f>IF($E193="","",IF(COUNT($P193,$R193,$S193)&lt;3,"",MAX(0,$P193+$R193-$S193)))</f>
        <v/>
      </c>
      <c r="V193" s="26">
        <f>IF(OR($T193="",$U193=""),"",$T193-$U193)</f>
        <v/>
      </c>
      <c r="W193" s="49">
        <f>IF(OR($T193="",$U193="",$T193=0),"",$U193/$T193)</f>
        <v/>
      </c>
      <c r="X193" s="28">
        <f>IF($E193="","",IF(OR($A193="",$B193="",$C193="",$D193="",$F193="",$G193="",$H193="",$I193="",$N193="",$O193="",$P193="",$Q193="",$R193="",$S193="",$I193&lt;$H193,$O193&gt;$N193,$N193&lt;=0,$O193&lt;=0,$P193&lt;0,$Q193&lt;0,$R193&lt;0,$S193&lt;0),"Data Issue",IF($U193&gt;$T193,"Over Capacity",IF(AND($Q193&gt;0,$P193&gt;=$T193),"Waitlist Pressure",IF($W193&gt;=Setup!$B$4,"Near Capacity",IF($W193&lt;Setup!$B$5,"Underfilled","On Track"))))))</f>
        <v/>
      </c>
      <c r="Y193" s="28">
        <f>IF($E193="","",IF(OR($X193="Data Issue",$X193="Over Capacity",$X193="Waitlist Pressure"),"Yes","No"))</f>
        <v/>
      </c>
    </row>
    <row r="194">
      <c r="A194" s="21" t="n"/>
      <c r="B194" s="21" t="n"/>
      <c r="C194" s="21" t="n"/>
      <c r="D194" s="22" t="n"/>
      <c r="E194" s="21" t="n"/>
      <c r="F194" s="21" t="n"/>
      <c r="G194" s="21" t="n"/>
      <c r="H194" s="48" t="n"/>
      <c r="I194" s="48" t="n"/>
      <c r="J194" s="21" t="n"/>
      <c r="K194" s="24" t="n"/>
      <c r="L194" s="24" t="n"/>
      <c r="M194" s="21" t="n"/>
      <c r="N194" s="25" t="n"/>
      <c r="O194" s="25" t="n"/>
      <c r="P194" s="25" t="n"/>
      <c r="Q194" s="25" t="n"/>
      <c r="R194" s="25" t="n"/>
      <c r="S194" s="25" t="n"/>
      <c r="T194" s="26">
        <f>IF($E194="","",IF(OR($N194="",$O194=""),"",MIN($N194,$O194)))</f>
        <v/>
      </c>
      <c r="U194" s="26">
        <f>IF($E194="","",IF(COUNT($P194,$R194,$S194)&lt;3,"",MAX(0,$P194+$R194-$S194)))</f>
        <v/>
      </c>
      <c r="V194" s="26">
        <f>IF(OR($T194="",$U194=""),"",$T194-$U194)</f>
        <v/>
      </c>
      <c r="W194" s="49">
        <f>IF(OR($T194="",$U194="",$T194=0),"",$U194/$T194)</f>
        <v/>
      </c>
      <c r="X194" s="28">
        <f>IF($E194="","",IF(OR($A194="",$B194="",$C194="",$D194="",$F194="",$G194="",$H194="",$I194="",$N194="",$O194="",$P194="",$Q194="",$R194="",$S194="",$I194&lt;$H194,$O194&gt;$N194,$N194&lt;=0,$O194&lt;=0,$P194&lt;0,$Q194&lt;0,$R194&lt;0,$S194&lt;0),"Data Issue",IF($U194&gt;$T194,"Over Capacity",IF(AND($Q194&gt;0,$P194&gt;=$T194),"Waitlist Pressure",IF($W194&gt;=Setup!$B$4,"Near Capacity",IF($W194&lt;Setup!$B$5,"Underfilled","On Track"))))))</f>
        <v/>
      </c>
      <c r="Y194" s="28">
        <f>IF($E194="","",IF(OR($X194="Data Issue",$X194="Over Capacity",$X194="Waitlist Pressure"),"Yes","No"))</f>
        <v/>
      </c>
    </row>
    <row r="195">
      <c r="A195" s="21" t="n"/>
      <c r="B195" s="21" t="n"/>
      <c r="C195" s="21" t="n"/>
      <c r="D195" s="22" t="n"/>
      <c r="E195" s="21" t="n"/>
      <c r="F195" s="21" t="n"/>
      <c r="G195" s="21" t="n"/>
      <c r="H195" s="48" t="n"/>
      <c r="I195" s="48" t="n"/>
      <c r="J195" s="21" t="n"/>
      <c r="K195" s="24" t="n"/>
      <c r="L195" s="24" t="n"/>
      <c r="M195" s="21" t="n"/>
      <c r="N195" s="25" t="n"/>
      <c r="O195" s="25" t="n"/>
      <c r="P195" s="25" t="n"/>
      <c r="Q195" s="25" t="n"/>
      <c r="R195" s="25" t="n"/>
      <c r="S195" s="25" t="n"/>
      <c r="T195" s="26">
        <f>IF($E195="","",IF(OR($N195="",$O195=""),"",MIN($N195,$O195)))</f>
        <v/>
      </c>
      <c r="U195" s="26">
        <f>IF($E195="","",IF(COUNT($P195,$R195,$S195)&lt;3,"",MAX(0,$P195+$R195-$S195)))</f>
        <v/>
      </c>
      <c r="V195" s="26">
        <f>IF(OR($T195="",$U195=""),"",$T195-$U195)</f>
        <v/>
      </c>
      <c r="W195" s="49">
        <f>IF(OR($T195="",$U195="",$T195=0),"",$U195/$T195)</f>
        <v/>
      </c>
      <c r="X195" s="28">
        <f>IF($E195="","",IF(OR($A195="",$B195="",$C195="",$D195="",$F195="",$G195="",$H195="",$I195="",$N195="",$O195="",$P195="",$Q195="",$R195="",$S195="",$I195&lt;$H195,$O195&gt;$N195,$N195&lt;=0,$O195&lt;=0,$P195&lt;0,$Q195&lt;0,$R195&lt;0,$S195&lt;0),"Data Issue",IF($U195&gt;$T195,"Over Capacity",IF(AND($Q195&gt;0,$P195&gt;=$T195),"Waitlist Pressure",IF($W195&gt;=Setup!$B$4,"Near Capacity",IF($W195&lt;Setup!$B$5,"Underfilled","On Track"))))))</f>
        <v/>
      </c>
      <c r="Y195" s="28">
        <f>IF($E195="","",IF(OR($X195="Data Issue",$X195="Over Capacity",$X195="Waitlist Pressure"),"Yes","No"))</f>
        <v/>
      </c>
    </row>
    <row r="196">
      <c r="A196" s="21" t="n"/>
      <c r="B196" s="21" t="n"/>
      <c r="C196" s="21" t="n"/>
      <c r="D196" s="22" t="n"/>
      <c r="E196" s="21" t="n"/>
      <c r="F196" s="21" t="n"/>
      <c r="G196" s="21" t="n"/>
      <c r="H196" s="48" t="n"/>
      <c r="I196" s="48" t="n"/>
      <c r="J196" s="21" t="n"/>
      <c r="K196" s="24" t="n"/>
      <c r="L196" s="24" t="n"/>
      <c r="M196" s="21" t="n"/>
      <c r="N196" s="25" t="n"/>
      <c r="O196" s="25" t="n"/>
      <c r="P196" s="25" t="n"/>
      <c r="Q196" s="25" t="n"/>
      <c r="R196" s="25" t="n"/>
      <c r="S196" s="25" t="n"/>
      <c r="T196" s="26">
        <f>IF($E196="","",IF(OR($N196="",$O196=""),"",MIN($N196,$O196)))</f>
        <v/>
      </c>
      <c r="U196" s="26">
        <f>IF($E196="","",IF(COUNT($P196,$R196,$S196)&lt;3,"",MAX(0,$P196+$R196-$S196)))</f>
        <v/>
      </c>
      <c r="V196" s="26">
        <f>IF(OR($T196="",$U196=""),"",$T196-$U196)</f>
        <v/>
      </c>
      <c r="W196" s="49">
        <f>IF(OR($T196="",$U196="",$T196=0),"",$U196/$T196)</f>
        <v/>
      </c>
      <c r="X196" s="28">
        <f>IF($E196="","",IF(OR($A196="",$B196="",$C196="",$D196="",$F196="",$G196="",$H196="",$I196="",$N196="",$O196="",$P196="",$Q196="",$R196="",$S196="",$I196&lt;$H196,$O196&gt;$N196,$N196&lt;=0,$O196&lt;=0,$P196&lt;0,$Q196&lt;0,$R196&lt;0,$S196&lt;0),"Data Issue",IF($U196&gt;$T196,"Over Capacity",IF(AND($Q196&gt;0,$P196&gt;=$T196),"Waitlist Pressure",IF($W196&gt;=Setup!$B$4,"Near Capacity",IF($W196&lt;Setup!$B$5,"Underfilled","On Track"))))))</f>
        <v/>
      </c>
      <c r="Y196" s="28">
        <f>IF($E196="","",IF(OR($X196="Data Issue",$X196="Over Capacity",$X196="Waitlist Pressure"),"Yes","No"))</f>
        <v/>
      </c>
    </row>
    <row r="197">
      <c r="A197" s="21" t="n"/>
      <c r="B197" s="21" t="n"/>
      <c r="C197" s="21" t="n"/>
      <c r="D197" s="22" t="n"/>
      <c r="E197" s="21" t="n"/>
      <c r="F197" s="21" t="n"/>
      <c r="G197" s="21" t="n"/>
      <c r="H197" s="48" t="n"/>
      <c r="I197" s="48" t="n"/>
      <c r="J197" s="21" t="n"/>
      <c r="K197" s="24" t="n"/>
      <c r="L197" s="24" t="n"/>
      <c r="M197" s="21" t="n"/>
      <c r="N197" s="25" t="n"/>
      <c r="O197" s="25" t="n"/>
      <c r="P197" s="25" t="n"/>
      <c r="Q197" s="25" t="n"/>
      <c r="R197" s="25" t="n"/>
      <c r="S197" s="25" t="n"/>
      <c r="T197" s="26">
        <f>IF($E197="","",IF(OR($N197="",$O197=""),"",MIN($N197,$O197)))</f>
        <v/>
      </c>
      <c r="U197" s="26">
        <f>IF($E197="","",IF(COUNT($P197,$R197,$S197)&lt;3,"",MAX(0,$P197+$R197-$S197)))</f>
        <v/>
      </c>
      <c r="V197" s="26">
        <f>IF(OR($T197="",$U197=""),"",$T197-$U197)</f>
        <v/>
      </c>
      <c r="W197" s="49">
        <f>IF(OR($T197="",$U197="",$T197=0),"",$U197/$T197)</f>
        <v/>
      </c>
      <c r="X197" s="28">
        <f>IF($E197="","",IF(OR($A197="",$B197="",$C197="",$D197="",$F197="",$G197="",$H197="",$I197="",$N197="",$O197="",$P197="",$Q197="",$R197="",$S197="",$I197&lt;$H197,$O197&gt;$N197,$N197&lt;=0,$O197&lt;=0,$P197&lt;0,$Q197&lt;0,$R197&lt;0,$S197&lt;0),"Data Issue",IF($U197&gt;$T197,"Over Capacity",IF(AND($Q197&gt;0,$P197&gt;=$T197),"Waitlist Pressure",IF($W197&gt;=Setup!$B$4,"Near Capacity",IF($W197&lt;Setup!$B$5,"Underfilled","On Track"))))))</f>
        <v/>
      </c>
      <c r="Y197" s="28">
        <f>IF($E197="","",IF(OR($X197="Data Issue",$X197="Over Capacity",$X197="Waitlist Pressure"),"Yes","No"))</f>
        <v/>
      </c>
    </row>
    <row r="198">
      <c r="A198" s="21" t="n"/>
      <c r="B198" s="21" t="n"/>
      <c r="C198" s="21" t="n"/>
      <c r="D198" s="22" t="n"/>
      <c r="E198" s="21" t="n"/>
      <c r="F198" s="21" t="n"/>
      <c r="G198" s="21" t="n"/>
      <c r="H198" s="48" t="n"/>
      <c r="I198" s="48" t="n"/>
      <c r="J198" s="21" t="n"/>
      <c r="K198" s="24" t="n"/>
      <c r="L198" s="24" t="n"/>
      <c r="M198" s="21" t="n"/>
      <c r="N198" s="25" t="n"/>
      <c r="O198" s="25" t="n"/>
      <c r="P198" s="25" t="n"/>
      <c r="Q198" s="25" t="n"/>
      <c r="R198" s="25" t="n"/>
      <c r="S198" s="25" t="n"/>
      <c r="T198" s="26">
        <f>IF($E198="","",IF(OR($N198="",$O198=""),"",MIN($N198,$O198)))</f>
        <v/>
      </c>
      <c r="U198" s="26">
        <f>IF($E198="","",IF(COUNT($P198,$R198,$S198)&lt;3,"",MAX(0,$P198+$R198-$S198)))</f>
        <v/>
      </c>
      <c r="V198" s="26">
        <f>IF(OR($T198="",$U198=""),"",$T198-$U198)</f>
        <v/>
      </c>
      <c r="W198" s="49">
        <f>IF(OR($T198="",$U198="",$T198=0),"",$U198/$T198)</f>
        <v/>
      </c>
      <c r="X198" s="28">
        <f>IF($E198="","",IF(OR($A198="",$B198="",$C198="",$D198="",$F198="",$G198="",$H198="",$I198="",$N198="",$O198="",$P198="",$Q198="",$R198="",$S198="",$I198&lt;$H198,$O198&gt;$N198,$N198&lt;=0,$O198&lt;=0,$P198&lt;0,$Q198&lt;0,$R198&lt;0,$S198&lt;0),"Data Issue",IF($U198&gt;$T198,"Over Capacity",IF(AND($Q198&gt;0,$P198&gt;=$T198),"Waitlist Pressure",IF($W198&gt;=Setup!$B$4,"Near Capacity",IF($W198&lt;Setup!$B$5,"Underfilled","On Track"))))))</f>
        <v/>
      </c>
      <c r="Y198" s="28">
        <f>IF($E198="","",IF(OR($X198="Data Issue",$X198="Over Capacity",$X198="Waitlist Pressure"),"Yes","No"))</f>
        <v/>
      </c>
    </row>
    <row r="199">
      <c r="A199" s="21" t="n"/>
      <c r="B199" s="21" t="n"/>
      <c r="C199" s="21" t="n"/>
      <c r="D199" s="22" t="n"/>
      <c r="E199" s="21" t="n"/>
      <c r="F199" s="21" t="n"/>
      <c r="G199" s="21" t="n"/>
      <c r="H199" s="48" t="n"/>
      <c r="I199" s="48" t="n"/>
      <c r="J199" s="21" t="n"/>
      <c r="K199" s="24" t="n"/>
      <c r="L199" s="24" t="n"/>
      <c r="M199" s="21" t="n"/>
      <c r="N199" s="25" t="n"/>
      <c r="O199" s="25" t="n"/>
      <c r="P199" s="25" t="n"/>
      <c r="Q199" s="25" t="n"/>
      <c r="R199" s="25" t="n"/>
      <c r="S199" s="25" t="n"/>
      <c r="T199" s="26">
        <f>IF($E199="","",IF(OR($N199="",$O199=""),"",MIN($N199,$O199)))</f>
        <v/>
      </c>
      <c r="U199" s="26">
        <f>IF($E199="","",IF(COUNT($P199,$R199,$S199)&lt;3,"",MAX(0,$P199+$R199-$S199)))</f>
        <v/>
      </c>
      <c r="V199" s="26">
        <f>IF(OR($T199="",$U199=""),"",$T199-$U199)</f>
        <v/>
      </c>
      <c r="W199" s="49">
        <f>IF(OR($T199="",$U199="",$T199=0),"",$U199/$T199)</f>
        <v/>
      </c>
      <c r="X199" s="28">
        <f>IF($E199="","",IF(OR($A199="",$B199="",$C199="",$D199="",$F199="",$G199="",$H199="",$I199="",$N199="",$O199="",$P199="",$Q199="",$R199="",$S199="",$I199&lt;$H199,$O199&gt;$N199,$N199&lt;=0,$O199&lt;=0,$P199&lt;0,$Q199&lt;0,$R199&lt;0,$S199&lt;0),"Data Issue",IF($U199&gt;$T199,"Over Capacity",IF(AND($Q199&gt;0,$P199&gt;=$T199),"Waitlist Pressure",IF($W199&gt;=Setup!$B$4,"Near Capacity",IF($W199&lt;Setup!$B$5,"Underfilled","On Track"))))))</f>
        <v/>
      </c>
      <c r="Y199" s="28">
        <f>IF($E199="","",IF(OR($X199="Data Issue",$X199="Over Capacity",$X199="Waitlist Pressure"),"Yes","No"))</f>
        <v/>
      </c>
    </row>
    <row r="200">
      <c r="A200" s="21" t="n"/>
      <c r="B200" s="21" t="n"/>
      <c r="C200" s="21" t="n"/>
      <c r="D200" s="22" t="n"/>
      <c r="E200" s="21" t="n"/>
      <c r="F200" s="21" t="n"/>
      <c r="G200" s="21" t="n"/>
      <c r="H200" s="48" t="n"/>
      <c r="I200" s="48" t="n"/>
      <c r="J200" s="21" t="n"/>
      <c r="K200" s="24" t="n"/>
      <c r="L200" s="24" t="n"/>
      <c r="M200" s="21" t="n"/>
      <c r="N200" s="25" t="n"/>
      <c r="O200" s="25" t="n"/>
      <c r="P200" s="25" t="n"/>
      <c r="Q200" s="25" t="n"/>
      <c r="R200" s="25" t="n"/>
      <c r="S200" s="25" t="n"/>
      <c r="T200" s="26">
        <f>IF($E200="","",IF(OR($N200="",$O200=""),"",MIN($N200,$O200)))</f>
        <v/>
      </c>
      <c r="U200" s="26">
        <f>IF($E200="","",IF(COUNT($P200,$R200,$S200)&lt;3,"",MAX(0,$P200+$R200-$S200)))</f>
        <v/>
      </c>
      <c r="V200" s="26">
        <f>IF(OR($T200="",$U200=""),"",$T200-$U200)</f>
        <v/>
      </c>
      <c r="W200" s="49">
        <f>IF(OR($T200="",$U200="",$T200=0),"",$U200/$T200)</f>
        <v/>
      </c>
      <c r="X200" s="28">
        <f>IF($E200="","",IF(OR($A200="",$B200="",$C200="",$D200="",$F200="",$G200="",$H200="",$I200="",$N200="",$O200="",$P200="",$Q200="",$R200="",$S200="",$I200&lt;$H200,$O200&gt;$N200,$N200&lt;=0,$O200&lt;=0,$P200&lt;0,$Q200&lt;0,$R200&lt;0,$S200&lt;0),"Data Issue",IF($U200&gt;$T200,"Over Capacity",IF(AND($Q200&gt;0,$P200&gt;=$T200),"Waitlist Pressure",IF($W200&gt;=Setup!$B$4,"Near Capacity",IF($W200&lt;Setup!$B$5,"Underfilled","On Track"))))))</f>
        <v/>
      </c>
      <c r="Y200" s="28">
        <f>IF($E200="","",IF(OR($X200="Data Issue",$X200="Over Capacity",$X200="Waitlist Pressure"),"Yes","No"))</f>
        <v/>
      </c>
    </row>
    <row r="201">
      <c r="A201" s="21" t="n"/>
      <c r="B201" s="21" t="n"/>
      <c r="C201" s="21" t="n"/>
      <c r="D201" s="22" t="n"/>
      <c r="E201" s="21" t="n"/>
      <c r="F201" s="21" t="n"/>
      <c r="G201" s="21" t="n"/>
      <c r="H201" s="48" t="n"/>
      <c r="I201" s="48" t="n"/>
      <c r="J201" s="21" t="n"/>
      <c r="K201" s="24" t="n"/>
      <c r="L201" s="24" t="n"/>
      <c r="M201" s="21" t="n"/>
      <c r="N201" s="25" t="n"/>
      <c r="O201" s="25" t="n"/>
      <c r="P201" s="25" t="n"/>
      <c r="Q201" s="25" t="n"/>
      <c r="R201" s="25" t="n"/>
      <c r="S201" s="25" t="n"/>
      <c r="T201" s="26">
        <f>IF($E201="","",IF(OR($N201="",$O201=""),"",MIN($N201,$O201)))</f>
        <v/>
      </c>
      <c r="U201" s="26">
        <f>IF($E201="","",IF(COUNT($P201,$R201,$S201)&lt;3,"",MAX(0,$P201+$R201-$S201)))</f>
        <v/>
      </c>
      <c r="V201" s="26">
        <f>IF(OR($T201="",$U201=""),"",$T201-$U201)</f>
        <v/>
      </c>
      <c r="W201" s="49">
        <f>IF(OR($T201="",$U201="",$T201=0),"",$U201/$T201)</f>
        <v/>
      </c>
      <c r="X201" s="28">
        <f>IF($E201="","",IF(OR($A201="",$B201="",$C201="",$D201="",$F201="",$G201="",$H201="",$I201="",$N201="",$O201="",$P201="",$Q201="",$R201="",$S201="",$I201&lt;$H201,$O201&gt;$N201,$N201&lt;=0,$O201&lt;=0,$P201&lt;0,$Q201&lt;0,$R201&lt;0,$S201&lt;0),"Data Issue",IF($U201&gt;$T201,"Over Capacity",IF(AND($Q201&gt;0,$P201&gt;=$T201),"Waitlist Pressure",IF($W201&gt;=Setup!$B$4,"Near Capacity",IF($W201&lt;Setup!$B$5,"Underfilled","On Track"))))))</f>
        <v/>
      </c>
      <c r="Y201" s="28">
        <f>IF($E201="","",IF(OR($X201="Data Issue",$X201="Over Capacity",$X201="Waitlist Pressure"),"Yes","No"))</f>
        <v/>
      </c>
    </row>
    <row r="202">
      <c r="A202" s="21" t="n"/>
      <c r="B202" s="21" t="n"/>
      <c r="C202" s="21" t="n"/>
      <c r="D202" s="22" t="n"/>
      <c r="E202" s="21" t="n"/>
      <c r="F202" s="21" t="n"/>
      <c r="G202" s="21" t="n"/>
      <c r="H202" s="48" t="n"/>
      <c r="I202" s="48" t="n"/>
      <c r="J202" s="21" t="n"/>
      <c r="K202" s="24" t="n"/>
      <c r="L202" s="24" t="n"/>
      <c r="M202" s="21" t="n"/>
      <c r="N202" s="25" t="n"/>
      <c r="O202" s="25" t="n"/>
      <c r="P202" s="25" t="n"/>
      <c r="Q202" s="25" t="n"/>
      <c r="R202" s="25" t="n"/>
      <c r="S202" s="25" t="n"/>
      <c r="T202" s="26">
        <f>IF($E202="","",IF(OR($N202="",$O202=""),"",MIN($N202,$O202)))</f>
        <v/>
      </c>
      <c r="U202" s="26">
        <f>IF($E202="","",IF(COUNT($P202,$R202,$S202)&lt;3,"",MAX(0,$P202+$R202-$S202)))</f>
        <v/>
      </c>
      <c r="V202" s="26">
        <f>IF(OR($T202="",$U202=""),"",$T202-$U202)</f>
        <v/>
      </c>
      <c r="W202" s="49">
        <f>IF(OR($T202="",$U202="",$T202=0),"",$U202/$T202)</f>
        <v/>
      </c>
      <c r="X202" s="28">
        <f>IF($E202="","",IF(OR($A202="",$B202="",$C202="",$D202="",$F202="",$G202="",$H202="",$I202="",$N202="",$O202="",$P202="",$Q202="",$R202="",$S202="",$I202&lt;$H202,$O202&gt;$N202,$N202&lt;=0,$O202&lt;=0,$P202&lt;0,$Q202&lt;0,$R202&lt;0,$S202&lt;0),"Data Issue",IF($U202&gt;$T202,"Over Capacity",IF(AND($Q202&gt;0,$P202&gt;=$T202),"Waitlist Pressure",IF($W202&gt;=Setup!$B$4,"Near Capacity",IF($W202&lt;Setup!$B$5,"Underfilled","On Track"))))))</f>
        <v/>
      </c>
      <c r="Y202" s="28">
        <f>IF($E202="","",IF(OR($X202="Data Issue",$X202="Over Capacity",$X202="Waitlist Pressure"),"Yes","No"))</f>
        <v/>
      </c>
    </row>
    <row r="203">
      <c r="A203" s="21" t="n"/>
      <c r="B203" s="21" t="n"/>
      <c r="C203" s="21" t="n"/>
      <c r="D203" s="22" t="n"/>
      <c r="E203" s="21" t="n"/>
      <c r="F203" s="21" t="n"/>
      <c r="G203" s="21" t="n"/>
      <c r="H203" s="48" t="n"/>
      <c r="I203" s="48" t="n"/>
      <c r="J203" s="21" t="n"/>
      <c r="K203" s="24" t="n"/>
      <c r="L203" s="24" t="n"/>
      <c r="M203" s="21" t="n"/>
      <c r="N203" s="25" t="n"/>
      <c r="O203" s="25" t="n"/>
      <c r="P203" s="25" t="n"/>
      <c r="Q203" s="25" t="n"/>
      <c r="R203" s="25" t="n"/>
      <c r="S203" s="25" t="n"/>
      <c r="T203" s="26">
        <f>IF($E203="","",IF(OR($N203="",$O203=""),"",MIN($N203,$O203)))</f>
        <v/>
      </c>
      <c r="U203" s="26">
        <f>IF($E203="","",IF(COUNT($P203,$R203,$S203)&lt;3,"",MAX(0,$P203+$R203-$S203)))</f>
        <v/>
      </c>
      <c r="V203" s="26">
        <f>IF(OR($T203="",$U203=""),"",$T203-$U203)</f>
        <v/>
      </c>
      <c r="W203" s="49">
        <f>IF(OR($T203="",$U203="",$T203=0),"",$U203/$T203)</f>
        <v/>
      </c>
      <c r="X203" s="28">
        <f>IF($E203="","",IF(OR($A203="",$B203="",$C203="",$D203="",$F203="",$G203="",$H203="",$I203="",$N203="",$O203="",$P203="",$Q203="",$R203="",$S203="",$I203&lt;$H203,$O203&gt;$N203,$N203&lt;=0,$O203&lt;=0,$P203&lt;0,$Q203&lt;0,$R203&lt;0,$S203&lt;0),"Data Issue",IF($U203&gt;$T203,"Over Capacity",IF(AND($Q203&gt;0,$P203&gt;=$T203),"Waitlist Pressure",IF($W203&gt;=Setup!$B$4,"Near Capacity",IF($W203&lt;Setup!$B$5,"Underfilled","On Track"))))))</f>
        <v/>
      </c>
      <c r="Y203" s="28">
        <f>IF($E203="","",IF(OR($X203="Data Issue",$X203="Over Capacity",$X203="Waitlist Pressure"),"Yes","No"))</f>
        <v/>
      </c>
    </row>
    <row r="204">
      <c r="A204" s="21" t="n"/>
      <c r="B204" s="21" t="n"/>
      <c r="C204" s="21" t="n"/>
      <c r="D204" s="22" t="n"/>
      <c r="E204" s="21" t="n"/>
      <c r="F204" s="21" t="n"/>
      <c r="G204" s="21" t="n"/>
      <c r="H204" s="48" t="n"/>
      <c r="I204" s="48" t="n"/>
      <c r="J204" s="21" t="n"/>
      <c r="K204" s="24" t="n"/>
      <c r="L204" s="24" t="n"/>
      <c r="M204" s="21" t="n"/>
      <c r="N204" s="25" t="n"/>
      <c r="O204" s="25" t="n"/>
      <c r="P204" s="25" t="n"/>
      <c r="Q204" s="25" t="n"/>
      <c r="R204" s="25" t="n"/>
      <c r="S204" s="25" t="n"/>
      <c r="T204" s="26">
        <f>IF($E204="","",IF(OR($N204="",$O204=""),"",MIN($N204,$O204)))</f>
        <v/>
      </c>
      <c r="U204" s="26">
        <f>IF($E204="","",IF(COUNT($P204,$R204,$S204)&lt;3,"",MAX(0,$P204+$R204-$S204)))</f>
        <v/>
      </c>
      <c r="V204" s="26">
        <f>IF(OR($T204="",$U204=""),"",$T204-$U204)</f>
        <v/>
      </c>
      <c r="W204" s="49">
        <f>IF(OR($T204="",$U204="",$T204=0),"",$U204/$T204)</f>
        <v/>
      </c>
      <c r="X204" s="28">
        <f>IF($E204="","",IF(OR($A204="",$B204="",$C204="",$D204="",$F204="",$G204="",$H204="",$I204="",$N204="",$O204="",$P204="",$Q204="",$R204="",$S204="",$I204&lt;$H204,$O204&gt;$N204,$N204&lt;=0,$O204&lt;=0,$P204&lt;0,$Q204&lt;0,$R204&lt;0,$S204&lt;0),"Data Issue",IF($U204&gt;$T204,"Over Capacity",IF(AND($Q204&gt;0,$P204&gt;=$T204),"Waitlist Pressure",IF($W204&gt;=Setup!$B$4,"Near Capacity",IF($W204&lt;Setup!$B$5,"Underfilled","On Track"))))))</f>
        <v/>
      </c>
      <c r="Y204" s="28">
        <f>IF($E204="","",IF(OR($X204="Data Issue",$X204="Over Capacity",$X204="Waitlist Pressure"),"Yes","No"))</f>
        <v/>
      </c>
    </row>
    <row r="205">
      <c r="A205" s="21" t="n"/>
      <c r="B205" s="21" t="n"/>
      <c r="C205" s="21" t="n"/>
      <c r="D205" s="22" t="n"/>
      <c r="E205" s="21" t="n"/>
      <c r="F205" s="21" t="n"/>
      <c r="G205" s="21" t="n"/>
      <c r="H205" s="48" t="n"/>
      <c r="I205" s="48" t="n"/>
      <c r="J205" s="21" t="n"/>
      <c r="K205" s="24" t="n"/>
      <c r="L205" s="24" t="n"/>
      <c r="M205" s="21" t="n"/>
      <c r="N205" s="25" t="n"/>
      <c r="O205" s="25" t="n"/>
      <c r="P205" s="25" t="n"/>
      <c r="Q205" s="25" t="n"/>
      <c r="R205" s="25" t="n"/>
      <c r="S205" s="25" t="n"/>
      <c r="T205" s="26">
        <f>IF($E205="","",IF(OR($N205="",$O205=""),"",MIN($N205,$O205)))</f>
        <v/>
      </c>
      <c r="U205" s="26">
        <f>IF($E205="","",IF(COUNT($P205,$R205,$S205)&lt;3,"",MAX(0,$P205+$R205-$S205)))</f>
        <v/>
      </c>
      <c r="V205" s="26">
        <f>IF(OR($T205="",$U205=""),"",$T205-$U205)</f>
        <v/>
      </c>
      <c r="W205" s="49">
        <f>IF(OR($T205="",$U205="",$T205=0),"",$U205/$T205)</f>
        <v/>
      </c>
      <c r="X205" s="28">
        <f>IF($E205="","",IF(OR($A205="",$B205="",$C205="",$D205="",$F205="",$G205="",$H205="",$I205="",$N205="",$O205="",$P205="",$Q205="",$R205="",$S205="",$I205&lt;$H205,$O205&gt;$N205,$N205&lt;=0,$O205&lt;=0,$P205&lt;0,$Q205&lt;0,$R205&lt;0,$S205&lt;0),"Data Issue",IF($U205&gt;$T205,"Over Capacity",IF(AND($Q205&gt;0,$P205&gt;=$T205),"Waitlist Pressure",IF($W205&gt;=Setup!$B$4,"Near Capacity",IF($W205&lt;Setup!$B$5,"Underfilled","On Track"))))))</f>
        <v/>
      </c>
      <c r="Y205" s="28">
        <f>IF($E205="","",IF(OR($X205="Data Issue",$X205="Over Capacity",$X205="Waitlist Pressure"),"Yes","No"))</f>
        <v/>
      </c>
    </row>
    <row r="206">
      <c r="A206" s="21" t="n"/>
      <c r="B206" s="21" t="n"/>
      <c r="C206" s="21" t="n"/>
      <c r="D206" s="22" t="n"/>
      <c r="E206" s="21" t="n"/>
      <c r="F206" s="21" t="n"/>
      <c r="G206" s="21" t="n"/>
      <c r="H206" s="48" t="n"/>
      <c r="I206" s="48" t="n"/>
      <c r="J206" s="21" t="n"/>
      <c r="K206" s="24" t="n"/>
      <c r="L206" s="24" t="n"/>
      <c r="M206" s="21" t="n"/>
      <c r="N206" s="25" t="n"/>
      <c r="O206" s="25" t="n"/>
      <c r="P206" s="25" t="n"/>
      <c r="Q206" s="25" t="n"/>
      <c r="R206" s="25" t="n"/>
      <c r="S206" s="25" t="n"/>
      <c r="T206" s="26">
        <f>IF($E206="","",IF(OR($N206="",$O206=""),"",MIN($N206,$O206)))</f>
        <v/>
      </c>
      <c r="U206" s="26">
        <f>IF($E206="","",IF(COUNT($P206,$R206,$S206)&lt;3,"",MAX(0,$P206+$R206-$S206)))</f>
        <v/>
      </c>
      <c r="V206" s="26">
        <f>IF(OR($T206="",$U206=""),"",$T206-$U206)</f>
        <v/>
      </c>
      <c r="W206" s="49">
        <f>IF(OR($T206="",$U206="",$T206=0),"",$U206/$T206)</f>
        <v/>
      </c>
      <c r="X206" s="28">
        <f>IF($E206="","",IF(OR($A206="",$B206="",$C206="",$D206="",$F206="",$G206="",$H206="",$I206="",$N206="",$O206="",$P206="",$Q206="",$R206="",$S206="",$I206&lt;$H206,$O206&gt;$N206,$N206&lt;=0,$O206&lt;=0,$P206&lt;0,$Q206&lt;0,$R206&lt;0,$S206&lt;0),"Data Issue",IF($U206&gt;$T206,"Over Capacity",IF(AND($Q206&gt;0,$P206&gt;=$T206),"Waitlist Pressure",IF($W206&gt;=Setup!$B$4,"Near Capacity",IF($W206&lt;Setup!$B$5,"Underfilled","On Track"))))))</f>
        <v/>
      </c>
      <c r="Y206" s="28">
        <f>IF($E206="","",IF(OR($X206="Data Issue",$X206="Over Capacity",$X206="Waitlist Pressure"),"Yes","No"))</f>
        <v/>
      </c>
    </row>
    <row r="207">
      <c r="A207" s="21" t="n"/>
      <c r="B207" s="21" t="n"/>
      <c r="C207" s="21" t="n"/>
      <c r="D207" s="22" t="n"/>
      <c r="E207" s="21" t="n"/>
      <c r="F207" s="21" t="n"/>
      <c r="G207" s="21" t="n"/>
      <c r="H207" s="48" t="n"/>
      <c r="I207" s="48" t="n"/>
      <c r="J207" s="21" t="n"/>
      <c r="K207" s="24" t="n"/>
      <c r="L207" s="24" t="n"/>
      <c r="M207" s="21" t="n"/>
      <c r="N207" s="25" t="n"/>
      <c r="O207" s="25" t="n"/>
      <c r="P207" s="25" t="n"/>
      <c r="Q207" s="25" t="n"/>
      <c r="R207" s="25" t="n"/>
      <c r="S207" s="25" t="n"/>
      <c r="T207" s="26">
        <f>IF($E207="","",IF(OR($N207="",$O207=""),"",MIN($N207,$O207)))</f>
        <v/>
      </c>
      <c r="U207" s="26">
        <f>IF($E207="","",IF(COUNT($P207,$R207,$S207)&lt;3,"",MAX(0,$P207+$R207-$S207)))</f>
        <v/>
      </c>
      <c r="V207" s="26">
        <f>IF(OR($T207="",$U207=""),"",$T207-$U207)</f>
        <v/>
      </c>
      <c r="W207" s="49">
        <f>IF(OR($T207="",$U207="",$T207=0),"",$U207/$T207)</f>
        <v/>
      </c>
      <c r="X207" s="28">
        <f>IF($E207="","",IF(OR($A207="",$B207="",$C207="",$D207="",$F207="",$G207="",$H207="",$I207="",$N207="",$O207="",$P207="",$Q207="",$R207="",$S207="",$I207&lt;$H207,$O207&gt;$N207,$N207&lt;=0,$O207&lt;=0,$P207&lt;0,$Q207&lt;0,$R207&lt;0,$S207&lt;0),"Data Issue",IF($U207&gt;$T207,"Over Capacity",IF(AND($Q207&gt;0,$P207&gt;=$T207),"Waitlist Pressure",IF($W207&gt;=Setup!$B$4,"Near Capacity",IF($W207&lt;Setup!$B$5,"Underfilled","On Track"))))))</f>
        <v/>
      </c>
      <c r="Y207" s="28">
        <f>IF($E207="","",IF(OR($X207="Data Issue",$X207="Over Capacity",$X207="Waitlist Pressure"),"Yes","No"))</f>
        <v/>
      </c>
    </row>
  </sheetData>
  <autoFilter ref="A7:Y207"/>
  <mergeCells count="2">
    <mergeCell ref="A2:Y2"/>
    <mergeCell ref="A1:Y1"/>
  </mergeCells>
  <conditionalFormatting sqref="A8:Y207">
    <cfRule type="expression" priority="1" dxfId="0" stopIfTrue="1">
      <formula>$X8="Over Capacity"</formula>
    </cfRule>
    <cfRule type="expression" priority="2" dxfId="1" stopIfTrue="1">
      <formula>$X8="Waitlist Pressure"</formula>
    </cfRule>
    <cfRule type="expression" priority="3" dxfId="2" stopIfTrue="1">
      <formula>$X8="Data Issue"</formula>
    </cfRule>
    <cfRule type="expression" priority="4" dxfId="3" stopIfTrue="1">
      <formula>$X8="Near Capacity"</formula>
    </cfRule>
    <cfRule type="expression" priority="5" dxfId="4" stopIfTrue="1">
      <formula>$X8="Underfilled"</formula>
    </cfRule>
    <cfRule type="expression" priority="6" dxfId="5" stopIfTrue="1">
      <formula>$X8="On Track"</formula>
    </cfRule>
  </conditionalFormatting>
  <conditionalFormatting sqref="O8:O207">
    <cfRule type="expression" priority="7" dxfId="6">
      <formula>AND($E8&lt;&gt;"",$O8&gt;$N8)</formula>
    </cfRule>
  </conditionalFormatting>
  <conditionalFormatting sqref="I8:I207">
    <cfRule type="expression" priority="8" dxfId="7">
      <formula>AND($E8&lt;&gt;"",$I8&lt;$H8)</formula>
    </cfRule>
  </conditionalFormatting>
  <conditionalFormatting sqref="V8:V207">
    <cfRule type="cellIs" priority="9" operator="lessThan" dxfId="7">
      <formula>0</formula>
    </cfRule>
  </conditionalFormatting>
  <conditionalFormatting sqref="W8:W207">
    <cfRule type="cellIs" priority="10" operator="greaterThan" dxfId="7">
      <formula>1</formula>
    </cfRule>
    <cfRule type="expression" priority="11" dxfId="8">
      <formula>AND($W8&gt;=Setup!$B$4,$W8&lt;=1)</formula>
    </cfRule>
    <cfRule type="expression" priority="12" dxfId="4">
      <formula>AND($W8&lt;Setup!$B$5,$W8&lt;&gt;"")</formula>
    </cfRule>
  </conditionalFormatting>
  <conditionalFormatting sqref="E8:E207">
    <cfRule type="expression" priority="13" dxfId="7">
      <formula>AND($E8&lt;&gt;"",COUNTIF($E$8:$E$207,$E8)&gt;1)</formula>
    </cfRule>
  </conditionalFormatting>
  <dataValidations count="13">
    <dataValidation sqref="A8:A207" showDropDown="0" showInputMessage="1" showErrorMessage="1" allowBlank="0" errorTitle="Invalid Selection" error="Select a value from the list." type="list" errorStyle="stop">
      <formula1>=Setup!$A$9:$A$20</formula1>
    </dataValidation>
    <dataValidation sqref="B8:B207" showDropDown="0" showInputMessage="1" showErrorMessage="1" allowBlank="0" errorTitle="Invalid Selection" error="Select a value from the list." type="list" errorStyle="stop">
      <formula1>=Setup!$C$9:$C$16</formula1>
    </dataValidation>
    <dataValidation sqref="F8:F207" showDropDown="0" showInputMessage="1" showErrorMessage="1" allowBlank="0" errorTitle="Invalid Selection" error="Select a value from the list." type="list" errorStyle="stop">
      <formula1>=Setup!$E$9:$E$12</formula1>
    </dataValidation>
    <dataValidation sqref="G8:G207" showDropDown="0" showInputMessage="1" showErrorMessage="1" allowBlank="0" errorTitle="Invalid Selection" error="Select a value from the list." type="list" errorStyle="stop">
      <formula1>=Setup!$G$9:$G$15</formula1>
    </dataValidation>
    <dataValidation sqref="J8:J207" showDropDown="0" showInputMessage="1" showErrorMessage="1" allowBlank="0" errorTitle="Invalid Selection" error="Select a value from the list." type="list" errorStyle="stop">
      <formula1>=Setup!$I$9:$I$19</formula1>
    </dataValidation>
    <dataValidation sqref="M8:M207" showDropDown="0" showInputMessage="1" showErrorMessage="1" allowBlank="0" errorTitle="Invalid Selection" error="Select a value from the list." type="list" errorStyle="stop">
      <formula1>=Setup!$K$9:$K$20</formula1>
    </dataValidation>
    <dataValidation sqref="N8:O207" showDropDown="0" showInputMessage="0" showErrorMessage="1" allowBlank="0" errorTitle="Invalid Number" error="Enter a whole number within the allowed range." type="whole" errorStyle="stop" operator="between">
      <formula1>1</formula1>
      <formula2>999</formula2>
    </dataValidation>
    <dataValidation sqref="P8:S207" showDropDown="0" showInputMessage="0" showErrorMessage="1" allowBlank="0" errorTitle="Invalid Number" error="Enter a whole number within the allowed range." type="whole" errorStyle="stop" operator="between">
      <formula1>0</formula1>
      <formula2>999</formula2>
    </dataValidation>
    <dataValidation sqref="H8:I207" showDropDown="0" showInputMessage="0" showErrorMessage="1" allowBlank="0" errorTitle="Invalid Date" error="Enter a valid date from 01/01/2025 through 12/31/2035." type="date" errorStyle="stop" operator="between">
      <formula1>DATE(2025,1,1)</formula1>
      <formula2>DATE(2035,12,31)</formula2>
    </dataValidation>
    <dataValidation sqref="K8:L207" showDropDown="0" showInputMessage="0" showErrorMessage="1" allowBlank="0" errorTitle="Invalid Time" error="Enter a valid time or leave the cell blank for an asynchronous section." type="decimal" errorStyle="stop" operator="between">
      <formula1>0</formula1>
      <formula2>0.99999</formula2>
    </dataValidation>
    <dataValidation sqref="C8:C207" showDropDown="0" showInputMessage="0" showErrorMessage="1" allowBlank="0" errorTitle="Invalid Course Code" error="Enter a course code of 15 characters or fewer when a Section ID is entered." type="custom" errorStyle="stop">
      <formula1>=OR($E8="",AND($C8&lt;&gt;"",LEN($C8)&lt;=15))</formula1>
    </dataValidation>
    <dataValidation sqref="D8:D207" showDropDown="0" showInputMessage="0" showErrorMessage="1" allowBlank="0" errorTitle="Invalid Course Title" error="Enter a course title of 60 characters or fewer when a Section ID is entered." type="custom" errorStyle="stop">
      <formula1>=OR($E8="",AND($D8&lt;&gt;"",LEN($D8)&lt;=60))</formula1>
    </dataValidation>
    <dataValidation sqref="E8:E207" showDropDown="0" showInputMessage="0" showErrorMessage="1" allowBlank="0" errorTitle="Invalid Section ID" error="Enter a Section ID of 20 characters or fewer." type="custom" errorStyle="stop">
      <formula1>=OR($E8="",LEN($E8)&lt;=20)</formula1>
    </dataValidation>
  </dataValidations>
  <pageMargins left="0.75" right="0.75" top="1" bottom="1" header="0.5" footer="0.5"/>
  <pageSetup orientation="landscape" fitToHeight="0" fitToWidth="1"/>
  <headerFooter>
    <oddHeader/>
    <oddFooter>&amp;LEnrollment Capacity Planner&amp;RPage &amp;P of &amp;N</oddFooter>
    <evenHeader/>
    <evenFooter>&amp;LEnrollment Capacity Planner&amp;RPage &amp;P of &amp;N</evenFooter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5" customWidth="1" min="3" max="3"/>
    <col width="3" customWidth="1" min="4" max="4"/>
    <col width="20" customWidth="1" min="5" max="5"/>
    <col width="3" customWidth="1" min="6" max="6"/>
    <col width="23" customWidth="1" min="7" max="7"/>
    <col width="3" customWidth="1" min="8" max="8"/>
    <col width="23" customWidth="1" min="9" max="9"/>
    <col width="3" customWidth="1" min="10" max="10"/>
    <col width="19" customWidth="1" min="11" max="11"/>
  </cols>
  <sheetData>
    <row r="1" ht="28" customHeight="1">
      <c r="A1" s="1" t="inlineStr">
        <is>
          <t>Planner Settings</t>
        </is>
      </c>
    </row>
    <row r="3">
      <c r="A3" s="12" t="inlineStr">
        <is>
          <t>Setting</t>
        </is>
      </c>
      <c r="B3" s="12" t="inlineStr">
        <is>
          <t>Value</t>
        </is>
      </c>
    </row>
    <row r="4">
      <c r="A4" s="29" t="inlineStr">
        <is>
          <t>Near Capacity Threshold</t>
        </is>
      </c>
      <c r="B4" s="50" t="n">
        <v>0.9</v>
      </c>
      <c r="C4" s="31">
        <f>IF(B4&lt;=B5,"Near Capacity Threshold must be greater than Underfilled Threshold.","")</f>
        <v/>
      </c>
    </row>
    <row r="5">
      <c r="A5" s="29" t="inlineStr">
        <is>
          <t>Underfilled Threshold</t>
        </is>
      </c>
      <c r="B5" s="50" t="n">
        <v>0.6</v>
      </c>
    </row>
    <row r="8">
      <c r="A8" s="8" t="inlineStr">
        <is>
          <t>Terms</t>
        </is>
      </c>
      <c r="C8" s="8" t="inlineStr">
        <is>
          <t>Programs</t>
        </is>
      </c>
      <c r="E8" s="8" t="inlineStr">
        <is>
          <t>Modalities</t>
        </is>
      </c>
      <c r="G8" s="8" t="inlineStr">
        <is>
          <t>Locations</t>
        </is>
      </c>
      <c r="I8" s="8" t="inlineStr">
        <is>
          <t>Meeting Day Patterns</t>
        </is>
      </c>
      <c r="K8" s="8" t="inlineStr">
        <is>
          <t>Instructors</t>
        </is>
      </c>
    </row>
    <row r="9">
      <c r="A9" s="21" t="inlineStr">
        <is>
          <t>Fall 2026</t>
        </is>
      </c>
      <c r="C9" s="21" t="inlineStr">
        <is>
          <t>Business Operations</t>
        </is>
      </c>
      <c r="E9" s="21" t="inlineStr">
        <is>
          <t>In Person</t>
        </is>
      </c>
      <c r="G9" s="21" t="inlineStr">
        <is>
          <t>Harbor Room 101</t>
        </is>
      </c>
      <c r="I9" s="21" t="inlineStr">
        <is>
          <t>Mon</t>
        </is>
      </c>
      <c r="K9" s="21" t="inlineStr">
        <is>
          <t>Avery M.</t>
        </is>
      </c>
    </row>
    <row r="10">
      <c r="A10" s="21" t="inlineStr">
        <is>
          <t>Winter 2027</t>
        </is>
      </c>
      <c r="C10" s="21" t="inlineStr">
        <is>
          <t>Customer Service</t>
        </is>
      </c>
      <c r="E10" s="21" t="inlineStr">
        <is>
          <t>Hybrid</t>
        </is>
      </c>
      <c r="G10" s="21" t="inlineStr">
        <is>
          <t>Summit Lab 204</t>
        </is>
      </c>
      <c r="I10" s="21" t="inlineStr">
        <is>
          <t>Tue</t>
        </is>
      </c>
      <c r="K10" s="21" t="inlineStr">
        <is>
          <t>Jordan K.</t>
        </is>
      </c>
    </row>
    <row r="11">
      <c r="A11" s="21" t="inlineStr">
        <is>
          <t>Spring 2027</t>
        </is>
      </c>
      <c r="C11" s="21" t="inlineStr">
        <is>
          <t>Data Skills</t>
        </is>
      </c>
      <c r="E11" s="21" t="inlineStr">
        <is>
          <t>Online Live</t>
        </is>
      </c>
      <c r="G11" s="21" t="inlineStr">
        <is>
          <t>Cedar Room 112</t>
        </is>
      </c>
      <c r="I11" s="21" t="inlineStr">
        <is>
          <t>Wed</t>
        </is>
      </c>
      <c r="K11" s="21" t="inlineStr">
        <is>
          <t>Morgan R.</t>
        </is>
      </c>
    </row>
    <row r="12">
      <c r="A12" s="21" t="inlineStr">
        <is>
          <t>Summer 2027</t>
        </is>
      </c>
      <c r="C12" s="21" t="inlineStr">
        <is>
          <t>Health Administration</t>
        </is>
      </c>
      <c r="E12" s="21" t="inlineStr">
        <is>
          <t>Online Self-Paced</t>
        </is>
      </c>
      <c r="G12" s="21" t="inlineStr">
        <is>
          <t>Maple Room 108</t>
        </is>
      </c>
      <c r="I12" s="21" t="inlineStr">
        <is>
          <t>Thu</t>
        </is>
      </c>
      <c r="K12" s="21" t="inlineStr">
        <is>
          <t>Casey T.</t>
        </is>
      </c>
    </row>
    <row r="13">
      <c r="A13" s="21" t="inlineStr">
        <is>
          <t>Fall 2027</t>
        </is>
      </c>
      <c r="C13" s="21" t="inlineStr">
        <is>
          <t>Leadership</t>
        </is>
      </c>
      <c r="G13" s="21" t="inlineStr">
        <is>
          <t>Virtual Classroom A</t>
        </is>
      </c>
      <c r="I13" s="21" t="inlineStr">
        <is>
          <t>Fri</t>
        </is>
      </c>
      <c r="K13" s="21" t="inlineStr">
        <is>
          <t>Riley S.</t>
        </is>
      </c>
    </row>
    <row r="14">
      <c r="A14" s="21" t="inlineStr">
        <is>
          <t>Winter 2028</t>
        </is>
      </c>
      <c r="C14" s="21" t="inlineStr">
        <is>
          <t>Project Coordination</t>
        </is>
      </c>
      <c r="G14" s="21" t="inlineStr">
        <is>
          <t>Virtual Classroom B</t>
        </is>
      </c>
      <c r="I14" s="21" t="inlineStr">
        <is>
          <t>Mon/Wed</t>
        </is>
      </c>
      <c r="K14" s="21" t="inlineStr">
        <is>
          <t>Taylor B.</t>
        </is>
      </c>
    </row>
    <row r="15">
      <c r="A15" s="21" t="inlineStr">
        <is>
          <t>Spring 2028</t>
        </is>
      </c>
      <c r="C15" s="21" t="inlineStr">
        <is>
          <t>Technical Support</t>
        </is>
      </c>
      <c r="G15" s="21" t="inlineStr">
        <is>
          <t>Online Campus</t>
        </is>
      </c>
      <c r="I15" s="21" t="inlineStr">
        <is>
          <t>Tue/Thu</t>
        </is>
      </c>
      <c r="K15" s="21" t="inlineStr">
        <is>
          <t>Cameron L.</t>
        </is>
      </c>
    </row>
    <row r="16">
      <c r="A16" s="21" t="inlineStr">
        <is>
          <t>Summer 2028</t>
        </is>
      </c>
      <c r="C16" s="21" t="inlineStr">
        <is>
          <t>Workplace Communication</t>
        </is>
      </c>
      <c r="I16" s="21" t="inlineStr">
        <is>
          <t>Mon/Wed/Fri</t>
        </is>
      </c>
      <c r="K16" s="21" t="inlineStr">
        <is>
          <t>Quinn D.</t>
        </is>
      </c>
    </row>
    <row r="17">
      <c r="A17" s="21" t="n"/>
      <c r="C17" s="21" t="n"/>
      <c r="I17" s="21" t="inlineStr">
        <is>
          <t>Sat</t>
        </is>
      </c>
      <c r="K17" s="21" t="inlineStr">
        <is>
          <t>Reese P.</t>
        </is>
      </c>
    </row>
    <row r="18">
      <c r="A18" s="21" t="n"/>
      <c r="C18" s="21" t="n"/>
      <c r="I18" s="21" t="inlineStr">
        <is>
          <t>Asynchronous</t>
        </is>
      </c>
      <c r="K18" s="21" t="inlineStr">
        <is>
          <t>Skyler N.</t>
        </is>
      </c>
    </row>
    <row r="19">
      <c r="A19" s="21" t="n"/>
      <c r="C19" s="21" t="n"/>
      <c r="I19" s="21" t="inlineStr">
        <is>
          <t>Other</t>
        </is>
      </c>
      <c r="K19" s="21" t="inlineStr">
        <is>
          <t>Devon H.</t>
        </is>
      </c>
    </row>
    <row r="20">
      <c r="A20" s="21" t="n"/>
      <c r="C20" s="21" t="n"/>
      <c r="K20" s="21" t="inlineStr">
        <is>
          <t>Parker W.</t>
        </is>
      </c>
    </row>
    <row r="23">
      <c r="A23" s="32" t="inlineStr">
        <is>
          <t>Update list values carefully. Existing Section Plan entries are not automatically changed when a list item is renamed.</t>
        </is>
      </c>
      <c r="B23" s="51" t="n"/>
      <c r="C23" s="51" t="n"/>
      <c r="D23" s="51" t="n"/>
      <c r="E23" s="51" t="n"/>
      <c r="F23" s="51" t="n"/>
      <c r="G23" s="51" t="n"/>
      <c r="H23" s="51" t="n"/>
      <c r="I23" s="51" t="n"/>
      <c r="J23" s="51" t="n"/>
      <c r="K23" s="52" t="n"/>
    </row>
    <row r="24">
      <c r="A24" s="53" t="n"/>
      <c r="B24" s="54" t="n"/>
      <c r="C24" s="54" t="n"/>
      <c r="D24" s="54" t="n"/>
      <c r="E24" s="54" t="n"/>
      <c r="F24" s="54" t="n"/>
      <c r="G24" s="54" t="n"/>
      <c r="H24" s="54" t="n"/>
      <c r="I24" s="54" t="n"/>
      <c r="J24" s="54" t="n"/>
      <c r="K24" s="55" t="n"/>
    </row>
  </sheetData>
  <mergeCells count="2">
    <mergeCell ref="A23:K24"/>
    <mergeCell ref="A1:K1"/>
  </mergeCells>
  <conditionalFormatting sqref="B4">
    <cfRule type="expression" priority="1" dxfId="2">
      <formula>B4&lt;=B5</formula>
    </cfRule>
  </conditionalFormatting>
  <dataValidations count="1">
    <dataValidation sqref="B4:B5" showDropDown="0" showInputMessage="0" showErrorMessage="0" allowBlank="0" errorTitle="Invalid Threshold" error="Enter a percentage between 0% and 100%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headerFooter>
    <oddHeader/>
    <oddFooter>&amp;LEnrollment Capacity Planner&amp;RPage &amp;P of &amp;N</oddFooter>
    <evenHeader/>
    <evenFooter>&amp;LEnrollment Capacity Planner&amp;RPage &amp;P of &amp;N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Instructions</t>
        </is>
      </c>
    </row>
    <row r="3" ht="23" customHeight="1">
      <c r="A3" s="33" t="inlineStr">
        <is>
          <t>1. Workflow</t>
        </is>
      </c>
      <c r="B3" s="56" t="n"/>
      <c r="C3" s="56" t="n"/>
      <c r="D3" s="56" t="n"/>
      <c r="E3" s="56" t="n"/>
      <c r="F3" s="56" t="n"/>
      <c r="G3" s="56" t="n"/>
      <c r="H3" s="57" t="n"/>
    </row>
    <row r="4" ht="25" customHeight="1">
      <c r="A4" s="34" t="inlineStr">
        <is>
          <t>1. Select the planning term on the Dashboard.</t>
        </is>
      </c>
      <c r="B4" s="56" t="n"/>
      <c r="C4" s="56" t="n"/>
      <c r="D4" s="56" t="n"/>
      <c r="E4" s="56" t="n"/>
      <c r="F4" s="56" t="n"/>
      <c r="G4" s="56" t="n"/>
      <c r="H4" s="57" t="n"/>
    </row>
    <row r="5" ht="25" customHeight="1">
      <c r="A5" s="35" t="inlineStr">
        <is>
          <t>2. Review the thresholds and validation lists on the Setup sheet.</t>
        </is>
      </c>
      <c r="B5" s="56" t="n"/>
      <c r="C5" s="56" t="n"/>
      <c r="D5" s="56" t="n"/>
      <c r="E5" s="56" t="n"/>
      <c r="F5" s="56" t="n"/>
      <c r="G5" s="56" t="n"/>
      <c r="H5" s="57" t="n"/>
    </row>
    <row r="6" ht="25" customHeight="1">
      <c r="A6" s="34" t="inlineStr">
        <is>
          <t>3. Enter or update one row per section on the Section Plan sheet.</t>
        </is>
      </c>
      <c r="B6" s="56" t="n"/>
      <c r="C6" s="56" t="n"/>
      <c r="D6" s="56" t="n"/>
      <c r="E6" s="56" t="n"/>
      <c r="F6" s="56" t="n"/>
      <c r="G6" s="56" t="n"/>
      <c r="H6" s="57" t="n"/>
    </row>
    <row r="7" ht="25" customHeight="1">
      <c r="A7" s="35" t="inlineStr">
        <is>
          <t>4. Enter hard capacity, planned capacity, current enrollment, waitlist, expected adds, and expected drops.</t>
        </is>
      </c>
      <c r="B7" s="56" t="n"/>
      <c r="C7" s="56" t="n"/>
      <c r="D7" s="56" t="n"/>
      <c r="E7" s="56" t="n"/>
      <c r="F7" s="56" t="n"/>
      <c r="G7" s="56" t="n"/>
      <c r="H7" s="57" t="n"/>
    </row>
    <row r="8" ht="25" customHeight="1">
      <c r="A8" s="34" t="inlineStr">
        <is>
          <t>5. Review calculated forecast enrollment, seats remaining, utilization, and status.</t>
        </is>
      </c>
      <c r="B8" s="56" t="n"/>
      <c r="C8" s="56" t="n"/>
      <c r="D8" s="56" t="n"/>
      <c r="E8" s="56" t="n"/>
      <c r="F8" s="56" t="n"/>
      <c r="G8" s="56" t="n"/>
      <c r="H8" s="57" t="n"/>
    </row>
    <row r="9" ht="25" customHeight="1">
      <c r="A9" s="35" t="inlineStr">
        <is>
          <t>6. Resolve Data Issue, Over Capacity, and Waitlist Pressure rows before finalizing the plan.</t>
        </is>
      </c>
      <c r="B9" s="56" t="n"/>
      <c r="C9" s="56" t="n"/>
      <c r="D9" s="56" t="n"/>
      <c r="E9" s="56" t="n"/>
      <c r="F9" s="56" t="n"/>
      <c r="G9" s="56" t="n"/>
      <c r="H9" s="57" t="n"/>
    </row>
    <row r="10" ht="25" customHeight="1">
      <c r="A10" s="34" t="inlineStr">
        <is>
          <t>7. Update the Last Reviewed date on the Dashboard after completing a review.</t>
        </is>
      </c>
      <c r="B10" s="56" t="n"/>
      <c r="C10" s="56" t="n"/>
      <c r="D10" s="56" t="n"/>
      <c r="E10" s="56" t="n"/>
      <c r="F10" s="56" t="n"/>
      <c r="G10" s="56" t="n"/>
      <c r="H10" s="57" t="n"/>
    </row>
    <row r="12" ht="23" customHeight="1">
      <c r="A12" s="33" t="inlineStr">
        <is>
          <t>2. Field Definitions</t>
        </is>
      </c>
      <c r="B12" s="56" t="n"/>
      <c r="C12" s="56" t="n"/>
      <c r="D12" s="56" t="n"/>
      <c r="E12" s="56" t="n"/>
      <c r="F12" s="56" t="n"/>
      <c r="G12" s="56" t="n"/>
      <c r="H12" s="57" t="n"/>
    </row>
    <row r="13">
      <c r="A13" s="12" t="inlineStr">
        <is>
          <t>Field</t>
        </is>
      </c>
      <c r="B13" s="12" t="inlineStr">
        <is>
          <t>Definition</t>
        </is>
      </c>
      <c r="C13" s="56" t="n"/>
      <c r="D13" s="56" t="n"/>
      <c r="E13" s="56" t="n"/>
      <c r="F13" s="56" t="n"/>
      <c r="G13" s="56" t="n"/>
      <c r="H13" s="57" t="n"/>
    </row>
    <row r="14">
      <c r="A14" s="34" t="inlineStr">
        <is>
          <t>Hard Capacity</t>
        </is>
      </c>
      <c r="B14" s="34" t="inlineStr">
        <is>
          <t>The maximum enrollment allowed for the current room, delivery setup, or operational limit.</t>
        </is>
      </c>
      <c r="C14" s="56" t="n"/>
      <c r="D14" s="56" t="n"/>
      <c r="E14" s="56" t="n"/>
      <c r="F14" s="56" t="n"/>
      <c r="G14" s="56" t="n"/>
      <c r="H14" s="57" t="n"/>
    </row>
    <row r="15">
      <c r="A15" s="35" t="inlineStr">
        <is>
          <t>Planned Capacity</t>
        </is>
      </c>
      <c r="B15" s="35" t="inlineStr">
        <is>
          <t>The enrollment target currently offered for the section.</t>
        </is>
      </c>
      <c r="C15" s="56" t="n"/>
      <c r="D15" s="56" t="n"/>
      <c r="E15" s="56" t="n"/>
      <c r="F15" s="56" t="n"/>
      <c r="G15" s="56" t="n"/>
      <c r="H15" s="57" t="n"/>
    </row>
    <row r="16">
      <c r="A16" s="34" t="inlineStr">
        <is>
          <t>Effective Capacity</t>
        </is>
      </c>
      <c r="B16" s="34" t="inlineStr">
        <is>
          <t>The lower of hard capacity and planned capacity.</t>
        </is>
      </c>
      <c r="C16" s="56" t="n"/>
      <c r="D16" s="56" t="n"/>
      <c r="E16" s="56" t="n"/>
      <c r="F16" s="56" t="n"/>
      <c r="G16" s="56" t="n"/>
      <c r="H16" s="57" t="n"/>
    </row>
    <row r="17">
      <c r="A17" s="35" t="inlineStr">
        <is>
          <t>Current Enrollment</t>
        </is>
      </c>
      <c r="B17" s="35" t="inlineStr">
        <is>
          <t>The number currently enrolled at the time of review.</t>
        </is>
      </c>
      <c r="C17" s="56" t="n"/>
      <c r="D17" s="56" t="n"/>
      <c r="E17" s="56" t="n"/>
      <c r="F17" s="56" t="n"/>
      <c r="G17" s="56" t="n"/>
      <c r="H17" s="57" t="n"/>
    </row>
    <row r="18">
      <c r="A18" s="34" t="inlineStr">
        <is>
          <t>Waitlist</t>
        </is>
      </c>
      <c r="B18" s="34" t="inlineStr">
        <is>
          <t>The number waiting for a seat.</t>
        </is>
      </c>
      <c r="C18" s="56" t="n"/>
      <c r="D18" s="56" t="n"/>
      <c r="E18" s="56" t="n"/>
      <c r="F18" s="56" t="n"/>
      <c r="G18" s="56" t="n"/>
      <c r="H18" s="57" t="n"/>
    </row>
    <row r="19">
      <c r="A19" s="35" t="inlineStr">
        <is>
          <t>Expected Adds</t>
        </is>
      </c>
      <c r="B19" s="35" t="inlineStr">
        <is>
          <t>Estimated additional enrollments before the planning checkpoint.</t>
        </is>
      </c>
      <c r="C19" s="56" t="n"/>
      <c r="D19" s="56" t="n"/>
      <c r="E19" s="56" t="n"/>
      <c r="F19" s="56" t="n"/>
      <c r="G19" s="56" t="n"/>
      <c r="H19" s="57" t="n"/>
    </row>
    <row r="20">
      <c r="A20" s="34" t="inlineStr">
        <is>
          <t>Expected Drops</t>
        </is>
      </c>
      <c r="B20" s="34" t="inlineStr">
        <is>
          <t>Estimated withdrawals before the planning checkpoint.</t>
        </is>
      </c>
      <c r="C20" s="56" t="n"/>
      <c r="D20" s="56" t="n"/>
      <c r="E20" s="56" t="n"/>
      <c r="F20" s="56" t="n"/>
      <c r="G20" s="56" t="n"/>
      <c r="H20" s="57" t="n"/>
    </row>
    <row r="21">
      <c r="A21" s="35" t="inlineStr">
        <is>
          <t>Forecast Enrollment</t>
        </is>
      </c>
      <c r="B21" s="35" t="inlineStr">
        <is>
          <t>Current Enrollment plus Expected Adds minus Expected Drops, with a minimum of zero.</t>
        </is>
      </c>
      <c r="C21" s="56" t="n"/>
      <c r="D21" s="56" t="n"/>
      <c r="E21" s="56" t="n"/>
      <c r="F21" s="56" t="n"/>
      <c r="G21" s="56" t="n"/>
      <c r="H21" s="57" t="n"/>
    </row>
    <row r="22">
      <c r="A22" s="34" t="inlineStr">
        <is>
          <t>Seats Remaining</t>
        </is>
      </c>
      <c r="B22" s="34" t="inlineStr">
        <is>
          <t>Effective Capacity minus Forecast Enrollment.</t>
        </is>
      </c>
      <c r="C22" s="56" t="n"/>
      <c r="D22" s="56" t="n"/>
      <c r="E22" s="56" t="n"/>
      <c r="F22" s="56" t="n"/>
      <c r="G22" s="56" t="n"/>
      <c r="H22" s="57" t="n"/>
    </row>
    <row r="23">
      <c r="A23" s="35" t="inlineStr">
        <is>
          <t>Forecast Utilization</t>
        </is>
      </c>
      <c r="B23" s="35" t="inlineStr">
        <is>
          <t>Forecast Enrollment divided by Effective Capacity.</t>
        </is>
      </c>
      <c r="C23" s="56" t="n"/>
      <c r="D23" s="56" t="n"/>
      <c r="E23" s="56" t="n"/>
      <c r="F23" s="56" t="n"/>
      <c r="G23" s="56" t="n"/>
      <c r="H23" s="57" t="n"/>
    </row>
    <row r="25" ht="23" customHeight="1">
      <c r="A25" s="33" t="inlineStr">
        <is>
          <t>3. Status Definitions</t>
        </is>
      </c>
      <c r="B25" s="56" t="n"/>
      <c r="C25" s="56" t="n"/>
      <c r="D25" s="56" t="n"/>
      <c r="E25" s="56" t="n"/>
      <c r="F25" s="56" t="n"/>
      <c r="G25" s="56" t="n"/>
      <c r="H25" s="57" t="n"/>
    </row>
    <row r="26">
      <c r="A26" s="12" t="inlineStr">
        <is>
          <t>Status</t>
        </is>
      </c>
      <c r="B26" s="12" t="inlineStr">
        <is>
          <t>Meaning</t>
        </is>
      </c>
      <c r="C26" s="56" t="n"/>
      <c r="D26" s="56" t="n"/>
      <c r="E26" s="56" t="n"/>
      <c r="F26" s="56" t="n"/>
      <c r="G26" s="56" t="n"/>
      <c r="H26" s="57" t="n"/>
    </row>
    <row r="27">
      <c r="A27" s="35" t="inlineStr">
        <is>
          <t>Data Issue</t>
        </is>
      </c>
      <c r="B27" s="35" t="inlineStr">
        <is>
          <t>Required information is missing or inconsistent, such as planned capacity exceeding hard capacity.</t>
        </is>
      </c>
      <c r="C27" s="56" t="n"/>
      <c r="D27" s="56" t="n"/>
      <c r="E27" s="56" t="n"/>
      <c r="F27" s="56" t="n"/>
      <c r="G27" s="56" t="n"/>
      <c r="H27" s="57" t="n"/>
    </row>
    <row r="28">
      <c r="A28" s="34" t="inlineStr">
        <is>
          <t>Over Capacity</t>
        </is>
      </c>
      <c r="B28" s="34" t="inlineStr">
        <is>
          <t>Forecast enrollment exceeds effective capacity.</t>
        </is>
      </c>
      <c r="C28" s="56" t="n"/>
      <c r="D28" s="56" t="n"/>
      <c r="E28" s="56" t="n"/>
      <c r="F28" s="56" t="n"/>
      <c r="G28" s="56" t="n"/>
      <c r="H28" s="57" t="n"/>
    </row>
    <row r="29">
      <c r="A29" s="35" t="inlineStr">
        <is>
          <t>Waitlist Pressure</t>
        </is>
      </c>
      <c r="B29" s="35" t="inlineStr">
        <is>
          <t>The section is currently full and has a waitlist.</t>
        </is>
      </c>
      <c r="C29" s="56" t="n"/>
      <c r="D29" s="56" t="n"/>
      <c r="E29" s="56" t="n"/>
      <c r="F29" s="56" t="n"/>
      <c r="G29" s="56" t="n"/>
      <c r="H29" s="57" t="n"/>
    </row>
    <row r="30">
      <c r="A30" s="34" t="inlineStr">
        <is>
          <t>Near Capacity</t>
        </is>
      </c>
      <c r="B30" s="34" t="inlineStr">
        <is>
          <t>Forecast utilization meets or exceeds the near-capacity threshold.</t>
        </is>
      </c>
      <c r="C30" s="56" t="n"/>
      <c r="D30" s="56" t="n"/>
      <c r="E30" s="56" t="n"/>
      <c r="F30" s="56" t="n"/>
      <c r="G30" s="56" t="n"/>
      <c r="H30" s="57" t="n"/>
    </row>
    <row r="31">
      <c r="A31" s="35" t="inlineStr">
        <is>
          <t>On Track</t>
        </is>
      </c>
      <c r="B31" s="35" t="inlineStr">
        <is>
          <t>Forecast utilization is between the underfilled and near-capacity thresholds.</t>
        </is>
      </c>
      <c r="C31" s="56" t="n"/>
      <c r="D31" s="56" t="n"/>
      <c r="E31" s="56" t="n"/>
      <c r="F31" s="56" t="n"/>
      <c r="G31" s="56" t="n"/>
      <c r="H31" s="57" t="n"/>
    </row>
    <row r="32">
      <c r="A32" s="34" t="inlineStr">
        <is>
          <t>Underfilled</t>
        </is>
      </c>
      <c r="B32" s="34" t="inlineStr">
        <is>
          <t>Forecast utilization is below the underfilled threshold.</t>
        </is>
      </c>
      <c r="C32" s="56" t="n"/>
      <c r="D32" s="56" t="n"/>
      <c r="E32" s="56" t="n"/>
      <c r="F32" s="56" t="n"/>
      <c r="G32" s="56" t="n"/>
      <c r="H32" s="57" t="n"/>
    </row>
    <row r="34" ht="23" customHeight="1">
      <c r="A34" s="33" t="inlineStr">
        <is>
          <t>4. Important Notes</t>
        </is>
      </c>
      <c r="B34" s="56" t="n"/>
      <c r="C34" s="56" t="n"/>
      <c r="D34" s="56" t="n"/>
      <c r="E34" s="56" t="n"/>
      <c r="F34" s="56" t="n"/>
      <c r="G34" s="56" t="n"/>
      <c r="H34" s="57" t="n"/>
    </row>
    <row r="35" ht="30" customHeight="1">
      <c r="A35" s="35" t="inlineStr">
        <is>
          <t>• This workbook contains fictional example records for demonstration.</t>
        </is>
      </c>
      <c r="B35" s="56" t="n"/>
      <c r="C35" s="56" t="n"/>
      <c r="D35" s="56" t="n"/>
      <c r="E35" s="56" t="n"/>
      <c r="F35" s="56" t="n"/>
      <c r="G35" s="56" t="n"/>
      <c r="H35" s="57" t="n"/>
    </row>
    <row r="36" ht="30" customHeight="1">
      <c r="A36" s="34" t="inlineStr">
        <is>
          <t>• Replace or remove example records before using the workbook for operational planning.</t>
        </is>
      </c>
      <c r="B36" s="56" t="n"/>
      <c r="C36" s="56" t="n"/>
      <c r="D36" s="56" t="n"/>
      <c r="E36" s="56" t="n"/>
      <c r="F36" s="56" t="n"/>
      <c r="G36" s="56" t="n"/>
      <c r="H36" s="57" t="n"/>
    </row>
    <row r="37" ht="30" customHeight="1">
      <c r="A37" s="35" t="inlineStr">
        <is>
          <t>• Use section-level operational data only; do not enter student names, identification numbers, or contact information.</t>
        </is>
      </c>
      <c r="B37" s="56" t="n"/>
      <c r="C37" s="56" t="n"/>
      <c r="D37" s="56" t="n"/>
      <c r="E37" s="56" t="n"/>
      <c r="F37" s="56" t="n"/>
      <c r="G37" s="56" t="n"/>
      <c r="H37" s="57" t="n"/>
    </row>
    <row r="38" ht="30" customHeight="1">
      <c r="A38" s="34" t="inlineStr">
        <is>
          <t>• Blank prepared rows do not affect the Dashboard.</t>
        </is>
      </c>
      <c r="B38" s="56" t="n"/>
      <c r="C38" s="56" t="n"/>
      <c r="D38" s="56" t="n"/>
      <c r="E38" s="56" t="n"/>
      <c r="F38" s="56" t="n"/>
      <c r="G38" s="56" t="n"/>
      <c r="H38" s="57" t="n"/>
    </row>
    <row r="39" ht="30" customHeight="1">
      <c r="A39" s="35" t="inlineStr">
        <is>
          <t>• Formula results may not refresh in file-preview software. Open the workbook in Excel and allow calculation to complete.</t>
        </is>
      </c>
      <c r="B39" s="56" t="n"/>
      <c r="C39" s="56" t="n"/>
      <c r="D39" s="56" t="n"/>
      <c r="E39" s="56" t="n"/>
      <c r="F39" s="56" t="n"/>
      <c r="G39" s="56" t="n"/>
      <c r="H39" s="57" t="n"/>
    </row>
    <row r="40" ht="30" customHeight="1">
      <c r="A40" s="34" t="inlineStr">
        <is>
          <t>• This workbook is a planning aid and does not provide legal, regulatory, accreditation, or policy advice.</t>
        </is>
      </c>
      <c r="B40" s="56" t="n"/>
      <c r="C40" s="56" t="n"/>
      <c r="D40" s="56" t="n"/>
      <c r="E40" s="56" t="n"/>
      <c r="F40" s="56" t="n"/>
      <c r="G40" s="56" t="n"/>
      <c r="H40" s="57" t="n"/>
    </row>
  </sheetData>
  <mergeCells count="36">
    <mergeCell ref="A9:H9"/>
    <mergeCell ref="A39:H39"/>
    <mergeCell ref="B30:H30"/>
    <mergeCell ref="A36:H36"/>
    <mergeCell ref="B15:H15"/>
    <mergeCell ref="A1:H1"/>
    <mergeCell ref="B20:H20"/>
    <mergeCell ref="A6:H6"/>
    <mergeCell ref="B32:H32"/>
    <mergeCell ref="B26:H26"/>
    <mergeCell ref="A7:H7"/>
    <mergeCell ref="A25:H25"/>
    <mergeCell ref="B16:H16"/>
    <mergeCell ref="A37:H37"/>
    <mergeCell ref="B31:H31"/>
    <mergeCell ref="A12:H12"/>
    <mergeCell ref="B22:H22"/>
    <mergeCell ref="A3:H3"/>
    <mergeCell ref="B18:H18"/>
    <mergeCell ref="B27:H27"/>
    <mergeCell ref="B21:H21"/>
    <mergeCell ref="A5:H5"/>
    <mergeCell ref="A8:H8"/>
    <mergeCell ref="B23:H23"/>
    <mergeCell ref="A40:H40"/>
    <mergeCell ref="A4:H4"/>
    <mergeCell ref="B14:H14"/>
    <mergeCell ref="B17:H17"/>
    <mergeCell ref="A35:H35"/>
    <mergeCell ref="B13:H13"/>
    <mergeCell ref="A38:H38"/>
    <mergeCell ref="A10:H10"/>
    <mergeCell ref="B29:H29"/>
    <mergeCell ref="B19:H19"/>
    <mergeCell ref="B28:H28"/>
    <mergeCell ref="A34:H34"/>
  </mergeCells>
  <pageMargins left="0.75" right="0.75" top="1" bottom="1" header="0.5" footer="0.5"/>
  <pageSetup orientation="portrait" fitToHeight="0" fitToWidth="1"/>
  <headerFooter>
    <oddHeader/>
    <oddFooter>&amp;LEnrollment Capacity Planner&amp;RPage &amp;P of &amp;N</oddFooter>
    <evenHeader/>
    <evenFooter>&amp;LEnrollment Capacity Planner&amp;RPage &amp;P of &amp;N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2026-09-06T07:14:28Z</dcterms:created>
  <dcterms:modified xmlns:dcterms="http://purl.org/dc/terms/" xmlns:xsi="http://www.w3.org/2001/XMLSchema-instance" xsi:type="dcterms:W3CDTF">2026-09-06T07:14:30+00:00Z</dcterms:modified>
</cp:coreProperties>
</file>