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Exam Schedule" sheetId="2" state="visible" r:id="rId2"/>
    <sheet xmlns:r="http://schemas.openxmlformats.org/officeDocument/2006/relationships" name="Reference Data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'Exam Schedule'!$A$5:$X$205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03238"/>
      <sz val="10"/>
    </font>
    <font>
      <name val="Calibri"/>
      <b val="1"/>
      <color rgb="00FFFFFF"/>
      <sz val="10"/>
    </font>
    <font>
      <name val="Calibri"/>
      <b val="1"/>
      <color rgb="00203238"/>
      <sz val="18"/>
    </font>
    <font>
      <name val="Calibri"/>
      <b val="1"/>
      <color rgb="00203238"/>
      <sz val="15"/>
    </font>
    <font>
      <name val="Calibri"/>
      <color rgb="00203238"/>
      <sz val="10"/>
    </font>
    <font>
      <name val="Calibri"/>
      <b val="1"/>
      <color rgb="00FFFFFF"/>
      <sz val="11"/>
    </font>
  </fonts>
  <fills count="11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E7E6E6"/>
      </patternFill>
    </fill>
    <fill>
      <patternFill patternType="solid">
        <fgColor rgb="002F6F73"/>
      </patternFill>
    </fill>
    <fill>
      <patternFill patternType="solid">
        <fgColor rgb="00D9EAF7"/>
      </patternFill>
    </fill>
    <fill>
      <patternFill patternType="solid">
        <fgColor rgb="00FFF2CC"/>
      </patternFill>
    </fill>
    <fill>
      <patternFill patternType="solid">
        <fgColor rgb="00E2F0D9"/>
      </patternFill>
    </fill>
    <fill>
      <patternFill patternType="solid">
        <fgColor rgb="00F4CCCC"/>
      </patternFill>
    </fill>
    <fill>
      <patternFill patternType="solid">
        <fgColor rgb="00F3F7F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164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0" fillId="9" borderId="1" applyAlignment="1" pivotButton="0" quotePrefix="0" xfId="0">
      <alignment horizontal="left" vertical="center"/>
    </xf>
    <xf numFmtId="0" fontId="0" fillId="9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2" fillId="5" borderId="0" applyAlignment="1" pivotButton="0" quotePrefix="0" xfId="0">
      <alignment horizontal="left" vertical="top" wrapText="1"/>
    </xf>
    <xf numFmtId="0" fontId="0" fillId="5" borderId="0" pivotButton="0" quotePrefix="0" xfId="0"/>
    <xf numFmtId="0" fontId="0" fillId="3" borderId="1" pivotButton="0" quotePrefix="0" xfId="0"/>
    <xf numFmtId="0" fontId="0" fillId="6" borderId="1" pivotButton="0" quotePrefix="0" xfId="0"/>
    <xf numFmtId="0" fontId="0" fillId="8" borderId="1" pivotButton="0" quotePrefix="0" xfId="0"/>
    <xf numFmtId="0" fontId="6" fillId="3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top" wrapText="1"/>
    </xf>
    <xf numFmtId="164" fontId="6" fillId="5" borderId="1" applyAlignment="1" pivotButton="0" quotePrefix="0" xfId="0">
      <alignment horizontal="left" vertical="center"/>
    </xf>
    <xf numFmtId="18" fontId="6" fillId="5" borderId="1" applyAlignment="1" pivotButton="0" quotePrefix="0" xfId="0">
      <alignment horizontal="left" vertical="center"/>
    </xf>
    <xf numFmtId="1" fontId="6" fillId="3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center" vertical="center"/>
    </xf>
    <xf numFmtId="9" fontId="0" fillId="5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left" vertical="top" wrapText="1"/>
    </xf>
    <xf numFmtId="0" fontId="0" fillId="10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/>
    </xf>
    <xf numFmtId="0" fontId="0" fillId="9" borderId="1" pivotButton="0" quotePrefix="0" xfId="0"/>
    <xf numFmtId="0" fontId="0" fillId="10" borderId="1" pivotButton="0" quotePrefix="0" xfId="0"/>
  </cellXfs>
  <cellStyles count="1">
    <cellStyle name="Normal" xfId="0" builtinId="0" hidden="0"/>
  </cellStyles>
  <dxfs count="4">
    <dxf>
      <font>
        <name val="Calibri"/>
        <color rgb="00B7473A"/>
        <sz val="10"/>
      </font>
      <fill>
        <patternFill patternType="solid">
          <fgColor rgb="00F4CCCC"/>
        </patternFill>
      </fill>
    </dxf>
    <dxf>
      <font>
        <name val="Calibri"/>
        <strike val="1"/>
        <color rgb="00666666"/>
        <sz val="10"/>
      </font>
      <fill>
        <patternFill patternType="solid">
          <fgColor rgb="00D9D9D9"/>
        </patternFill>
      </fill>
    </dxf>
    <dxf>
      <fill>
        <patternFill patternType="solid">
          <fgColor rgb="00FFF2CC"/>
        </patternFill>
      </fill>
    </dxf>
    <dxf>
      <font>
        <name val="Calibri"/>
        <color rgb="002F7D5B"/>
        <sz val="10"/>
      </font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Exams by Schedule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'Dashboard'!$A$13:$A$17</f>
            </numRef>
          </cat>
          <val>
            <numRef>
              <f>'Dashboard'!$B$13:$B$17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Exam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Exams by Delivery Mode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'Dashboard'!E12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'Dashboard'!$D$13:$D$16</f>
            </numRef>
          </cat>
          <val>
            <numRef>
              <f>'Dashboard'!$E$13:$E$16</f>
            </numRef>
          </val>
        </ser>
        <dLbls>
          <showVal val="1"/>
          <showCatName val="1"/>
          <showLeaderLines val="1"/>
        </dLbls>
        <firstSliceAng val="0"/>
        <holeSize val="48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48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48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ExamScheduleTable" displayName="ExamScheduleTable" ref="A5:X205" headerRowCount="1">
  <autoFilter ref="A5:X205"/>
  <tableColumns count="24">
    <tableColumn id="1" name="Record Number"/>
    <tableColumn id="2" name="Exam ID"/>
    <tableColumn id="3" name="Course Code"/>
    <tableColumn id="4" name="Course or Program Name"/>
    <tableColumn id="5" name="Exam Date"/>
    <tableColumn id="6" name="Start Time"/>
    <tableColumn id="7" name="End Time"/>
    <tableColumn id="8" name="Duration (Minutes)"/>
    <tableColumn id="9" name="Time Zone"/>
    <tableColumn id="10" name="Building or Platform"/>
    <tableColumn id="11" name="Room or Meeting Code"/>
    <tableColumn id="12" name="Delivery Mode"/>
    <tableColumn id="13" name="Room Capacity"/>
    <tableColumn id="14" name="Expected Attendance"/>
    <tableColumn id="15" name="Lead Proctor"/>
    <tableColumn id="16" name="Backup Proctor"/>
    <tableColumn id="17" name="Accommodation Setup"/>
    <tableColumn id="18" name="Schedule Status"/>
    <tableColumn id="19" name="Materials Due Date"/>
    <tableColumn id="20" name="Materials Status"/>
    <tableColumn id="21" name="Notes"/>
    <tableColumn id="22" name="Conflict Check"/>
    <tableColumn id="23" name="Capacity Check"/>
    <tableColumn id="24" name="Action Need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28" customHeight="1">
      <c r="A1" s="1" t="inlineStr">
        <is>
          <t>Exam Schedule Planner Dashboard</t>
        </is>
      </c>
    </row>
    <row r="2">
      <c r="A2" s="2" t="inlineStr">
        <is>
          <t>Schedule As Of</t>
        </is>
      </c>
      <c r="B2" s="3">
        <f>TODAY()</f>
        <v/>
      </c>
      <c r="D2" s="2" t="inlineStr">
        <is>
          <t>Upcoming Window</t>
        </is>
      </c>
      <c r="E2" s="4">
        <f>'Reference Data'!B3</f>
        <v/>
      </c>
      <c r="F2" s="2" t="inlineStr">
        <is>
          <t>days</t>
        </is>
      </c>
    </row>
    <row r="3"/>
    <row r="4">
      <c r="A4" s="5" t="inlineStr">
        <is>
          <t>Total Scheduled Exams</t>
        </is>
      </c>
      <c r="C4" s="5" t="inlineStr">
        <is>
          <t>Upcoming Exams</t>
        </is>
      </c>
      <c r="E4" s="5" t="inlineStr">
        <is>
          <t>Confirmed Exams</t>
        </is>
      </c>
      <c r="G4" s="5" t="inlineStr">
        <is>
          <t>Open Alerts</t>
        </is>
      </c>
    </row>
    <row r="5">
      <c r="A5" s="6">
        <f>COUNTIFS('Exam Schedule'!$B$6:$B$205,"&lt;&gt;",'Exam Schedule'!$R$6:$R$205,"&lt;&gt;Canceled")</f>
        <v/>
      </c>
      <c r="C5" s="7">
        <f>COUNTIFS('Exam Schedule'!$E$6:$E$205,"&gt;="&amp;TODAY(),'Exam Schedule'!$E$6:$E$205,"&lt;="&amp;TODAY()+'Reference Data'!$B$3,'Exam Schedule'!$R$6:$R$205,"&lt;&gt;Canceled")</f>
        <v/>
      </c>
      <c r="E5" s="8">
        <f>COUNTIFS('Exam Schedule'!$R$6:$R$205,"Confirmed")</f>
        <v/>
      </c>
      <c r="G5" s="9">
        <f>COUNTIFS('Exam Schedule'!$X$6:$X$205,"&lt;&gt;",'Exam Schedule'!$X$6:$X$205,"&lt;&gt;No action needed")</f>
        <v/>
      </c>
    </row>
    <row r="6"/>
    <row r="7"/>
    <row r="8">
      <c r="A8" s="5" t="inlineStr">
        <is>
          <t>Room or Proctor Conflicts</t>
        </is>
      </c>
      <c r="C8" s="5" t="inlineStr">
        <is>
          <t>Capacity Issues</t>
        </is>
      </c>
      <c r="E8" s="5" t="inlineStr">
        <is>
          <t>Materials Not Ready</t>
        </is>
      </c>
      <c r="G8" s="5" t="inlineStr">
        <is>
          <t>Exams Awaiting Confirmation</t>
        </is>
      </c>
    </row>
    <row r="9">
      <c r="A9" s="10">
        <f>COUNTIF('Exam Schedule'!$V$6:$V$205,"Room conflict")+COUNTIF('Exam Schedule'!$V$6:$V$205,"Proctor conflict")+COUNTIF('Exam Schedule'!$V$6:$V$205,"Room and proctor conflict")</f>
        <v/>
      </c>
      <c r="C9" s="10">
        <f>COUNTIF('Exam Schedule'!$W$6:$W$205,"Capacity exceeded")</f>
        <v/>
      </c>
      <c r="E9" s="10">
        <f>COUNTIFS('Exam Schedule'!$T$6:$T$205,"&lt;&gt;Ready",'Exam Schedule'!$T$6:$T$205,"&lt;&gt;Not required",'Exam Schedule'!$B$6:$B$205,"&lt;&gt;",'Exam Schedule'!$R$6:$R$205,"&lt;&gt;Canceled")</f>
        <v/>
      </c>
      <c r="G9" s="10">
        <f>COUNTIF('Exam Schedule'!$R$6:$R$205,"Tentative")</f>
        <v/>
      </c>
    </row>
    <row r="10"/>
    <row r="11"/>
    <row r="12">
      <c r="A12" s="11" t="inlineStr">
        <is>
          <t>Schedule Status</t>
        </is>
      </c>
      <c r="B12" s="11" t="inlineStr">
        <is>
          <t>Exam Count</t>
        </is>
      </c>
      <c r="D12" s="11" t="inlineStr">
        <is>
          <t>Delivery Mode</t>
        </is>
      </c>
      <c r="E12" s="11" t="inlineStr">
        <is>
          <t>Exam Count</t>
        </is>
      </c>
      <c r="G12" s="11" t="inlineStr">
        <is>
          <t>Alert Category</t>
        </is>
      </c>
      <c r="H12" s="11" t="inlineStr">
        <is>
          <t>Count</t>
        </is>
      </c>
    </row>
    <row r="13">
      <c r="A13" s="12" t="inlineStr">
        <is>
          <t>Draft</t>
        </is>
      </c>
      <c r="B13" s="13">
        <f>COUNTIF('Exam Schedule'!$R$6:$R$205,A13)</f>
        <v/>
      </c>
      <c r="D13" s="12" t="inlineStr">
        <is>
          <t>In Person</t>
        </is>
      </c>
      <c r="E13" s="13">
        <f>COUNTIF('Exam Schedule'!$L$6:$L$205,D13)</f>
        <v/>
      </c>
      <c r="G13" s="12" t="inlineStr">
        <is>
          <t>Scheduling Conflict</t>
        </is>
      </c>
      <c r="H13" s="13">
        <f>COUNTIF('Exam Schedule'!$X$6:$X$205,"Resolve scheduling conflict")</f>
        <v/>
      </c>
    </row>
    <row r="14">
      <c r="A14" s="14" t="inlineStr">
        <is>
          <t>Tentative</t>
        </is>
      </c>
      <c r="B14" s="15">
        <f>COUNTIF('Exam Schedule'!$R$6:$R$205,A14)</f>
        <v/>
      </c>
      <c r="D14" s="14" t="inlineStr">
        <is>
          <t>Online</t>
        </is>
      </c>
      <c r="E14" s="15">
        <f>COUNTIF('Exam Schedule'!$L$6:$L$205,D14)</f>
        <v/>
      </c>
      <c r="G14" s="14" t="inlineStr">
        <is>
          <t>Capacity Exceeded</t>
        </is>
      </c>
      <c r="H14" s="15">
        <f>COUNTIF('Exam Schedule'!$X$6:$X$205,"Move exam or reduce attendance")</f>
        <v/>
      </c>
    </row>
    <row r="15">
      <c r="A15" s="12" t="inlineStr">
        <is>
          <t>Confirmed</t>
        </is>
      </c>
      <c r="B15" s="13">
        <f>COUNTIF('Exam Schedule'!$R$6:$R$205,A15)</f>
        <v/>
      </c>
      <c r="D15" s="12" t="inlineStr">
        <is>
          <t>Hybrid</t>
        </is>
      </c>
      <c r="E15" s="13">
        <f>COUNTIF('Exam Schedule'!$L$6:$L$205,D15)</f>
        <v/>
      </c>
      <c r="G15" s="12" t="inlineStr">
        <is>
          <t>Materials Overdue</t>
        </is>
      </c>
      <c r="H15" s="13">
        <f>COUNTIF('Exam Schedule'!$X$6:$X$205,"Materials overdue")</f>
        <v/>
      </c>
    </row>
    <row r="16">
      <c r="A16" s="14" t="inlineStr">
        <is>
          <t>Completed</t>
        </is>
      </c>
      <c r="B16" s="15">
        <f>COUNTIF('Exam Schedule'!$R$6:$R$205,A16)</f>
        <v/>
      </c>
      <c r="D16" s="14" t="inlineStr">
        <is>
          <t>Testing Center</t>
        </is>
      </c>
      <c r="E16" s="15">
        <f>COUNTIF('Exam Schedule'!$L$6:$L$205,D16)</f>
        <v/>
      </c>
      <c r="G16" s="14" t="inlineStr">
        <is>
          <t>Missing Required Details</t>
        </is>
      </c>
      <c r="H16" s="15">
        <f>COUNTIF('Exam Schedule'!$X$6:$X$205,"Complete required details")</f>
        <v/>
      </c>
    </row>
    <row r="17">
      <c r="A17" s="12" t="inlineStr">
        <is>
          <t>Canceled</t>
        </is>
      </c>
      <c r="B17" s="13">
        <f>COUNTIF('Exam Schedule'!$R$6:$R$205,A17)</f>
        <v/>
      </c>
      <c r="E17">
        <f>""</f>
        <v/>
      </c>
      <c r="G17" s="12" t="inlineStr">
        <is>
          <t>Upcoming and Unconfirmed</t>
        </is>
      </c>
      <c r="H17" s="13">
        <f>COUNTIF('Exam Schedule'!$X$6:$X$205,"Confirm upcoming exam")</f>
        <v/>
      </c>
    </row>
    <row r="18">
      <c r="B18">
        <f>""</f>
        <v/>
      </c>
      <c r="E18">
        <f>""</f>
        <v/>
      </c>
      <c r="H18">
        <f>""</f>
        <v/>
      </c>
    </row>
    <row r="19">
      <c r="B19">
        <f>""</f>
        <v/>
      </c>
      <c r="E19">
        <f>""</f>
        <v/>
      </c>
      <c r="H19">
        <f>""</f>
        <v/>
      </c>
    </row>
    <row r="20">
      <c r="B20">
        <f>""</f>
        <v/>
      </c>
      <c r="E20">
        <f>""</f>
        <v/>
      </c>
      <c r="H20">
        <f>""</f>
        <v/>
      </c>
    </row>
    <row r="21">
      <c r="B21">
        <f>""</f>
        <v/>
      </c>
      <c r="E21">
        <f>""</f>
        <v/>
      </c>
      <c r="H21">
        <f>""</f>
        <v/>
      </c>
    </row>
    <row r="22">
      <c r="B22">
        <f>""</f>
        <v/>
      </c>
      <c r="E22">
        <f>""</f>
        <v/>
      </c>
      <c r="H22">
        <f>""</f>
        <v/>
      </c>
    </row>
    <row r="23">
      <c r="B23">
        <f>""</f>
        <v/>
      </c>
      <c r="E23">
        <f>""</f>
        <v/>
      </c>
      <c r="H23">
        <f>""</f>
        <v/>
      </c>
    </row>
    <row r="24">
      <c r="B24">
        <f>""</f>
        <v/>
      </c>
      <c r="E24">
        <f>""</f>
        <v/>
      </c>
      <c r="H24">
        <f>""</f>
        <v/>
      </c>
    </row>
    <row r="25">
      <c r="B25">
        <f>""</f>
        <v/>
      </c>
      <c r="E25">
        <f>""</f>
        <v/>
      </c>
      <c r="H25">
        <f>""</f>
        <v/>
      </c>
    </row>
    <row r="26">
      <c r="B26">
        <f>""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 ht="34" customHeight="1">
      <c r="A36" s="16" t="inlineStr">
        <is>
          <t>Review red alerts before finalizing the schedule. Dashboard results update from the Exam Schedule worksheet.</t>
        </is>
      </c>
      <c r="B36" s="17">
        <f>""</f>
        <v/>
      </c>
      <c r="C36" s="17" t="n"/>
      <c r="D36" s="17" t="n"/>
      <c r="E36" s="17">
        <f>""</f>
        <v/>
      </c>
      <c r="F36" s="17" t="n"/>
      <c r="G36" s="17" t="n"/>
      <c r="H36" s="17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1">
    <mergeCell ref="A1:H1"/>
  </mergeCells>
  <conditionalFormatting sqref="G5">
    <cfRule type="cellIs" priority="1" operator="greater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4" customWidth="1" min="3" max="3"/>
    <col width="28" customWidth="1" min="4" max="4"/>
    <col width="13" customWidth="1" min="5" max="5"/>
    <col width="12" customWidth="1" min="6" max="6"/>
    <col width="12" customWidth="1" min="7" max="7"/>
    <col width="18" customWidth="1" min="8" max="8"/>
    <col width="15" customWidth="1" min="9" max="9"/>
    <col width="24" customWidth="1" min="10" max="10"/>
    <col width="20" customWidth="1" min="11" max="11"/>
    <col width="16" customWidth="1" min="12" max="12"/>
    <col width="16" customWidth="1" min="13" max="13"/>
    <col width="16" customWidth="1" min="14" max="14"/>
    <col width="20" customWidth="1" min="15" max="15"/>
    <col width="20" customWidth="1" min="16" max="16"/>
    <col width="24" customWidth="1" min="17" max="17"/>
    <col width="16" customWidth="1" min="18" max="18"/>
    <col width="18" customWidth="1" min="19" max="19"/>
    <col width="18" customWidth="1" min="20" max="20"/>
    <col width="32" customWidth="1" min="21" max="21"/>
    <col width="24" customWidth="1" min="22" max="22"/>
    <col width="24" customWidth="1" min="23" max="23"/>
    <col width="30" customWidth="1" min="24" max="24"/>
  </cols>
  <sheetData>
    <row r="1" ht="28" customHeight="1">
      <c r="A1" s="1" t="inlineStr">
        <is>
          <t>Exam Schedule</t>
        </is>
      </c>
    </row>
    <row r="2" ht="30" customHeight="1">
      <c r="A2" s="18" t="inlineStr">
        <is>
          <t>Enter one row per exam event. Blue cells are editable; gray cells are calculated. Do not enter student-level information.</t>
        </is>
      </c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  <c r="O2" s="19" t="n"/>
      <c r="P2" s="19" t="n"/>
      <c r="Q2" s="19" t="n"/>
      <c r="R2" s="19" t="n"/>
      <c r="S2" s="19" t="n"/>
      <c r="T2" s="19" t="n"/>
      <c r="U2" s="19" t="n"/>
      <c r="V2" s="19" t="n"/>
      <c r="W2" s="19" t="n"/>
      <c r="X2" s="19" t="n"/>
    </row>
    <row r="3">
      <c r="A3" s="2" t="inlineStr">
        <is>
          <t>Input</t>
        </is>
      </c>
      <c r="B3" s="17" t="n"/>
      <c r="D3" s="2" t="inlineStr">
        <is>
          <t>Calculated</t>
        </is>
      </c>
      <c r="E3" s="20" t="n"/>
      <c r="G3" s="2" t="inlineStr">
        <is>
          <t>Warning</t>
        </is>
      </c>
      <c r="H3" s="21" t="n"/>
      <c r="J3" s="2" t="inlineStr">
        <is>
          <t>Critical Alert</t>
        </is>
      </c>
      <c r="K3" s="22" t="n"/>
    </row>
    <row r="5" ht="34" customHeight="1">
      <c r="A5" s="11" t="inlineStr">
        <is>
          <t>Record Number</t>
        </is>
      </c>
      <c r="B5" s="11" t="inlineStr">
        <is>
          <t>Exam ID</t>
        </is>
      </c>
      <c r="C5" s="11" t="inlineStr">
        <is>
          <t>Course Code</t>
        </is>
      </c>
      <c r="D5" s="11" t="inlineStr">
        <is>
          <t>Course or Program Name</t>
        </is>
      </c>
      <c r="E5" s="11" t="inlineStr">
        <is>
          <t>Exam Date</t>
        </is>
      </c>
      <c r="F5" s="11" t="inlineStr">
        <is>
          <t>Start Time</t>
        </is>
      </c>
      <c r="G5" s="11" t="inlineStr">
        <is>
          <t>End Time</t>
        </is>
      </c>
      <c r="H5" s="11" t="inlineStr">
        <is>
          <t>Duration (Minutes)</t>
        </is>
      </c>
      <c r="I5" s="11" t="inlineStr">
        <is>
          <t>Time Zone</t>
        </is>
      </c>
      <c r="J5" s="11" t="inlineStr">
        <is>
          <t>Building or Platform</t>
        </is>
      </c>
      <c r="K5" s="11" t="inlineStr">
        <is>
          <t>Room or Meeting Code</t>
        </is>
      </c>
      <c r="L5" s="11" t="inlineStr">
        <is>
          <t>Delivery Mode</t>
        </is>
      </c>
      <c r="M5" s="11" t="inlineStr">
        <is>
          <t>Room Capacity</t>
        </is>
      </c>
      <c r="N5" s="11" t="inlineStr">
        <is>
          <t>Expected Attendance</t>
        </is>
      </c>
      <c r="O5" s="11" t="inlineStr">
        <is>
          <t>Lead Proctor</t>
        </is>
      </c>
      <c r="P5" s="11" t="inlineStr">
        <is>
          <t>Backup Proctor</t>
        </is>
      </c>
      <c r="Q5" s="11" t="inlineStr">
        <is>
          <t>Accommodation Setup</t>
        </is>
      </c>
      <c r="R5" s="11" t="inlineStr">
        <is>
          <t>Schedule Status</t>
        </is>
      </c>
      <c r="S5" s="11" t="inlineStr">
        <is>
          <t>Materials Due Date</t>
        </is>
      </c>
      <c r="T5" s="11" t="inlineStr">
        <is>
          <t>Materials Status</t>
        </is>
      </c>
      <c r="U5" s="11" t="inlineStr">
        <is>
          <t>Notes</t>
        </is>
      </c>
      <c r="V5" s="11" t="inlineStr">
        <is>
          <t>Conflict Check</t>
        </is>
      </c>
      <c r="W5" s="11" t="inlineStr">
        <is>
          <t>Capacity Check</t>
        </is>
      </c>
      <c r="X5" s="11" t="inlineStr">
        <is>
          <t>Action Needed</t>
        </is>
      </c>
    </row>
    <row r="6">
      <c r="A6" s="23">
        <f>IF($B6="","",ROW()-5)</f>
        <v/>
      </c>
      <c r="B6" s="24" t="inlineStr">
        <is>
          <t>NSP-2601</t>
        </is>
      </c>
      <c r="C6" s="24" t="inlineStr">
        <is>
          <t>BUS-210</t>
        </is>
      </c>
      <c r="D6" s="25" t="inlineStr">
        <is>
          <t>Applied Business Communication</t>
        </is>
      </c>
      <c r="E6" s="26" t="n">
        <v>46280</v>
      </c>
      <c r="F6" s="27" t="n">
        <v>0.375</v>
      </c>
      <c r="G6" s="27" t="n">
        <v>0.4375</v>
      </c>
      <c r="H6" s="28">
        <f>IF(OR($B6="",$F6="",$G6=""),"",IF($G6&lt;=$F6,"",ROUND(($G6-$F6)*1440,0)))</f>
        <v/>
      </c>
      <c r="I6" s="24" t="inlineStr">
        <is>
          <t>Eastern Time</t>
        </is>
      </c>
      <c r="J6" s="25" t="inlineStr">
        <is>
          <t>Northstar Learning Center</t>
        </is>
      </c>
      <c r="K6" s="24" t="inlineStr">
        <is>
          <t>Room 204</t>
        </is>
      </c>
      <c r="L6" s="24" t="inlineStr">
        <is>
          <t>In Person</t>
        </is>
      </c>
      <c r="M6" s="29" t="n">
        <v>30</v>
      </c>
      <c r="N6" s="29" t="n">
        <v>26</v>
      </c>
      <c r="O6" s="24" t="inlineStr">
        <is>
          <t>Avery Brooks</t>
        </is>
      </c>
      <c r="P6" s="24" t="inlineStr">
        <is>
          <t>Jordan Lee</t>
        </is>
      </c>
      <c r="Q6" s="25" t="inlineStr">
        <is>
          <t>Standard setup</t>
        </is>
      </c>
      <c r="R6" s="24" t="inlineStr">
        <is>
          <t>Confirmed</t>
        </is>
      </c>
      <c r="S6" s="26" t="n">
        <v>46275</v>
      </c>
      <c r="T6" s="24" t="inlineStr">
        <is>
          <t>Ready</t>
        </is>
      </c>
      <c r="U6" s="25" t="inlineStr">
        <is>
          <t>Printed packets stored with program office.</t>
        </is>
      </c>
      <c r="V6" s="30">
        <f>IF($B6="","",IF(OR($E6="",$F6="",$G6=""),"",IF(AND($K6&lt;&gt;"",SUMPRODUCT(($E$6:$E$205=$E6)*($K$6:$K$205=$K6)*($F$6:$F$205&lt;$G6)*($G$6:$G$205&gt;$F6)*($B$6:$B$205&lt;&gt;"")*($R$6:$R$205&lt;&gt;"Canceled"))&gt;1,$O6&lt;&gt;"",SUMPRODUCT(($E$6:$E$205=$E6)*($O$6:$O$205=$O6)*($F$6:$F$205&lt;$G6)*($G$6:$G$205&gt;$F6)*($B$6:$B$205&lt;&gt;"")*($R$6:$R$205&lt;&gt;"Canceled"))&gt;1),"Room and proctor conflict",IF(AND($K6&lt;&gt;"",SUMPRODUCT(($E$6:$E$205=$E6)*($K$6:$K$205=$K6)*($F$6:$F$205&lt;$G6)*($G$6:$G$205&gt;$F6)*($B$6:$B$205&lt;&gt;"")*($R$6:$R$205&lt;&gt;"Canceled"))&gt;1),"Room conflict",IF(AND($O6&lt;&gt;"",SUMPRODUCT(($E$6:$E$205=$E6)*($O$6:$O$205=$O6)*($F$6:$F$205&lt;$G6)*($G$6:$G$205&gt;$F6)*($B$6:$B$205&lt;&gt;"")*($R$6:$R$205&lt;&gt;"Canceled"))&gt;1),"Proctor conflict","No conflict")))))</f>
        <v/>
      </c>
      <c r="W6" s="30">
        <f>IF($B6="","",IF($L6="Online","Not applicable",IF(OR($M6="",$N6=""),"Details missing",IF($N6&gt;$M6,"Capacity exceeded","Capacity sufficient"))))</f>
        <v/>
      </c>
      <c r="X6" s="30">
        <f>IF($B6="","",IF(OR($C6="",$D6="",$E6="",$F6="",$G6="",$I6="",$J6="",$L6="",$N6="",$O6="",$Q6="",$R6="",$T6=""),"Complete required details",IF(OR($V6="Room conflict",$V6="Proctor conflict",$V6="Room and proctor conflict"),"Resolve scheduling conflict",IF($W6="Capacity exceeded","Move exam or reduce attendance",IF(AND($S6&lt;&gt;"",$S6&lt;TODAY(),$T6&lt;&gt;"Ready",$T6&lt;&gt;"Not required",$R6&lt;&gt;"Completed",$R6&lt;&gt;"Canceled"),"Materials overdue",IF(AND($E6&gt;=TODAY(),$E6&lt;=TODAY()+'Reference Data'!$B$3,OR($R6="Draft",$R6="Tentative")),"Confirm upcoming exam","No action needed"))))))</f>
        <v/>
      </c>
    </row>
    <row r="7">
      <c r="A7" s="23">
        <f>IF($B7="","",ROW()-5)</f>
        <v/>
      </c>
      <c r="B7" s="24" t="inlineStr">
        <is>
          <t>NSP-2602</t>
        </is>
      </c>
      <c r="C7" s="24" t="inlineStr">
        <is>
          <t>DAT-115</t>
        </is>
      </c>
      <c r="D7" s="25" t="inlineStr">
        <is>
          <t>Data Foundations</t>
        </is>
      </c>
      <c r="E7" s="26" t="n">
        <v>46280</v>
      </c>
      <c r="F7" s="27" t="n">
        <v>0.4166666666666667</v>
      </c>
      <c r="G7" s="27" t="n">
        <v>0.4791666666666667</v>
      </c>
      <c r="H7" s="28">
        <f>IF(OR($B7="",$F7="",$G7=""),"",IF($G7&lt;=$F7,"",ROUND(($G7-$F7)*1440,0)))</f>
        <v/>
      </c>
      <c r="I7" s="24" t="inlineStr">
        <is>
          <t>Eastern Time</t>
        </is>
      </c>
      <c r="J7" s="25" t="inlineStr">
        <is>
          <t>Northstar Learning Center</t>
        </is>
      </c>
      <c r="K7" s="24" t="inlineStr">
        <is>
          <t>Room 204</t>
        </is>
      </c>
      <c r="L7" s="24" t="inlineStr">
        <is>
          <t>In Person</t>
        </is>
      </c>
      <c r="M7" s="29" t="n">
        <v>30</v>
      </c>
      <c r="N7" s="29" t="n">
        <v>24</v>
      </c>
      <c r="O7" s="24" t="inlineStr">
        <is>
          <t>Morgan Patel</t>
        </is>
      </c>
      <c r="P7" s="24" t="inlineStr">
        <is>
          <t>Casey Rivera</t>
        </is>
      </c>
      <c r="Q7" s="25" t="inlineStr">
        <is>
          <t>Reduced-distraction room</t>
        </is>
      </c>
      <c r="R7" s="24" t="inlineStr">
        <is>
          <t>Confirmed</t>
        </is>
      </c>
      <c r="S7" s="26" t="n">
        <v>46276</v>
      </c>
      <c r="T7" s="24" t="inlineStr">
        <is>
          <t>Ready</t>
        </is>
      </c>
      <c r="U7" s="25" t="inlineStr">
        <is>
          <t>Room overlap is intentional example data for review.</t>
        </is>
      </c>
      <c r="V7" s="30">
        <f>IF($B7="","",IF(OR($E7="",$F7="",$G7=""),"",IF(AND($K7&lt;&gt;"",SUMPRODUCT(($E$6:$E$205=$E7)*($K$6:$K$205=$K7)*($F$6:$F$205&lt;$G7)*($G$6:$G$205&gt;$F7)*($B$6:$B$205&lt;&gt;"")*($R$6:$R$205&lt;&gt;"Canceled"))&gt;1,$O7&lt;&gt;"",SUMPRODUCT(($E$6:$E$205=$E7)*($O$6:$O$205=$O7)*($F$6:$F$205&lt;$G7)*($G$6:$G$205&gt;$F7)*($B$6:$B$205&lt;&gt;"")*($R$6:$R$205&lt;&gt;"Canceled"))&gt;1),"Room and proctor conflict",IF(AND($K7&lt;&gt;"",SUMPRODUCT(($E$6:$E$205=$E7)*($K$6:$K$205=$K7)*($F$6:$F$205&lt;$G7)*($G$6:$G$205&gt;$F7)*($B$6:$B$205&lt;&gt;"")*($R$6:$R$205&lt;&gt;"Canceled"))&gt;1),"Room conflict",IF(AND($O7&lt;&gt;"",SUMPRODUCT(($E$6:$E$205=$E7)*($O$6:$O$205=$O7)*($F$6:$F$205&lt;$G7)*($G$6:$G$205&gt;$F7)*($B$6:$B$205&lt;&gt;"")*($R$6:$R$205&lt;&gt;"Canceled"))&gt;1),"Proctor conflict","No conflict")))))</f>
        <v/>
      </c>
      <c r="W7" s="30">
        <f>IF($B7="","",IF($L7="Online","Not applicable",IF(OR($M7="",$N7=""),"Details missing",IF($N7&gt;$M7,"Capacity exceeded","Capacity sufficient"))))</f>
        <v/>
      </c>
      <c r="X7" s="30">
        <f>IF($B7="","",IF(OR($C7="",$D7="",$E7="",$F7="",$G7="",$I7="",$J7="",$L7="",$N7="",$O7="",$Q7="",$R7="",$T7=""),"Complete required details",IF(OR($V7="Room conflict",$V7="Proctor conflict",$V7="Room and proctor conflict"),"Resolve scheduling conflict",IF($W7="Capacity exceeded","Move exam or reduce attendance",IF(AND($S7&lt;&gt;"",$S7&lt;TODAY(),$T7&lt;&gt;"Ready",$T7&lt;&gt;"Not required",$R7&lt;&gt;"Completed",$R7&lt;&gt;"Canceled"),"Materials overdue",IF(AND($E7&gt;=TODAY(),$E7&lt;=TODAY()+'Reference Data'!$B$3,OR($R7="Draft",$R7="Tentative")),"Confirm upcoming exam","No action needed"))))))</f>
        <v/>
      </c>
    </row>
    <row r="8">
      <c r="A8" s="23">
        <f>IF($B8="","",ROW()-5)</f>
        <v/>
      </c>
      <c r="B8" s="24" t="inlineStr">
        <is>
          <t>NSP-2603</t>
        </is>
      </c>
      <c r="C8" s="24" t="inlineStr">
        <is>
          <t>HLT-130</t>
        </is>
      </c>
      <c r="D8" s="25" t="inlineStr">
        <is>
          <t>Health Services Terminology</t>
        </is>
      </c>
      <c r="E8" s="26" t="n">
        <v>46281</v>
      </c>
      <c r="F8" s="27" t="n">
        <v>0.5416666666666666</v>
      </c>
      <c r="G8" s="27" t="n">
        <v>0.6041666666666666</v>
      </c>
      <c r="H8" s="28">
        <f>IF(OR($B8="",$F8="",$G8=""),"",IF($G8&lt;=$F8,"",ROUND(($G8-$F8)*1440,0)))</f>
        <v/>
      </c>
      <c r="I8" s="24" t="inlineStr">
        <is>
          <t>Central Time</t>
        </is>
      </c>
      <c r="J8" s="25" t="inlineStr">
        <is>
          <t>Harborview Training Annex</t>
        </is>
      </c>
      <c r="K8" s="24" t="inlineStr">
        <is>
          <t>Lab 3</t>
        </is>
      </c>
      <c r="L8" s="24" t="inlineStr">
        <is>
          <t>In Person</t>
        </is>
      </c>
      <c r="M8" s="29" t="n">
        <v>22</v>
      </c>
      <c r="N8" s="29" t="n">
        <v>25</v>
      </c>
      <c r="O8" s="24" t="inlineStr">
        <is>
          <t>Jordan Lee</t>
        </is>
      </c>
      <c r="P8" s="24" t="inlineStr">
        <is>
          <t>Taylor Nguyen</t>
        </is>
      </c>
      <c r="Q8" s="25" t="inlineStr">
        <is>
          <t>Accessible workstation</t>
        </is>
      </c>
      <c r="R8" s="24" t="inlineStr">
        <is>
          <t>Tentative</t>
        </is>
      </c>
      <c r="S8" s="26" t="n">
        <v>46274</v>
      </c>
      <c r="T8" s="24" t="inlineStr">
        <is>
          <t>In preparation</t>
        </is>
      </c>
      <c r="U8" s="25" t="inlineStr">
        <is>
          <t>Capacity issue requires reassignment.</t>
        </is>
      </c>
      <c r="V8" s="30">
        <f>IF($B8="","",IF(OR($E8="",$F8="",$G8=""),"",IF(AND($K8&lt;&gt;"",SUMPRODUCT(($E$6:$E$205=$E8)*($K$6:$K$205=$K8)*($F$6:$F$205&lt;$G8)*($G$6:$G$205&gt;$F8)*($B$6:$B$205&lt;&gt;"")*($R$6:$R$205&lt;&gt;"Canceled"))&gt;1,$O8&lt;&gt;"",SUMPRODUCT(($E$6:$E$205=$E8)*($O$6:$O$205=$O8)*($F$6:$F$205&lt;$G8)*($G$6:$G$205&gt;$F8)*($B$6:$B$205&lt;&gt;"")*($R$6:$R$205&lt;&gt;"Canceled"))&gt;1),"Room and proctor conflict",IF(AND($K8&lt;&gt;"",SUMPRODUCT(($E$6:$E$205=$E8)*($K$6:$K$205=$K8)*($F$6:$F$205&lt;$G8)*($G$6:$G$205&gt;$F8)*($B$6:$B$205&lt;&gt;"")*($R$6:$R$205&lt;&gt;"Canceled"))&gt;1),"Room conflict",IF(AND($O8&lt;&gt;"",SUMPRODUCT(($E$6:$E$205=$E8)*($O$6:$O$205=$O8)*($F$6:$F$205&lt;$G8)*($G$6:$G$205&gt;$F8)*($B$6:$B$205&lt;&gt;"")*($R$6:$R$205&lt;&gt;"Canceled"))&gt;1),"Proctor conflict","No conflict")))))</f>
        <v/>
      </c>
      <c r="W8" s="30">
        <f>IF($B8="","",IF($L8="Online","Not applicable",IF(OR($M8="",$N8=""),"Details missing",IF($N8&gt;$M8,"Capacity exceeded","Capacity sufficient"))))</f>
        <v/>
      </c>
      <c r="X8" s="30">
        <f>IF($B8="","",IF(OR($C8="",$D8="",$E8="",$F8="",$G8="",$I8="",$J8="",$L8="",$N8="",$O8="",$Q8="",$R8="",$T8=""),"Complete required details",IF(OR($V8="Room conflict",$V8="Proctor conflict",$V8="Room and proctor conflict"),"Resolve scheduling conflict",IF($W8="Capacity exceeded","Move exam or reduce attendance",IF(AND($S8&lt;&gt;"",$S8&lt;TODAY(),$T8&lt;&gt;"Ready",$T8&lt;&gt;"Not required",$R8&lt;&gt;"Completed",$R8&lt;&gt;"Canceled"),"Materials overdue",IF(AND($E8&gt;=TODAY(),$E8&lt;=TODAY()+'Reference Data'!$B$3,OR($R8="Draft",$R8="Tentative")),"Confirm upcoming exam","No action needed"))))))</f>
        <v/>
      </c>
    </row>
    <row r="9">
      <c r="A9" s="23">
        <f>IF($B9="","",ROW()-5)</f>
        <v/>
      </c>
      <c r="B9" s="24" t="inlineStr">
        <is>
          <t>NSP-2604</t>
        </is>
      </c>
      <c r="C9" s="24" t="inlineStr">
        <is>
          <t>ITN-240</t>
        </is>
      </c>
      <c r="D9" s="25" t="inlineStr">
        <is>
          <t>Network Support Essentials</t>
        </is>
      </c>
      <c r="E9" s="26" t="n">
        <v>46282</v>
      </c>
      <c r="F9" s="27" t="n">
        <v>0.75</v>
      </c>
      <c r="G9" s="27" t="n">
        <v>0.8125</v>
      </c>
      <c r="H9" s="28">
        <f>IF(OR($B9="",$F9="",$G9=""),"",IF($G9&lt;=$F9,"",ROUND(($G9-$F9)*1440,0)))</f>
        <v/>
      </c>
      <c r="I9" s="24" t="inlineStr">
        <is>
          <t>Pacific Time</t>
        </is>
      </c>
      <c r="J9" s="25" t="inlineStr">
        <is>
          <t>Northstar Virtual Classroom</t>
        </is>
      </c>
      <c r="K9" s="24" t="inlineStr">
        <is>
          <t>VC-2604</t>
        </is>
      </c>
      <c r="L9" s="24" t="inlineStr">
        <is>
          <t>Online</t>
        </is>
      </c>
      <c r="M9" s="29" t="n"/>
      <c r="N9" s="29" t="n">
        <v>38</v>
      </c>
      <c r="O9" s="24" t="inlineStr">
        <is>
          <t>Casey Rivera</t>
        </is>
      </c>
      <c r="P9" s="24" t="inlineStr">
        <is>
          <t>Quinn Parker</t>
        </is>
      </c>
      <c r="Q9" s="25" t="inlineStr">
        <is>
          <t>Not applicable</t>
        </is>
      </c>
      <c r="R9" s="24" t="inlineStr">
        <is>
          <t>Confirmed</t>
        </is>
      </c>
      <c r="S9" s="26" t="n">
        <v>46279</v>
      </c>
      <c r="T9" s="24" t="inlineStr">
        <is>
          <t>Ready</t>
        </is>
      </c>
      <c r="U9" s="25" t="inlineStr">
        <is>
          <t>Access instructions will be posted internally.</t>
        </is>
      </c>
      <c r="V9" s="30">
        <f>IF($B9="","",IF(OR($E9="",$F9="",$G9=""),"",IF(AND($K9&lt;&gt;"",SUMPRODUCT(($E$6:$E$205=$E9)*($K$6:$K$205=$K9)*($F$6:$F$205&lt;$G9)*($G$6:$G$205&gt;$F9)*($B$6:$B$205&lt;&gt;"")*($R$6:$R$205&lt;&gt;"Canceled"))&gt;1,$O9&lt;&gt;"",SUMPRODUCT(($E$6:$E$205=$E9)*($O$6:$O$205=$O9)*($F$6:$F$205&lt;$G9)*($G$6:$G$205&gt;$F9)*($B$6:$B$205&lt;&gt;"")*($R$6:$R$205&lt;&gt;"Canceled"))&gt;1),"Room and proctor conflict",IF(AND($K9&lt;&gt;"",SUMPRODUCT(($E$6:$E$205=$E9)*($K$6:$K$205=$K9)*($F$6:$F$205&lt;$G9)*($G$6:$G$205&gt;$F9)*($B$6:$B$205&lt;&gt;"")*($R$6:$R$205&lt;&gt;"Canceled"))&gt;1),"Room conflict",IF(AND($O9&lt;&gt;"",SUMPRODUCT(($E$6:$E$205=$E9)*($O$6:$O$205=$O9)*($F$6:$F$205&lt;$G9)*($G$6:$G$205&gt;$F9)*($B$6:$B$205&lt;&gt;"")*($R$6:$R$205&lt;&gt;"Canceled"))&gt;1),"Proctor conflict","No conflict")))))</f>
        <v/>
      </c>
      <c r="W9" s="30">
        <f>IF($B9="","",IF($L9="Online","Not applicable",IF(OR($M9="",$N9=""),"Details missing",IF($N9&gt;$M9,"Capacity exceeded","Capacity sufficient"))))</f>
        <v/>
      </c>
      <c r="X9" s="30">
        <f>IF($B9="","",IF(OR($C9="",$D9="",$E9="",$F9="",$G9="",$I9="",$J9="",$L9="",$N9="",$O9="",$Q9="",$R9="",$T9=""),"Complete required details",IF(OR($V9="Room conflict",$V9="Proctor conflict",$V9="Room and proctor conflict"),"Resolve scheduling conflict",IF($W9="Capacity exceeded","Move exam or reduce attendance",IF(AND($S9&lt;&gt;"",$S9&lt;TODAY(),$T9&lt;&gt;"Ready",$T9&lt;&gt;"Not required",$R9&lt;&gt;"Completed",$R9&lt;&gt;"Canceled"),"Materials overdue",IF(AND($E9&gt;=TODAY(),$E9&lt;=TODAY()+'Reference Data'!$B$3,OR($R9="Draft",$R9="Tentative")),"Confirm upcoming exam","No action needed"))))))</f>
        <v/>
      </c>
    </row>
    <row r="10">
      <c r="A10" s="23">
        <f>IF($B10="","",ROW()-5)</f>
        <v/>
      </c>
      <c r="B10" s="24" t="inlineStr">
        <is>
          <t>NSP-2605</t>
        </is>
      </c>
      <c r="C10" s="24" t="inlineStr">
        <is>
          <t>MTH-108</t>
        </is>
      </c>
      <c r="D10" s="25" t="inlineStr">
        <is>
          <t>Technical Mathematics</t>
        </is>
      </c>
      <c r="E10" s="26" t="n">
        <v>46283</v>
      </c>
      <c r="F10" s="27" t="n">
        <v>0.3541666666666667</v>
      </c>
      <c r="G10" s="27" t="n">
        <v>0.4166666666666667</v>
      </c>
      <c r="H10" s="28">
        <f>IF(OR($B10="",$F10="",$G10=""),"",IF($G10&lt;=$F10,"",ROUND(($G10-$F10)*1440,0)))</f>
        <v/>
      </c>
      <c r="I10" s="24" t="inlineStr">
        <is>
          <t>Mountain Time</t>
        </is>
      </c>
      <c r="J10" s="25" t="inlineStr">
        <is>
          <t>Redwood Skills Campus</t>
        </is>
      </c>
      <c r="K10" s="24" t="inlineStr">
        <is>
          <t>Room B12</t>
        </is>
      </c>
      <c r="L10" s="24" t="inlineStr">
        <is>
          <t>In Person</t>
        </is>
      </c>
      <c r="M10" s="29" t="n">
        <v>28</v>
      </c>
      <c r="N10" s="29" t="n">
        <v>25</v>
      </c>
      <c r="O10" s="24" t="inlineStr">
        <is>
          <t>Taylor Nguyen</t>
        </is>
      </c>
      <c r="P10" s="24" t="inlineStr">
        <is>
          <t>Riley Morgan</t>
        </is>
      </c>
      <c r="Q10" s="25" t="inlineStr">
        <is>
          <t>Extended-time room</t>
        </is>
      </c>
      <c r="R10" s="24" t="inlineStr">
        <is>
          <t>Draft</t>
        </is>
      </c>
      <c r="S10" s="26" t="n">
        <v>46277</v>
      </c>
      <c r="T10" s="24" t="inlineStr">
        <is>
          <t>Not started</t>
        </is>
      </c>
      <c r="U10" s="25" t="inlineStr">
        <is>
          <t>Extended-time room setup pending.</t>
        </is>
      </c>
      <c r="V10" s="30">
        <f>IF($B10="","",IF(OR($E10="",$F10="",$G10=""),"",IF(AND($K10&lt;&gt;"",SUMPRODUCT(($E$6:$E$205=$E10)*($K$6:$K$205=$K10)*($F$6:$F$205&lt;$G10)*($G$6:$G$205&gt;$F10)*($B$6:$B$205&lt;&gt;"")*($R$6:$R$205&lt;&gt;"Canceled"))&gt;1,$O10&lt;&gt;"",SUMPRODUCT(($E$6:$E$205=$E10)*($O$6:$O$205=$O10)*($F$6:$F$205&lt;$G10)*($G$6:$G$205&gt;$F10)*($B$6:$B$205&lt;&gt;"")*($R$6:$R$205&lt;&gt;"Canceled"))&gt;1),"Room and proctor conflict",IF(AND($K10&lt;&gt;"",SUMPRODUCT(($E$6:$E$205=$E10)*($K$6:$K$205=$K10)*($F$6:$F$205&lt;$G10)*($G$6:$G$205&gt;$F10)*($B$6:$B$205&lt;&gt;"")*($R$6:$R$205&lt;&gt;"Canceled"))&gt;1),"Room conflict",IF(AND($O10&lt;&gt;"",SUMPRODUCT(($E$6:$E$205=$E10)*($O$6:$O$205=$O10)*($F$6:$F$205&lt;$G10)*($G$6:$G$205&gt;$F10)*($B$6:$B$205&lt;&gt;"")*($R$6:$R$205&lt;&gt;"Canceled"))&gt;1),"Proctor conflict","No conflict")))))</f>
        <v/>
      </c>
      <c r="W10" s="30">
        <f>IF($B10="","",IF($L10="Online","Not applicable",IF(OR($M10="",$N10=""),"Details missing",IF($N10&gt;$M10,"Capacity exceeded","Capacity sufficient"))))</f>
        <v/>
      </c>
      <c r="X10" s="30">
        <f>IF($B10="","",IF(OR($C10="",$D10="",$E10="",$F10="",$G10="",$I10="",$J10="",$L10="",$N10="",$O10="",$Q10="",$R10="",$T10=""),"Complete required details",IF(OR($V10="Room conflict",$V10="Proctor conflict",$V10="Room and proctor conflict"),"Resolve scheduling conflict",IF($W10="Capacity exceeded","Move exam or reduce attendance",IF(AND($S10&lt;&gt;"",$S10&lt;TODAY(),$T10&lt;&gt;"Ready",$T10&lt;&gt;"Not required",$R10&lt;&gt;"Completed",$R10&lt;&gt;"Canceled"),"Materials overdue",IF(AND($E10&gt;=TODAY(),$E10&lt;=TODAY()+'Reference Data'!$B$3,OR($R10="Draft",$R10="Tentative")),"Confirm upcoming exam","No action needed"))))))</f>
        <v/>
      </c>
    </row>
    <row r="11">
      <c r="A11" s="23">
        <f>IF($B11="","",ROW()-5)</f>
        <v/>
      </c>
      <c r="B11" s="24" t="inlineStr">
        <is>
          <t>NSP-2606</t>
        </is>
      </c>
      <c r="C11" s="24" t="inlineStr">
        <is>
          <t>SAF-101</t>
        </is>
      </c>
      <c r="D11" s="25" t="inlineStr">
        <is>
          <t>Workplace Safety Fundamentals</t>
        </is>
      </c>
      <c r="E11" s="26" t="n">
        <v>46283</v>
      </c>
      <c r="F11" s="27" t="n">
        <v>0.3958333333333333</v>
      </c>
      <c r="G11" s="27" t="n">
        <v>0.4583333333333333</v>
      </c>
      <c r="H11" s="28">
        <f>IF(OR($B11="",$F11="",$G11=""),"",IF($G11&lt;=$F11,"",ROUND(($G11-$F11)*1440,0)))</f>
        <v/>
      </c>
      <c r="I11" s="24" t="inlineStr">
        <is>
          <t>Mountain Time</t>
        </is>
      </c>
      <c r="J11" s="25" t="inlineStr">
        <is>
          <t>Summit Testing Center</t>
        </is>
      </c>
      <c r="K11" s="24" t="inlineStr">
        <is>
          <t>Testing Bay 2</t>
        </is>
      </c>
      <c r="L11" s="24" t="inlineStr">
        <is>
          <t>Testing Center</t>
        </is>
      </c>
      <c r="M11" s="29" t="n">
        <v>20</v>
      </c>
      <c r="N11" s="29" t="n">
        <v>18</v>
      </c>
      <c r="O11" s="24" t="inlineStr">
        <is>
          <t>Taylor Nguyen</t>
        </is>
      </c>
      <c r="P11" s="24" t="inlineStr">
        <is>
          <t>Cameron Ellis</t>
        </is>
      </c>
      <c r="Q11" s="25" t="inlineStr">
        <is>
          <t>Standard setup</t>
        </is>
      </c>
      <c r="R11" s="24" t="inlineStr">
        <is>
          <t>Confirmed</t>
        </is>
      </c>
      <c r="S11" s="26" t="n">
        <v>46278</v>
      </c>
      <c r="T11" s="24" t="inlineStr">
        <is>
          <t>Ready</t>
        </is>
      </c>
      <c r="U11" s="25" t="inlineStr">
        <is>
          <t>Lead proctor overlap is intentional example data.</t>
        </is>
      </c>
      <c r="V11" s="30">
        <f>IF($B11="","",IF(OR($E11="",$F11="",$G11=""),"",IF(AND($K11&lt;&gt;"",SUMPRODUCT(($E$6:$E$205=$E11)*($K$6:$K$205=$K11)*($F$6:$F$205&lt;$G11)*($G$6:$G$205&gt;$F11)*($B$6:$B$205&lt;&gt;"")*($R$6:$R$205&lt;&gt;"Canceled"))&gt;1,$O11&lt;&gt;"",SUMPRODUCT(($E$6:$E$205=$E11)*($O$6:$O$205=$O11)*($F$6:$F$205&lt;$G11)*($G$6:$G$205&gt;$F11)*($B$6:$B$205&lt;&gt;"")*($R$6:$R$205&lt;&gt;"Canceled"))&gt;1),"Room and proctor conflict",IF(AND($K11&lt;&gt;"",SUMPRODUCT(($E$6:$E$205=$E11)*($K$6:$K$205=$K11)*($F$6:$F$205&lt;$G11)*($G$6:$G$205&gt;$F11)*($B$6:$B$205&lt;&gt;"")*($R$6:$R$205&lt;&gt;"Canceled"))&gt;1),"Room conflict",IF(AND($O11&lt;&gt;"",SUMPRODUCT(($E$6:$E$205=$E11)*($O$6:$O$205=$O11)*($F$6:$F$205&lt;$G11)*($G$6:$G$205&gt;$F11)*($B$6:$B$205&lt;&gt;"")*($R$6:$R$205&lt;&gt;"Canceled"))&gt;1),"Proctor conflict","No conflict")))))</f>
        <v/>
      </c>
      <c r="W11" s="30">
        <f>IF($B11="","",IF($L11="Online","Not applicable",IF(OR($M11="",$N11=""),"Details missing",IF($N11&gt;$M11,"Capacity exceeded","Capacity sufficient"))))</f>
        <v/>
      </c>
      <c r="X11" s="30">
        <f>IF($B11="","",IF(OR($C11="",$D11="",$E11="",$F11="",$G11="",$I11="",$J11="",$L11="",$N11="",$O11="",$Q11="",$R11="",$T11=""),"Complete required details",IF(OR($V11="Room conflict",$V11="Proctor conflict",$V11="Room and proctor conflict"),"Resolve scheduling conflict",IF($W11="Capacity exceeded","Move exam or reduce attendance",IF(AND($S11&lt;&gt;"",$S11&lt;TODAY(),$T11&lt;&gt;"Ready",$T11&lt;&gt;"Not required",$R11&lt;&gt;"Completed",$R11&lt;&gt;"Canceled"),"Materials overdue",IF(AND($E11&gt;=TODAY(),$E11&lt;=TODAY()+'Reference Data'!$B$3,OR($R11="Draft",$R11="Tentative")),"Confirm upcoming exam","No action needed"))))))</f>
        <v/>
      </c>
    </row>
    <row r="12">
      <c r="A12" s="23">
        <f>IF($B12="","",ROW()-5)</f>
        <v/>
      </c>
      <c r="B12" s="24" t="inlineStr">
        <is>
          <t>NSP-2607</t>
        </is>
      </c>
      <c r="C12" s="24" t="inlineStr">
        <is>
          <t>PMG-205</t>
        </is>
      </c>
      <c r="D12" s="25" t="inlineStr">
        <is>
          <t>Project Coordination</t>
        </is>
      </c>
      <c r="E12" s="26" t="n">
        <v>46287</v>
      </c>
      <c r="F12" s="27" t="n">
        <v>0.5833333333333334</v>
      </c>
      <c r="G12" s="27" t="n">
        <v>0.65625</v>
      </c>
      <c r="H12" s="28">
        <f>IF(OR($B12="",$F12="",$G12=""),"",IF($G12&lt;=$F12,"",ROUND(($G12-$F12)*1440,0)))</f>
        <v/>
      </c>
      <c r="I12" s="24" t="inlineStr">
        <is>
          <t>Central Time</t>
        </is>
      </c>
      <c r="J12" s="25" t="inlineStr">
        <is>
          <t>Meridian Exam Portal</t>
        </is>
      </c>
      <c r="K12" s="24" t="inlineStr">
        <is>
          <t>MEP-2607</t>
        </is>
      </c>
      <c r="L12" s="24" t="inlineStr">
        <is>
          <t>Online</t>
        </is>
      </c>
      <c r="M12" s="29" t="n"/>
      <c r="N12" s="29" t="n">
        <v>42</v>
      </c>
      <c r="O12" s="24" t="inlineStr">
        <is>
          <t>Riley Morgan</t>
        </is>
      </c>
      <c r="P12" s="24" t="inlineStr">
        <is>
          <t>Morgan Patel</t>
        </is>
      </c>
      <c r="Q12" s="25" t="inlineStr">
        <is>
          <t>Not applicable</t>
        </is>
      </c>
      <c r="R12" s="24" t="inlineStr">
        <is>
          <t>Tentative</t>
        </is>
      </c>
      <c r="S12" s="26" t="n">
        <v>46281</v>
      </c>
      <c r="T12" s="24" t="inlineStr">
        <is>
          <t>In preparation</t>
        </is>
      </c>
      <c r="U12" s="25" t="inlineStr">
        <is>
          <t>Final launch review is pending.</t>
        </is>
      </c>
      <c r="V12" s="30">
        <f>IF($B12="","",IF(OR($E12="",$F12="",$G12=""),"",IF(AND($K12&lt;&gt;"",SUMPRODUCT(($E$6:$E$205=$E12)*($K$6:$K$205=$K12)*($F$6:$F$205&lt;$G12)*($G$6:$G$205&gt;$F12)*($B$6:$B$205&lt;&gt;"")*($R$6:$R$205&lt;&gt;"Canceled"))&gt;1,$O12&lt;&gt;"",SUMPRODUCT(($E$6:$E$205=$E12)*($O$6:$O$205=$O12)*($F$6:$F$205&lt;$G12)*($G$6:$G$205&gt;$F12)*($B$6:$B$205&lt;&gt;"")*($R$6:$R$205&lt;&gt;"Canceled"))&gt;1),"Room and proctor conflict",IF(AND($K12&lt;&gt;"",SUMPRODUCT(($E$6:$E$205=$E12)*($K$6:$K$205=$K12)*($F$6:$F$205&lt;$G12)*($G$6:$G$205&gt;$F12)*($B$6:$B$205&lt;&gt;"")*($R$6:$R$205&lt;&gt;"Canceled"))&gt;1),"Room conflict",IF(AND($O12&lt;&gt;"",SUMPRODUCT(($E$6:$E$205=$E12)*($O$6:$O$205=$O12)*($F$6:$F$205&lt;$G12)*($G$6:$G$205&gt;$F12)*($B$6:$B$205&lt;&gt;"")*($R$6:$R$205&lt;&gt;"Canceled"))&gt;1),"Proctor conflict","No conflict")))))</f>
        <v/>
      </c>
      <c r="W12" s="30">
        <f>IF($B12="","",IF($L12="Online","Not applicable",IF(OR($M12="",$N12=""),"Details missing",IF($N12&gt;$M12,"Capacity exceeded","Capacity sufficient"))))</f>
        <v/>
      </c>
      <c r="X12" s="30">
        <f>IF($B12="","",IF(OR($C12="",$D12="",$E12="",$F12="",$G12="",$I12="",$J12="",$L12="",$N12="",$O12="",$Q12="",$R12="",$T12=""),"Complete required details",IF(OR($V12="Room conflict",$V12="Proctor conflict",$V12="Room and proctor conflict"),"Resolve scheduling conflict",IF($W12="Capacity exceeded","Move exam or reduce attendance",IF(AND($S12&lt;&gt;"",$S12&lt;TODAY(),$T12&lt;&gt;"Ready",$T12&lt;&gt;"Not required",$R12&lt;&gt;"Completed",$R12&lt;&gt;"Canceled"),"Materials overdue",IF(AND($E12&gt;=TODAY(),$E12&lt;=TODAY()+'Reference Data'!$B$3,OR($R12="Draft",$R12="Tentative")),"Confirm upcoming exam","No action needed"))))))</f>
        <v/>
      </c>
    </row>
    <row r="13">
      <c r="A13" s="23">
        <f>IF($B13="","",ROW()-5)</f>
        <v/>
      </c>
      <c r="B13" s="24" t="inlineStr">
        <is>
          <t>NSP-2608</t>
        </is>
      </c>
      <c r="C13" s="24" t="inlineStr">
        <is>
          <t>ENG-150</t>
        </is>
      </c>
      <c r="D13" s="25" t="inlineStr">
        <is>
          <t>Workplace Writing</t>
        </is>
      </c>
      <c r="E13" s="26" t="n">
        <v>46289</v>
      </c>
      <c r="F13" s="27" t="n">
        <v>0.4583333333333333</v>
      </c>
      <c r="G13" s="27" t="n">
        <v>0.5208333333333334</v>
      </c>
      <c r="H13" s="28">
        <f>IF(OR($B13="",$F13="",$G13=""),"",IF($G13&lt;=$F13,"",ROUND(($G13-$F13)*1440,0)))</f>
        <v/>
      </c>
      <c r="I13" s="24" t="inlineStr">
        <is>
          <t>Eastern Time</t>
        </is>
      </c>
      <c r="J13" s="25" t="inlineStr">
        <is>
          <t>Northstar Learning Center</t>
        </is>
      </c>
      <c r="K13" s="24" t="inlineStr">
        <is>
          <t>Room 110</t>
        </is>
      </c>
      <c r="L13" s="24" t="inlineStr">
        <is>
          <t>Hybrid</t>
        </is>
      </c>
      <c r="M13" s="29" t="n">
        <v>18</v>
      </c>
      <c r="N13" s="29" t="n">
        <v>17</v>
      </c>
      <c r="O13" s="24" t="inlineStr">
        <is>
          <t>Cameron Ellis</t>
        </is>
      </c>
      <c r="P13" s="24" t="inlineStr">
        <is>
          <t>Avery Brooks</t>
        </is>
      </c>
      <c r="Q13" s="25" t="inlineStr">
        <is>
          <t>Multiple setups</t>
        </is>
      </c>
      <c r="R13" s="24" t="inlineStr">
        <is>
          <t>Confirmed</t>
        </is>
      </c>
      <c r="S13" s="26" t="n">
        <v>46283</v>
      </c>
      <c r="T13" s="24" t="inlineStr">
        <is>
          <t>Ready</t>
        </is>
      </c>
      <c r="U13" s="25" t="inlineStr">
        <is>
          <t>Hybrid connection check scheduled.</t>
        </is>
      </c>
      <c r="V13" s="30">
        <f>IF($B13="","",IF(OR($E13="",$F13="",$G13=""),"",IF(AND($K13&lt;&gt;"",SUMPRODUCT(($E$6:$E$205=$E13)*($K$6:$K$205=$K13)*($F$6:$F$205&lt;$G13)*($G$6:$G$205&gt;$F13)*($B$6:$B$205&lt;&gt;"")*($R$6:$R$205&lt;&gt;"Canceled"))&gt;1,$O13&lt;&gt;"",SUMPRODUCT(($E$6:$E$205=$E13)*($O$6:$O$205=$O13)*($F$6:$F$205&lt;$G13)*($G$6:$G$205&gt;$F13)*($B$6:$B$205&lt;&gt;"")*($R$6:$R$205&lt;&gt;"Canceled"))&gt;1),"Room and proctor conflict",IF(AND($K13&lt;&gt;"",SUMPRODUCT(($E$6:$E$205=$E13)*($K$6:$K$205=$K13)*($F$6:$F$205&lt;$G13)*($G$6:$G$205&gt;$F13)*($B$6:$B$205&lt;&gt;"")*($R$6:$R$205&lt;&gt;"Canceled"))&gt;1),"Room conflict",IF(AND($O13&lt;&gt;"",SUMPRODUCT(($E$6:$E$205=$E13)*($O$6:$O$205=$O13)*($F$6:$F$205&lt;$G13)*($G$6:$G$205&gt;$F13)*($B$6:$B$205&lt;&gt;"")*($R$6:$R$205&lt;&gt;"Canceled"))&gt;1),"Proctor conflict","No conflict")))))</f>
        <v/>
      </c>
      <c r="W13" s="30">
        <f>IF($B13="","",IF($L13="Online","Not applicable",IF(OR($M13="",$N13=""),"Details missing",IF($N13&gt;$M13,"Capacity exceeded","Capacity sufficient"))))</f>
        <v/>
      </c>
      <c r="X13" s="30">
        <f>IF($B13="","",IF(OR($C13="",$D13="",$E13="",$F13="",$G13="",$I13="",$J13="",$L13="",$N13="",$O13="",$Q13="",$R13="",$T13=""),"Complete required details",IF(OR($V13="Room conflict",$V13="Proctor conflict",$V13="Room and proctor conflict"),"Resolve scheduling conflict",IF($W13="Capacity exceeded","Move exam or reduce attendance",IF(AND($S13&lt;&gt;"",$S13&lt;TODAY(),$T13&lt;&gt;"Ready",$T13&lt;&gt;"Not required",$R13&lt;&gt;"Completed",$R13&lt;&gt;"Canceled"),"Materials overdue",IF(AND($E13&gt;=TODAY(),$E13&lt;=TODAY()+'Reference Data'!$B$3,OR($R13="Draft",$R13="Tentative")),"Confirm upcoming exam","No action needed"))))))</f>
        <v/>
      </c>
    </row>
    <row r="14">
      <c r="A14" s="23">
        <f>IF($B14="","",ROW()-5)</f>
        <v/>
      </c>
      <c r="B14" s="24" t="inlineStr">
        <is>
          <t>NSP-2609</t>
        </is>
      </c>
      <c r="C14" s="24" t="inlineStr">
        <is>
          <t>LDR-310</t>
        </is>
      </c>
      <c r="D14" s="25" t="inlineStr">
        <is>
          <t>Team Leadership Applications</t>
        </is>
      </c>
      <c r="E14" s="26" t="n">
        <v>46297</v>
      </c>
      <c r="F14" s="27" t="n">
        <v>0.375</v>
      </c>
      <c r="G14" s="27" t="n">
        <v>0.4583333333333333</v>
      </c>
      <c r="H14" s="28">
        <f>IF(OR($B14="",$F14="",$G14=""),"",IF($G14&lt;=$F14,"",ROUND(($G14-$F14)*1440,0)))</f>
        <v/>
      </c>
      <c r="I14" s="24" t="inlineStr">
        <is>
          <t>Pacific Time</t>
        </is>
      </c>
      <c r="J14" s="25" t="inlineStr">
        <is>
          <t>Harborview Training Annex</t>
        </is>
      </c>
      <c r="K14" s="24" t="inlineStr">
        <is>
          <t>Conference Room A</t>
        </is>
      </c>
      <c r="L14" s="24" t="inlineStr">
        <is>
          <t>In Person</t>
        </is>
      </c>
      <c r="M14" s="29" t="n">
        <v>24</v>
      </c>
      <c r="N14" s="29" t="n">
        <v>20</v>
      </c>
      <c r="O14" s="24" t="inlineStr">
        <is>
          <t>Quinn Parker</t>
        </is>
      </c>
      <c r="P14" s="24" t="inlineStr">
        <is>
          <t>Casey Rivera</t>
        </is>
      </c>
      <c r="Q14" s="25" t="inlineStr">
        <is>
          <t>Standard setup</t>
        </is>
      </c>
      <c r="R14" s="24" t="inlineStr">
        <is>
          <t>Draft</t>
        </is>
      </c>
      <c r="S14" s="26" t="n">
        <v>46290</v>
      </c>
      <c r="T14" s="24" t="inlineStr">
        <is>
          <t>Not started</t>
        </is>
      </c>
      <c r="U14" s="25" t="inlineStr">
        <is>
          <t>Seating chart not required.</t>
        </is>
      </c>
      <c r="V14" s="30">
        <f>IF($B14="","",IF(OR($E14="",$F14="",$G14=""),"",IF(AND($K14&lt;&gt;"",SUMPRODUCT(($E$6:$E$205=$E14)*($K$6:$K$205=$K14)*($F$6:$F$205&lt;$G14)*($G$6:$G$205&gt;$F14)*($B$6:$B$205&lt;&gt;"")*($R$6:$R$205&lt;&gt;"Canceled"))&gt;1,$O14&lt;&gt;"",SUMPRODUCT(($E$6:$E$205=$E14)*($O$6:$O$205=$O14)*($F$6:$F$205&lt;$G14)*($G$6:$G$205&gt;$F14)*($B$6:$B$205&lt;&gt;"")*($R$6:$R$205&lt;&gt;"Canceled"))&gt;1),"Room and proctor conflict",IF(AND($K14&lt;&gt;"",SUMPRODUCT(($E$6:$E$205=$E14)*($K$6:$K$205=$K14)*($F$6:$F$205&lt;$G14)*($G$6:$G$205&gt;$F14)*($B$6:$B$205&lt;&gt;"")*($R$6:$R$205&lt;&gt;"Canceled"))&gt;1),"Room conflict",IF(AND($O14&lt;&gt;"",SUMPRODUCT(($E$6:$E$205=$E14)*($O$6:$O$205=$O14)*($F$6:$F$205&lt;$G14)*($G$6:$G$205&gt;$F14)*($B$6:$B$205&lt;&gt;"")*($R$6:$R$205&lt;&gt;"Canceled"))&gt;1),"Proctor conflict","No conflict")))))</f>
        <v/>
      </c>
      <c r="W14" s="30">
        <f>IF($B14="","",IF($L14="Online","Not applicable",IF(OR($M14="",$N14=""),"Details missing",IF($N14&gt;$M14,"Capacity exceeded","Capacity sufficient"))))</f>
        <v/>
      </c>
      <c r="X14" s="30">
        <f>IF($B14="","",IF(OR($C14="",$D14="",$E14="",$F14="",$G14="",$I14="",$J14="",$L14="",$N14="",$O14="",$Q14="",$R14="",$T14=""),"Complete required details",IF(OR($V14="Room conflict",$V14="Proctor conflict",$V14="Room and proctor conflict"),"Resolve scheduling conflict",IF($W14="Capacity exceeded","Move exam or reduce attendance",IF(AND($S14&lt;&gt;"",$S14&lt;TODAY(),$T14&lt;&gt;"Ready",$T14&lt;&gt;"Not required",$R14&lt;&gt;"Completed",$R14&lt;&gt;"Canceled"),"Materials overdue",IF(AND($E14&gt;=TODAY(),$E14&lt;=TODAY()+'Reference Data'!$B$3,OR($R14="Draft",$R14="Tentative")),"Confirm upcoming exam","No action needed"))))))</f>
        <v/>
      </c>
    </row>
    <row r="15">
      <c r="A15" s="23">
        <f>IF($B15="","",ROW()-5)</f>
        <v/>
      </c>
      <c r="B15" s="24" t="inlineStr">
        <is>
          <t>NSP-2610</t>
        </is>
      </c>
      <c r="C15" s="24" t="inlineStr">
        <is>
          <t>FIN-120</t>
        </is>
      </c>
      <c r="D15" s="25" t="inlineStr">
        <is>
          <t>Practical Finance Concepts</t>
        </is>
      </c>
      <c r="E15" s="26" t="n">
        <v>46262</v>
      </c>
      <c r="F15" s="27" t="n">
        <v>0.5416666666666666</v>
      </c>
      <c r="G15" s="27" t="n">
        <v>0.6041666666666666</v>
      </c>
      <c r="H15" s="28">
        <f>IF(OR($B15="",$F15="",$G15=""),"",IF($G15&lt;=$F15,"",ROUND(($G15-$F15)*1440,0)))</f>
        <v/>
      </c>
      <c r="I15" s="24" t="inlineStr">
        <is>
          <t>Eastern Time</t>
        </is>
      </c>
      <c r="J15" s="25" t="inlineStr">
        <is>
          <t>Northstar Learning Center</t>
        </is>
      </c>
      <c r="K15" s="24" t="inlineStr">
        <is>
          <t>Room 302</t>
        </is>
      </c>
      <c r="L15" s="24" t="inlineStr">
        <is>
          <t>In Person</t>
        </is>
      </c>
      <c r="M15" s="29" t="n">
        <v>32</v>
      </c>
      <c r="N15" s="29" t="n">
        <v>29</v>
      </c>
      <c r="O15" s="24" t="inlineStr">
        <is>
          <t>Avery Brooks</t>
        </is>
      </c>
      <c r="P15" s="24" t="inlineStr">
        <is>
          <t>Morgan Patel</t>
        </is>
      </c>
      <c r="Q15" s="25" t="inlineStr">
        <is>
          <t>Standard setup</t>
        </is>
      </c>
      <c r="R15" s="24" t="inlineStr">
        <is>
          <t>Completed</t>
        </is>
      </c>
      <c r="S15" s="26" t="n">
        <v>46258</v>
      </c>
      <c r="T15" s="24" t="inlineStr">
        <is>
          <t>Ready</t>
        </is>
      </c>
      <c r="U15" s="25" t="inlineStr">
        <is>
          <t>Completed fictional exam retained for reporting.</t>
        </is>
      </c>
      <c r="V15" s="30">
        <f>IF($B15="","",IF(OR($E15="",$F15="",$G15=""),"",IF(AND($K15&lt;&gt;"",SUMPRODUCT(($E$6:$E$205=$E15)*($K$6:$K$205=$K15)*($F$6:$F$205&lt;$G15)*($G$6:$G$205&gt;$F15)*($B$6:$B$205&lt;&gt;"")*($R$6:$R$205&lt;&gt;"Canceled"))&gt;1,$O15&lt;&gt;"",SUMPRODUCT(($E$6:$E$205=$E15)*($O$6:$O$205=$O15)*($F$6:$F$205&lt;$G15)*($G$6:$G$205&gt;$F15)*($B$6:$B$205&lt;&gt;"")*($R$6:$R$205&lt;&gt;"Canceled"))&gt;1),"Room and proctor conflict",IF(AND($K15&lt;&gt;"",SUMPRODUCT(($E$6:$E$205=$E15)*($K$6:$K$205=$K15)*($F$6:$F$205&lt;$G15)*($G$6:$G$205&gt;$F15)*($B$6:$B$205&lt;&gt;"")*($R$6:$R$205&lt;&gt;"Canceled"))&gt;1),"Room conflict",IF(AND($O15&lt;&gt;"",SUMPRODUCT(($E$6:$E$205=$E15)*($O$6:$O$205=$O15)*($F$6:$F$205&lt;$G15)*($G$6:$G$205&gt;$F15)*($B$6:$B$205&lt;&gt;"")*($R$6:$R$205&lt;&gt;"Canceled"))&gt;1),"Proctor conflict","No conflict")))))</f>
        <v/>
      </c>
      <c r="W15" s="30">
        <f>IF($B15="","",IF($L15="Online","Not applicable",IF(OR($M15="",$N15=""),"Details missing",IF($N15&gt;$M15,"Capacity exceeded","Capacity sufficient"))))</f>
        <v/>
      </c>
      <c r="X15" s="30">
        <f>IF($B15="","",IF(OR($C15="",$D15="",$E15="",$F15="",$G15="",$I15="",$J15="",$L15="",$N15="",$O15="",$Q15="",$R15="",$T15=""),"Complete required details",IF(OR($V15="Room conflict",$V15="Proctor conflict",$V15="Room and proctor conflict"),"Resolve scheduling conflict",IF($W15="Capacity exceeded","Move exam or reduce attendance",IF(AND($S15&lt;&gt;"",$S15&lt;TODAY(),$T15&lt;&gt;"Ready",$T15&lt;&gt;"Not required",$R15&lt;&gt;"Completed",$R15&lt;&gt;"Canceled"),"Materials overdue",IF(AND($E15&gt;=TODAY(),$E15&lt;=TODAY()+'Reference Data'!$B$3,OR($R15="Draft",$R15="Tentative")),"Confirm upcoming exam","No action needed"))))))</f>
        <v/>
      </c>
    </row>
    <row r="16">
      <c r="A16" s="23">
        <f>IF($B16="","",ROW()-5)</f>
        <v/>
      </c>
      <c r="B16" s="24" t="n"/>
      <c r="C16" s="24" t="n"/>
      <c r="D16" s="25" t="n"/>
      <c r="E16" s="26" t="n"/>
      <c r="F16" s="27" t="n"/>
      <c r="G16" s="27" t="n"/>
      <c r="H16" s="28">
        <f>IF(OR($B16="",$F16="",$G16=""),"",IF($G16&lt;=$F16,"",ROUND(($G16-$F16)*1440,0)))</f>
        <v/>
      </c>
      <c r="I16" s="24" t="n"/>
      <c r="J16" s="25" t="n"/>
      <c r="K16" s="24" t="n"/>
      <c r="L16" s="24" t="n"/>
      <c r="M16" s="29" t="n"/>
      <c r="N16" s="29" t="n"/>
      <c r="O16" s="24" t="n"/>
      <c r="P16" s="24" t="n"/>
      <c r="Q16" s="25" t="n"/>
      <c r="R16" s="24" t="n"/>
      <c r="S16" s="26" t="n"/>
      <c r="T16" s="24" t="n"/>
      <c r="U16" s="25" t="n"/>
      <c r="V16" s="30">
        <f>IF($B16="","",IF(OR($E16="",$F16="",$G16=""),"",IF(AND($K16&lt;&gt;"",SUMPRODUCT(($E$6:$E$205=$E16)*($K$6:$K$205=$K16)*($F$6:$F$205&lt;$G16)*($G$6:$G$205&gt;$F16)*($B$6:$B$205&lt;&gt;"")*($R$6:$R$205&lt;&gt;"Canceled"))&gt;1,$O16&lt;&gt;"",SUMPRODUCT(($E$6:$E$205=$E16)*($O$6:$O$205=$O16)*($F$6:$F$205&lt;$G16)*($G$6:$G$205&gt;$F16)*($B$6:$B$205&lt;&gt;"")*($R$6:$R$205&lt;&gt;"Canceled"))&gt;1),"Room and proctor conflict",IF(AND($K16&lt;&gt;"",SUMPRODUCT(($E$6:$E$205=$E16)*($K$6:$K$205=$K16)*($F$6:$F$205&lt;$G16)*($G$6:$G$205&gt;$F16)*($B$6:$B$205&lt;&gt;"")*($R$6:$R$205&lt;&gt;"Canceled"))&gt;1),"Room conflict",IF(AND($O16&lt;&gt;"",SUMPRODUCT(($E$6:$E$205=$E16)*($O$6:$O$205=$O16)*($F$6:$F$205&lt;$G16)*($G$6:$G$205&gt;$F16)*($B$6:$B$205&lt;&gt;"")*($R$6:$R$205&lt;&gt;"Canceled"))&gt;1),"Proctor conflict","No conflict")))))</f>
        <v/>
      </c>
      <c r="W16" s="30">
        <f>IF($B16="","",IF($L16="Online","Not applicable",IF(OR($M16="",$N16=""),"Details missing",IF($N16&gt;$M16,"Capacity exceeded","Capacity sufficient"))))</f>
        <v/>
      </c>
      <c r="X16" s="30">
        <f>IF($B16="","",IF(OR($C16="",$D16="",$E16="",$F16="",$G16="",$I16="",$J16="",$L16="",$N16="",$O16="",$Q16="",$R16="",$T16=""),"Complete required details",IF(OR($V16="Room conflict",$V16="Proctor conflict",$V16="Room and proctor conflict"),"Resolve scheduling conflict",IF($W16="Capacity exceeded","Move exam or reduce attendance",IF(AND($S16&lt;&gt;"",$S16&lt;TODAY(),$T16&lt;&gt;"Ready",$T16&lt;&gt;"Not required",$R16&lt;&gt;"Completed",$R16&lt;&gt;"Canceled"),"Materials overdue",IF(AND($E16&gt;=TODAY(),$E16&lt;=TODAY()+'Reference Data'!$B$3,OR($R16="Draft",$R16="Tentative")),"Confirm upcoming exam","No action needed"))))))</f>
        <v/>
      </c>
    </row>
    <row r="17">
      <c r="A17" s="23">
        <f>IF($B17="","",ROW()-5)</f>
        <v/>
      </c>
      <c r="B17" s="24" t="n"/>
      <c r="C17" s="24" t="n"/>
      <c r="D17" s="25" t="n"/>
      <c r="E17" s="26" t="n"/>
      <c r="F17" s="27" t="n"/>
      <c r="G17" s="27" t="n"/>
      <c r="H17" s="28">
        <f>IF(OR($B17="",$F17="",$G17=""),"",IF($G17&lt;=$F17,"",ROUND(($G17-$F17)*1440,0)))</f>
        <v/>
      </c>
      <c r="I17" s="24" t="n"/>
      <c r="J17" s="25" t="n"/>
      <c r="K17" s="24" t="n"/>
      <c r="L17" s="24" t="n"/>
      <c r="M17" s="29" t="n"/>
      <c r="N17" s="29" t="n"/>
      <c r="O17" s="24" t="n"/>
      <c r="P17" s="24" t="n"/>
      <c r="Q17" s="25" t="n"/>
      <c r="R17" s="24" t="n"/>
      <c r="S17" s="26" t="n"/>
      <c r="T17" s="24" t="n"/>
      <c r="U17" s="25" t="n"/>
      <c r="V17" s="30">
        <f>IF($B17="","",IF(OR($E17="",$F17="",$G17=""),"",IF(AND($K17&lt;&gt;"",SUMPRODUCT(($E$6:$E$205=$E17)*($K$6:$K$205=$K17)*($F$6:$F$205&lt;$G17)*($G$6:$G$205&gt;$F17)*($B$6:$B$205&lt;&gt;"")*($R$6:$R$205&lt;&gt;"Canceled"))&gt;1,$O17&lt;&gt;"",SUMPRODUCT(($E$6:$E$205=$E17)*($O$6:$O$205=$O17)*($F$6:$F$205&lt;$G17)*($G$6:$G$205&gt;$F17)*($B$6:$B$205&lt;&gt;"")*($R$6:$R$205&lt;&gt;"Canceled"))&gt;1),"Room and proctor conflict",IF(AND($K17&lt;&gt;"",SUMPRODUCT(($E$6:$E$205=$E17)*($K$6:$K$205=$K17)*($F$6:$F$205&lt;$G17)*($G$6:$G$205&gt;$F17)*($B$6:$B$205&lt;&gt;"")*($R$6:$R$205&lt;&gt;"Canceled"))&gt;1),"Room conflict",IF(AND($O17&lt;&gt;"",SUMPRODUCT(($E$6:$E$205=$E17)*($O$6:$O$205=$O17)*($F$6:$F$205&lt;$G17)*($G$6:$G$205&gt;$F17)*($B$6:$B$205&lt;&gt;"")*($R$6:$R$205&lt;&gt;"Canceled"))&gt;1),"Proctor conflict","No conflict")))))</f>
        <v/>
      </c>
      <c r="W17" s="30">
        <f>IF($B17="","",IF($L17="Online","Not applicable",IF(OR($M17="",$N17=""),"Details missing",IF($N17&gt;$M17,"Capacity exceeded","Capacity sufficient"))))</f>
        <v/>
      </c>
      <c r="X17" s="30">
        <f>IF($B17="","",IF(OR($C17="",$D17="",$E17="",$F17="",$G17="",$I17="",$J17="",$L17="",$N17="",$O17="",$Q17="",$R17="",$T17=""),"Complete required details",IF(OR($V17="Room conflict",$V17="Proctor conflict",$V17="Room and proctor conflict"),"Resolve scheduling conflict",IF($W17="Capacity exceeded","Move exam or reduce attendance",IF(AND($S17&lt;&gt;"",$S17&lt;TODAY(),$T17&lt;&gt;"Ready",$T17&lt;&gt;"Not required",$R17&lt;&gt;"Completed",$R17&lt;&gt;"Canceled"),"Materials overdue",IF(AND($E17&gt;=TODAY(),$E17&lt;=TODAY()+'Reference Data'!$B$3,OR($R17="Draft",$R17="Tentative")),"Confirm upcoming exam","No action needed"))))))</f>
        <v/>
      </c>
    </row>
    <row r="18">
      <c r="A18" s="23">
        <f>IF($B18="","",ROW()-5)</f>
        <v/>
      </c>
      <c r="B18" s="24" t="n"/>
      <c r="C18" s="24" t="n"/>
      <c r="D18" s="25" t="n"/>
      <c r="E18" s="26" t="n"/>
      <c r="F18" s="27" t="n"/>
      <c r="G18" s="27" t="n"/>
      <c r="H18" s="28">
        <f>IF(OR($B18="",$F18="",$G18=""),"",IF($G18&lt;=$F18,"",ROUND(($G18-$F18)*1440,0)))</f>
        <v/>
      </c>
      <c r="I18" s="24" t="n"/>
      <c r="J18" s="25" t="n"/>
      <c r="K18" s="24" t="n"/>
      <c r="L18" s="24" t="n"/>
      <c r="M18" s="29" t="n"/>
      <c r="N18" s="29" t="n"/>
      <c r="O18" s="24" t="n"/>
      <c r="P18" s="24" t="n"/>
      <c r="Q18" s="25" t="n"/>
      <c r="R18" s="24" t="n"/>
      <c r="S18" s="26" t="n"/>
      <c r="T18" s="24" t="n"/>
      <c r="U18" s="25" t="n"/>
      <c r="V18" s="30">
        <f>IF($B18="","",IF(OR($E18="",$F18="",$G18=""),"",IF(AND($K18&lt;&gt;"",SUMPRODUCT(($E$6:$E$205=$E18)*($K$6:$K$205=$K18)*($F$6:$F$205&lt;$G18)*($G$6:$G$205&gt;$F18)*($B$6:$B$205&lt;&gt;"")*($R$6:$R$205&lt;&gt;"Canceled"))&gt;1,$O18&lt;&gt;"",SUMPRODUCT(($E$6:$E$205=$E18)*($O$6:$O$205=$O18)*($F$6:$F$205&lt;$G18)*($G$6:$G$205&gt;$F18)*($B$6:$B$205&lt;&gt;"")*($R$6:$R$205&lt;&gt;"Canceled"))&gt;1),"Room and proctor conflict",IF(AND($K18&lt;&gt;"",SUMPRODUCT(($E$6:$E$205=$E18)*($K$6:$K$205=$K18)*($F$6:$F$205&lt;$G18)*($G$6:$G$205&gt;$F18)*($B$6:$B$205&lt;&gt;"")*($R$6:$R$205&lt;&gt;"Canceled"))&gt;1),"Room conflict",IF(AND($O18&lt;&gt;"",SUMPRODUCT(($E$6:$E$205=$E18)*($O$6:$O$205=$O18)*($F$6:$F$205&lt;$G18)*($G$6:$G$205&gt;$F18)*($B$6:$B$205&lt;&gt;"")*($R$6:$R$205&lt;&gt;"Canceled"))&gt;1),"Proctor conflict","No conflict")))))</f>
        <v/>
      </c>
      <c r="W18" s="30">
        <f>IF($B18="","",IF($L18="Online","Not applicable",IF(OR($M18="",$N18=""),"Details missing",IF($N18&gt;$M18,"Capacity exceeded","Capacity sufficient"))))</f>
        <v/>
      </c>
      <c r="X18" s="30">
        <f>IF($B18="","",IF(OR($C18="",$D18="",$E18="",$F18="",$G18="",$I18="",$J18="",$L18="",$N18="",$O18="",$Q18="",$R18="",$T18=""),"Complete required details",IF(OR($V18="Room conflict",$V18="Proctor conflict",$V18="Room and proctor conflict"),"Resolve scheduling conflict",IF($W18="Capacity exceeded","Move exam or reduce attendance",IF(AND($S18&lt;&gt;"",$S18&lt;TODAY(),$T18&lt;&gt;"Ready",$T18&lt;&gt;"Not required",$R18&lt;&gt;"Completed",$R18&lt;&gt;"Canceled"),"Materials overdue",IF(AND($E18&gt;=TODAY(),$E18&lt;=TODAY()+'Reference Data'!$B$3,OR($R18="Draft",$R18="Tentative")),"Confirm upcoming exam","No action needed"))))))</f>
        <v/>
      </c>
    </row>
    <row r="19">
      <c r="A19" s="23">
        <f>IF($B19="","",ROW()-5)</f>
        <v/>
      </c>
      <c r="B19" s="24" t="n"/>
      <c r="C19" s="24" t="n"/>
      <c r="D19" s="25" t="n"/>
      <c r="E19" s="26" t="n"/>
      <c r="F19" s="27" t="n"/>
      <c r="G19" s="27" t="n"/>
      <c r="H19" s="28">
        <f>IF(OR($B19="",$F19="",$G19=""),"",IF($G19&lt;=$F19,"",ROUND(($G19-$F19)*1440,0)))</f>
        <v/>
      </c>
      <c r="I19" s="24" t="n"/>
      <c r="J19" s="25" t="n"/>
      <c r="K19" s="24" t="n"/>
      <c r="L19" s="24" t="n"/>
      <c r="M19" s="29" t="n"/>
      <c r="N19" s="29" t="n"/>
      <c r="O19" s="24" t="n"/>
      <c r="P19" s="24" t="n"/>
      <c r="Q19" s="25" t="n"/>
      <c r="R19" s="24" t="n"/>
      <c r="S19" s="26" t="n"/>
      <c r="T19" s="24" t="n"/>
      <c r="U19" s="25" t="n"/>
      <c r="V19" s="30">
        <f>IF($B19="","",IF(OR($E19="",$F19="",$G19=""),"",IF(AND($K19&lt;&gt;"",SUMPRODUCT(($E$6:$E$205=$E19)*($K$6:$K$205=$K19)*($F$6:$F$205&lt;$G19)*($G$6:$G$205&gt;$F19)*($B$6:$B$205&lt;&gt;"")*($R$6:$R$205&lt;&gt;"Canceled"))&gt;1,$O19&lt;&gt;"",SUMPRODUCT(($E$6:$E$205=$E19)*($O$6:$O$205=$O19)*($F$6:$F$205&lt;$G19)*($G$6:$G$205&gt;$F19)*($B$6:$B$205&lt;&gt;"")*($R$6:$R$205&lt;&gt;"Canceled"))&gt;1),"Room and proctor conflict",IF(AND($K19&lt;&gt;"",SUMPRODUCT(($E$6:$E$205=$E19)*($K$6:$K$205=$K19)*($F$6:$F$205&lt;$G19)*($G$6:$G$205&gt;$F19)*($B$6:$B$205&lt;&gt;"")*($R$6:$R$205&lt;&gt;"Canceled"))&gt;1),"Room conflict",IF(AND($O19&lt;&gt;"",SUMPRODUCT(($E$6:$E$205=$E19)*($O$6:$O$205=$O19)*($F$6:$F$205&lt;$G19)*($G$6:$G$205&gt;$F19)*($B$6:$B$205&lt;&gt;"")*($R$6:$R$205&lt;&gt;"Canceled"))&gt;1),"Proctor conflict","No conflict")))))</f>
        <v/>
      </c>
      <c r="W19" s="30">
        <f>IF($B19="","",IF($L19="Online","Not applicable",IF(OR($M19="",$N19=""),"Details missing",IF($N19&gt;$M19,"Capacity exceeded","Capacity sufficient"))))</f>
        <v/>
      </c>
      <c r="X19" s="30">
        <f>IF($B19="","",IF(OR($C19="",$D19="",$E19="",$F19="",$G19="",$I19="",$J19="",$L19="",$N19="",$O19="",$Q19="",$R19="",$T19=""),"Complete required details",IF(OR($V19="Room conflict",$V19="Proctor conflict",$V19="Room and proctor conflict"),"Resolve scheduling conflict",IF($W19="Capacity exceeded","Move exam or reduce attendance",IF(AND($S19&lt;&gt;"",$S19&lt;TODAY(),$T19&lt;&gt;"Ready",$T19&lt;&gt;"Not required",$R19&lt;&gt;"Completed",$R19&lt;&gt;"Canceled"),"Materials overdue",IF(AND($E19&gt;=TODAY(),$E19&lt;=TODAY()+'Reference Data'!$B$3,OR($R19="Draft",$R19="Tentative")),"Confirm upcoming exam","No action needed"))))))</f>
        <v/>
      </c>
    </row>
    <row r="20">
      <c r="A20" s="23">
        <f>IF($B20="","",ROW()-5)</f>
        <v/>
      </c>
      <c r="B20" s="24" t="n"/>
      <c r="C20" s="24" t="n"/>
      <c r="D20" s="25" t="n"/>
      <c r="E20" s="26" t="n"/>
      <c r="F20" s="27" t="n"/>
      <c r="G20" s="27" t="n"/>
      <c r="H20" s="28">
        <f>IF(OR($B20="",$F20="",$G20=""),"",IF($G20&lt;=$F20,"",ROUND(($G20-$F20)*1440,0)))</f>
        <v/>
      </c>
      <c r="I20" s="24" t="n"/>
      <c r="J20" s="25" t="n"/>
      <c r="K20" s="24" t="n"/>
      <c r="L20" s="24" t="n"/>
      <c r="M20" s="29" t="n"/>
      <c r="N20" s="29" t="n"/>
      <c r="O20" s="24" t="n"/>
      <c r="P20" s="24" t="n"/>
      <c r="Q20" s="25" t="n"/>
      <c r="R20" s="24" t="n"/>
      <c r="S20" s="26" t="n"/>
      <c r="T20" s="24" t="n"/>
      <c r="U20" s="25" t="n"/>
      <c r="V20" s="30">
        <f>IF($B20="","",IF(OR($E20="",$F20="",$G20=""),"",IF(AND($K20&lt;&gt;"",SUMPRODUCT(($E$6:$E$205=$E20)*($K$6:$K$205=$K20)*($F$6:$F$205&lt;$G20)*($G$6:$G$205&gt;$F20)*($B$6:$B$205&lt;&gt;"")*($R$6:$R$205&lt;&gt;"Canceled"))&gt;1,$O20&lt;&gt;"",SUMPRODUCT(($E$6:$E$205=$E20)*($O$6:$O$205=$O20)*($F$6:$F$205&lt;$G20)*($G$6:$G$205&gt;$F20)*($B$6:$B$205&lt;&gt;"")*($R$6:$R$205&lt;&gt;"Canceled"))&gt;1),"Room and proctor conflict",IF(AND($K20&lt;&gt;"",SUMPRODUCT(($E$6:$E$205=$E20)*($K$6:$K$205=$K20)*($F$6:$F$205&lt;$G20)*($G$6:$G$205&gt;$F20)*($B$6:$B$205&lt;&gt;"")*($R$6:$R$205&lt;&gt;"Canceled"))&gt;1),"Room conflict",IF(AND($O20&lt;&gt;"",SUMPRODUCT(($E$6:$E$205=$E20)*($O$6:$O$205=$O20)*($F$6:$F$205&lt;$G20)*($G$6:$G$205&gt;$F20)*($B$6:$B$205&lt;&gt;"")*($R$6:$R$205&lt;&gt;"Canceled"))&gt;1),"Proctor conflict","No conflict")))))</f>
        <v/>
      </c>
      <c r="W20" s="30">
        <f>IF($B20="","",IF($L20="Online","Not applicable",IF(OR($M20="",$N20=""),"Details missing",IF($N20&gt;$M20,"Capacity exceeded","Capacity sufficient"))))</f>
        <v/>
      </c>
      <c r="X20" s="30">
        <f>IF($B20="","",IF(OR($C20="",$D20="",$E20="",$F20="",$G20="",$I20="",$J20="",$L20="",$N20="",$O20="",$Q20="",$R20="",$T20=""),"Complete required details",IF(OR($V20="Room conflict",$V20="Proctor conflict",$V20="Room and proctor conflict"),"Resolve scheduling conflict",IF($W20="Capacity exceeded","Move exam or reduce attendance",IF(AND($S20&lt;&gt;"",$S20&lt;TODAY(),$T20&lt;&gt;"Ready",$T20&lt;&gt;"Not required",$R20&lt;&gt;"Completed",$R20&lt;&gt;"Canceled"),"Materials overdue",IF(AND($E20&gt;=TODAY(),$E20&lt;=TODAY()+'Reference Data'!$B$3,OR($R20="Draft",$R20="Tentative")),"Confirm upcoming exam","No action needed"))))))</f>
        <v/>
      </c>
    </row>
    <row r="21">
      <c r="A21" s="23">
        <f>IF($B21="","",ROW()-5)</f>
        <v/>
      </c>
      <c r="B21" s="24" t="n"/>
      <c r="C21" s="24" t="n"/>
      <c r="D21" s="25" t="n"/>
      <c r="E21" s="26" t="n"/>
      <c r="F21" s="27" t="n"/>
      <c r="G21" s="27" t="n"/>
      <c r="H21" s="28">
        <f>IF(OR($B21="",$F21="",$G21=""),"",IF($G21&lt;=$F21,"",ROUND(($G21-$F21)*1440,0)))</f>
        <v/>
      </c>
      <c r="I21" s="24" t="n"/>
      <c r="J21" s="25" t="n"/>
      <c r="K21" s="24" t="n"/>
      <c r="L21" s="24" t="n"/>
      <c r="M21" s="29" t="n"/>
      <c r="N21" s="29" t="n"/>
      <c r="O21" s="24" t="n"/>
      <c r="P21" s="24" t="n"/>
      <c r="Q21" s="25" t="n"/>
      <c r="R21" s="24" t="n"/>
      <c r="S21" s="26" t="n"/>
      <c r="T21" s="24" t="n"/>
      <c r="U21" s="25" t="n"/>
      <c r="V21" s="30">
        <f>IF($B21="","",IF(OR($E21="",$F21="",$G21=""),"",IF(AND($K21&lt;&gt;"",SUMPRODUCT(($E$6:$E$205=$E21)*($K$6:$K$205=$K21)*($F$6:$F$205&lt;$G21)*($G$6:$G$205&gt;$F21)*($B$6:$B$205&lt;&gt;"")*($R$6:$R$205&lt;&gt;"Canceled"))&gt;1,$O21&lt;&gt;"",SUMPRODUCT(($E$6:$E$205=$E21)*($O$6:$O$205=$O21)*($F$6:$F$205&lt;$G21)*($G$6:$G$205&gt;$F21)*($B$6:$B$205&lt;&gt;"")*($R$6:$R$205&lt;&gt;"Canceled"))&gt;1),"Room and proctor conflict",IF(AND($K21&lt;&gt;"",SUMPRODUCT(($E$6:$E$205=$E21)*($K$6:$K$205=$K21)*($F$6:$F$205&lt;$G21)*($G$6:$G$205&gt;$F21)*($B$6:$B$205&lt;&gt;"")*($R$6:$R$205&lt;&gt;"Canceled"))&gt;1),"Room conflict",IF(AND($O21&lt;&gt;"",SUMPRODUCT(($E$6:$E$205=$E21)*($O$6:$O$205=$O21)*($F$6:$F$205&lt;$G21)*($G$6:$G$205&gt;$F21)*($B$6:$B$205&lt;&gt;"")*($R$6:$R$205&lt;&gt;"Canceled"))&gt;1),"Proctor conflict","No conflict")))))</f>
        <v/>
      </c>
      <c r="W21" s="30">
        <f>IF($B21="","",IF($L21="Online","Not applicable",IF(OR($M21="",$N21=""),"Details missing",IF($N21&gt;$M21,"Capacity exceeded","Capacity sufficient"))))</f>
        <v/>
      </c>
      <c r="X21" s="30">
        <f>IF($B21="","",IF(OR($C21="",$D21="",$E21="",$F21="",$G21="",$I21="",$J21="",$L21="",$N21="",$O21="",$Q21="",$R21="",$T21=""),"Complete required details",IF(OR($V21="Room conflict",$V21="Proctor conflict",$V21="Room and proctor conflict"),"Resolve scheduling conflict",IF($W21="Capacity exceeded","Move exam or reduce attendance",IF(AND($S21&lt;&gt;"",$S21&lt;TODAY(),$T21&lt;&gt;"Ready",$T21&lt;&gt;"Not required",$R21&lt;&gt;"Completed",$R21&lt;&gt;"Canceled"),"Materials overdue",IF(AND($E21&gt;=TODAY(),$E21&lt;=TODAY()+'Reference Data'!$B$3,OR($R21="Draft",$R21="Tentative")),"Confirm upcoming exam","No action needed"))))))</f>
        <v/>
      </c>
    </row>
    <row r="22">
      <c r="A22" s="23">
        <f>IF($B22="","",ROW()-5)</f>
        <v/>
      </c>
      <c r="B22" s="24" t="n"/>
      <c r="C22" s="24" t="n"/>
      <c r="D22" s="25" t="n"/>
      <c r="E22" s="26" t="n"/>
      <c r="F22" s="27" t="n"/>
      <c r="G22" s="27" t="n"/>
      <c r="H22" s="28">
        <f>IF(OR($B22="",$F22="",$G22=""),"",IF($G22&lt;=$F22,"",ROUND(($G22-$F22)*1440,0)))</f>
        <v/>
      </c>
      <c r="I22" s="24" t="n"/>
      <c r="J22" s="25" t="n"/>
      <c r="K22" s="24" t="n"/>
      <c r="L22" s="24" t="n"/>
      <c r="M22" s="29" t="n"/>
      <c r="N22" s="29" t="n"/>
      <c r="O22" s="24" t="n"/>
      <c r="P22" s="24" t="n"/>
      <c r="Q22" s="25" t="n"/>
      <c r="R22" s="24" t="n"/>
      <c r="S22" s="26" t="n"/>
      <c r="T22" s="24" t="n"/>
      <c r="U22" s="25" t="n"/>
      <c r="V22" s="30">
        <f>IF($B22="","",IF(OR($E22="",$F22="",$G22=""),"",IF(AND($K22&lt;&gt;"",SUMPRODUCT(($E$6:$E$205=$E22)*($K$6:$K$205=$K22)*($F$6:$F$205&lt;$G22)*($G$6:$G$205&gt;$F22)*($B$6:$B$205&lt;&gt;"")*($R$6:$R$205&lt;&gt;"Canceled"))&gt;1,$O22&lt;&gt;"",SUMPRODUCT(($E$6:$E$205=$E22)*($O$6:$O$205=$O22)*($F$6:$F$205&lt;$G22)*($G$6:$G$205&gt;$F22)*($B$6:$B$205&lt;&gt;"")*($R$6:$R$205&lt;&gt;"Canceled"))&gt;1),"Room and proctor conflict",IF(AND($K22&lt;&gt;"",SUMPRODUCT(($E$6:$E$205=$E22)*($K$6:$K$205=$K22)*($F$6:$F$205&lt;$G22)*($G$6:$G$205&gt;$F22)*($B$6:$B$205&lt;&gt;"")*($R$6:$R$205&lt;&gt;"Canceled"))&gt;1),"Room conflict",IF(AND($O22&lt;&gt;"",SUMPRODUCT(($E$6:$E$205=$E22)*($O$6:$O$205=$O22)*($F$6:$F$205&lt;$G22)*($G$6:$G$205&gt;$F22)*($B$6:$B$205&lt;&gt;"")*($R$6:$R$205&lt;&gt;"Canceled"))&gt;1),"Proctor conflict","No conflict")))))</f>
        <v/>
      </c>
      <c r="W22" s="30">
        <f>IF($B22="","",IF($L22="Online","Not applicable",IF(OR($M22="",$N22=""),"Details missing",IF($N22&gt;$M22,"Capacity exceeded","Capacity sufficient"))))</f>
        <v/>
      </c>
      <c r="X22" s="30">
        <f>IF($B22="","",IF(OR($C22="",$D22="",$E22="",$F22="",$G22="",$I22="",$J22="",$L22="",$N22="",$O22="",$Q22="",$R22="",$T22=""),"Complete required details",IF(OR($V22="Room conflict",$V22="Proctor conflict",$V22="Room and proctor conflict"),"Resolve scheduling conflict",IF($W22="Capacity exceeded","Move exam or reduce attendance",IF(AND($S22&lt;&gt;"",$S22&lt;TODAY(),$T22&lt;&gt;"Ready",$T22&lt;&gt;"Not required",$R22&lt;&gt;"Completed",$R22&lt;&gt;"Canceled"),"Materials overdue",IF(AND($E22&gt;=TODAY(),$E22&lt;=TODAY()+'Reference Data'!$B$3,OR($R22="Draft",$R22="Tentative")),"Confirm upcoming exam","No action needed"))))))</f>
        <v/>
      </c>
    </row>
    <row r="23">
      <c r="A23" s="23">
        <f>IF($B23="","",ROW()-5)</f>
        <v/>
      </c>
      <c r="B23" s="24" t="n"/>
      <c r="C23" s="24" t="n"/>
      <c r="D23" s="25" t="n"/>
      <c r="E23" s="26" t="n"/>
      <c r="F23" s="27" t="n"/>
      <c r="G23" s="27" t="n"/>
      <c r="H23" s="28">
        <f>IF(OR($B23="",$F23="",$G23=""),"",IF($G23&lt;=$F23,"",ROUND(($G23-$F23)*1440,0)))</f>
        <v/>
      </c>
      <c r="I23" s="24" t="n"/>
      <c r="J23" s="25" t="n"/>
      <c r="K23" s="24" t="n"/>
      <c r="L23" s="24" t="n"/>
      <c r="M23" s="29" t="n"/>
      <c r="N23" s="29" t="n"/>
      <c r="O23" s="24" t="n"/>
      <c r="P23" s="24" t="n"/>
      <c r="Q23" s="25" t="n"/>
      <c r="R23" s="24" t="n"/>
      <c r="S23" s="26" t="n"/>
      <c r="T23" s="24" t="n"/>
      <c r="U23" s="25" t="n"/>
      <c r="V23" s="30">
        <f>IF($B23="","",IF(OR($E23="",$F23="",$G23=""),"",IF(AND($K23&lt;&gt;"",SUMPRODUCT(($E$6:$E$205=$E23)*($K$6:$K$205=$K23)*($F$6:$F$205&lt;$G23)*($G$6:$G$205&gt;$F23)*($B$6:$B$205&lt;&gt;"")*($R$6:$R$205&lt;&gt;"Canceled"))&gt;1,$O23&lt;&gt;"",SUMPRODUCT(($E$6:$E$205=$E23)*($O$6:$O$205=$O23)*($F$6:$F$205&lt;$G23)*($G$6:$G$205&gt;$F23)*($B$6:$B$205&lt;&gt;"")*($R$6:$R$205&lt;&gt;"Canceled"))&gt;1),"Room and proctor conflict",IF(AND($K23&lt;&gt;"",SUMPRODUCT(($E$6:$E$205=$E23)*($K$6:$K$205=$K23)*($F$6:$F$205&lt;$G23)*($G$6:$G$205&gt;$F23)*($B$6:$B$205&lt;&gt;"")*($R$6:$R$205&lt;&gt;"Canceled"))&gt;1),"Room conflict",IF(AND($O23&lt;&gt;"",SUMPRODUCT(($E$6:$E$205=$E23)*($O$6:$O$205=$O23)*($F$6:$F$205&lt;$G23)*($G$6:$G$205&gt;$F23)*($B$6:$B$205&lt;&gt;"")*($R$6:$R$205&lt;&gt;"Canceled"))&gt;1),"Proctor conflict","No conflict")))))</f>
        <v/>
      </c>
      <c r="W23" s="30">
        <f>IF($B23="","",IF($L23="Online","Not applicable",IF(OR($M23="",$N23=""),"Details missing",IF($N23&gt;$M23,"Capacity exceeded","Capacity sufficient"))))</f>
        <v/>
      </c>
      <c r="X23" s="30">
        <f>IF($B23="","",IF(OR($C23="",$D23="",$E23="",$F23="",$G23="",$I23="",$J23="",$L23="",$N23="",$O23="",$Q23="",$R23="",$T23=""),"Complete required details",IF(OR($V23="Room conflict",$V23="Proctor conflict",$V23="Room and proctor conflict"),"Resolve scheduling conflict",IF($W23="Capacity exceeded","Move exam or reduce attendance",IF(AND($S23&lt;&gt;"",$S23&lt;TODAY(),$T23&lt;&gt;"Ready",$T23&lt;&gt;"Not required",$R23&lt;&gt;"Completed",$R23&lt;&gt;"Canceled"),"Materials overdue",IF(AND($E23&gt;=TODAY(),$E23&lt;=TODAY()+'Reference Data'!$B$3,OR($R23="Draft",$R23="Tentative")),"Confirm upcoming exam","No action needed"))))))</f>
        <v/>
      </c>
    </row>
    <row r="24">
      <c r="A24" s="23">
        <f>IF($B24="","",ROW()-5)</f>
        <v/>
      </c>
      <c r="B24" s="24" t="n"/>
      <c r="C24" s="24" t="n"/>
      <c r="D24" s="25" t="n"/>
      <c r="E24" s="26" t="n"/>
      <c r="F24" s="27" t="n"/>
      <c r="G24" s="27" t="n"/>
      <c r="H24" s="28">
        <f>IF(OR($B24="",$F24="",$G24=""),"",IF($G24&lt;=$F24,"",ROUND(($G24-$F24)*1440,0)))</f>
        <v/>
      </c>
      <c r="I24" s="24" t="n"/>
      <c r="J24" s="25" t="n"/>
      <c r="K24" s="24" t="n"/>
      <c r="L24" s="24" t="n"/>
      <c r="M24" s="29" t="n"/>
      <c r="N24" s="29" t="n"/>
      <c r="O24" s="24" t="n"/>
      <c r="P24" s="24" t="n"/>
      <c r="Q24" s="25" t="n"/>
      <c r="R24" s="24" t="n"/>
      <c r="S24" s="26" t="n"/>
      <c r="T24" s="24" t="n"/>
      <c r="U24" s="25" t="n"/>
      <c r="V24" s="30">
        <f>IF($B24="","",IF(OR($E24="",$F24="",$G24=""),"",IF(AND($K24&lt;&gt;"",SUMPRODUCT(($E$6:$E$205=$E24)*($K$6:$K$205=$K24)*($F$6:$F$205&lt;$G24)*($G$6:$G$205&gt;$F24)*($B$6:$B$205&lt;&gt;"")*($R$6:$R$205&lt;&gt;"Canceled"))&gt;1,$O24&lt;&gt;"",SUMPRODUCT(($E$6:$E$205=$E24)*($O$6:$O$205=$O24)*($F$6:$F$205&lt;$G24)*($G$6:$G$205&gt;$F24)*($B$6:$B$205&lt;&gt;"")*($R$6:$R$205&lt;&gt;"Canceled"))&gt;1),"Room and proctor conflict",IF(AND($K24&lt;&gt;"",SUMPRODUCT(($E$6:$E$205=$E24)*($K$6:$K$205=$K24)*($F$6:$F$205&lt;$G24)*($G$6:$G$205&gt;$F24)*($B$6:$B$205&lt;&gt;"")*($R$6:$R$205&lt;&gt;"Canceled"))&gt;1),"Room conflict",IF(AND($O24&lt;&gt;"",SUMPRODUCT(($E$6:$E$205=$E24)*($O$6:$O$205=$O24)*($F$6:$F$205&lt;$G24)*($G$6:$G$205&gt;$F24)*($B$6:$B$205&lt;&gt;"")*($R$6:$R$205&lt;&gt;"Canceled"))&gt;1),"Proctor conflict","No conflict")))))</f>
        <v/>
      </c>
      <c r="W24" s="30">
        <f>IF($B24="","",IF($L24="Online","Not applicable",IF(OR($M24="",$N24=""),"Details missing",IF($N24&gt;$M24,"Capacity exceeded","Capacity sufficient"))))</f>
        <v/>
      </c>
      <c r="X24" s="30">
        <f>IF($B24="","",IF(OR($C24="",$D24="",$E24="",$F24="",$G24="",$I24="",$J24="",$L24="",$N24="",$O24="",$Q24="",$R24="",$T24=""),"Complete required details",IF(OR($V24="Room conflict",$V24="Proctor conflict",$V24="Room and proctor conflict"),"Resolve scheduling conflict",IF($W24="Capacity exceeded","Move exam or reduce attendance",IF(AND($S24&lt;&gt;"",$S24&lt;TODAY(),$T24&lt;&gt;"Ready",$T24&lt;&gt;"Not required",$R24&lt;&gt;"Completed",$R24&lt;&gt;"Canceled"),"Materials overdue",IF(AND($E24&gt;=TODAY(),$E24&lt;=TODAY()+'Reference Data'!$B$3,OR($R24="Draft",$R24="Tentative")),"Confirm upcoming exam","No action needed"))))))</f>
        <v/>
      </c>
    </row>
    <row r="25">
      <c r="A25" s="23">
        <f>IF($B25="","",ROW()-5)</f>
        <v/>
      </c>
      <c r="B25" s="24" t="n"/>
      <c r="C25" s="24" t="n"/>
      <c r="D25" s="25" t="n"/>
      <c r="E25" s="26" t="n"/>
      <c r="F25" s="27" t="n"/>
      <c r="G25" s="27" t="n"/>
      <c r="H25" s="28">
        <f>IF(OR($B25="",$F25="",$G25=""),"",IF($G25&lt;=$F25,"",ROUND(($G25-$F25)*1440,0)))</f>
        <v/>
      </c>
      <c r="I25" s="24" t="n"/>
      <c r="J25" s="25" t="n"/>
      <c r="K25" s="24" t="n"/>
      <c r="L25" s="24" t="n"/>
      <c r="M25" s="29" t="n"/>
      <c r="N25" s="29" t="n"/>
      <c r="O25" s="24" t="n"/>
      <c r="P25" s="24" t="n"/>
      <c r="Q25" s="25" t="n"/>
      <c r="R25" s="24" t="n"/>
      <c r="S25" s="26" t="n"/>
      <c r="T25" s="24" t="n"/>
      <c r="U25" s="25" t="n"/>
      <c r="V25" s="30">
        <f>IF($B25="","",IF(OR($E25="",$F25="",$G25=""),"",IF(AND($K25&lt;&gt;"",SUMPRODUCT(($E$6:$E$205=$E25)*($K$6:$K$205=$K25)*($F$6:$F$205&lt;$G25)*($G$6:$G$205&gt;$F25)*($B$6:$B$205&lt;&gt;"")*($R$6:$R$205&lt;&gt;"Canceled"))&gt;1,$O25&lt;&gt;"",SUMPRODUCT(($E$6:$E$205=$E25)*($O$6:$O$205=$O25)*($F$6:$F$205&lt;$G25)*($G$6:$G$205&gt;$F25)*($B$6:$B$205&lt;&gt;"")*($R$6:$R$205&lt;&gt;"Canceled"))&gt;1),"Room and proctor conflict",IF(AND($K25&lt;&gt;"",SUMPRODUCT(($E$6:$E$205=$E25)*($K$6:$K$205=$K25)*($F$6:$F$205&lt;$G25)*($G$6:$G$205&gt;$F25)*($B$6:$B$205&lt;&gt;"")*($R$6:$R$205&lt;&gt;"Canceled"))&gt;1),"Room conflict",IF(AND($O25&lt;&gt;"",SUMPRODUCT(($E$6:$E$205=$E25)*($O$6:$O$205=$O25)*($F$6:$F$205&lt;$G25)*($G$6:$G$205&gt;$F25)*($B$6:$B$205&lt;&gt;"")*($R$6:$R$205&lt;&gt;"Canceled"))&gt;1),"Proctor conflict","No conflict")))))</f>
        <v/>
      </c>
      <c r="W25" s="30">
        <f>IF($B25="","",IF($L25="Online","Not applicable",IF(OR($M25="",$N25=""),"Details missing",IF($N25&gt;$M25,"Capacity exceeded","Capacity sufficient"))))</f>
        <v/>
      </c>
      <c r="X25" s="30">
        <f>IF($B25="","",IF(OR($C25="",$D25="",$E25="",$F25="",$G25="",$I25="",$J25="",$L25="",$N25="",$O25="",$Q25="",$R25="",$T25=""),"Complete required details",IF(OR($V25="Room conflict",$V25="Proctor conflict",$V25="Room and proctor conflict"),"Resolve scheduling conflict",IF($W25="Capacity exceeded","Move exam or reduce attendance",IF(AND($S25&lt;&gt;"",$S25&lt;TODAY(),$T25&lt;&gt;"Ready",$T25&lt;&gt;"Not required",$R25&lt;&gt;"Completed",$R25&lt;&gt;"Canceled"),"Materials overdue",IF(AND($E25&gt;=TODAY(),$E25&lt;=TODAY()+'Reference Data'!$B$3,OR($R25="Draft",$R25="Tentative")),"Confirm upcoming exam","No action needed"))))))</f>
        <v/>
      </c>
    </row>
    <row r="26">
      <c r="A26" s="23">
        <f>IF($B26="","",ROW()-5)</f>
        <v/>
      </c>
      <c r="B26" s="24" t="n"/>
      <c r="C26" s="24" t="n"/>
      <c r="D26" s="25" t="n"/>
      <c r="E26" s="26" t="n"/>
      <c r="F26" s="27" t="n"/>
      <c r="G26" s="27" t="n"/>
      <c r="H26" s="28">
        <f>IF(OR($B26="",$F26="",$G26=""),"",IF($G26&lt;=$F26,"",ROUND(($G26-$F26)*1440,0)))</f>
        <v/>
      </c>
      <c r="I26" s="24" t="n"/>
      <c r="J26" s="25" t="n"/>
      <c r="K26" s="24" t="n"/>
      <c r="L26" s="24" t="n"/>
      <c r="M26" s="29" t="n"/>
      <c r="N26" s="29" t="n"/>
      <c r="O26" s="24" t="n"/>
      <c r="P26" s="24" t="n"/>
      <c r="Q26" s="25" t="n"/>
      <c r="R26" s="24" t="n"/>
      <c r="S26" s="26" t="n"/>
      <c r="T26" s="24" t="n"/>
      <c r="U26" s="25" t="n"/>
      <c r="V26" s="30">
        <f>IF($B26="","",IF(OR($E26="",$F26="",$G26=""),"",IF(AND($K26&lt;&gt;"",SUMPRODUCT(($E$6:$E$205=$E26)*($K$6:$K$205=$K26)*($F$6:$F$205&lt;$G26)*($G$6:$G$205&gt;$F26)*($B$6:$B$205&lt;&gt;"")*($R$6:$R$205&lt;&gt;"Canceled"))&gt;1,$O26&lt;&gt;"",SUMPRODUCT(($E$6:$E$205=$E26)*($O$6:$O$205=$O26)*($F$6:$F$205&lt;$G26)*($G$6:$G$205&gt;$F26)*($B$6:$B$205&lt;&gt;"")*($R$6:$R$205&lt;&gt;"Canceled"))&gt;1),"Room and proctor conflict",IF(AND($K26&lt;&gt;"",SUMPRODUCT(($E$6:$E$205=$E26)*($K$6:$K$205=$K26)*($F$6:$F$205&lt;$G26)*($G$6:$G$205&gt;$F26)*($B$6:$B$205&lt;&gt;"")*($R$6:$R$205&lt;&gt;"Canceled"))&gt;1),"Room conflict",IF(AND($O26&lt;&gt;"",SUMPRODUCT(($E$6:$E$205=$E26)*($O$6:$O$205=$O26)*($F$6:$F$205&lt;$G26)*($G$6:$G$205&gt;$F26)*($B$6:$B$205&lt;&gt;"")*($R$6:$R$205&lt;&gt;"Canceled"))&gt;1),"Proctor conflict","No conflict")))))</f>
        <v/>
      </c>
      <c r="W26" s="30">
        <f>IF($B26="","",IF($L26="Online","Not applicable",IF(OR($M26="",$N26=""),"Details missing",IF($N26&gt;$M26,"Capacity exceeded","Capacity sufficient"))))</f>
        <v/>
      </c>
      <c r="X26" s="30">
        <f>IF($B26="","",IF(OR($C26="",$D26="",$E26="",$F26="",$G26="",$I26="",$J26="",$L26="",$N26="",$O26="",$Q26="",$R26="",$T26=""),"Complete required details",IF(OR($V26="Room conflict",$V26="Proctor conflict",$V26="Room and proctor conflict"),"Resolve scheduling conflict",IF($W26="Capacity exceeded","Move exam or reduce attendance",IF(AND($S26&lt;&gt;"",$S26&lt;TODAY(),$T26&lt;&gt;"Ready",$T26&lt;&gt;"Not required",$R26&lt;&gt;"Completed",$R26&lt;&gt;"Canceled"),"Materials overdue",IF(AND($E26&gt;=TODAY(),$E26&lt;=TODAY()+'Reference Data'!$B$3,OR($R26="Draft",$R26="Tentative")),"Confirm upcoming exam","No action needed"))))))</f>
        <v/>
      </c>
    </row>
    <row r="27">
      <c r="A27" s="23">
        <f>IF($B27="","",ROW()-5)</f>
        <v/>
      </c>
      <c r="B27" s="24" t="n"/>
      <c r="C27" s="24" t="n"/>
      <c r="D27" s="25" t="n"/>
      <c r="E27" s="26" t="n"/>
      <c r="F27" s="27" t="n"/>
      <c r="G27" s="27" t="n"/>
      <c r="H27" s="28">
        <f>IF(OR($B27="",$F27="",$G27=""),"",IF($G27&lt;=$F27,"",ROUND(($G27-$F27)*1440,0)))</f>
        <v/>
      </c>
      <c r="I27" s="24" t="n"/>
      <c r="J27" s="25" t="n"/>
      <c r="K27" s="24" t="n"/>
      <c r="L27" s="24" t="n"/>
      <c r="M27" s="29" t="n"/>
      <c r="N27" s="29" t="n"/>
      <c r="O27" s="24" t="n"/>
      <c r="P27" s="24" t="n"/>
      <c r="Q27" s="25" t="n"/>
      <c r="R27" s="24" t="n"/>
      <c r="S27" s="26" t="n"/>
      <c r="T27" s="24" t="n"/>
      <c r="U27" s="25" t="n"/>
      <c r="V27" s="30">
        <f>IF($B27="","",IF(OR($E27="",$F27="",$G27=""),"",IF(AND($K27&lt;&gt;"",SUMPRODUCT(($E$6:$E$205=$E27)*($K$6:$K$205=$K27)*($F$6:$F$205&lt;$G27)*($G$6:$G$205&gt;$F27)*($B$6:$B$205&lt;&gt;"")*($R$6:$R$205&lt;&gt;"Canceled"))&gt;1,$O27&lt;&gt;"",SUMPRODUCT(($E$6:$E$205=$E27)*($O$6:$O$205=$O27)*($F$6:$F$205&lt;$G27)*($G$6:$G$205&gt;$F27)*($B$6:$B$205&lt;&gt;"")*($R$6:$R$205&lt;&gt;"Canceled"))&gt;1),"Room and proctor conflict",IF(AND($K27&lt;&gt;"",SUMPRODUCT(($E$6:$E$205=$E27)*($K$6:$K$205=$K27)*($F$6:$F$205&lt;$G27)*($G$6:$G$205&gt;$F27)*($B$6:$B$205&lt;&gt;"")*($R$6:$R$205&lt;&gt;"Canceled"))&gt;1),"Room conflict",IF(AND($O27&lt;&gt;"",SUMPRODUCT(($E$6:$E$205=$E27)*($O$6:$O$205=$O27)*($F$6:$F$205&lt;$G27)*($G$6:$G$205&gt;$F27)*($B$6:$B$205&lt;&gt;"")*($R$6:$R$205&lt;&gt;"Canceled"))&gt;1),"Proctor conflict","No conflict")))))</f>
        <v/>
      </c>
      <c r="W27" s="30">
        <f>IF($B27="","",IF($L27="Online","Not applicable",IF(OR($M27="",$N27=""),"Details missing",IF($N27&gt;$M27,"Capacity exceeded","Capacity sufficient"))))</f>
        <v/>
      </c>
      <c r="X27" s="30">
        <f>IF($B27="","",IF(OR($C27="",$D27="",$E27="",$F27="",$G27="",$I27="",$J27="",$L27="",$N27="",$O27="",$Q27="",$R27="",$T27=""),"Complete required details",IF(OR($V27="Room conflict",$V27="Proctor conflict",$V27="Room and proctor conflict"),"Resolve scheduling conflict",IF($W27="Capacity exceeded","Move exam or reduce attendance",IF(AND($S27&lt;&gt;"",$S27&lt;TODAY(),$T27&lt;&gt;"Ready",$T27&lt;&gt;"Not required",$R27&lt;&gt;"Completed",$R27&lt;&gt;"Canceled"),"Materials overdue",IF(AND($E27&gt;=TODAY(),$E27&lt;=TODAY()+'Reference Data'!$B$3,OR($R27="Draft",$R27="Tentative")),"Confirm upcoming exam","No action needed"))))))</f>
        <v/>
      </c>
    </row>
    <row r="28">
      <c r="A28" s="23">
        <f>IF($B28="","",ROW()-5)</f>
        <v/>
      </c>
      <c r="B28" s="24" t="n"/>
      <c r="C28" s="24" t="n"/>
      <c r="D28" s="25" t="n"/>
      <c r="E28" s="26" t="n"/>
      <c r="F28" s="27" t="n"/>
      <c r="G28" s="27" t="n"/>
      <c r="H28" s="28">
        <f>IF(OR($B28="",$F28="",$G28=""),"",IF($G28&lt;=$F28,"",ROUND(($G28-$F28)*1440,0)))</f>
        <v/>
      </c>
      <c r="I28" s="24" t="n"/>
      <c r="J28" s="25" t="n"/>
      <c r="K28" s="24" t="n"/>
      <c r="L28" s="24" t="n"/>
      <c r="M28" s="29" t="n"/>
      <c r="N28" s="29" t="n"/>
      <c r="O28" s="24" t="n"/>
      <c r="P28" s="24" t="n"/>
      <c r="Q28" s="25" t="n"/>
      <c r="R28" s="24" t="n"/>
      <c r="S28" s="26" t="n"/>
      <c r="T28" s="24" t="n"/>
      <c r="U28" s="25" t="n"/>
      <c r="V28" s="30">
        <f>IF($B28="","",IF(OR($E28="",$F28="",$G28=""),"",IF(AND($K28&lt;&gt;"",SUMPRODUCT(($E$6:$E$205=$E28)*($K$6:$K$205=$K28)*($F$6:$F$205&lt;$G28)*($G$6:$G$205&gt;$F28)*($B$6:$B$205&lt;&gt;"")*($R$6:$R$205&lt;&gt;"Canceled"))&gt;1,$O28&lt;&gt;"",SUMPRODUCT(($E$6:$E$205=$E28)*($O$6:$O$205=$O28)*($F$6:$F$205&lt;$G28)*($G$6:$G$205&gt;$F28)*($B$6:$B$205&lt;&gt;"")*($R$6:$R$205&lt;&gt;"Canceled"))&gt;1),"Room and proctor conflict",IF(AND($K28&lt;&gt;"",SUMPRODUCT(($E$6:$E$205=$E28)*($K$6:$K$205=$K28)*($F$6:$F$205&lt;$G28)*($G$6:$G$205&gt;$F28)*($B$6:$B$205&lt;&gt;"")*($R$6:$R$205&lt;&gt;"Canceled"))&gt;1),"Room conflict",IF(AND($O28&lt;&gt;"",SUMPRODUCT(($E$6:$E$205=$E28)*($O$6:$O$205=$O28)*($F$6:$F$205&lt;$G28)*($G$6:$G$205&gt;$F28)*($B$6:$B$205&lt;&gt;"")*($R$6:$R$205&lt;&gt;"Canceled"))&gt;1),"Proctor conflict","No conflict")))))</f>
        <v/>
      </c>
      <c r="W28" s="30">
        <f>IF($B28="","",IF($L28="Online","Not applicable",IF(OR($M28="",$N28=""),"Details missing",IF($N28&gt;$M28,"Capacity exceeded","Capacity sufficient"))))</f>
        <v/>
      </c>
      <c r="X28" s="30">
        <f>IF($B28="","",IF(OR($C28="",$D28="",$E28="",$F28="",$G28="",$I28="",$J28="",$L28="",$N28="",$O28="",$Q28="",$R28="",$T28=""),"Complete required details",IF(OR($V28="Room conflict",$V28="Proctor conflict",$V28="Room and proctor conflict"),"Resolve scheduling conflict",IF($W28="Capacity exceeded","Move exam or reduce attendance",IF(AND($S28&lt;&gt;"",$S28&lt;TODAY(),$T28&lt;&gt;"Ready",$T28&lt;&gt;"Not required",$R28&lt;&gt;"Completed",$R28&lt;&gt;"Canceled"),"Materials overdue",IF(AND($E28&gt;=TODAY(),$E28&lt;=TODAY()+'Reference Data'!$B$3,OR($R28="Draft",$R28="Tentative")),"Confirm upcoming exam","No action needed"))))))</f>
        <v/>
      </c>
    </row>
    <row r="29">
      <c r="A29" s="23">
        <f>IF($B29="","",ROW()-5)</f>
        <v/>
      </c>
      <c r="B29" s="24" t="n"/>
      <c r="C29" s="24" t="n"/>
      <c r="D29" s="25" t="n"/>
      <c r="E29" s="26" t="n"/>
      <c r="F29" s="27" t="n"/>
      <c r="G29" s="27" t="n"/>
      <c r="H29" s="28">
        <f>IF(OR($B29="",$F29="",$G29=""),"",IF($G29&lt;=$F29,"",ROUND(($G29-$F29)*1440,0)))</f>
        <v/>
      </c>
      <c r="I29" s="24" t="n"/>
      <c r="J29" s="25" t="n"/>
      <c r="K29" s="24" t="n"/>
      <c r="L29" s="24" t="n"/>
      <c r="M29" s="29" t="n"/>
      <c r="N29" s="29" t="n"/>
      <c r="O29" s="24" t="n"/>
      <c r="P29" s="24" t="n"/>
      <c r="Q29" s="25" t="n"/>
      <c r="R29" s="24" t="n"/>
      <c r="S29" s="26" t="n"/>
      <c r="T29" s="24" t="n"/>
      <c r="U29" s="25" t="n"/>
      <c r="V29" s="30">
        <f>IF($B29="","",IF(OR($E29="",$F29="",$G29=""),"",IF(AND($K29&lt;&gt;"",SUMPRODUCT(($E$6:$E$205=$E29)*($K$6:$K$205=$K29)*($F$6:$F$205&lt;$G29)*($G$6:$G$205&gt;$F29)*($B$6:$B$205&lt;&gt;"")*($R$6:$R$205&lt;&gt;"Canceled"))&gt;1,$O29&lt;&gt;"",SUMPRODUCT(($E$6:$E$205=$E29)*($O$6:$O$205=$O29)*($F$6:$F$205&lt;$G29)*($G$6:$G$205&gt;$F29)*($B$6:$B$205&lt;&gt;"")*($R$6:$R$205&lt;&gt;"Canceled"))&gt;1),"Room and proctor conflict",IF(AND($K29&lt;&gt;"",SUMPRODUCT(($E$6:$E$205=$E29)*($K$6:$K$205=$K29)*($F$6:$F$205&lt;$G29)*($G$6:$G$205&gt;$F29)*($B$6:$B$205&lt;&gt;"")*($R$6:$R$205&lt;&gt;"Canceled"))&gt;1),"Room conflict",IF(AND($O29&lt;&gt;"",SUMPRODUCT(($E$6:$E$205=$E29)*($O$6:$O$205=$O29)*($F$6:$F$205&lt;$G29)*($G$6:$G$205&gt;$F29)*($B$6:$B$205&lt;&gt;"")*($R$6:$R$205&lt;&gt;"Canceled"))&gt;1),"Proctor conflict","No conflict")))))</f>
        <v/>
      </c>
      <c r="W29" s="30">
        <f>IF($B29="","",IF($L29="Online","Not applicable",IF(OR($M29="",$N29=""),"Details missing",IF($N29&gt;$M29,"Capacity exceeded","Capacity sufficient"))))</f>
        <v/>
      </c>
      <c r="X29" s="30">
        <f>IF($B29="","",IF(OR($C29="",$D29="",$E29="",$F29="",$G29="",$I29="",$J29="",$L29="",$N29="",$O29="",$Q29="",$R29="",$T29=""),"Complete required details",IF(OR($V29="Room conflict",$V29="Proctor conflict",$V29="Room and proctor conflict"),"Resolve scheduling conflict",IF($W29="Capacity exceeded","Move exam or reduce attendance",IF(AND($S29&lt;&gt;"",$S29&lt;TODAY(),$T29&lt;&gt;"Ready",$T29&lt;&gt;"Not required",$R29&lt;&gt;"Completed",$R29&lt;&gt;"Canceled"),"Materials overdue",IF(AND($E29&gt;=TODAY(),$E29&lt;=TODAY()+'Reference Data'!$B$3,OR($R29="Draft",$R29="Tentative")),"Confirm upcoming exam","No action needed"))))))</f>
        <v/>
      </c>
    </row>
    <row r="30">
      <c r="A30" s="23">
        <f>IF($B30="","",ROW()-5)</f>
        <v/>
      </c>
      <c r="B30" s="24" t="n"/>
      <c r="C30" s="24" t="n"/>
      <c r="D30" s="25" t="n"/>
      <c r="E30" s="26" t="n"/>
      <c r="F30" s="27" t="n"/>
      <c r="G30" s="27" t="n"/>
      <c r="H30" s="28">
        <f>IF(OR($B30="",$F30="",$G30=""),"",IF($G30&lt;=$F30,"",ROUND(($G30-$F30)*1440,0)))</f>
        <v/>
      </c>
      <c r="I30" s="24" t="n"/>
      <c r="J30" s="25" t="n"/>
      <c r="K30" s="24" t="n"/>
      <c r="L30" s="24" t="n"/>
      <c r="M30" s="29" t="n"/>
      <c r="N30" s="29" t="n"/>
      <c r="O30" s="24" t="n"/>
      <c r="P30" s="24" t="n"/>
      <c r="Q30" s="25" t="n"/>
      <c r="R30" s="24" t="n"/>
      <c r="S30" s="26" t="n"/>
      <c r="T30" s="24" t="n"/>
      <c r="U30" s="25" t="n"/>
      <c r="V30" s="30">
        <f>IF($B30="","",IF(OR($E30="",$F30="",$G30=""),"",IF(AND($K30&lt;&gt;"",SUMPRODUCT(($E$6:$E$205=$E30)*($K$6:$K$205=$K30)*($F$6:$F$205&lt;$G30)*($G$6:$G$205&gt;$F30)*($B$6:$B$205&lt;&gt;"")*($R$6:$R$205&lt;&gt;"Canceled"))&gt;1,$O30&lt;&gt;"",SUMPRODUCT(($E$6:$E$205=$E30)*($O$6:$O$205=$O30)*($F$6:$F$205&lt;$G30)*($G$6:$G$205&gt;$F30)*($B$6:$B$205&lt;&gt;"")*($R$6:$R$205&lt;&gt;"Canceled"))&gt;1),"Room and proctor conflict",IF(AND($K30&lt;&gt;"",SUMPRODUCT(($E$6:$E$205=$E30)*($K$6:$K$205=$K30)*($F$6:$F$205&lt;$G30)*($G$6:$G$205&gt;$F30)*($B$6:$B$205&lt;&gt;"")*($R$6:$R$205&lt;&gt;"Canceled"))&gt;1),"Room conflict",IF(AND($O30&lt;&gt;"",SUMPRODUCT(($E$6:$E$205=$E30)*($O$6:$O$205=$O30)*($F$6:$F$205&lt;$G30)*($G$6:$G$205&gt;$F30)*($B$6:$B$205&lt;&gt;"")*($R$6:$R$205&lt;&gt;"Canceled"))&gt;1),"Proctor conflict","No conflict")))))</f>
        <v/>
      </c>
      <c r="W30" s="30">
        <f>IF($B30="","",IF($L30="Online","Not applicable",IF(OR($M30="",$N30=""),"Details missing",IF($N30&gt;$M30,"Capacity exceeded","Capacity sufficient"))))</f>
        <v/>
      </c>
      <c r="X30" s="30">
        <f>IF($B30="","",IF(OR($C30="",$D30="",$E30="",$F30="",$G30="",$I30="",$J30="",$L30="",$N30="",$O30="",$Q30="",$R30="",$T30=""),"Complete required details",IF(OR($V30="Room conflict",$V30="Proctor conflict",$V30="Room and proctor conflict"),"Resolve scheduling conflict",IF($W30="Capacity exceeded","Move exam or reduce attendance",IF(AND($S30&lt;&gt;"",$S30&lt;TODAY(),$T30&lt;&gt;"Ready",$T30&lt;&gt;"Not required",$R30&lt;&gt;"Completed",$R30&lt;&gt;"Canceled"),"Materials overdue",IF(AND($E30&gt;=TODAY(),$E30&lt;=TODAY()+'Reference Data'!$B$3,OR($R30="Draft",$R30="Tentative")),"Confirm upcoming exam","No action needed"))))))</f>
        <v/>
      </c>
    </row>
    <row r="31">
      <c r="A31" s="23">
        <f>IF($B31="","",ROW()-5)</f>
        <v/>
      </c>
      <c r="B31" s="24" t="n"/>
      <c r="C31" s="24" t="n"/>
      <c r="D31" s="25" t="n"/>
      <c r="E31" s="26" t="n"/>
      <c r="F31" s="27" t="n"/>
      <c r="G31" s="27" t="n"/>
      <c r="H31" s="28">
        <f>IF(OR($B31="",$F31="",$G31=""),"",IF($G31&lt;=$F31,"",ROUND(($G31-$F31)*1440,0)))</f>
        <v/>
      </c>
      <c r="I31" s="24" t="n"/>
      <c r="J31" s="25" t="n"/>
      <c r="K31" s="24" t="n"/>
      <c r="L31" s="24" t="n"/>
      <c r="M31" s="29" t="n"/>
      <c r="N31" s="29" t="n"/>
      <c r="O31" s="24" t="n"/>
      <c r="P31" s="24" t="n"/>
      <c r="Q31" s="25" t="n"/>
      <c r="R31" s="24" t="n"/>
      <c r="S31" s="26" t="n"/>
      <c r="T31" s="24" t="n"/>
      <c r="U31" s="25" t="n"/>
      <c r="V31" s="30">
        <f>IF($B31="","",IF(OR($E31="",$F31="",$G31=""),"",IF(AND($K31&lt;&gt;"",SUMPRODUCT(($E$6:$E$205=$E31)*($K$6:$K$205=$K31)*($F$6:$F$205&lt;$G31)*($G$6:$G$205&gt;$F31)*($B$6:$B$205&lt;&gt;"")*($R$6:$R$205&lt;&gt;"Canceled"))&gt;1,$O31&lt;&gt;"",SUMPRODUCT(($E$6:$E$205=$E31)*($O$6:$O$205=$O31)*($F$6:$F$205&lt;$G31)*($G$6:$G$205&gt;$F31)*($B$6:$B$205&lt;&gt;"")*($R$6:$R$205&lt;&gt;"Canceled"))&gt;1),"Room and proctor conflict",IF(AND($K31&lt;&gt;"",SUMPRODUCT(($E$6:$E$205=$E31)*($K$6:$K$205=$K31)*($F$6:$F$205&lt;$G31)*($G$6:$G$205&gt;$F31)*($B$6:$B$205&lt;&gt;"")*($R$6:$R$205&lt;&gt;"Canceled"))&gt;1),"Room conflict",IF(AND($O31&lt;&gt;"",SUMPRODUCT(($E$6:$E$205=$E31)*($O$6:$O$205=$O31)*($F$6:$F$205&lt;$G31)*($G$6:$G$205&gt;$F31)*($B$6:$B$205&lt;&gt;"")*($R$6:$R$205&lt;&gt;"Canceled"))&gt;1),"Proctor conflict","No conflict")))))</f>
        <v/>
      </c>
      <c r="W31" s="30">
        <f>IF($B31="","",IF($L31="Online","Not applicable",IF(OR($M31="",$N31=""),"Details missing",IF($N31&gt;$M31,"Capacity exceeded","Capacity sufficient"))))</f>
        <v/>
      </c>
      <c r="X31" s="30">
        <f>IF($B31="","",IF(OR($C31="",$D31="",$E31="",$F31="",$G31="",$I31="",$J31="",$L31="",$N31="",$O31="",$Q31="",$R31="",$T31=""),"Complete required details",IF(OR($V31="Room conflict",$V31="Proctor conflict",$V31="Room and proctor conflict"),"Resolve scheduling conflict",IF($W31="Capacity exceeded","Move exam or reduce attendance",IF(AND($S31&lt;&gt;"",$S31&lt;TODAY(),$T31&lt;&gt;"Ready",$T31&lt;&gt;"Not required",$R31&lt;&gt;"Completed",$R31&lt;&gt;"Canceled"),"Materials overdue",IF(AND($E31&gt;=TODAY(),$E31&lt;=TODAY()+'Reference Data'!$B$3,OR($R31="Draft",$R31="Tentative")),"Confirm upcoming exam","No action needed"))))))</f>
        <v/>
      </c>
    </row>
    <row r="32">
      <c r="A32" s="23">
        <f>IF($B32="","",ROW()-5)</f>
        <v/>
      </c>
      <c r="B32" s="24" t="n"/>
      <c r="C32" s="24" t="n"/>
      <c r="D32" s="25" t="n"/>
      <c r="E32" s="26" t="n"/>
      <c r="F32" s="27" t="n"/>
      <c r="G32" s="27" t="n"/>
      <c r="H32" s="28">
        <f>IF(OR($B32="",$F32="",$G32=""),"",IF($G32&lt;=$F32,"",ROUND(($G32-$F32)*1440,0)))</f>
        <v/>
      </c>
      <c r="I32" s="24" t="n"/>
      <c r="J32" s="25" t="n"/>
      <c r="K32" s="24" t="n"/>
      <c r="L32" s="24" t="n"/>
      <c r="M32" s="29" t="n"/>
      <c r="N32" s="29" t="n"/>
      <c r="O32" s="24" t="n"/>
      <c r="P32" s="24" t="n"/>
      <c r="Q32" s="25" t="n"/>
      <c r="R32" s="24" t="n"/>
      <c r="S32" s="26" t="n"/>
      <c r="T32" s="24" t="n"/>
      <c r="U32" s="25" t="n"/>
      <c r="V32" s="30">
        <f>IF($B32="","",IF(OR($E32="",$F32="",$G32=""),"",IF(AND($K32&lt;&gt;"",SUMPRODUCT(($E$6:$E$205=$E32)*($K$6:$K$205=$K32)*($F$6:$F$205&lt;$G32)*($G$6:$G$205&gt;$F32)*($B$6:$B$205&lt;&gt;"")*($R$6:$R$205&lt;&gt;"Canceled"))&gt;1,$O32&lt;&gt;"",SUMPRODUCT(($E$6:$E$205=$E32)*($O$6:$O$205=$O32)*($F$6:$F$205&lt;$G32)*($G$6:$G$205&gt;$F32)*($B$6:$B$205&lt;&gt;"")*($R$6:$R$205&lt;&gt;"Canceled"))&gt;1),"Room and proctor conflict",IF(AND($K32&lt;&gt;"",SUMPRODUCT(($E$6:$E$205=$E32)*($K$6:$K$205=$K32)*($F$6:$F$205&lt;$G32)*($G$6:$G$205&gt;$F32)*($B$6:$B$205&lt;&gt;"")*($R$6:$R$205&lt;&gt;"Canceled"))&gt;1),"Room conflict",IF(AND($O32&lt;&gt;"",SUMPRODUCT(($E$6:$E$205=$E32)*($O$6:$O$205=$O32)*($F$6:$F$205&lt;$G32)*($G$6:$G$205&gt;$F32)*($B$6:$B$205&lt;&gt;"")*($R$6:$R$205&lt;&gt;"Canceled"))&gt;1),"Proctor conflict","No conflict")))))</f>
        <v/>
      </c>
      <c r="W32" s="30">
        <f>IF($B32="","",IF($L32="Online","Not applicable",IF(OR($M32="",$N32=""),"Details missing",IF($N32&gt;$M32,"Capacity exceeded","Capacity sufficient"))))</f>
        <v/>
      </c>
      <c r="X32" s="30">
        <f>IF($B32="","",IF(OR($C32="",$D32="",$E32="",$F32="",$G32="",$I32="",$J32="",$L32="",$N32="",$O32="",$Q32="",$R32="",$T32=""),"Complete required details",IF(OR($V32="Room conflict",$V32="Proctor conflict",$V32="Room and proctor conflict"),"Resolve scheduling conflict",IF($W32="Capacity exceeded","Move exam or reduce attendance",IF(AND($S32&lt;&gt;"",$S32&lt;TODAY(),$T32&lt;&gt;"Ready",$T32&lt;&gt;"Not required",$R32&lt;&gt;"Completed",$R32&lt;&gt;"Canceled"),"Materials overdue",IF(AND($E32&gt;=TODAY(),$E32&lt;=TODAY()+'Reference Data'!$B$3,OR($R32="Draft",$R32="Tentative")),"Confirm upcoming exam","No action needed"))))))</f>
        <v/>
      </c>
    </row>
    <row r="33">
      <c r="A33" s="23">
        <f>IF($B33="","",ROW()-5)</f>
        <v/>
      </c>
      <c r="B33" s="24" t="n"/>
      <c r="C33" s="24" t="n"/>
      <c r="D33" s="25" t="n"/>
      <c r="E33" s="26" t="n"/>
      <c r="F33" s="27" t="n"/>
      <c r="G33" s="27" t="n"/>
      <c r="H33" s="28">
        <f>IF(OR($B33="",$F33="",$G33=""),"",IF($G33&lt;=$F33,"",ROUND(($G33-$F33)*1440,0)))</f>
        <v/>
      </c>
      <c r="I33" s="24" t="n"/>
      <c r="J33" s="25" t="n"/>
      <c r="K33" s="24" t="n"/>
      <c r="L33" s="24" t="n"/>
      <c r="M33" s="29" t="n"/>
      <c r="N33" s="29" t="n"/>
      <c r="O33" s="24" t="n"/>
      <c r="P33" s="24" t="n"/>
      <c r="Q33" s="25" t="n"/>
      <c r="R33" s="24" t="n"/>
      <c r="S33" s="26" t="n"/>
      <c r="T33" s="24" t="n"/>
      <c r="U33" s="25" t="n"/>
      <c r="V33" s="30">
        <f>IF($B33="","",IF(OR($E33="",$F33="",$G33=""),"",IF(AND($K33&lt;&gt;"",SUMPRODUCT(($E$6:$E$205=$E33)*($K$6:$K$205=$K33)*($F$6:$F$205&lt;$G33)*($G$6:$G$205&gt;$F33)*($B$6:$B$205&lt;&gt;"")*($R$6:$R$205&lt;&gt;"Canceled"))&gt;1,$O33&lt;&gt;"",SUMPRODUCT(($E$6:$E$205=$E33)*($O$6:$O$205=$O33)*($F$6:$F$205&lt;$G33)*($G$6:$G$205&gt;$F33)*($B$6:$B$205&lt;&gt;"")*($R$6:$R$205&lt;&gt;"Canceled"))&gt;1),"Room and proctor conflict",IF(AND($K33&lt;&gt;"",SUMPRODUCT(($E$6:$E$205=$E33)*($K$6:$K$205=$K33)*($F$6:$F$205&lt;$G33)*($G$6:$G$205&gt;$F33)*($B$6:$B$205&lt;&gt;"")*($R$6:$R$205&lt;&gt;"Canceled"))&gt;1),"Room conflict",IF(AND($O33&lt;&gt;"",SUMPRODUCT(($E$6:$E$205=$E33)*($O$6:$O$205=$O33)*($F$6:$F$205&lt;$G33)*($G$6:$G$205&gt;$F33)*($B$6:$B$205&lt;&gt;"")*($R$6:$R$205&lt;&gt;"Canceled"))&gt;1),"Proctor conflict","No conflict")))))</f>
        <v/>
      </c>
      <c r="W33" s="30">
        <f>IF($B33="","",IF($L33="Online","Not applicable",IF(OR($M33="",$N33=""),"Details missing",IF($N33&gt;$M33,"Capacity exceeded","Capacity sufficient"))))</f>
        <v/>
      </c>
      <c r="X33" s="30">
        <f>IF($B33="","",IF(OR($C33="",$D33="",$E33="",$F33="",$G33="",$I33="",$J33="",$L33="",$N33="",$O33="",$Q33="",$R33="",$T33=""),"Complete required details",IF(OR($V33="Room conflict",$V33="Proctor conflict",$V33="Room and proctor conflict"),"Resolve scheduling conflict",IF($W33="Capacity exceeded","Move exam or reduce attendance",IF(AND($S33&lt;&gt;"",$S33&lt;TODAY(),$T33&lt;&gt;"Ready",$T33&lt;&gt;"Not required",$R33&lt;&gt;"Completed",$R33&lt;&gt;"Canceled"),"Materials overdue",IF(AND($E33&gt;=TODAY(),$E33&lt;=TODAY()+'Reference Data'!$B$3,OR($R33="Draft",$R33="Tentative")),"Confirm upcoming exam","No action needed"))))))</f>
        <v/>
      </c>
    </row>
    <row r="34">
      <c r="A34" s="23">
        <f>IF($B34="","",ROW()-5)</f>
        <v/>
      </c>
      <c r="B34" s="24" t="n"/>
      <c r="C34" s="24" t="n"/>
      <c r="D34" s="25" t="n"/>
      <c r="E34" s="26" t="n"/>
      <c r="F34" s="27" t="n"/>
      <c r="G34" s="27" t="n"/>
      <c r="H34" s="28">
        <f>IF(OR($B34="",$F34="",$G34=""),"",IF($G34&lt;=$F34,"",ROUND(($G34-$F34)*1440,0)))</f>
        <v/>
      </c>
      <c r="I34" s="24" t="n"/>
      <c r="J34" s="25" t="n"/>
      <c r="K34" s="24" t="n"/>
      <c r="L34" s="24" t="n"/>
      <c r="M34" s="29" t="n"/>
      <c r="N34" s="29" t="n"/>
      <c r="O34" s="24" t="n"/>
      <c r="P34" s="24" t="n"/>
      <c r="Q34" s="25" t="n"/>
      <c r="R34" s="24" t="n"/>
      <c r="S34" s="26" t="n"/>
      <c r="T34" s="24" t="n"/>
      <c r="U34" s="25" t="n"/>
      <c r="V34" s="30">
        <f>IF($B34="","",IF(OR($E34="",$F34="",$G34=""),"",IF(AND($K34&lt;&gt;"",SUMPRODUCT(($E$6:$E$205=$E34)*($K$6:$K$205=$K34)*($F$6:$F$205&lt;$G34)*($G$6:$G$205&gt;$F34)*($B$6:$B$205&lt;&gt;"")*($R$6:$R$205&lt;&gt;"Canceled"))&gt;1,$O34&lt;&gt;"",SUMPRODUCT(($E$6:$E$205=$E34)*($O$6:$O$205=$O34)*($F$6:$F$205&lt;$G34)*($G$6:$G$205&gt;$F34)*($B$6:$B$205&lt;&gt;"")*($R$6:$R$205&lt;&gt;"Canceled"))&gt;1),"Room and proctor conflict",IF(AND($K34&lt;&gt;"",SUMPRODUCT(($E$6:$E$205=$E34)*($K$6:$K$205=$K34)*($F$6:$F$205&lt;$G34)*($G$6:$G$205&gt;$F34)*($B$6:$B$205&lt;&gt;"")*($R$6:$R$205&lt;&gt;"Canceled"))&gt;1),"Room conflict",IF(AND($O34&lt;&gt;"",SUMPRODUCT(($E$6:$E$205=$E34)*($O$6:$O$205=$O34)*($F$6:$F$205&lt;$G34)*($G$6:$G$205&gt;$F34)*($B$6:$B$205&lt;&gt;"")*($R$6:$R$205&lt;&gt;"Canceled"))&gt;1),"Proctor conflict","No conflict")))))</f>
        <v/>
      </c>
      <c r="W34" s="30">
        <f>IF($B34="","",IF($L34="Online","Not applicable",IF(OR($M34="",$N34=""),"Details missing",IF($N34&gt;$M34,"Capacity exceeded","Capacity sufficient"))))</f>
        <v/>
      </c>
      <c r="X34" s="30">
        <f>IF($B34="","",IF(OR($C34="",$D34="",$E34="",$F34="",$G34="",$I34="",$J34="",$L34="",$N34="",$O34="",$Q34="",$R34="",$T34=""),"Complete required details",IF(OR($V34="Room conflict",$V34="Proctor conflict",$V34="Room and proctor conflict"),"Resolve scheduling conflict",IF($W34="Capacity exceeded","Move exam or reduce attendance",IF(AND($S34&lt;&gt;"",$S34&lt;TODAY(),$T34&lt;&gt;"Ready",$T34&lt;&gt;"Not required",$R34&lt;&gt;"Completed",$R34&lt;&gt;"Canceled"),"Materials overdue",IF(AND($E34&gt;=TODAY(),$E34&lt;=TODAY()+'Reference Data'!$B$3,OR($R34="Draft",$R34="Tentative")),"Confirm upcoming exam","No action needed"))))))</f>
        <v/>
      </c>
    </row>
    <row r="35">
      <c r="A35" s="23">
        <f>IF($B35="","",ROW()-5)</f>
        <v/>
      </c>
      <c r="B35" s="24" t="n"/>
      <c r="C35" s="24" t="n"/>
      <c r="D35" s="25" t="n"/>
      <c r="E35" s="26" t="n"/>
      <c r="F35" s="27" t="n"/>
      <c r="G35" s="27" t="n"/>
      <c r="H35" s="28">
        <f>IF(OR($B35="",$F35="",$G35=""),"",IF($G35&lt;=$F35,"",ROUND(($G35-$F35)*1440,0)))</f>
        <v/>
      </c>
      <c r="I35" s="24" t="n"/>
      <c r="J35" s="25" t="n"/>
      <c r="K35" s="24" t="n"/>
      <c r="L35" s="24" t="n"/>
      <c r="M35" s="29" t="n"/>
      <c r="N35" s="29" t="n"/>
      <c r="O35" s="24" t="n"/>
      <c r="P35" s="24" t="n"/>
      <c r="Q35" s="25" t="n"/>
      <c r="R35" s="24" t="n"/>
      <c r="S35" s="26" t="n"/>
      <c r="T35" s="24" t="n"/>
      <c r="U35" s="25" t="n"/>
      <c r="V35" s="30">
        <f>IF($B35="","",IF(OR($E35="",$F35="",$G35=""),"",IF(AND($K35&lt;&gt;"",SUMPRODUCT(($E$6:$E$205=$E35)*($K$6:$K$205=$K35)*($F$6:$F$205&lt;$G35)*($G$6:$G$205&gt;$F35)*($B$6:$B$205&lt;&gt;"")*($R$6:$R$205&lt;&gt;"Canceled"))&gt;1,$O35&lt;&gt;"",SUMPRODUCT(($E$6:$E$205=$E35)*($O$6:$O$205=$O35)*($F$6:$F$205&lt;$G35)*($G$6:$G$205&gt;$F35)*($B$6:$B$205&lt;&gt;"")*($R$6:$R$205&lt;&gt;"Canceled"))&gt;1),"Room and proctor conflict",IF(AND($K35&lt;&gt;"",SUMPRODUCT(($E$6:$E$205=$E35)*($K$6:$K$205=$K35)*($F$6:$F$205&lt;$G35)*($G$6:$G$205&gt;$F35)*($B$6:$B$205&lt;&gt;"")*($R$6:$R$205&lt;&gt;"Canceled"))&gt;1),"Room conflict",IF(AND($O35&lt;&gt;"",SUMPRODUCT(($E$6:$E$205=$E35)*($O$6:$O$205=$O35)*($F$6:$F$205&lt;$G35)*($G$6:$G$205&gt;$F35)*($B$6:$B$205&lt;&gt;"")*($R$6:$R$205&lt;&gt;"Canceled"))&gt;1),"Proctor conflict","No conflict")))))</f>
        <v/>
      </c>
      <c r="W35" s="30">
        <f>IF($B35="","",IF($L35="Online","Not applicable",IF(OR($M35="",$N35=""),"Details missing",IF($N35&gt;$M35,"Capacity exceeded","Capacity sufficient"))))</f>
        <v/>
      </c>
      <c r="X35" s="30">
        <f>IF($B35="","",IF(OR($C35="",$D35="",$E35="",$F35="",$G35="",$I35="",$J35="",$L35="",$N35="",$O35="",$Q35="",$R35="",$T35=""),"Complete required details",IF(OR($V35="Room conflict",$V35="Proctor conflict",$V35="Room and proctor conflict"),"Resolve scheduling conflict",IF($W35="Capacity exceeded","Move exam or reduce attendance",IF(AND($S35&lt;&gt;"",$S35&lt;TODAY(),$T35&lt;&gt;"Ready",$T35&lt;&gt;"Not required",$R35&lt;&gt;"Completed",$R35&lt;&gt;"Canceled"),"Materials overdue",IF(AND($E35&gt;=TODAY(),$E35&lt;=TODAY()+'Reference Data'!$B$3,OR($R35="Draft",$R35="Tentative")),"Confirm upcoming exam","No action needed"))))))</f>
        <v/>
      </c>
    </row>
    <row r="36">
      <c r="A36" s="23">
        <f>IF($B36="","",ROW()-5)</f>
        <v/>
      </c>
      <c r="B36" s="24" t="n"/>
      <c r="C36" s="24" t="n"/>
      <c r="D36" s="25" t="n"/>
      <c r="E36" s="26" t="n"/>
      <c r="F36" s="27" t="n"/>
      <c r="G36" s="27" t="n"/>
      <c r="H36" s="28">
        <f>IF(OR($B36="",$F36="",$G36=""),"",IF($G36&lt;=$F36,"",ROUND(($G36-$F36)*1440,0)))</f>
        <v/>
      </c>
      <c r="I36" s="24" t="n"/>
      <c r="J36" s="25" t="n"/>
      <c r="K36" s="24" t="n"/>
      <c r="L36" s="24" t="n"/>
      <c r="M36" s="29" t="n"/>
      <c r="N36" s="29" t="n"/>
      <c r="O36" s="24" t="n"/>
      <c r="P36" s="24" t="n"/>
      <c r="Q36" s="25" t="n"/>
      <c r="R36" s="24" t="n"/>
      <c r="S36" s="26" t="n"/>
      <c r="T36" s="24" t="n"/>
      <c r="U36" s="25" t="n"/>
      <c r="V36" s="30">
        <f>IF($B36="","",IF(OR($E36="",$F36="",$G36=""),"",IF(AND($K36&lt;&gt;"",SUMPRODUCT(($E$6:$E$205=$E36)*($K$6:$K$205=$K36)*($F$6:$F$205&lt;$G36)*($G$6:$G$205&gt;$F36)*($B$6:$B$205&lt;&gt;"")*($R$6:$R$205&lt;&gt;"Canceled"))&gt;1,$O36&lt;&gt;"",SUMPRODUCT(($E$6:$E$205=$E36)*($O$6:$O$205=$O36)*($F$6:$F$205&lt;$G36)*($G$6:$G$205&gt;$F36)*($B$6:$B$205&lt;&gt;"")*($R$6:$R$205&lt;&gt;"Canceled"))&gt;1),"Room and proctor conflict",IF(AND($K36&lt;&gt;"",SUMPRODUCT(($E$6:$E$205=$E36)*($K$6:$K$205=$K36)*($F$6:$F$205&lt;$G36)*($G$6:$G$205&gt;$F36)*($B$6:$B$205&lt;&gt;"")*($R$6:$R$205&lt;&gt;"Canceled"))&gt;1),"Room conflict",IF(AND($O36&lt;&gt;"",SUMPRODUCT(($E$6:$E$205=$E36)*($O$6:$O$205=$O36)*($F$6:$F$205&lt;$G36)*($G$6:$G$205&gt;$F36)*($B$6:$B$205&lt;&gt;"")*($R$6:$R$205&lt;&gt;"Canceled"))&gt;1),"Proctor conflict","No conflict")))))</f>
        <v/>
      </c>
      <c r="W36" s="30">
        <f>IF($B36="","",IF($L36="Online","Not applicable",IF(OR($M36="",$N36=""),"Details missing",IF($N36&gt;$M36,"Capacity exceeded","Capacity sufficient"))))</f>
        <v/>
      </c>
      <c r="X36" s="30">
        <f>IF($B36="","",IF(OR($C36="",$D36="",$E36="",$F36="",$G36="",$I36="",$J36="",$L36="",$N36="",$O36="",$Q36="",$R36="",$T36=""),"Complete required details",IF(OR($V36="Room conflict",$V36="Proctor conflict",$V36="Room and proctor conflict"),"Resolve scheduling conflict",IF($W36="Capacity exceeded","Move exam or reduce attendance",IF(AND($S36&lt;&gt;"",$S36&lt;TODAY(),$T36&lt;&gt;"Ready",$T36&lt;&gt;"Not required",$R36&lt;&gt;"Completed",$R36&lt;&gt;"Canceled"),"Materials overdue",IF(AND($E36&gt;=TODAY(),$E36&lt;=TODAY()+'Reference Data'!$B$3,OR($R36="Draft",$R36="Tentative")),"Confirm upcoming exam","No action needed"))))))</f>
        <v/>
      </c>
    </row>
    <row r="37">
      <c r="A37" s="23">
        <f>IF($B37="","",ROW()-5)</f>
        <v/>
      </c>
      <c r="B37" s="24" t="n"/>
      <c r="C37" s="24" t="n"/>
      <c r="D37" s="25" t="n"/>
      <c r="E37" s="26" t="n"/>
      <c r="F37" s="27" t="n"/>
      <c r="G37" s="27" t="n"/>
      <c r="H37" s="28">
        <f>IF(OR($B37="",$F37="",$G37=""),"",IF($G37&lt;=$F37,"",ROUND(($G37-$F37)*1440,0)))</f>
        <v/>
      </c>
      <c r="I37" s="24" t="n"/>
      <c r="J37" s="25" t="n"/>
      <c r="K37" s="24" t="n"/>
      <c r="L37" s="24" t="n"/>
      <c r="M37" s="29" t="n"/>
      <c r="N37" s="29" t="n"/>
      <c r="O37" s="24" t="n"/>
      <c r="P37" s="24" t="n"/>
      <c r="Q37" s="25" t="n"/>
      <c r="R37" s="24" t="n"/>
      <c r="S37" s="26" t="n"/>
      <c r="T37" s="24" t="n"/>
      <c r="U37" s="25" t="n"/>
      <c r="V37" s="30">
        <f>IF($B37="","",IF(OR($E37="",$F37="",$G37=""),"",IF(AND($K37&lt;&gt;"",SUMPRODUCT(($E$6:$E$205=$E37)*($K$6:$K$205=$K37)*($F$6:$F$205&lt;$G37)*($G$6:$G$205&gt;$F37)*($B$6:$B$205&lt;&gt;"")*($R$6:$R$205&lt;&gt;"Canceled"))&gt;1,$O37&lt;&gt;"",SUMPRODUCT(($E$6:$E$205=$E37)*($O$6:$O$205=$O37)*($F$6:$F$205&lt;$G37)*($G$6:$G$205&gt;$F37)*($B$6:$B$205&lt;&gt;"")*($R$6:$R$205&lt;&gt;"Canceled"))&gt;1),"Room and proctor conflict",IF(AND($K37&lt;&gt;"",SUMPRODUCT(($E$6:$E$205=$E37)*($K$6:$K$205=$K37)*($F$6:$F$205&lt;$G37)*($G$6:$G$205&gt;$F37)*($B$6:$B$205&lt;&gt;"")*($R$6:$R$205&lt;&gt;"Canceled"))&gt;1),"Room conflict",IF(AND($O37&lt;&gt;"",SUMPRODUCT(($E$6:$E$205=$E37)*($O$6:$O$205=$O37)*($F$6:$F$205&lt;$G37)*($G$6:$G$205&gt;$F37)*($B$6:$B$205&lt;&gt;"")*($R$6:$R$205&lt;&gt;"Canceled"))&gt;1),"Proctor conflict","No conflict")))))</f>
        <v/>
      </c>
      <c r="W37" s="30">
        <f>IF($B37="","",IF($L37="Online","Not applicable",IF(OR($M37="",$N37=""),"Details missing",IF($N37&gt;$M37,"Capacity exceeded","Capacity sufficient"))))</f>
        <v/>
      </c>
      <c r="X37" s="30">
        <f>IF($B37="","",IF(OR($C37="",$D37="",$E37="",$F37="",$G37="",$I37="",$J37="",$L37="",$N37="",$O37="",$Q37="",$R37="",$T37=""),"Complete required details",IF(OR($V37="Room conflict",$V37="Proctor conflict",$V37="Room and proctor conflict"),"Resolve scheduling conflict",IF($W37="Capacity exceeded","Move exam or reduce attendance",IF(AND($S37&lt;&gt;"",$S37&lt;TODAY(),$T37&lt;&gt;"Ready",$T37&lt;&gt;"Not required",$R37&lt;&gt;"Completed",$R37&lt;&gt;"Canceled"),"Materials overdue",IF(AND($E37&gt;=TODAY(),$E37&lt;=TODAY()+'Reference Data'!$B$3,OR($R37="Draft",$R37="Tentative")),"Confirm upcoming exam","No action needed"))))))</f>
        <v/>
      </c>
    </row>
    <row r="38">
      <c r="A38" s="23">
        <f>IF($B38="","",ROW()-5)</f>
        <v/>
      </c>
      <c r="B38" s="24" t="n"/>
      <c r="C38" s="24" t="n"/>
      <c r="D38" s="25" t="n"/>
      <c r="E38" s="26" t="n"/>
      <c r="F38" s="27" t="n"/>
      <c r="G38" s="27" t="n"/>
      <c r="H38" s="28">
        <f>IF(OR($B38="",$F38="",$G38=""),"",IF($G38&lt;=$F38,"",ROUND(($G38-$F38)*1440,0)))</f>
        <v/>
      </c>
      <c r="I38" s="24" t="n"/>
      <c r="J38" s="25" t="n"/>
      <c r="K38" s="24" t="n"/>
      <c r="L38" s="24" t="n"/>
      <c r="M38" s="29" t="n"/>
      <c r="N38" s="29" t="n"/>
      <c r="O38" s="24" t="n"/>
      <c r="P38" s="24" t="n"/>
      <c r="Q38" s="25" t="n"/>
      <c r="R38" s="24" t="n"/>
      <c r="S38" s="26" t="n"/>
      <c r="T38" s="24" t="n"/>
      <c r="U38" s="25" t="n"/>
      <c r="V38" s="30">
        <f>IF($B38="","",IF(OR($E38="",$F38="",$G38=""),"",IF(AND($K38&lt;&gt;"",SUMPRODUCT(($E$6:$E$205=$E38)*($K$6:$K$205=$K38)*($F$6:$F$205&lt;$G38)*($G$6:$G$205&gt;$F38)*($B$6:$B$205&lt;&gt;"")*($R$6:$R$205&lt;&gt;"Canceled"))&gt;1,$O38&lt;&gt;"",SUMPRODUCT(($E$6:$E$205=$E38)*($O$6:$O$205=$O38)*($F$6:$F$205&lt;$G38)*($G$6:$G$205&gt;$F38)*($B$6:$B$205&lt;&gt;"")*($R$6:$R$205&lt;&gt;"Canceled"))&gt;1),"Room and proctor conflict",IF(AND($K38&lt;&gt;"",SUMPRODUCT(($E$6:$E$205=$E38)*($K$6:$K$205=$K38)*($F$6:$F$205&lt;$G38)*($G$6:$G$205&gt;$F38)*($B$6:$B$205&lt;&gt;"")*($R$6:$R$205&lt;&gt;"Canceled"))&gt;1),"Room conflict",IF(AND($O38&lt;&gt;"",SUMPRODUCT(($E$6:$E$205=$E38)*($O$6:$O$205=$O38)*($F$6:$F$205&lt;$G38)*($G$6:$G$205&gt;$F38)*($B$6:$B$205&lt;&gt;"")*($R$6:$R$205&lt;&gt;"Canceled"))&gt;1),"Proctor conflict","No conflict")))))</f>
        <v/>
      </c>
      <c r="W38" s="30">
        <f>IF($B38="","",IF($L38="Online","Not applicable",IF(OR($M38="",$N38=""),"Details missing",IF($N38&gt;$M38,"Capacity exceeded","Capacity sufficient"))))</f>
        <v/>
      </c>
      <c r="X38" s="30">
        <f>IF($B38="","",IF(OR($C38="",$D38="",$E38="",$F38="",$G38="",$I38="",$J38="",$L38="",$N38="",$O38="",$Q38="",$R38="",$T38=""),"Complete required details",IF(OR($V38="Room conflict",$V38="Proctor conflict",$V38="Room and proctor conflict"),"Resolve scheduling conflict",IF($W38="Capacity exceeded","Move exam or reduce attendance",IF(AND($S38&lt;&gt;"",$S38&lt;TODAY(),$T38&lt;&gt;"Ready",$T38&lt;&gt;"Not required",$R38&lt;&gt;"Completed",$R38&lt;&gt;"Canceled"),"Materials overdue",IF(AND($E38&gt;=TODAY(),$E38&lt;=TODAY()+'Reference Data'!$B$3,OR($R38="Draft",$R38="Tentative")),"Confirm upcoming exam","No action needed"))))))</f>
        <v/>
      </c>
    </row>
    <row r="39">
      <c r="A39" s="23">
        <f>IF($B39="","",ROW()-5)</f>
        <v/>
      </c>
      <c r="B39" s="24" t="n"/>
      <c r="C39" s="24" t="n"/>
      <c r="D39" s="25" t="n"/>
      <c r="E39" s="26" t="n"/>
      <c r="F39" s="27" t="n"/>
      <c r="G39" s="27" t="n"/>
      <c r="H39" s="28">
        <f>IF(OR($B39="",$F39="",$G39=""),"",IF($G39&lt;=$F39,"",ROUND(($G39-$F39)*1440,0)))</f>
        <v/>
      </c>
      <c r="I39" s="24" t="n"/>
      <c r="J39" s="25" t="n"/>
      <c r="K39" s="24" t="n"/>
      <c r="L39" s="24" t="n"/>
      <c r="M39" s="29" t="n"/>
      <c r="N39" s="29" t="n"/>
      <c r="O39" s="24" t="n"/>
      <c r="P39" s="24" t="n"/>
      <c r="Q39" s="25" t="n"/>
      <c r="R39" s="24" t="n"/>
      <c r="S39" s="26" t="n"/>
      <c r="T39" s="24" t="n"/>
      <c r="U39" s="25" t="n"/>
      <c r="V39" s="30">
        <f>IF($B39="","",IF(OR($E39="",$F39="",$G39=""),"",IF(AND($K39&lt;&gt;"",SUMPRODUCT(($E$6:$E$205=$E39)*($K$6:$K$205=$K39)*($F$6:$F$205&lt;$G39)*($G$6:$G$205&gt;$F39)*($B$6:$B$205&lt;&gt;"")*($R$6:$R$205&lt;&gt;"Canceled"))&gt;1,$O39&lt;&gt;"",SUMPRODUCT(($E$6:$E$205=$E39)*($O$6:$O$205=$O39)*($F$6:$F$205&lt;$G39)*($G$6:$G$205&gt;$F39)*($B$6:$B$205&lt;&gt;"")*($R$6:$R$205&lt;&gt;"Canceled"))&gt;1),"Room and proctor conflict",IF(AND($K39&lt;&gt;"",SUMPRODUCT(($E$6:$E$205=$E39)*($K$6:$K$205=$K39)*($F$6:$F$205&lt;$G39)*($G$6:$G$205&gt;$F39)*($B$6:$B$205&lt;&gt;"")*($R$6:$R$205&lt;&gt;"Canceled"))&gt;1),"Room conflict",IF(AND($O39&lt;&gt;"",SUMPRODUCT(($E$6:$E$205=$E39)*($O$6:$O$205=$O39)*($F$6:$F$205&lt;$G39)*($G$6:$G$205&gt;$F39)*($B$6:$B$205&lt;&gt;"")*($R$6:$R$205&lt;&gt;"Canceled"))&gt;1),"Proctor conflict","No conflict")))))</f>
        <v/>
      </c>
      <c r="W39" s="30">
        <f>IF($B39="","",IF($L39="Online","Not applicable",IF(OR($M39="",$N39=""),"Details missing",IF($N39&gt;$M39,"Capacity exceeded","Capacity sufficient"))))</f>
        <v/>
      </c>
      <c r="X39" s="30">
        <f>IF($B39="","",IF(OR($C39="",$D39="",$E39="",$F39="",$G39="",$I39="",$J39="",$L39="",$N39="",$O39="",$Q39="",$R39="",$T39=""),"Complete required details",IF(OR($V39="Room conflict",$V39="Proctor conflict",$V39="Room and proctor conflict"),"Resolve scheduling conflict",IF($W39="Capacity exceeded","Move exam or reduce attendance",IF(AND($S39&lt;&gt;"",$S39&lt;TODAY(),$T39&lt;&gt;"Ready",$T39&lt;&gt;"Not required",$R39&lt;&gt;"Completed",$R39&lt;&gt;"Canceled"),"Materials overdue",IF(AND($E39&gt;=TODAY(),$E39&lt;=TODAY()+'Reference Data'!$B$3,OR($R39="Draft",$R39="Tentative")),"Confirm upcoming exam","No action needed"))))))</f>
        <v/>
      </c>
    </row>
    <row r="40">
      <c r="A40" s="23">
        <f>IF($B40="","",ROW()-5)</f>
        <v/>
      </c>
      <c r="B40" s="24" t="n"/>
      <c r="C40" s="24" t="n"/>
      <c r="D40" s="25" t="n"/>
      <c r="E40" s="26" t="n"/>
      <c r="F40" s="27" t="n"/>
      <c r="G40" s="27" t="n"/>
      <c r="H40" s="28">
        <f>IF(OR($B40="",$F40="",$G40=""),"",IF($G40&lt;=$F40,"",ROUND(($G40-$F40)*1440,0)))</f>
        <v/>
      </c>
      <c r="I40" s="24" t="n"/>
      <c r="J40" s="25" t="n"/>
      <c r="K40" s="24" t="n"/>
      <c r="L40" s="24" t="n"/>
      <c r="M40" s="29" t="n"/>
      <c r="N40" s="29" t="n"/>
      <c r="O40" s="24" t="n"/>
      <c r="P40" s="24" t="n"/>
      <c r="Q40" s="25" t="n"/>
      <c r="R40" s="24" t="n"/>
      <c r="S40" s="26" t="n"/>
      <c r="T40" s="24" t="n"/>
      <c r="U40" s="25" t="n"/>
      <c r="V40" s="30">
        <f>IF($B40="","",IF(OR($E40="",$F40="",$G40=""),"",IF(AND($K40&lt;&gt;"",SUMPRODUCT(($E$6:$E$205=$E40)*($K$6:$K$205=$K40)*($F$6:$F$205&lt;$G40)*($G$6:$G$205&gt;$F40)*($B$6:$B$205&lt;&gt;"")*($R$6:$R$205&lt;&gt;"Canceled"))&gt;1,$O40&lt;&gt;"",SUMPRODUCT(($E$6:$E$205=$E40)*($O$6:$O$205=$O40)*($F$6:$F$205&lt;$G40)*($G$6:$G$205&gt;$F40)*($B$6:$B$205&lt;&gt;"")*($R$6:$R$205&lt;&gt;"Canceled"))&gt;1),"Room and proctor conflict",IF(AND($K40&lt;&gt;"",SUMPRODUCT(($E$6:$E$205=$E40)*($K$6:$K$205=$K40)*($F$6:$F$205&lt;$G40)*($G$6:$G$205&gt;$F40)*($B$6:$B$205&lt;&gt;"")*($R$6:$R$205&lt;&gt;"Canceled"))&gt;1),"Room conflict",IF(AND($O40&lt;&gt;"",SUMPRODUCT(($E$6:$E$205=$E40)*($O$6:$O$205=$O40)*($F$6:$F$205&lt;$G40)*($G$6:$G$205&gt;$F40)*($B$6:$B$205&lt;&gt;"")*($R$6:$R$205&lt;&gt;"Canceled"))&gt;1),"Proctor conflict","No conflict")))))</f>
        <v/>
      </c>
      <c r="W40" s="30">
        <f>IF($B40="","",IF($L40="Online","Not applicable",IF(OR($M40="",$N40=""),"Details missing",IF($N40&gt;$M40,"Capacity exceeded","Capacity sufficient"))))</f>
        <v/>
      </c>
      <c r="X40" s="30">
        <f>IF($B40="","",IF(OR($C40="",$D40="",$E40="",$F40="",$G40="",$I40="",$J40="",$L40="",$N40="",$O40="",$Q40="",$R40="",$T40=""),"Complete required details",IF(OR($V40="Room conflict",$V40="Proctor conflict",$V40="Room and proctor conflict"),"Resolve scheduling conflict",IF($W40="Capacity exceeded","Move exam or reduce attendance",IF(AND($S40&lt;&gt;"",$S40&lt;TODAY(),$T40&lt;&gt;"Ready",$T40&lt;&gt;"Not required",$R40&lt;&gt;"Completed",$R40&lt;&gt;"Canceled"),"Materials overdue",IF(AND($E40&gt;=TODAY(),$E40&lt;=TODAY()+'Reference Data'!$B$3,OR($R40="Draft",$R40="Tentative")),"Confirm upcoming exam","No action needed"))))))</f>
        <v/>
      </c>
    </row>
    <row r="41">
      <c r="A41" s="23">
        <f>IF($B41="","",ROW()-5)</f>
        <v/>
      </c>
      <c r="B41" s="24" t="n"/>
      <c r="C41" s="24" t="n"/>
      <c r="D41" s="25" t="n"/>
      <c r="E41" s="26" t="n"/>
      <c r="F41" s="27" t="n"/>
      <c r="G41" s="27" t="n"/>
      <c r="H41" s="28">
        <f>IF(OR($B41="",$F41="",$G41=""),"",IF($G41&lt;=$F41,"",ROUND(($G41-$F41)*1440,0)))</f>
        <v/>
      </c>
      <c r="I41" s="24" t="n"/>
      <c r="J41" s="25" t="n"/>
      <c r="K41" s="24" t="n"/>
      <c r="L41" s="24" t="n"/>
      <c r="M41" s="29" t="n"/>
      <c r="N41" s="29" t="n"/>
      <c r="O41" s="24" t="n"/>
      <c r="P41" s="24" t="n"/>
      <c r="Q41" s="25" t="n"/>
      <c r="R41" s="24" t="n"/>
      <c r="S41" s="26" t="n"/>
      <c r="T41" s="24" t="n"/>
      <c r="U41" s="25" t="n"/>
      <c r="V41" s="30">
        <f>IF($B41="","",IF(OR($E41="",$F41="",$G41=""),"",IF(AND($K41&lt;&gt;"",SUMPRODUCT(($E$6:$E$205=$E41)*($K$6:$K$205=$K41)*($F$6:$F$205&lt;$G41)*($G$6:$G$205&gt;$F41)*($B$6:$B$205&lt;&gt;"")*($R$6:$R$205&lt;&gt;"Canceled"))&gt;1,$O41&lt;&gt;"",SUMPRODUCT(($E$6:$E$205=$E41)*($O$6:$O$205=$O41)*($F$6:$F$205&lt;$G41)*($G$6:$G$205&gt;$F41)*($B$6:$B$205&lt;&gt;"")*($R$6:$R$205&lt;&gt;"Canceled"))&gt;1),"Room and proctor conflict",IF(AND($K41&lt;&gt;"",SUMPRODUCT(($E$6:$E$205=$E41)*($K$6:$K$205=$K41)*($F$6:$F$205&lt;$G41)*($G$6:$G$205&gt;$F41)*($B$6:$B$205&lt;&gt;"")*($R$6:$R$205&lt;&gt;"Canceled"))&gt;1),"Room conflict",IF(AND($O41&lt;&gt;"",SUMPRODUCT(($E$6:$E$205=$E41)*($O$6:$O$205=$O41)*($F$6:$F$205&lt;$G41)*($G$6:$G$205&gt;$F41)*($B$6:$B$205&lt;&gt;"")*($R$6:$R$205&lt;&gt;"Canceled"))&gt;1),"Proctor conflict","No conflict")))))</f>
        <v/>
      </c>
      <c r="W41" s="30">
        <f>IF($B41="","",IF($L41="Online","Not applicable",IF(OR($M41="",$N41=""),"Details missing",IF($N41&gt;$M41,"Capacity exceeded","Capacity sufficient"))))</f>
        <v/>
      </c>
      <c r="X41" s="30">
        <f>IF($B41="","",IF(OR($C41="",$D41="",$E41="",$F41="",$G41="",$I41="",$J41="",$L41="",$N41="",$O41="",$Q41="",$R41="",$T41=""),"Complete required details",IF(OR($V41="Room conflict",$V41="Proctor conflict",$V41="Room and proctor conflict"),"Resolve scheduling conflict",IF($W41="Capacity exceeded","Move exam or reduce attendance",IF(AND($S41&lt;&gt;"",$S41&lt;TODAY(),$T41&lt;&gt;"Ready",$T41&lt;&gt;"Not required",$R41&lt;&gt;"Completed",$R41&lt;&gt;"Canceled"),"Materials overdue",IF(AND($E41&gt;=TODAY(),$E41&lt;=TODAY()+'Reference Data'!$B$3,OR($R41="Draft",$R41="Tentative")),"Confirm upcoming exam","No action needed"))))))</f>
        <v/>
      </c>
    </row>
    <row r="42">
      <c r="A42" s="23">
        <f>IF($B42="","",ROW()-5)</f>
        <v/>
      </c>
      <c r="B42" s="24" t="n"/>
      <c r="C42" s="24" t="n"/>
      <c r="D42" s="25" t="n"/>
      <c r="E42" s="26" t="n"/>
      <c r="F42" s="27" t="n"/>
      <c r="G42" s="27" t="n"/>
      <c r="H42" s="28">
        <f>IF(OR($B42="",$F42="",$G42=""),"",IF($G42&lt;=$F42,"",ROUND(($G42-$F42)*1440,0)))</f>
        <v/>
      </c>
      <c r="I42" s="24" t="n"/>
      <c r="J42" s="25" t="n"/>
      <c r="K42" s="24" t="n"/>
      <c r="L42" s="24" t="n"/>
      <c r="M42" s="29" t="n"/>
      <c r="N42" s="29" t="n"/>
      <c r="O42" s="24" t="n"/>
      <c r="P42" s="24" t="n"/>
      <c r="Q42" s="25" t="n"/>
      <c r="R42" s="24" t="n"/>
      <c r="S42" s="26" t="n"/>
      <c r="T42" s="24" t="n"/>
      <c r="U42" s="25" t="n"/>
      <c r="V42" s="30">
        <f>IF($B42="","",IF(OR($E42="",$F42="",$G42=""),"",IF(AND($K42&lt;&gt;"",SUMPRODUCT(($E$6:$E$205=$E42)*($K$6:$K$205=$K42)*($F$6:$F$205&lt;$G42)*($G$6:$G$205&gt;$F42)*($B$6:$B$205&lt;&gt;"")*($R$6:$R$205&lt;&gt;"Canceled"))&gt;1,$O42&lt;&gt;"",SUMPRODUCT(($E$6:$E$205=$E42)*($O$6:$O$205=$O42)*($F$6:$F$205&lt;$G42)*($G$6:$G$205&gt;$F42)*($B$6:$B$205&lt;&gt;"")*($R$6:$R$205&lt;&gt;"Canceled"))&gt;1),"Room and proctor conflict",IF(AND($K42&lt;&gt;"",SUMPRODUCT(($E$6:$E$205=$E42)*($K$6:$K$205=$K42)*($F$6:$F$205&lt;$G42)*($G$6:$G$205&gt;$F42)*($B$6:$B$205&lt;&gt;"")*($R$6:$R$205&lt;&gt;"Canceled"))&gt;1),"Room conflict",IF(AND($O42&lt;&gt;"",SUMPRODUCT(($E$6:$E$205=$E42)*($O$6:$O$205=$O42)*($F$6:$F$205&lt;$G42)*($G$6:$G$205&gt;$F42)*($B$6:$B$205&lt;&gt;"")*($R$6:$R$205&lt;&gt;"Canceled"))&gt;1),"Proctor conflict","No conflict")))))</f>
        <v/>
      </c>
      <c r="W42" s="30">
        <f>IF($B42="","",IF($L42="Online","Not applicable",IF(OR($M42="",$N42=""),"Details missing",IF($N42&gt;$M42,"Capacity exceeded","Capacity sufficient"))))</f>
        <v/>
      </c>
      <c r="X42" s="30">
        <f>IF($B42="","",IF(OR($C42="",$D42="",$E42="",$F42="",$G42="",$I42="",$J42="",$L42="",$N42="",$O42="",$Q42="",$R42="",$T42=""),"Complete required details",IF(OR($V42="Room conflict",$V42="Proctor conflict",$V42="Room and proctor conflict"),"Resolve scheduling conflict",IF($W42="Capacity exceeded","Move exam or reduce attendance",IF(AND($S42&lt;&gt;"",$S42&lt;TODAY(),$T42&lt;&gt;"Ready",$T42&lt;&gt;"Not required",$R42&lt;&gt;"Completed",$R42&lt;&gt;"Canceled"),"Materials overdue",IF(AND($E42&gt;=TODAY(),$E42&lt;=TODAY()+'Reference Data'!$B$3,OR($R42="Draft",$R42="Tentative")),"Confirm upcoming exam","No action needed"))))))</f>
        <v/>
      </c>
    </row>
    <row r="43">
      <c r="A43" s="23">
        <f>IF($B43="","",ROW()-5)</f>
        <v/>
      </c>
      <c r="B43" s="24" t="n"/>
      <c r="C43" s="24" t="n"/>
      <c r="D43" s="25" t="n"/>
      <c r="E43" s="26" t="n"/>
      <c r="F43" s="27" t="n"/>
      <c r="G43" s="27" t="n"/>
      <c r="H43" s="28">
        <f>IF(OR($B43="",$F43="",$G43=""),"",IF($G43&lt;=$F43,"",ROUND(($G43-$F43)*1440,0)))</f>
        <v/>
      </c>
      <c r="I43" s="24" t="n"/>
      <c r="J43" s="25" t="n"/>
      <c r="K43" s="24" t="n"/>
      <c r="L43" s="24" t="n"/>
      <c r="M43" s="29" t="n"/>
      <c r="N43" s="29" t="n"/>
      <c r="O43" s="24" t="n"/>
      <c r="P43" s="24" t="n"/>
      <c r="Q43" s="25" t="n"/>
      <c r="R43" s="24" t="n"/>
      <c r="S43" s="26" t="n"/>
      <c r="T43" s="24" t="n"/>
      <c r="U43" s="25" t="n"/>
      <c r="V43" s="30">
        <f>IF($B43="","",IF(OR($E43="",$F43="",$G43=""),"",IF(AND($K43&lt;&gt;"",SUMPRODUCT(($E$6:$E$205=$E43)*($K$6:$K$205=$K43)*($F$6:$F$205&lt;$G43)*($G$6:$G$205&gt;$F43)*($B$6:$B$205&lt;&gt;"")*($R$6:$R$205&lt;&gt;"Canceled"))&gt;1,$O43&lt;&gt;"",SUMPRODUCT(($E$6:$E$205=$E43)*($O$6:$O$205=$O43)*($F$6:$F$205&lt;$G43)*($G$6:$G$205&gt;$F43)*($B$6:$B$205&lt;&gt;"")*($R$6:$R$205&lt;&gt;"Canceled"))&gt;1),"Room and proctor conflict",IF(AND($K43&lt;&gt;"",SUMPRODUCT(($E$6:$E$205=$E43)*($K$6:$K$205=$K43)*($F$6:$F$205&lt;$G43)*($G$6:$G$205&gt;$F43)*($B$6:$B$205&lt;&gt;"")*($R$6:$R$205&lt;&gt;"Canceled"))&gt;1),"Room conflict",IF(AND($O43&lt;&gt;"",SUMPRODUCT(($E$6:$E$205=$E43)*($O$6:$O$205=$O43)*($F$6:$F$205&lt;$G43)*($G$6:$G$205&gt;$F43)*($B$6:$B$205&lt;&gt;"")*($R$6:$R$205&lt;&gt;"Canceled"))&gt;1),"Proctor conflict","No conflict")))))</f>
        <v/>
      </c>
      <c r="W43" s="30">
        <f>IF($B43="","",IF($L43="Online","Not applicable",IF(OR($M43="",$N43=""),"Details missing",IF($N43&gt;$M43,"Capacity exceeded","Capacity sufficient"))))</f>
        <v/>
      </c>
      <c r="X43" s="30">
        <f>IF($B43="","",IF(OR($C43="",$D43="",$E43="",$F43="",$G43="",$I43="",$J43="",$L43="",$N43="",$O43="",$Q43="",$R43="",$T43=""),"Complete required details",IF(OR($V43="Room conflict",$V43="Proctor conflict",$V43="Room and proctor conflict"),"Resolve scheduling conflict",IF($W43="Capacity exceeded","Move exam or reduce attendance",IF(AND($S43&lt;&gt;"",$S43&lt;TODAY(),$T43&lt;&gt;"Ready",$T43&lt;&gt;"Not required",$R43&lt;&gt;"Completed",$R43&lt;&gt;"Canceled"),"Materials overdue",IF(AND($E43&gt;=TODAY(),$E43&lt;=TODAY()+'Reference Data'!$B$3,OR($R43="Draft",$R43="Tentative")),"Confirm upcoming exam","No action needed"))))))</f>
        <v/>
      </c>
    </row>
    <row r="44">
      <c r="A44" s="23">
        <f>IF($B44="","",ROW()-5)</f>
        <v/>
      </c>
      <c r="B44" s="24" t="n"/>
      <c r="C44" s="24" t="n"/>
      <c r="D44" s="25" t="n"/>
      <c r="E44" s="26" t="n"/>
      <c r="F44" s="27" t="n"/>
      <c r="G44" s="27" t="n"/>
      <c r="H44" s="28">
        <f>IF(OR($B44="",$F44="",$G44=""),"",IF($G44&lt;=$F44,"",ROUND(($G44-$F44)*1440,0)))</f>
        <v/>
      </c>
      <c r="I44" s="24" t="n"/>
      <c r="J44" s="25" t="n"/>
      <c r="K44" s="24" t="n"/>
      <c r="L44" s="24" t="n"/>
      <c r="M44" s="29" t="n"/>
      <c r="N44" s="29" t="n"/>
      <c r="O44" s="24" t="n"/>
      <c r="P44" s="24" t="n"/>
      <c r="Q44" s="25" t="n"/>
      <c r="R44" s="24" t="n"/>
      <c r="S44" s="26" t="n"/>
      <c r="T44" s="24" t="n"/>
      <c r="U44" s="25" t="n"/>
      <c r="V44" s="30">
        <f>IF($B44="","",IF(OR($E44="",$F44="",$G44=""),"",IF(AND($K44&lt;&gt;"",SUMPRODUCT(($E$6:$E$205=$E44)*($K$6:$K$205=$K44)*($F$6:$F$205&lt;$G44)*($G$6:$G$205&gt;$F44)*($B$6:$B$205&lt;&gt;"")*($R$6:$R$205&lt;&gt;"Canceled"))&gt;1,$O44&lt;&gt;"",SUMPRODUCT(($E$6:$E$205=$E44)*($O$6:$O$205=$O44)*($F$6:$F$205&lt;$G44)*($G$6:$G$205&gt;$F44)*($B$6:$B$205&lt;&gt;"")*($R$6:$R$205&lt;&gt;"Canceled"))&gt;1),"Room and proctor conflict",IF(AND($K44&lt;&gt;"",SUMPRODUCT(($E$6:$E$205=$E44)*($K$6:$K$205=$K44)*($F$6:$F$205&lt;$G44)*($G$6:$G$205&gt;$F44)*($B$6:$B$205&lt;&gt;"")*($R$6:$R$205&lt;&gt;"Canceled"))&gt;1),"Room conflict",IF(AND($O44&lt;&gt;"",SUMPRODUCT(($E$6:$E$205=$E44)*($O$6:$O$205=$O44)*($F$6:$F$205&lt;$G44)*($G$6:$G$205&gt;$F44)*($B$6:$B$205&lt;&gt;"")*($R$6:$R$205&lt;&gt;"Canceled"))&gt;1),"Proctor conflict","No conflict")))))</f>
        <v/>
      </c>
      <c r="W44" s="30">
        <f>IF($B44="","",IF($L44="Online","Not applicable",IF(OR($M44="",$N44=""),"Details missing",IF($N44&gt;$M44,"Capacity exceeded","Capacity sufficient"))))</f>
        <v/>
      </c>
      <c r="X44" s="30">
        <f>IF($B44="","",IF(OR($C44="",$D44="",$E44="",$F44="",$G44="",$I44="",$J44="",$L44="",$N44="",$O44="",$Q44="",$R44="",$T44=""),"Complete required details",IF(OR($V44="Room conflict",$V44="Proctor conflict",$V44="Room and proctor conflict"),"Resolve scheduling conflict",IF($W44="Capacity exceeded","Move exam or reduce attendance",IF(AND($S44&lt;&gt;"",$S44&lt;TODAY(),$T44&lt;&gt;"Ready",$T44&lt;&gt;"Not required",$R44&lt;&gt;"Completed",$R44&lt;&gt;"Canceled"),"Materials overdue",IF(AND($E44&gt;=TODAY(),$E44&lt;=TODAY()+'Reference Data'!$B$3,OR($R44="Draft",$R44="Tentative")),"Confirm upcoming exam","No action needed"))))))</f>
        <v/>
      </c>
    </row>
    <row r="45">
      <c r="A45" s="23">
        <f>IF($B45="","",ROW()-5)</f>
        <v/>
      </c>
      <c r="B45" s="24" t="n"/>
      <c r="C45" s="24" t="n"/>
      <c r="D45" s="25" t="n"/>
      <c r="E45" s="26" t="n"/>
      <c r="F45" s="27" t="n"/>
      <c r="G45" s="27" t="n"/>
      <c r="H45" s="28">
        <f>IF(OR($B45="",$F45="",$G45=""),"",IF($G45&lt;=$F45,"",ROUND(($G45-$F45)*1440,0)))</f>
        <v/>
      </c>
      <c r="I45" s="24" t="n"/>
      <c r="J45" s="25" t="n"/>
      <c r="K45" s="24" t="n"/>
      <c r="L45" s="24" t="n"/>
      <c r="M45" s="29" t="n"/>
      <c r="N45" s="29" t="n"/>
      <c r="O45" s="24" t="n"/>
      <c r="P45" s="24" t="n"/>
      <c r="Q45" s="25" t="n"/>
      <c r="R45" s="24" t="n"/>
      <c r="S45" s="26" t="n"/>
      <c r="T45" s="24" t="n"/>
      <c r="U45" s="25" t="n"/>
      <c r="V45" s="30">
        <f>IF($B45="","",IF(OR($E45="",$F45="",$G45=""),"",IF(AND($K45&lt;&gt;"",SUMPRODUCT(($E$6:$E$205=$E45)*($K$6:$K$205=$K45)*($F$6:$F$205&lt;$G45)*($G$6:$G$205&gt;$F45)*($B$6:$B$205&lt;&gt;"")*($R$6:$R$205&lt;&gt;"Canceled"))&gt;1,$O45&lt;&gt;"",SUMPRODUCT(($E$6:$E$205=$E45)*($O$6:$O$205=$O45)*($F$6:$F$205&lt;$G45)*($G$6:$G$205&gt;$F45)*($B$6:$B$205&lt;&gt;"")*($R$6:$R$205&lt;&gt;"Canceled"))&gt;1),"Room and proctor conflict",IF(AND($K45&lt;&gt;"",SUMPRODUCT(($E$6:$E$205=$E45)*($K$6:$K$205=$K45)*($F$6:$F$205&lt;$G45)*($G$6:$G$205&gt;$F45)*($B$6:$B$205&lt;&gt;"")*($R$6:$R$205&lt;&gt;"Canceled"))&gt;1),"Room conflict",IF(AND($O45&lt;&gt;"",SUMPRODUCT(($E$6:$E$205=$E45)*($O$6:$O$205=$O45)*($F$6:$F$205&lt;$G45)*($G$6:$G$205&gt;$F45)*($B$6:$B$205&lt;&gt;"")*($R$6:$R$205&lt;&gt;"Canceled"))&gt;1),"Proctor conflict","No conflict")))))</f>
        <v/>
      </c>
      <c r="W45" s="30">
        <f>IF($B45="","",IF($L45="Online","Not applicable",IF(OR($M45="",$N45=""),"Details missing",IF($N45&gt;$M45,"Capacity exceeded","Capacity sufficient"))))</f>
        <v/>
      </c>
      <c r="X45" s="30">
        <f>IF($B45="","",IF(OR($C45="",$D45="",$E45="",$F45="",$G45="",$I45="",$J45="",$L45="",$N45="",$O45="",$Q45="",$R45="",$T45=""),"Complete required details",IF(OR($V45="Room conflict",$V45="Proctor conflict",$V45="Room and proctor conflict"),"Resolve scheduling conflict",IF($W45="Capacity exceeded","Move exam or reduce attendance",IF(AND($S45&lt;&gt;"",$S45&lt;TODAY(),$T45&lt;&gt;"Ready",$T45&lt;&gt;"Not required",$R45&lt;&gt;"Completed",$R45&lt;&gt;"Canceled"),"Materials overdue",IF(AND($E45&gt;=TODAY(),$E45&lt;=TODAY()+'Reference Data'!$B$3,OR($R45="Draft",$R45="Tentative")),"Confirm upcoming exam","No action needed"))))))</f>
        <v/>
      </c>
    </row>
    <row r="46">
      <c r="A46" s="23">
        <f>IF($B46="","",ROW()-5)</f>
        <v/>
      </c>
      <c r="B46" s="24" t="n"/>
      <c r="C46" s="24" t="n"/>
      <c r="D46" s="25" t="n"/>
      <c r="E46" s="26" t="n"/>
      <c r="F46" s="27" t="n"/>
      <c r="G46" s="27" t="n"/>
      <c r="H46" s="28">
        <f>IF(OR($B46="",$F46="",$G46=""),"",IF($G46&lt;=$F46,"",ROUND(($G46-$F46)*1440,0)))</f>
        <v/>
      </c>
      <c r="I46" s="24" t="n"/>
      <c r="J46" s="25" t="n"/>
      <c r="K46" s="24" t="n"/>
      <c r="L46" s="24" t="n"/>
      <c r="M46" s="29" t="n"/>
      <c r="N46" s="29" t="n"/>
      <c r="O46" s="24" t="n"/>
      <c r="P46" s="24" t="n"/>
      <c r="Q46" s="25" t="n"/>
      <c r="R46" s="24" t="n"/>
      <c r="S46" s="26" t="n"/>
      <c r="T46" s="24" t="n"/>
      <c r="U46" s="25" t="n"/>
      <c r="V46" s="30">
        <f>IF($B46="","",IF(OR($E46="",$F46="",$G46=""),"",IF(AND($K46&lt;&gt;"",SUMPRODUCT(($E$6:$E$205=$E46)*($K$6:$K$205=$K46)*($F$6:$F$205&lt;$G46)*($G$6:$G$205&gt;$F46)*($B$6:$B$205&lt;&gt;"")*($R$6:$R$205&lt;&gt;"Canceled"))&gt;1,$O46&lt;&gt;"",SUMPRODUCT(($E$6:$E$205=$E46)*($O$6:$O$205=$O46)*($F$6:$F$205&lt;$G46)*($G$6:$G$205&gt;$F46)*($B$6:$B$205&lt;&gt;"")*($R$6:$R$205&lt;&gt;"Canceled"))&gt;1),"Room and proctor conflict",IF(AND($K46&lt;&gt;"",SUMPRODUCT(($E$6:$E$205=$E46)*($K$6:$K$205=$K46)*($F$6:$F$205&lt;$G46)*($G$6:$G$205&gt;$F46)*($B$6:$B$205&lt;&gt;"")*($R$6:$R$205&lt;&gt;"Canceled"))&gt;1),"Room conflict",IF(AND($O46&lt;&gt;"",SUMPRODUCT(($E$6:$E$205=$E46)*($O$6:$O$205=$O46)*($F$6:$F$205&lt;$G46)*($G$6:$G$205&gt;$F46)*($B$6:$B$205&lt;&gt;"")*($R$6:$R$205&lt;&gt;"Canceled"))&gt;1),"Proctor conflict","No conflict")))))</f>
        <v/>
      </c>
      <c r="W46" s="30">
        <f>IF($B46="","",IF($L46="Online","Not applicable",IF(OR($M46="",$N46=""),"Details missing",IF($N46&gt;$M46,"Capacity exceeded","Capacity sufficient"))))</f>
        <v/>
      </c>
      <c r="X46" s="30">
        <f>IF($B46="","",IF(OR($C46="",$D46="",$E46="",$F46="",$G46="",$I46="",$J46="",$L46="",$N46="",$O46="",$Q46="",$R46="",$T46=""),"Complete required details",IF(OR($V46="Room conflict",$V46="Proctor conflict",$V46="Room and proctor conflict"),"Resolve scheduling conflict",IF($W46="Capacity exceeded","Move exam or reduce attendance",IF(AND($S46&lt;&gt;"",$S46&lt;TODAY(),$T46&lt;&gt;"Ready",$T46&lt;&gt;"Not required",$R46&lt;&gt;"Completed",$R46&lt;&gt;"Canceled"),"Materials overdue",IF(AND($E46&gt;=TODAY(),$E46&lt;=TODAY()+'Reference Data'!$B$3,OR($R46="Draft",$R46="Tentative")),"Confirm upcoming exam","No action needed"))))))</f>
        <v/>
      </c>
    </row>
    <row r="47">
      <c r="A47" s="23">
        <f>IF($B47="","",ROW()-5)</f>
        <v/>
      </c>
      <c r="B47" s="24" t="n"/>
      <c r="C47" s="24" t="n"/>
      <c r="D47" s="25" t="n"/>
      <c r="E47" s="26" t="n"/>
      <c r="F47" s="27" t="n"/>
      <c r="G47" s="27" t="n"/>
      <c r="H47" s="28">
        <f>IF(OR($B47="",$F47="",$G47=""),"",IF($G47&lt;=$F47,"",ROUND(($G47-$F47)*1440,0)))</f>
        <v/>
      </c>
      <c r="I47" s="24" t="n"/>
      <c r="J47" s="25" t="n"/>
      <c r="K47" s="24" t="n"/>
      <c r="L47" s="24" t="n"/>
      <c r="M47" s="29" t="n"/>
      <c r="N47" s="29" t="n"/>
      <c r="O47" s="24" t="n"/>
      <c r="P47" s="24" t="n"/>
      <c r="Q47" s="25" t="n"/>
      <c r="R47" s="24" t="n"/>
      <c r="S47" s="26" t="n"/>
      <c r="T47" s="24" t="n"/>
      <c r="U47" s="25" t="n"/>
      <c r="V47" s="30">
        <f>IF($B47="","",IF(OR($E47="",$F47="",$G47=""),"",IF(AND($K47&lt;&gt;"",SUMPRODUCT(($E$6:$E$205=$E47)*($K$6:$K$205=$K47)*($F$6:$F$205&lt;$G47)*($G$6:$G$205&gt;$F47)*($B$6:$B$205&lt;&gt;"")*($R$6:$R$205&lt;&gt;"Canceled"))&gt;1,$O47&lt;&gt;"",SUMPRODUCT(($E$6:$E$205=$E47)*($O$6:$O$205=$O47)*($F$6:$F$205&lt;$G47)*($G$6:$G$205&gt;$F47)*($B$6:$B$205&lt;&gt;"")*($R$6:$R$205&lt;&gt;"Canceled"))&gt;1),"Room and proctor conflict",IF(AND($K47&lt;&gt;"",SUMPRODUCT(($E$6:$E$205=$E47)*($K$6:$K$205=$K47)*($F$6:$F$205&lt;$G47)*($G$6:$G$205&gt;$F47)*($B$6:$B$205&lt;&gt;"")*($R$6:$R$205&lt;&gt;"Canceled"))&gt;1),"Room conflict",IF(AND($O47&lt;&gt;"",SUMPRODUCT(($E$6:$E$205=$E47)*($O$6:$O$205=$O47)*($F$6:$F$205&lt;$G47)*($G$6:$G$205&gt;$F47)*($B$6:$B$205&lt;&gt;"")*($R$6:$R$205&lt;&gt;"Canceled"))&gt;1),"Proctor conflict","No conflict")))))</f>
        <v/>
      </c>
      <c r="W47" s="30">
        <f>IF($B47="","",IF($L47="Online","Not applicable",IF(OR($M47="",$N47=""),"Details missing",IF($N47&gt;$M47,"Capacity exceeded","Capacity sufficient"))))</f>
        <v/>
      </c>
      <c r="X47" s="30">
        <f>IF($B47="","",IF(OR($C47="",$D47="",$E47="",$F47="",$G47="",$I47="",$J47="",$L47="",$N47="",$O47="",$Q47="",$R47="",$T47=""),"Complete required details",IF(OR($V47="Room conflict",$V47="Proctor conflict",$V47="Room and proctor conflict"),"Resolve scheduling conflict",IF($W47="Capacity exceeded","Move exam or reduce attendance",IF(AND($S47&lt;&gt;"",$S47&lt;TODAY(),$T47&lt;&gt;"Ready",$T47&lt;&gt;"Not required",$R47&lt;&gt;"Completed",$R47&lt;&gt;"Canceled"),"Materials overdue",IF(AND($E47&gt;=TODAY(),$E47&lt;=TODAY()+'Reference Data'!$B$3,OR($R47="Draft",$R47="Tentative")),"Confirm upcoming exam","No action needed"))))))</f>
        <v/>
      </c>
    </row>
    <row r="48">
      <c r="A48" s="23">
        <f>IF($B48="","",ROW()-5)</f>
        <v/>
      </c>
      <c r="B48" s="24" t="n"/>
      <c r="C48" s="24" t="n"/>
      <c r="D48" s="25" t="n"/>
      <c r="E48" s="26" t="n"/>
      <c r="F48" s="27" t="n"/>
      <c r="G48" s="27" t="n"/>
      <c r="H48" s="28">
        <f>IF(OR($B48="",$F48="",$G48=""),"",IF($G48&lt;=$F48,"",ROUND(($G48-$F48)*1440,0)))</f>
        <v/>
      </c>
      <c r="I48" s="24" t="n"/>
      <c r="J48" s="25" t="n"/>
      <c r="K48" s="24" t="n"/>
      <c r="L48" s="24" t="n"/>
      <c r="M48" s="29" t="n"/>
      <c r="N48" s="29" t="n"/>
      <c r="O48" s="24" t="n"/>
      <c r="P48" s="24" t="n"/>
      <c r="Q48" s="25" t="n"/>
      <c r="R48" s="24" t="n"/>
      <c r="S48" s="26" t="n"/>
      <c r="T48" s="24" t="n"/>
      <c r="U48" s="25" t="n"/>
      <c r="V48" s="30">
        <f>IF($B48="","",IF(OR($E48="",$F48="",$G48=""),"",IF(AND($K48&lt;&gt;"",SUMPRODUCT(($E$6:$E$205=$E48)*($K$6:$K$205=$K48)*($F$6:$F$205&lt;$G48)*($G$6:$G$205&gt;$F48)*($B$6:$B$205&lt;&gt;"")*($R$6:$R$205&lt;&gt;"Canceled"))&gt;1,$O48&lt;&gt;"",SUMPRODUCT(($E$6:$E$205=$E48)*($O$6:$O$205=$O48)*($F$6:$F$205&lt;$G48)*($G$6:$G$205&gt;$F48)*($B$6:$B$205&lt;&gt;"")*($R$6:$R$205&lt;&gt;"Canceled"))&gt;1),"Room and proctor conflict",IF(AND($K48&lt;&gt;"",SUMPRODUCT(($E$6:$E$205=$E48)*($K$6:$K$205=$K48)*($F$6:$F$205&lt;$G48)*($G$6:$G$205&gt;$F48)*($B$6:$B$205&lt;&gt;"")*($R$6:$R$205&lt;&gt;"Canceled"))&gt;1),"Room conflict",IF(AND($O48&lt;&gt;"",SUMPRODUCT(($E$6:$E$205=$E48)*($O$6:$O$205=$O48)*($F$6:$F$205&lt;$G48)*($G$6:$G$205&gt;$F48)*($B$6:$B$205&lt;&gt;"")*($R$6:$R$205&lt;&gt;"Canceled"))&gt;1),"Proctor conflict","No conflict")))))</f>
        <v/>
      </c>
      <c r="W48" s="30">
        <f>IF($B48="","",IF($L48="Online","Not applicable",IF(OR($M48="",$N48=""),"Details missing",IF($N48&gt;$M48,"Capacity exceeded","Capacity sufficient"))))</f>
        <v/>
      </c>
      <c r="X48" s="30">
        <f>IF($B48="","",IF(OR($C48="",$D48="",$E48="",$F48="",$G48="",$I48="",$J48="",$L48="",$N48="",$O48="",$Q48="",$R48="",$T48=""),"Complete required details",IF(OR($V48="Room conflict",$V48="Proctor conflict",$V48="Room and proctor conflict"),"Resolve scheduling conflict",IF($W48="Capacity exceeded","Move exam or reduce attendance",IF(AND($S48&lt;&gt;"",$S48&lt;TODAY(),$T48&lt;&gt;"Ready",$T48&lt;&gt;"Not required",$R48&lt;&gt;"Completed",$R48&lt;&gt;"Canceled"),"Materials overdue",IF(AND($E48&gt;=TODAY(),$E48&lt;=TODAY()+'Reference Data'!$B$3,OR($R48="Draft",$R48="Tentative")),"Confirm upcoming exam","No action needed"))))))</f>
        <v/>
      </c>
    </row>
    <row r="49">
      <c r="A49" s="23">
        <f>IF($B49="","",ROW()-5)</f>
        <v/>
      </c>
      <c r="B49" s="24" t="n"/>
      <c r="C49" s="24" t="n"/>
      <c r="D49" s="25" t="n"/>
      <c r="E49" s="26" t="n"/>
      <c r="F49" s="27" t="n"/>
      <c r="G49" s="27" t="n"/>
      <c r="H49" s="28">
        <f>IF(OR($B49="",$F49="",$G49=""),"",IF($G49&lt;=$F49,"",ROUND(($G49-$F49)*1440,0)))</f>
        <v/>
      </c>
      <c r="I49" s="24" t="n"/>
      <c r="J49" s="25" t="n"/>
      <c r="K49" s="24" t="n"/>
      <c r="L49" s="24" t="n"/>
      <c r="M49" s="29" t="n"/>
      <c r="N49" s="29" t="n"/>
      <c r="O49" s="24" t="n"/>
      <c r="P49" s="24" t="n"/>
      <c r="Q49" s="25" t="n"/>
      <c r="R49" s="24" t="n"/>
      <c r="S49" s="26" t="n"/>
      <c r="T49" s="24" t="n"/>
      <c r="U49" s="25" t="n"/>
      <c r="V49" s="30">
        <f>IF($B49="","",IF(OR($E49="",$F49="",$G49=""),"",IF(AND($K49&lt;&gt;"",SUMPRODUCT(($E$6:$E$205=$E49)*($K$6:$K$205=$K49)*($F$6:$F$205&lt;$G49)*($G$6:$G$205&gt;$F49)*($B$6:$B$205&lt;&gt;"")*($R$6:$R$205&lt;&gt;"Canceled"))&gt;1,$O49&lt;&gt;"",SUMPRODUCT(($E$6:$E$205=$E49)*($O$6:$O$205=$O49)*($F$6:$F$205&lt;$G49)*($G$6:$G$205&gt;$F49)*($B$6:$B$205&lt;&gt;"")*($R$6:$R$205&lt;&gt;"Canceled"))&gt;1),"Room and proctor conflict",IF(AND($K49&lt;&gt;"",SUMPRODUCT(($E$6:$E$205=$E49)*($K$6:$K$205=$K49)*($F$6:$F$205&lt;$G49)*($G$6:$G$205&gt;$F49)*($B$6:$B$205&lt;&gt;"")*($R$6:$R$205&lt;&gt;"Canceled"))&gt;1),"Room conflict",IF(AND($O49&lt;&gt;"",SUMPRODUCT(($E$6:$E$205=$E49)*($O$6:$O$205=$O49)*($F$6:$F$205&lt;$G49)*($G$6:$G$205&gt;$F49)*($B$6:$B$205&lt;&gt;"")*($R$6:$R$205&lt;&gt;"Canceled"))&gt;1),"Proctor conflict","No conflict")))))</f>
        <v/>
      </c>
      <c r="W49" s="30">
        <f>IF($B49="","",IF($L49="Online","Not applicable",IF(OR($M49="",$N49=""),"Details missing",IF($N49&gt;$M49,"Capacity exceeded","Capacity sufficient"))))</f>
        <v/>
      </c>
      <c r="X49" s="30">
        <f>IF($B49="","",IF(OR($C49="",$D49="",$E49="",$F49="",$G49="",$I49="",$J49="",$L49="",$N49="",$O49="",$Q49="",$R49="",$T49=""),"Complete required details",IF(OR($V49="Room conflict",$V49="Proctor conflict",$V49="Room and proctor conflict"),"Resolve scheduling conflict",IF($W49="Capacity exceeded","Move exam or reduce attendance",IF(AND($S49&lt;&gt;"",$S49&lt;TODAY(),$T49&lt;&gt;"Ready",$T49&lt;&gt;"Not required",$R49&lt;&gt;"Completed",$R49&lt;&gt;"Canceled"),"Materials overdue",IF(AND($E49&gt;=TODAY(),$E49&lt;=TODAY()+'Reference Data'!$B$3,OR($R49="Draft",$R49="Tentative")),"Confirm upcoming exam","No action needed"))))))</f>
        <v/>
      </c>
    </row>
    <row r="50">
      <c r="A50" s="23">
        <f>IF($B50="","",ROW()-5)</f>
        <v/>
      </c>
      <c r="B50" s="24" t="n"/>
      <c r="C50" s="24" t="n"/>
      <c r="D50" s="25" t="n"/>
      <c r="E50" s="26" t="n"/>
      <c r="F50" s="27" t="n"/>
      <c r="G50" s="27" t="n"/>
      <c r="H50" s="28">
        <f>IF(OR($B50="",$F50="",$G50=""),"",IF($G50&lt;=$F50,"",ROUND(($G50-$F50)*1440,0)))</f>
        <v/>
      </c>
      <c r="I50" s="24" t="n"/>
      <c r="J50" s="25" t="n"/>
      <c r="K50" s="24" t="n"/>
      <c r="L50" s="24" t="n"/>
      <c r="M50" s="29" t="n"/>
      <c r="N50" s="29" t="n"/>
      <c r="O50" s="24" t="n"/>
      <c r="P50" s="24" t="n"/>
      <c r="Q50" s="25" t="n"/>
      <c r="R50" s="24" t="n"/>
      <c r="S50" s="26" t="n"/>
      <c r="T50" s="24" t="n"/>
      <c r="U50" s="25" t="n"/>
      <c r="V50" s="30">
        <f>IF($B50="","",IF(OR($E50="",$F50="",$G50=""),"",IF(AND($K50&lt;&gt;"",SUMPRODUCT(($E$6:$E$205=$E50)*($K$6:$K$205=$K50)*($F$6:$F$205&lt;$G50)*($G$6:$G$205&gt;$F50)*($B$6:$B$205&lt;&gt;"")*($R$6:$R$205&lt;&gt;"Canceled"))&gt;1,$O50&lt;&gt;"",SUMPRODUCT(($E$6:$E$205=$E50)*($O$6:$O$205=$O50)*($F$6:$F$205&lt;$G50)*($G$6:$G$205&gt;$F50)*($B$6:$B$205&lt;&gt;"")*($R$6:$R$205&lt;&gt;"Canceled"))&gt;1),"Room and proctor conflict",IF(AND($K50&lt;&gt;"",SUMPRODUCT(($E$6:$E$205=$E50)*($K$6:$K$205=$K50)*($F$6:$F$205&lt;$G50)*($G$6:$G$205&gt;$F50)*($B$6:$B$205&lt;&gt;"")*($R$6:$R$205&lt;&gt;"Canceled"))&gt;1),"Room conflict",IF(AND($O50&lt;&gt;"",SUMPRODUCT(($E$6:$E$205=$E50)*($O$6:$O$205=$O50)*($F$6:$F$205&lt;$G50)*($G$6:$G$205&gt;$F50)*($B$6:$B$205&lt;&gt;"")*($R$6:$R$205&lt;&gt;"Canceled"))&gt;1),"Proctor conflict","No conflict")))))</f>
        <v/>
      </c>
      <c r="W50" s="30">
        <f>IF($B50="","",IF($L50="Online","Not applicable",IF(OR($M50="",$N50=""),"Details missing",IF($N50&gt;$M50,"Capacity exceeded","Capacity sufficient"))))</f>
        <v/>
      </c>
      <c r="X50" s="30">
        <f>IF($B50="","",IF(OR($C50="",$D50="",$E50="",$F50="",$G50="",$I50="",$J50="",$L50="",$N50="",$O50="",$Q50="",$R50="",$T50=""),"Complete required details",IF(OR($V50="Room conflict",$V50="Proctor conflict",$V50="Room and proctor conflict"),"Resolve scheduling conflict",IF($W50="Capacity exceeded","Move exam or reduce attendance",IF(AND($S50&lt;&gt;"",$S50&lt;TODAY(),$T50&lt;&gt;"Ready",$T50&lt;&gt;"Not required",$R50&lt;&gt;"Completed",$R50&lt;&gt;"Canceled"),"Materials overdue",IF(AND($E50&gt;=TODAY(),$E50&lt;=TODAY()+'Reference Data'!$B$3,OR($R50="Draft",$R50="Tentative")),"Confirm upcoming exam","No action needed"))))))</f>
        <v/>
      </c>
    </row>
    <row r="51">
      <c r="A51" s="23">
        <f>IF($B51="","",ROW()-5)</f>
        <v/>
      </c>
      <c r="B51" s="24" t="n"/>
      <c r="C51" s="24" t="n"/>
      <c r="D51" s="25" t="n"/>
      <c r="E51" s="26" t="n"/>
      <c r="F51" s="27" t="n"/>
      <c r="G51" s="27" t="n"/>
      <c r="H51" s="28">
        <f>IF(OR($B51="",$F51="",$G51=""),"",IF($G51&lt;=$F51,"",ROUND(($G51-$F51)*1440,0)))</f>
        <v/>
      </c>
      <c r="I51" s="24" t="n"/>
      <c r="J51" s="25" t="n"/>
      <c r="K51" s="24" t="n"/>
      <c r="L51" s="24" t="n"/>
      <c r="M51" s="29" t="n"/>
      <c r="N51" s="29" t="n"/>
      <c r="O51" s="24" t="n"/>
      <c r="P51" s="24" t="n"/>
      <c r="Q51" s="25" t="n"/>
      <c r="R51" s="24" t="n"/>
      <c r="S51" s="26" t="n"/>
      <c r="T51" s="24" t="n"/>
      <c r="U51" s="25" t="n"/>
      <c r="V51" s="30">
        <f>IF($B51="","",IF(OR($E51="",$F51="",$G51=""),"",IF(AND($K51&lt;&gt;"",SUMPRODUCT(($E$6:$E$205=$E51)*($K$6:$K$205=$K51)*($F$6:$F$205&lt;$G51)*($G$6:$G$205&gt;$F51)*($B$6:$B$205&lt;&gt;"")*($R$6:$R$205&lt;&gt;"Canceled"))&gt;1,$O51&lt;&gt;"",SUMPRODUCT(($E$6:$E$205=$E51)*($O$6:$O$205=$O51)*($F$6:$F$205&lt;$G51)*($G$6:$G$205&gt;$F51)*($B$6:$B$205&lt;&gt;"")*($R$6:$R$205&lt;&gt;"Canceled"))&gt;1),"Room and proctor conflict",IF(AND($K51&lt;&gt;"",SUMPRODUCT(($E$6:$E$205=$E51)*($K$6:$K$205=$K51)*($F$6:$F$205&lt;$G51)*($G$6:$G$205&gt;$F51)*($B$6:$B$205&lt;&gt;"")*($R$6:$R$205&lt;&gt;"Canceled"))&gt;1),"Room conflict",IF(AND($O51&lt;&gt;"",SUMPRODUCT(($E$6:$E$205=$E51)*($O$6:$O$205=$O51)*($F$6:$F$205&lt;$G51)*($G$6:$G$205&gt;$F51)*($B$6:$B$205&lt;&gt;"")*($R$6:$R$205&lt;&gt;"Canceled"))&gt;1),"Proctor conflict","No conflict")))))</f>
        <v/>
      </c>
      <c r="W51" s="30">
        <f>IF($B51="","",IF($L51="Online","Not applicable",IF(OR($M51="",$N51=""),"Details missing",IF($N51&gt;$M51,"Capacity exceeded","Capacity sufficient"))))</f>
        <v/>
      </c>
      <c r="X51" s="30">
        <f>IF($B51="","",IF(OR($C51="",$D51="",$E51="",$F51="",$G51="",$I51="",$J51="",$L51="",$N51="",$O51="",$Q51="",$R51="",$T51=""),"Complete required details",IF(OR($V51="Room conflict",$V51="Proctor conflict",$V51="Room and proctor conflict"),"Resolve scheduling conflict",IF($W51="Capacity exceeded","Move exam or reduce attendance",IF(AND($S51&lt;&gt;"",$S51&lt;TODAY(),$T51&lt;&gt;"Ready",$T51&lt;&gt;"Not required",$R51&lt;&gt;"Completed",$R51&lt;&gt;"Canceled"),"Materials overdue",IF(AND($E51&gt;=TODAY(),$E51&lt;=TODAY()+'Reference Data'!$B$3,OR($R51="Draft",$R51="Tentative")),"Confirm upcoming exam","No action needed"))))))</f>
        <v/>
      </c>
    </row>
    <row r="52">
      <c r="A52" s="23">
        <f>IF($B52="","",ROW()-5)</f>
        <v/>
      </c>
      <c r="B52" s="24" t="n"/>
      <c r="C52" s="24" t="n"/>
      <c r="D52" s="25" t="n"/>
      <c r="E52" s="26" t="n"/>
      <c r="F52" s="27" t="n"/>
      <c r="G52" s="27" t="n"/>
      <c r="H52" s="28">
        <f>IF(OR($B52="",$F52="",$G52=""),"",IF($G52&lt;=$F52,"",ROUND(($G52-$F52)*1440,0)))</f>
        <v/>
      </c>
      <c r="I52" s="24" t="n"/>
      <c r="J52" s="25" t="n"/>
      <c r="K52" s="24" t="n"/>
      <c r="L52" s="24" t="n"/>
      <c r="M52" s="29" t="n"/>
      <c r="N52" s="29" t="n"/>
      <c r="O52" s="24" t="n"/>
      <c r="P52" s="24" t="n"/>
      <c r="Q52" s="25" t="n"/>
      <c r="R52" s="24" t="n"/>
      <c r="S52" s="26" t="n"/>
      <c r="T52" s="24" t="n"/>
      <c r="U52" s="25" t="n"/>
      <c r="V52" s="30">
        <f>IF($B52="","",IF(OR($E52="",$F52="",$G52=""),"",IF(AND($K52&lt;&gt;"",SUMPRODUCT(($E$6:$E$205=$E52)*($K$6:$K$205=$K52)*($F$6:$F$205&lt;$G52)*($G$6:$G$205&gt;$F52)*($B$6:$B$205&lt;&gt;"")*($R$6:$R$205&lt;&gt;"Canceled"))&gt;1,$O52&lt;&gt;"",SUMPRODUCT(($E$6:$E$205=$E52)*($O$6:$O$205=$O52)*($F$6:$F$205&lt;$G52)*($G$6:$G$205&gt;$F52)*($B$6:$B$205&lt;&gt;"")*($R$6:$R$205&lt;&gt;"Canceled"))&gt;1),"Room and proctor conflict",IF(AND($K52&lt;&gt;"",SUMPRODUCT(($E$6:$E$205=$E52)*($K$6:$K$205=$K52)*($F$6:$F$205&lt;$G52)*($G$6:$G$205&gt;$F52)*($B$6:$B$205&lt;&gt;"")*($R$6:$R$205&lt;&gt;"Canceled"))&gt;1),"Room conflict",IF(AND($O52&lt;&gt;"",SUMPRODUCT(($E$6:$E$205=$E52)*($O$6:$O$205=$O52)*($F$6:$F$205&lt;$G52)*($G$6:$G$205&gt;$F52)*($B$6:$B$205&lt;&gt;"")*($R$6:$R$205&lt;&gt;"Canceled"))&gt;1),"Proctor conflict","No conflict")))))</f>
        <v/>
      </c>
      <c r="W52" s="30">
        <f>IF($B52="","",IF($L52="Online","Not applicable",IF(OR($M52="",$N52=""),"Details missing",IF($N52&gt;$M52,"Capacity exceeded","Capacity sufficient"))))</f>
        <v/>
      </c>
      <c r="X52" s="30">
        <f>IF($B52="","",IF(OR($C52="",$D52="",$E52="",$F52="",$G52="",$I52="",$J52="",$L52="",$N52="",$O52="",$Q52="",$R52="",$T52=""),"Complete required details",IF(OR($V52="Room conflict",$V52="Proctor conflict",$V52="Room and proctor conflict"),"Resolve scheduling conflict",IF($W52="Capacity exceeded","Move exam or reduce attendance",IF(AND($S52&lt;&gt;"",$S52&lt;TODAY(),$T52&lt;&gt;"Ready",$T52&lt;&gt;"Not required",$R52&lt;&gt;"Completed",$R52&lt;&gt;"Canceled"),"Materials overdue",IF(AND($E52&gt;=TODAY(),$E52&lt;=TODAY()+'Reference Data'!$B$3,OR($R52="Draft",$R52="Tentative")),"Confirm upcoming exam","No action needed"))))))</f>
        <v/>
      </c>
    </row>
    <row r="53">
      <c r="A53" s="23">
        <f>IF($B53="","",ROW()-5)</f>
        <v/>
      </c>
      <c r="B53" s="24" t="n"/>
      <c r="C53" s="24" t="n"/>
      <c r="D53" s="25" t="n"/>
      <c r="E53" s="26" t="n"/>
      <c r="F53" s="27" t="n"/>
      <c r="G53" s="27" t="n"/>
      <c r="H53" s="28">
        <f>IF(OR($B53="",$F53="",$G53=""),"",IF($G53&lt;=$F53,"",ROUND(($G53-$F53)*1440,0)))</f>
        <v/>
      </c>
      <c r="I53" s="24" t="n"/>
      <c r="J53" s="25" t="n"/>
      <c r="K53" s="24" t="n"/>
      <c r="L53" s="24" t="n"/>
      <c r="M53" s="29" t="n"/>
      <c r="N53" s="29" t="n"/>
      <c r="O53" s="24" t="n"/>
      <c r="P53" s="24" t="n"/>
      <c r="Q53" s="25" t="n"/>
      <c r="R53" s="24" t="n"/>
      <c r="S53" s="26" t="n"/>
      <c r="T53" s="24" t="n"/>
      <c r="U53" s="25" t="n"/>
      <c r="V53" s="30">
        <f>IF($B53="","",IF(OR($E53="",$F53="",$G53=""),"",IF(AND($K53&lt;&gt;"",SUMPRODUCT(($E$6:$E$205=$E53)*($K$6:$K$205=$K53)*($F$6:$F$205&lt;$G53)*($G$6:$G$205&gt;$F53)*($B$6:$B$205&lt;&gt;"")*($R$6:$R$205&lt;&gt;"Canceled"))&gt;1,$O53&lt;&gt;"",SUMPRODUCT(($E$6:$E$205=$E53)*($O$6:$O$205=$O53)*($F$6:$F$205&lt;$G53)*($G$6:$G$205&gt;$F53)*($B$6:$B$205&lt;&gt;"")*($R$6:$R$205&lt;&gt;"Canceled"))&gt;1),"Room and proctor conflict",IF(AND($K53&lt;&gt;"",SUMPRODUCT(($E$6:$E$205=$E53)*($K$6:$K$205=$K53)*($F$6:$F$205&lt;$G53)*($G$6:$G$205&gt;$F53)*($B$6:$B$205&lt;&gt;"")*($R$6:$R$205&lt;&gt;"Canceled"))&gt;1),"Room conflict",IF(AND($O53&lt;&gt;"",SUMPRODUCT(($E$6:$E$205=$E53)*($O$6:$O$205=$O53)*($F$6:$F$205&lt;$G53)*($G$6:$G$205&gt;$F53)*($B$6:$B$205&lt;&gt;"")*($R$6:$R$205&lt;&gt;"Canceled"))&gt;1),"Proctor conflict","No conflict")))))</f>
        <v/>
      </c>
      <c r="W53" s="30">
        <f>IF($B53="","",IF($L53="Online","Not applicable",IF(OR($M53="",$N53=""),"Details missing",IF($N53&gt;$M53,"Capacity exceeded","Capacity sufficient"))))</f>
        <v/>
      </c>
      <c r="X53" s="30">
        <f>IF($B53="","",IF(OR($C53="",$D53="",$E53="",$F53="",$G53="",$I53="",$J53="",$L53="",$N53="",$O53="",$Q53="",$R53="",$T53=""),"Complete required details",IF(OR($V53="Room conflict",$V53="Proctor conflict",$V53="Room and proctor conflict"),"Resolve scheduling conflict",IF($W53="Capacity exceeded","Move exam or reduce attendance",IF(AND($S53&lt;&gt;"",$S53&lt;TODAY(),$T53&lt;&gt;"Ready",$T53&lt;&gt;"Not required",$R53&lt;&gt;"Completed",$R53&lt;&gt;"Canceled"),"Materials overdue",IF(AND($E53&gt;=TODAY(),$E53&lt;=TODAY()+'Reference Data'!$B$3,OR($R53="Draft",$R53="Tentative")),"Confirm upcoming exam","No action needed"))))))</f>
        <v/>
      </c>
    </row>
    <row r="54">
      <c r="A54" s="23">
        <f>IF($B54="","",ROW()-5)</f>
        <v/>
      </c>
      <c r="B54" s="24" t="n"/>
      <c r="C54" s="24" t="n"/>
      <c r="D54" s="25" t="n"/>
      <c r="E54" s="26" t="n"/>
      <c r="F54" s="27" t="n"/>
      <c r="G54" s="27" t="n"/>
      <c r="H54" s="28">
        <f>IF(OR($B54="",$F54="",$G54=""),"",IF($G54&lt;=$F54,"",ROUND(($G54-$F54)*1440,0)))</f>
        <v/>
      </c>
      <c r="I54" s="24" t="n"/>
      <c r="J54" s="25" t="n"/>
      <c r="K54" s="24" t="n"/>
      <c r="L54" s="24" t="n"/>
      <c r="M54" s="29" t="n"/>
      <c r="N54" s="29" t="n"/>
      <c r="O54" s="24" t="n"/>
      <c r="P54" s="24" t="n"/>
      <c r="Q54" s="25" t="n"/>
      <c r="R54" s="24" t="n"/>
      <c r="S54" s="26" t="n"/>
      <c r="T54" s="24" t="n"/>
      <c r="U54" s="25" t="n"/>
      <c r="V54" s="30">
        <f>IF($B54="","",IF(OR($E54="",$F54="",$G54=""),"",IF(AND($K54&lt;&gt;"",SUMPRODUCT(($E$6:$E$205=$E54)*($K$6:$K$205=$K54)*($F$6:$F$205&lt;$G54)*($G$6:$G$205&gt;$F54)*($B$6:$B$205&lt;&gt;"")*($R$6:$R$205&lt;&gt;"Canceled"))&gt;1,$O54&lt;&gt;"",SUMPRODUCT(($E$6:$E$205=$E54)*($O$6:$O$205=$O54)*($F$6:$F$205&lt;$G54)*($G$6:$G$205&gt;$F54)*($B$6:$B$205&lt;&gt;"")*($R$6:$R$205&lt;&gt;"Canceled"))&gt;1),"Room and proctor conflict",IF(AND($K54&lt;&gt;"",SUMPRODUCT(($E$6:$E$205=$E54)*($K$6:$K$205=$K54)*($F$6:$F$205&lt;$G54)*($G$6:$G$205&gt;$F54)*($B$6:$B$205&lt;&gt;"")*($R$6:$R$205&lt;&gt;"Canceled"))&gt;1),"Room conflict",IF(AND($O54&lt;&gt;"",SUMPRODUCT(($E$6:$E$205=$E54)*($O$6:$O$205=$O54)*($F$6:$F$205&lt;$G54)*($G$6:$G$205&gt;$F54)*($B$6:$B$205&lt;&gt;"")*($R$6:$R$205&lt;&gt;"Canceled"))&gt;1),"Proctor conflict","No conflict")))))</f>
        <v/>
      </c>
      <c r="W54" s="30">
        <f>IF($B54="","",IF($L54="Online","Not applicable",IF(OR($M54="",$N54=""),"Details missing",IF($N54&gt;$M54,"Capacity exceeded","Capacity sufficient"))))</f>
        <v/>
      </c>
      <c r="X54" s="30">
        <f>IF($B54="","",IF(OR($C54="",$D54="",$E54="",$F54="",$G54="",$I54="",$J54="",$L54="",$N54="",$O54="",$Q54="",$R54="",$T54=""),"Complete required details",IF(OR($V54="Room conflict",$V54="Proctor conflict",$V54="Room and proctor conflict"),"Resolve scheduling conflict",IF($W54="Capacity exceeded","Move exam or reduce attendance",IF(AND($S54&lt;&gt;"",$S54&lt;TODAY(),$T54&lt;&gt;"Ready",$T54&lt;&gt;"Not required",$R54&lt;&gt;"Completed",$R54&lt;&gt;"Canceled"),"Materials overdue",IF(AND($E54&gt;=TODAY(),$E54&lt;=TODAY()+'Reference Data'!$B$3,OR($R54="Draft",$R54="Tentative")),"Confirm upcoming exam","No action needed"))))))</f>
        <v/>
      </c>
    </row>
    <row r="55">
      <c r="A55" s="23">
        <f>IF($B55="","",ROW()-5)</f>
        <v/>
      </c>
      <c r="B55" s="24" t="n"/>
      <c r="C55" s="24" t="n"/>
      <c r="D55" s="25" t="n"/>
      <c r="E55" s="26" t="n"/>
      <c r="F55" s="27" t="n"/>
      <c r="G55" s="27" t="n"/>
      <c r="H55" s="28">
        <f>IF(OR($B55="",$F55="",$G55=""),"",IF($G55&lt;=$F55,"",ROUND(($G55-$F55)*1440,0)))</f>
        <v/>
      </c>
      <c r="I55" s="24" t="n"/>
      <c r="J55" s="25" t="n"/>
      <c r="K55" s="24" t="n"/>
      <c r="L55" s="24" t="n"/>
      <c r="M55" s="29" t="n"/>
      <c r="N55" s="29" t="n"/>
      <c r="O55" s="24" t="n"/>
      <c r="P55" s="24" t="n"/>
      <c r="Q55" s="25" t="n"/>
      <c r="R55" s="24" t="n"/>
      <c r="S55" s="26" t="n"/>
      <c r="T55" s="24" t="n"/>
      <c r="U55" s="25" t="n"/>
      <c r="V55" s="30">
        <f>IF($B55="","",IF(OR($E55="",$F55="",$G55=""),"",IF(AND($K55&lt;&gt;"",SUMPRODUCT(($E$6:$E$205=$E55)*($K$6:$K$205=$K55)*($F$6:$F$205&lt;$G55)*($G$6:$G$205&gt;$F55)*($B$6:$B$205&lt;&gt;"")*($R$6:$R$205&lt;&gt;"Canceled"))&gt;1,$O55&lt;&gt;"",SUMPRODUCT(($E$6:$E$205=$E55)*($O$6:$O$205=$O55)*($F$6:$F$205&lt;$G55)*($G$6:$G$205&gt;$F55)*($B$6:$B$205&lt;&gt;"")*($R$6:$R$205&lt;&gt;"Canceled"))&gt;1),"Room and proctor conflict",IF(AND($K55&lt;&gt;"",SUMPRODUCT(($E$6:$E$205=$E55)*($K$6:$K$205=$K55)*($F$6:$F$205&lt;$G55)*($G$6:$G$205&gt;$F55)*($B$6:$B$205&lt;&gt;"")*($R$6:$R$205&lt;&gt;"Canceled"))&gt;1),"Room conflict",IF(AND($O55&lt;&gt;"",SUMPRODUCT(($E$6:$E$205=$E55)*($O$6:$O$205=$O55)*($F$6:$F$205&lt;$G55)*($G$6:$G$205&gt;$F55)*($B$6:$B$205&lt;&gt;"")*($R$6:$R$205&lt;&gt;"Canceled"))&gt;1),"Proctor conflict","No conflict")))))</f>
        <v/>
      </c>
      <c r="W55" s="30">
        <f>IF($B55="","",IF($L55="Online","Not applicable",IF(OR($M55="",$N55=""),"Details missing",IF($N55&gt;$M55,"Capacity exceeded","Capacity sufficient"))))</f>
        <v/>
      </c>
      <c r="X55" s="30">
        <f>IF($B55="","",IF(OR($C55="",$D55="",$E55="",$F55="",$G55="",$I55="",$J55="",$L55="",$N55="",$O55="",$Q55="",$R55="",$T55=""),"Complete required details",IF(OR($V55="Room conflict",$V55="Proctor conflict",$V55="Room and proctor conflict"),"Resolve scheduling conflict",IF($W55="Capacity exceeded","Move exam or reduce attendance",IF(AND($S55&lt;&gt;"",$S55&lt;TODAY(),$T55&lt;&gt;"Ready",$T55&lt;&gt;"Not required",$R55&lt;&gt;"Completed",$R55&lt;&gt;"Canceled"),"Materials overdue",IF(AND($E55&gt;=TODAY(),$E55&lt;=TODAY()+'Reference Data'!$B$3,OR($R55="Draft",$R55="Tentative")),"Confirm upcoming exam","No action needed"))))))</f>
        <v/>
      </c>
    </row>
    <row r="56">
      <c r="A56" s="23">
        <f>IF($B56="","",ROW()-5)</f>
        <v/>
      </c>
      <c r="B56" s="24" t="n"/>
      <c r="C56" s="24" t="n"/>
      <c r="D56" s="25" t="n"/>
      <c r="E56" s="26" t="n"/>
      <c r="F56" s="27" t="n"/>
      <c r="G56" s="27" t="n"/>
      <c r="H56" s="28">
        <f>IF(OR($B56="",$F56="",$G56=""),"",IF($G56&lt;=$F56,"",ROUND(($G56-$F56)*1440,0)))</f>
        <v/>
      </c>
      <c r="I56" s="24" t="n"/>
      <c r="J56" s="25" t="n"/>
      <c r="K56" s="24" t="n"/>
      <c r="L56" s="24" t="n"/>
      <c r="M56" s="29" t="n"/>
      <c r="N56" s="29" t="n"/>
      <c r="O56" s="24" t="n"/>
      <c r="P56" s="24" t="n"/>
      <c r="Q56" s="25" t="n"/>
      <c r="R56" s="24" t="n"/>
      <c r="S56" s="26" t="n"/>
      <c r="T56" s="24" t="n"/>
      <c r="U56" s="25" t="n"/>
      <c r="V56" s="30">
        <f>IF($B56="","",IF(OR($E56="",$F56="",$G56=""),"",IF(AND($K56&lt;&gt;"",SUMPRODUCT(($E$6:$E$205=$E56)*($K$6:$K$205=$K56)*($F$6:$F$205&lt;$G56)*($G$6:$G$205&gt;$F56)*($B$6:$B$205&lt;&gt;"")*($R$6:$R$205&lt;&gt;"Canceled"))&gt;1,$O56&lt;&gt;"",SUMPRODUCT(($E$6:$E$205=$E56)*($O$6:$O$205=$O56)*($F$6:$F$205&lt;$G56)*($G$6:$G$205&gt;$F56)*($B$6:$B$205&lt;&gt;"")*($R$6:$R$205&lt;&gt;"Canceled"))&gt;1),"Room and proctor conflict",IF(AND($K56&lt;&gt;"",SUMPRODUCT(($E$6:$E$205=$E56)*($K$6:$K$205=$K56)*($F$6:$F$205&lt;$G56)*($G$6:$G$205&gt;$F56)*($B$6:$B$205&lt;&gt;"")*($R$6:$R$205&lt;&gt;"Canceled"))&gt;1),"Room conflict",IF(AND($O56&lt;&gt;"",SUMPRODUCT(($E$6:$E$205=$E56)*($O$6:$O$205=$O56)*($F$6:$F$205&lt;$G56)*($G$6:$G$205&gt;$F56)*($B$6:$B$205&lt;&gt;"")*($R$6:$R$205&lt;&gt;"Canceled"))&gt;1),"Proctor conflict","No conflict")))))</f>
        <v/>
      </c>
      <c r="W56" s="30">
        <f>IF($B56="","",IF($L56="Online","Not applicable",IF(OR($M56="",$N56=""),"Details missing",IF($N56&gt;$M56,"Capacity exceeded","Capacity sufficient"))))</f>
        <v/>
      </c>
      <c r="X56" s="30">
        <f>IF($B56="","",IF(OR($C56="",$D56="",$E56="",$F56="",$G56="",$I56="",$J56="",$L56="",$N56="",$O56="",$Q56="",$R56="",$T56=""),"Complete required details",IF(OR($V56="Room conflict",$V56="Proctor conflict",$V56="Room and proctor conflict"),"Resolve scheduling conflict",IF($W56="Capacity exceeded","Move exam or reduce attendance",IF(AND($S56&lt;&gt;"",$S56&lt;TODAY(),$T56&lt;&gt;"Ready",$T56&lt;&gt;"Not required",$R56&lt;&gt;"Completed",$R56&lt;&gt;"Canceled"),"Materials overdue",IF(AND($E56&gt;=TODAY(),$E56&lt;=TODAY()+'Reference Data'!$B$3,OR($R56="Draft",$R56="Tentative")),"Confirm upcoming exam","No action needed"))))))</f>
        <v/>
      </c>
    </row>
    <row r="57">
      <c r="A57" s="23">
        <f>IF($B57="","",ROW()-5)</f>
        <v/>
      </c>
      <c r="B57" s="24" t="n"/>
      <c r="C57" s="24" t="n"/>
      <c r="D57" s="25" t="n"/>
      <c r="E57" s="26" t="n"/>
      <c r="F57" s="27" t="n"/>
      <c r="G57" s="27" t="n"/>
      <c r="H57" s="28">
        <f>IF(OR($B57="",$F57="",$G57=""),"",IF($G57&lt;=$F57,"",ROUND(($G57-$F57)*1440,0)))</f>
        <v/>
      </c>
      <c r="I57" s="24" t="n"/>
      <c r="J57" s="25" t="n"/>
      <c r="K57" s="24" t="n"/>
      <c r="L57" s="24" t="n"/>
      <c r="M57" s="29" t="n"/>
      <c r="N57" s="29" t="n"/>
      <c r="O57" s="24" t="n"/>
      <c r="P57" s="24" t="n"/>
      <c r="Q57" s="25" t="n"/>
      <c r="R57" s="24" t="n"/>
      <c r="S57" s="26" t="n"/>
      <c r="T57" s="24" t="n"/>
      <c r="U57" s="25" t="n"/>
      <c r="V57" s="30">
        <f>IF($B57="","",IF(OR($E57="",$F57="",$G57=""),"",IF(AND($K57&lt;&gt;"",SUMPRODUCT(($E$6:$E$205=$E57)*($K$6:$K$205=$K57)*($F$6:$F$205&lt;$G57)*($G$6:$G$205&gt;$F57)*($B$6:$B$205&lt;&gt;"")*($R$6:$R$205&lt;&gt;"Canceled"))&gt;1,$O57&lt;&gt;"",SUMPRODUCT(($E$6:$E$205=$E57)*($O$6:$O$205=$O57)*($F$6:$F$205&lt;$G57)*($G$6:$G$205&gt;$F57)*($B$6:$B$205&lt;&gt;"")*($R$6:$R$205&lt;&gt;"Canceled"))&gt;1),"Room and proctor conflict",IF(AND($K57&lt;&gt;"",SUMPRODUCT(($E$6:$E$205=$E57)*($K$6:$K$205=$K57)*($F$6:$F$205&lt;$G57)*($G$6:$G$205&gt;$F57)*($B$6:$B$205&lt;&gt;"")*($R$6:$R$205&lt;&gt;"Canceled"))&gt;1),"Room conflict",IF(AND($O57&lt;&gt;"",SUMPRODUCT(($E$6:$E$205=$E57)*($O$6:$O$205=$O57)*($F$6:$F$205&lt;$G57)*($G$6:$G$205&gt;$F57)*($B$6:$B$205&lt;&gt;"")*($R$6:$R$205&lt;&gt;"Canceled"))&gt;1),"Proctor conflict","No conflict")))))</f>
        <v/>
      </c>
      <c r="W57" s="30">
        <f>IF($B57="","",IF($L57="Online","Not applicable",IF(OR($M57="",$N57=""),"Details missing",IF($N57&gt;$M57,"Capacity exceeded","Capacity sufficient"))))</f>
        <v/>
      </c>
      <c r="X57" s="30">
        <f>IF($B57="","",IF(OR($C57="",$D57="",$E57="",$F57="",$G57="",$I57="",$J57="",$L57="",$N57="",$O57="",$Q57="",$R57="",$T57=""),"Complete required details",IF(OR($V57="Room conflict",$V57="Proctor conflict",$V57="Room and proctor conflict"),"Resolve scheduling conflict",IF($W57="Capacity exceeded","Move exam or reduce attendance",IF(AND($S57&lt;&gt;"",$S57&lt;TODAY(),$T57&lt;&gt;"Ready",$T57&lt;&gt;"Not required",$R57&lt;&gt;"Completed",$R57&lt;&gt;"Canceled"),"Materials overdue",IF(AND($E57&gt;=TODAY(),$E57&lt;=TODAY()+'Reference Data'!$B$3,OR($R57="Draft",$R57="Tentative")),"Confirm upcoming exam","No action needed"))))))</f>
        <v/>
      </c>
    </row>
    <row r="58">
      <c r="A58" s="23">
        <f>IF($B58="","",ROW()-5)</f>
        <v/>
      </c>
      <c r="B58" s="24" t="n"/>
      <c r="C58" s="24" t="n"/>
      <c r="D58" s="25" t="n"/>
      <c r="E58" s="26" t="n"/>
      <c r="F58" s="27" t="n"/>
      <c r="G58" s="27" t="n"/>
      <c r="H58" s="28">
        <f>IF(OR($B58="",$F58="",$G58=""),"",IF($G58&lt;=$F58,"",ROUND(($G58-$F58)*1440,0)))</f>
        <v/>
      </c>
      <c r="I58" s="24" t="n"/>
      <c r="J58" s="25" t="n"/>
      <c r="K58" s="24" t="n"/>
      <c r="L58" s="24" t="n"/>
      <c r="M58" s="29" t="n"/>
      <c r="N58" s="29" t="n"/>
      <c r="O58" s="24" t="n"/>
      <c r="P58" s="24" t="n"/>
      <c r="Q58" s="25" t="n"/>
      <c r="R58" s="24" t="n"/>
      <c r="S58" s="26" t="n"/>
      <c r="T58" s="24" t="n"/>
      <c r="U58" s="25" t="n"/>
      <c r="V58" s="30">
        <f>IF($B58="","",IF(OR($E58="",$F58="",$G58=""),"",IF(AND($K58&lt;&gt;"",SUMPRODUCT(($E$6:$E$205=$E58)*($K$6:$K$205=$K58)*($F$6:$F$205&lt;$G58)*($G$6:$G$205&gt;$F58)*($B$6:$B$205&lt;&gt;"")*($R$6:$R$205&lt;&gt;"Canceled"))&gt;1,$O58&lt;&gt;"",SUMPRODUCT(($E$6:$E$205=$E58)*($O$6:$O$205=$O58)*($F$6:$F$205&lt;$G58)*($G$6:$G$205&gt;$F58)*($B$6:$B$205&lt;&gt;"")*($R$6:$R$205&lt;&gt;"Canceled"))&gt;1),"Room and proctor conflict",IF(AND($K58&lt;&gt;"",SUMPRODUCT(($E$6:$E$205=$E58)*($K$6:$K$205=$K58)*($F$6:$F$205&lt;$G58)*($G$6:$G$205&gt;$F58)*($B$6:$B$205&lt;&gt;"")*($R$6:$R$205&lt;&gt;"Canceled"))&gt;1),"Room conflict",IF(AND($O58&lt;&gt;"",SUMPRODUCT(($E$6:$E$205=$E58)*($O$6:$O$205=$O58)*($F$6:$F$205&lt;$G58)*($G$6:$G$205&gt;$F58)*($B$6:$B$205&lt;&gt;"")*($R$6:$R$205&lt;&gt;"Canceled"))&gt;1),"Proctor conflict","No conflict")))))</f>
        <v/>
      </c>
      <c r="W58" s="30">
        <f>IF($B58="","",IF($L58="Online","Not applicable",IF(OR($M58="",$N58=""),"Details missing",IF($N58&gt;$M58,"Capacity exceeded","Capacity sufficient"))))</f>
        <v/>
      </c>
      <c r="X58" s="30">
        <f>IF($B58="","",IF(OR($C58="",$D58="",$E58="",$F58="",$G58="",$I58="",$J58="",$L58="",$N58="",$O58="",$Q58="",$R58="",$T58=""),"Complete required details",IF(OR($V58="Room conflict",$V58="Proctor conflict",$V58="Room and proctor conflict"),"Resolve scheduling conflict",IF($W58="Capacity exceeded","Move exam or reduce attendance",IF(AND($S58&lt;&gt;"",$S58&lt;TODAY(),$T58&lt;&gt;"Ready",$T58&lt;&gt;"Not required",$R58&lt;&gt;"Completed",$R58&lt;&gt;"Canceled"),"Materials overdue",IF(AND($E58&gt;=TODAY(),$E58&lt;=TODAY()+'Reference Data'!$B$3,OR($R58="Draft",$R58="Tentative")),"Confirm upcoming exam","No action needed"))))))</f>
        <v/>
      </c>
    </row>
    <row r="59">
      <c r="A59" s="23">
        <f>IF($B59="","",ROW()-5)</f>
        <v/>
      </c>
      <c r="B59" s="24" t="n"/>
      <c r="C59" s="24" t="n"/>
      <c r="D59" s="25" t="n"/>
      <c r="E59" s="26" t="n"/>
      <c r="F59" s="27" t="n"/>
      <c r="G59" s="27" t="n"/>
      <c r="H59" s="28">
        <f>IF(OR($B59="",$F59="",$G59=""),"",IF($G59&lt;=$F59,"",ROUND(($G59-$F59)*1440,0)))</f>
        <v/>
      </c>
      <c r="I59" s="24" t="n"/>
      <c r="J59" s="25" t="n"/>
      <c r="K59" s="24" t="n"/>
      <c r="L59" s="24" t="n"/>
      <c r="M59" s="29" t="n"/>
      <c r="N59" s="29" t="n"/>
      <c r="O59" s="24" t="n"/>
      <c r="P59" s="24" t="n"/>
      <c r="Q59" s="25" t="n"/>
      <c r="R59" s="24" t="n"/>
      <c r="S59" s="26" t="n"/>
      <c r="T59" s="24" t="n"/>
      <c r="U59" s="25" t="n"/>
      <c r="V59" s="30">
        <f>IF($B59="","",IF(OR($E59="",$F59="",$G59=""),"",IF(AND($K59&lt;&gt;"",SUMPRODUCT(($E$6:$E$205=$E59)*($K$6:$K$205=$K59)*($F$6:$F$205&lt;$G59)*($G$6:$G$205&gt;$F59)*($B$6:$B$205&lt;&gt;"")*($R$6:$R$205&lt;&gt;"Canceled"))&gt;1,$O59&lt;&gt;"",SUMPRODUCT(($E$6:$E$205=$E59)*($O$6:$O$205=$O59)*($F$6:$F$205&lt;$G59)*($G$6:$G$205&gt;$F59)*($B$6:$B$205&lt;&gt;"")*($R$6:$R$205&lt;&gt;"Canceled"))&gt;1),"Room and proctor conflict",IF(AND($K59&lt;&gt;"",SUMPRODUCT(($E$6:$E$205=$E59)*($K$6:$K$205=$K59)*($F$6:$F$205&lt;$G59)*($G$6:$G$205&gt;$F59)*($B$6:$B$205&lt;&gt;"")*($R$6:$R$205&lt;&gt;"Canceled"))&gt;1),"Room conflict",IF(AND($O59&lt;&gt;"",SUMPRODUCT(($E$6:$E$205=$E59)*($O$6:$O$205=$O59)*($F$6:$F$205&lt;$G59)*($G$6:$G$205&gt;$F59)*($B$6:$B$205&lt;&gt;"")*($R$6:$R$205&lt;&gt;"Canceled"))&gt;1),"Proctor conflict","No conflict")))))</f>
        <v/>
      </c>
      <c r="W59" s="30">
        <f>IF($B59="","",IF($L59="Online","Not applicable",IF(OR($M59="",$N59=""),"Details missing",IF($N59&gt;$M59,"Capacity exceeded","Capacity sufficient"))))</f>
        <v/>
      </c>
      <c r="X59" s="30">
        <f>IF($B59="","",IF(OR($C59="",$D59="",$E59="",$F59="",$G59="",$I59="",$J59="",$L59="",$N59="",$O59="",$Q59="",$R59="",$T59=""),"Complete required details",IF(OR($V59="Room conflict",$V59="Proctor conflict",$V59="Room and proctor conflict"),"Resolve scheduling conflict",IF($W59="Capacity exceeded","Move exam or reduce attendance",IF(AND($S59&lt;&gt;"",$S59&lt;TODAY(),$T59&lt;&gt;"Ready",$T59&lt;&gt;"Not required",$R59&lt;&gt;"Completed",$R59&lt;&gt;"Canceled"),"Materials overdue",IF(AND($E59&gt;=TODAY(),$E59&lt;=TODAY()+'Reference Data'!$B$3,OR($R59="Draft",$R59="Tentative")),"Confirm upcoming exam","No action needed"))))))</f>
        <v/>
      </c>
    </row>
    <row r="60">
      <c r="A60" s="23">
        <f>IF($B60="","",ROW()-5)</f>
        <v/>
      </c>
      <c r="B60" s="24" t="n"/>
      <c r="C60" s="24" t="n"/>
      <c r="D60" s="25" t="n"/>
      <c r="E60" s="26" t="n"/>
      <c r="F60" s="27" t="n"/>
      <c r="G60" s="27" t="n"/>
      <c r="H60" s="28">
        <f>IF(OR($B60="",$F60="",$G60=""),"",IF($G60&lt;=$F60,"",ROUND(($G60-$F60)*1440,0)))</f>
        <v/>
      </c>
      <c r="I60" s="24" t="n"/>
      <c r="J60" s="25" t="n"/>
      <c r="K60" s="24" t="n"/>
      <c r="L60" s="24" t="n"/>
      <c r="M60" s="29" t="n"/>
      <c r="N60" s="29" t="n"/>
      <c r="O60" s="24" t="n"/>
      <c r="P60" s="24" t="n"/>
      <c r="Q60" s="25" t="n"/>
      <c r="R60" s="24" t="n"/>
      <c r="S60" s="26" t="n"/>
      <c r="T60" s="24" t="n"/>
      <c r="U60" s="25" t="n"/>
      <c r="V60" s="30">
        <f>IF($B60="","",IF(OR($E60="",$F60="",$G60=""),"",IF(AND($K60&lt;&gt;"",SUMPRODUCT(($E$6:$E$205=$E60)*($K$6:$K$205=$K60)*($F$6:$F$205&lt;$G60)*($G$6:$G$205&gt;$F60)*($B$6:$B$205&lt;&gt;"")*($R$6:$R$205&lt;&gt;"Canceled"))&gt;1,$O60&lt;&gt;"",SUMPRODUCT(($E$6:$E$205=$E60)*($O$6:$O$205=$O60)*($F$6:$F$205&lt;$G60)*($G$6:$G$205&gt;$F60)*($B$6:$B$205&lt;&gt;"")*($R$6:$R$205&lt;&gt;"Canceled"))&gt;1),"Room and proctor conflict",IF(AND($K60&lt;&gt;"",SUMPRODUCT(($E$6:$E$205=$E60)*($K$6:$K$205=$K60)*($F$6:$F$205&lt;$G60)*($G$6:$G$205&gt;$F60)*($B$6:$B$205&lt;&gt;"")*($R$6:$R$205&lt;&gt;"Canceled"))&gt;1),"Room conflict",IF(AND($O60&lt;&gt;"",SUMPRODUCT(($E$6:$E$205=$E60)*($O$6:$O$205=$O60)*($F$6:$F$205&lt;$G60)*($G$6:$G$205&gt;$F60)*($B$6:$B$205&lt;&gt;"")*($R$6:$R$205&lt;&gt;"Canceled"))&gt;1),"Proctor conflict","No conflict")))))</f>
        <v/>
      </c>
      <c r="W60" s="30">
        <f>IF($B60="","",IF($L60="Online","Not applicable",IF(OR($M60="",$N60=""),"Details missing",IF($N60&gt;$M60,"Capacity exceeded","Capacity sufficient"))))</f>
        <v/>
      </c>
      <c r="X60" s="30">
        <f>IF($B60="","",IF(OR($C60="",$D60="",$E60="",$F60="",$G60="",$I60="",$J60="",$L60="",$N60="",$O60="",$Q60="",$R60="",$T60=""),"Complete required details",IF(OR($V60="Room conflict",$V60="Proctor conflict",$V60="Room and proctor conflict"),"Resolve scheduling conflict",IF($W60="Capacity exceeded","Move exam or reduce attendance",IF(AND($S60&lt;&gt;"",$S60&lt;TODAY(),$T60&lt;&gt;"Ready",$T60&lt;&gt;"Not required",$R60&lt;&gt;"Completed",$R60&lt;&gt;"Canceled"),"Materials overdue",IF(AND($E60&gt;=TODAY(),$E60&lt;=TODAY()+'Reference Data'!$B$3,OR($R60="Draft",$R60="Tentative")),"Confirm upcoming exam","No action needed"))))))</f>
        <v/>
      </c>
    </row>
    <row r="61">
      <c r="A61" s="23">
        <f>IF($B61="","",ROW()-5)</f>
        <v/>
      </c>
      <c r="B61" s="24" t="n"/>
      <c r="C61" s="24" t="n"/>
      <c r="D61" s="25" t="n"/>
      <c r="E61" s="26" t="n"/>
      <c r="F61" s="27" t="n"/>
      <c r="G61" s="27" t="n"/>
      <c r="H61" s="28">
        <f>IF(OR($B61="",$F61="",$G61=""),"",IF($G61&lt;=$F61,"",ROUND(($G61-$F61)*1440,0)))</f>
        <v/>
      </c>
      <c r="I61" s="24" t="n"/>
      <c r="J61" s="25" t="n"/>
      <c r="K61" s="24" t="n"/>
      <c r="L61" s="24" t="n"/>
      <c r="M61" s="29" t="n"/>
      <c r="N61" s="29" t="n"/>
      <c r="O61" s="24" t="n"/>
      <c r="P61" s="24" t="n"/>
      <c r="Q61" s="25" t="n"/>
      <c r="R61" s="24" t="n"/>
      <c r="S61" s="26" t="n"/>
      <c r="T61" s="24" t="n"/>
      <c r="U61" s="25" t="n"/>
      <c r="V61" s="30">
        <f>IF($B61="","",IF(OR($E61="",$F61="",$G61=""),"",IF(AND($K61&lt;&gt;"",SUMPRODUCT(($E$6:$E$205=$E61)*($K$6:$K$205=$K61)*($F$6:$F$205&lt;$G61)*($G$6:$G$205&gt;$F61)*($B$6:$B$205&lt;&gt;"")*($R$6:$R$205&lt;&gt;"Canceled"))&gt;1,$O61&lt;&gt;"",SUMPRODUCT(($E$6:$E$205=$E61)*($O$6:$O$205=$O61)*($F$6:$F$205&lt;$G61)*($G$6:$G$205&gt;$F61)*($B$6:$B$205&lt;&gt;"")*($R$6:$R$205&lt;&gt;"Canceled"))&gt;1),"Room and proctor conflict",IF(AND($K61&lt;&gt;"",SUMPRODUCT(($E$6:$E$205=$E61)*($K$6:$K$205=$K61)*($F$6:$F$205&lt;$G61)*($G$6:$G$205&gt;$F61)*($B$6:$B$205&lt;&gt;"")*($R$6:$R$205&lt;&gt;"Canceled"))&gt;1),"Room conflict",IF(AND($O61&lt;&gt;"",SUMPRODUCT(($E$6:$E$205=$E61)*($O$6:$O$205=$O61)*($F$6:$F$205&lt;$G61)*($G$6:$G$205&gt;$F61)*($B$6:$B$205&lt;&gt;"")*($R$6:$R$205&lt;&gt;"Canceled"))&gt;1),"Proctor conflict","No conflict")))))</f>
        <v/>
      </c>
      <c r="W61" s="30">
        <f>IF($B61="","",IF($L61="Online","Not applicable",IF(OR($M61="",$N61=""),"Details missing",IF($N61&gt;$M61,"Capacity exceeded","Capacity sufficient"))))</f>
        <v/>
      </c>
      <c r="X61" s="30">
        <f>IF($B61="","",IF(OR($C61="",$D61="",$E61="",$F61="",$G61="",$I61="",$J61="",$L61="",$N61="",$O61="",$Q61="",$R61="",$T61=""),"Complete required details",IF(OR($V61="Room conflict",$V61="Proctor conflict",$V61="Room and proctor conflict"),"Resolve scheduling conflict",IF($W61="Capacity exceeded","Move exam or reduce attendance",IF(AND($S61&lt;&gt;"",$S61&lt;TODAY(),$T61&lt;&gt;"Ready",$T61&lt;&gt;"Not required",$R61&lt;&gt;"Completed",$R61&lt;&gt;"Canceled"),"Materials overdue",IF(AND($E61&gt;=TODAY(),$E61&lt;=TODAY()+'Reference Data'!$B$3,OR($R61="Draft",$R61="Tentative")),"Confirm upcoming exam","No action needed"))))))</f>
        <v/>
      </c>
    </row>
    <row r="62">
      <c r="A62" s="23">
        <f>IF($B62="","",ROW()-5)</f>
        <v/>
      </c>
      <c r="B62" s="24" t="n"/>
      <c r="C62" s="24" t="n"/>
      <c r="D62" s="25" t="n"/>
      <c r="E62" s="26" t="n"/>
      <c r="F62" s="27" t="n"/>
      <c r="G62" s="27" t="n"/>
      <c r="H62" s="28">
        <f>IF(OR($B62="",$F62="",$G62=""),"",IF($G62&lt;=$F62,"",ROUND(($G62-$F62)*1440,0)))</f>
        <v/>
      </c>
      <c r="I62" s="24" t="n"/>
      <c r="J62" s="25" t="n"/>
      <c r="K62" s="24" t="n"/>
      <c r="L62" s="24" t="n"/>
      <c r="M62" s="29" t="n"/>
      <c r="N62" s="29" t="n"/>
      <c r="O62" s="24" t="n"/>
      <c r="P62" s="24" t="n"/>
      <c r="Q62" s="25" t="n"/>
      <c r="R62" s="24" t="n"/>
      <c r="S62" s="26" t="n"/>
      <c r="T62" s="24" t="n"/>
      <c r="U62" s="25" t="n"/>
      <c r="V62" s="30">
        <f>IF($B62="","",IF(OR($E62="",$F62="",$G62=""),"",IF(AND($K62&lt;&gt;"",SUMPRODUCT(($E$6:$E$205=$E62)*($K$6:$K$205=$K62)*($F$6:$F$205&lt;$G62)*($G$6:$G$205&gt;$F62)*($B$6:$B$205&lt;&gt;"")*($R$6:$R$205&lt;&gt;"Canceled"))&gt;1,$O62&lt;&gt;"",SUMPRODUCT(($E$6:$E$205=$E62)*($O$6:$O$205=$O62)*($F$6:$F$205&lt;$G62)*($G$6:$G$205&gt;$F62)*($B$6:$B$205&lt;&gt;"")*($R$6:$R$205&lt;&gt;"Canceled"))&gt;1),"Room and proctor conflict",IF(AND($K62&lt;&gt;"",SUMPRODUCT(($E$6:$E$205=$E62)*($K$6:$K$205=$K62)*($F$6:$F$205&lt;$G62)*($G$6:$G$205&gt;$F62)*($B$6:$B$205&lt;&gt;"")*($R$6:$R$205&lt;&gt;"Canceled"))&gt;1),"Room conflict",IF(AND($O62&lt;&gt;"",SUMPRODUCT(($E$6:$E$205=$E62)*($O$6:$O$205=$O62)*($F$6:$F$205&lt;$G62)*($G$6:$G$205&gt;$F62)*($B$6:$B$205&lt;&gt;"")*($R$6:$R$205&lt;&gt;"Canceled"))&gt;1),"Proctor conflict","No conflict")))))</f>
        <v/>
      </c>
      <c r="W62" s="30">
        <f>IF($B62="","",IF($L62="Online","Not applicable",IF(OR($M62="",$N62=""),"Details missing",IF($N62&gt;$M62,"Capacity exceeded","Capacity sufficient"))))</f>
        <v/>
      </c>
      <c r="X62" s="30">
        <f>IF($B62="","",IF(OR($C62="",$D62="",$E62="",$F62="",$G62="",$I62="",$J62="",$L62="",$N62="",$O62="",$Q62="",$R62="",$T62=""),"Complete required details",IF(OR($V62="Room conflict",$V62="Proctor conflict",$V62="Room and proctor conflict"),"Resolve scheduling conflict",IF($W62="Capacity exceeded","Move exam or reduce attendance",IF(AND($S62&lt;&gt;"",$S62&lt;TODAY(),$T62&lt;&gt;"Ready",$T62&lt;&gt;"Not required",$R62&lt;&gt;"Completed",$R62&lt;&gt;"Canceled"),"Materials overdue",IF(AND($E62&gt;=TODAY(),$E62&lt;=TODAY()+'Reference Data'!$B$3,OR($R62="Draft",$R62="Tentative")),"Confirm upcoming exam","No action needed"))))))</f>
        <v/>
      </c>
    </row>
    <row r="63">
      <c r="A63" s="23">
        <f>IF($B63="","",ROW()-5)</f>
        <v/>
      </c>
      <c r="B63" s="24" t="n"/>
      <c r="C63" s="24" t="n"/>
      <c r="D63" s="25" t="n"/>
      <c r="E63" s="26" t="n"/>
      <c r="F63" s="27" t="n"/>
      <c r="G63" s="27" t="n"/>
      <c r="H63" s="28">
        <f>IF(OR($B63="",$F63="",$G63=""),"",IF($G63&lt;=$F63,"",ROUND(($G63-$F63)*1440,0)))</f>
        <v/>
      </c>
      <c r="I63" s="24" t="n"/>
      <c r="J63" s="25" t="n"/>
      <c r="K63" s="24" t="n"/>
      <c r="L63" s="24" t="n"/>
      <c r="M63" s="29" t="n"/>
      <c r="N63" s="29" t="n"/>
      <c r="O63" s="24" t="n"/>
      <c r="P63" s="24" t="n"/>
      <c r="Q63" s="25" t="n"/>
      <c r="R63" s="24" t="n"/>
      <c r="S63" s="26" t="n"/>
      <c r="T63" s="24" t="n"/>
      <c r="U63" s="25" t="n"/>
      <c r="V63" s="30">
        <f>IF($B63="","",IF(OR($E63="",$F63="",$G63=""),"",IF(AND($K63&lt;&gt;"",SUMPRODUCT(($E$6:$E$205=$E63)*($K$6:$K$205=$K63)*($F$6:$F$205&lt;$G63)*($G$6:$G$205&gt;$F63)*($B$6:$B$205&lt;&gt;"")*($R$6:$R$205&lt;&gt;"Canceled"))&gt;1,$O63&lt;&gt;"",SUMPRODUCT(($E$6:$E$205=$E63)*($O$6:$O$205=$O63)*($F$6:$F$205&lt;$G63)*($G$6:$G$205&gt;$F63)*($B$6:$B$205&lt;&gt;"")*($R$6:$R$205&lt;&gt;"Canceled"))&gt;1),"Room and proctor conflict",IF(AND($K63&lt;&gt;"",SUMPRODUCT(($E$6:$E$205=$E63)*($K$6:$K$205=$K63)*($F$6:$F$205&lt;$G63)*($G$6:$G$205&gt;$F63)*($B$6:$B$205&lt;&gt;"")*($R$6:$R$205&lt;&gt;"Canceled"))&gt;1),"Room conflict",IF(AND($O63&lt;&gt;"",SUMPRODUCT(($E$6:$E$205=$E63)*($O$6:$O$205=$O63)*($F$6:$F$205&lt;$G63)*($G$6:$G$205&gt;$F63)*($B$6:$B$205&lt;&gt;"")*($R$6:$R$205&lt;&gt;"Canceled"))&gt;1),"Proctor conflict","No conflict")))))</f>
        <v/>
      </c>
      <c r="W63" s="30">
        <f>IF($B63="","",IF($L63="Online","Not applicable",IF(OR($M63="",$N63=""),"Details missing",IF($N63&gt;$M63,"Capacity exceeded","Capacity sufficient"))))</f>
        <v/>
      </c>
      <c r="X63" s="30">
        <f>IF($B63="","",IF(OR($C63="",$D63="",$E63="",$F63="",$G63="",$I63="",$J63="",$L63="",$N63="",$O63="",$Q63="",$R63="",$T63=""),"Complete required details",IF(OR($V63="Room conflict",$V63="Proctor conflict",$V63="Room and proctor conflict"),"Resolve scheduling conflict",IF($W63="Capacity exceeded","Move exam or reduce attendance",IF(AND($S63&lt;&gt;"",$S63&lt;TODAY(),$T63&lt;&gt;"Ready",$T63&lt;&gt;"Not required",$R63&lt;&gt;"Completed",$R63&lt;&gt;"Canceled"),"Materials overdue",IF(AND($E63&gt;=TODAY(),$E63&lt;=TODAY()+'Reference Data'!$B$3,OR($R63="Draft",$R63="Tentative")),"Confirm upcoming exam","No action needed"))))))</f>
        <v/>
      </c>
    </row>
    <row r="64">
      <c r="A64" s="23">
        <f>IF($B64="","",ROW()-5)</f>
        <v/>
      </c>
      <c r="B64" s="24" t="n"/>
      <c r="C64" s="24" t="n"/>
      <c r="D64" s="25" t="n"/>
      <c r="E64" s="26" t="n"/>
      <c r="F64" s="27" t="n"/>
      <c r="G64" s="27" t="n"/>
      <c r="H64" s="28">
        <f>IF(OR($B64="",$F64="",$G64=""),"",IF($G64&lt;=$F64,"",ROUND(($G64-$F64)*1440,0)))</f>
        <v/>
      </c>
      <c r="I64" s="24" t="n"/>
      <c r="J64" s="25" t="n"/>
      <c r="K64" s="24" t="n"/>
      <c r="L64" s="24" t="n"/>
      <c r="M64" s="29" t="n"/>
      <c r="N64" s="29" t="n"/>
      <c r="O64" s="24" t="n"/>
      <c r="P64" s="24" t="n"/>
      <c r="Q64" s="25" t="n"/>
      <c r="R64" s="24" t="n"/>
      <c r="S64" s="26" t="n"/>
      <c r="T64" s="24" t="n"/>
      <c r="U64" s="25" t="n"/>
      <c r="V64" s="30">
        <f>IF($B64="","",IF(OR($E64="",$F64="",$G64=""),"",IF(AND($K64&lt;&gt;"",SUMPRODUCT(($E$6:$E$205=$E64)*($K$6:$K$205=$K64)*($F$6:$F$205&lt;$G64)*($G$6:$G$205&gt;$F64)*($B$6:$B$205&lt;&gt;"")*($R$6:$R$205&lt;&gt;"Canceled"))&gt;1,$O64&lt;&gt;"",SUMPRODUCT(($E$6:$E$205=$E64)*($O$6:$O$205=$O64)*($F$6:$F$205&lt;$G64)*($G$6:$G$205&gt;$F64)*($B$6:$B$205&lt;&gt;"")*($R$6:$R$205&lt;&gt;"Canceled"))&gt;1),"Room and proctor conflict",IF(AND($K64&lt;&gt;"",SUMPRODUCT(($E$6:$E$205=$E64)*($K$6:$K$205=$K64)*($F$6:$F$205&lt;$G64)*($G$6:$G$205&gt;$F64)*($B$6:$B$205&lt;&gt;"")*($R$6:$R$205&lt;&gt;"Canceled"))&gt;1),"Room conflict",IF(AND($O64&lt;&gt;"",SUMPRODUCT(($E$6:$E$205=$E64)*($O$6:$O$205=$O64)*($F$6:$F$205&lt;$G64)*($G$6:$G$205&gt;$F64)*($B$6:$B$205&lt;&gt;"")*($R$6:$R$205&lt;&gt;"Canceled"))&gt;1),"Proctor conflict","No conflict")))))</f>
        <v/>
      </c>
      <c r="W64" s="30">
        <f>IF($B64="","",IF($L64="Online","Not applicable",IF(OR($M64="",$N64=""),"Details missing",IF($N64&gt;$M64,"Capacity exceeded","Capacity sufficient"))))</f>
        <v/>
      </c>
      <c r="X64" s="30">
        <f>IF($B64="","",IF(OR($C64="",$D64="",$E64="",$F64="",$G64="",$I64="",$J64="",$L64="",$N64="",$O64="",$Q64="",$R64="",$T64=""),"Complete required details",IF(OR($V64="Room conflict",$V64="Proctor conflict",$V64="Room and proctor conflict"),"Resolve scheduling conflict",IF($W64="Capacity exceeded","Move exam or reduce attendance",IF(AND($S64&lt;&gt;"",$S64&lt;TODAY(),$T64&lt;&gt;"Ready",$T64&lt;&gt;"Not required",$R64&lt;&gt;"Completed",$R64&lt;&gt;"Canceled"),"Materials overdue",IF(AND($E64&gt;=TODAY(),$E64&lt;=TODAY()+'Reference Data'!$B$3,OR($R64="Draft",$R64="Tentative")),"Confirm upcoming exam","No action needed"))))))</f>
        <v/>
      </c>
    </row>
    <row r="65">
      <c r="A65" s="23">
        <f>IF($B65="","",ROW()-5)</f>
        <v/>
      </c>
      <c r="B65" s="24" t="n"/>
      <c r="C65" s="24" t="n"/>
      <c r="D65" s="25" t="n"/>
      <c r="E65" s="26" t="n"/>
      <c r="F65" s="27" t="n"/>
      <c r="G65" s="27" t="n"/>
      <c r="H65" s="28">
        <f>IF(OR($B65="",$F65="",$G65=""),"",IF($G65&lt;=$F65,"",ROUND(($G65-$F65)*1440,0)))</f>
        <v/>
      </c>
      <c r="I65" s="24" t="n"/>
      <c r="J65" s="25" t="n"/>
      <c r="K65" s="24" t="n"/>
      <c r="L65" s="24" t="n"/>
      <c r="M65" s="29" t="n"/>
      <c r="N65" s="29" t="n"/>
      <c r="O65" s="24" t="n"/>
      <c r="P65" s="24" t="n"/>
      <c r="Q65" s="25" t="n"/>
      <c r="R65" s="24" t="n"/>
      <c r="S65" s="26" t="n"/>
      <c r="T65" s="24" t="n"/>
      <c r="U65" s="25" t="n"/>
      <c r="V65" s="30">
        <f>IF($B65="","",IF(OR($E65="",$F65="",$G65=""),"",IF(AND($K65&lt;&gt;"",SUMPRODUCT(($E$6:$E$205=$E65)*($K$6:$K$205=$K65)*($F$6:$F$205&lt;$G65)*($G$6:$G$205&gt;$F65)*($B$6:$B$205&lt;&gt;"")*($R$6:$R$205&lt;&gt;"Canceled"))&gt;1,$O65&lt;&gt;"",SUMPRODUCT(($E$6:$E$205=$E65)*($O$6:$O$205=$O65)*($F$6:$F$205&lt;$G65)*($G$6:$G$205&gt;$F65)*($B$6:$B$205&lt;&gt;"")*($R$6:$R$205&lt;&gt;"Canceled"))&gt;1),"Room and proctor conflict",IF(AND($K65&lt;&gt;"",SUMPRODUCT(($E$6:$E$205=$E65)*($K$6:$K$205=$K65)*($F$6:$F$205&lt;$G65)*($G$6:$G$205&gt;$F65)*($B$6:$B$205&lt;&gt;"")*($R$6:$R$205&lt;&gt;"Canceled"))&gt;1),"Room conflict",IF(AND($O65&lt;&gt;"",SUMPRODUCT(($E$6:$E$205=$E65)*($O$6:$O$205=$O65)*($F$6:$F$205&lt;$G65)*($G$6:$G$205&gt;$F65)*($B$6:$B$205&lt;&gt;"")*($R$6:$R$205&lt;&gt;"Canceled"))&gt;1),"Proctor conflict","No conflict")))))</f>
        <v/>
      </c>
      <c r="W65" s="30">
        <f>IF($B65="","",IF($L65="Online","Not applicable",IF(OR($M65="",$N65=""),"Details missing",IF($N65&gt;$M65,"Capacity exceeded","Capacity sufficient"))))</f>
        <v/>
      </c>
      <c r="X65" s="30">
        <f>IF($B65="","",IF(OR($C65="",$D65="",$E65="",$F65="",$G65="",$I65="",$J65="",$L65="",$N65="",$O65="",$Q65="",$R65="",$T65=""),"Complete required details",IF(OR($V65="Room conflict",$V65="Proctor conflict",$V65="Room and proctor conflict"),"Resolve scheduling conflict",IF($W65="Capacity exceeded","Move exam or reduce attendance",IF(AND($S65&lt;&gt;"",$S65&lt;TODAY(),$T65&lt;&gt;"Ready",$T65&lt;&gt;"Not required",$R65&lt;&gt;"Completed",$R65&lt;&gt;"Canceled"),"Materials overdue",IF(AND($E65&gt;=TODAY(),$E65&lt;=TODAY()+'Reference Data'!$B$3,OR($R65="Draft",$R65="Tentative")),"Confirm upcoming exam","No action needed"))))))</f>
        <v/>
      </c>
    </row>
    <row r="66">
      <c r="A66" s="23">
        <f>IF($B66="","",ROW()-5)</f>
        <v/>
      </c>
      <c r="B66" s="24" t="n"/>
      <c r="C66" s="24" t="n"/>
      <c r="D66" s="25" t="n"/>
      <c r="E66" s="26" t="n"/>
      <c r="F66" s="27" t="n"/>
      <c r="G66" s="27" t="n"/>
      <c r="H66" s="28">
        <f>IF(OR($B66="",$F66="",$G66=""),"",IF($G66&lt;=$F66,"",ROUND(($G66-$F66)*1440,0)))</f>
        <v/>
      </c>
      <c r="I66" s="24" t="n"/>
      <c r="J66" s="25" t="n"/>
      <c r="K66" s="24" t="n"/>
      <c r="L66" s="24" t="n"/>
      <c r="M66" s="29" t="n"/>
      <c r="N66" s="29" t="n"/>
      <c r="O66" s="24" t="n"/>
      <c r="P66" s="24" t="n"/>
      <c r="Q66" s="25" t="n"/>
      <c r="R66" s="24" t="n"/>
      <c r="S66" s="26" t="n"/>
      <c r="T66" s="24" t="n"/>
      <c r="U66" s="25" t="n"/>
      <c r="V66" s="30">
        <f>IF($B66="","",IF(OR($E66="",$F66="",$G66=""),"",IF(AND($K66&lt;&gt;"",SUMPRODUCT(($E$6:$E$205=$E66)*($K$6:$K$205=$K66)*($F$6:$F$205&lt;$G66)*($G$6:$G$205&gt;$F66)*($B$6:$B$205&lt;&gt;"")*($R$6:$R$205&lt;&gt;"Canceled"))&gt;1,$O66&lt;&gt;"",SUMPRODUCT(($E$6:$E$205=$E66)*($O$6:$O$205=$O66)*($F$6:$F$205&lt;$G66)*($G$6:$G$205&gt;$F66)*($B$6:$B$205&lt;&gt;"")*($R$6:$R$205&lt;&gt;"Canceled"))&gt;1),"Room and proctor conflict",IF(AND($K66&lt;&gt;"",SUMPRODUCT(($E$6:$E$205=$E66)*($K$6:$K$205=$K66)*($F$6:$F$205&lt;$G66)*($G$6:$G$205&gt;$F66)*($B$6:$B$205&lt;&gt;"")*($R$6:$R$205&lt;&gt;"Canceled"))&gt;1),"Room conflict",IF(AND($O66&lt;&gt;"",SUMPRODUCT(($E$6:$E$205=$E66)*($O$6:$O$205=$O66)*($F$6:$F$205&lt;$G66)*($G$6:$G$205&gt;$F66)*($B$6:$B$205&lt;&gt;"")*($R$6:$R$205&lt;&gt;"Canceled"))&gt;1),"Proctor conflict","No conflict")))))</f>
        <v/>
      </c>
      <c r="W66" s="30">
        <f>IF($B66="","",IF($L66="Online","Not applicable",IF(OR($M66="",$N66=""),"Details missing",IF($N66&gt;$M66,"Capacity exceeded","Capacity sufficient"))))</f>
        <v/>
      </c>
      <c r="X66" s="30">
        <f>IF($B66="","",IF(OR($C66="",$D66="",$E66="",$F66="",$G66="",$I66="",$J66="",$L66="",$N66="",$O66="",$Q66="",$R66="",$T66=""),"Complete required details",IF(OR($V66="Room conflict",$V66="Proctor conflict",$V66="Room and proctor conflict"),"Resolve scheduling conflict",IF($W66="Capacity exceeded","Move exam or reduce attendance",IF(AND($S66&lt;&gt;"",$S66&lt;TODAY(),$T66&lt;&gt;"Ready",$T66&lt;&gt;"Not required",$R66&lt;&gt;"Completed",$R66&lt;&gt;"Canceled"),"Materials overdue",IF(AND($E66&gt;=TODAY(),$E66&lt;=TODAY()+'Reference Data'!$B$3,OR($R66="Draft",$R66="Tentative")),"Confirm upcoming exam","No action needed"))))))</f>
        <v/>
      </c>
    </row>
    <row r="67">
      <c r="A67" s="23">
        <f>IF($B67="","",ROW()-5)</f>
        <v/>
      </c>
      <c r="B67" s="24" t="n"/>
      <c r="C67" s="24" t="n"/>
      <c r="D67" s="25" t="n"/>
      <c r="E67" s="26" t="n"/>
      <c r="F67" s="27" t="n"/>
      <c r="G67" s="27" t="n"/>
      <c r="H67" s="28">
        <f>IF(OR($B67="",$F67="",$G67=""),"",IF($G67&lt;=$F67,"",ROUND(($G67-$F67)*1440,0)))</f>
        <v/>
      </c>
      <c r="I67" s="24" t="n"/>
      <c r="J67" s="25" t="n"/>
      <c r="K67" s="24" t="n"/>
      <c r="L67" s="24" t="n"/>
      <c r="M67" s="29" t="n"/>
      <c r="N67" s="29" t="n"/>
      <c r="O67" s="24" t="n"/>
      <c r="P67" s="24" t="n"/>
      <c r="Q67" s="25" t="n"/>
      <c r="R67" s="24" t="n"/>
      <c r="S67" s="26" t="n"/>
      <c r="T67" s="24" t="n"/>
      <c r="U67" s="25" t="n"/>
      <c r="V67" s="30">
        <f>IF($B67="","",IF(OR($E67="",$F67="",$G67=""),"",IF(AND($K67&lt;&gt;"",SUMPRODUCT(($E$6:$E$205=$E67)*($K$6:$K$205=$K67)*($F$6:$F$205&lt;$G67)*($G$6:$G$205&gt;$F67)*($B$6:$B$205&lt;&gt;"")*($R$6:$R$205&lt;&gt;"Canceled"))&gt;1,$O67&lt;&gt;"",SUMPRODUCT(($E$6:$E$205=$E67)*($O$6:$O$205=$O67)*($F$6:$F$205&lt;$G67)*($G$6:$G$205&gt;$F67)*($B$6:$B$205&lt;&gt;"")*($R$6:$R$205&lt;&gt;"Canceled"))&gt;1),"Room and proctor conflict",IF(AND($K67&lt;&gt;"",SUMPRODUCT(($E$6:$E$205=$E67)*($K$6:$K$205=$K67)*($F$6:$F$205&lt;$G67)*($G$6:$G$205&gt;$F67)*($B$6:$B$205&lt;&gt;"")*($R$6:$R$205&lt;&gt;"Canceled"))&gt;1),"Room conflict",IF(AND($O67&lt;&gt;"",SUMPRODUCT(($E$6:$E$205=$E67)*($O$6:$O$205=$O67)*($F$6:$F$205&lt;$G67)*($G$6:$G$205&gt;$F67)*($B$6:$B$205&lt;&gt;"")*($R$6:$R$205&lt;&gt;"Canceled"))&gt;1),"Proctor conflict","No conflict")))))</f>
        <v/>
      </c>
      <c r="W67" s="30">
        <f>IF($B67="","",IF($L67="Online","Not applicable",IF(OR($M67="",$N67=""),"Details missing",IF($N67&gt;$M67,"Capacity exceeded","Capacity sufficient"))))</f>
        <v/>
      </c>
      <c r="X67" s="30">
        <f>IF($B67="","",IF(OR($C67="",$D67="",$E67="",$F67="",$G67="",$I67="",$J67="",$L67="",$N67="",$O67="",$Q67="",$R67="",$T67=""),"Complete required details",IF(OR($V67="Room conflict",$V67="Proctor conflict",$V67="Room and proctor conflict"),"Resolve scheduling conflict",IF($W67="Capacity exceeded","Move exam or reduce attendance",IF(AND($S67&lt;&gt;"",$S67&lt;TODAY(),$T67&lt;&gt;"Ready",$T67&lt;&gt;"Not required",$R67&lt;&gt;"Completed",$R67&lt;&gt;"Canceled"),"Materials overdue",IF(AND($E67&gt;=TODAY(),$E67&lt;=TODAY()+'Reference Data'!$B$3,OR($R67="Draft",$R67="Tentative")),"Confirm upcoming exam","No action needed"))))))</f>
        <v/>
      </c>
    </row>
    <row r="68">
      <c r="A68" s="23">
        <f>IF($B68="","",ROW()-5)</f>
        <v/>
      </c>
      <c r="B68" s="24" t="n"/>
      <c r="C68" s="24" t="n"/>
      <c r="D68" s="25" t="n"/>
      <c r="E68" s="26" t="n"/>
      <c r="F68" s="27" t="n"/>
      <c r="G68" s="27" t="n"/>
      <c r="H68" s="28">
        <f>IF(OR($B68="",$F68="",$G68=""),"",IF($G68&lt;=$F68,"",ROUND(($G68-$F68)*1440,0)))</f>
        <v/>
      </c>
      <c r="I68" s="24" t="n"/>
      <c r="J68" s="25" t="n"/>
      <c r="K68" s="24" t="n"/>
      <c r="L68" s="24" t="n"/>
      <c r="M68" s="29" t="n"/>
      <c r="N68" s="29" t="n"/>
      <c r="O68" s="24" t="n"/>
      <c r="P68" s="24" t="n"/>
      <c r="Q68" s="25" t="n"/>
      <c r="R68" s="24" t="n"/>
      <c r="S68" s="26" t="n"/>
      <c r="T68" s="24" t="n"/>
      <c r="U68" s="25" t="n"/>
      <c r="V68" s="30">
        <f>IF($B68="","",IF(OR($E68="",$F68="",$G68=""),"",IF(AND($K68&lt;&gt;"",SUMPRODUCT(($E$6:$E$205=$E68)*($K$6:$K$205=$K68)*($F$6:$F$205&lt;$G68)*($G$6:$G$205&gt;$F68)*($B$6:$B$205&lt;&gt;"")*($R$6:$R$205&lt;&gt;"Canceled"))&gt;1,$O68&lt;&gt;"",SUMPRODUCT(($E$6:$E$205=$E68)*($O$6:$O$205=$O68)*($F$6:$F$205&lt;$G68)*($G$6:$G$205&gt;$F68)*($B$6:$B$205&lt;&gt;"")*($R$6:$R$205&lt;&gt;"Canceled"))&gt;1),"Room and proctor conflict",IF(AND($K68&lt;&gt;"",SUMPRODUCT(($E$6:$E$205=$E68)*($K$6:$K$205=$K68)*($F$6:$F$205&lt;$G68)*($G$6:$G$205&gt;$F68)*($B$6:$B$205&lt;&gt;"")*($R$6:$R$205&lt;&gt;"Canceled"))&gt;1),"Room conflict",IF(AND($O68&lt;&gt;"",SUMPRODUCT(($E$6:$E$205=$E68)*($O$6:$O$205=$O68)*($F$6:$F$205&lt;$G68)*($G$6:$G$205&gt;$F68)*($B$6:$B$205&lt;&gt;"")*($R$6:$R$205&lt;&gt;"Canceled"))&gt;1),"Proctor conflict","No conflict")))))</f>
        <v/>
      </c>
      <c r="W68" s="30">
        <f>IF($B68="","",IF($L68="Online","Not applicable",IF(OR($M68="",$N68=""),"Details missing",IF($N68&gt;$M68,"Capacity exceeded","Capacity sufficient"))))</f>
        <v/>
      </c>
      <c r="X68" s="30">
        <f>IF($B68="","",IF(OR($C68="",$D68="",$E68="",$F68="",$G68="",$I68="",$J68="",$L68="",$N68="",$O68="",$Q68="",$R68="",$T68=""),"Complete required details",IF(OR($V68="Room conflict",$V68="Proctor conflict",$V68="Room and proctor conflict"),"Resolve scheduling conflict",IF($W68="Capacity exceeded","Move exam or reduce attendance",IF(AND($S68&lt;&gt;"",$S68&lt;TODAY(),$T68&lt;&gt;"Ready",$T68&lt;&gt;"Not required",$R68&lt;&gt;"Completed",$R68&lt;&gt;"Canceled"),"Materials overdue",IF(AND($E68&gt;=TODAY(),$E68&lt;=TODAY()+'Reference Data'!$B$3,OR($R68="Draft",$R68="Tentative")),"Confirm upcoming exam","No action needed"))))))</f>
        <v/>
      </c>
    </row>
    <row r="69">
      <c r="A69" s="23">
        <f>IF($B69="","",ROW()-5)</f>
        <v/>
      </c>
      <c r="B69" s="24" t="n"/>
      <c r="C69" s="24" t="n"/>
      <c r="D69" s="25" t="n"/>
      <c r="E69" s="26" t="n"/>
      <c r="F69" s="27" t="n"/>
      <c r="G69" s="27" t="n"/>
      <c r="H69" s="28">
        <f>IF(OR($B69="",$F69="",$G69=""),"",IF($G69&lt;=$F69,"",ROUND(($G69-$F69)*1440,0)))</f>
        <v/>
      </c>
      <c r="I69" s="24" t="n"/>
      <c r="J69" s="25" t="n"/>
      <c r="K69" s="24" t="n"/>
      <c r="L69" s="24" t="n"/>
      <c r="M69" s="29" t="n"/>
      <c r="N69" s="29" t="n"/>
      <c r="O69" s="24" t="n"/>
      <c r="P69" s="24" t="n"/>
      <c r="Q69" s="25" t="n"/>
      <c r="R69" s="24" t="n"/>
      <c r="S69" s="26" t="n"/>
      <c r="T69" s="24" t="n"/>
      <c r="U69" s="25" t="n"/>
      <c r="V69" s="30">
        <f>IF($B69="","",IF(OR($E69="",$F69="",$G69=""),"",IF(AND($K69&lt;&gt;"",SUMPRODUCT(($E$6:$E$205=$E69)*($K$6:$K$205=$K69)*($F$6:$F$205&lt;$G69)*($G$6:$G$205&gt;$F69)*($B$6:$B$205&lt;&gt;"")*($R$6:$R$205&lt;&gt;"Canceled"))&gt;1,$O69&lt;&gt;"",SUMPRODUCT(($E$6:$E$205=$E69)*($O$6:$O$205=$O69)*($F$6:$F$205&lt;$G69)*($G$6:$G$205&gt;$F69)*($B$6:$B$205&lt;&gt;"")*($R$6:$R$205&lt;&gt;"Canceled"))&gt;1),"Room and proctor conflict",IF(AND($K69&lt;&gt;"",SUMPRODUCT(($E$6:$E$205=$E69)*($K$6:$K$205=$K69)*($F$6:$F$205&lt;$G69)*($G$6:$G$205&gt;$F69)*($B$6:$B$205&lt;&gt;"")*($R$6:$R$205&lt;&gt;"Canceled"))&gt;1),"Room conflict",IF(AND($O69&lt;&gt;"",SUMPRODUCT(($E$6:$E$205=$E69)*($O$6:$O$205=$O69)*($F$6:$F$205&lt;$G69)*($G$6:$G$205&gt;$F69)*($B$6:$B$205&lt;&gt;"")*($R$6:$R$205&lt;&gt;"Canceled"))&gt;1),"Proctor conflict","No conflict")))))</f>
        <v/>
      </c>
      <c r="W69" s="30">
        <f>IF($B69="","",IF($L69="Online","Not applicable",IF(OR($M69="",$N69=""),"Details missing",IF($N69&gt;$M69,"Capacity exceeded","Capacity sufficient"))))</f>
        <v/>
      </c>
      <c r="X69" s="30">
        <f>IF($B69="","",IF(OR($C69="",$D69="",$E69="",$F69="",$G69="",$I69="",$J69="",$L69="",$N69="",$O69="",$Q69="",$R69="",$T69=""),"Complete required details",IF(OR($V69="Room conflict",$V69="Proctor conflict",$V69="Room and proctor conflict"),"Resolve scheduling conflict",IF($W69="Capacity exceeded","Move exam or reduce attendance",IF(AND($S69&lt;&gt;"",$S69&lt;TODAY(),$T69&lt;&gt;"Ready",$T69&lt;&gt;"Not required",$R69&lt;&gt;"Completed",$R69&lt;&gt;"Canceled"),"Materials overdue",IF(AND($E69&gt;=TODAY(),$E69&lt;=TODAY()+'Reference Data'!$B$3,OR($R69="Draft",$R69="Tentative")),"Confirm upcoming exam","No action needed"))))))</f>
        <v/>
      </c>
    </row>
    <row r="70">
      <c r="A70" s="23">
        <f>IF($B70="","",ROW()-5)</f>
        <v/>
      </c>
      <c r="B70" s="24" t="n"/>
      <c r="C70" s="24" t="n"/>
      <c r="D70" s="25" t="n"/>
      <c r="E70" s="26" t="n"/>
      <c r="F70" s="27" t="n"/>
      <c r="G70" s="27" t="n"/>
      <c r="H70" s="28">
        <f>IF(OR($B70="",$F70="",$G70=""),"",IF($G70&lt;=$F70,"",ROUND(($G70-$F70)*1440,0)))</f>
        <v/>
      </c>
      <c r="I70" s="24" t="n"/>
      <c r="J70" s="25" t="n"/>
      <c r="K70" s="24" t="n"/>
      <c r="L70" s="24" t="n"/>
      <c r="M70" s="29" t="n"/>
      <c r="N70" s="29" t="n"/>
      <c r="O70" s="24" t="n"/>
      <c r="P70" s="24" t="n"/>
      <c r="Q70" s="25" t="n"/>
      <c r="R70" s="24" t="n"/>
      <c r="S70" s="26" t="n"/>
      <c r="T70" s="24" t="n"/>
      <c r="U70" s="25" t="n"/>
      <c r="V70" s="30">
        <f>IF($B70="","",IF(OR($E70="",$F70="",$G70=""),"",IF(AND($K70&lt;&gt;"",SUMPRODUCT(($E$6:$E$205=$E70)*($K$6:$K$205=$K70)*($F$6:$F$205&lt;$G70)*($G$6:$G$205&gt;$F70)*($B$6:$B$205&lt;&gt;"")*($R$6:$R$205&lt;&gt;"Canceled"))&gt;1,$O70&lt;&gt;"",SUMPRODUCT(($E$6:$E$205=$E70)*($O$6:$O$205=$O70)*($F$6:$F$205&lt;$G70)*($G$6:$G$205&gt;$F70)*($B$6:$B$205&lt;&gt;"")*($R$6:$R$205&lt;&gt;"Canceled"))&gt;1),"Room and proctor conflict",IF(AND($K70&lt;&gt;"",SUMPRODUCT(($E$6:$E$205=$E70)*($K$6:$K$205=$K70)*($F$6:$F$205&lt;$G70)*($G$6:$G$205&gt;$F70)*($B$6:$B$205&lt;&gt;"")*($R$6:$R$205&lt;&gt;"Canceled"))&gt;1),"Room conflict",IF(AND($O70&lt;&gt;"",SUMPRODUCT(($E$6:$E$205=$E70)*($O$6:$O$205=$O70)*($F$6:$F$205&lt;$G70)*($G$6:$G$205&gt;$F70)*($B$6:$B$205&lt;&gt;"")*($R$6:$R$205&lt;&gt;"Canceled"))&gt;1),"Proctor conflict","No conflict")))))</f>
        <v/>
      </c>
      <c r="W70" s="30">
        <f>IF($B70="","",IF($L70="Online","Not applicable",IF(OR($M70="",$N70=""),"Details missing",IF($N70&gt;$M70,"Capacity exceeded","Capacity sufficient"))))</f>
        <v/>
      </c>
      <c r="X70" s="30">
        <f>IF($B70="","",IF(OR($C70="",$D70="",$E70="",$F70="",$G70="",$I70="",$J70="",$L70="",$N70="",$O70="",$Q70="",$R70="",$T70=""),"Complete required details",IF(OR($V70="Room conflict",$V70="Proctor conflict",$V70="Room and proctor conflict"),"Resolve scheduling conflict",IF($W70="Capacity exceeded","Move exam or reduce attendance",IF(AND($S70&lt;&gt;"",$S70&lt;TODAY(),$T70&lt;&gt;"Ready",$T70&lt;&gt;"Not required",$R70&lt;&gt;"Completed",$R70&lt;&gt;"Canceled"),"Materials overdue",IF(AND($E70&gt;=TODAY(),$E70&lt;=TODAY()+'Reference Data'!$B$3,OR($R70="Draft",$R70="Tentative")),"Confirm upcoming exam","No action needed"))))))</f>
        <v/>
      </c>
    </row>
    <row r="71">
      <c r="A71" s="23">
        <f>IF($B71="","",ROW()-5)</f>
        <v/>
      </c>
      <c r="B71" s="24" t="n"/>
      <c r="C71" s="24" t="n"/>
      <c r="D71" s="25" t="n"/>
      <c r="E71" s="26" t="n"/>
      <c r="F71" s="27" t="n"/>
      <c r="G71" s="27" t="n"/>
      <c r="H71" s="28">
        <f>IF(OR($B71="",$F71="",$G71=""),"",IF($G71&lt;=$F71,"",ROUND(($G71-$F71)*1440,0)))</f>
        <v/>
      </c>
      <c r="I71" s="24" t="n"/>
      <c r="J71" s="25" t="n"/>
      <c r="K71" s="24" t="n"/>
      <c r="L71" s="24" t="n"/>
      <c r="M71" s="29" t="n"/>
      <c r="N71" s="29" t="n"/>
      <c r="O71" s="24" t="n"/>
      <c r="P71" s="24" t="n"/>
      <c r="Q71" s="25" t="n"/>
      <c r="R71" s="24" t="n"/>
      <c r="S71" s="26" t="n"/>
      <c r="T71" s="24" t="n"/>
      <c r="U71" s="25" t="n"/>
      <c r="V71" s="30">
        <f>IF($B71="","",IF(OR($E71="",$F71="",$G71=""),"",IF(AND($K71&lt;&gt;"",SUMPRODUCT(($E$6:$E$205=$E71)*($K$6:$K$205=$K71)*($F$6:$F$205&lt;$G71)*($G$6:$G$205&gt;$F71)*($B$6:$B$205&lt;&gt;"")*($R$6:$R$205&lt;&gt;"Canceled"))&gt;1,$O71&lt;&gt;"",SUMPRODUCT(($E$6:$E$205=$E71)*($O$6:$O$205=$O71)*($F$6:$F$205&lt;$G71)*($G$6:$G$205&gt;$F71)*($B$6:$B$205&lt;&gt;"")*($R$6:$R$205&lt;&gt;"Canceled"))&gt;1),"Room and proctor conflict",IF(AND($K71&lt;&gt;"",SUMPRODUCT(($E$6:$E$205=$E71)*($K$6:$K$205=$K71)*($F$6:$F$205&lt;$G71)*($G$6:$G$205&gt;$F71)*($B$6:$B$205&lt;&gt;"")*($R$6:$R$205&lt;&gt;"Canceled"))&gt;1),"Room conflict",IF(AND($O71&lt;&gt;"",SUMPRODUCT(($E$6:$E$205=$E71)*($O$6:$O$205=$O71)*($F$6:$F$205&lt;$G71)*($G$6:$G$205&gt;$F71)*($B$6:$B$205&lt;&gt;"")*($R$6:$R$205&lt;&gt;"Canceled"))&gt;1),"Proctor conflict","No conflict")))))</f>
        <v/>
      </c>
      <c r="W71" s="30">
        <f>IF($B71="","",IF($L71="Online","Not applicable",IF(OR($M71="",$N71=""),"Details missing",IF($N71&gt;$M71,"Capacity exceeded","Capacity sufficient"))))</f>
        <v/>
      </c>
      <c r="X71" s="30">
        <f>IF($B71="","",IF(OR($C71="",$D71="",$E71="",$F71="",$G71="",$I71="",$J71="",$L71="",$N71="",$O71="",$Q71="",$R71="",$T71=""),"Complete required details",IF(OR($V71="Room conflict",$V71="Proctor conflict",$V71="Room and proctor conflict"),"Resolve scheduling conflict",IF($W71="Capacity exceeded","Move exam or reduce attendance",IF(AND($S71&lt;&gt;"",$S71&lt;TODAY(),$T71&lt;&gt;"Ready",$T71&lt;&gt;"Not required",$R71&lt;&gt;"Completed",$R71&lt;&gt;"Canceled"),"Materials overdue",IF(AND($E71&gt;=TODAY(),$E71&lt;=TODAY()+'Reference Data'!$B$3,OR($R71="Draft",$R71="Tentative")),"Confirm upcoming exam","No action needed"))))))</f>
        <v/>
      </c>
    </row>
    <row r="72">
      <c r="A72" s="23">
        <f>IF($B72="","",ROW()-5)</f>
        <v/>
      </c>
      <c r="B72" s="24" t="n"/>
      <c r="C72" s="24" t="n"/>
      <c r="D72" s="25" t="n"/>
      <c r="E72" s="26" t="n"/>
      <c r="F72" s="27" t="n"/>
      <c r="G72" s="27" t="n"/>
      <c r="H72" s="28">
        <f>IF(OR($B72="",$F72="",$G72=""),"",IF($G72&lt;=$F72,"",ROUND(($G72-$F72)*1440,0)))</f>
        <v/>
      </c>
      <c r="I72" s="24" t="n"/>
      <c r="J72" s="25" t="n"/>
      <c r="K72" s="24" t="n"/>
      <c r="L72" s="24" t="n"/>
      <c r="M72" s="29" t="n"/>
      <c r="N72" s="29" t="n"/>
      <c r="O72" s="24" t="n"/>
      <c r="P72" s="24" t="n"/>
      <c r="Q72" s="25" t="n"/>
      <c r="R72" s="24" t="n"/>
      <c r="S72" s="26" t="n"/>
      <c r="T72" s="24" t="n"/>
      <c r="U72" s="25" t="n"/>
      <c r="V72" s="30">
        <f>IF($B72="","",IF(OR($E72="",$F72="",$G72=""),"",IF(AND($K72&lt;&gt;"",SUMPRODUCT(($E$6:$E$205=$E72)*($K$6:$K$205=$K72)*($F$6:$F$205&lt;$G72)*($G$6:$G$205&gt;$F72)*($B$6:$B$205&lt;&gt;"")*($R$6:$R$205&lt;&gt;"Canceled"))&gt;1,$O72&lt;&gt;"",SUMPRODUCT(($E$6:$E$205=$E72)*($O$6:$O$205=$O72)*($F$6:$F$205&lt;$G72)*($G$6:$G$205&gt;$F72)*($B$6:$B$205&lt;&gt;"")*($R$6:$R$205&lt;&gt;"Canceled"))&gt;1),"Room and proctor conflict",IF(AND($K72&lt;&gt;"",SUMPRODUCT(($E$6:$E$205=$E72)*($K$6:$K$205=$K72)*($F$6:$F$205&lt;$G72)*($G$6:$G$205&gt;$F72)*($B$6:$B$205&lt;&gt;"")*($R$6:$R$205&lt;&gt;"Canceled"))&gt;1),"Room conflict",IF(AND($O72&lt;&gt;"",SUMPRODUCT(($E$6:$E$205=$E72)*($O$6:$O$205=$O72)*($F$6:$F$205&lt;$G72)*($G$6:$G$205&gt;$F72)*($B$6:$B$205&lt;&gt;"")*($R$6:$R$205&lt;&gt;"Canceled"))&gt;1),"Proctor conflict","No conflict")))))</f>
        <v/>
      </c>
      <c r="W72" s="30">
        <f>IF($B72="","",IF($L72="Online","Not applicable",IF(OR($M72="",$N72=""),"Details missing",IF($N72&gt;$M72,"Capacity exceeded","Capacity sufficient"))))</f>
        <v/>
      </c>
      <c r="X72" s="30">
        <f>IF($B72="","",IF(OR($C72="",$D72="",$E72="",$F72="",$G72="",$I72="",$J72="",$L72="",$N72="",$O72="",$Q72="",$R72="",$T72=""),"Complete required details",IF(OR($V72="Room conflict",$V72="Proctor conflict",$V72="Room and proctor conflict"),"Resolve scheduling conflict",IF($W72="Capacity exceeded","Move exam or reduce attendance",IF(AND($S72&lt;&gt;"",$S72&lt;TODAY(),$T72&lt;&gt;"Ready",$T72&lt;&gt;"Not required",$R72&lt;&gt;"Completed",$R72&lt;&gt;"Canceled"),"Materials overdue",IF(AND($E72&gt;=TODAY(),$E72&lt;=TODAY()+'Reference Data'!$B$3,OR($R72="Draft",$R72="Tentative")),"Confirm upcoming exam","No action needed"))))))</f>
        <v/>
      </c>
    </row>
    <row r="73">
      <c r="A73" s="23">
        <f>IF($B73="","",ROW()-5)</f>
        <v/>
      </c>
      <c r="B73" s="24" t="n"/>
      <c r="C73" s="24" t="n"/>
      <c r="D73" s="25" t="n"/>
      <c r="E73" s="26" t="n"/>
      <c r="F73" s="27" t="n"/>
      <c r="G73" s="27" t="n"/>
      <c r="H73" s="28">
        <f>IF(OR($B73="",$F73="",$G73=""),"",IF($G73&lt;=$F73,"",ROUND(($G73-$F73)*1440,0)))</f>
        <v/>
      </c>
      <c r="I73" s="24" t="n"/>
      <c r="J73" s="25" t="n"/>
      <c r="K73" s="24" t="n"/>
      <c r="L73" s="24" t="n"/>
      <c r="M73" s="29" t="n"/>
      <c r="N73" s="29" t="n"/>
      <c r="O73" s="24" t="n"/>
      <c r="P73" s="24" t="n"/>
      <c r="Q73" s="25" t="n"/>
      <c r="R73" s="24" t="n"/>
      <c r="S73" s="26" t="n"/>
      <c r="T73" s="24" t="n"/>
      <c r="U73" s="25" t="n"/>
      <c r="V73" s="30">
        <f>IF($B73="","",IF(OR($E73="",$F73="",$G73=""),"",IF(AND($K73&lt;&gt;"",SUMPRODUCT(($E$6:$E$205=$E73)*($K$6:$K$205=$K73)*($F$6:$F$205&lt;$G73)*($G$6:$G$205&gt;$F73)*($B$6:$B$205&lt;&gt;"")*($R$6:$R$205&lt;&gt;"Canceled"))&gt;1,$O73&lt;&gt;"",SUMPRODUCT(($E$6:$E$205=$E73)*($O$6:$O$205=$O73)*($F$6:$F$205&lt;$G73)*($G$6:$G$205&gt;$F73)*($B$6:$B$205&lt;&gt;"")*($R$6:$R$205&lt;&gt;"Canceled"))&gt;1),"Room and proctor conflict",IF(AND($K73&lt;&gt;"",SUMPRODUCT(($E$6:$E$205=$E73)*($K$6:$K$205=$K73)*($F$6:$F$205&lt;$G73)*($G$6:$G$205&gt;$F73)*($B$6:$B$205&lt;&gt;"")*($R$6:$R$205&lt;&gt;"Canceled"))&gt;1),"Room conflict",IF(AND($O73&lt;&gt;"",SUMPRODUCT(($E$6:$E$205=$E73)*($O$6:$O$205=$O73)*($F$6:$F$205&lt;$G73)*($G$6:$G$205&gt;$F73)*($B$6:$B$205&lt;&gt;"")*($R$6:$R$205&lt;&gt;"Canceled"))&gt;1),"Proctor conflict","No conflict")))))</f>
        <v/>
      </c>
      <c r="W73" s="30">
        <f>IF($B73="","",IF($L73="Online","Not applicable",IF(OR($M73="",$N73=""),"Details missing",IF($N73&gt;$M73,"Capacity exceeded","Capacity sufficient"))))</f>
        <v/>
      </c>
      <c r="X73" s="30">
        <f>IF($B73="","",IF(OR($C73="",$D73="",$E73="",$F73="",$G73="",$I73="",$J73="",$L73="",$N73="",$O73="",$Q73="",$R73="",$T73=""),"Complete required details",IF(OR($V73="Room conflict",$V73="Proctor conflict",$V73="Room and proctor conflict"),"Resolve scheduling conflict",IF($W73="Capacity exceeded","Move exam or reduce attendance",IF(AND($S73&lt;&gt;"",$S73&lt;TODAY(),$T73&lt;&gt;"Ready",$T73&lt;&gt;"Not required",$R73&lt;&gt;"Completed",$R73&lt;&gt;"Canceled"),"Materials overdue",IF(AND($E73&gt;=TODAY(),$E73&lt;=TODAY()+'Reference Data'!$B$3,OR($R73="Draft",$R73="Tentative")),"Confirm upcoming exam","No action needed"))))))</f>
        <v/>
      </c>
    </row>
    <row r="74">
      <c r="A74" s="23">
        <f>IF($B74="","",ROW()-5)</f>
        <v/>
      </c>
      <c r="B74" s="24" t="n"/>
      <c r="C74" s="24" t="n"/>
      <c r="D74" s="25" t="n"/>
      <c r="E74" s="26" t="n"/>
      <c r="F74" s="27" t="n"/>
      <c r="G74" s="27" t="n"/>
      <c r="H74" s="28">
        <f>IF(OR($B74="",$F74="",$G74=""),"",IF($G74&lt;=$F74,"",ROUND(($G74-$F74)*1440,0)))</f>
        <v/>
      </c>
      <c r="I74" s="24" t="n"/>
      <c r="J74" s="25" t="n"/>
      <c r="K74" s="24" t="n"/>
      <c r="L74" s="24" t="n"/>
      <c r="M74" s="29" t="n"/>
      <c r="N74" s="29" t="n"/>
      <c r="O74" s="24" t="n"/>
      <c r="P74" s="24" t="n"/>
      <c r="Q74" s="25" t="n"/>
      <c r="R74" s="24" t="n"/>
      <c r="S74" s="26" t="n"/>
      <c r="T74" s="24" t="n"/>
      <c r="U74" s="25" t="n"/>
      <c r="V74" s="30">
        <f>IF($B74="","",IF(OR($E74="",$F74="",$G74=""),"",IF(AND($K74&lt;&gt;"",SUMPRODUCT(($E$6:$E$205=$E74)*($K$6:$K$205=$K74)*($F$6:$F$205&lt;$G74)*($G$6:$G$205&gt;$F74)*($B$6:$B$205&lt;&gt;"")*($R$6:$R$205&lt;&gt;"Canceled"))&gt;1,$O74&lt;&gt;"",SUMPRODUCT(($E$6:$E$205=$E74)*($O$6:$O$205=$O74)*($F$6:$F$205&lt;$G74)*($G$6:$G$205&gt;$F74)*($B$6:$B$205&lt;&gt;"")*($R$6:$R$205&lt;&gt;"Canceled"))&gt;1),"Room and proctor conflict",IF(AND($K74&lt;&gt;"",SUMPRODUCT(($E$6:$E$205=$E74)*($K$6:$K$205=$K74)*($F$6:$F$205&lt;$G74)*($G$6:$G$205&gt;$F74)*($B$6:$B$205&lt;&gt;"")*($R$6:$R$205&lt;&gt;"Canceled"))&gt;1),"Room conflict",IF(AND($O74&lt;&gt;"",SUMPRODUCT(($E$6:$E$205=$E74)*($O$6:$O$205=$O74)*($F$6:$F$205&lt;$G74)*($G$6:$G$205&gt;$F74)*($B$6:$B$205&lt;&gt;"")*($R$6:$R$205&lt;&gt;"Canceled"))&gt;1),"Proctor conflict","No conflict")))))</f>
        <v/>
      </c>
      <c r="W74" s="30">
        <f>IF($B74="","",IF($L74="Online","Not applicable",IF(OR($M74="",$N74=""),"Details missing",IF($N74&gt;$M74,"Capacity exceeded","Capacity sufficient"))))</f>
        <v/>
      </c>
      <c r="X74" s="30">
        <f>IF($B74="","",IF(OR($C74="",$D74="",$E74="",$F74="",$G74="",$I74="",$J74="",$L74="",$N74="",$O74="",$Q74="",$R74="",$T74=""),"Complete required details",IF(OR($V74="Room conflict",$V74="Proctor conflict",$V74="Room and proctor conflict"),"Resolve scheduling conflict",IF($W74="Capacity exceeded","Move exam or reduce attendance",IF(AND($S74&lt;&gt;"",$S74&lt;TODAY(),$T74&lt;&gt;"Ready",$T74&lt;&gt;"Not required",$R74&lt;&gt;"Completed",$R74&lt;&gt;"Canceled"),"Materials overdue",IF(AND($E74&gt;=TODAY(),$E74&lt;=TODAY()+'Reference Data'!$B$3,OR($R74="Draft",$R74="Tentative")),"Confirm upcoming exam","No action needed"))))))</f>
        <v/>
      </c>
    </row>
    <row r="75">
      <c r="A75" s="23">
        <f>IF($B75="","",ROW()-5)</f>
        <v/>
      </c>
      <c r="B75" s="24" t="n"/>
      <c r="C75" s="24" t="n"/>
      <c r="D75" s="25" t="n"/>
      <c r="E75" s="26" t="n"/>
      <c r="F75" s="27" t="n"/>
      <c r="G75" s="27" t="n"/>
      <c r="H75" s="28">
        <f>IF(OR($B75="",$F75="",$G75=""),"",IF($G75&lt;=$F75,"",ROUND(($G75-$F75)*1440,0)))</f>
        <v/>
      </c>
      <c r="I75" s="24" t="n"/>
      <c r="J75" s="25" t="n"/>
      <c r="K75" s="24" t="n"/>
      <c r="L75" s="24" t="n"/>
      <c r="M75" s="29" t="n"/>
      <c r="N75" s="29" t="n"/>
      <c r="O75" s="24" t="n"/>
      <c r="P75" s="24" t="n"/>
      <c r="Q75" s="25" t="n"/>
      <c r="R75" s="24" t="n"/>
      <c r="S75" s="26" t="n"/>
      <c r="T75" s="24" t="n"/>
      <c r="U75" s="25" t="n"/>
      <c r="V75" s="30">
        <f>IF($B75="","",IF(OR($E75="",$F75="",$G75=""),"",IF(AND($K75&lt;&gt;"",SUMPRODUCT(($E$6:$E$205=$E75)*($K$6:$K$205=$K75)*($F$6:$F$205&lt;$G75)*($G$6:$G$205&gt;$F75)*($B$6:$B$205&lt;&gt;"")*($R$6:$R$205&lt;&gt;"Canceled"))&gt;1,$O75&lt;&gt;"",SUMPRODUCT(($E$6:$E$205=$E75)*($O$6:$O$205=$O75)*($F$6:$F$205&lt;$G75)*($G$6:$G$205&gt;$F75)*($B$6:$B$205&lt;&gt;"")*($R$6:$R$205&lt;&gt;"Canceled"))&gt;1),"Room and proctor conflict",IF(AND($K75&lt;&gt;"",SUMPRODUCT(($E$6:$E$205=$E75)*($K$6:$K$205=$K75)*($F$6:$F$205&lt;$G75)*($G$6:$G$205&gt;$F75)*($B$6:$B$205&lt;&gt;"")*($R$6:$R$205&lt;&gt;"Canceled"))&gt;1),"Room conflict",IF(AND($O75&lt;&gt;"",SUMPRODUCT(($E$6:$E$205=$E75)*($O$6:$O$205=$O75)*($F$6:$F$205&lt;$G75)*($G$6:$G$205&gt;$F75)*($B$6:$B$205&lt;&gt;"")*($R$6:$R$205&lt;&gt;"Canceled"))&gt;1),"Proctor conflict","No conflict")))))</f>
        <v/>
      </c>
      <c r="W75" s="30">
        <f>IF($B75="","",IF($L75="Online","Not applicable",IF(OR($M75="",$N75=""),"Details missing",IF($N75&gt;$M75,"Capacity exceeded","Capacity sufficient"))))</f>
        <v/>
      </c>
      <c r="X75" s="30">
        <f>IF($B75="","",IF(OR($C75="",$D75="",$E75="",$F75="",$G75="",$I75="",$J75="",$L75="",$N75="",$O75="",$Q75="",$R75="",$T75=""),"Complete required details",IF(OR($V75="Room conflict",$V75="Proctor conflict",$V75="Room and proctor conflict"),"Resolve scheduling conflict",IF($W75="Capacity exceeded","Move exam or reduce attendance",IF(AND($S75&lt;&gt;"",$S75&lt;TODAY(),$T75&lt;&gt;"Ready",$T75&lt;&gt;"Not required",$R75&lt;&gt;"Completed",$R75&lt;&gt;"Canceled"),"Materials overdue",IF(AND($E75&gt;=TODAY(),$E75&lt;=TODAY()+'Reference Data'!$B$3,OR($R75="Draft",$R75="Tentative")),"Confirm upcoming exam","No action needed"))))))</f>
        <v/>
      </c>
    </row>
    <row r="76">
      <c r="A76" s="23">
        <f>IF($B76="","",ROW()-5)</f>
        <v/>
      </c>
      <c r="B76" s="24" t="n"/>
      <c r="C76" s="24" t="n"/>
      <c r="D76" s="25" t="n"/>
      <c r="E76" s="26" t="n"/>
      <c r="F76" s="27" t="n"/>
      <c r="G76" s="27" t="n"/>
      <c r="H76" s="28">
        <f>IF(OR($B76="",$F76="",$G76=""),"",IF($G76&lt;=$F76,"",ROUND(($G76-$F76)*1440,0)))</f>
        <v/>
      </c>
      <c r="I76" s="24" t="n"/>
      <c r="J76" s="25" t="n"/>
      <c r="K76" s="24" t="n"/>
      <c r="L76" s="24" t="n"/>
      <c r="M76" s="29" t="n"/>
      <c r="N76" s="29" t="n"/>
      <c r="O76" s="24" t="n"/>
      <c r="P76" s="24" t="n"/>
      <c r="Q76" s="25" t="n"/>
      <c r="R76" s="24" t="n"/>
      <c r="S76" s="26" t="n"/>
      <c r="T76" s="24" t="n"/>
      <c r="U76" s="25" t="n"/>
      <c r="V76" s="30">
        <f>IF($B76="","",IF(OR($E76="",$F76="",$G76=""),"",IF(AND($K76&lt;&gt;"",SUMPRODUCT(($E$6:$E$205=$E76)*($K$6:$K$205=$K76)*($F$6:$F$205&lt;$G76)*($G$6:$G$205&gt;$F76)*($B$6:$B$205&lt;&gt;"")*($R$6:$R$205&lt;&gt;"Canceled"))&gt;1,$O76&lt;&gt;"",SUMPRODUCT(($E$6:$E$205=$E76)*($O$6:$O$205=$O76)*($F$6:$F$205&lt;$G76)*($G$6:$G$205&gt;$F76)*($B$6:$B$205&lt;&gt;"")*($R$6:$R$205&lt;&gt;"Canceled"))&gt;1),"Room and proctor conflict",IF(AND($K76&lt;&gt;"",SUMPRODUCT(($E$6:$E$205=$E76)*($K$6:$K$205=$K76)*($F$6:$F$205&lt;$G76)*($G$6:$G$205&gt;$F76)*($B$6:$B$205&lt;&gt;"")*($R$6:$R$205&lt;&gt;"Canceled"))&gt;1),"Room conflict",IF(AND($O76&lt;&gt;"",SUMPRODUCT(($E$6:$E$205=$E76)*($O$6:$O$205=$O76)*($F$6:$F$205&lt;$G76)*($G$6:$G$205&gt;$F76)*($B$6:$B$205&lt;&gt;"")*($R$6:$R$205&lt;&gt;"Canceled"))&gt;1),"Proctor conflict","No conflict")))))</f>
        <v/>
      </c>
      <c r="W76" s="30">
        <f>IF($B76="","",IF($L76="Online","Not applicable",IF(OR($M76="",$N76=""),"Details missing",IF($N76&gt;$M76,"Capacity exceeded","Capacity sufficient"))))</f>
        <v/>
      </c>
      <c r="X76" s="30">
        <f>IF($B76="","",IF(OR($C76="",$D76="",$E76="",$F76="",$G76="",$I76="",$J76="",$L76="",$N76="",$O76="",$Q76="",$R76="",$T76=""),"Complete required details",IF(OR($V76="Room conflict",$V76="Proctor conflict",$V76="Room and proctor conflict"),"Resolve scheduling conflict",IF($W76="Capacity exceeded","Move exam or reduce attendance",IF(AND($S76&lt;&gt;"",$S76&lt;TODAY(),$T76&lt;&gt;"Ready",$T76&lt;&gt;"Not required",$R76&lt;&gt;"Completed",$R76&lt;&gt;"Canceled"),"Materials overdue",IF(AND($E76&gt;=TODAY(),$E76&lt;=TODAY()+'Reference Data'!$B$3,OR($R76="Draft",$R76="Tentative")),"Confirm upcoming exam","No action needed"))))))</f>
        <v/>
      </c>
    </row>
    <row r="77">
      <c r="A77" s="23">
        <f>IF($B77="","",ROW()-5)</f>
        <v/>
      </c>
      <c r="B77" s="24" t="n"/>
      <c r="C77" s="24" t="n"/>
      <c r="D77" s="25" t="n"/>
      <c r="E77" s="26" t="n"/>
      <c r="F77" s="27" t="n"/>
      <c r="G77" s="27" t="n"/>
      <c r="H77" s="28">
        <f>IF(OR($B77="",$F77="",$G77=""),"",IF($G77&lt;=$F77,"",ROUND(($G77-$F77)*1440,0)))</f>
        <v/>
      </c>
      <c r="I77" s="24" t="n"/>
      <c r="J77" s="25" t="n"/>
      <c r="K77" s="24" t="n"/>
      <c r="L77" s="24" t="n"/>
      <c r="M77" s="29" t="n"/>
      <c r="N77" s="29" t="n"/>
      <c r="O77" s="24" t="n"/>
      <c r="P77" s="24" t="n"/>
      <c r="Q77" s="25" t="n"/>
      <c r="R77" s="24" t="n"/>
      <c r="S77" s="26" t="n"/>
      <c r="T77" s="24" t="n"/>
      <c r="U77" s="25" t="n"/>
      <c r="V77" s="30">
        <f>IF($B77="","",IF(OR($E77="",$F77="",$G77=""),"",IF(AND($K77&lt;&gt;"",SUMPRODUCT(($E$6:$E$205=$E77)*($K$6:$K$205=$K77)*($F$6:$F$205&lt;$G77)*($G$6:$G$205&gt;$F77)*($B$6:$B$205&lt;&gt;"")*($R$6:$R$205&lt;&gt;"Canceled"))&gt;1,$O77&lt;&gt;"",SUMPRODUCT(($E$6:$E$205=$E77)*($O$6:$O$205=$O77)*($F$6:$F$205&lt;$G77)*($G$6:$G$205&gt;$F77)*($B$6:$B$205&lt;&gt;"")*($R$6:$R$205&lt;&gt;"Canceled"))&gt;1),"Room and proctor conflict",IF(AND($K77&lt;&gt;"",SUMPRODUCT(($E$6:$E$205=$E77)*($K$6:$K$205=$K77)*($F$6:$F$205&lt;$G77)*($G$6:$G$205&gt;$F77)*($B$6:$B$205&lt;&gt;"")*($R$6:$R$205&lt;&gt;"Canceled"))&gt;1),"Room conflict",IF(AND($O77&lt;&gt;"",SUMPRODUCT(($E$6:$E$205=$E77)*($O$6:$O$205=$O77)*($F$6:$F$205&lt;$G77)*($G$6:$G$205&gt;$F77)*($B$6:$B$205&lt;&gt;"")*($R$6:$R$205&lt;&gt;"Canceled"))&gt;1),"Proctor conflict","No conflict")))))</f>
        <v/>
      </c>
      <c r="W77" s="30">
        <f>IF($B77="","",IF($L77="Online","Not applicable",IF(OR($M77="",$N77=""),"Details missing",IF($N77&gt;$M77,"Capacity exceeded","Capacity sufficient"))))</f>
        <v/>
      </c>
      <c r="X77" s="30">
        <f>IF($B77="","",IF(OR($C77="",$D77="",$E77="",$F77="",$G77="",$I77="",$J77="",$L77="",$N77="",$O77="",$Q77="",$R77="",$T77=""),"Complete required details",IF(OR($V77="Room conflict",$V77="Proctor conflict",$V77="Room and proctor conflict"),"Resolve scheduling conflict",IF($W77="Capacity exceeded","Move exam or reduce attendance",IF(AND($S77&lt;&gt;"",$S77&lt;TODAY(),$T77&lt;&gt;"Ready",$T77&lt;&gt;"Not required",$R77&lt;&gt;"Completed",$R77&lt;&gt;"Canceled"),"Materials overdue",IF(AND($E77&gt;=TODAY(),$E77&lt;=TODAY()+'Reference Data'!$B$3,OR($R77="Draft",$R77="Tentative")),"Confirm upcoming exam","No action needed"))))))</f>
        <v/>
      </c>
    </row>
    <row r="78">
      <c r="A78" s="23">
        <f>IF($B78="","",ROW()-5)</f>
        <v/>
      </c>
      <c r="B78" s="24" t="n"/>
      <c r="C78" s="24" t="n"/>
      <c r="D78" s="25" t="n"/>
      <c r="E78" s="26" t="n"/>
      <c r="F78" s="27" t="n"/>
      <c r="G78" s="27" t="n"/>
      <c r="H78" s="28">
        <f>IF(OR($B78="",$F78="",$G78=""),"",IF($G78&lt;=$F78,"",ROUND(($G78-$F78)*1440,0)))</f>
        <v/>
      </c>
      <c r="I78" s="24" t="n"/>
      <c r="J78" s="25" t="n"/>
      <c r="K78" s="24" t="n"/>
      <c r="L78" s="24" t="n"/>
      <c r="M78" s="29" t="n"/>
      <c r="N78" s="29" t="n"/>
      <c r="O78" s="24" t="n"/>
      <c r="P78" s="24" t="n"/>
      <c r="Q78" s="25" t="n"/>
      <c r="R78" s="24" t="n"/>
      <c r="S78" s="26" t="n"/>
      <c r="T78" s="24" t="n"/>
      <c r="U78" s="25" t="n"/>
      <c r="V78" s="30">
        <f>IF($B78="","",IF(OR($E78="",$F78="",$G78=""),"",IF(AND($K78&lt;&gt;"",SUMPRODUCT(($E$6:$E$205=$E78)*($K$6:$K$205=$K78)*($F$6:$F$205&lt;$G78)*($G$6:$G$205&gt;$F78)*($B$6:$B$205&lt;&gt;"")*($R$6:$R$205&lt;&gt;"Canceled"))&gt;1,$O78&lt;&gt;"",SUMPRODUCT(($E$6:$E$205=$E78)*($O$6:$O$205=$O78)*($F$6:$F$205&lt;$G78)*($G$6:$G$205&gt;$F78)*($B$6:$B$205&lt;&gt;"")*($R$6:$R$205&lt;&gt;"Canceled"))&gt;1),"Room and proctor conflict",IF(AND($K78&lt;&gt;"",SUMPRODUCT(($E$6:$E$205=$E78)*($K$6:$K$205=$K78)*($F$6:$F$205&lt;$G78)*($G$6:$G$205&gt;$F78)*($B$6:$B$205&lt;&gt;"")*($R$6:$R$205&lt;&gt;"Canceled"))&gt;1),"Room conflict",IF(AND($O78&lt;&gt;"",SUMPRODUCT(($E$6:$E$205=$E78)*($O$6:$O$205=$O78)*($F$6:$F$205&lt;$G78)*($G$6:$G$205&gt;$F78)*($B$6:$B$205&lt;&gt;"")*($R$6:$R$205&lt;&gt;"Canceled"))&gt;1),"Proctor conflict","No conflict")))))</f>
        <v/>
      </c>
      <c r="W78" s="30">
        <f>IF($B78="","",IF($L78="Online","Not applicable",IF(OR($M78="",$N78=""),"Details missing",IF($N78&gt;$M78,"Capacity exceeded","Capacity sufficient"))))</f>
        <v/>
      </c>
      <c r="X78" s="30">
        <f>IF($B78="","",IF(OR($C78="",$D78="",$E78="",$F78="",$G78="",$I78="",$J78="",$L78="",$N78="",$O78="",$Q78="",$R78="",$T78=""),"Complete required details",IF(OR($V78="Room conflict",$V78="Proctor conflict",$V78="Room and proctor conflict"),"Resolve scheduling conflict",IF($W78="Capacity exceeded","Move exam or reduce attendance",IF(AND($S78&lt;&gt;"",$S78&lt;TODAY(),$T78&lt;&gt;"Ready",$T78&lt;&gt;"Not required",$R78&lt;&gt;"Completed",$R78&lt;&gt;"Canceled"),"Materials overdue",IF(AND($E78&gt;=TODAY(),$E78&lt;=TODAY()+'Reference Data'!$B$3,OR($R78="Draft",$R78="Tentative")),"Confirm upcoming exam","No action needed"))))))</f>
        <v/>
      </c>
    </row>
    <row r="79">
      <c r="A79" s="23">
        <f>IF($B79="","",ROW()-5)</f>
        <v/>
      </c>
      <c r="B79" s="24" t="n"/>
      <c r="C79" s="24" t="n"/>
      <c r="D79" s="25" t="n"/>
      <c r="E79" s="26" t="n"/>
      <c r="F79" s="27" t="n"/>
      <c r="G79" s="27" t="n"/>
      <c r="H79" s="28">
        <f>IF(OR($B79="",$F79="",$G79=""),"",IF($G79&lt;=$F79,"",ROUND(($G79-$F79)*1440,0)))</f>
        <v/>
      </c>
      <c r="I79" s="24" t="n"/>
      <c r="J79" s="25" t="n"/>
      <c r="K79" s="24" t="n"/>
      <c r="L79" s="24" t="n"/>
      <c r="M79" s="29" t="n"/>
      <c r="N79" s="29" t="n"/>
      <c r="O79" s="24" t="n"/>
      <c r="P79" s="24" t="n"/>
      <c r="Q79" s="25" t="n"/>
      <c r="R79" s="24" t="n"/>
      <c r="S79" s="26" t="n"/>
      <c r="T79" s="24" t="n"/>
      <c r="U79" s="25" t="n"/>
      <c r="V79" s="30">
        <f>IF($B79="","",IF(OR($E79="",$F79="",$G79=""),"",IF(AND($K79&lt;&gt;"",SUMPRODUCT(($E$6:$E$205=$E79)*($K$6:$K$205=$K79)*($F$6:$F$205&lt;$G79)*($G$6:$G$205&gt;$F79)*($B$6:$B$205&lt;&gt;"")*($R$6:$R$205&lt;&gt;"Canceled"))&gt;1,$O79&lt;&gt;"",SUMPRODUCT(($E$6:$E$205=$E79)*($O$6:$O$205=$O79)*($F$6:$F$205&lt;$G79)*($G$6:$G$205&gt;$F79)*($B$6:$B$205&lt;&gt;"")*($R$6:$R$205&lt;&gt;"Canceled"))&gt;1),"Room and proctor conflict",IF(AND($K79&lt;&gt;"",SUMPRODUCT(($E$6:$E$205=$E79)*($K$6:$K$205=$K79)*($F$6:$F$205&lt;$G79)*($G$6:$G$205&gt;$F79)*($B$6:$B$205&lt;&gt;"")*($R$6:$R$205&lt;&gt;"Canceled"))&gt;1),"Room conflict",IF(AND($O79&lt;&gt;"",SUMPRODUCT(($E$6:$E$205=$E79)*($O$6:$O$205=$O79)*($F$6:$F$205&lt;$G79)*($G$6:$G$205&gt;$F79)*($B$6:$B$205&lt;&gt;"")*($R$6:$R$205&lt;&gt;"Canceled"))&gt;1),"Proctor conflict","No conflict")))))</f>
        <v/>
      </c>
      <c r="W79" s="30">
        <f>IF($B79="","",IF($L79="Online","Not applicable",IF(OR($M79="",$N79=""),"Details missing",IF($N79&gt;$M79,"Capacity exceeded","Capacity sufficient"))))</f>
        <v/>
      </c>
      <c r="X79" s="30">
        <f>IF($B79="","",IF(OR($C79="",$D79="",$E79="",$F79="",$G79="",$I79="",$J79="",$L79="",$N79="",$O79="",$Q79="",$R79="",$T79=""),"Complete required details",IF(OR($V79="Room conflict",$V79="Proctor conflict",$V79="Room and proctor conflict"),"Resolve scheduling conflict",IF($W79="Capacity exceeded","Move exam or reduce attendance",IF(AND($S79&lt;&gt;"",$S79&lt;TODAY(),$T79&lt;&gt;"Ready",$T79&lt;&gt;"Not required",$R79&lt;&gt;"Completed",$R79&lt;&gt;"Canceled"),"Materials overdue",IF(AND($E79&gt;=TODAY(),$E79&lt;=TODAY()+'Reference Data'!$B$3,OR($R79="Draft",$R79="Tentative")),"Confirm upcoming exam","No action needed"))))))</f>
        <v/>
      </c>
    </row>
    <row r="80">
      <c r="A80" s="23">
        <f>IF($B80="","",ROW()-5)</f>
        <v/>
      </c>
      <c r="B80" s="24" t="n"/>
      <c r="C80" s="24" t="n"/>
      <c r="D80" s="25" t="n"/>
      <c r="E80" s="26" t="n"/>
      <c r="F80" s="27" t="n"/>
      <c r="G80" s="27" t="n"/>
      <c r="H80" s="28">
        <f>IF(OR($B80="",$F80="",$G80=""),"",IF($G80&lt;=$F80,"",ROUND(($G80-$F80)*1440,0)))</f>
        <v/>
      </c>
      <c r="I80" s="24" t="n"/>
      <c r="J80" s="25" t="n"/>
      <c r="K80" s="24" t="n"/>
      <c r="L80" s="24" t="n"/>
      <c r="M80" s="29" t="n"/>
      <c r="N80" s="29" t="n"/>
      <c r="O80" s="24" t="n"/>
      <c r="P80" s="24" t="n"/>
      <c r="Q80" s="25" t="n"/>
      <c r="R80" s="24" t="n"/>
      <c r="S80" s="26" t="n"/>
      <c r="T80" s="24" t="n"/>
      <c r="U80" s="25" t="n"/>
      <c r="V80" s="30">
        <f>IF($B80="","",IF(OR($E80="",$F80="",$G80=""),"",IF(AND($K80&lt;&gt;"",SUMPRODUCT(($E$6:$E$205=$E80)*($K$6:$K$205=$K80)*($F$6:$F$205&lt;$G80)*($G$6:$G$205&gt;$F80)*($B$6:$B$205&lt;&gt;"")*($R$6:$R$205&lt;&gt;"Canceled"))&gt;1,$O80&lt;&gt;"",SUMPRODUCT(($E$6:$E$205=$E80)*($O$6:$O$205=$O80)*($F$6:$F$205&lt;$G80)*($G$6:$G$205&gt;$F80)*($B$6:$B$205&lt;&gt;"")*($R$6:$R$205&lt;&gt;"Canceled"))&gt;1),"Room and proctor conflict",IF(AND($K80&lt;&gt;"",SUMPRODUCT(($E$6:$E$205=$E80)*($K$6:$K$205=$K80)*($F$6:$F$205&lt;$G80)*($G$6:$G$205&gt;$F80)*($B$6:$B$205&lt;&gt;"")*($R$6:$R$205&lt;&gt;"Canceled"))&gt;1),"Room conflict",IF(AND($O80&lt;&gt;"",SUMPRODUCT(($E$6:$E$205=$E80)*($O$6:$O$205=$O80)*($F$6:$F$205&lt;$G80)*($G$6:$G$205&gt;$F80)*($B$6:$B$205&lt;&gt;"")*($R$6:$R$205&lt;&gt;"Canceled"))&gt;1),"Proctor conflict","No conflict")))))</f>
        <v/>
      </c>
      <c r="W80" s="30">
        <f>IF($B80="","",IF($L80="Online","Not applicable",IF(OR($M80="",$N80=""),"Details missing",IF($N80&gt;$M80,"Capacity exceeded","Capacity sufficient"))))</f>
        <v/>
      </c>
      <c r="X80" s="30">
        <f>IF($B80="","",IF(OR($C80="",$D80="",$E80="",$F80="",$G80="",$I80="",$J80="",$L80="",$N80="",$O80="",$Q80="",$R80="",$T80=""),"Complete required details",IF(OR($V80="Room conflict",$V80="Proctor conflict",$V80="Room and proctor conflict"),"Resolve scheduling conflict",IF($W80="Capacity exceeded","Move exam or reduce attendance",IF(AND($S80&lt;&gt;"",$S80&lt;TODAY(),$T80&lt;&gt;"Ready",$T80&lt;&gt;"Not required",$R80&lt;&gt;"Completed",$R80&lt;&gt;"Canceled"),"Materials overdue",IF(AND($E80&gt;=TODAY(),$E80&lt;=TODAY()+'Reference Data'!$B$3,OR($R80="Draft",$R80="Tentative")),"Confirm upcoming exam","No action needed"))))))</f>
        <v/>
      </c>
    </row>
    <row r="81">
      <c r="A81" s="23">
        <f>IF($B81="","",ROW()-5)</f>
        <v/>
      </c>
      <c r="B81" s="24" t="n"/>
      <c r="C81" s="24" t="n"/>
      <c r="D81" s="25" t="n"/>
      <c r="E81" s="26" t="n"/>
      <c r="F81" s="27" t="n"/>
      <c r="G81" s="27" t="n"/>
      <c r="H81" s="28">
        <f>IF(OR($B81="",$F81="",$G81=""),"",IF($G81&lt;=$F81,"",ROUND(($G81-$F81)*1440,0)))</f>
        <v/>
      </c>
      <c r="I81" s="24" t="n"/>
      <c r="J81" s="25" t="n"/>
      <c r="K81" s="24" t="n"/>
      <c r="L81" s="24" t="n"/>
      <c r="M81" s="29" t="n"/>
      <c r="N81" s="29" t="n"/>
      <c r="O81" s="24" t="n"/>
      <c r="P81" s="24" t="n"/>
      <c r="Q81" s="25" t="n"/>
      <c r="R81" s="24" t="n"/>
      <c r="S81" s="26" t="n"/>
      <c r="T81" s="24" t="n"/>
      <c r="U81" s="25" t="n"/>
      <c r="V81" s="30">
        <f>IF($B81="","",IF(OR($E81="",$F81="",$G81=""),"",IF(AND($K81&lt;&gt;"",SUMPRODUCT(($E$6:$E$205=$E81)*($K$6:$K$205=$K81)*($F$6:$F$205&lt;$G81)*($G$6:$G$205&gt;$F81)*($B$6:$B$205&lt;&gt;"")*($R$6:$R$205&lt;&gt;"Canceled"))&gt;1,$O81&lt;&gt;"",SUMPRODUCT(($E$6:$E$205=$E81)*($O$6:$O$205=$O81)*($F$6:$F$205&lt;$G81)*($G$6:$G$205&gt;$F81)*($B$6:$B$205&lt;&gt;"")*($R$6:$R$205&lt;&gt;"Canceled"))&gt;1),"Room and proctor conflict",IF(AND($K81&lt;&gt;"",SUMPRODUCT(($E$6:$E$205=$E81)*($K$6:$K$205=$K81)*($F$6:$F$205&lt;$G81)*($G$6:$G$205&gt;$F81)*($B$6:$B$205&lt;&gt;"")*($R$6:$R$205&lt;&gt;"Canceled"))&gt;1),"Room conflict",IF(AND($O81&lt;&gt;"",SUMPRODUCT(($E$6:$E$205=$E81)*($O$6:$O$205=$O81)*($F$6:$F$205&lt;$G81)*($G$6:$G$205&gt;$F81)*($B$6:$B$205&lt;&gt;"")*($R$6:$R$205&lt;&gt;"Canceled"))&gt;1),"Proctor conflict","No conflict")))))</f>
        <v/>
      </c>
      <c r="W81" s="30">
        <f>IF($B81="","",IF($L81="Online","Not applicable",IF(OR($M81="",$N81=""),"Details missing",IF($N81&gt;$M81,"Capacity exceeded","Capacity sufficient"))))</f>
        <v/>
      </c>
      <c r="X81" s="30">
        <f>IF($B81="","",IF(OR($C81="",$D81="",$E81="",$F81="",$G81="",$I81="",$J81="",$L81="",$N81="",$O81="",$Q81="",$R81="",$T81=""),"Complete required details",IF(OR($V81="Room conflict",$V81="Proctor conflict",$V81="Room and proctor conflict"),"Resolve scheduling conflict",IF($W81="Capacity exceeded","Move exam or reduce attendance",IF(AND($S81&lt;&gt;"",$S81&lt;TODAY(),$T81&lt;&gt;"Ready",$T81&lt;&gt;"Not required",$R81&lt;&gt;"Completed",$R81&lt;&gt;"Canceled"),"Materials overdue",IF(AND($E81&gt;=TODAY(),$E81&lt;=TODAY()+'Reference Data'!$B$3,OR($R81="Draft",$R81="Tentative")),"Confirm upcoming exam","No action needed"))))))</f>
        <v/>
      </c>
    </row>
    <row r="82">
      <c r="A82" s="23">
        <f>IF($B82="","",ROW()-5)</f>
        <v/>
      </c>
      <c r="B82" s="24" t="n"/>
      <c r="C82" s="24" t="n"/>
      <c r="D82" s="25" t="n"/>
      <c r="E82" s="26" t="n"/>
      <c r="F82" s="27" t="n"/>
      <c r="G82" s="27" t="n"/>
      <c r="H82" s="28">
        <f>IF(OR($B82="",$F82="",$G82=""),"",IF($G82&lt;=$F82,"",ROUND(($G82-$F82)*1440,0)))</f>
        <v/>
      </c>
      <c r="I82" s="24" t="n"/>
      <c r="J82" s="25" t="n"/>
      <c r="K82" s="24" t="n"/>
      <c r="L82" s="24" t="n"/>
      <c r="M82" s="29" t="n"/>
      <c r="N82" s="29" t="n"/>
      <c r="O82" s="24" t="n"/>
      <c r="P82" s="24" t="n"/>
      <c r="Q82" s="25" t="n"/>
      <c r="R82" s="24" t="n"/>
      <c r="S82" s="26" t="n"/>
      <c r="T82" s="24" t="n"/>
      <c r="U82" s="25" t="n"/>
      <c r="V82" s="30">
        <f>IF($B82="","",IF(OR($E82="",$F82="",$G82=""),"",IF(AND($K82&lt;&gt;"",SUMPRODUCT(($E$6:$E$205=$E82)*($K$6:$K$205=$K82)*($F$6:$F$205&lt;$G82)*($G$6:$G$205&gt;$F82)*($B$6:$B$205&lt;&gt;"")*($R$6:$R$205&lt;&gt;"Canceled"))&gt;1,$O82&lt;&gt;"",SUMPRODUCT(($E$6:$E$205=$E82)*($O$6:$O$205=$O82)*($F$6:$F$205&lt;$G82)*($G$6:$G$205&gt;$F82)*($B$6:$B$205&lt;&gt;"")*($R$6:$R$205&lt;&gt;"Canceled"))&gt;1),"Room and proctor conflict",IF(AND($K82&lt;&gt;"",SUMPRODUCT(($E$6:$E$205=$E82)*($K$6:$K$205=$K82)*($F$6:$F$205&lt;$G82)*($G$6:$G$205&gt;$F82)*($B$6:$B$205&lt;&gt;"")*($R$6:$R$205&lt;&gt;"Canceled"))&gt;1),"Room conflict",IF(AND($O82&lt;&gt;"",SUMPRODUCT(($E$6:$E$205=$E82)*($O$6:$O$205=$O82)*($F$6:$F$205&lt;$G82)*($G$6:$G$205&gt;$F82)*($B$6:$B$205&lt;&gt;"")*($R$6:$R$205&lt;&gt;"Canceled"))&gt;1),"Proctor conflict","No conflict")))))</f>
        <v/>
      </c>
      <c r="W82" s="30">
        <f>IF($B82="","",IF($L82="Online","Not applicable",IF(OR($M82="",$N82=""),"Details missing",IF($N82&gt;$M82,"Capacity exceeded","Capacity sufficient"))))</f>
        <v/>
      </c>
      <c r="X82" s="30">
        <f>IF($B82="","",IF(OR($C82="",$D82="",$E82="",$F82="",$G82="",$I82="",$J82="",$L82="",$N82="",$O82="",$Q82="",$R82="",$T82=""),"Complete required details",IF(OR($V82="Room conflict",$V82="Proctor conflict",$V82="Room and proctor conflict"),"Resolve scheduling conflict",IF($W82="Capacity exceeded","Move exam or reduce attendance",IF(AND($S82&lt;&gt;"",$S82&lt;TODAY(),$T82&lt;&gt;"Ready",$T82&lt;&gt;"Not required",$R82&lt;&gt;"Completed",$R82&lt;&gt;"Canceled"),"Materials overdue",IF(AND($E82&gt;=TODAY(),$E82&lt;=TODAY()+'Reference Data'!$B$3,OR($R82="Draft",$R82="Tentative")),"Confirm upcoming exam","No action needed"))))))</f>
        <v/>
      </c>
    </row>
    <row r="83">
      <c r="A83" s="23">
        <f>IF($B83="","",ROW()-5)</f>
        <v/>
      </c>
      <c r="B83" s="24" t="n"/>
      <c r="C83" s="24" t="n"/>
      <c r="D83" s="25" t="n"/>
      <c r="E83" s="26" t="n"/>
      <c r="F83" s="27" t="n"/>
      <c r="G83" s="27" t="n"/>
      <c r="H83" s="28">
        <f>IF(OR($B83="",$F83="",$G83=""),"",IF($G83&lt;=$F83,"",ROUND(($G83-$F83)*1440,0)))</f>
        <v/>
      </c>
      <c r="I83" s="24" t="n"/>
      <c r="J83" s="25" t="n"/>
      <c r="K83" s="24" t="n"/>
      <c r="L83" s="24" t="n"/>
      <c r="M83" s="29" t="n"/>
      <c r="N83" s="29" t="n"/>
      <c r="O83" s="24" t="n"/>
      <c r="P83" s="24" t="n"/>
      <c r="Q83" s="25" t="n"/>
      <c r="R83" s="24" t="n"/>
      <c r="S83" s="26" t="n"/>
      <c r="T83" s="24" t="n"/>
      <c r="U83" s="25" t="n"/>
      <c r="V83" s="30">
        <f>IF($B83="","",IF(OR($E83="",$F83="",$G83=""),"",IF(AND($K83&lt;&gt;"",SUMPRODUCT(($E$6:$E$205=$E83)*($K$6:$K$205=$K83)*($F$6:$F$205&lt;$G83)*($G$6:$G$205&gt;$F83)*($B$6:$B$205&lt;&gt;"")*($R$6:$R$205&lt;&gt;"Canceled"))&gt;1,$O83&lt;&gt;"",SUMPRODUCT(($E$6:$E$205=$E83)*($O$6:$O$205=$O83)*($F$6:$F$205&lt;$G83)*($G$6:$G$205&gt;$F83)*($B$6:$B$205&lt;&gt;"")*($R$6:$R$205&lt;&gt;"Canceled"))&gt;1),"Room and proctor conflict",IF(AND($K83&lt;&gt;"",SUMPRODUCT(($E$6:$E$205=$E83)*($K$6:$K$205=$K83)*($F$6:$F$205&lt;$G83)*($G$6:$G$205&gt;$F83)*($B$6:$B$205&lt;&gt;"")*($R$6:$R$205&lt;&gt;"Canceled"))&gt;1),"Room conflict",IF(AND($O83&lt;&gt;"",SUMPRODUCT(($E$6:$E$205=$E83)*($O$6:$O$205=$O83)*($F$6:$F$205&lt;$G83)*($G$6:$G$205&gt;$F83)*($B$6:$B$205&lt;&gt;"")*($R$6:$R$205&lt;&gt;"Canceled"))&gt;1),"Proctor conflict","No conflict")))))</f>
        <v/>
      </c>
      <c r="W83" s="30">
        <f>IF($B83="","",IF($L83="Online","Not applicable",IF(OR($M83="",$N83=""),"Details missing",IF($N83&gt;$M83,"Capacity exceeded","Capacity sufficient"))))</f>
        <v/>
      </c>
      <c r="X83" s="30">
        <f>IF($B83="","",IF(OR($C83="",$D83="",$E83="",$F83="",$G83="",$I83="",$J83="",$L83="",$N83="",$O83="",$Q83="",$R83="",$T83=""),"Complete required details",IF(OR($V83="Room conflict",$V83="Proctor conflict",$V83="Room and proctor conflict"),"Resolve scheduling conflict",IF($W83="Capacity exceeded","Move exam or reduce attendance",IF(AND($S83&lt;&gt;"",$S83&lt;TODAY(),$T83&lt;&gt;"Ready",$T83&lt;&gt;"Not required",$R83&lt;&gt;"Completed",$R83&lt;&gt;"Canceled"),"Materials overdue",IF(AND($E83&gt;=TODAY(),$E83&lt;=TODAY()+'Reference Data'!$B$3,OR($R83="Draft",$R83="Tentative")),"Confirm upcoming exam","No action needed"))))))</f>
        <v/>
      </c>
    </row>
    <row r="84">
      <c r="A84" s="23">
        <f>IF($B84="","",ROW()-5)</f>
        <v/>
      </c>
      <c r="B84" s="24" t="n"/>
      <c r="C84" s="24" t="n"/>
      <c r="D84" s="25" t="n"/>
      <c r="E84" s="26" t="n"/>
      <c r="F84" s="27" t="n"/>
      <c r="G84" s="27" t="n"/>
      <c r="H84" s="28">
        <f>IF(OR($B84="",$F84="",$G84=""),"",IF($G84&lt;=$F84,"",ROUND(($G84-$F84)*1440,0)))</f>
        <v/>
      </c>
      <c r="I84" s="24" t="n"/>
      <c r="J84" s="25" t="n"/>
      <c r="K84" s="24" t="n"/>
      <c r="L84" s="24" t="n"/>
      <c r="M84" s="29" t="n"/>
      <c r="N84" s="29" t="n"/>
      <c r="O84" s="24" t="n"/>
      <c r="P84" s="24" t="n"/>
      <c r="Q84" s="25" t="n"/>
      <c r="R84" s="24" t="n"/>
      <c r="S84" s="26" t="n"/>
      <c r="T84" s="24" t="n"/>
      <c r="U84" s="25" t="n"/>
      <c r="V84" s="30">
        <f>IF($B84="","",IF(OR($E84="",$F84="",$G84=""),"",IF(AND($K84&lt;&gt;"",SUMPRODUCT(($E$6:$E$205=$E84)*($K$6:$K$205=$K84)*($F$6:$F$205&lt;$G84)*($G$6:$G$205&gt;$F84)*($B$6:$B$205&lt;&gt;"")*($R$6:$R$205&lt;&gt;"Canceled"))&gt;1,$O84&lt;&gt;"",SUMPRODUCT(($E$6:$E$205=$E84)*($O$6:$O$205=$O84)*($F$6:$F$205&lt;$G84)*($G$6:$G$205&gt;$F84)*($B$6:$B$205&lt;&gt;"")*($R$6:$R$205&lt;&gt;"Canceled"))&gt;1),"Room and proctor conflict",IF(AND($K84&lt;&gt;"",SUMPRODUCT(($E$6:$E$205=$E84)*($K$6:$K$205=$K84)*($F$6:$F$205&lt;$G84)*($G$6:$G$205&gt;$F84)*($B$6:$B$205&lt;&gt;"")*($R$6:$R$205&lt;&gt;"Canceled"))&gt;1),"Room conflict",IF(AND($O84&lt;&gt;"",SUMPRODUCT(($E$6:$E$205=$E84)*($O$6:$O$205=$O84)*($F$6:$F$205&lt;$G84)*($G$6:$G$205&gt;$F84)*($B$6:$B$205&lt;&gt;"")*($R$6:$R$205&lt;&gt;"Canceled"))&gt;1),"Proctor conflict","No conflict")))))</f>
        <v/>
      </c>
      <c r="W84" s="30">
        <f>IF($B84="","",IF($L84="Online","Not applicable",IF(OR($M84="",$N84=""),"Details missing",IF($N84&gt;$M84,"Capacity exceeded","Capacity sufficient"))))</f>
        <v/>
      </c>
      <c r="X84" s="30">
        <f>IF($B84="","",IF(OR($C84="",$D84="",$E84="",$F84="",$G84="",$I84="",$J84="",$L84="",$N84="",$O84="",$Q84="",$R84="",$T84=""),"Complete required details",IF(OR($V84="Room conflict",$V84="Proctor conflict",$V84="Room and proctor conflict"),"Resolve scheduling conflict",IF($W84="Capacity exceeded","Move exam or reduce attendance",IF(AND($S84&lt;&gt;"",$S84&lt;TODAY(),$T84&lt;&gt;"Ready",$T84&lt;&gt;"Not required",$R84&lt;&gt;"Completed",$R84&lt;&gt;"Canceled"),"Materials overdue",IF(AND($E84&gt;=TODAY(),$E84&lt;=TODAY()+'Reference Data'!$B$3,OR($R84="Draft",$R84="Tentative")),"Confirm upcoming exam","No action needed"))))))</f>
        <v/>
      </c>
    </row>
    <row r="85">
      <c r="A85" s="23">
        <f>IF($B85="","",ROW()-5)</f>
        <v/>
      </c>
      <c r="B85" s="24" t="n"/>
      <c r="C85" s="24" t="n"/>
      <c r="D85" s="25" t="n"/>
      <c r="E85" s="26" t="n"/>
      <c r="F85" s="27" t="n"/>
      <c r="G85" s="27" t="n"/>
      <c r="H85" s="28">
        <f>IF(OR($B85="",$F85="",$G85=""),"",IF($G85&lt;=$F85,"",ROUND(($G85-$F85)*1440,0)))</f>
        <v/>
      </c>
      <c r="I85" s="24" t="n"/>
      <c r="J85" s="25" t="n"/>
      <c r="K85" s="24" t="n"/>
      <c r="L85" s="24" t="n"/>
      <c r="M85" s="29" t="n"/>
      <c r="N85" s="29" t="n"/>
      <c r="O85" s="24" t="n"/>
      <c r="P85" s="24" t="n"/>
      <c r="Q85" s="25" t="n"/>
      <c r="R85" s="24" t="n"/>
      <c r="S85" s="26" t="n"/>
      <c r="T85" s="24" t="n"/>
      <c r="U85" s="25" t="n"/>
      <c r="V85" s="30">
        <f>IF($B85="","",IF(OR($E85="",$F85="",$G85=""),"",IF(AND($K85&lt;&gt;"",SUMPRODUCT(($E$6:$E$205=$E85)*($K$6:$K$205=$K85)*($F$6:$F$205&lt;$G85)*($G$6:$G$205&gt;$F85)*($B$6:$B$205&lt;&gt;"")*($R$6:$R$205&lt;&gt;"Canceled"))&gt;1,$O85&lt;&gt;"",SUMPRODUCT(($E$6:$E$205=$E85)*($O$6:$O$205=$O85)*($F$6:$F$205&lt;$G85)*($G$6:$G$205&gt;$F85)*($B$6:$B$205&lt;&gt;"")*($R$6:$R$205&lt;&gt;"Canceled"))&gt;1),"Room and proctor conflict",IF(AND($K85&lt;&gt;"",SUMPRODUCT(($E$6:$E$205=$E85)*($K$6:$K$205=$K85)*($F$6:$F$205&lt;$G85)*($G$6:$G$205&gt;$F85)*($B$6:$B$205&lt;&gt;"")*($R$6:$R$205&lt;&gt;"Canceled"))&gt;1),"Room conflict",IF(AND($O85&lt;&gt;"",SUMPRODUCT(($E$6:$E$205=$E85)*($O$6:$O$205=$O85)*($F$6:$F$205&lt;$G85)*($G$6:$G$205&gt;$F85)*($B$6:$B$205&lt;&gt;"")*($R$6:$R$205&lt;&gt;"Canceled"))&gt;1),"Proctor conflict","No conflict")))))</f>
        <v/>
      </c>
      <c r="W85" s="30">
        <f>IF($B85="","",IF($L85="Online","Not applicable",IF(OR($M85="",$N85=""),"Details missing",IF($N85&gt;$M85,"Capacity exceeded","Capacity sufficient"))))</f>
        <v/>
      </c>
      <c r="X85" s="30">
        <f>IF($B85="","",IF(OR($C85="",$D85="",$E85="",$F85="",$G85="",$I85="",$J85="",$L85="",$N85="",$O85="",$Q85="",$R85="",$T85=""),"Complete required details",IF(OR($V85="Room conflict",$V85="Proctor conflict",$V85="Room and proctor conflict"),"Resolve scheduling conflict",IF($W85="Capacity exceeded","Move exam or reduce attendance",IF(AND($S85&lt;&gt;"",$S85&lt;TODAY(),$T85&lt;&gt;"Ready",$T85&lt;&gt;"Not required",$R85&lt;&gt;"Completed",$R85&lt;&gt;"Canceled"),"Materials overdue",IF(AND($E85&gt;=TODAY(),$E85&lt;=TODAY()+'Reference Data'!$B$3,OR($R85="Draft",$R85="Tentative")),"Confirm upcoming exam","No action needed"))))))</f>
        <v/>
      </c>
    </row>
    <row r="86">
      <c r="A86" s="23">
        <f>IF($B86="","",ROW()-5)</f>
        <v/>
      </c>
      <c r="B86" s="24" t="n"/>
      <c r="C86" s="24" t="n"/>
      <c r="D86" s="25" t="n"/>
      <c r="E86" s="26" t="n"/>
      <c r="F86" s="27" t="n"/>
      <c r="G86" s="27" t="n"/>
      <c r="H86" s="28">
        <f>IF(OR($B86="",$F86="",$G86=""),"",IF($G86&lt;=$F86,"",ROUND(($G86-$F86)*1440,0)))</f>
        <v/>
      </c>
      <c r="I86" s="24" t="n"/>
      <c r="J86" s="25" t="n"/>
      <c r="K86" s="24" t="n"/>
      <c r="L86" s="24" t="n"/>
      <c r="M86" s="29" t="n"/>
      <c r="N86" s="29" t="n"/>
      <c r="O86" s="24" t="n"/>
      <c r="P86" s="24" t="n"/>
      <c r="Q86" s="25" t="n"/>
      <c r="R86" s="24" t="n"/>
      <c r="S86" s="26" t="n"/>
      <c r="T86" s="24" t="n"/>
      <c r="U86" s="25" t="n"/>
      <c r="V86" s="30">
        <f>IF($B86="","",IF(OR($E86="",$F86="",$G86=""),"",IF(AND($K86&lt;&gt;"",SUMPRODUCT(($E$6:$E$205=$E86)*($K$6:$K$205=$K86)*($F$6:$F$205&lt;$G86)*($G$6:$G$205&gt;$F86)*($B$6:$B$205&lt;&gt;"")*($R$6:$R$205&lt;&gt;"Canceled"))&gt;1,$O86&lt;&gt;"",SUMPRODUCT(($E$6:$E$205=$E86)*($O$6:$O$205=$O86)*($F$6:$F$205&lt;$G86)*($G$6:$G$205&gt;$F86)*($B$6:$B$205&lt;&gt;"")*($R$6:$R$205&lt;&gt;"Canceled"))&gt;1),"Room and proctor conflict",IF(AND($K86&lt;&gt;"",SUMPRODUCT(($E$6:$E$205=$E86)*($K$6:$K$205=$K86)*($F$6:$F$205&lt;$G86)*($G$6:$G$205&gt;$F86)*($B$6:$B$205&lt;&gt;"")*($R$6:$R$205&lt;&gt;"Canceled"))&gt;1),"Room conflict",IF(AND($O86&lt;&gt;"",SUMPRODUCT(($E$6:$E$205=$E86)*($O$6:$O$205=$O86)*($F$6:$F$205&lt;$G86)*($G$6:$G$205&gt;$F86)*($B$6:$B$205&lt;&gt;"")*($R$6:$R$205&lt;&gt;"Canceled"))&gt;1),"Proctor conflict","No conflict")))))</f>
        <v/>
      </c>
      <c r="W86" s="30">
        <f>IF($B86="","",IF($L86="Online","Not applicable",IF(OR($M86="",$N86=""),"Details missing",IF($N86&gt;$M86,"Capacity exceeded","Capacity sufficient"))))</f>
        <v/>
      </c>
      <c r="X86" s="30">
        <f>IF($B86="","",IF(OR($C86="",$D86="",$E86="",$F86="",$G86="",$I86="",$J86="",$L86="",$N86="",$O86="",$Q86="",$R86="",$T86=""),"Complete required details",IF(OR($V86="Room conflict",$V86="Proctor conflict",$V86="Room and proctor conflict"),"Resolve scheduling conflict",IF($W86="Capacity exceeded","Move exam or reduce attendance",IF(AND($S86&lt;&gt;"",$S86&lt;TODAY(),$T86&lt;&gt;"Ready",$T86&lt;&gt;"Not required",$R86&lt;&gt;"Completed",$R86&lt;&gt;"Canceled"),"Materials overdue",IF(AND($E86&gt;=TODAY(),$E86&lt;=TODAY()+'Reference Data'!$B$3,OR($R86="Draft",$R86="Tentative")),"Confirm upcoming exam","No action needed"))))))</f>
        <v/>
      </c>
    </row>
    <row r="87">
      <c r="A87" s="23">
        <f>IF($B87="","",ROW()-5)</f>
        <v/>
      </c>
      <c r="B87" s="24" t="n"/>
      <c r="C87" s="24" t="n"/>
      <c r="D87" s="25" t="n"/>
      <c r="E87" s="26" t="n"/>
      <c r="F87" s="27" t="n"/>
      <c r="G87" s="27" t="n"/>
      <c r="H87" s="28">
        <f>IF(OR($B87="",$F87="",$G87=""),"",IF($G87&lt;=$F87,"",ROUND(($G87-$F87)*1440,0)))</f>
        <v/>
      </c>
      <c r="I87" s="24" t="n"/>
      <c r="J87" s="25" t="n"/>
      <c r="K87" s="24" t="n"/>
      <c r="L87" s="24" t="n"/>
      <c r="M87" s="29" t="n"/>
      <c r="N87" s="29" t="n"/>
      <c r="O87" s="24" t="n"/>
      <c r="P87" s="24" t="n"/>
      <c r="Q87" s="25" t="n"/>
      <c r="R87" s="24" t="n"/>
      <c r="S87" s="26" t="n"/>
      <c r="T87" s="24" t="n"/>
      <c r="U87" s="25" t="n"/>
      <c r="V87" s="30">
        <f>IF($B87="","",IF(OR($E87="",$F87="",$G87=""),"",IF(AND($K87&lt;&gt;"",SUMPRODUCT(($E$6:$E$205=$E87)*($K$6:$K$205=$K87)*($F$6:$F$205&lt;$G87)*($G$6:$G$205&gt;$F87)*($B$6:$B$205&lt;&gt;"")*($R$6:$R$205&lt;&gt;"Canceled"))&gt;1,$O87&lt;&gt;"",SUMPRODUCT(($E$6:$E$205=$E87)*($O$6:$O$205=$O87)*($F$6:$F$205&lt;$G87)*($G$6:$G$205&gt;$F87)*($B$6:$B$205&lt;&gt;"")*($R$6:$R$205&lt;&gt;"Canceled"))&gt;1),"Room and proctor conflict",IF(AND($K87&lt;&gt;"",SUMPRODUCT(($E$6:$E$205=$E87)*($K$6:$K$205=$K87)*($F$6:$F$205&lt;$G87)*($G$6:$G$205&gt;$F87)*($B$6:$B$205&lt;&gt;"")*($R$6:$R$205&lt;&gt;"Canceled"))&gt;1),"Room conflict",IF(AND($O87&lt;&gt;"",SUMPRODUCT(($E$6:$E$205=$E87)*($O$6:$O$205=$O87)*($F$6:$F$205&lt;$G87)*($G$6:$G$205&gt;$F87)*($B$6:$B$205&lt;&gt;"")*($R$6:$R$205&lt;&gt;"Canceled"))&gt;1),"Proctor conflict","No conflict")))))</f>
        <v/>
      </c>
      <c r="W87" s="30">
        <f>IF($B87="","",IF($L87="Online","Not applicable",IF(OR($M87="",$N87=""),"Details missing",IF($N87&gt;$M87,"Capacity exceeded","Capacity sufficient"))))</f>
        <v/>
      </c>
      <c r="X87" s="30">
        <f>IF($B87="","",IF(OR($C87="",$D87="",$E87="",$F87="",$G87="",$I87="",$J87="",$L87="",$N87="",$O87="",$Q87="",$R87="",$T87=""),"Complete required details",IF(OR($V87="Room conflict",$V87="Proctor conflict",$V87="Room and proctor conflict"),"Resolve scheduling conflict",IF($W87="Capacity exceeded","Move exam or reduce attendance",IF(AND($S87&lt;&gt;"",$S87&lt;TODAY(),$T87&lt;&gt;"Ready",$T87&lt;&gt;"Not required",$R87&lt;&gt;"Completed",$R87&lt;&gt;"Canceled"),"Materials overdue",IF(AND($E87&gt;=TODAY(),$E87&lt;=TODAY()+'Reference Data'!$B$3,OR($R87="Draft",$R87="Tentative")),"Confirm upcoming exam","No action needed"))))))</f>
        <v/>
      </c>
    </row>
    <row r="88">
      <c r="A88" s="23">
        <f>IF($B88="","",ROW()-5)</f>
        <v/>
      </c>
      <c r="B88" s="24" t="n"/>
      <c r="C88" s="24" t="n"/>
      <c r="D88" s="25" t="n"/>
      <c r="E88" s="26" t="n"/>
      <c r="F88" s="27" t="n"/>
      <c r="G88" s="27" t="n"/>
      <c r="H88" s="28">
        <f>IF(OR($B88="",$F88="",$G88=""),"",IF($G88&lt;=$F88,"",ROUND(($G88-$F88)*1440,0)))</f>
        <v/>
      </c>
      <c r="I88" s="24" t="n"/>
      <c r="J88" s="25" t="n"/>
      <c r="K88" s="24" t="n"/>
      <c r="L88" s="24" t="n"/>
      <c r="M88" s="29" t="n"/>
      <c r="N88" s="29" t="n"/>
      <c r="O88" s="24" t="n"/>
      <c r="P88" s="24" t="n"/>
      <c r="Q88" s="25" t="n"/>
      <c r="R88" s="24" t="n"/>
      <c r="S88" s="26" t="n"/>
      <c r="T88" s="24" t="n"/>
      <c r="U88" s="25" t="n"/>
      <c r="V88" s="30">
        <f>IF($B88="","",IF(OR($E88="",$F88="",$G88=""),"",IF(AND($K88&lt;&gt;"",SUMPRODUCT(($E$6:$E$205=$E88)*($K$6:$K$205=$K88)*($F$6:$F$205&lt;$G88)*($G$6:$G$205&gt;$F88)*($B$6:$B$205&lt;&gt;"")*($R$6:$R$205&lt;&gt;"Canceled"))&gt;1,$O88&lt;&gt;"",SUMPRODUCT(($E$6:$E$205=$E88)*($O$6:$O$205=$O88)*($F$6:$F$205&lt;$G88)*($G$6:$G$205&gt;$F88)*($B$6:$B$205&lt;&gt;"")*($R$6:$R$205&lt;&gt;"Canceled"))&gt;1),"Room and proctor conflict",IF(AND($K88&lt;&gt;"",SUMPRODUCT(($E$6:$E$205=$E88)*($K$6:$K$205=$K88)*($F$6:$F$205&lt;$G88)*($G$6:$G$205&gt;$F88)*($B$6:$B$205&lt;&gt;"")*($R$6:$R$205&lt;&gt;"Canceled"))&gt;1),"Room conflict",IF(AND($O88&lt;&gt;"",SUMPRODUCT(($E$6:$E$205=$E88)*($O$6:$O$205=$O88)*($F$6:$F$205&lt;$G88)*($G$6:$G$205&gt;$F88)*($B$6:$B$205&lt;&gt;"")*($R$6:$R$205&lt;&gt;"Canceled"))&gt;1),"Proctor conflict","No conflict")))))</f>
        <v/>
      </c>
      <c r="W88" s="30">
        <f>IF($B88="","",IF($L88="Online","Not applicable",IF(OR($M88="",$N88=""),"Details missing",IF($N88&gt;$M88,"Capacity exceeded","Capacity sufficient"))))</f>
        <v/>
      </c>
      <c r="X88" s="30">
        <f>IF($B88="","",IF(OR($C88="",$D88="",$E88="",$F88="",$G88="",$I88="",$J88="",$L88="",$N88="",$O88="",$Q88="",$R88="",$T88=""),"Complete required details",IF(OR($V88="Room conflict",$V88="Proctor conflict",$V88="Room and proctor conflict"),"Resolve scheduling conflict",IF($W88="Capacity exceeded","Move exam or reduce attendance",IF(AND($S88&lt;&gt;"",$S88&lt;TODAY(),$T88&lt;&gt;"Ready",$T88&lt;&gt;"Not required",$R88&lt;&gt;"Completed",$R88&lt;&gt;"Canceled"),"Materials overdue",IF(AND($E88&gt;=TODAY(),$E88&lt;=TODAY()+'Reference Data'!$B$3,OR($R88="Draft",$R88="Tentative")),"Confirm upcoming exam","No action needed"))))))</f>
        <v/>
      </c>
    </row>
    <row r="89">
      <c r="A89" s="23">
        <f>IF($B89="","",ROW()-5)</f>
        <v/>
      </c>
      <c r="B89" s="24" t="n"/>
      <c r="C89" s="24" t="n"/>
      <c r="D89" s="25" t="n"/>
      <c r="E89" s="26" t="n"/>
      <c r="F89" s="27" t="n"/>
      <c r="G89" s="27" t="n"/>
      <c r="H89" s="28">
        <f>IF(OR($B89="",$F89="",$G89=""),"",IF($G89&lt;=$F89,"",ROUND(($G89-$F89)*1440,0)))</f>
        <v/>
      </c>
      <c r="I89" s="24" t="n"/>
      <c r="J89" s="25" t="n"/>
      <c r="K89" s="24" t="n"/>
      <c r="L89" s="24" t="n"/>
      <c r="M89" s="29" t="n"/>
      <c r="N89" s="29" t="n"/>
      <c r="O89" s="24" t="n"/>
      <c r="P89" s="24" t="n"/>
      <c r="Q89" s="25" t="n"/>
      <c r="R89" s="24" t="n"/>
      <c r="S89" s="26" t="n"/>
      <c r="T89" s="24" t="n"/>
      <c r="U89" s="25" t="n"/>
      <c r="V89" s="30">
        <f>IF($B89="","",IF(OR($E89="",$F89="",$G89=""),"",IF(AND($K89&lt;&gt;"",SUMPRODUCT(($E$6:$E$205=$E89)*($K$6:$K$205=$K89)*($F$6:$F$205&lt;$G89)*($G$6:$G$205&gt;$F89)*($B$6:$B$205&lt;&gt;"")*($R$6:$R$205&lt;&gt;"Canceled"))&gt;1,$O89&lt;&gt;"",SUMPRODUCT(($E$6:$E$205=$E89)*($O$6:$O$205=$O89)*($F$6:$F$205&lt;$G89)*($G$6:$G$205&gt;$F89)*($B$6:$B$205&lt;&gt;"")*($R$6:$R$205&lt;&gt;"Canceled"))&gt;1),"Room and proctor conflict",IF(AND($K89&lt;&gt;"",SUMPRODUCT(($E$6:$E$205=$E89)*($K$6:$K$205=$K89)*($F$6:$F$205&lt;$G89)*($G$6:$G$205&gt;$F89)*($B$6:$B$205&lt;&gt;"")*($R$6:$R$205&lt;&gt;"Canceled"))&gt;1),"Room conflict",IF(AND($O89&lt;&gt;"",SUMPRODUCT(($E$6:$E$205=$E89)*($O$6:$O$205=$O89)*($F$6:$F$205&lt;$G89)*($G$6:$G$205&gt;$F89)*($B$6:$B$205&lt;&gt;"")*($R$6:$R$205&lt;&gt;"Canceled"))&gt;1),"Proctor conflict","No conflict")))))</f>
        <v/>
      </c>
      <c r="W89" s="30">
        <f>IF($B89="","",IF($L89="Online","Not applicable",IF(OR($M89="",$N89=""),"Details missing",IF($N89&gt;$M89,"Capacity exceeded","Capacity sufficient"))))</f>
        <v/>
      </c>
      <c r="X89" s="30">
        <f>IF($B89="","",IF(OR($C89="",$D89="",$E89="",$F89="",$G89="",$I89="",$J89="",$L89="",$N89="",$O89="",$Q89="",$R89="",$T89=""),"Complete required details",IF(OR($V89="Room conflict",$V89="Proctor conflict",$V89="Room and proctor conflict"),"Resolve scheduling conflict",IF($W89="Capacity exceeded","Move exam or reduce attendance",IF(AND($S89&lt;&gt;"",$S89&lt;TODAY(),$T89&lt;&gt;"Ready",$T89&lt;&gt;"Not required",$R89&lt;&gt;"Completed",$R89&lt;&gt;"Canceled"),"Materials overdue",IF(AND($E89&gt;=TODAY(),$E89&lt;=TODAY()+'Reference Data'!$B$3,OR($R89="Draft",$R89="Tentative")),"Confirm upcoming exam","No action needed"))))))</f>
        <v/>
      </c>
    </row>
    <row r="90">
      <c r="A90" s="23">
        <f>IF($B90="","",ROW()-5)</f>
        <v/>
      </c>
      <c r="B90" s="24" t="n"/>
      <c r="C90" s="24" t="n"/>
      <c r="D90" s="25" t="n"/>
      <c r="E90" s="26" t="n"/>
      <c r="F90" s="27" t="n"/>
      <c r="G90" s="27" t="n"/>
      <c r="H90" s="28">
        <f>IF(OR($B90="",$F90="",$G90=""),"",IF($G90&lt;=$F90,"",ROUND(($G90-$F90)*1440,0)))</f>
        <v/>
      </c>
      <c r="I90" s="24" t="n"/>
      <c r="J90" s="25" t="n"/>
      <c r="K90" s="24" t="n"/>
      <c r="L90" s="24" t="n"/>
      <c r="M90" s="29" t="n"/>
      <c r="N90" s="29" t="n"/>
      <c r="O90" s="24" t="n"/>
      <c r="P90" s="24" t="n"/>
      <c r="Q90" s="25" t="n"/>
      <c r="R90" s="24" t="n"/>
      <c r="S90" s="26" t="n"/>
      <c r="T90" s="24" t="n"/>
      <c r="U90" s="25" t="n"/>
      <c r="V90" s="30">
        <f>IF($B90="","",IF(OR($E90="",$F90="",$G90=""),"",IF(AND($K90&lt;&gt;"",SUMPRODUCT(($E$6:$E$205=$E90)*($K$6:$K$205=$K90)*($F$6:$F$205&lt;$G90)*($G$6:$G$205&gt;$F90)*($B$6:$B$205&lt;&gt;"")*($R$6:$R$205&lt;&gt;"Canceled"))&gt;1,$O90&lt;&gt;"",SUMPRODUCT(($E$6:$E$205=$E90)*($O$6:$O$205=$O90)*($F$6:$F$205&lt;$G90)*($G$6:$G$205&gt;$F90)*($B$6:$B$205&lt;&gt;"")*($R$6:$R$205&lt;&gt;"Canceled"))&gt;1),"Room and proctor conflict",IF(AND($K90&lt;&gt;"",SUMPRODUCT(($E$6:$E$205=$E90)*($K$6:$K$205=$K90)*($F$6:$F$205&lt;$G90)*($G$6:$G$205&gt;$F90)*($B$6:$B$205&lt;&gt;"")*($R$6:$R$205&lt;&gt;"Canceled"))&gt;1),"Room conflict",IF(AND($O90&lt;&gt;"",SUMPRODUCT(($E$6:$E$205=$E90)*($O$6:$O$205=$O90)*($F$6:$F$205&lt;$G90)*($G$6:$G$205&gt;$F90)*($B$6:$B$205&lt;&gt;"")*($R$6:$R$205&lt;&gt;"Canceled"))&gt;1),"Proctor conflict","No conflict")))))</f>
        <v/>
      </c>
      <c r="W90" s="30">
        <f>IF($B90="","",IF($L90="Online","Not applicable",IF(OR($M90="",$N90=""),"Details missing",IF($N90&gt;$M90,"Capacity exceeded","Capacity sufficient"))))</f>
        <v/>
      </c>
      <c r="X90" s="30">
        <f>IF($B90="","",IF(OR($C90="",$D90="",$E90="",$F90="",$G90="",$I90="",$J90="",$L90="",$N90="",$O90="",$Q90="",$R90="",$T90=""),"Complete required details",IF(OR($V90="Room conflict",$V90="Proctor conflict",$V90="Room and proctor conflict"),"Resolve scheduling conflict",IF($W90="Capacity exceeded","Move exam or reduce attendance",IF(AND($S90&lt;&gt;"",$S90&lt;TODAY(),$T90&lt;&gt;"Ready",$T90&lt;&gt;"Not required",$R90&lt;&gt;"Completed",$R90&lt;&gt;"Canceled"),"Materials overdue",IF(AND($E90&gt;=TODAY(),$E90&lt;=TODAY()+'Reference Data'!$B$3,OR($R90="Draft",$R90="Tentative")),"Confirm upcoming exam","No action needed"))))))</f>
        <v/>
      </c>
    </row>
    <row r="91">
      <c r="A91" s="23">
        <f>IF($B91="","",ROW()-5)</f>
        <v/>
      </c>
      <c r="B91" s="24" t="n"/>
      <c r="C91" s="24" t="n"/>
      <c r="D91" s="25" t="n"/>
      <c r="E91" s="26" t="n"/>
      <c r="F91" s="27" t="n"/>
      <c r="G91" s="27" t="n"/>
      <c r="H91" s="28">
        <f>IF(OR($B91="",$F91="",$G91=""),"",IF($G91&lt;=$F91,"",ROUND(($G91-$F91)*1440,0)))</f>
        <v/>
      </c>
      <c r="I91" s="24" t="n"/>
      <c r="J91" s="25" t="n"/>
      <c r="K91" s="24" t="n"/>
      <c r="L91" s="24" t="n"/>
      <c r="M91" s="29" t="n"/>
      <c r="N91" s="29" t="n"/>
      <c r="O91" s="24" t="n"/>
      <c r="P91" s="24" t="n"/>
      <c r="Q91" s="25" t="n"/>
      <c r="R91" s="24" t="n"/>
      <c r="S91" s="26" t="n"/>
      <c r="T91" s="24" t="n"/>
      <c r="U91" s="25" t="n"/>
      <c r="V91" s="30">
        <f>IF($B91="","",IF(OR($E91="",$F91="",$G91=""),"",IF(AND($K91&lt;&gt;"",SUMPRODUCT(($E$6:$E$205=$E91)*($K$6:$K$205=$K91)*($F$6:$F$205&lt;$G91)*($G$6:$G$205&gt;$F91)*($B$6:$B$205&lt;&gt;"")*($R$6:$R$205&lt;&gt;"Canceled"))&gt;1,$O91&lt;&gt;"",SUMPRODUCT(($E$6:$E$205=$E91)*($O$6:$O$205=$O91)*($F$6:$F$205&lt;$G91)*($G$6:$G$205&gt;$F91)*($B$6:$B$205&lt;&gt;"")*($R$6:$R$205&lt;&gt;"Canceled"))&gt;1),"Room and proctor conflict",IF(AND($K91&lt;&gt;"",SUMPRODUCT(($E$6:$E$205=$E91)*($K$6:$K$205=$K91)*($F$6:$F$205&lt;$G91)*($G$6:$G$205&gt;$F91)*($B$6:$B$205&lt;&gt;"")*($R$6:$R$205&lt;&gt;"Canceled"))&gt;1),"Room conflict",IF(AND($O91&lt;&gt;"",SUMPRODUCT(($E$6:$E$205=$E91)*($O$6:$O$205=$O91)*($F$6:$F$205&lt;$G91)*($G$6:$G$205&gt;$F91)*($B$6:$B$205&lt;&gt;"")*($R$6:$R$205&lt;&gt;"Canceled"))&gt;1),"Proctor conflict","No conflict")))))</f>
        <v/>
      </c>
      <c r="W91" s="30">
        <f>IF($B91="","",IF($L91="Online","Not applicable",IF(OR($M91="",$N91=""),"Details missing",IF($N91&gt;$M91,"Capacity exceeded","Capacity sufficient"))))</f>
        <v/>
      </c>
      <c r="X91" s="30">
        <f>IF($B91="","",IF(OR($C91="",$D91="",$E91="",$F91="",$G91="",$I91="",$J91="",$L91="",$N91="",$O91="",$Q91="",$R91="",$T91=""),"Complete required details",IF(OR($V91="Room conflict",$V91="Proctor conflict",$V91="Room and proctor conflict"),"Resolve scheduling conflict",IF($W91="Capacity exceeded","Move exam or reduce attendance",IF(AND($S91&lt;&gt;"",$S91&lt;TODAY(),$T91&lt;&gt;"Ready",$T91&lt;&gt;"Not required",$R91&lt;&gt;"Completed",$R91&lt;&gt;"Canceled"),"Materials overdue",IF(AND($E91&gt;=TODAY(),$E91&lt;=TODAY()+'Reference Data'!$B$3,OR($R91="Draft",$R91="Tentative")),"Confirm upcoming exam","No action needed"))))))</f>
        <v/>
      </c>
    </row>
    <row r="92">
      <c r="A92" s="23">
        <f>IF($B92="","",ROW()-5)</f>
        <v/>
      </c>
      <c r="B92" s="24" t="n"/>
      <c r="C92" s="24" t="n"/>
      <c r="D92" s="25" t="n"/>
      <c r="E92" s="26" t="n"/>
      <c r="F92" s="27" t="n"/>
      <c r="G92" s="27" t="n"/>
      <c r="H92" s="28">
        <f>IF(OR($B92="",$F92="",$G92=""),"",IF($G92&lt;=$F92,"",ROUND(($G92-$F92)*1440,0)))</f>
        <v/>
      </c>
      <c r="I92" s="24" t="n"/>
      <c r="J92" s="25" t="n"/>
      <c r="K92" s="24" t="n"/>
      <c r="L92" s="24" t="n"/>
      <c r="M92" s="29" t="n"/>
      <c r="N92" s="29" t="n"/>
      <c r="O92" s="24" t="n"/>
      <c r="P92" s="24" t="n"/>
      <c r="Q92" s="25" t="n"/>
      <c r="R92" s="24" t="n"/>
      <c r="S92" s="26" t="n"/>
      <c r="T92" s="24" t="n"/>
      <c r="U92" s="25" t="n"/>
      <c r="V92" s="30">
        <f>IF($B92="","",IF(OR($E92="",$F92="",$G92=""),"",IF(AND($K92&lt;&gt;"",SUMPRODUCT(($E$6:$E$205=$E92)*($K$6:$K$205=$K92)*($F$6:$F$205&lt;$G92)*($G$6:$G$205&gt;$F92)*($B$6:$B$205&lt;&gt;"")*($R$6:$R$205&lt;&gt;"Canceled"))&gt;1,$O92&lt;&gt;"",SUMPRODUCT(($E$6:$E$205=$E92)*($O$6:$O$205=$O92)*($F$6:$F$205&lt;$G92)*($G$6:$G$205&gt;$F92)*($B$6:$B$205&lt;&gt;"")*($R$6:$R$205&lt;&gt;"Canceled"))&gt;1),"Room and proctor conflict",IF(AND($K92&lt;&gt;"",SUMPRODUCT(($E$6:$E$205=$E92)*($K$6:$K$205=$K92)*($F$6:$F$205&lt;$G92)*($G$6:$G$205&gt;$F92)*($B$6:$B$205&lt;&gt;"")*($R$6:$R$205&lt;&gt;"Canceled"))&gt;1),"Room conflict",IF(AND($O92&lt;&gt;"",SUMPRODUCT(($E$6:$E$205=$E92)*($O$6:$O$205=$O92)*($F$6:$F$205&lt;$G92)*($G$6:$G$205&gt;$F92)*($B$6:$B$205&lt;&gt;"")*($R$6:$R$205&lt;&gt;"Canceled"))&gt;1),"Proctor conflict","No conflict")))))</f>
        <v/>
      </c>
      <c r="W92" s="30">
        <f>IF($B92="","",IF($L92="Online","Not applicable",IF(OR($M92="",$N92=""),"Details missing",IF($N92&gt;$M92,"Capacity exceeded","Capacity sufficient"))))</f>
        <v/>
      </c>
      <c r="X92" s="30">
        <f>IF($B92="","",IF(OR($C92="",$D92="",$E92="",$F92="",$G92="",$I92="",$J92="",$L92="",$N92="",$O92="",$Q92="",$R92="",$T92=""),"Complete required details",IF(OR($V92="Room conflict",$V92="Proctor conflict",$V92="Room and proctor conflict"),"Resolve scheduling conflict",IF($W92="Capacity exceeded","Move exam or reduce attendance",IF(AND($S92&lt;&gt;"",$S92&lt;TODAY(),$T92&lt;&gt;"Ready",$T92&lt;&gt;"Not required",$R92&lt;&gt;"Completed",$R92&lt;&gt;"Canceled"),"Materials overdue",IF(AND($E92&gt;=TODAY(),$E92&lt;=TODAY()+'Reference Data'!$B$3,OR($R92="Draft",$R92="Tentative")),"Confirm upcoming exam","No action needed"))))))</f>
        <v/>
      </c>
    </row>
    <row r="93">
      <c r="A93" s="23">
        <f>IF($B93="","",ROW()-5)</f>
        <v/>
      </c>
      <c r="B93" s="24" t="n"/>
      <c r="C93" s="24" t="n"/>
      <c r="D93" s="25" t="n"/>
      <c r="E93" s="26" t="n"/>
      <c r="F93" s="27" t="n"/>
      <c r="G93" s="27" t="n"/>
      <c r="H93" s="28">
        <f>IF(OR($B93="",$F93="",$G93=""),"",IF($G93&lt;=$F93,"",ROUND(($G93-$F93)*1440,0)))</f>
        <v/>
      </c>
      <c r="I93" s="24" t="n"/>
      <c r="J93" s="25" t="n"/>
      <c r="K93" s="24" t="n"/>
      <c r="L93" s="24" t="n"/>
      <c r="M93" s="29" t="n"/>
      <c r="N93" s="29" t="n"/>
      <c r="O93" s="24" t="n"/>
      <c r="P93" s="24" t="n"/>
      <c r="Q93" s="25" t="n"/>
      <c r="R93" s="24" t="n"/>
      <c r="S93" s="26" t="n"/>
      <c r="T93" s="24" t="n"/>
      <c r="U93" s="25" t="n"/>
      <c r="V93" s="30">
        <f>IF($B93="","",IF(OR($E93="",$F93="",$G93=""),"",IF(AND($K93&lt;&gt;"",SUMPRODUCT(($E$6:$E$205=$E93)*($K$6:$K$205=$K93)*($F$6:$F$205&lt;$G93)*($G$6:$G$205&gt;$F93)*($B$6:$B$205&lt;&gt;"")*($R$6:$R$205&lt;&gt;"Canceled"))&gt;1,$O93&lt;&gt;"",SUMPRODUCT(($E$6:$E$205=$E93)*($O$6:$O$205=$O93)*($F$6:$F$205&lt;$G93)*($G$6:$G$205&gt;$F93)*($B$6:$B$205&lt;&gt;"")*($R$6:$R$205&lt;&gt;"Canceled"))&gt;1),"Room and proctor conflict",IF(AND($K93&lt;&gt;"",SUMPRODUCT(($E$6:$E$205=$E93)*($K$6:$K$205=$K93)*($F$6:$F$205&lt;$G93)*($G$6:$G$205&gt;$F93)*($B$6:$B$205&lt;&gt;"")*($R$6:$R$205&lt;&gt;"Canceled"))&gt;1),"Room conflict",IF(AND($O93&lt;&gt;"",SUMPRODUCT(($E$6:$E$205=$E93)*($O$6:$O$205=$O93)*($F$6:$F$205&lt;$G93)*($G$6:$G$205&gt;$F93)*($B$6:$B$205&lt;&gt;"")*($R$6:$R$205&lt;&gt;"Canceled"))&gt;1),"Proctor conflict","No conflict")))))</f>
        <v/>
      </c>
      <c r="W93" s="30">
        <f>IF($B93="","",IF($L93="Online","Not applicable",IF(OR($M93="",$N93=""),"Details missing",IF($N93&gt;$M93,"Capacity exceeded","Capacity sufficient"))))</f>
        <v/>
      </c>
      <c r="X93" s="30">
        <f>IF($B93="","",IF(OR($C93="",$D93="",$E93="",$F93="",$G93="",$I93="",$J93="",$L93="",$N93="",$O93="",$Q93="",$R93="",$T93=""),"Complete required details",IF(OR($V93="Room conflict",$V93="Proctor conflict",$V93="Room and proctor conflict"),"Resolve scheduling conflict",IF($W93="Capacity exceeded","Move exam or reduce attendance",IF(AND($S93&lt;&gt;"",$S93&lt;TODAY(),$T93&lt;&gt;"Ready",$T93&lt;&gt;"Not required",$R93&lt;&gt;"Completed",$R93&lt;&gt;"Canceled"),"Materials overdue",IF(AND($E93&gt;=TODAY(),$E93&lt;=TODAY()+'Reference Data'!$B$3,OR($R93="Draft",$R93="Tentative")),"Confirm upcoming exam","No action needed"))))))</f>
        <v/>
      </c>
    </row>
    <row r="94">
      <c r="A94" s="23">
        <f>IF($B94="","",ROW()-5)</f>
        <v/>
      </c>
      <c r="B94" s="24" t="n"/>
      <c r="C94" s="24" t="n"/>
      <c r="D94" s="25" t="n"/>
      <c r="E94" s="26" t="n"/>
      <c r="F94" s="27" t="n"/>
      <c r="G94" s="27" t="n"/>
      <c r="H94" s="28">
        <f>IF(OR($B94="",$F94="",$G94=""),"",IF($G94&lt;=$F94,"",ROUND(($G94-$F94)*1440,0)))</f>
        <v/>
      </c>
      <c r="I94" s="24" t="n"/>
      <c r="J94" s="25" t="n"/>
      <c r="K94" s="24" t="n"/>
      <c r="L94" s="24" t="n"/>
      <c r="M94" s="29" t="n"/>
      <c r="N94" s="29" t="n"/>
      <c r="O94" s="24" t="n"/>
      <c r="P94" s="24" t="n"/>
      <c r="Q94" s="25" t="n"/>
      <c r="R94" s="24" t="n"/>
      <c r="S94" s="26" t="n"/>
      <c r="T94" s="24" t="n"/>
      <c r="U94" s="25" t="n"/>
      <c r="V94" s="30">
        <f>IF($B94="","",IF(OR($E94="",$F94="",$G94=""),"",IF(AND($K94&lt;&gt;"",SUMPRODUCT(($E$6:$E$205=$E94)*($K$6:$K$205=$K94)*($F$6:$F$205&lt;$G94)*($G$6:$G$205&gt;$F94)*($B$6:$B$205&lt;&gt;"")*($R$6:$R$205&lt;&gt;"Canceled"))&gt;1,$O94&lt;&gt;"",SUMPRODUCT(($E$6:$E$205=$E94)*($O$6:$O$205=$O94)*($F$6:$F$205&lt;$G94)*($G$6:$G$205&gt;$F94)*($B$6:$B$205&lt;&gt;"")*($R$6:$R$205&lt;&gt;"Canceled"))&gt;1),"Room and proctor conflict",IF(AND($K94&lt;&gt;"",SUMPRODUCT(($E$6:$E$205=$E94)*($K$6:$K$205=$K94)*($F$6:$F$205&lt;$G94)*($G$6:$G$205&gt;$F94)*($B$6:$B$205&lt;&gt;"")*($R$6:$R$205&lt;&gt;"Canceled"))&gt;1),"Room conflict",IF(AND($O94&lt;&gt;"",SUMPRODUCT(($E$6:$E$205=$E94)*($O$6:$O$205=$O94)*($F$6:$F$205&lt;$G94)*($G$6:$G$205&gt;$F94)*($B$6:$B$205&lt;&gt;"")*($R$6:$R$205&lt;&gt;"Canceled"))&gt;1),"Proctor conflict","No conflict")))))</f>
        <v/>
      </c>
      <c r="W94" s="30">
        <f>IF($B94="","",IF($L94="Online","Not applicable",IF(OR($M94="",$N94=""),"Details missing",IF($N94&gt;$M94,"Capacity exceeded","Capacity sufficient"))))</f>
        <v/>
      </c>
      <c r="X94" s="30">
        <f>IF($B94="","",IF(OR($C94="",$D94="",$E94="",$F94="",$G94="",$I94="",$J94="",$L94="",$N94="",$O94="",$Q94="",$R94="",$T94=""),"Complete required details",IF(OR($V94="Room conflict",$V94="Proctor conflict",$V94="Room and proctor conflict"),"Resolve scheduling conflict",IF($W94="Capacity exceeded","Move exam or reduce attendance",IF(AND($S94&lt;&gt;"",$S94&lt;TODAY(),$T94&lt;&gt;"Ready",$T94&lt;&gt;"Not required",$R94&lt;&gt;"Completed",$R94&lt;&gt;"Canceled"),"Materials overdue",IF(AND($E94&gt;=TODAY(),$E94&lt;=TODAY()+'Reference Data'!$B$3,OR($R94="Draft",$R94="Tentative")),"Confirm upcoming exam","No action needed"))))))</f>
        <v/>
      </c>
    </row>
    <row r="95">
      <c r="A95" s="23">
        <f>IF($B95="","",ROW()-5)</f>
        <v/>
      </c>
      <c r="B95" s="24" t="n"/>
      <c r="C95" s="24" t="n"/>
      <c r="D95" s="25" t="n"/>
      <c r="E95" s="26" t="n"/>
      <c r="F95" s="27" t="n"/>
      <c r="G95" s="27" t="n"/>
      <c r="H95" s="28">
        <f>IF(OR($B95="",$F95="",$G95=""),"",IF($G95&lt;=$F95,"",ROUND(($G95-$F95)*1440,0)))</f>
        <v/>
      </c>
      <c r="I95" s="24" t="n"/>
      <c r="J95" s="25" t="n"/>
      <c r="K95" s="24" t="n"/>
      <c r="L95" s="24" t="n"/>
      <c r="M95" s="29" t="n"/>
      <c r="N95" s="29" t="n"/>
      <c r="O95" s="24" t="n"/>
      <c r="P95" s="24" t="n"/>
      <c r="Q95" s="25" t="n"/>
      <c r="R95" s="24" t="n"/>
      <c r="S95" s="26" t="n"/>
      <c r="T95" s="24" t="n"/>
      <c r="U95" s="25" t="n"/>
      <c r="V95" s="30">
        <f>IF($B95="","",IF(OR($E95="",$F95="",$G95=""),"",IF(AND($K95&lt;&gt;"",SUMPRODUCT(($E$6:$E$205=$E95)*($K$6:$K$205=$K95)*($F$6:$F$205&lt;$G95)*($G$6:$G$205&gt;$F95)*($B$6:$B$205&lt;&gt;"")*($R$6:$R$205&lt;&gt;"Canceled"))&gt;1,$O95&lt;&gt;"",SUMPRODUCT(($E$6:$E$205=$E95)*($O$6:$O$205=$O95)*($F$6:$F$205&lt;$G95)*($G$6:$G$205&gt;$F95)*($B$6:$B$205&lt;&gt;"")*($R$6:$R$205&lt;&gt;"Canceled"))&gt;1),"Room and proctor conflict",IF(AND($K95&lt;&gt;"",SUMPRODUCT(($E$6:$E$205=$E95)*($K$6:$K$205=$K95)*($F$6:$F$205&lt;$G95)*($G$6:$G$205&gt;$F95)*($B$6:$B$205&lt;&gt;"")*($R$6:$R$205&lt;&gt;"Canceled"))&gt;1),"Room conflict",IF(AND($O95&lt;&gt;"",SUMPRODUCT(($E$6:$E$205=$E95)*($O$6:$O$205=$O95)*($F$6:$F$205&lt;$G95)*($G$6:$G$205&gt;$F95)*($B$6:$B$205&lt;&gt;"")*($R$6:$R$205&lt;&gt;"Canceled"))&gt;1),"Proctor conflict","No conflict")))))</f>
        <v/>
      </c>
      <c r="W95" s="30">
        <f>IF($B95="","",IF($L95="Online","Not applicable",IF(OR($M95="",$N95=""),"Details missing",IF($N95&gt;$M95,"Capacity exceeded","Capacity sufficient"))))</f>
        <v/>
      </c>
      <c r="X95" s="30">
        <f>IF($B95="","",IF(OR($C95="",$D95="",$E95="",$F95="",$G95="",$I95="",$J95="",$L95="",$N95="",$O95="",$Q95="",$R95="",$T95=""),"Complete required details",IF(OR($V95="Room conflict",$V95="Proctor conflict",$V95="Room and proctor conflict"),"Resolve scheduling conflict",IF($W95="Capacity exceeded","Move exam or reduce attendance",IF(AND($S95&lt;&gt;"",$S95&lt;TODAY(),$T95&lt;&gt;"Ready",$T95&lt;&gt;"Not required",$R95&lt;&gt;"Completed",$R95&lt;&gt;"Canceled"),"Materials overdue",IF(AND($E95&gt;=TODAY(),$E95&lt;=TODAY()+'Reference Data'!$B$3,OR($R95="Draft",$R95="Tentative")),"Confirm upcoming exam","No action needed"))))))</f>
        <v/>
      </c>
    </row>
    <row r="96">
      <c r="A96" s="23">
        <f>IF($B96="","",ROW()-5)</f>
        <v/>
      </c>
      <c r="B96" s="24" t="n"/>
      <c r="C96" s="24" t="n"/>
      <c r="D96" s="25" t="n"/>
      <c r="E96" s="26" t="n"/>
      <c r="F96" s="27" t="n"/>
      <c r="G96" s="27" t="n"/>
      <c r="H96" s="28">
        <f>IF(OR($B96="",$F96="",$G96=""),"",IF($G96&lt;=$F96,"",ROUND(($G96-$F96)*1440,0)))</f>
        <v/>
      </c>
      <c r="I96" s="24" t="n"/>
      <c r="J96" s="25" t="n"/>
      <c r="K96" s="24" t="n"/>
      <c r="L96" s="24" t="n"/>
      <c r="M96" s="29" t="n"/>
      <c r="N96" s="29" t="n"/>
      <c r="O96" s="24" t="n"/>
      <c r="P96" s="24" t="n"/>
      <c r="Q96" s="25" t="n"/>
      <c r="R96" s="24" t="n"/>
      <c r="S96" s="26" t="n"/>
      <c r="T96" s="24" t="n"/>
      <c r="U96" s="25" t="n"/>
      <c r="V96" s="30">
        <f>IF($B96="","",IF(OR($E96="",$F96="",$G96=""),"",IF(AND($K96&lt;&gt;"",SUMPRODUCT(($E$6:$E$205=$E96)*($K$6:$K$205=$K96)*($F$6:$F$205&lt;$G96)*($G$6:$G$205&gt;$F96)*($B$6:$B$205&lt;&gt;"")*($R$6:$R$205&lt;&gt;"Canceled"))&gt;1,$O96&lt;&gt;"",SUMPRODUCT(($E$6:$E$205=$E96)*($O$6:$O$205=$O96)*($F$6:$F$205&lt;$G96)*($G$6:$G$205&gt;$F96)*($B$6:$B$205&lt;&gt;"")*($R$6:$R$205&lt;&gt;"Canceled"))&gt;1),"Room and proctor conflict",IF(AND($K96&lt;&gt;"",SUMPRODUCT(($E$6:$E$205=$E96)*($K$6:$K$205=$K96)*($F$6:$F$205&lt;$G96)*($G$6:$G$205&gt;$F96)*($B$6:$B$205&lt;&gt;"")*($R$6:$R$205&lt;&gt;"Canceled"))&gt;1),"Room conflict",IF(AND($O96&lt;&gt;"",SUMPRODUCT(($E$6:$E$205=$E96)*($O$6:$O$205=$O96)*($F$6:$F$205&lt;$G96)*($G$6:$G$205&gt;$F96)*($B$6:$B$205&lt;&gt;"")*($R$6:$R$205&lt;&gt;"Canceled"))&gt;1),"Proctor conflict","No conflict")))))</f>
        <v/>
      </c>
      <c r="W96" s="30">
        <f>IF($B96="","",IF($L96="Online","Not applicable",IF(OR($M96="",$N96=""),"Details missing",IF($N96&gt;$M96,"Capacity exceeded","Capacity sufficient"))))</f>
        <v/>
      </c>
      <c r="X96" s="30">
        <f>IF($B96="","",IF(OR($C96="",$D96="",$E96="",$F96="",$G96="",$I96="",$J96="",$L96="",$N96="",$O96="",$Q96="",$R96="",$T96=""),"Complete required details",IF(OR($V96="Room conflict",$V96="Proctor conflict",$V96="Room and proctor conflict"),"Resolve scheduling conflict",IF($W96="Capacity exceeded","Move exam or reduce attendance",IF(AND($S96&lt;&gt;"",$S96&lt;TODAY(),$T96&lt;&gt;"Ready",$T96&lt;&gt;"Not required",$R96&lt;&gt;"Completed",$R96&lt;&gt;"Canceled"),"Materials overdue",IF(AND($E96&gt;=TODAY(),$E96&lt;=TODAY()+'Reference Data'!$B$3,OR($R96="Draft",$R96="Tentative")),"Confirm upcoming exam","No action needed"))))))</f>
        <v/>
      </c>
    </row>
    <row r="97">
      <c r="A97" s="23">
        <f>IF($B97="","",ROW()-5)</f>
        <v/>
      </c>
      <c r="B97" s="24" t="n"/>
      <c r="C97" s="24" t="n"/>
      <c r="D97" s="25" t="n"/>
      <c r="E97" s="26" t="n"/>
      <c r="F97" s="27" t="n"/>
      <c r="G97" s="27" t="n"/>
      <c r="H97" s="28">
        <f>IF(OR($B97="",$F97="",$G97=""),"",IF($G97&lt;=$F97,"",ROUND(($G97-$F97)*1440,0)))</f>
        <v/>
      </c>
      <c r="I97" s="24" t="n"/>
      <c r="J97" s="25" t="n"/>
      <c r="K97" s="24" t="n"/>
      <c r="L97" s="24" t="n"/>
      <c r="M97" s="29" t="n"/>
      <c r="N97" s="29" t="n"/>
      <c r="O97" s="24" t="n"/>
      <c r="P97" s="24" t="n"/>
      <c r="Q97" s="25" t="n"/>
      <c r="R97" s="24" t="n"/>
      <c r="S97" s="26" t="n"/>
      <c r="T97" s="24" t="n"/>
      <c r="U97" s="25" t="n"/>
      <c r="V97" s="30">
        <f>IF($B97="","",IF(OR($E97="",$F97="",$G97=""),"",IF(AND($K97&lt;&gt;"",SUMPRODUCT(($E$6:$E$205=$E97)*($K$6:$K$205=$K97)*($F$6:$F$205&lt;$G97)*($G$6:$G$205&gt;$F97)*($B$6:$B$205&lt;&gt;"")*($R$6:$R$205&lt;&gt;"Canceled"))&gt;1,$O97&lt;&gt;"",SUMPRODUCT(($E$6:$E$205=$E97)*($O$6:$O$205=$O97)*($F$6:$F$205&lt;$G97)*($G$6:$G$205&gt;$F97)*($B$6:$B$205&lt;&gt;"")*($R$6:$R$205&lt;&gt;"Canceled"))&gt;1),"Room and proctor conflict",IF(AND($K97&lt;&gt;"",SUMPRODUCT(($E$6:$E$205=$E97)*($K$6:$K$205=$K97)*($F$6:$F$205&lt;$G97)*($G$6:$G$205&gt;$F97)*($B$6:$B$205&lt;&gt;"")*($R$6:$R$205&lt;&gt;"Canceled"))&gt;1),"Room conflict",IF(AND($O97&lt;&gt;"",SUMPRODUCT(($E$6:$E$205=$E97)*($O$6:$O$205=$O97)*($F$6:$F$205&lt;$G97)*($G$6:$G$205&gt;$F97)*($B$6:$B$205&lt;&gt;"")*($R$6:$R$205&lt;&gt;"Canceled"))&gt;1),"Proctor conflict","No conflict")))))</f>
        <v/>
      </c>
      <c r="W97" s="30">
        <f>IF($B97="","",IF($L97="Online","Not applicable",IF(OR($M97="",$N97=""),"Details missing",IF($N97&gt;$M97,"Capacity exceeded","Capacity sufficient"))))</f>
        <v/>
      </c>
      <c r="X97" s="30">
        <f>IF($B97="","",IF(OR($C97="",$D97="",$E97="",$F97="",$G97="",$I97="",$J97="",$L97="",$N97="",$O97="",$Q97="",$R97="",$T97=""),"Complete required details",IF(OR($V97="Room conflict",$V97="Proctor conflict",$V97="Room and proctor conflict"),"Resolve scheduling conflict",IF($W97="Capacity exceeded","Move exam or reduce attendance",IF(AND($S97&lt;&gt;"",$S97&lt;TODAY(),$T97&lt;&gt;"Ready",$T97&lt;&gt;"Not required",$R97&lt;&gt;"Completed",$R97&lt;&gt;"Canceled"),"Materials overdue",IF(AND($E97&gt;=TODAY(),$E97&lt;=TODAY()+'Reference Data'!$B$3,OR($R97="Draft",$R97="Tentative")),"Confirm upcoming exam","No action needed"))))))</f>
        <v/>
      </c>
    </row>
    <row r="98">
      <c r="A98" s="23">
        <f>IF($B98="","",ROW()-5)</f>
        <v/>
      </c>
      <c r="B98" s="24" t="n"/>
      <c r="C98" s="24" t="n"/>
      <c r="D98" s="25" t="n"/>
      <c r="E98" s="26" t="n"/>
      <c r="F98" s="27" t="n"/>
      <c r="G98" s="27" t="n"/>
      <c r="H98" s="28">
        <f>IF(OR($B98="",$F98="",$G98=""),"",IF($G98&lt;=$F98,"",ROUND(($G98-$F98)*1440,0)))</f>
        <v/>
      </c>
      <c r="I98" s="24" t="n"/>
      <c r="J98" s="25" t="n"/>
      <c r="K98" s="24" t="n"/>
      <c r="L98" s="24" t="n"/>
      <c r="M98" s="29" t="n"/>
      <c r="N98" s="29" t="n"/>
      <c r="O98" s="24" t="n"/>
      <c r="P98" s="24" t="n"/>
      <c r="Q98" s="25" t="n"/>
      <c r="R98" s="24" t="n"/>
      <c r="S98" s="26" t="n"/>
      <c r="T98" s="24" t="n"/>
      <c r="U98" s="25" t="n"/>
      <c r="V98" s="30">
        <f>IF($B98="","",IF(OR($E98="",$F98="",$G98=""),"",IF(AND($K98&lt;&gt;"",SUMPRODUCT(($E$6:$E$205=$E98)*($K$6:$K$205=$K98)*($F$6:$F$205&lt;$G98)*($G$6:$G$205&gt;$F98)*($B$6:$B$205&lt;&gt;"")*($R$6:$R$205&lt;&gt;"Canceled"))&gt;1,$O98&lt;&gt;"",SUMPRODUCT(($E$6:$E$205=$E98)*($O$6:$O$205=$O98)*($F$6:$F$205&lt;$G98)*($G$6:$G$205&gt;$F98)*($B$6:$B$205&lt;&gt;"")*($R$6:$R$205&lt;&gt;"Canceled"))&gt;1),"Room and proctor conflict",IF(AND($K98&lt;&gt;"",SUMPRODUCT(($E$6:$E$205=$E98)*($K$6:$K$205=$K98)*($F$6:$F$205&lt;$G98)*($G$6:$G$205&gt;$F98)*($B$6:$B$205&lt;&gt;"")*($R$6:$R$205&lt;&gt;"Canceled"))&gt;1),"Room conflict",IF(AND($O98&lt;&gt;"",SUMPRODUCT(($E$6:$E$205=$E98)*($O$6:$O$205=$O98)*($F$6:$F$205&lt;$G98)*($G$6:$G$205&gt;$F98)*($B$6:$B$205&lt;&gt;"")*($R$6:$R$205&lt;&gt;"Canceled"))&gt;1),"Proctor conflict","No conflict")))))</f>
        <v/>
      </c>
      <c r="W98" s="30">
        <f>IF($B98="","",IF($L98="Online","Not applicable",IF(OR($M98="",$N98=""),"Details missing",IF($N98&gt;$M98,"Capacity exceeded","Capacity sufficient"))))</f>
        <v/>
      </c>
      <c r="X98" s="30">
        <f>IF($B98="","",IF(OR($C98="",$D98="",$E98="",$F98="",$G98="",$I98="",$J98="",$L98="",$N98="",$O98="",$Q98="",$R98="",$T98=""),"Complete required details",IF(OR($V98="Room conflict",$V98="Proctor conflict",$V98="Room and proctor conflict"),"Resolve scheduling conflict",IF($W98="Capacity exceeded","Move exam or reduce attendance",IF(AND($S98&lt;&gt;"",$S98&lt;TODAY(),$T98&lt;&gt;"Ready",$T98&lt;&gt;"Not required",$R98&lt;&gt;"Completed",$R98&lt;&gt;"Canceled"),"Materials overdue",IF(AND($E98&gt;=TODAY(),$E98&lt;=TODAY()+'Reference Data'!$B$3,OR($R98="Draft",$R98="Tentative")),"Confirm upcoming exam","No action needed"))))))</f>
        <v/>
      </c>
    </row>
    <row r="99">
      <c r="A99" s="23">
        <f>IF($B99="","",ROW()-5)</f>
        <v/>
      </c>
      <c r="B99" s="24" t="n"/>
      <c r="C99" s="24" t="n"/>
      <c r="D99" s="25" t="n"/>
      <c r="E99" s="26" t="n"/>
      <c r="F99" s="27" t="n"/>
      <c r="G99" s="27" t="n"/>
      <c r="H99" s="28">
        <f>IF(OR($B99="",$F99="",$G99=""),"",IF($G99&lt;=$F99,"",ROUND(($G99-$F99)*1440,0)))</f>
        <v/>
      </c>
      <c r="I99" s="24" t="n"/>
      <c r="J99" s="25" t="n"/>
      <c r="K99" s="24" t="n"/>
      <c r="L99" s="24" t="n"/>
      <c r="M99" s="29" t="n"/>
      <c r="N99" s="29" t="n"/>
      <c r="O99" s="24" t="n"/>
      <c r="P99" s="24" t="n"/>
      <c r="Q99" s="25" t="n"/>
      <c r="R99" s="24" t="n"/>
      <c r="S99" s="26" t="n"/>
      <c r="T99" s="24" t="n"/>
      <c r="U99" s="25" t="n"/>
      <c r="V99" s="30">
        <f>IF($B99="","",IF(OR($E99="",$F99="",$G99=""),"",IF(AND($K99&lt;&gt;"",SUMPRODUCT(($E$6:$E$205=$E99)*($K$6:$K$205=$K99)*($F$6:$F$205&lt;$G99)*($G$6:$G$205&gt;$F99)*($B$6:$B$205&lt;&gt;"")*($R$6:$R$205&lt;&gt;"Canceled"))&gt;1,$O99&lt;&gt;"",SUMPRODUCT(($E$6:$E$205=$E99)*($O$6:$O$205=$O99)*($F$6:$F$205&lt;$G99)*($G$6:$G$205&gt;$F99)*($B$6:$B$205&lt;&gt;"")*($R$6:$R$205&lt;&gt;"Canceled"))&gt;1),"Room and proctor conflict",IF(AND($K99&lt;&gt;"",SUMPRODUCT(($E$6:$E$205=$E99)*($K$6:$K$205=$K99)*($F$6:$F$205&lt;$G99)*($G$6:$G$205&gt;$F99)*($B$6:$B$205&lt;&gt;"")*($R$6:$R$205&lt;&gt;"Canceled"))&gt;1),"Room conflict",IF(AND($O99&lt;&gt;"",SUMPRODUCT(($E$6:$E$205=$E99)*($O$6:$O$205=$O99)*($F$6:$F$205&lt;$G99)*($G$6:$G$205&gt;$F99)*($B$6:$B$205&lt;&gt;"")*($R$6:$R$205&lt;&gt;"Canceled"))&gt;1),"Proctor conflict","No conflict")))))</f>
        <v/>
      </c>
      <c r="W99" s="30">
        <f>IF($B99="","",IF($L99="Online","Not applicable",IF(OR($M99="",$N99=""),"Details missing",IF($N99&gt;$M99,"Capacity exceeded","Capacity sufficient"))))</f>
        <v/>
      </c>
      <c r="X99" s="30">
        <f>IF($B99="","",IF(OR($C99="",$D99="",$E99="",$F99="",$G99="",$I99="",$J99="",$L99="",$N99="",$O99="",$Q99="",$R99="",$T99=""),"Complete required details",IF(OR($V99="Room conflict",$V99="Proctor conflict",$V99="Room and proctor conflict"),"Resolve scheduling conflict",IF($W99="Capacity exceeded","Move exam or reduce attendance",IF(AND($S99&lt;&gt;"",$S99&lt;TODAY(),$T99&lt;&gt;"Ready",$T99&lt;&gt;"Not required",$R99&lt;&gt;"Completed",$R99&lt;&gt;"Canceled"),"Materials overdue",IF(AND($E99&gt;=TODAY(),$E99&lt;=TODAY()+'Reference Data'!$B$3,OR($R99="Draft",$R99="Tentative")),"Confirm upcoming exam","No action needed"))))))</f>
        <v/>
      </c>
    </row>
    <row r="100">
      <c r="A100" s="23">
        <f>IF($B100="","",ROW()-5)</f>
        <v/>
      </c>
      <c r="B100" s="24" t="n"/>
      <c r="C100" s="24" t="n"/>
      <c r="D100" s="25" t="n"/>
      <c r="E100" s="26" t="n"/>
      <c r="F100" s="27" t="n"/>
      <c r="G100" s="27" t="n"/>
      <c r="H100" s="28">
        <f>IF(OR($B100="",$F100="",$G100=""),"",IF($G100&lt;=$F100,"",ROUND(($G100-$F100)*1440,0)))</f>
        <v/>
      </c>
      <c r="I100" s="24" t="n"/>
      <c r="J100" s="25" t="n"/>
      <c r="K100" s="24" t="n"/>
      <c r="L100" s="24" t="n"/>
      <c r="M100" s="29" t="n"/>
      <c r="N100" s="29" t="n"/>
      <c r="O100" s="24" t="n"/>
      <c r="P100" s="24" t="n"/>
      <c r="Q100" s="25" t="n"/>
      <c r="R100" s="24" t="n"/>
      <c r="S100" s="26" t="n"/>
      <c r="T100" s="24" t="n"/>
      <c r="U100" s="25" t="n"/>
      <c r="V100" s="30">
        <f>IF($B100="","",IF(OR($E100="",$F100="",$G100=""),"",IF(AND($K100&lt;&gt;"",SUMPRODUCT(($E$6:$E$205=$E100)*($K$6:$K$205=$K100)*($F$6:$F$205&lt;$G100)*($G$6:$G$205&gt;$F100)*($B$6:$B$205&lt;&gt;"")*($R$6:$R$205&lt;&gt;"Canceled"))&gt;1,$O100&lt;&gt;"",SUMPRODUCT(($E$6:$E$205=$E100)*($O$6:$O$205=$O100)*($F$6:$F$205&lt;$G100)*($G$6:$G$205&gt;$F100)*($B$6:$B$205&lt;&gt;"")*($R$6:$R$205&lt;&gt;"Canceled"))&gt;1),"Room and proctor conflict",IF(AND($K100&lt;&gt;"",SUMPRODUCT(($E$6:$E$205=$E100)*($K$6:$K$205=$K100)*($F$6:$F$205&lt;$G100)*($G$6:$G$205&gt;$F100)*($B$6:$B$205&lt;&gt;"")*($R$6:$R$205&lt;&gt;"Canceled"))&gt;1),"Room conflict",IF(AND($O100&lt;&gt;"",SUMPRODUCT(($E$6:$E$205=$E100)*($O$6:$O$205=$O100)*($F$6:$F$205&lt;$G100)*($G$6:$G$205&gt;$F100)*($B$6:$B$205&lt;&gt;"")*($R$6:$R$205&lt;&gt;"Canceled"))&gt;1),"Proctor conflict","No conflict")))))</f>
        <v/>
      </c>
      <c r="W100" s="30">
        <f>IF($B100="","",IF($L100="Online","Not applicable",IF(OR($M100="",$N100=""),"Details missing",IF($N100&gt;$M100,"Capacity exceeded","Capacity sufficient"))))</f>
        <v/>
      </c>
      <c r="X100" s="30">
        <f>IF($B100="","",IF(OR($C100="",$D100="",$E100="",$F100="",$G100="",$I100="",$J100="",$L100="",$N100="",$O100="",$Q100="",$R100="",$T100=""),"Complete required details",IF(OR($V100="Room conflict",$V100="Proctor conflict",$V100="Room and proctor conflict"),"Resolve scheduling conflict",IF($W100="Capacity exceeded","Move exam or reduce attendance",IF(AND($S100&lt;&gt;"",$S100&lt;TODAY(),$T100&lt;&gt;"Ready",$T100&lt;&gt;"Not required",$R100&lt;&gt;"Completed",$R100&lt;&gt;"Canceled"),"Materials overdue",IF(AND($E100&gt;=TODAY(),$E100&lt;=TODAY()+'Reference Data'!$B$3,OR($R100="Draft",$R100="Tentative")),"Confirm upcoming exam","No action needed"))))))</f>
        <v/>
      </c>
    </row>
    <row r="101">
      <c r="A101" s="23">
        <f>IF($B101="","",ROW()-5)</f>
        <v/>
      </c>
      <c r="B101" s="24" t="n"/>
      <c r="C101" s="24" t="n"/>
      <c r="D101" s="25" t="n"/>
      <c r="E101" s="26" t="n"/>
      <c r="F101" s="27" t="n"/>
      <c r="G101" s="27" t="n"/>
      <c r="H101" s="28">
        <f>IF(OR($B101="",$F101="",$G101=""),"",IF($G101&lt;=$F101,"",ROUND(($G101-$F101)*1440,0)))</f>
        <v/>
      </c>
      <c r="I101" s="24" t="n"/>
      <c r="J101" s="25" t="n"/>
      <c r="K101" s="24" t="n"/>
      <c r="L101" s="24" t="n"/>
      <c r="M101" s="29" t="n"/>
      <c r="N101" s="29" t="n"/>
      <c r="O101" s="24" t="n"/>
      <c r="P101" s="24" t="n"/>
      <c r="Q101" s="25" t="n"/>
      <c r="R101" s="24" t="n"/>
      <c r="S101" s="26" t="n"/>
      <c r="T101" s="24" t="n"/>
      <c r="U101" s="25" t="n"/>
      <c r="V101" s="30">
        <f>IF($B101="","",IF(OR($E101="",$F101="",$G101=""),"",IF(AND($K101&lt;&gt;"",SUMPRODUCT(($E$6:$E$205=$E101)*($K$6:$K$205=$K101)*($F$6:$F$205&lt;$G101)*($G$6:$G$205&gt;$F101)*($B$6:$B$205&lt;&gt;"")*($R$6:$R$205&lt;&gt;"Canceled"))&gt;1,$O101&lt;&gt;"",SUMPRODUCT(($E$6:$E$205=$E101)*($O$6:$O$205=$O101)*($F$6:$F$205&lt;$G101)*($G$6:$G$205&gt;$F101)*($B$6:$B$205&lt;&gt;"")*($R$6:$R$205&lt;&gt;"Canceled"))&gt;1),"Room and proctor conflict",IF(AND($K101&lt;&gt;"",SUMPRODUCT(($E$6:$E$205=$E101)*($K$6:$K$205=$K101)*($F$6:$F$205&lt;$G101)*($G$6:$G$205&gt;$F101)*($B$6:$B$205&lt;&gt;"")*($R$6:$R$205&lt;&gt;"Canceled"))&gt;1),"Room conflict",IF(AND($O101&lt;&gt;"",SUMPRODUCT(($E$6:$E$205=$E101)*($O$6:$O$205=$O101)*($F$6:$F$205&lt;$G101)*($G$6:$G$205&gt;$F101)*($B$6:$B$205&lt;&gt;"")*($R$6:$R$205&lt;&gt;"Canceled"))&gt;1),"Proctor conflict","No conflict")))))</f>
        <v/>
      </c>
      <c r="W101" s="30">
        <f>IF($B101="","",IF($L101="Online","Not applicable",IF(OR($M101="",$N101=""),"Details missing",IF($N101&gt;$M101,"Capacity exceeded","Capacity sufficient"))))</f>
        <v/>
      </c>
      <c r="X101" s="30">
        <f>IF($B101="","",IF(OR($C101="",$D101="",$E101="",$F101="",$G101="",$I101="",$J101="",$L101="",$N101="",$O101="",$Q101="",$R101="",$T101=""),"Complete required details",IF(OR($V101="Room conflict",$V101="Proctor conflict",$V101="Room and proctor conflict"),"Resolve scheduling conflict",IF($W101="Capacity exceeded","Move exam or reduce attendance",IF(AND($S101&lt;&gt;"",$S101&lt;TODAY(),$T101&lt;&gt;"Ready",$T101&lt;&gt;"Not required",$R101&lt;&gt;"Completed",$R101&lt;&gt;"Canceled"),"Materials overdue",IF(AND($E101&gt;=TODAY(),$E101&lt;=TODAY()+'Reference Data'!$B$3,OR($R101="Draft",$R101="Tentative")),"Confirm upcoming exam","No action needed"))))))</f>
        <v/>
      </c>
    </row>
    <row r="102">
      <c r="A102" s="23">
        <f>IF($B102="","",ROW()-5)</f>
        <v/>
      </c>
      <c r="B102" s="24" t="n"/>
      <c r="C102" s="24" t="n"/>
      <c r="D102" s="25" t="n"/>
      <c r="E102" s="26" t="n"/>
      <c r="F102" s="27" t="n"/>
      <c r="G102" s="27" t="n"/>
      <c r="H102" s="28">
        <f>IF(OR($B102="",$F102="",$G102=""),"",IF($G102&lt;=$F102,"",ROUND(($G102-$F102)*1440,0)))</f>
        <v/>
      </c>
      <c r="I102" s="24" t="n"/>
      <c r="J102" s="25" t="n"/>
      <c r="K102" s="24" t="n"/>
      <c r="L102" s="24" t="n"/>
      <c r="M102" s="29" t="n"/>
      <c r="N102" s="29" t="n"/>
      <c r="O102" s="24" t="n"/>
      <c r="P102" s="24" t="n"/>
      <c r="Q102" s="25" t="n"/>
      <c r="R102" s="24" t="n"/>
      <c r="S102" s="26" t="n"/>
      <c r="T102" s="24" t="n"/>
      <c r="U102" s="25" t="n"/>
      <c r="V102" s="30">
        <f>IF($B102="","",IF(OR($E102="",$F102="",$G102=""),"",IF(AND($K102&lt;&gt;"",SUMPRODUCT(($E$6:$E$205=$E102)*($K$6:$K$205=$K102)*($F$6:$F$205&lt;$G102)*($G$6:$G$205&gt;$F102)*($B$6:$B$205&lt;&gt;"")*($R$6:$R$205&lt;&gt;"Canceled"))&gt;1,$O102&lt;&gt;"",SUMPRODUCT(($E$6:$E$205=$E102)*($O$6:$O$205=$O102)*($F$6:$F$205&lt;$G102)*($G$6:$G$205&gt;$F102)*($B$6:$B$205&lt;&gt;"")*($R$6:$R$205&lt;&gt;"Canceled"))&gt;1),"Room and proctor conflict",IF(AND($K102&lt;&gt;"",SUMPRODUCT(($E$6:$E$205=$E102)*($K$6:$K$205=$K102)*($F$6:$F$205&lt;$G102)*($G$6:$G$205&gt;$F102)*($B$6:$B$205&lt;&gt;"")*($R$6:$R$205&lt;&gt;"Canceled"))&gt;1),"Room conflict",IF(AND($O102&lt;&gt;"",SUMPRODUCT(($E$6:$E$205=$E102)*($O$6:$O$205=$O102)*($F$6:$F$205&lt;$G102)*($G$6:$G$205&gt;$F102)*($B$6:$B$205&lt;&gt;"")*($R$6:$R$205&lt;&gt;"Canceled"))&gt;1),"Proctor conflict","No conflict")))))</f>
        <v/>
      </c>
      <c r="W102" s="30">
        <f>IF($B102="","",IF($L102="Online","Not applicable",IF(OR($M102="",$N102=""),"Details missing",IF($N102&gt;$M102,"Capacity exceeded","Capacity sufficient"))))</f>
        <v/>
      </c>
      <c r="X102" s="30">
        <f>IF($B102="","",IF(OR($C102="",$D102="",$E102="",$F102="",$G102="",$I102="",$J102="",$L102="",$N102="",$O102="",$Q102="",$R102="",$T102=""),"Complete required details",IF(OR($V102="Room conflict",$V102="Proctor conflict",$V102="Room and proctor conflict"),"Resolve scheduling conflict",IF($W102="Capacity exceeded","Move exam or reduce attendance",IF(AND($S102&lt;&gt;"",$S102&lt;TODAY(),$T102&lt;&gt;"Ready",$T102&lt;&gt;"Not required",$R102&lt;&gt;"Completed",$R102&lt;&gt;"Canceled"),"Materials overdue",IF(AND($E102&gt;=TODAY(),$E102&lt;=TODAY()+'Reference Data'!$B$3,OR($R102="Draft",$R102="Tentative")),"Confirm upcoming exam","No action needed"))))))</f>
        <v/>
      </c>
    </row>
    <row r="103">
      <c r="A103" s="23">
        <f>IF($B103="","",ROW()-5)</f>
        <v/>
      </c>
      <c r="B103" s="24" t="n"/>
      <c r="C103" s="24" t="n"/>
      <c r="D103" s="25" t="n"/>
      <c r="E103" s="26" t="n"/>
      <c r="F103" s="27" t="n"/>
      <c r="G103" s="27" t="n"/>
      <c r="H103" s="28">
        <f>IF(OR($B103="",$F103="",$G103=""),"",IF($G103&lt;=$F103,"",ROUND(($G103-$F103)*1440,0)))</f>
        <v/>
      </c>
      <c r="I103" s="24" t="n"/>
      <c r="J103" s="25" t="n"/>
      <c r="K103" s="24" t="n"/>
      <c r="L103" s="24" t="n"/>
      <c r="M103" s="29" t="n"/>
      <c r="N103" s="29" t="n"/>
      <c r="O103" s="24" t="n"/>
      <c r="P103" s="24" t="n"/>
      <c r="Q103" s="25" t="n"/>
      <c r="R103" s="24" t="n"/>
      <c r="S103" s="26" t="n"/>
      <c r="T103" s="24" t="n"/>
      <c r="U103" s="25" t="n"/>
      <c r="V103" s="30">
        <f>IF($B103="","",IF(OR($E103="",$F103="",$G103=""),"",IF(AND($K103&lt;&gt;"",SUMPRODUCT(($E$6:$E$205=$E103)*($K$6:$K$205=$K103)*($F$6:$F$205&lt;$G103)*($G$6:$G$205&gt;$F103)*($B$6:$B$205&lt;&gt;"")*($R$6:$R$205&lt;&gt;"Canceled"))&gt;1,$O103&lt;&gt;"",SUMPRODUCT(($E$6:$E$205=$E103)*($O$6:$O$205=$O103)*($F$6:$F$205&lt;$G103)*($G$6:$G$205&gt;$F103)*($B$6:$B$205&lt;&gt;"")*($R$6:$R$205&lt;&gt;"Canceled"))&gt;1),"Room and proctor conflict",IF(AND($K103&lt;&gt;"",SUMPRODUCT(($E$6:$E$205=$E103)*($K$6:$K$205=$K103)*($F$6:$F$205&lt;$G103)*($G$6:$G$205&gt;$F103)*($B$6:$B$205&lt;&gt;"")*($R$6:$R$205&lt;&gt;"Canceled"))&gt;1),"Room conflict",IF(AND($O103&lt;&gt;"",SUMPRODUCT(($E$6:$E$205=$E103)*($O$6:$O$205=$O103)*($F$6:$F$205&lt;$G103)*($G$6:$G$205&gt;$F103)*($B$6:$B$205&lt;&gt;"")*($R$6:$R$205&lt;&gt;"Canceled"))&gt;1),"Proctor conflict","No conflict")))))</f>
        <v/>
      </c>
      <c r="W103" s="30">
        <f>IF($B103="","",IF($L103="Online","Not applicable",IF(OR($M103="",$N103=""),"Details missing",IF($N103&gt;$M103,"Capacity exceeded","Capacity sufficient"))))</f>
        <v/>
      </c>
      <c r="X103" s="30">
        <f>IF($B103="","",IF(OR($C103="",$D103="",$E103="",$F103="",$G103="",$I103="",$J103="",$L103="",$N103="",$O103="",$Q103="",$R103="",$T103=""),"Complete required details",IF(OR($V103="Room conflict",$V103="Proctor conflict",$V103="Room and proctor conflict"),"Resolve scheduling conflict",IF($W103="Capacity exceeded","Move exam or reduce attendance",IF(AND($S103&lt;&gt;"",$S103&lt;TODAY(),$T103&lt;&gt;"Ready",$T103&lt;&gt;"Not required",$R103&lt;&gt;"Completed",$R103&lt;&gt;"Canceled"),"Materials overdue",IF(AND($E103&gt;=TODAY(),$E103&lt;=TODAY()+'Reference Data'!$B$3,OR($R103="Draft",$R103="Tentative")),"Confirm upcoming exam","No action needed"))))))</f>
        <v/>
      </c>
    </row>
    <row r="104">
      <c r="A104" s="23">
        <f>IF($B104="","",ROW()-5)</f>
        <v/>
      </c>
      <c r="B104" s="24" t="n"/>
      <c r="C104" s="24" t="n"/>
      <c r="D104" s="25" t="n"/>
      <c r="E104" s="26" t="n"/>
      <c r="F104" s="27" t="n"/>
      <c r="G104" s="27" t="n"/>
      <c r="H104" s="28">
        <f>IF(OR($B104="",$F104="",$G104=""),"",IF($G104&lt;=$F104,"",ROUND(($G104-$F104)*1440,0)))</f>
        <v/>
      </c>
      <c r="I104" s="24" t="n"/>
      <c r="J104" s="25" t="n"/>
      <c r="K104" s="24" t="n"/>
      <c r="L104" s="24" t="n"/>
      <c r="M104" s="29" t="n"/>
      <c r="N104" s="29" t="n"/>
      <c r="O104" s="24" t="n"/>
      <c r="P104" s="24" t="n"/>
      <c r="Q104" s="25" t="n"/>
      <c r="R104" s="24" t="n"/>
      <c r="S104" s="26" t="n"/>
      <c r="T104" s="24" t="n"/>
      <c r="U104" s="25" t="n"/>
      <c r="V104" s="30">
        <f>IF($B104="","",IF(OR($E104="",$F104="",$G104=""),"",IF(AND($K104&lt;&gt;"",SUMPRODUCT(($E$6:$E$205=$E104)*($K$6:$K$205=$K104)*($F$6:$F$205&lt;$G104)*($G$6:$G$205&gt;$F104)*($B$6:$B$205&lt;&gt;"")*($R$6:$R$205&lt;&gt;"Canceled"))&gt;1,$O104&lt;&gt;"",SUMPRODUCT(($E$6:$E$205=$E104)*($O$6:$O$205=$O104)*($F$6:$F$205&lt;$G104)*($G$6:$G$205&gt;$F104)*($B$6:$B$205&lt;&gt;"")*($R$6:$R$205&lt;&gt;"Canceled"))&gt;1),"Room and proctor conflict",IF(AND($K104&lt;&gt;"",SUMPRODUCT(($E$6:$E$205=$E104)*($K$6:$K$205=$K104)*($F$6:$F$205&lt;$G104)*($G$6:$G$205&gt;$F104)*($B$6:$B$205&lt;&gt;"")*($R$6:$R$205&lt;&gt;"Canceled"))&gt;1),"Room conflict",IF(AND($O104&lt;&gt;"",SUMPRODUCT(($E$6:$E$205=$E104)*($O$6:$O$205=$O104)*($F$6:$F$205&lt;$G104)*($G$6:$G$205&gt;$F104)*($B$6:$B$205&lt;&gt;"")*($R$6:$R$205&lt;&gt;"Canceled"))&gt;1),"Proctor conflict","No conflict")))))</f>
        <v/>
      </c>
      <c r="W104" s="30">
        <f>IF($B104="","",IF($L104="Online","Not applicable",IF(OR($M104="",$N104=""),"Details missing",IF($N104&gt;$M104,"Capacity exceeded","Capacity sufficient"))))</f>
        <v/>
      </c>
      <c r="X104" s="30">
        <f>IF($B104="","",IF(OR($C104="",$D104="",$E104="",$F104="",$G104="",$I104="",$J104="",$L104="",$N104="",$O104="",$Q104="",$R104="",$T104=""),"Complete required details",IF(OR($V104="Room conflict",$V104="Proctor conflict",$V104="Room and proctor conflict"),"Resolve scheduling conflict",IF($W104="Capacity exceeded","Move exam or reduce attendance",IF(AND($S104&lt;&gt;"",$S104&lt;TODAY(),$T104&lt;&gt;"Ready",$T104&lt;&gt;"Not required",$R104&lt;&gt;"Completed",$R104&lt;&gt;"Canceled"),"Materials overdue",IF(AND($E104&gt;=TODAY(),$E104&lt;=TODAY()+'Reference Data'!$B$3,OR($R104="Draft",$R104="Tentative")),"Confirm upcoming exam","No action needed"))))))</f>
        <v/>
      </c>
    </row>
    <row r="105">
      <c r="A105" s="23">
        <f>IF($B105="","",ROW()-5)</f>
        <v/>
      </c>
      <c r="B105" s="24" t="n"/>
      <c r="C105" s="24" t="n"/>
      <c r="D105" s="25" t="n"/>
      <c r="E105" s="26" t="n"/>
      <c r="F105" s="27" t="n"/>
      <c r="G105" s="27" t="n"/>
      <c r="H105" s="28">
        <f>IF(OR($B105="",$F105="",$G105=""),"",IF($G105&lt;=$F105,"",ROUND(($G105-$F105)*1440,0)))</f>
        <v/>
      </c>
      <c r="I105" s="24" t="n"/>
      <c r="J105" s="25" t="n"/>
      <c r="K105" s="24" t="n"/>
      <c r="L105" s="24" t="n"/>
      <c r="M105" s="29" t="n"/>
      <c r="N105" s="29" t="n"/>
      <c r="O105" s="24" t="n"/>
      <c r="P105" s="24" t="n"/>
      <c r="Q105" s="25" t="n"/>
      <c r="R105" s="24" t="n"/>
      <c r="S105" s="26" t="n"/>
      <c r="T105" s="24" t="n"/>
      <c r="U105" s="25" t="n"/>
      <c r="V105" s="30">
        <f>IF($B105="","",IF(OR($E105="",$F105="",$G105=""),"",IF(AND($K105&lt;&gt;"",SUMPRODUCT(($E$6:$E$205=$E105)*($K$6:$K$205=$K105)*($F$6:$F$205&lt;$G105)*($G$6:$G$205&gt;$F105)*($B$6:$B$205&lt;&gt;"")*($R$6:$R$205&lt;&gt;"Canceled"))&gt;1,$O105&lt;&gt;"",SUMPRODUCT(($E$6:$E$205=$E105)*($O$6:$O$205=$O105)*($F$6:$F$205&lt;$G105)*($G$6:$G$205&gt;$F105)*($B$6:$B$205&lt;&gt;"")*($R$6:$R$205&lt;&gt;"Canceled"))&gt;1),"Room and proctor conflict",IF(AND($K105&lt;&gt;"",SUMPRODUCT(($E$6:$E$205=$E105)*($K$6:$K$205=$K105)*($F$6:$F$205&lt;$G105)*($G$6:$G$205&gt;$F105)*($B$6:$B$205&lt;&gt;"")*($R$6:$R$205&lt;&gt;"Canceled"))&gt;1),"Room conflict",IF(AND($O105&lt;&gt;"",SUMPRODUCT(($E$6:$E$205=$E105)*($O$6:$O$205=$O105)*($F$6:$F$205&lt;$G105)*($G$6:$G$205&gt;$F105)*($B$6:$B$205&lt;&gt;"")*($R$6:$R$205&lt;&gt;"Canceled"))&gt;1),"Proctor conflict","No conflict")))))</f>
        <v/>
      </c>
      <c r="W105" s="30">
        <f>IF($B105="","",IF($L105="Online","Not applicable",IF(OR($M105="",$N105=""),"Details missing",IF($N105&gt;$M105,"Capacity exceeded","Capacity sufficient"))))</f>
        <v/>
      </c>
      <c r="X105" s="30">
        <f>IF($B105="","",IF(OR($C105="",$D105="",$E105="",$F105="",$G105="",$I105="",$J105="",$L105="",$N105="",$O105="",$Q105="",$R105="",$T105=""),"Complete required details",IF(OR($V105="Room conflict",$V105="Proctor conflict",$V105="Room and proctor conflict"),"Resolve scheduling conflict",IF($W105="Capacity exceeded","Move exam or reduce attendance",IF(AND($S105&lt;&gt;"",$S105&lt;TODAY(),$T105&lt;&gt;"Ready",$T105&lt;&gt;"Not required",$R105&lt;&gt;"Completed",$R105&lt;&gt;"Canceled"),"Materials overdue",IF(AND($E105&gt;=TODAY(),$E105&lt;=TODAY()+'Reference Data'!$B$3,OR($R105="Draft",$R105="Tentative")),"Confirm upcoming exam","No action needed"))))))</f>
        <v/>
      </c>
    </row>
    <row r="106">
      <c r="A106" s="23">
        <f>IF($B106="","",ROW()-5)</f>
        <v/>
      </c>
      <c r="B106" s="24" t="n"/>
      <c r="C106" s="24" t="n"/>
      <c r="D106" s="25" t="n"/>
      <c r="E106" s="26" t="n"/>
      <c r="F106" s="27" t="n"/>
      <c r="G106" s="27" t="n"/>
      <c r="H106" s="28">
        <f>IF(OR($B106="",$F106="",$G106=""),"",IF($G106&lt;=$F106,"",ROUND(($G106-$F106)*1440,0)))</f>
        <v/>
      </c>
      <c r="I106" s="24" t="n"/>
      <c r="J106" s="25" t="n"/>
      <c r="K106" s="24" t="n"/>
      <c r="L106" s="24" t="n"/>
      <c r="M106" s="29" t="n"/>
      <c r="N106" s="29" t="n"/>
      <c r="O106" s="24" t="n"/>
      <c r="P106" s="24" t="n"/>
      <c r="Q106" s="25" t="n"/>
      <c r="R106" s="24" t="n"/>
      <c r="S106" s="26" t="n"/>
      <c r="T106" s="24" t="n"/>
      <c r="U106" s="25" t="n"/>
      <c r="V106" s="30">
        <f>IF($B106="","",IF(OR($E106="",$F106="",$G106=""),"",IF(AND($K106&lt;&gt;"",SUMPRODUCT(($E$6:$E$205=$E106)*($K$6:$K$205=$K106)*($F$6:$F$205&lt;$G106)*($G$6:$G$205&gt;$F106)*($B$6:$B$205&lt;&gt;"")*($R$6:$R$205&lt;&gt;"Canceled"))&gt;1,$O106&lt;&gt;"",SUMPRODUCT(($E$6:$E$205=$E106)*($O$6:$O$205=$O106)*($F$6:$F$205&lt;$G106)*($G$6:$G$205&gt;$F106)*($B$6:$B$205&lt;&gt;"")*($R$6:$R$205&lt;&gt;"Canceled"))&gt;1),"Room and proctor conflict",IF(AND($K106&lt;&gt;"",SUMPRODUCT(($E$6:$E$205=$E106)*($K$6:$K$205=$K106)*($F$6:$F$205&lt;$G106)*($G$6:$G$205&gt;$F106)*($B$6:$B$205&lt;&gt;"")*($R$6:$R$205&lt;&gt;"Canceled"))&gt;1),"Room conflict",IF(AND($O106&lt;&gt;"",SUMPRODUCT(($E$6:$E$205=$E106)*($O$6:$O$205=$O106)*($F$6:$F$205&lt;$G106)*($G$6:$G$205&gt;$F106)*($B$6:$B$205&lt;&gt;"")*($R$6:$R$205&lt;&gt;"Canceled"))&gt;1),"Proctor conflict","No conflict")))))</f>
        <v/>
      </c>
      <c r="W106" s="30">
        <f>IF($B106="","",IF($L106="Online","Not applicable",IF(OR($M106="",$N106=""),"Details missing",IF($N106&gt;$M106,"Capacity exceeded","Capacity sufficient"))))</f>
        <v/>
      </c>
      <c r="X106" s="30">
        <f>IF($B106="","",IF(OR($C106="",$D106="",$E106="",$F106="",$G106="",$I106="",$J106="",$L106="",$N106="",$O106="",$Q106="",$R106="",$T106=""),"Complete required details",IF(OR($V106="Room conflict",$V106="Proctor conflict",$V106="Room and proctor conflict"),"Resolve scheduling conflict",IF($W106="Capacity exceeded","Move exam or reduce attendance",IF(AND($S106&lt;&gt;"",$S106&lt;TODAY(),$T106&lt;&gt;"Ready",$T106&lt;&gt;"Not required",$R106&lt;&gt;"Completed",$R106&lt;&gt;"Canceled"),"Materials overdue",IF(AND($E106&gt;=TODAY(),$E106&lt;=TODAY()+'Reference Data'!$B$3,OR($R106="Draft",$R106="Tentative")),"Confirm upcoming exam","No action needed"))))))</f>
        <v/>
      </c>
    </row>
    <row r="107">
      <c r="A107" s="23">
        <f>IF($B107="","",ROW()-5)</f>
        <v/>
      </c>
      <c r="B107" s="24" t="n"/>
      <c r="C107" s="24" t="n"/>
      <c r="D107" s="25" t="n"/>
      <c r="E107" s="26" t="n"/>
      <c r="F107" s="27" t="n"/>
      <c r="G107" s="27" t="n"/>
      <c r="H107" s="28">
        <f>IF(OR($B107="",$F107="",$G107=""),"",IF($G107&lt;=$F107,"",ROUND(($G107-$F107)*1440,0)))</f>
        <v/>
      </c>
      <c r="I107" s="24" t="n"/>
      <c r="J107" s="25" t="n"/>
      <c r="K107" s="24" t="n"/>
      <c r="L107" s="24" t="n"/>
      <c r="M107" s="29" t="n"/>
      <c r="N107" s="29" t="n"/>
      <c r="O107" s="24" t="n"/>
      <c r="P107" s="24" t="n"/>
      <c r="Q107" s="25" t="n"/>
      <c r="R107" s="24" t="n"/>
      <c r="S107" s="26" t="n"/>
      <c r="T107" s="24" t="n"/>
      <c r="U107" s="25" t="n"/>
      <c r="V107" s="30">
        <f>IF($B107="","",IF(OR($E107="",$F107="",$G107=""),"",IF(AND($K107&lt;&gt;"",SUMPRODUCT(($E$6:$E$205=$E107)*($K$6:$K$205=$K107)*($F$6:$F$205&lt;$G107)*($G$6:$G$205&gt;$F107)*($B$6:$B$205&lt;&gt;"")*($R$6:$R$205&lt;&gt;"Canceled"))&gt;1,$O107&lt;&gt;"",SUMPRODUCT(($E$6:$E$205=$E107)*($O$6:$O$205=$O107)*($F$6:$F$205&lt;$G107)*($G$6:$G$205&gt;$F107)*($B$6:$B$205&lt;&gt;"")*($R$6:$R$205&lt;&gt;"Canceled"))&gt;1),"Room and proctor conflict",IF(AND($K107&lt;&gt;"",SUMPRODUCT(($E$6:$E$205=$E107)*($K$6:$K$205=$K107)*($F$6:$F$205&lt;$G107)*($G$6:$G$205&gt;$F107)*($B$6:$B$205&lt;&gt;"")*($R$6:$R$205&lt;&gt;"Canceled"))&gt;1),"Room conflict",IF(AND($O107&lt;&gt;"",SUMPRODUCT(($E$6:$E$205=$E107)*($O$6:$O$205=$O107)*($F$6:$F$205&lt;$G107)*($G$6:$G$205&gt;$F107)*($B$6:$B$205&lt;&gt;"")*($R$6:$R$205&lt;&gt;"Canceled"))&gt;1),"Proctor conflict","No conflict")))))</f>
        <v/>
      </c>
      <c r="W107" s="30">
        <f>IF($B107="","",IF($L107="Online","Not applicable",IF(OR($M107="",$N107=""),"Details missing",IF($N107&gt;$M107,"Capacity exceeded","Capacity sufficient"))))</f>
        <v/>
      </c>
      <c r="X107" s="30">
        <f>IF($B107="","",IF(OR($C107="",$D107="",$E107="",$F107="",$G107="",$I107="",$J107="",$L107="",$N107="",$O107="",$Q107="",$R107="",$T107=""),"Complete required details",IF(OR($V107="Room conflict",$V107="Proctor conflict",$V107="Room and proctor conflict"),"Resolve scheduling conflict",IF($W107="Capacity exceeded","Move exam or reduce attendance",IF(AND($S107&lt;&gt;"",$S107&lt;TODAY(),$T107&lt;&gt;"Ready",$T107&lt;&gt;"Not required",$R107&lt;&gt;"Completed",$R107&lt;&gt;"Canceled"),"Materials overdue",IF(AND($E107&gt;=TODAY(),$E107&lt;=TODAY()+'Reference Data'!$B$3,OR($R107="Draft",$R107="Tentative")),"Confirm upcoming exam","No action needed"))))))</f>
        <v/>
      </c>
    </row>
    <row r="108">
      <c r="A108" s="23">
        <f>IF($B108="","",ROW()-5)</f>
        <v/>
      </c>
      <c r="B108" s="24" t="n"/>
      <c r="C108" s="24" t="n"/>
      <c r="D108" s="25" t="n"/>
      <c r="E108" s="26" t="n"/>
      <c r="F108" s="27" t="n"/>
      <c r="G108" s="27" t="n"/>
      <c r="H108" s="28">
        <f>IF(OR($B108="",$F108="",$G108=""),"",IF($G108&lt;=$F108,"",ROUND(($G108-$F108)*1440,0)))</f>
        <v/>
      </c>
      <c r="I108" s="24" t="n"/>
      <c r="J108" s="25" t="n"/>
      <c r="K108" s="24" t="n"/>
      <c r="L108" s="24" t="n"/>
      <c r="M108" s="29" t="n"/>
      <c r="N108" s="29" t="n"/>
      <c r="O108" s="24" t="n"/>
      <c r="P108" s="24" t="n"/>
      <c r="Q108" s="25" t="n"/>
      <c r="R108" s="24" t="n"/>
      <c r="S108" s="26" t="n"/>
      <c r="T108" s="24" t="n"/>
      <c r="U108" s="25" t="n"/>
      <c r="V108" s="30">
        <f>IF($B108="","",IF(OR($E108="",$F108="",$G108=""),"",IF(AND($K108&lt;&gt;"",SUMPRODUCT(($E$6:$E$205=$E108)*($K$6:$K$205=$K108)*($F$6:$F$205&lt;$G108)*($G$6:$G$205&gt;$F108)*($B$6:$B$205&lt;&gt;"")*($R$6:$R$205&lt;&gt;"Canceled"))&gt;1,$O108&lt;&gt;"",SUMPRODUCT(($E$6:$E$205=$E108)*($O$6:$O$205=$O108)*($F$6:$F$205&lt;$G108)*($G$6:$G$205&gt;$F108)*($B$6:$B$205&lt;&gt;"")*($R$6:$R$205&lt;&gt;"Canceled"))&gt;1),"Room and proctor conflict",IF(AND($K108&lt;&gt;"",SUMPRODUCT(($E$6:$E$205=$E108)*($K$6:$K$205=$K108)*($F$6:$F$205&lt;$G108)*($G$6:$G$205&gt;$F108)*($B$6:$B$205&lt;&gt;"")*($R$6:$R$205&lt;&gt;"Canceled"))&gt;1),"Room conflict",IF(AND($O108&lt;&gt;"",SUMPRODUCT(($E$6:$E$205=$E108)*($O$6:$O$205=$O108)*($F$6:$F$205&lt;$G108)*($G$6:$G$205&gt;$F108)*($B$6:$B$205&lt;&gt;"")*($R$6:$R$205&lt;&gt;"Canceled"))&gt;1),"Proctor conflict","No conflict")))))</f>
        <v/>
      </c>
      <c r="W108" s="30">
        <f>IF($B108="","",IF($L108="Online","Not applicable",IF(OR($M108="",$N108=""),"Details missing",IF($N108&gt;$M108,"Capacity exceeded","Capacity sufficient"))))</f>
        <v/>
      </c>
      <c r="X108" s="30">
        <f>IF($B108="","",IF(OR($C108="",$D108="",$E108="",$F108="",$G108="",$I108="",$J108="",$L108="",$N108="",$O108="",$Q108="",$R108="",$T108=""),"Complete required details",IF(OR($V108="Room conflict",$V108="Proctor conflict",$V108="Room and proctor conflict"),"Resolve scheduling conflict",IF($W108="Capacity exceeded","Move exam or reduce attendance",IF(AND($S108&lt;&gt;"",$S108&lt;TODAY(),$T108&lt;&gt;"Ready",$T108&lt;&gt;"Not required",$R108&lt;&gt;"Completed",$R108&lt;&gt;"Canceled"),"Materials overdue",IF(AND($E108&gt;=TODAY(),$E108&lt;=TODAY()+'Reference Data'!$B$3,OR($R108="Draft",$R108="Tentative")),"Confirm upcoming exam","No action needed"))))))</f>
        <v/>
      </c>
    </row>
    <row r="109">
      <c r="A109" s="23">
        <f>IF($B109="","",ROW()-5)</f>
        <v/>
      </c>
      <c r="B109" s="24" t="n"/>
      <c r="C109" s="24" t="n"/>
      <c r="D109" s="25" t="n"/>
      <c r="E109" s="26" t="n"/>
      <c r="F109" s="27" t="n"/>
      <c r="G109" s="27" t="n"/>
      <c r="H109" s="28">
        <f>IF(OR($B109="",$F109="",$G109=""),"",IF($G109&lt;=$F109,"",ROUND(($G109-$F109)*1440,0)))</f>
        <v/>
      </c>
      <c r="I109" s="24" t="n"/>
      <c r="J109" s="25" t="n"/>
      <c r="K109" s="24" t="n"/>
      <c r="L109" s="24" t="n"/>
      <c r="M109" s="29" t="n"/>
      <c r="N109" s="29" t="n"/>
      <c r="O109" s="24" t="n"/>
      <c r="P109" s="24" t="n"/>
      <c r="Q109" s="25" t="n"/>
      <c r="R109" s="24" t="n"/>
      <c r="S109" s="26" t="n"/>
      <c r="T109" s="24" t="n"/>
      <c r="U109" s="25" t="n"/>
      <c r="V109" s="30">
        <f>IF($B109="","",IF(OR($E109="",$F109="",$G109=""),"",IF(AND($K109&lt;&gt;"",SUMPRODUCT(($E$6:$E$205=$E109)*($K$6:$K$205=$K109)*($F$6:$F$205&lt;$G109)*($G$6:$G$205&gt;$F109)*($B$6:$B$205&lt;&gt;"")*($R$6:$R$205&lt;&gt;"Canceled"))&gt;1,$O109&lt;&gt;"",SUMPRODUCT(($E$6:$E$205=$E109)*($O$6:$O$205=$O109)*($F$6:$F$205&lt;$G109)*($G$6:$G$205&gt;$F109)*($B$6:$B$205&lt;&gt;"")*($R$6:$R$205&lt;&gt;"Canceled"))&gt;1),"Room and proctor conflict",IF(AND($K109&lt;&gt;"",SUMPRODUCT(($E$6:$E$205=$E109)*($K$6:$K$205=$K109)*($F$6:$F$205&lt;$G109)*($G$6:$G$205&gt;$F109)*($B$6:$B$205&lt;&gt;"")*($R$6:$R$205&lt;&gt;"Canceled"))&gt;1),"Room conflict",IF(AND($O109&lt;&gt;"",SUMPRODUCT(($E$6:$E$205=$E109)*($O$6:$O$205=$O109)*($F$6:$F$205&lt;$G109)*($G$6:$G$205&gt;$F109)*($B$6:$B$205&lt;&gt;"")*($R$6:$R$205&lt;&gt;"Canceled"))&gt;1),"Proctor conflict","No conflict")))))</f>
        <v/>
      </c>
      <c r="W109" s="30">
        <f>IF($B109="","",IF($L109="Online","Not applicable",IF(OR($M109="",$N109=""),"Details missing",IF($N109&gt;$M109,"Capacity exceeded","Capacity sufficient"))))</f>
        <v/>
      </c>
      <c r="X109" s="30">
        <f>IF($B109="","",IF(OR($C109="",$D109="",$E109="",$F109="",$G109="",$I109="",$J109="",$L109="",$N109="",$O109="",$Q109="",$R109="",$T109=""),"Complete required details",IF(OR($V109="Room conflict",$V109="Proctor conflict",$V109="Room and proctor conflict"),"Resolve scheduling conflict",IF($W109="Capacity exceeded","Move exam or reduce attendance",IF(AND($S109&lt;&gt;"",$S109&lt;TODAY(),$T109&lt;&gt;"Ready",$T109&lt;&gt;"Not required",$R109&lt;&gt;"Completed",$R109&lt;&gt;"Canceled"),"Materials overdue",IF(AND($E109&gt;=TODAY(),$E109&lt;=TODAY()+'Reference Data'!$B$3,OR($R109="Draft",$R109="Tentative")),"Confirm upcoming exam","No action needed"))))))</f>
        <v/>
      </c>
    </row>
    <row r="110">
      <c r="A110" s="23">
        <f>IF($B110="","",ROW()-5)</f>
        <v/>
      </c>
      <c r="B110" s="24" t="n"/>
      <c r="C110" s="24" t="n"/>
      <c r="D110" s="25" t="n"/>
      <c r="E110" s="26" t="n"/>
      <c r="F110" s="27" t="n"/>
      <c r="G110" s="27" t="n"/>
      <c r="H110" s="28">
        <f>IF(OR($B110="",$F110="",$G110=""),"",IF($G110&lt;=$F110,"",ROUND(($G110-$F110)*1440,0)))</f>
        <v/>
      </c>
      <c r="I110" s="24" t="n"/>
      <c r="J110" s="25" t="n"/>
      <c r="K110" s="24" t="n"/>
      <c r="L110" s="24" t="n"/>
      <c r="M110" s="29" t="n"/>
      <c r="N110" s="29" t="n"/>
      <c r="O110" s="24" t="n"/>
      <c r="P110" s="24" t="n"/>
      <c r="Q110" s="25" t="n"/>
      <c r="R110" s="24" t="n"/>
      <c r="S110" s="26" t="n"/>
      <c r="T110" s="24" t="n"/>
      <c r="U110" s="25" t="n"/>
      <c r="V110" s="30">
        <f>IF($B110="","",IF(OR($E110="",$F110="",$G110=""),"",IF(AND($K110&lt;&gt;"",SUMPRODUCT(($E$6:$E$205=$E110)*($K$6:$K$205=$K110)*($F$6:$F$205&lt;$G110)*($G$6:$G$205&gt;$F110)*($B$6:$B$205&lt;&gt;"")*($R$6:$R$205&lt;&gt;"Canceled"))&gt;1,$O110&lt;&gt;"",SUMPRODUCT(($E$6:$E$205=$E110)*($O$6:$O$205=$O110)*($F$6:$F$205&lt;$G110)*($G$6:$G$205&gt;$F110)*($B$6:$B$205&lt;&gt;"")*($R$6:$R$205&lt;&gt;"Canceled"))&gt;1),"Room and proctor conflict",IF(AND($K110&lt;&gt;"",SUMPRODUCT(($E$6:$E$205=$E110)*($K$6:$K$205=$K110)*($F$6:$F$205&lt;$G110)*($G$6:$G$205&gt;$F110)*($B$6:$B$205&lt;&gt;"")*($R$6:$R$205&lt;&gt;"Canceled"))&gt;1),"Room conflict",IF(AND($O110&lt;&gt;"",SUMPRODUCT(($E$6:$E$205=$E110)*($O$6:$O$205=$O110)*($F$6:$F$205&lt;$G110)*($G$6:$G$205&gt;$F110)*($B$6:$B$205&lt;&gt;"")*($R$6:$R$205&lt;&gt;"Canceled"))&gt;1),"Proctor conflict","No conflict")))))</f>
        <v/>
      </c>
      <c r="W110" s="30">
        <f>IF($B110="","",IF($L110="Online","Not applicable",IF(OR($M110="",$N110=""),"Details missing",IF($N110&gt;$M110,"Capacity exceeded","Capacity sufficient"))))</f>
        <v/>
      </c>
      <c r="X110" s="30">
        <f>IF($B110="","",IF(OR($C110="",$D110="",$E110="",$F110="",$G110="",$I110="",$J110="",$L110="",$N110="",$O110="",$Q110="",$R110="",$T110=""),"Complete required details",IF(OR($V110="Room conflict",$V110="Proctor conflict",$V110="Room and proctor conflict"),"Resolve scheduling conflict",IF($W110="Capacity exceeded","Move exam or reduce attendance",IF(AND($S110&lt;&gt;"",$S110&lt;TODAY(),$T110&lt;&gt;"Ready",$T110&lt;&gt;"Not required",$R110&lt;&gt;"Completed",$R110&lt;&gt;"Canceled"),"Materials overdue",IF(AND($E110&gt;=TODAY(),$E110&lt;=TODAY()+'Reference Data'!$B$3,OR($R110="Draft",$R110="Tentative")),"Confirm upcoming exam","No action needed"))))))</f>
        <v/>
      </c>
    </row>
    <row r="111">
      <c r="A111" s="23">
        <f>IF($B111="","",ROW()-5)</f>
        <v/>
      </c>
      <c r="B111" s="24" t="n"/>
      <c r="C111" s="24" t="n"/>
      <c r="D111" s="25" t="n"/>
      <c r="E111" s="26" t="n"/>
      <c r="F111" s="27" t="n"/>
      <c r="G111" s="27" t="n"/>
      <c r="H111" s="28">
        <f>IF(OR($B111="",$F111="",$G111=""),"",IF($G111&lt;=$F111,"",ROUND(($G111-$F111)*1440,0)))</f>
        <v/>
      </c>
      <c r="I111" s="24" t="n"/>
      <c r="J111" s="25" t="n"/>
      <c r="K111" s="24" t="n"/>
      <c r="L111" s="24" t="n"/>
      <c r="M111" s="29" t="n"/>
      <c r="N111" s="29" t="n"/>
      <c r="O111" s="24" t="n"/>
      <c r="P111" s="24" t="n"/>
      <c r="Q111" s="25" t="n"/>
      <c r="R111" s="24" t="n"/>
      <c r="S111" s="26" t="n"/>
      <c r="T111" s="24" t="n"/>
      <c r="U111" s="25" t="n"/>
      <c r="V111" s="30">
        <f>IF($B111="","",IF(OR($E111="",$F111="",$G111=""),"",IF(AND($K111&lt;&gt;"",SUMPRODUCT(($E$6:$E$205=$E111)*($K$6:$K$205=$K111)*($F$6:$F$205&lt;$G111)*($G$6:$G$205&gt;$F111)*($B$6:$B$205&lt;&gt;"")*($R$6:$R$205&lt;&gt;"Canceled"))&gt;1,$O111&lt;&gt;"",SUMPRODUCT(($E$6:$E$205=$E111)*($O$6:$O$205=$O111)*($F$6:$F$205&lt;$G111)*($G$6:$G$205&gt;$F111)*($B$6:$B$205&lt;&gt;"")*($R$6:$R$205&lt;&gt;"Canceled"))&gt;1),"Room and proctor conflict",IF(AND($K111&lt;&gt;"",SUMPRODUCT(($E$6:$E$205=$E111)*($K$6:$K$205=$K111)*($F$6:$F$205&lt;$G111)*($G$6:$G$205&gt;$F111)*($B$6:$B$205&lt;&gt;"")*($R$6:$R$205&lt;&gt;"Canceled"))&gt;1),"Room conflict",IF(AND($O111&lt;&gt;"",SUMPRODUCT(($E$6:$E$205=$E111)*($O$6:$O$205=$O111)*($F$6:$F$205&lt;$G111)*($G$6:$G$205&gt;$F111)*($B$6:$B$205&lt;&gt;"")*($R$6:$R$205&lt;&gt;"Canceled"))&gt;1),"Proctor conflict","No conflict")))))</f>
        <v/>
      </c>
      <c r="W111" s="30">
        <f>IF($B111="","",IF($L111="Online","Not applicable",IF(OR($M111="",$N111=""),"Details missing",IF($N111&gt;$M111,"Capacity exceeded","Capacity sufficient"))))</f>
        <v/>
      </c>
      <c r="X111" s="30">
        <f>IF($B111="","",IF(OR($C111="",$D111="",$E111="",$F111="",$G111="",$I111="",$J111="",$L111="",$N111="",$O111="",$Q111="",$R111="",$T111=""),"Complete required details",IF(OR($V111="Room conflict",$V111="Proctor conflict",$V111="Room and proctor conflict"),"Resolve scheduling conflict",IF($W111="Capacity exceeded","Move exam or reduce attendance",IF(AND($S111&lt;&gt;"",$S111&lt;TODAY(),$T111&lt;&gt;"Ready",$T111&lt;&gt;"Not required",$R111&lt;&gt;"Completed",$R111&lt;&gt;"Canceled"),"Materials overdue",IF(AND($E111&gt;=TODAY(),$E111&lt;=TODAY()+'Reference Data'!$B$3,OR($R111="Draft",$R111="Tentative")),"Confirm upcoming exam","No action needed"))))))</f>
        <v/>
      </c>
    </row>
    <row r="112">
      <c r="A112" s="23">
        <f>IF($B112="","",ROW()-5)</f>
        <v/>
      </c>
      <c r="B112" s="24" t="n"/>
      <c r="C112" s="24" t="n"/>
      <c r="D112" s="25" t="n"/>
      <c r="E112" s="26" t="n"/>
      <c r="F112" s="27" t="n"/>
      <c r="G112" s="27" t="n"/>
      <c r="H112" s="28">
        <f>IF(OR($B112="",$F112="",$G112=""),"",IF($G112&lt;=$F112,"",ROUND(($G112-$F112)*1440,0)))</f>
        <v/>
      </c>
      <c r="I112" s="24" t="n"/>
      <c r="J112" s="25" t="n"/>
      <c r="K112" s="24" t="n"/>
      <c r="L112" s="24" t="n"/>
      <c r="M112" s="29" t="n"/>
      <c r="N112" s="29" t="n"/>
      <c r="O112" s="24" t="n"/>
      <c r="P112" s="24" t="n"/>
      <c r="Q112" s="25" t="n"/>
      <c r="R112" s="24" t="n"/>
      <c r="S112" s="26" t="n"/>
      <c r="T112" s="24" t="n"/>
      <c r="U112" s="25" t="n"/>
      <c r="V112" s="30">
        <f>IF($B112="","",IF(OR($E112="",$F112="",$G112=""),"",IF(AND($K112&lt;&gt;"",SUMPRODUCT(($E$6:$E$205=$E112)*($K$6:$K$205=$K112)*($F$6:$F$205&lt;$G112)*($G$6:$G$205&gt;$F112)*($B$6:$B$205&lt;&gt;"")*($R$6:$R$205&lt;&gt;"Canceled"))&gt;1,$O112&lt;&gt;"",SUMPRODUCT(($E$6:$E$205=$E112)*($O$6:$O$205=$O112)*($F$6:$F$205&lt;$G112)*($G$6:$G$205&gt;$F112)*($B$6:$B$205&lt;&gt;"")*($R$6:$R$205&lt;&gt;"Canceled"))&gt;1),"Room and proctor conflict",IF(AND($K112&lt;&gt;"",SUMPRODUCT(($E$6:$E$205=$E112)*($K$6:$K$205=$K112)*($F$6:$F$205&lt;$G112)*($G$6:$G$205&gt;$F112)*($B$6:$B$205&lt;&gt;"")*($R$6:$R$205&lt;&gt;"Canceled"))&gt;1),"Room conflict",IF(AND($O112&lt;&gt;"",SUMPRODUCT(($E$6:$E$205=$E112)*($O$6:$O$205=$O112)*($F$6:$F$205&lt;$G112)*($G$6:$G$205&gt;$F112)*($B$6:$B$205&lt;&gt;"")*($R$6:$R$205&lt;&gt;"Canceled"))&gt;1),"Proctor conflict","No conflict")))))</f>
        <v/>
      </c>
      <c r="W112" s="30">
        <f>IF($B112="","",IF($L112="Online","Not applicable",IF(OR($M112="",$N112=""),"Details missing",IF($N112&gt;$M112,"Capacity exceeded","Capacity sufficient"))))</f>
        <v/>
      </c>
      <c r="X112" s="30">
        <f>IF($B112="","",IF(OR($C112="",$D112="",$E112="",$F112="",$G112="",$I112="",$J112="",$L112="",$N112="",$O112="",$Q112="",$R112="",$T112=""),"Complete required details",IF(OR($V112="Room conflict",$V112="Proctor conflict",$V112="Room and proctor conflict"),"Resolve scheduling conflict",IF($W112="Capacity exceeded","Move exam or reduce attendance",IF(AND($S112&lt;&gt;"",$S112&lt;TODAY(),$T112&lt;&gt;"Ready",$T112&lt;&gt;"Not required",$R112&lt;&gt;"Completed",$R112&lt;&gt;"Canceled"),"Materials overdue",IF(AND($E112&gt;=TODAY(),$E112&lt;=TODAY()+'Reference Data'!$B$3,OR($R112="Draft",$R112="Tentative")),"Confirm upcoming exam","No action needed"))))))</f>
        <v/>
      </c>
    </row>
    <row r="113">
      <c r="A113" s="23">
        <f>IF($B113="","",ROW()-5)</f>
        <v/>
      </c>
      <c r="B113" s="24" t="n"/>
      <c r="C113" s="24" t="n"/>
      <c r="D113" s="25" t="n"/>
      <c r="E113" s="26" t="n"/>
      <c r="F113" s="27" t="n"/>
      <c r="G113" s="27" t="n"/>
      <c r="H113" s="28">
        <f>IF(OR($B113="",$F113="",$G113=""),"",IF($G113&lt;=$F113,"",ROUND(($G113-$F113)*1440,0)))</f>
        <v/>
      </c>
      <c r="I113" s="24" t="n"/>
      <c r="J113" s="25" t="n"/>
      <c r="K113" s="24" t="n"/>
      <c r="L113" s="24" t="n"/>
      <c r="M113" s="29" t="n"/>
      <c r="N113" s="29" t="n"/>
      <c r="O113" s="24" t="n"/>
      <c r="P113" s="24" t="n"/>
      <c r="Q113" s="25" t="n"/>
      <c r="R113" s="24" t="n"/>
      <c r="S113" s="26" t="n"/>
      <c r="T113" s="24" t="n"/>
      <c r="U113" s="25" t="n"/>
      <c r="V113" s="30">
        <f>IF($B113="","",IF(OR($E113="",$F113="",$G113=""),"",IF(AND($K113&lt;&gt;"",SUMPRODUCT(($E$6:$E$205=$E113)*($K$6:$K$205=$K113)*($F$6:$F$205&lt;$G113)*($G$6:$G$205&gt;$F113)*($B$6:$B$205&lt;&gt;"")*($R$6:$R$205&lt;&gt;"Canceled"))&gt;1,$O113&lt;&gt;"",SUMPRODUCT(($E$6:$E$205=$E113)*($O$6:$O$205=$O113)*($F$6:$F$205&lt;$G113)*($G$6:$G$205&gt;$F113)*($B$6:$B$205&lt;&gt;"")*($R$6:$R$205&lt;&gt;"Canceled"))&gt;1),"Room and proctor conflict",IF(AND($K113&lt;&gt;"",SUMPRODUCT(($E$6:$E$205=$E113)*($K$6:$K$205=$K113)*($F$6:$F$205&lt;$G113)*($G$6:$G$205&gt;$F113)*($B$6:$B$205&lt;&gt;"")*($R$6:$R$205&lt;&gt;"Canceled"))&gt;1),"Room conflict",IF(AND($O113&lt;&gt;"",SUMPRODUCT(($E$6:$E$205=$E113)*($O$6:$O$205=$O113)*($F$6:$F$205&lt;$G113)*($G$6:$G$205&gt;$F113)*($B$6:$B$205&lt;&gt;"")*($R$6:$R$205&lt;&gt;"Canceled"))&gt;1),"Proctor conflict","No conflict")))))</f>
        <v/>
      </c>
      <c r="W113" s="30">
        <f>IF($B113="","",IF($L113="Online","Not applicable",IF(OR($M113="",$N113=""),"Details missing",IF($N113&gt;$M113,"Capacity exceeded","Capacity sufficient"))))</f>
        <v/>
      </c>
      <c r="X113" s="30">
        <f>IF($B113="","",IF(OR($C113="",$D113="",$E113="",$F113="",$G113="",$I113="",$J113="",$L113="",$N113="",$O113="",$Q113="",$R113="",$T113=""),"Complete required details",IF(OR($V113="Room conflict",$V113="Proctor conflict",$V113="Room and proctor conflict"),"Resolve scheduling conflict",IF($W113="Capacity exceeded","Move exam or reduce attendance",IF(AND($S113&lt;&gt;"",$S113&lt;TODAY(),$T113&lt;&gt;"Ready",$T113&lt;&gt;"Not required",$R113&lt;&gt;"Completed",$R113&lt;&gt;"Canceled"),"Materials overdue",IF(AND($E113&gt;=TODAY(),$E113&lt;=TODAY()+'Reference Data'!$B$3,OR($R113="Draft",$R113="Tentative")),"Confirm upcoming exam","No action needed"))))))</f>
        <v/>
      </c>
    </row>
    <row r="114">
      <c r="A114" s="23">
        <f>IF($B114="","",ROW()-5)</f>
        <v/>
      </c>
      <c r="B114" s="24" t="n"/>
      <c r="C114" s="24" t="n"/>
      <c r="D114" s="25" t="n"/>
      <c r="E114" s="26" t="n"/>
      <c r="F114" s="27" t="n"/>
      <c r="G114" s="27" t="n"/>
      <c r="H114" s="28">
        <f>IF(OR($B114="",$F114="",$G114=""),"",IF($G114&lt;=$F114,"",ROUND(($G114-$F114)*1440,0)))</f>
        <v/>
      </c>
      <c r="I114" s="24" t="n"/>
      <c r="J114" s="25" t="n"/>
      <c r="K114" s="24" t="n"/>
      <c r="L114" s="24" t="n"/>
      <c r="M114" s="29" t="n"/>
      <c r="N114" s="29" t="n"/>
      <c r="O114" s="24" t="n"/>
      <c r="P114" s="24" t="n"/>
      <c r="Q114" s="25" t="n"/>
      <c r="R114" s="24" t="n"/>
      <c r="S114" s="26" t="n"/>
      <c r="T114" s="24" t="n"/>
      <c r="U114" s="25" t="n"/>
      <c r="V114" s="30">
        <f>IF($B114="","",IF(OR($E114="",$F114="",$G114=""),"",IF(AND($K114&lt;&gt;"",SUMPRODUCT(($E$6:$E$205=$E114)*($K$6:$K$205=$K114)*($F$6:$F$205&lt;$G114)*($G$6:$G$205&gt;$F114)*($B$6:$B$205&lt;&gt;"")*($R$6:$R$205&lt;&gt;"Canceled"))&gt;1,$O114&lt;&gt;"",SUMPRODUCT(($E$6:$E$205=$E114)*($O$6:$O$205=$O114)*($F$6:$F$205&lt;$G114)*($G$6:$G$205&gt;$F114)*($B$6:$B$205&lt;&gt;"")*($R$6:$R$205&lt;&gt;"Canceled"))&gt;1),"Room and proctor conflict",IF(AND($K114&lt;&gt;"",SUMPRODUCT(($E$6:$E$205=$E114)*($K$6:$K$205=$K114)*($F$6:$F$205&lt;$G114)*($G$6:$G$205&gt;$F114)*($B$6:$B$205&lt;&gt;"")*($R$6:$R$205&lt;&gt;"Canceled"))&gt;1),"Room conflict",IF(AND($O114&lt;&gt;"",SUMPRODUCT(($E$6:$E$205=$E114)*($O$6:$O$205=$O114)*($F$6:$F$205&lt;$G114)*($G$6:$G$205&gt;$F114)*($B$6:$B$205&lt;&gt;"")*($R$6:$R$205&lt;&gt;"Canceled"))&gt;1),"Proctor conflict","No conflict")))))</f>
        <v/>
      </c>
      <c r="W114" s="30">
        <f>IF($B114="","",IF($L114="Online","Not applicable",IF(OR($M114="",$N114=""),"Details missing",IF($N114&gt;$M114,"Capacity exceeded","Capacity sufficient"))))</f>
        <v/>
      </c>
      <c r="X114" s="30">
        <f>IF($B114="","",IF(OR($C114="",$D114="",$E114="",$F114="",$G114="",$I114="",$J114="",$L114="",$N114="",$O114="",$Q114="",$R114="",$T114=""),"Complete required details",IF(OR($V114="Room conflict",$V114="Proctor conflict",$V114="Room and proctor conflict"),"Resolve scheduling conflict",IF($W114="Capacity exceeded","Move exam or reduce attendance",IF(AND($S114&lt;&gt;"",$S114&lt;TODAY(),$T114&lt;&gt;"Ready",$T114&lt;&gt;"Not required",$R114&lt;&gt;"Completed",$R114&lt;&gt;"Canceled"),"Materials overdue",IF(AND($E114&gt;=TODAY(),$E114&lt;=TODAY()+'Reference Data'!$B$3,OR($R114="Draft",$R114="Tentative")),"Confirm upcoming exam","No action needed"))))))</f>
        <v/>
      </c>
    </row>
    <row r="115">
      <c r="A115" s="23">
        <f>IF($B115="","",ROW()-5)</f>
        <v/>
      </c>
      <c r="B115" s="24" t="n"/>
      <c r="C115" s="24" t="n"/>
      <c r="D115" s="25" t="n"/>
      <c r="E115" s="26" t="n"/>
      <c r="F115" s="27" t="n"/>
      <c r="G115" s="27" t="n"/>
      <c r="H115" s="28">
        <f>IF(OR($B115="",$F115="",$G115=""),"",IF($G115&lt;=$F115,"",ROUND(($G115-$F115)*1440,0)))</f>
        <v/>
      </c>
      <c r="I115" s="24" t="n"/>
      <c r="J115" s="25" t="n"/>
      <c r="K115" s="24" t="n"/>
      <c r="L115" s="24" t="n"/>
      <c r="M115" s="29" t="n"/>
      <c r="N115" s="29" t="n"/>
      <c r="O115" s="24" t="n"/>
      <c r="P115" s="24" t="n"/>
      <c r="Q115" s="25" t="n"/>
      <c r="R115" s="24" t="n"/>
      <c r="S115" s="26" t="n"/>
      <c r="T115" s="24" t="n"/>
      <c r="U115" s="25" t="n"/>
      <c r="V115" s="30">
        <f>IF($B115="","",IF(OR($E115="",$F115="",$G115=""),"",IF(AND($K115&lt;&gt;"",SUMPRODUCT(($E$6:$E$205=$E115)*($K$6:$K$205=$K115)*($F$6:$F$205&lt;$G115)*($G$6:$G$205&gt;$F115)*($B$6:$B$205&lt;&gt;"")*($R$6:$R$205&lt;&gt;"Canceled"))&gt;1,$O115&lt;&gt;"",SUMPRODUCT(($E$6:$E$205=$E115)*($O$6:$O$205=$O115)*($F$6:$F$205&lt;$G115)*($G$6:$G$205&gt;$F115)*($B$6:$B$205&lt;&gt;"")*($R$6:$R$205&lt;&gt;"Canceled"))&gt;1),"Room and proctor conflict",IF(AND($K115&lt;&gt;"",SUMPRODUCT(($E$6:$E$205=$E115)*($K$6:$K$205=$K115)*($F$6:$F$205&lt;$G115)*($G$6:$G$205&gt;$F115)*($B$6:$B$205&lt;&gt;"")*($R$6:$R$205&lt;&gt;"Canceled"))&gt;1),"Room conflict",IF(AND($O115&lt;&gt;"",SUMPRODUCT(($E$6:$E$205=$E115)*($O$6:$O$205=$O115)*($F$6:$F$205&lt;$G115)*($G$6:$G$205&gt;$F115)*($B$6:$B$205&lt;&gt;"")*($R$6:$R$205&lt;&gt;"Canceled"))&gt;1),"Proctor conflict","No conflict")))))</f>
        <v/>
      </c>
      <c r="W115" s="30">
        <f>IF($B115="","",IF($L115="Online","Not applicable",IF(OR($M115="",$N115=""),"Details missing",IF($N115&gt;$M115,"Capacity exceeded","Capacity sufficient"))))</f>
        <v/>
      </c>
      <c r="X115" s="30">
        <f>IF($B115="","",IF(OR($C115="",$D115="",$E115="",$F115="",$G115="",$I115="",$J115="",$L115="",$N115="",$O115="",$Q115="",$R115="",$T115=""),"Complete required details",IF(OR($V115="Room conflict",$V115="Proctor conflict",$V115="Room and proctor conflict"),"Resolve scheduling conflict",IF($W115="Capacity exceeded","Move exam or reduce attendance",IF(AND($S115&lt;&gt;"",$S115&lt;TODAY(),$T115&lt;&gt;"Ready",$T115&lt;&gt;"Not required",$R115&lt;&gt;"Completed",$R115&lt;&gt;"Canceled"),"Materials overdue",IF(AND($E115&gt;=TODAY(),$E115&lt;=TODAY()+'Reference Data'!$B$3,OR($R115="Draft",$R115="Tentative")),"Confirm upcoming exam","No action needed"))))))</f>
        <v/>
      </c>
    </row>
    <row r="116">
      <c r="A116" s="23">
        <f>IF($B116="","",ROW()-5)</f>
        <v/>
      </c>
      <c r="B116" s="24" t="n"/>
      <c r="C116" s="24" t="n"/>
      <c r="D116" s="25" t="n"/>
      <c r="E116" s="26" t="n"/>
      <c r="F116" s="27" t="n"/>
      <c r="G116" s="27" t="n"/>
      <c r="H116" s="28">
        <f>IF(OR($B116="",$F116="",$G116=""),"",IF($G116&lt;=$F116,"",ROUND(($G116-$F116)*1440,0)))</f>
        <v/>
      </c>
      <c r="I116" s="24" t="n"/>
      <c r="J116" s="25" t="n"/>
      <c r="K116" s="24" t="n"/>
      <c r="L116" s="24" t="n"/>
      <c r="M116" s="29" t="n"/>
      <c r="N116" s="29" t="n"/>
      <c r="O116" s="24" t="n"/>
      <c r="P116" s="24" t="n"/>
      <c r="Q116" s="25" t="n"/>
      <c r="R116" s="24" t="n"/>
      <c r="S116" s="26" t="n"/>
      <c r="T116" s="24" t="n"/>
      <c r="U116" s="25" t="n"/>
      <c r="V116" s="30">
        <f>IF($B116="","",IF(OR($E116="",$F116="",$G116=""),"",IF(AND($K116&lt;&gt;"",SUMPRODUCT(($E$6:$E$205=$E116)*($K$6:$K$205=$K116)*($F$6:$F$205&lt;$G116)*($G$6:$G$205&gt;$F116)*($B$6:$B$205&lt;&gt;"")*($R$6:$R$205&lt;&gt;"Canceled"))&gt;1,$O116&lt;&gt;"",SUMPRODUCT(($E$6:$E$205=$E116)*($O$6:$O$205=$O116)*($F$6:$F$205&lt;$G116)*($G$6:$G$205&gt;$F116)*($B$6:$B$205&lt;&gt;"")*($R$6:$R$205&lt;&gt;"Canceled"))&gt;1),"Room and proctor conflict",IF(AND($K116&lt;&gt;"",SUMPRODUCT(($E$6:$E$205=$E116)*($K$6:$K$205=$K116)*($F$6:$F$205&lt;$G116)*($G$6:$G$205&gt;$F116)*($B$6:$B$205&lt;&gt;"")*($R$6:$R$205&lt;&gt;"Canceled"))&gt;1),"Room conflict",IF(AND($O116&lt;&gt;"",SUMPRODUCT(($E$6:$E$205=$E116)*($O$6:$O$205=$O116)*($F$6:$F$205&lt;$G116)*($G$6:$G$205&gt;$F116)*($B$6:$B$205&lt;&gt;"")*($R$6:$R$205&lt;&gt;"Canceled"))&gt;1),"Proctor conflict","No conflict")))))</f>
        <v/>
      </c>
      <c r="W116" s="30">
        <f>IF($B116="","",IF($L116="Online","Not applicable",IF(OR($M116="",$N116=""),"Details missing",IF($N116&gt;$M116,"Capacity exceeded","Capacity sufficient"))))</f>
        <v/>
      </c>
      <c r="X116" s="30">
        <f>IF($B116="","",IF(OR($C116="",$D116="",$E116="",$F116="",$G116="",$I116="",$J116="",$L116="",$N116="",$O116="",$Q116="",$R116="",$T116=""),"Complete required details",IF(OR($V116="Room conflict",$V116="Proctor conflict",$V116="Room and proctor conflict"),"Resolve scheduling conflict",IF($W116="Capacity exceeded","Move exam or reduce attendance",IF(AND($S116&lt;&gt;"",$S116&lt;TODAY(),$T116&lt;&gt;"Ready",$T116&lt;&gt;"Not required",$R116&lt;&gt;"Completed",$R116&lt;&gt;"Canceled"),"Materials overdue",IF(AND($E116&gt;=TODAY(),$E116&lt;=TODAY()+'Reference Data'!$B$3,OR($R116="Draft",$R116="Tentative")),"Confirm upcoming exam","No action needed"))))))</f>
        <v/>
      </c>
    </row>
    <row r="117">
      <c r="A117" s="23">
        <f>IF($B117="","",ROW()-5)</f>
        <v/>
      </c>
      <c r="B117" s="24" t="n"/>
      <c r="C117" s="24" t="n"/>
      <c r="D117" s="25" t="n"/>
      <c r="E117" s="26" t="n"/>
      <c r="F117" s="27" t="n"/>
      <c r="G117" s="27" t="n"/>
      <c r="H117" s="28">
        <f>IF(OR($B117="",$F117="",$G117=""),"",IF($G117&lt;=$F117,"",ROUND(($G117-$F117)*1440,0)))</f>
        <v/>
      </c>
      <c r="I117" s="24" t="n"/>
      <c r="J117" s="25" t="n"/>
      <c r="K117" s="24" t="n"/>
      <c r="L117" s="24" t="n"/>
      <c r="M117" s="29" t="n"/>
      <c r="N117" s="29" t="n"/>
      <c r="O117" s="24" t="n"/>
      <c r="P117" s="24" t="n"/>
      <c r="Q117" s="25" t="n"/>
      <c r="R117" s="24" t="n"/>
      <c r="S117" s="26" t="n"/>
      <c r="T117" s="24" t="n"/>
      <c r="U117" s="25" t="n"/>
      <c r="V117" s="30">
        <f>IF($B117="","",IF(OR($E117="",$F117="",$G117=""),"",IF(AND($K117&lt;&gt;"",SUMPRODUCT(($E$6:$E$205=$E117)*($K$6:$K$205=$K117)*($F$6:$F$205&lt;$G117)*($G$6:$G$205&gt;$F117)*($B$6:$B$205&lt;&gt;"")*($R$6:$R$205&lt;&gt;"Canceled"))&gt;1,$O117&lt;&gt;"",SUMPRODUCT(($E$6:$E$205=$E117)*($O$6:$O$205=$O117)*($F$6:$F$205&lt;$G117)*($G$6:$G$205&gt;$F117)*($B$6:$B$205&lt;&gt;"")*($R$6:$R$205&lt;&gt;"Canceled"))&gt;1),"Room and proctor conflict",IF(AND($K117&lt;&gt;"",SUMPRODUCT(($E$6:$E$205=$E117)*($K$6:$K$205=$K117)*($F$6:$F$205&lt;$G117)*($G$6:$G$205&gt;$F117)*($B$6:$B$205&lt;&gt;"")*($R$6:$R$205&lt;&gt;"Canceled"))&gt;1),"Room conflict",IF(AND($O117&lt;&gt;"",SUMPRODUCT(($E$6:$E$205=$E117)*($O$6:$O$205=$O117)*($F$6:$F$205&lt;$G117)*($G$6:$G$205&gt;$F117)*($B$6:$B$205&lt;&gt;"")*($R$6:$R$205&lt;&gt;"Canceled"))&gt;1),"Proctor conflict","No conflict")))))</f>
        <v/>
      </c>
      <c r="W117" s="30">
        <f>IF($B117="","",IF($L117="Online","Not applicable",IF(OR($M117="",$N117=""),"Details missing",IF($N117&gt;$M117,"Capacity exceeded","Capacity sufficient"))))</f>
        <v/>
      </c>
      <c r="X117" s="30">
        <f>IF($B117="","",IF(OR($C117="",$D117="",$E117="",$F117="",$G117="",$I117="",$J117="",$L117="",$N117="",$O117="",$Q117="",$R117="",$T117=""),"Complete required details",IF(OR($V117="Room conflict",$V117="Proctor conflict",$V117="Room and proctor conflict"),"Resolve scheduling conflict",IF($W117="Capacity exceeded","Move exam or reduce attendance",IF(AND($S117&lt;&gt;"",$S117&lt;TODAY(),$T117&lt;&gt;"Ready",$T117&lt;&gt;"Not required",$R117&lt;&gt;"Completed",$R117&lt;&gt;"Canceled"),"Materials overdue",IF(AND($E117&gt;=TODAY(),$E117&lt;=TODAY()+'Reference Data'!$B$3,OR($R117="Draft",$R117="Tentative")),"Confirm upcoming exam","No action needed"))))))</f>
        <v/>
      </c>
    </row>
    <row r="118">
      <c r="A118" s="23">
        <f>IF($B118="","",ROW()-5)</f>
        <v/>
      </c>
      <c r="B118" s="24" t="n"/>
      <c r="C118" s="24" t="n"/>
      <c r="D118" s="25" t="n"/>
      <c r="E118" s="26" t="n"/>
      <c r="F118" s="27" t="n"/>
      <c r="G118" s="27" t="n"/>
      <c r="H118" s="28">
        <f>IF(OR($B118="",$F118="",$G118=""),"",IF($G118&lt;=$F118,"",ROUND(($G118-$F118)*1440,0)))</f>
        <v/>
      </c>
      <c r="I118" s="24" t="n"/>
      <c r="J118" s="25" t="n"/>
      <c r="K118" s="24" t="n"/>
      <c r="L118" s="24" t="n"/>
      <c r="M118" s="29" t="n"/>
      <c r="N118" s="29" t="n"/>
      <c r="O118" s="24" t="n"/>
      <c r="P118" s="24" t="n"/>
      <c r="Q118" s="25" t="n"/>
      <c r="R118" s="24" t="n"/>
      <c r="S118" s="26" t="n"/>
      <c r="T118" s="24" t="n"/>
      <c r="U118" s="25" t="n"/>
      <c r="V118" s="30">
        <f>IF($B118="","",IF(OR($E118="",$F118="",$G118=""),"",IF(AND($K118&lt;&gt;"",SUMPRODUCT(($E$6:$E$205=$E118)*($K$6:$K$205=$K118)*($F$6:$F$205&lt;$G118)*($G$6:$G$205&gt;$F118)*($B$6:$B$205&lt;&gt;"")*($R$6:$R$205&lt;&gt;"Canceled"))&gt;1,$O118&lt;&gt;"",SUMPRODUCT(($E$6:$E$205=$E118)*($O$6:$O$205=$O118)*($F$6:$F$205&lt;$G118)*($G$6:$G$205&gt;$F118)*($B$6:$B$205&lt;&gt;"")*($R$6:$R$205&lt;&gt;"Canceled"))&gt;1),"Room and proctor conflict",IF(AND($K118&lt;&gt;"",SUMPRODUCT(($E$6:$E$205=$E118)*($K$6:$K$205=$K118)*($F$6:$F$205&lt;$G118)*($G$6:$G$205&gt;$F118)*($B$6:$B$205&lt;&gt;"")*($R$6:$R$205&lt;&gt;"Canceled"))&gt;1),"Room conflict",IF(AND($O118&lt;&gt;"",SUMPRODUCT(($E$6:$E$205=$E118)*($O$6:$O$205=$O118)*($F$6:$F$205&lt;$G118)*($G$6:$G$205&gt;$F118)*($B$6:$B$205&lt;&gt;"")*($R$6:$R$205&lt;&gt;"Canceled"))&gt;1),"Proctor conflict","No conflict")))))</f>
        <v/>
      </c>
      <c r="W118" s="30">
        <f>IF($B118="","",IF($L118="Online","Not applicable",IF(OR($M118="",$N118=""),"Details missing",IF($N118&gt;$M118,"Capacity exceeded","Capacity sufficient"))))</f>
        <v/>
      </c>
      <c r="X118" s="30">
        <f>IF($B118="","",IF(OR($C118="",$D118="",$E118="",$F118="",$G118="",$I118="",$J118="",$L118="",$N118="",$O118="",$Q118="",$R118="",$T118=""),"Complete required details",IF(OR($V118="Room conflict",$V118="Proctor conflict",$V118="Room and proctor conflict"),"Resolve scheduling conflict",IF($W118="Capacity exceeded","Move exam or reduce attendance",IF(AND($S118&lt;&gt;"",$S118&lt;TODAY(),$T118&lt;&gt;"Ready",$T118&lt;&gt;"Not required",$R118&lt;&gt;"Completed",$R118&lt;&gt;"Canceled"),"Materials overdue",IF(AND($E118&gt;=TODAY(),$E118&lt;=TODAY()+'Reference Data'!$B$3,OR($R118="Draft",$R118="Tentative")),"Confirm upcoming exam","No action needed"))))))</f>
        <v/>
      </c>
    </row>
    <row r="119">
      <c r="A119" s="23">
        <f>IF($B119="","",ROW()-5)</f>
        <v/>
      </c>
      <c r="B119" s="24" t="n"/>
      <c r="C119" s="24" t="n"/>
      <c r="D119" s="25" t="n"/>
      <c r="E119" s="26" t="n"/>
      <c r="F119" s="27" t="n"/>
      <c r="G119" s="27" t="n"/>
      <c r="H119" s="28">
        <f>IF(OR($B119="",$F119="",$G119=""),"",IF($G119&lt;=$F119,"",ROUND(($G119-$F119)*1440,0)))</f>
        <v/>
      </c>
      <c r="I119" s="24" t="n"/>
      <c r="J119" s="25" t="n"/>
      <c r="K119" s="24" t="n"/>
      <c r="L119" s="24" t="n"/>
      <c r="M119" s="29" t="n"/>
      <c r="N119" s="29" t="n"/>
      <c r="O119" s="24" t="n"/>
      <c r="P119" s="24" t="n"/>
      <c r="Q119" s="25" t="n"/>
      <c r="R119" s="24" t="n"/>
      <c r="S119" s="26" t="n"/>
      <c r="T119" s="24" t="n"/>
      <c r="U119" s="25" t="n"/>
      <c r="V119" s="30">
        <f>IF($B119="","",IF(OR($E119="",$F119="",$G119=""),"",IF(AND($K119&lt;&gt;"",SUMPRODUCT(($E$6:$E$205=$E119)*($K$6:$K$205=$K119)*($F$6:$F$205&lt;$G119)*($G$6:$G$205&gt;$F119)*($B$6:$B$205&lt;&gt;"")*($R$6:$R$205&lt;&gt;"Canceled"))&gt;1,$O119&lt;&gt;"",SUMPRODUCT(($E$6:$E$205=$E119)*($O$6:$O$205=$O119)*($F$6:$F$205&lt;$G119)*($G$6:$G$205&gt;$F119)*($B$6:$B$205&lt;&gt;"")*($R$6:$R$205&lt;&gt;"Canceled"))&gt;1),"Room and proctor conflict",IF(AND($K119&lt;&gt;"",SUMPRODUCT(($E$6:$E$205=$E119)*($K$6:$K$205=$K119)*($F$6:$F$205&lt;$G119)*($G$6:$G$205&gt;$F119)*($B$6:$B$205&lt;&gt;"")*($R$6:$R$205&lt;&gt;"Canceled"))&gt;1),"Room conflict",IF(AND($O119&lt;&gt;"",SUMPRODUCT(($E$6:$E$205=$E119)*($O$6:$O$205=$O119)*($F$6:$F$205&lt;$G119)*($G$6:$G$205&gt;$F119)*($B$6:$B$205&lt;&gt;"")*($R$6:$R$205&lt;&gt;"Canceled"))&gt;1),"Proctor conflict","No conflict")))))</f>
        <v/>
      </c>
      <c r="W119" s="30">
        <f>IF($B119="","",IF($L119="Online","Not applicable",IF(OR($M119="",$N119=""),"Details missing",IF($N119&gt;$M119,"Capacity exceeded","Capacity sufficient"))))</f>
        <v/>
      </c>
      <c r="X119" s="30">
        <f>IF($B119="","",IF(OR($C119="",$D119="",$E119="",$F119="",$G119="",$I119="",$J119="",$L119="",$N119="",$O119="",$Q119="",$R119="",$T119=""),"Complete required details",IF(OR($V119="Room conflict",$V119="Proctor conflict",$V119="Room and proctor conflict"),"Resolve scheduling conflict",IF($W119="Capacity exceeded","Move exam or reduce attendance",IF(AND($S119&lt;&gt;"",$S119&lt;TODAY(),$T119&lt;&gt;"Ready",$T119&lt;&gt;"Not required",$R119&lt;&gt;"Completed",$R119&lt;&gt;"Canceled"),"Materials overdue",IF(AND($E119&gt;=TODAY(),$E119&lt;=TODAY()+'Reference Data'!$B$3,OR($R119="Draft",$R119="Tentative")),"Confirm upcoming exam","No action needed"))))))</f>
        <v/>
      </c>
    </row>
    <row r="120">
      <c r="A120" s="23">
        <f>IF($B120="","",ROW()-5)</f>
        <v/>
      </c>
      <c r="B120" s="24" t="n"/>
      <c r="C120" s="24" t="n"/>
      <c r="D120" s="25" t="n"/>
      <c r="E120" s="26" t="n"/>
      <c r="F120" s="27" t="n"/>
      <c r="G120" s="27" t="n"/>
      <c r="H120" s="28">
        <f>IF(OR($B120="",$F120="",$G120=""),"",IF($G120&lt;=$F120,"",ROUND(($G120-$F120)*1440,0)))</f>
        <v/>
      </c>
      <c r="I120" s="24" t="n"/>
      <c r="J120" s="25" t="n"/>
      <c r="K120" s="24" t="n"/>
      <c r="L120" s="24" t="n"/>
      <c r="M120" s="29" t="n"/>
      <c r="N120" s="29" t="n"/>
      <c r="O120" s="24" t="n"/>
      <c r="P120" s="24" t="n"/>
      <c r="Q120" s="25" t="n"/>
      <c r="R120" s="24" t="n"/>
      <c r="S120" s="26" t="n"/>
      <c r="T120" s="24" t="n"/>
      <c r="U120" s="25" t="n"/>
      <c r="V120" s="30">
        <f>IF($B120="","",IF(OR($E120="",$F120="",$G120=""),"",IF(AND($K120&lt;&gt;"",SUMPRODUCT(($E$6:$E$205=$E120)*($K$6:$K$205=$K120)*($F$6:$F$205&lt;$G120)*($G$6:$G$205&gt;$F120)*($B$6:$B$205&lt;&gt;"")*($R$6:$R$205&lt;&gt;"Canceled"))&gt;1,$O120&lt;&gt;"",SUMPRODUCT(($E$6:$E$205=$E120)*($O$6:$O$205=$O120)*($F$6:$F$205&lt;$G120)*($G$6:$G$205&gt;$F120)*($B$6:$B$205&lt;&gt;"")*($R$6:$R$205&lt;&gt;"Canceled"))&gt;1),"Room and proctor conflict",IF(AND($K120&lt;&gt;"",SUMPRODUCT(($E$6:$E$205=$E120)*($K$6:$K$205=$K120)*($F$6:$F$205&lt;$G120)*($G$6:$G$205&gt;$F120)*($B$6:$B$205&lt;&gt;"")*($R$6:$R$205&lt;&gt;"Canceled"))&gt;1),"Room conflict",IF(AND($O120&lt;&gt;"",SUMPRODUCT(($E$6:$E$205=$E120)*($O$6:$O$205=$O120)*($F$6:$F$205&lt;$G120)*($G$6:$G$205&gt;$F120)*($B$6:$B$205&lt;&gt;"")*($R$6:$R$205&lt;&gt;"Canceled"))&gt;1),"Proctor conflict","No conflict")))))</f>
        <v/>
      </c>
      <c r="W120" s="30">
        <f>IF($B120="","",IF($L120="Online","Not applicable",IF(OR($M120="",$N120=""),"Details missing",IF($N120&gt;$M120,"Capacity exceeded","Capacity sufficient"))))</f>
        <v/>
      </c>
      <c r="X120" s="30">
        <f>IF($B120="","",IF(OR($C120="",$D120="",$E120="",$F120="",$G120="",$I120="",$J120="",$L120="",$N120="",$O120="",$Q120="",$R120="",$T120=""),"Complete required details",IF(OR($V120="Room conflict",$V120="Proctor conflict",$V120="Room and proctor conflict"),"Resolve scheduling conflict",IF($W120="Capacity exceeded","Move exam or reduce attendance",IF(AND($S120&lt;&gt;"",$S120&lt;TODAY(),$T120&lt;&gt;"Ready",$T120&lt;&gt;"Not required",$R120&lt;&gt;"Completed",$R120&lt;&gt;"Canceled"),"Materials overdue",IF(AND($E120&gt;=TODAY(),$E120&lt;=TODAY()+'Reference Data'!$B$3,OR($R120="Draft",$R120="Tentative")),"Confirm upcoming exam","No action needed"))))))</f>
        <v/>
      </c>
    </row>
    <row r="121">
      <c r="A121" s="23">
        <f>IF($B121="","",ROW()-5)</f>
        <v/>
      </c>
      <c r="B121" s="24" t="n"/>
      <c r="C121" s="24" t="n"/>
      <c r="D121" s="25" t="n"/>
      <c r="E121" s="26" t="n"/>
      <c r="F121" s="27" t="n"/>
      <c r="G121" s="27" t="n"/>
      <c r="H121" s="28">
        <f>IF(OR($B121="",$F121="",$G121=""),"",IF($G121&lt;=$F121,"",ROUND(($G121-$F121)*1440,0)))</f>
        <v/>
      </c>
      <c r="I121" s="24" t="n"/>
      <c r="J121" s="25" t="n"/>
      <c r="K121" s="24" t="n"/>
      <c r="L121" s="24" t="n"/>
      <c r="M121" s="29" t="n"/>
      <c r="N121" s="29" t="n"/>
      <c r="O121" s="24" t="n"/>
      <c r="P121" s="24" t="n"/>
      <c r="Q121" s="25" t="n"/>
      <c r="R121" s="24" t="n"/>
      <c r="S121" s="26" t="n"/>
      <c r="T121" s="24" t="n"/>
      <c r="U121" s="25" t="n"/>
      <c r="V121" s="30">
        <f>IF($B121="","",IF(OR($E121="",$F121="",$G121=""),"",IF(AND($K121&lt;&gt;"",SUMPRODUCT(($E$6:$E$205=$E121)*($K$6:$K$205=$K121)*($F$6:$F$205&lt;$G121)*($G$6:$G$205&gt;$F121)*($B$6:$B$205&lt;&gt;"")*($R$6:$R$205&lt;&gt;"Canceled"))&gt;1,$O121&lt;&gt;"",SUMPRODUCT(($E$6:$E$205=$E121)*($O$6:$O$205=$O121)*($F$6:$F$205&lt;$G121)*($G$6:$G$205&gt;$F121)*($B$6:$B$205&lt;&gt;"")*($R$6:$R$205&lt;&gt;"Canceled"))&gt;1),"Room and proctor conflict",IF(AND($K121&lt;&gt;"",SUMPRODUCT(($E$6:$E$205=$E121)*($K$6:$K$205=$K121)*($F$6:$F$205&lt;$G121)*($G$6:$G$205&gt;$F121)*($B$6:$B$205&lt;&gt;"")*($R$6:$R$205&lt;&gt;"Canceled"))&gt;1),"Room conflict",IF(AND($O121&lt;&gt;"",SUMPRODUCT(($E$6:$E$205=$E121)*($O$6:$O$205=$O121)*($F$6:$F$205&lt;$G121)*($G$6:$G$205&gt;$F121)*($B$6:$B$205&lt;&gt;"")*($R$6:$R$205&lt;&gt;"Canceled"))&gt;1),"Proctor conflict","No conflict")))))</f>
        <v/>
      </c>
      <c r="W121" s="30">
        <f>IF($B121="","",IF($L121="Online","Not applicable",IF(OR($M121="",$N121=""),"Details missing",IF($N121&gt;$M121,"Capacity exceeded","Capacity sufficient"))))</f>
        <v/>
      </c>
      <c r="X121" s="30">
        <f>IF($B121="","",IF(OR($C121="",$D121="",$E121="",$F121="",$G121="",$I121="",$J121="",$L121="",$N121="",$O121="",$Q121="",$R121="",$T121=""),"Complete required details",IF(OR($V121="Room conflict",$V121="Proctor conflict",$V121="Room and proctor conflict"),"Resolve scheduling conflict",IF($W121="Capacity exceeded","Move exam or reduce attendance",IF(AND($S121&lt;&gt;"",$S121&lt;TODAY(),$T121&lt;&gt;"Ready",$T121&lt;&gt;"Not required",$R121&lt;&gt;"Completed",$R121&lt;&gt;"Canceled"),"Materials overdue",IF(AND($E121&gt;=TODAY(),$E121&lt;=TODAY()+'Reference Data'!$B$3,OR($R121="Draft",$R121="Tentative")),"Confirm upcoming exam","No action needed"))))))</f>
        <v/>
      </c>
    </row>
    <row r="122">
      <c r="A122" s="23">
        <f>IF($B122="","",ROW()-5)</f>
        <v/>
      </c>
      <c r="B122" s="24" t="n"/>
      <c r="C122" s="24" t="n"/>
      <c r="D122" s="25" t="n"/>
      <c r="E122" s="26" t="n"/>
      <c r="F122" s="27" t="n"/>
      <c r="G122" s="27" t="n"/>
      <c r="H122" s="28">
        <f>IF(OR($B122="",$F122="",$G122=""),"",IF($G122&lt;=$F122,"",ROUND(($G122-$F122)*1440,0)))</f>
        <v/>
      </c>
      <c r="I122" s="24" t="n"/>
      <c r="J122" s="25" t="n"/>
      <c r="K122" s="24" t="n"/>
      <c r="L122" s="24" t="n"/>
      <c r="M122" s="29" t="n"/>
      <c r="N122" s="29" t="n"/>
      <c r="O122" s="24" t="n"/>
      <c r="P122" s="24" t="n"/>
      <c r="Q122" s="25" t="n"/>
      <c r="R122" s="24" t="n"/>
      <c r="S122" s="26" t="n"/>
      <c r="T122" s="24" t="n"/>
      <c r="U122" s="25" t="n"/>
      <c r="V122" s="30">
        <f>IF($B122="","",IF(OR($E122="",$F122="",$G122=""),"",IF(AND($K122&lt;&gt;"",SUMPRODUCT(($E$6:$E$205=$E122)*($K$6:$K$205=$K122)*($F$6:$F$205&lt;$G122)*($G$6:$G$205&gt;$F122)*($B$6:$B$205&lt;&gt;"")*($R$6:$R$205&lt;&gt;"Canceled"))&gt;1,$O122&lt;&gt;"",SUMPRODUCT(($E$6:$E$205=$E122)*($O$6:$O$205=$O122)*($F$6:$F$205&lt;$G122)*($G$6:$G$205&gt;$F122)*($B$6:$B$205&lt;&gt;"")*($R$6:$R$205&lt;&gt;"Canceled"))&gt;1),"Room and proctor conflict",IF(AND($K122&lt;&gt;"",SUMPRODUCT(($E$6:$E$205=$E122)*($K$6:$K$205=$K122)*($F$6:$F$205&lt;$G122)*($G$6:$G$205&gt;$F122)*($B$6:$B$205&lt;&gt;"")*($R$6:$R$205&lt;&gt;"Canceled"))&gt;1),"Room conflict",IF(AND($O122&lt;&gt;"",SUMPRODUCT(($E$6:$E$205=$E122)*($O$6:$O$205=$O122)*($F$6:$F$205&lt;$G122)*($G$6:$G$205&gt;$F122)*($B$6:$B$205&lt;&gt;"")*($R$6:$R$205&lt;&gt;"Canceled"))&gt;1),"Proctor conflict","No conflict")))))</f>
        <v/>
      </c>
      <c r="W122" s="30">
        <f>IF($B122="","",IF($L122="Online","Not applicable",IF(OR($M122="",$N122=""),"Details missing",IF($N122&gt;$M122,"Capacity exceeded","Capacity sufficient"))))</f>
        <v/>
      </c>
      <c r="X122" s="30">
        <f>IF($B122="","",IF(OR($C122="",$D122="",$E122="",$F122="",$G122="",$I122="",$J122="",$L122="",$N122="",$O122="",$Q122="",$R122="",$T122=""),"Complete required details",IF(OR($V122="Room conflict",$V122="Proctor conflict",$V122="Room and proctor conflict"),"Resolve scheduling conflict",IF($W122="Capacity exceeded","Move exam or reduce attendance",IF(AND($S122&lt;&gt;"",$S122&lt;TODAY(),$T122&lt;&gt;"Ready",$T122&lt;&gt;"Not required",$R122&lt;&gt;"Completed",$R122&lt;&gt;"Canceled"),"Materials overdue",IF(AND($E122&gt;=TODAY(),$E122&lt;=TODAY()+'Reference Data'!$B$3,OR($R122="Draft",$R122="Tentative")),"Confirm upcoming exam","No action needed"))))))</f>
        <v/>
      </c>
    </row>
    <row r="123">
      <c r="A123" s="23">
        <f>IF($B123="","",ROW()-5)</f>
        <v/>
      </c>
      <c r="B123" s="24" t="n"/>
      <c r="C123" s="24" t="n"/>
      <c r="D123" s="25" t="n"/>
      <c r="E123" s="26" t="n"/>
      <c r="F123" s="27" t="n"/>
      <c r="G123" s="27" t="n"/>
      <c r="H123" s="28">
        <f>IF(OR($B123="",$F123="",$G123=""),"",IF($G123&lt;=$F123,"",ROUND(($G123-$F123)*1440,0)))</f>
        <v/>
      </c>
      <c r="I123" s="24" t="n"/>
      <c r="J123" s="25" t="n"/>
      <c r="K123" s="24" t="n"/>
      <c r="L123" s="24" t="n"/>
      <c r="M123" s="29" t="n"/>
      <c r="N123" s="29" t="n"/>
      <c r="O123" s="24" t="n"/>
      <c r="P123" s="24" t="n"/>
      <c r="Q123" s="25" t="n"/>
      <c r="R123" s="24" t="n"/>
      <c r="S123" s="26" t="n"/>
      <c r="T123" s="24" t="n"/>
      <c r="U123" s="25" t="n"/>
      <c r="V123" s="30">
        <f>IF($B123="","",IF(OR($E123="",$F123="",$G123=""),"",IF(AND($K123&lt;&gt;"",SUMPRODUCT(($E$6:$E$205=$E123)*($K$6:$K$205=$K123)*($F$6:$F$205&lt;$G123)*($G$6:$G$205&gt;$F123)*($B$6:$B$205&lt;&gt;"")*($R$6:$R$205&lt;&gt;"Canceled"))&gt;1,$O123&lt;&gt;"",SUMPRODUCT(($E$6:$E$205=$E123)*($O$6:$O$205=$O123)*($F$6:$F$205&lt;$G123)*($G$6:$G$205&gt;$F123)*($B$6:$B$205&lt;&gt;"")*($R$6:$R$205&lt;&gt;"Canceled"))&gt;1),"Room and proctor conflict",IF(AND($K123&lt;&gt;"",SUMPRODUCT(($E$6:$E$205=$E123)*($K$6:$K$205=$K123)*($F$6:$F$205&lt;$G123)*($G$6:$G$205&gt;$F123)*($B$6:$B$205&lt;&gt;"")*($R$6:$R$205&lt;&gt;"Canceled"))&gt;1),"Room conflict",IF(AND($O123&lt;&gt;"",SUMPRODUCT(($E$6:$E$205=$E123)*($O$6:$O$205=$O123)*($F$6:$F$205&lt;$G123)*($G$6:$G$205&gt;$F123)*($B$6:$B$205&lt;&gt;"")*($R$6:$R$205&lt;&gt;"Canceled"))&gt;1),"Proctor conflict","No conflict")))))</f>
        <v/>
      </c>
      <c r="W123" s="30">
        <f>IF($B123="","",IF($L123="Online","Not applicable",IF(OR($M123="",$N123=""),"Details missing",IF($N123&gt;$M123,"Capacity exceeded","Capacity sufficient"))))</f>
        <v/>
      </c>
      <c r="X123" s="30">
        <f>IF($B123="","",IF(OR($C123="",$D123="",$E123="",$F123="",$G123="",$I123="",$J123="",$L123="",$N123="",$O123="",$Q123="",$R123="",$T123=""),"Complete required details",IF(OR($V123="Room conflict",$V123="Proctor conflict",$V123="Room and proctor conflict"),"Resolve scheduling conflict",IF($W123="Capacity exceeded","Move exam or reduce attendance",IF(AND($S123&lt;&gt;"",$S123&lt;TODAY(),$T123&lt;&gt;"Ready",$T123&lt;&gt;"Not required",$R123&lt;&gt;"Completed",$R123&lt;&gt;"Canceled"),"Materials overdue",IF(AND($E123&gt;=TODAY(),$E123&lt;=TODAY()+'Reference Data'!$B$3,OR($R123="Draft",$R123="Tentative")),"Confirm upcoming exam","No action needed"))))))</f>
        <v/>
      </c>
    </row>
    <row r="124">
      <c r="A124" s="23">
        <f>IF($B124="","",ROW()-5)</f>
        <v/>
      </c>
      <c r="B124" s="24" t="n"/>
      <c r="C124" s="24" t="n"/>
      <c r="D124" s="25" t="n"/>
      <c r="E124" s="26" t="n"/>
      <c r="F124" s="27" t="n"/>
      <c r="G124" s="27" t="n"/>
      <c r="H124" s="28">
        <f>IF(OR($B124="",$F124="",$G124=""),"",IF($G124&lt;=$F124,"",ROUND(($G124-$F124)*1440,0)))</f>
        <v/>
      </c>
      <c r="I124" s="24" t="n"/>
      <c r="J124" s="25" t="n"/>
      <c r="K124" s="24" t="n"/>
      <c r="L124" s="24" t="n"/>
      <c r="M124" s="29" t="n"/>
      <c r="N124" s="29" t="n"/>
      <c r="O124" s="24" t="n"/>
      <c r="P124" s="24" t="n"/>
      <c r="Q124" s="25" t="n"/>
      <c r="R124" s="24" t="n"/>
      <c r="S124" s="26" t="n"/>
      <c r="T124" s="24" t="n"/>
      <c r="U124" s="25" t="n"/>
      <c r="V124" s="30">
        <f>IF($B124="","",IF(OR($E124="",$F124="",$G124=""),"",IF(AND($K124&lt;&gt;"",SUMPRODUCT(($E$6:$E$205=$E124)*($K$6:$K$205=$K124)*($F$6:$F$205&lt;$G124)*($G$6:$G$205&gt;$F124)*($B$6:$B$205&lt;&gt;"")*($R$6:$R$205&lt;&gt;"Canceled"))&gt;1,$O124&lt;&gt;"",SUMPRODUCT(($E$6:$E$205=$E124)*($O$6:$O$205=$O124)*($F$6:$F$205&lt;$G124)*($G$6:$G$205&gt;$F124)*($B$6:$B$205&lt;&gt;"")*($R$6:$R$205&lt;&gt;"Canceled"))&gt;1),"Room and proctor conflict",IF(AND($K124&lt;&gt;"",SUMPRODUCT(($E$6:$E$205=$E124)*($K$6:$K$205=$K124)*($F$6:$F$205&lt;$G124)*($G$6:$G$205&gt;$F124)*($B$6:$B$205&lt;&gt;"")*($R$6:$R$205&lt;&gt;"Canceled"))&gt;1),"Room conflict",IF(AND($O124&lt;&gt;"",SUMPRODUCT(($E$6:$E$205=$E124)*($O$6:$O$205=$O124)*($F$6:$F$205&lt;$G124)*($G$6:$G$205&gt;$F124)*($B$6:$B$205&lt;&gt;"")*($R$6:$R$205&lt;&gt;"Canceled"))&gt;1),"Proctor conflict","No conflict")))))</f>
        <v/>
      </c>
      <c r="W124" s="30">
        <f>IF($B124="","",IF($L124="Online","Not applicable",IF(OR($M124="",$N124=""),"Details missing",IF($N124&gt;$M124,"Capacity exceeded","Capacity sufficient"))))</f>
        <v/>
      </c>
      <c r="X124" s="30">
        <f>IF($B124="","",IF(OR($C124="",$D124="",$E124="",$F124="",$G124="",$I124="",$J124="",$L124="",$N124="",$O124="",$Q124="",$R124="",$T124=""),"Complete required details",IF(OR($V124="Room conflict",$V124="Proctor conflict",$V124="Room and proctor conflict"),"Resolve scheduling conflict",IF($W124="Capacity exceeded","Move exam or reduce attendance",IF(AND($S124&lt;&gt;"",$S124&lt;TODAY(),$T124&lt;&gt;"Ready",$T124&lt;&gt;"Not required",$R124&lt;&gt;"Completed",$R124&lt;&gt;"Canceled"),"Materials overdue",IF(AND($E124&gt;=TODAY(),$E124&lt;=TODAY()+'Reference Data'!$B$3,OR($R124="Draft",$R124="Tentative")),"Confirm upcoming exam","No action needed"))))))</f>
        <v/>
      </c>
    </row>
    <row r="125">
      <c r="A125" s="23">
        <f>IF($B125="","",ROW()-5)</f>
        <v/>
      </c>
      <c r="B125" s="24" t="n"/>
      <c r="C125" s="24" t="n"/>
      <c r="D125" s="25" t="n"/>
      <c r="E125" s="26" t="n"/>
      <c r="F125" s="27" t="n"/>
      <c r="G125" s="27" t="n"/>
      <c r="H125" s="28">
        <f>IF(OR($B125="",$F125="",$G125=""),"",IF($G125&lt;=$F125,"",ROUND(($G125-$F125)*1440,0)))</f>
        <v/>
      </c>
      <c r="I125" s="24" t="n"/>
      <c r="J125" s="25" t="n"/>
      <c r="K125" s="24" t="n"/>
      <c r="L125" s="24" t="n"/>
      <c r="M125" s="29" t="n"/>
      <c r="N125" s="29" t="n"/>
      <c r="O125" s="24" t="n"/>
      <c r="P125" s="24" t="n"/>
      <c r="Q125" s="25" t="n"/>
      <c r="R125" s="24" t="n"/>
      <c r="S125" s="26" t="n"/>
      <c r="T125" s="24" t="n"/>
      <c r="U125" s="25" t="n"/>
      <c r="V125" s="30">
        <f>IF($B125="","",IF(OR($E125="",$F125="",$G125=""),"",IF(AND($K125&lt;&gt;"",SUMPRODUCT(($E$6:$E$205=$E125)*($K$6:$K$205=$K125)*($F$6:$F$205&lt;$G125)*($G$6:$G$205&gt;$F125)*($B$6:$B$205&lt;&gt;"")*($R$6:$R$205&lt;&gt;"Canceled"))&gt;1,$O125&lt;&gt;"",SUMPRODUCT(($E$6:$E$205=$E125)*($O$6:$O$205=$O125)*($F$6:$F$205&lt;$G125)*($G$6:$G$205&gt;$F125)*($B$6:$B$205&lt;&gt;"")*($R$6:$R$205&lt;&gt;"Canceled"))&gt;1),"Room and proctor conflict",IF(AND($K125&lt;&gt;"",SUMPRODUCT(($E$6:$E$205=$E125)*($K$6:$K$205=$K125)*($F$6:$F$205&lt;$G125)*($G$6:$G$205&gt;$F125)*($B$6:$B$205&lt;&gt;"")*($R$6:$R$205&lt;&gt;"Canceled"))&gt;1),"Room conflict",IF(AND($O125&lt;&gt;"",SUMPRODUCT(($E$6:$E$205=$E125)*($O$6:$O$205=$O125)*($F$6:$F$205&lt;$G125)*($G$6:$G$205&gt;$F125)*($B$6:$B$205&lt;&gt;"")*($R$6:$R$205&lt;&gt;"Canceled"))&gt;1),"Proctor conflict","No conflict")))))</f>
        <v/>
      </c>
      <c r="W125" s="30">
        <f>IF($B125="","",IF($L125="Online","Not applicable",IF(OR($M125="",$N125=""),"Details missing",IF($N125&gt;$M125,"Capacity exceeded","Capacity sufficient"))))</f>
        <v/>
      </c>
      <c r="X125" s="30">
        <f>IF($B125="","",IF(OR($C125="",$D125="",$E125="",$F125="",$G125="",$I125="",$J125="",$L125="",$N125="",$O125="",$Q125="",$R125="",$T125=""),"Complete required details",IF(OR($V125="Room conflict",$V125="Proctor conflict",$V125="Room and proctor conflict"),"Resolve scheduling conflict",IF($W125="Capacity exceeded","Move exam or reduce attendance",IF(AND($S125&lt;&gt;"",$S125&lt;TODAY(),$T125&lt;&gt;"Ready",$T125&lt;&gt;"Not required",$R125&lt;&gt;"Completed",$R125&lt;&gt;"Canceled"),"Materials overdue",IF(AND($E125&gt;=TODAY(),$E125&lt;=TODAY()+'Reference Data'!$B$3,OR($R125="Draft",$R125="Tentative")),"Confirm upcoming exam","No action needed"))))))</f>
        <v/>
      </c>
    </row>
    <row r="126">
      <c r="A126" s="23">
        <f>IF($B126="","",ROW()-5)</f>
        <v/>
      </c>
      <c r="B126" s="24" t="n"/>
      <c r="C126" s="24" t="n"/>
      <c r="D126" s="25" t="n"/>
      <c r="E126" s="26" t="n"/>
      <c r="F126" s="27" t="n"/>
      <c r="G126" s="27" t="n"/>
      <c r="H126" s="28">
        <f>IF(OR($B126="",$F126="",$G126=""),"",IF($G126&lt;=$F126,"",ROUND(($G126-$F126)*1440,0)))</f>
        <v/>
      </c>
      <c r="I126" s="24" t="n"/>
      <c r="J126" s="25" t="n"/>
      <c r="K126" s="24" t="n"/>
      <c r="L126" s="24" t="n"/>
      <c r="M126" s="29" t="n"/>
      <c r="N126" s="29" t="n"/>
      <c r="O126" s="24" t="n"/>
      <c r="P126" s="24" t="n"/>
      <c r="Q126" s="25" t="n"/>
      <c r="R126" s="24" t="n"/>
      <c r="S126" s="26" t="n"/>
      <c r="T126" s="24" t="n"/>
      <c r="U126" s="25" t="n"/>
      <c r="V126" s="30">
        <f>IF($B126="","",IF(OR($E126="",$F126="",$G126=""),"",IF(AND($K126&lt;&gt;"",SUMPRODUCT(($E$6:$E$205=$E126)*($K$6:$K$205=$K126)*($F$6:$F$205&lt;$G126)*($G$6:$G$205&gt;$F126)*($B$6:$B$205&lt;&gt;"")*($R$6:$R$205&lt;&gt;"Canceled"))&gt;1,$O126&lt;&gt;"",SUMPRODUCT(($E$6:$E$205=$E126)*($O$6:$O$205=$O126)*($F$6:$F$205&lt;$G126)*($G$6:$G$205&gt;$F126)*($B$6:$B$205&lt;&gt;"")*($R$6:$R$205&lt;&gt;"Canceled"))&gt;1),"Room and proctor conflict",IF(AND($K126&lt;&gt;"",SUMPRODUCT(($E$6:$E$205=$E126)*($K$6:$K$205=$K126)*($F$6:$F$205&lt;$G126)*($G$6:$G$205&gt;$F126)*($B$6:$B$205&lt;&gt;"")*($R$6:$R$205&lt;&gt;"Canceled"))&gt;1),"Room conflict",IF(AND($O126&lt;&gt;"",SUMPRODUCT(($E$6:$E$205=$E126)*($O$6:$O$205=$O126)*($F$6:$F$205&lt;$G126)*($G$6:$G$205&gt;$F126)*($B$6:$B$205&lt;&gt;"")*($R$6:$R$205&lt;&gt;"Canceled"))&gt;1),"Proctor conflict","No conflict")))))</f>
        <v/>
      </c>
      <c r="W126" s="30">
        <f>IF($B126="","",IF($L126="Online","Not applicable",IF(OR($M126="",$N126=""),"Details missing",IF($N126&gt;$M126,"Capacity exceeded","Capacity sufficient"))))</f>
        <v/>
      </c>
      <c r="X126" s="30">
        <f>IF($B126="","",IF(OR($C126="",$D126="",$E126="",$F126="",$G126="",$I126="",$J126="",$L126="",$N126="",$O126="",$Q126="",$R126="",$T126=""),"Complete required details",IF(OR($V126="Room conflict",$V126="Proctor conflict",$V126="Room and proctor conflict"),"Resolve scheduling conflict",IF($W126="Capacity exceeded","Move exam or reduce attendance",IF(AND($S126&lt;&gt;"",$S126&lt;TODAY(),$T126&lt;&gt;"Ready",$T126&lt;&gt;"Not required",$R126&lt;&gt;"Completed",$R126&lt;&gt;"Canceled"),"Materials overdue",IF(AND($E126&gt;=TODAY(),$E126&lt;=TODAY()+'Reference Data'!$B$3,OR($R126="Draft",$R126="Tentative")),"Confirm upcoming exam","No action needed"))))))</f>
        <v/>
      </c>
    </row>
    <row r="127">
      <c r="A127" s="23">
        <f>IF($B127="","",ROW()-5)</f>
        <v/>
      </c>
      <c r="B127" s="24" t="n"/>
      <c r="C127" s="24" t="n"/>
      <c r="D127" s="25" t="n"/>
      <c r="E127" s="26" t="n"/>
      <c r="F127" s="27" t="n"/>
      <c r="G127" s="27" t="n"/>
      <c r="H127" s="28">
        <f>IF(OR($B127="",$F127="",$G127=""),"",IF($G127&lt;=$F127,"",ROUND(($G127-$F127)*1440,0)))</f>
        <v/>
      </c>
      <c r="I127" s="24" t="n"/>
      <c r="J127" s="25" t="n"/>
      <c r="K127" s="24" t="n"/>
      <c r="L127" s="24" t="n"/>
      <c r="M127" s="29" t="n"/>
      <c r="N127" s="29" t="n"/>
      <c r="O127" s="24" t="n"/>
      <c r="P127" s="24" t="n"/>
      <c r="Q127" s="25" t="n"/>
      <c r="R127" s="24" t="n"/>
      <c r="S127" s="26" t="n"/>
      <c r="T127" s="24" t="n"/>
      <c r="U127" s="25" t="n"/>
      <c r="V127" s="30">
        <f>IF($B127="","",IF(OR($E127="",$F127="",$G127=""),"",IF(AND($K127&lt;&gt;"",SUMPRODUCT(($E$6:$E$205=$E127)*($K$6:$K$205=$K127)*($F$6:$F$205&lt;$G127)*($G$6:$G$205&gt;$F127)*($B$6:$B$205&lt;&gt;"")*($R$6:$R$205&lt;&gt;"Canceled"))&gt;1,$O127&lt;&gt;"",SUMPRODUCT(($E$6:$E$205=$E127)*($O$6:$O$205=$O127)*($F$6:$F$205&lt;$G127)*($G$6:$G$205&gt;$F127)*($B$6:$B$205&lt;&gt;"")*($R$6:$R$205&lt;&gt;"Canceled"))&gt;1),"Room and proctor conflict",IF(AND($K127&lt;&gt;"",SUMPRODUCT(($E$6:$E$205=$E127)*($K$6:$K$205=$K127)*($F$6:$F$205&lt;$G127)*($G$6:$G$205&gt;$F127)*($B$6:$B$205&lt;&gt;"")*($R$6:$R$205&lt;&gt;"Canceled"))&gt;1),"Room conflict",IF(AND($O127&lt;&gt;"",SUMPRODUCT(($E$6:$E$205=$E127)*($O$6:$O$205=$O127)*($F$6:$F$205&lt;$G127)*($G$6:$G$205&gt;$F127)*($B$6:$B$205&lt;&gt;"")*($R$6:$R$205&lt;&gt;"Canceled"))&gt;1),"Proctor conflict","No conflict")))))</f>
        <v/>
      </c>
      <c r="W127" s="30">
        <f>IF($B127="","",IF($L127="Online","Not applicable",IF(OR($M127="",$N127=""),"Details missing",IF($N127&gt;$M127,"Capacity exceeded","Capacity sufficient"))))</f>
        <v/>
      </c>
      <c r="X127" s="30">
        <f>IF($B127="","",IF(OR($C127="",$D127="",$E127="",$F127="",$G127="",$I127="",$J127="",$L127="",$N127="",$O127="",$Q127="",$R127="",$T127=""),"Complete required details",IF(OR($V127="Room conflict",$V127="Proctor conflict",$V127="Room and proctor conflict"),"Resolve scheduling conflict",IF($W127="Capacity exceeded","Move exam or reduce attendance",IF(AND($S127&lt;&gt;"",$S127&lt;TODAY(),$T127&lt;&gt;"Ready",$T127&lt;&gt;"Not required",$R127&lt;&gt;"Completed",$R127&lt;&gt;"Canceled"),"Materials overdue",IF(AND($E127&gt;=TODAY(),$E127&lt;=TODAY()+'Reference Data'!$B$3,OR($R127="Draft",$R127="Tentative")),"Confirm upcoming exam","No action needed"))))))</f>
        <v/>
      </c>
    </row>
    <row r="128">
      <c r="A128" s="23">
        <f>IF($B128="","",ROW()-5)</f>
        <v/>
      </c>
      <c r="B128" s="24" t="n"/>
      <c r="C128" s="24" t="n"/>
      <c r="D128" s="25" t="n"/>
      <c r="E128" s="26" t="n"/>
      <c r="F128" s="27" t="n"/>
      <c r="G128" s="27" t="n"/>
      <c r="H128" s="28">
        <f>IF(OR($B128="",$F128="",$G128=""),"",IF($G128&lt;=$F128,"",ROUND(($G128-$F128)*1440,0)))</f>
        <v/>
      </c>
      <c r="I128" s="24" t="n"/>
      <c r="J128" s="25" t="n"/>
      <c r="K128" s="24" t="n"/>
      <c r="L128" s="24" t="n"/>
      <c r="M128" s="29" t="n"/>
      <c r="N128" s="29" t="n"/>
      <c r="O128" s="24" t="n"/>
      <c r="P128" s="24" t="n"/>
      <c r="Q128" s="25" t="n"/>
      <c r="R128" s="24" t="n"/>
      <c r="S128" s="26" t="n"/>
      <c r="T128" s="24" t="n"/>
      <c r="U128" s="25" t="n"/>
      <c r="V128" s="30">
        <f>IF($B128="","",IF(OR($E128="",$F128="",$G128=""),"",IF(AND($K128&lt;&gt;"",SUMPRODUCT(($E$6:$E$205=$E128)*($K$6:$K$205=$K128)*($F$6:$F$205&lt;$G128)*($G$6:$G$205&gt;$F128)*($B$6:$B$205&lt;&gt;"")*($R$6:$R$205&lt;&gt;"Canceled"))&gt;1,$O128&lt;&gt;"",SUMPRODUCT(($E$6:$E$205=$E128)*($O$6:$O$205=$O128)*($F$6:$F$205&lt;$G128)*($G$6:$G$205&gt;$F128)*($B$6:$B$205&lt;&gt;"")*($R$6:$R$205&lt;&gt;"Canceled"))&gt;1),"Room and proctor conflict",IF(AND($K128&lt;&gt;"",SUMPRODUCT(($E$6:$E$205=$E128)*($K$6:$K$205=$K128)*($F$6:$F$205&lt;$G128)*($G$6:$G$205&gt;$F128)*($B$6:$B$205&lt;&gt;"")*($R$6:$R$205&lt;&gt;"Canceled"))&gt;1),"Room conflict",IF(AND($O128&lt;&gt;"",SUMPRODUCT(($E$6:$E$205=$E128)*($O$6:$O$205=$O128)*($F$6:$F$205&lt;$G128)*($G$6:$G$205&gt;$F128)*($B$6:$B$205&lt;&gt;"")*($R$6:$R$205&lt;&gt;"Canceled"))&gt;1),"Proctor conflict","No conflict")))))</f>
        <v/>
      </c>
      <c r="W128" s="30">
        <f>IF($B128="","",IF($L128="Online","Not applicable",IF(OR($M128="",$N128=""),"Details missing",IF($N128&gt;$M128,"Capacity exceeded","Capacity sufficient"))))</f>
        <v/>
      </c>
      <c r="X128" s="30">
        <f>IF($B128="","",IF(OR($C128="",$D128="",$E128="",$F128="",$G128="",$I128="",$J128="",$L128="",$N128="",$O128="",$Q128="",$R128="",$T128=""),"Complete required details",IF(OR($V128="Room conflict",$V128="Proctor conflict",$V128="Room and proctor conflict"),"Resolve scheduling conflict",IF($W128="Capacity exceeded","Move exam or reduce attendance",IF(AND($S128&lt;&gt;"",$S128&lt;TODAY(),$T128&lt;&gt;"Ready",$T128&lt;&gt;"Not required",$R128&lt;&gt;"Completed",$R128&lt;&gt;"Canceled"),"Materials overdue",IF(AND($E128&gt;=TODAY(),$E128&lt;=TODAY()+'Reference Data'!$B$3,OR($R128="Draft",$R128="Tentative")),"Confirm upcoming exam","No action needed"))))))</f>
        <v/>
      </c>
    </row>
    <row r="129">
      <c r="A129" s="23">
        <f>IF($B129="","",ROW()-5)</f>
        <v/>
      </c>
      <c r="B129" s="24" t="n"/>
      <c r="C129" s="24" t="n"/>
      <c r="D129" s="25" t="n"/>
      <c r="E129" s="26" t="n"/>
      <c r="F129" s="27" t="n"/>
      <c r="G129" s="27" t="n"/>
      <c r="H129" s="28">
        <f>IF(OR($B129="",$F129="",$G129=""),"",IF($G129&lt;=$F129,"",ROUND(($G129-$F129)*1440,0)))</f>
        <v/>
      </c>
      <c r="I129" s="24" t="n"/>
      <c r="J129" s="25" t="n"/>
      <c r="K129" s="24" t="n"/>
      <c r="L129" s="24" t="n"/>
      <c r="M129" s="29" t="n"/>
      <c r="N129" s="29" t="n"/>
      <c r="O129" s="24" t="n"/>
      <c r="P129" s="24" t="n"/>
      <c r="Q129" s="25" t="n"/>
      <c r="R129" s="24" t="n"/>
      <c r="S129" s="26" t="n"/>
      <c r="T129" s="24" t="n"/>
      <c r="U129" s="25" t="n"/>
      <c r="V129" s="30">
        <f>IF($B129="","",IF(OR($E129="",$F129="",$G129=""),"",IF(AND($K129&lt;&gt;"",SUMPRODUCT(($E$6:$E$205=$E129)*($K$6:$K$205=$K129)*($F$6:$F$205&lt;$G129)*($G$6:$G$205&gt;$F129)*($B$6:$B$205&lt;&gt;"")*($R$6:$R$205&lt;&gt;"Canceled"))&gt;1,$O129&lt;&gt;"",SUMPRODUCT(($E$6:$E$205=$E129)*($O$6:$O$205=$O129)*($F$6:$F$205&lt;$G129)*($G$6:$G$205&gt;$F129)*($B$6:$B$205&lt;&gt;"")*($R$6:$R$205&lt;&gt;"Canceled"))&gt;1),"Room and proctor conflict",IF(AND($K129&lt;&gt;"",SUMPRODUCT(($E$6:$E$205=$E129)*($K$6:$K$205=$K129)*($F$6:$F$205&lt;$G129)*($G$6:$G$205&gt;$F129)*($B$6:$B$205&lt;&gt;"")*($R$6:$R$205&lt;&gt;"Canceled"))&gt;1),"Room conflict",IF(AND($O129&lt;&gt;"",SUMPRODUCT(($E$6:$E$205=$E129)*($O$6:$O$205=$O129)*($F$6:$F$205&lt;$G129)*($G$6:$G$205&gt;$F129)*($B$6:$B$205&lt;&gt;"")*($R$6:$R$205&lt;&gt;"Canceled"))&gt;1),"Proctor conflict","No conflict")))))</f>
        <v/>
      </c>
      <c r="W129" s="30">
        <f>IF($B129="","",IF($L129="Online","Not applicable",IF(OR($M129="",$N129=""),"Details missing",IF($N129&gt;$M129,"Capacity exceeded","Capacity sufficient"))))</f>
        <v/>
      </c>
      <c r="X129" s="30">
        <f>IF($B129="","",IF(OR($C129="",$D129="",$E129="",$F129="",$G129="",$I129="",$J129="",$L129="",$N129="",$O129="",$Q129="",$R129="",$T129=""),"Complete required details",IF(OR($V129="Room conflict",$V129="Proctor conflict",$V129="Room and proctor conflict"),"Resolve scheduling conflict",IF($W129="Capacity exceeded","Move exam or reduce attendance",IF(AND($S129&lt;&gt;"",$S129&lt;TODAY(),$T129&lt;&gt;"Ready",$T129&lt;&gt;"Not required",$R129&lt;&gt;"Completed",$R129&lt;&gt;"Canceled"),"Materials overdue",IF(AND($E129&gt;=TODAY(),$E129&lt;=TODAY()+'Reference Data'!$B$3,OR($R129="Draft",$R129="Tentative")),"Confirm upcoming exam","No action needed"))))))</f>
        <v/>
      </c>
    </row>
    <row r="130">
      <c r="A130" s="23">
        <f>IF($B130="","",ROW()-5)</f>
        <v/>
      </c>
      <c r="B130" s="24" t="n"/>
      <c r="C130" s="24" t="n"/>
      <c r="D130" s="25" t="n"/>
      <c r="E130" s="26" t="n"/>
      <c r="F130" s="27" t="n"/>
      <c r="G130" s="27" t="n"/>
      <c r="H130" s="28">
        <f>IF(OR($B130="",$F130="",$G130=""),"",IF($G130&lt;=$F130,"",ROUND(($G130-$F130)*1440,0)))</f>
        <v/>
      </c>
      <c r="I130" s="24" t="n"/>
      <c r="J130" s="25" t="n"/>
      <c r="K130" s="24" t="n"/>
      <c r="L130" s="24" t="n"/>
      <c r="M130" s="29" t="n"/>
      <c r="N130" s="29" t="n"/>
      <c r="O130" s="24" t="n"/>
      <c r="P130" s="24" t="n"/>
      <c r="Q130" s="25" t="n"/>
      <c r="R130" s="24" t="n"/>
      <c r="S130" s="26" t="n"/>
      <c r="T130" s="24" t="n"/>
      <c r="U130" s="25" t="n"/>
      <c r="V130" s="30">
        <f>IF($B130="","",IF(OR($E130="",$F130="",$G130=""),"",IF(AND($K130&lt;&gt;"",SUMPRODUCT(($E$6:$E$205=$E130)*($K$6:$K$205=$K130)*($F$6:$F$205&lt;$G130)*($G$6:$G$205&gt;$F130)*($B$6:$B$205&lt;&gt;"")*($R$6:$R$205&lt;&gt;"Canceled"))&gt;1,$O130&lt;&gt;"",SUMPRODUCT(($E$6:$E$205=$E130)*($O$6:$O$205=$O130)*($F$6:$F$205&lt;$G130)*($G$6:$G$205&gt;$F130)*($B$6:$B$205&lt;&gt;"")*($R$6:$R$205&lt;&gt;"Canceled"))&gt;1),"Room and proctor conflict",IF(AND($K130&lt;&gt;"",SUMPRODUCT(($E$6:$E$205=$E130)*($K$6:$K$205=$K130)*($F$6:$F$205&lt;$G130)*($G$6:$G$205&gt;$F130)*($B$6:$B$205&lt;&gt;"")*($R$6:$R$205&lt;&gt;"Canceled"))&gt;1),"Room conflict",IF(AND($O130&lt;&gt;"",SUMPRODUCT(($E$6:$E$205=$E130)*($O$6:$O$205=$O130)*($F$6:$F$205&lt;$G130)*($G$6:$G$205&gt;$F130)*($B$6:$B$205&lt;&gt;"")*($R$6:$R$205&lt;&gt;"Canceled"))&gt;1),"Proctor conflict","No conflict")))))</f>
        <v/>
      </c>
      <c r="W130" s="30">
        <f>IF($B130="","",IF($L130="Online","Not applicable",IF(OR($M130="",$N130=""),"Details missing",IF($N130&gt;$M130,"Capacity exceeded","Capacity sufficient"))))</f>
        <v/>
      </c>
      <c r="X130" s="30">
        <f>IF($B130="","",IF(OR($C130="",$D130="",$E130="",$F130="",$G130="",$I130="",$J130="",$L130="",$N130="",$O130="",$Q130="",$R130="",$T130=""),"Complete required details",IF(OR($V130="Room conflict",$V130="Proctor conflict",$V130="Room and proctor conflict"),"Resolve scheduling conflict",IF($W130="Capacity exceeded","Move exam or reduce attendance",IF(AND($S130&lt;&gt;"",$S130&lt;TODAY(),$T130&lt;&gt;"Ready",$T130&lt;&gt;"Not required",$R130&lt;&gt;"Completed",$R130&lt;&gt;"Canceled"),"Materials overdue",IF(AND($E130&gt;=TODAY(),$E130&lt;=TODAY()+'Reference Data'!$B$3,OR($R130="Draft",$R130="Tentative")),"Confirm upcoming exam","No action needed"))))))</f>
        <v/>
      </c>
    </row>
    <row r="131">
      <c r="A131" s="23">
        <f>IF($B131="","",ROW()-5)</f>
        <v/>
      </c>
      <c r="B131" s="24" t="n"/>
      <c r="C131" s="24" t="n"/>
      <c r="D131" s="25" t="n"/>
      <c r="E131" s="26" t="n"/>
      <c r="F131" s="27" t="n"/>
      <c r="G131" s="27" t="n"/>
      <c r="H131" s="28">
        <f>IF(OR($B131="",$F131="",$G131=""),"",IF($G131&lt;=$F131,"",ROUND(($G131-$F131)*1440,0)))</f>
        <v/>
      </c>
      <c r="I131" s="24" t="n"/>
      <c r="J131" s="25" t="n"/>
      <c r="K131" s="24" t="n"/>
      <c r="L131" s="24" t="n"/>
      <c r="M131" s="29" t="n"/>
      <c r="N131" s="29" t="n"/>
      <c r="O131" s="24" t="n"/>
      <c r="P131" s="24" t="n"/>
      <c r="Q131" s="25" t="n"/>
      <c r="R131" s="24" t="n"/>
      <c r="S131" s="26" t="n"/>
      <c r="T131" s="24" t="n"/>
      <c r="U131" s="25" t="n"/>
      <c r="V131" s="30">
        <f>IF($B131="","",IF(OR($E131="",$F131="",$G131=""),"",IF(AND($K131&lt;&gt;"",SUMPRODUCT(($E$6:$E$205=$E131)*($K$6:$K$205=$K131)*($F$6:$F$205&lt;$G131)*($G$6:$G$205&gt;$F131)*($B$6:$B$205&lt;&gt;"")*($R$6:$R$205&lt;&gt;"Canceled"))&gt;1,$O131&lt;&gt;"",SUMPRODUCT(($E$6:$E$205=$E131)*($O$6:$O$205=$O131)*($F$6:$F$205&lt;$G131)*($G$6:$G$205&gt;$F131)*($B$6:$B$205&lt;&gt;"")*($R$6:$R$205&lt;&gt;"Canceled"))&gt;1),"Room and proctor conflict",IF(AND($K131&lt;&gt;"",SUMPRODUCT(($E$6:$E$205=$E131)*($K$6:$K$205=$K131)*($F$6:$F$205&lt;$G131)*($G$6:$G$205&gt;$F131)*($B$6:$B$205&lt;&gt;"")*($R$6:$R$205&lt;&gt;"Canceled"))&gt;1),"Room conflict",IF(AND($O131&lt;&gt;"",SUMPRODUCT(($E$6:$E$205=$E131)*($O$6:$O$205=$O131)*($F$6:$F$205&lt;$G131)*($G$6:$G$205&gt;$F131)*($B$6:$B$205&lt;&gt;"")*($R$6:$R$205&lt;&gt;"Canceled"))&gt;1),"Proctor conflict","No conflict")))))</f>
        <v/>
      </c>
      <c r="W131" s="30">
        <f>IF($B131="","",IF($L131="Online","Not applicable",IF(OR($M131="",$N131=""),"Details missing",IF($N131&gt;$M131,"Capacity exceeded","Capacity sufficient"))))</f>
        <v/>
      </c>
      <c r="X131" s="30">
        <f>IF($B131="","",IF(OR($C131="",$D131="",$E131="",$F131="",$G131="",$I131="",$J131="",$L131="",$N131="",$O131="",$Q131="",$R131="",$T131=""),"Complete required details",IF(OR($V131="Room conflict",$V131="Proctor conflict",$V131="Room and proctor conflict"),"Resolve scheduling conflict",IF($W131="Capacity exceeded","Move exam or reduce attendance",IF(AND($S131&lt;&gt;"",$S131&lt;TODAY(),$T131&lt;&gt;"Ready",$T131&lt;&gt;"Not required",$R131&lt;&gt;"Completed",$R131&lt;&gt;"Canceled"),"Materials overdue",IF(AND($E131&gt;=TODAY(),$E131&lt;=TODAY()+'Reference Data'!$B$3,OR($R131="Draft",$R131="Tentative")),"Confirm upcoming exam","No action needed"))))))</f>
        <v/>
      </c>
    </row>
    <row r="132">
      <c r="A132" s="23">
        <f>IF($B132="","",ROW()-5)</f>
        <v/>
      </c>
      <c r="B132" s="24" t="n"/>
      <c r="C132" s="24" t="n"/>
      <c r="D132" s="25" t="n"/>
      <c r="E132" s="26" t="n"/>
      <c r="F132" s="27" t="n"/>
      <c r="G132" s="27" t="n"/>
      <c r="H132" s="28">
        <f>IF(OR($B132="",$F132="",$G132=""),"",IF($G132&lt;=$F132,"",ROUND(($G132-$F132)*1440,0)))</f>
        <v/>
      </c>
      <c r="I132" s="24" t="n"/>
      <c r="J132" s="25" t="n"/>
      <c r="K132" s="24" t="n"/>
      <c r="L132" s="24" t="n"/>
      <c r="M132" s="29" t="n"/>
      <c r="N132" s="29" t="n"/>
      <c r="O132" s="24" t="n"/>
      <c r="P132" s="24" t="n"/>
      <c r="Q132" s="25" t="n"/>
      <c r="R132" s="24" t="n"/>
      <c r="S132" s="26" t="n"/>
      <c r="T132" s="24" t="n"/>
      <c r="U132" s="25" t="n"/>
      <c r="V132" s="30">
        <f>IF($B132="","",IF(OR($E132="",$F132="",$G132=""),"",IF(AND($K132&lt;&gt;"",SUMPRODUCT(($E$6:$E$205=$E132)*($K$6:$K$205=$K132)*($F$6:$F$205&lt;$G132)*($G$6:$G$205&gt;$F132)*($B$6:$B$205&lt;&gt;"")*($R$6:$R$205&lt;&gt;"Canceled"))&gt;1,$O132&lt;&gt;"",SUMPRODUCT(($E$6:$E$205=$E132)*($O$6:$O$205=$O132)*($F$6:$F$205&lt;$G132)*($G$6:$G$205&gt;$F132)*($B$6:$B$205&lt;&gt;"")*($R$6:$R$205&lt;&gt;"Canceled"))&gt;1),"Room and proctor conflict",IF(AND($K132&lt;&gt;"",SUMPRODUCT(($E$6:$E$205=$E132)*($K$6:$K$205=$K132)*($F$6:$F$205&lt;$G132)*($G$6:$G$205&gt;$F132)*($B$6:$B$205&lt;&gt;"")*($R$6:$R$205&lt;&gt;"Canceled"))&gt;1),"Room conflict",IF(AND($O132&lt;&gt;"",SUMPRODUCT(($E$6:$E$205=$E132)*($O$6:$O$205=$O132)*($F$6:$F$205&lt;$G132)*($G$6:$G$205&gt;$F132)*($B$6:$B$205&lt;&gt;"")*($R$6:$R$205&lt;&gt;"Canceled"))&gt;1),"Proctor conflict","No conflict")))))</f>
        <v/>
      </c>
      <c r="W132" s="30">
        <f>IF($B132="","",IF($L132="Online","Not applicable",IF(OR($M132="",$N132=""),"Details missing",IF($N132&gt;$M132,"Capacity exceeded","Capacity sufficient"))))</f>
        <v/>
      </c>
      <c r="X132" s="30">
        <f>IF($B132="","",IF(OR($C132="",$D132="",$E132="",$F132="",$G132="",$I132="",$J132="",$L132="",$N132="",$O132="",$Q132="",$R132="",$T132=""),"Complete required details",IF(OR($V132="Room conflict",$V132="Proctor conflict",$V132="Room and proctor conflict"),"Resolve scheduling conflict",IF($W132="Capacity exceeded","Move exam or reduce attendance",IF(AND($S132&lt;&gt;"",$S132&lt;TODAY(),$T132&lt;&gt;"Ready",$T132&lt;&gt;"Not required",$R132&lt;&gt;"Completed",$R132&lt;&gt;"Canceled"),"Materials overdue",IF(AND($E132&gt;=TODAY(),$E132&lt;=TODAY()+'Reference Data'!$B$3,OR($R132="Draft",$R132="Tentative")),"Confirm upcoming exam","No action needed"))))))</f>
        <v/>
      </c>
    </row>
    <row r="133">
      <c r="A133" s="23">
        <f>IF($B133="","",ROW()-5)</f>
        <v/>
      </c>
      <c r="B133" s="24" t="n"/>
      <c r="C133" s="24" t="n"/>
      <c r="D133" s="25" t="n"/>
      <c r="E133" s="26" t="n"/>
      <c r="F133" s="27" t="n"/>
      <c r="G133" s="27" t="n"/>
      <c r="H133" s="28">
        <f>IF(OR($B133="",$F133="",$G133=""),"",IF($G133&lt;=$F133,"",ROUND(($G133-$F133)*1440,0)))</f>
        <v/>
      </c>
      <c r="I133" s="24" t="n"/>
      <c r="J133" s="25" t="n"/>
      <c r="K133" s="24" t="n"/>
      <c r="L133" s="24" t="n"/>
      <c r="M133" s="29" t="n"/>
      <c r="N133" s="29" t="n"/>
      <c r="O133" s="24" t="n"/>
      <c r="P133" s="24" t="n"/>
      <c r="Q133" s="25" t="n"/>
      <c r="R133" s="24" t="n"/>
      <c r="S133" s="26" t="n"/>
      <c r="T133" s="24" t="n"/>
      <c r="U133" s="25" t="n"/>
      <c r="V133" s="30">
        <f>IF($B133="","",IF(OR($E133="",$F133="",$G133=""),"",IF(AND($K133&lt;&gt;"",SUMPRODUCT(($E$6:$E$205=$E133)*($K$6:$K$205=$K133)*($F$6:$F$205&lt;$G133)*($G$6:$G$205&gt;$F133)*($B$6:$B$205&lt;&gt;"")*($R$6:$R$205&lt;&gt;"Canceled"))&gt;1,$O133&lt;&gt;"",SUMPRODUCT(($E$6:$E$205=$E133)*($O$6:$O$205=$O133)*($F$6:$F$205&lt;$G133)*($G$6:$G$205&gt;$F133)*($B$6:$B$205&lt;&gt;"")*($R$6:$R$205&lt;&gt;"Canceled"))&gt;1),"Room and proctor conflict",IF(AND($K133&lt;&gt;"",SUMPRODUCT(($E$6:$E$205=$E133)*($K$6:$K$205=$K133)*($F$6:$F$205&lt;$G133)*($G$6:$G$205&gt;$F133)*($B$6:$B$205&lt;&gt;"")*($R$6:$R$205&lt;&gt;"Canceled"))&gt;1),"Room conflict",IF(AND($O133&lt;&gt;"",SUMPRODUCT(($E$6:$E$205=$E133)*($O$6:$O$205=$O133)*($F$6:$F$205&lt;$G133)*($G$6:$G$205&gt;$F133)*($B$6:$B$205&lt;&gt;"")*($R$6:$R$205&lt;&gt;"Canceled"))&gt;1),"Proctor conflict","No conflict")))))</f>
        <v/>
      </c>
      <c r="W133" s="30">
        <f>IF($B133="","",IF($L133="Online","Not applicable",IF(OR($M133="",$N133=""),"Details missing",IF($N133&gt;$M133,"Capacity exceeded","Capacity sufficient"))))</f>
        <v/>
      </c>
      <c r="X133" s="30">
        <f>IF($B133="","",IF(OR($C133="",$D133="",$E133="",$F133="",$G133="",$I133="",$J133="",$L133="",$N133="",$O133="",$Q133="",$R133="",$T133=""),"Complete required details",IF(OR($V133="Room conflict",$V133="Proctor conflict",$V133="Room and proctor conflict"),"Resolve scheduling conflict",IF($W133="Capacity exceeded","Move exam or reduce attendance",IF(AND($S133&lt;&gt;"",$S133&lt;TODAY(),$T133&lt;&gt;"Ready",$T133&lt;&gt;"Not required",$R133&lt;&gt;"Completed",$R133&lt;&gt;"Canceled"),"Materials overdue",IF(AND($E133&gt;=TODAY(),$E133&lt;=TODAY()+'Reference Data'!$B$3,OR($R133="Draft",$R133="Tentative")),"Confirm upcoming exam","No action needed"))))))</f>
        <v/>
      </c>
    </row>
    <row r="134">
      <c r="A134" s="23">
        <f>IF($B134="","",ROW()-5)</f>
        <v/>
      </c>
      <c r="B134" s="24" t="n"/>
      <c r="C134" s="24" t="n"/>
      <c r="D134" s="25" t="n"/>
      <c r="E134" s="26" t="n"/>
      <c r="F134" s="27" t="n"/>
      <c r="G134" s="27" t="n"/>
      <c r="H134" s="28">
        <f>IF(OR($B134="",$F134="",$G134=""),"",IF($G134&lt;=$F134,"",ROUND(($G134-$F134)*1440,0)))</f>
        <v/>
      </c>
      <c r="I134" s="24" t="n"/>
      <c r="J134" s="25" t="n"/>
      <c r="K134" s="24" t="n"/>
      <c r="L134" s="24" t="n"/>
      <c r="M134" s="29" t="n"/>
      <c r="N134" s="29" t="n"/>
      <c r="O134" s="24" t="n"/>
      <c r="P134" s="24" t="n"/>
      <c r="Q134" s="25" t="n"/>
      <c r="R134" s="24" t="n"/>
      <c r="S134" s="26" t="n"/>
      <c r="T134" s="24" t="n"/>
      <c r="U134" s="25" t="n"/>
      <c r="V134" s="30">
        <f>IF($B134="","",IF(OR($E134="",$F134="",$G134=""),"",IF(AND($K134&lt;&gt;"",SUMPRODUCT(($E$6:$E$205=$E134)*($K$6:$K$205=$K134)*($F$6:$F$205&lt;$G134)*($G$6:$G$205&gt;$F134)*($B$6:$B$205&lt;&gt;"")*($R$6:$R$205&lt;&gt;"Canceled"))&gt;1,$O134&lt;&gt;"",SUMPRODUCT(($E$6:$E$205=$E134)*($O$6:$O$205=$O134)*($F$6:$F$205&lt;$G134)*($G$6:$G$205&gt;$F134)*($B$6:$B$205&lt;&gt;"")*($R$6:$R$205&lt;&gt;"Canceled"))&gt;1),"Room and proctor conflict",IF(AND($K134&lt;&gt;"",SUMPRODUCT(($E$6:$E$205=$E134)*($K$6:$K$205=$K134)*($F$6:$F$205&lt;$G134)*($G$6:$G$205&gt;$F134)*($B$6:$B$205&lt;&gt;"")*($R$6:$R$205&lt;&gt;"Canceled"))&gt;1),"Room conflict",IF(AND($O134&lt;&gt;"",SUMPRODUCT(($E$6:$E$205=$E134)*($O$6:$O$205=$O134)*($F$6:$F$205&lt;$G134)*($G$6:$G$205&gt;$F134)*($B$6:$B$205&lt;&gt;"")*($R$6:$R$205&lt;&gt;"Canceled"))&gt;1),"Proctor conflict","No conflict")))))</f>
        <v/>
      </c>
      <c r="W134" s="30">
        <f>IF($B134="","",IF($L134="Online","Not applicable",IF(OR($M134="",$N134=""),"Details missing",IF($N134&gt;$M134,"Capacity exceeded","Capacity sufficient"))))</f>
        <v/>
      </c>
      <c r="X134" s="30">
        <f>IF($B134="","",IF(OR($C134="",$D134="",$E134="",$F134="",$G134="",$I134="",$J134="",$L134="",$N134="",$O134="",$Q134="",$R134="",$T134=""),"Complete required details",IF(OR($V134="Room conflict",$V134="Proctor conflict",$V134="Room and proctor conflict"),"Resolve scheduling conflict",IF($W134="Capacity exceeded","Move exam or reduce attendance",IF(AND($S134&lt;&gt;"",$S134&lt;TODAY(),$T134&lt;&gt;"Ready",$T134&lt;&gt;"Not required",$R134&lt;&gt;"Completed",$R134&lt;&gt;"Canceled"),"Materials overdue",IF(AND($E134&gt;=TODAY(),$E134&lt;=TODAY()+'Reference Data'!$B$3,OR($R134="Draft",$R134="Tentative")),"Confirm upcoming exam","No action needed"))))))</f>
        <v/>
      </c>
    </row>
    <row r="135">
      <c r="A135" s="23">
        <f>IF($B135="","",ROW()-5)</f>
        <v/>
      </c>
      <c r="B135" s="24" t="n"/>
      <c r="C135" s="24" t="n"/>
      <c r="D135" s="25" t="n"/>
      <c r="E135" s="26" t="n"/>
      <c r="F135" s="27" t="n"/>
      <c r="G135" s="27" t="n"/>
      <c r="H135" s="28">
        <f>IF(OR($B135="",$F135="",$G135=""),"",IF($G135&lt;=$F135,"",ROUND(($G135-$F135)*1440,0)))</f>
        <v/>
      </c>
      <c r="I135" s="24" t="n"/>
      <c r="J135" s="25" t="n"/>
      <c r="K135" s="24" t="n"/>
      <c r="L135" s="24" t="n"/>
      <c r="M135" s="29" t="n"/>
      <c r="N135" s="29" t="n"/>
      <c r="O135" s="24" t="n"/>
      <c r="P135" s="24" t="n"/>
      <c r="Q135" s="25" t="n"/>
      <c r="R135" s="24" t="n"/>
      <c r="S135" s="26" t="n"/>
      <c r="T135" s="24" t="n"/>
      <c r="U135" s="25" t="n"/>
      <c r="V135" s="30">
        <f>IF($B135="","",IF(OR($E135="",$F135="",$G135=""),"",IF(AND($K135&lt;&gt;"",SUMPRODUCT(($E$6:$E$205=$E135)*($K$6:$K$205=$K135)*($F$6:$F$205&lt;$G135)*($G$6:$G$205&gt;$F135)*($B$6:$B$205&lt;&gt;"")*($R$6:$R$205&lt;&gt;"Canceled"))&gt;1,$O135&lt;&gt;"",SUMPRODUCT(($E$6:$E$205=$E135)*($O$6:$O$205=$O135)*($F$6:$F$205&lt;$G135)*($G$6:$G$205&gt;$F135)*($B$6:$B$205&lt;&gt;"")*($R$6:$R$205&lt;&gt;"Canceled"))&gt;1),"Room and proctor conflict",IF(AND($K135&lt;&gt;"",SUMPRODUCT(($E$6:$E$205=$E135)*($K$6:$K$205=$K135)*($F$6:$F$205&lt;$G135)*($G$6:$G$205&gt;$F135)*($B$6:$B$205&lt;&gt;"")*($R$6:$R$205&lt;&gt;"Canceled"))&gt;1),"Room conflict",IF(AND($O135&lt;&gt;"",SUMPRODUCT(($E$6:$E$205=$E135)*($O$6:$O$205=$O135)*($F$6:$F$205&lt;$G135)*($G$6:$G$205&gt;$F135)*($B$6:$B$205&lt;&gt;"")*($R$6:$R$205&lt;&gt;"Canceled"))&gt;1),"Proctor conflict","No conflict")))))</f>
        <v/>
      </c>
      <c r="W135" s="30">
        <f>IF($B135="","",IF($L135="Online","Not applicable",IF(OR($M135="",$N135=""),"Details missing",IF($N135&gt;$M135,"Capacity exceeded","Capacity sufficient"))))</f>
        <v/>
      </c>
      <c r="X135" s="30">
        <f>IF($B135="","",IF(OR($C135="",$D135="",$E135="",$F135="",$G135="",$I135="",$J135="",$L135="",$N135="",$O135="",$Q135="",$R135="",$T135=""),"Complete required details",IF(OR($V135="Room conflict",$V135="Proctor conflict",$V135="Room and proctor conflict"),"Resolve scheduling conflict",IF($W135="Capacity exceeded","Move exam or reduce attendance",IF(AND($S135&lt;&gt;"",$S135&lt;TODAY(),$T135&lt;&gt;"Ready",$T135&lt;&gt;"Not required",$R135&lt;&gt;"Completed",$R135&lt;&gt;"Canceled"),"Materials overdue",IF(AND($E135&gt;=TODAY(),$E135&lt;=TODAY()+'Reference Data'!$B$3,OR($R135="Draft",$R135="Tentative")),"Confirm upcoming exam","No action needed"))))))</f>
        <v/>
      </c>
    </row>
    <row r="136">
      <c r="A136" s="23">
        <f>IF($B136="","",ROW()-5)</f>
        <v/>
      </c>
      <c r="B136" s="24" t="n"/>
      <c r="C136" s="24" t="n"/>
      <c r="D136" s="25" t="n"/>
      <c r="E136" s="26" t="n"/>
      <c r="F136" s="27" t="n"/>
      <c r="G136" s="27" t="n"/>
      <c r="H136" s="28">
        <f>IF(OR($B136="",$F136="",$G136=""),"",IF($G136&lt;=$F136,"",ROUND(($G136-$F136)*1440,0)))</f>
        <v/>
      </c>
      <c r="I136" s="24" t="n"/>
      <c r="J136" s="25" t="n"/>
      <c r="K136" s="24" t="n"/>
      <c r="L136" s="24" t="n"/>
      <c r="M136" s="29" t="n"/>
      <c r="N136" s="29" t="n"/>
      <c r="O136" s="24" t="n"/>
      <c r="P136" s="24" t="n"/>
      <c r="Q136" s="25" t="n"/>
      <c r="R136" s="24" t="n"/>
      <c r="S136" s="26" t="n"/>
      <c r="T136" s="24" t="n"/>
      <c r="U136" s="25" t="n"/>
      <c r="V136" s="30">
        <f>IF($B136="","",IF(OR($E136="",$F136="",$G136=""),"",IF(AND($K136&lt;&gt;"",SUMPRODUCT(($E$6:$E$205=$E136)*($K$6:$K$205=$K136)*($F$6:$F$205&lt;$G136)*($G$6:$G$205&gt;$F136)*($B$6:$B$205&lt;&gt;"")*($R$6:$R$205&lt;&gt;"Canceled"))&gt;1,$O136&lt;&gt;"",SUMPRODUCT(($E$6:$E$205=$E136)*($O$6:$O$205=$O136)*($F$6:$F$205&lt;$G136)*($G$6:$G$205&gt;$F136)*($B$6:$B$205&lt;&gt;"")*($R$6:$R$205&lt;&gt;"Canceled"))&gt;1),"Room and proctor conflict",IF(AND($K136&lt;&gt;"",SUMPRODUCT(($E$6:$E$205=$E136)*($K$6:$K$205=$K136)*($F$6:$F$205&lt;$G136)*($G$6:$G$205&gt;$F136)*($B$6:$B$205&lt;&gt;"")*($R$6:$R$205&lt;&gt;"Canceled"))&gt;1),"Room conflict",IF(AND($O136&lt;&gt;"",SUMPRODUCT(($E$6:$E$205=$E136)*($O$6:$O$205=$O136)*($F$6:$F$205&lt;$G136)*($G$6:$G$205&gt;$F136)*($B$6:$B$205&lt;&gt;"")*($R$6:$R$205&lt;&gt;"Canceled"))&gt;1),"Proctor conflict","No conflict")))))</f>
        <v/>
      </c>
      <c r="W136" s="30">
        <f>IF($B136="","",IF($L136="Online","Not applicable",IF(OR($M136="",$N136=""),"Details missing",IF($N136&gt;$M136,"Capacity exceeded","Capacity sufficient"))))</f>
        <v/>
      </c>
      <c r="X136" s="30">
        <f>IF($B136="","",IF(OR($C136="",$D136="",$E136="",$F136="",$G136="",$I136="",$J136="",$L136="",$N136="",$O136="",$Q136="",$R136="",$T136=""),"Complete required details",IF(OR($V136="Room conflict",$V136="Proctor conflict",$V136="Room and proctor conflict"),"Resolve scheduling conflict",IF($W136="Capacity exceeded","Move exam or reduce attendance",IF(AND($S136&lt;&gt;"",$S136&lt;TODAY(),$T136&lt;&gt;"Ready",$T136&lt;&gt;"Not required",$R136&lt;&gt;"Completed",$R136&lt;&gt;"Canceled"),"Materials overdue",IF(AND($E136&gt;=TODAY(),$E136&lt;=TODAY()+'Reference Data'!$B$3,OR($R136="Draft",$R136="Tentative")),"Confirm upcoming exam","No action needed"))))))</f>
        <v/>
      </c>
    </row>
    <row r="137">
      <c r="A137" s="23">
        <f>IF($B137="","",ROW()-5)</f>
        <v/>
      </c>
      <c r="B137" s="24" t="n"/>
      <c r="C137" s="24" t="n"/>
      <c r="D137" s="25" t="n"/>
      <c r="E137" s="26" t="n"/>
      <c r="F137" s="27" t="n"/>
      <c r="G137" s="27" t="n"/>
      <c r="H137" s="28">
        <f>IF(OR($B137="",$F137="",$G137=""),"",IF($G137&lt;=$F137,"",ROUND(($G137-$F137)*1440,0)))</f>
        <v/>
      </c>
      <c r="I137" s="24" t="n"/>
      <c r="J137" s="25" t="n"/>
      <c r="K137" s="24" t="n"/>
      <c r="L137" s="24" t="n"/>
      <c r="M137" s="29" t="n"/>
      <c r="N137" s="29" t="n"/>
      <c r="O137" s="24" t="n"/>
      <c r="P137" s="24" t="n"/>
      <c r="Q137" s="25" t="n"/>
      <c r="R137" s="24" t="n"/>
      <c r="S137" s="26" t="n"/>
      <c r="T137" s="24" t="n"/>
      <c r="U137" s="25" t="n"/>
      <c r="V137" s="30">
        <f>IF($B137="","",IF(OR($E137="",$F137="",$G137=""),"",IF(AND($K137&lt;&gt;"",SUMPRODUCT(($E$6:$E$205=$E137)*($K$6:$K$205=$K137)*($F$6:$F$205&lt;$G137)*($G$6:$G$205&gt;$F137)*($B$6:$B$205&lt;&gt;"")*($R$6:$R$205&lt;&gt;"Canceled"))&gt;1,$O137&lt;&gt;"",SUMPRODUCT(($E$6:$E$205=$E137)*($O$6:$O$205=$O137)*($F$6:$F$205&lt;$G137)*($G$6:$G$205&gt;$F137)*($B$6:$B$205&lt;&gt;"")*($R$6:$R$205&lt;&gt;"Canceled"))&gt;1),"Room and proctor conflict",IF(AND($K137&lt;&gt;"",SUMPRODUCT(($E$6:$E$205=$E137)*($K$6:$K$205=$K137)*($F$6:$F$205&lt;$G137)*($G$6:$G$205&gt;$F137)*($B$6:$B$205&lt;&gt;"")*($R$6:$R$205&lt;&gt;"Canceled"))&gt;1),"Room conflict",IF(AND($O137&lt;&gt;"",SUMPRODUCT(($E$6:$E$205=$E137)*($O$6:$O$205=$O137)*($F$6:$F$205&lt;$G137)*($G$6:$G$205&gt;$F137)*($B$6:$B$205&lt;&gt;"")*($R$6:$R$205&lt;&gt;"Canceled"))&gt;1),"Proctor conflict","No conflict")))))</f>
        <v/>
      </c>
      <c r="W137" s="30">
        <f>IF($B137="","",IF($L137="Online","Not applicable",IF(OR($M137="",$N137=""),"Details missing",IF($N137&gt;$M137,"Capacity exceeded","Capacity sufficient"))))</f>
        <v/>
      </c>
      <c r="X137" s="30">
        <f>IF($B137="","",IF(OR($C137="",$D137="",$E137="",$F137="",$G137="",$I137="",$J137="",$L137="",$N137="",$O137="",$Q137="",$R137="",$T137=""),"Complete required details",IF(OR($V137="Room conflict",$V137="Proctor conflict",$V137="Room and proctor conflict"),"Resolve scheduling conflict",IF($W137="Capacity exceeded","Move exam or reduce attendance",IF(AND($S137&lt;&gt;"",$S137&lt;TODAY(),$T137&lt;&gt;"Ready",$T137&lt;&gt;"Not required",$R137&lt;&gt;"Completed",$R137&lt;&gt;"Canceled"),"Materials overdue",IF(AND($E137&gt;=TODAY(),$E137&lt;=TODAY()+'Reference Data'!$B$3,OR($R137="Draft",$R137="Tentative")),"Confirm upcoming exam","No action needed"))))))</f>
        <v/>
      </c>
    </row>
    <row r="138">
      <c r="A138" s="23">
        <f>IF($B138="","",ROW()-5)</f>
        <v/>
      </c>
      <c r="B138" s="24" t="n"/>
      <c r="C138" s="24" t="n"/>
      <c r="D138" s="25" t="n"/>
      <c r="E138" s="26" t="n"/>
      <c r="F138" s="27" t="n"/>
      <c r="G138" s="27" t="n"/>
      <c r="H138" s="28">
        <f>IF(OR($B138="",$F138="",$G138=""),"",IF($G138&lt;=$F138,"",ROUND(($G138-$F138)*1440,0)))</f>
        <v/>
      </c>
      <c r="I138" s="24" t="n"/>
      <c r="J138" s="25" t="n"/>
      <c r="K138" s="24" t="n"/>
      <c r="L138" s="24" t="n"/>
      <c r="M138" s="29" t="n"/>
      <c r="N138" s="29" t="n"/>
      <c r="O138" s="24" t="n"/>
      <c r="P138" s="24" t="n"/>
      <c r="Q138" s="25" t="n"/>
      <c r="R138" s="24" t="n"/>
      <c r="S138" s="26" t="n"/>
      <c r="T138" s="24" t="n"/>
      <c r="U138" s="25" t="n"/>
      <c r="V138" s="30">
        <f>IF($B138="","",IF(OR($E138="",$F138="",$G138=""),"",IF(AND($K138&lt;&gt;"",SUMPRODUCT(($E$6:$E$205=$E138)*($K$6:$K$205=$K138)*($F$6:$F$205&lt;$G138)*($G$6:$G$205&gt;$F138)*($B$6:$B$205&lt;&gt;"")*($R$6:$R$205&lt;&gt;"Canceled"))&gt;1,$O138&lt;&gt;"",SUMPRODUCT(($E$6:$E$205=$E138)*($O$6:$O$205=$O138)*($F$6:$F$205&lt;$G138)*($G$6:$G$205&gt;$F138)*($B$6:$B$205&lt;&gt;"")*($R$6:$R$205&lt;&gt;"Canceled"))&gt;1),"Room and proctor conflict",IF(AND($K138&lt;&gt;"",SUMPRODUCT(($E$6:$E$205=$E138)*($K$6:$K$205=$K138)*($F$6:$F$205&lt;$G138)*($G$6:$G$205&gt;$F138)*($B$6:$B$205&lt;&gt;"")*($R$6:$R$205&lt;&gt;"Canceled"))&gt;1),"Room conflict",IF(AND($O138&lt;&gt;"",SUMPRODUCT(($E$6:$E$205=$E138)*($O$6:$O$205=$O138)*($F$6:$F$205&lt;$G138)*($G$6:$G$205&gt;$F138)*($B$6:$B$205&lt;&gt;"")*($R$6:$R$205&lt;&gt;"Canceled"))&gt;1),"Proctor conflict","No conflict")))))</f>
        <v/>
      </c>
      <c r="W138" s="30">
        <f>IF($B138="","",IF($L138="Online","Not applicable",IF(OR($M138="",$N138=""),"Details missing",IF($N138&gt;$M138,"Capacity exceeded","Capacity sufficient"))))</f>
        <v/>
      </c>
      <c r="X138" s="30">
        <f>IF($B138="","",IF(OR($C138="",$D138="",$E138="",$F138="",$G138="",$I138="",$J138="",$L138="",$N138="",$O138="",$Q138="",$R138="",$T138=""),"Complete required details",IF(OR($V138="Room conflict",$V138="Proctor conflict",$V138="Room and proctor conflict"),"Resolve scheduling conflict",IF($W138="Capacity exceeded","Move exam or reduce attendance",IF(AND($S138&lt;&gt;"",$S138&lt;TODAY(),$T138&lt;&gt;"Ready",$T138&lt;&gt;"Not required",$R138&lt;&gt;"Completed",$R138&lt;&gt;"Canceled"),"Materials overdue",IF(AND($E138&gt;=TODAY(),$E138&lt;=TODAY()+'Reference Data'!$B$3,OR($R138="Draft",$R138="Tentative")),"Confirm upcoming exam","No action needed"))))))</f>
        <v/>
      </c>
    </row>
    <row r="139">
      <c r="A139" s="23">
        <f>IF($B139="","",ROW()-5)</f>
        <v/>
      </c>
      <c r="B139" s="24" t="n"/>
      <c r="C139" s="24" t="n"/>
      <c r="D139" s="25" t="n"/>
      <c r="E139" s="26" t="n"/>
      <c r="F139" s="27" t="n"/>
      <c r="G139" s="27" t="n"/>
      <c r="H139" s="28">
        <f>IF(OR($B139="",$F139="",$G139=""),"",IF($G139&lt;=$F139,"",ROUND(($G139-$F139)*1440,0)))</f>
        <v/>
      </c>
      <c r="I139" s="24" t="n"/>
      <c r="J139" s="25" t="n"/>
      <c r="K139" s="24" t="n"/>
      <c r="L139" s="24" t="n"/>
      <c r="M139" s="29" t="n"/>
      <c r="N139" s="29" t="n"/>
      <c r="O139" s="24" t="n"/>
      <c r="P139" s="24" t="n"/>
      <c r="Q139" s="25" t="n"/>
      <c r="R139" s="24" t="n"/>
      <c r="S139" s="26" t="n"/>
      <c r="T139" s="24" t="n"/>
      <c r="U139" s="25" t="n"/>
      <c r="V139" s="30">
        <f>IF($B139="","",IF(OR($E139="",$F139="",$G139=""),"",IF(AND($K139&lt;&gt;"",SUMPRODUCT(($E$6:$E$205=$E139)*($K$6:$K$205=$K139)*($F$6:$F$205&lt;$G139)*($G$6:$G$205&gt;$F139)*($B$6:$B$205&lt;&gt;"")*($R$6:$R$205&lt;&gt;"Canceled"))&gt;1,$O139&lt;&gt;"",SUMPRODUCT(($E$6:$E$205=$E139)*($O$6:$O$205=$O139)*($F$6:$F$205&lt;$G139)*($G$6:$G$205&gt;$F139)*($B$6:$B$205&lt;&gt;"")*($R$6:$R$205&lt;&gt;"Canceled"))&gt;1),"Room and proctor conflict",IF(AND($K139&lt;&gt;"",SUMPRODUCT(($E$6:$E$205=$E139)*($K$6:$K$205=$K139)*($F$6:$F$205&lt;$G139)*($G$6:$G$205&gt;$F139)*($B$6:$B$205&lt;&gt;"")*($R$6:$R$205&lt;&gt;"Canceled"))&gt;1),"Room conflict",IF(AND($O139&lt;&gt;"",SUMPRODUCT(($E$6:$E$205=$E139)*($O$6:$O$205=$O139)*($F$6:$F$205&lt;$G139)*($G$6:$G$205&gt;$F139)*($B$6:$B$205&lt;&gt;"")*($R$6:$R$205&lt;&gt;"Canceled"))&gt;1),"Proctor conflict","No conflict")))))</f>
        <v/>
      </c>
      <c r="W139" s="30">
        <f>IF($B139="","",IF($L139="Online","Not applicable",IF(OR($M139="",$N139=""),"Details missing",IF($N139&gt;$M139,"Capacity exceeded","Capacity sufficient"))))</f>
        <v/>
      </c>
      <c r="X139" s="30">
        <f>IF($B139="","",IF(OR($C139="",$D139="",$E139="",$F139="",$G139="",$I139="",$J139="",$L139="",$N139="",$O139="",$Q139="",$R139="",$T139=""),"Complete required details",IF(OR($V139="Room conflict",$V139="Proctor conflict",$V139="Room and proctor conflict"),"Resolve scheduling conflict",IF($W139="Capacity exceeded","Move exam or reduce attendance",IF(AND($S139&lt;&gt;"",$S139&lt;TODAY(),$T139&lt;&gt;"Ready",$T139&lt;&gt;"Not required",$R139&lt;&gt;"Completed",$R139&lt;&gt;"Canceled"),"Materials overdue",IF(AND($E139&gt;=TODAY(),$E139&lt;=TODAY()+'Reference Data'!$B$3,OR($R139="Draft",$R139="Tentative")),"Confirm upcoming exam","No action needed"))))))</f>
        <v/>
      </c>
    </row>
    <row r="140">
      <c r="A140" s="23">
        <f>IF($B140="","",ROW()-5)</f>
        <v/>
      </c>
      <c r="B140" s="24" t="n"/>
      <c r="C140" s="24" t="n"/>
      <c r="D140" s="25" t="n"/>
      <c r="E140" s="26" t="n"/>
      <c r="F140" s="27" t="n"/>
      <c r="G140" s="27" t="n"/>
      <c r="H140" s="28">
        <f>IF(OR($B140="",$F140="",$G140=""),"",IF($G140&lt;=$F140,"",ROUND(($G140-$F140)*1440,0)))</f>
        <v/>
      </c>
      <c r="I140" s="24" t="n"/>
      <c r="J140" s="25" t="n"/>
      <c r="K140" s="24" t="n"/>
      <c r="L140" s="24" t="n"/>
      <c r="M140" s="29" t="n"/>
      <c r="N140" s="29" t="n"/>
      <c r="O140" s="24" t="n"/>
      <c r="P140" s="24" t="n"/>
      <c r="Q140" s="25" t="n"/>
      <c r="R140" s="24" t="n"/>
      <c r="S140" s="26" t="n"/>
      <c r="T140" s="24" t="n"/>
      <c r="U140" s="25" t="n"/>
      <c r="V140" s="30">
        <f>IF($B140="","",IF(OR($E140="",$F140="",$G140=""),"",IF(AND($K140&lt;&gt;"",SUMPRODUCT(($E$6:$E$205=$E140)*($K$6:$K$205=$K140)*($F$6:$F$205&lt;$G140)*($G$6:$G$205&gt;$F140)*($B$6:$B$205&lt;&gt;"")*($R$6:$R$205&lt;&gt;"Canceled"))&gt;1,$O140&lt;&gt;"",SUMPRODUCT(($E$6:$E$205=$E140)*($O$6:$O$205=$O140)*($F$6:$F$205&lt;$G140)*($G$6:$G$205&gt;$F140)*($B$6:$B$205&lt;&gt;"")*($R$6:$R$205&lt;&gt;"Canceled"))&gt;1),"Room and proctor conflict",IF(AND($K140&lt;&gt;"",SUMPRODUCT(($E$6:$E$205=$E140)*($K$6:$K$205=$K140)*($F$6:$F$205&lt;$G140)*($G$6:$G$205&gt;$F140)*($B$6:$B$205&lt;&gt;"")*($R$6:$R$205&lt;&gt;"Canceled"))&gt;1),"Room conflict",IF(AND($O140&lt;&gt;"",SUMPRODUCT(($E$6:$E$205=$E140)*($O$6:$O$205=$O140)*($F$6:$F$205&lt;$G140)*($G$6:$G$205&gt;$F140)*($B$6:$B$205&lt;&gt;"")*($R$6:$R$205&lt;&gt;"Canceled"))&gt;1),"Proctor conflict","No conflict")))))</f>
        <v/>
      </c>
      <c r="W140" s="30">
        <f>IF($B140="","",IF($L140="Online","Not applicable",IF(OR($M140="",$N140=""),"Details missing",IF($N140&gt;$M140,"Capacity exceeded","Capacity sufficient"))))</f>
        <v/>
      </c>
      <c r="X140" s="30">
        <f>IF($B140="","",IF(OR($C140="",$D140="",$E140="",$F140="",$G140="",$I140="",$J140="",$L140="",$N140="",$O140="",$Q140="",$R140="",$T140=""),"Complete required details",IF(OR($V140="Room conflict",$V140="Proctor conflict",$V140="Room and proctor conflict"),"Resolve scheduling conflict",IF($W140="Capacity exceeded","Move exam or reduce attendance",IF(AND($S140&lt;&gt;"",$S140&lt;TODAY(),$T140&lt;&gt;"Ready",$T140&lt;&gt;"Not required",$R140&lt;&gt;"Completed",$R140&lt;&gt;"Canceled"),"Materials overdue",IF(AND($E140&gt;=TODAY(),$E140&lt;=TODAY()+'Reference Data'!$B$3,OR($R140="Draft",$R140="Tentative")),"Confirm upcoming exam","No action needed"))))))</f>
        <v/>
      </c>
    </row>
    <row r="141">
      <c r="A141" s="23">
        <f>IF($B141="","",ROW()-5)</f>
        <v/>
      </c>
      <c r="B141" s="24" t="n"/>
      <c r="C141" s="24" t="n"/>
      <c r="D141" s="25" t="n"/>
      <c r="E141" s="26" t="n"/>
      <c r="F141" s="27" t="n"/>
      <c r="G141" s="27" t="n"/>
      <c r="H141" s="28">
        <f>IF(OR($B141="",$F141="",$G141=""),"",IF($G141&lt;=$F141,"",ROUND(($G141-$F141)*1440,0)))</f>
        <v/>
      </c>
      <c r="I141" s="24" t="n"/>
      <c r="J141" s="25" t="n"/>
      <c r="K141" s="24" t="n"/>
      <c r="L141" s="24" t="n"/>
      <c r="M141" s="29" t="n"/>
      <c r="N141" s="29" t="n"/>
      <c r="O141" s="24" t="n"/>
      <c r="P141" s="24" t="n"/>
      <c r="Q141" s="25" t="n"/>
      <c r="R141" s="24" t="n"/>
      <c r="S141" s="26" t="n"/>
      <c r="T141" s="24" t="n"/>
      <c r="U141" s="25" t="n"/>
      <c r="V141" s="30">
        <f>IF($B141="","",IF(OR($E141="",$F141="",$G141=""),"",IF(AND($K141&lt;&gt;"",SUMPRODUCT(($E$6:$E$205=$E141)*($K$6:$K$205=$K141)*($F$6:$F$205&lt;$G141)*($G$6:$G$205&gt;$F141)*($B$6:$B$205&lt;&gt;"")*($R$6:$R$205&lt;&gt;"Canceled"))&gt;1,$O141&lt;&gt;"",SUMPRODUCT(($E$6:$E$205=$E141)*($O$6:$O$205=$O141)*($F$6:$F$205&lt;$G141)*($G$6:$G$205&gt;$F141)*($B$6:$B$205&lt;&gt;"")*($R$6:$R$205&lt;&gt;"Canceled"))&gt;1),"Room and proctor conflict",IF(AND($K141&lt;&gt;"",SUMPRODUCT(($E$6:$E$205=$E141)*($K$6:$K$205=$K141)*($F$6:$F$205&lt;$G141)*($G$6:$G$205&gt;$F141)*($B$6:$B$205&lt;&gt;"")*($R$6:$R$205&lt;&gt;"Canceled"))&gt;1),"Room conflict",IF(AND($O141&lt;&gt;"",SUMPRODUCT(($E$6:$E$205=$E141)*($O$6:$O$205=$O141)*($F$6:$F$205&lt;$G141)*($G$6:$G$205&gt;$F141)*($B$6:$B$205&lt;&gt;"")*($R$6:$R$205&lt;&gt;"Canceled"))&gt;1),"Proctor conflict","No conflict")))))</f>
        <v/>
      </c>
      <c r="W141" s="30">
        <f>IF($B141="","",IF($L141="Online","Not applicable",IF(OR($M141="",$N141=""),"Details missing",IF($N141&gt;$M141,"Capacity exceeded","Capacity sufficient"))))</f>
        <v/>
      </c>
      <c r="X141" s="30">
        <f>IF($B141="","",IF(OR($C141="",$D141="",$E141="",$F141="",$G141="",$I141="",$J141="",$L141="",$N141="",$O141="",$Q141="",$R141="",$T141=""),"Complete required details",IF(OR($V141="Room conflict",$V141="Proctor conflict",$V141="Room and proctor conflict"),"Resolve scheduling conflict",IF($W141="Capacity exceeded","Move exam or reduce attendance",IF(AND($S141&lt;&gt;"",$S141&lt;TODAY(),$T141&lt;&gt;"Ready",$T141&lt;&gt;"Not required",$R141&lt;&gt;"Completed",$R141&lt;&gt;"Canceled"),"Materials overdue",IF(AND($E141&gt;=TODAY(),$E141&lt;=TODAY()+'Reference Data'!$B$3,OR($R141="Draft",$R141="Tentative")),"Confirm upcoming exam","No action needed"))))))</f>
        <v/>
      </c>
    </row>
    <row r="142">
      <c r="A142" s="23">
        <f>IF($B142="","",ROW()-5)</f>
        <v/>
      </c>
      <c r="B142" s="24" t="n"/>
      <c r="C142" s="24" t="n"/>
      <c r="D142" s="25" t="n"/>
      <c r="E142" s="26" t="n"/>
      <c r="F142" s="27" t="n"/>
      <c r="G142" s="27" t="n"/>
      <c r="H142" s="28">
        <f>IF(OR($B142="",$F142="",$G142=""),"",IF($G142&lt;=$F142,"",ROUND(($G142-$F142)*1440,0)))</f>
        <v/>
      </c>
      <c r="I142" s="24" t="n"/>
      <c r="J142" s="25" t="n"/>
      <c r="K142" s="24" t="n"/>
      <c r="L142" s="24" t="n"/>
      <c r="M142" s="29" t="n"/>
      <c r="N142" s="29" t="n"/>
      <c r="O142" s="24" t="n"/>
      <c r="P142" s="24" t="n"/>
      <c r="Q142" s="25" t="n"/>
      <c r="R142" s="24" t="n"/>
      <c r="S142" s="26" t="n"/>
      <c r="T142" s="24" t="n"/>
      <c r="U142" s="25" t="n"/>
      <c r="V142" s="30">
        <f>IF($B142="","",IF(OR($E142="",$F142="",$G142=""),"",IF(AND($K142&lt;&gt;"",SUMPRODUCT(($E$6:$E$205=$E142)*($K$6:$K$205=$K142)*($F$6:$F$205&lt;$G142)*($G$6:$G$205&gt;$F142)*($B$6:$B$205&lt;&gt;"")*($R$6:$R$205&lt;&gt;"Canceled"))&gt;1,$O142&lt;&gt;"",SUMPRODUCT(($E$6:$E$205=$E142)*($O$6:$O$205=$O142)*($F$6:$F$205&lt;$G142)*($G$6:$G$205&gt;$F142)*($B$6:$B$205&lt;&gt;"")*($R$6:$R$205&lt;&gt;"Canceled"))&gt;1),"Room and proctor conflict",IF(AND($K142&lt;&gt;"",SUMPRODUCT(($E$6:$E$205=$E142)*($K$6:$K$205=$K142)*($F$6:$F$205&lt;$G142)*($G$6:$G$205&gt;$F142)*($B$6:$B$205&lt;&gt;"")*($R$6:$R$205&lt;&gt;"Canceled"))&gt;1),"Room conflict",IF(AND($O142&lt;&gt;"",SUMPRODUCT(($E$6:$E$205=$E142)*($O$6:$O$205=$O142)*($F$6:$F$205&lt;$G142)*($G$6:$G$205&gt;$F142)*($B$6:$B$205&lt;&gt;"")*($R$6:$R$205&lt;&gt;"Canceled"))&gt;1),"Proctor conflict","No conflict")))))</f>
        <v/>
      </c>
      <c r="W142" s="30">
        <f>IF($B142="","",IF($L142="Online","Not applicable",IF(OR($M142="",$N142=""),"Details missing",IF($N142&gt;$M142,"Capacity exceeded","Capacity sufficient"))))</f>
        <v/>
      </c>
      <c r="X142" s="30">
        <f>IF($B142="","",IF(OR($C142="",$D142="",$E142="",$F142="",$G142="",$I142="",$J142="",$L142="",$N142="",$O142="",$Q142="",$R142="",$T142=""),"Complete required details",IF(OR($V142="Room conflict",$V142="Proctor conflict",$V142="Room and proctor conflict"),"Resolve scheduling conflict",IF($W142="Capacity exceeded","Move exam or reduce attendance",IF(AND($S142&lt;&gt;"",$S142&lt;TODAY(),$T142&lt;&gt;"Ready",$T142&lt;&gt;"Not required",$R142&lt;&gt;"Completed",$R142&lt;&gt;"Canceled"),"Materials overdue",IF(AND($E142&gt;=TODAY(),$E142&lt;=TODAY()+'Reference Data'!$B$3,OR($R142="Draft",$R142="Tentative")),"Confirm upcoming exam","No action needed"))))))</f>
        <v/>
      </c>
    </row>
    <row r="143">
      <c r="A143" s="23">
        <f>IF($B143="","",ROW()-5)</f>
        <v/>
      </c>
      <c r="B143" s="24" t="n"/>
      <c r="C143" s="24" t="n"/>
      <c r="D143" s="25" t="n"/>
      <c r="E143" s="26" t="n"/>
      <c r="F143" s="27" t="n"/>
      <c r="G143" s="27" t="n"/>
      <c r="H143" s="28">
        <f>IF(OR($B143="",$F143="",$G143=""),"",IF($G143&lt;=$F143,"",ROUND(($G143-$F143)*1440,0)))</f>
        <v/>
      </c>
      <c r="I143" s="24" t="n"/>
      <c r="J143" s="25" t="n"/>
      <c r="K143" s="24" t="n"/>
      <c r="L143" s="24" t="n"/>
      <c r="M143" s="29" t="n"/>
      <c r="N143" s="29" t="n"/>
      <c r="O143" s="24" t="n"/>
      <c r="P143" s="24" t="n"/>
      <c r="Q143" s="25" t="n"/>
      <c r="R143" s="24" t="n"/>
      <c r="S143" s="26" t="n"/>
      <c r="T143" s="24" t="n"/>
      <c r="U143" s="25" t="n"/>
      <c r="V143" s="30">
        <f>IF($B143="","",IF(OR($E143="",$F143="",$G143=""),"",IF(AND($K143&lt;&gt;"",SUMPRODUCT(($E$6:$E$205=$E143)*($K$6:$K$205=$K143)*($F$6:$F$205&lt;$G143)*($G$6:$G$205&gt;$F143)*($B$6:$B$205&lt;&gt;"")*($R$6:$R$205&lt;&gt;"Canceled"))&gt;1,$O143&lt;&gt;"",SUMPRODUCT(($E$6:$E$205=$E143)*($O$6:$O$205=$O143)*($F$6:$F$205&lt;$G143)*($G$6:$G$205&gt;$F143)*($B$6:$B$205&lt;&gt;"")*($R$6:$R$205&lt;&gt;"Canceled"))&gt;1),"Room and proctor conflict",IF(AND($K143&lt;&gt;"",SUMPRODUCT(($E$6:$E$205=$E143)*($K$6:$K$205=$K143)*($F$6:$F$205&lt;$G143)*($G$6:$G$205&gt;$F143)*($B$6:$B$205&lt;&gt;"")*($R$6:$R$205&lt;&gt;"Canceled"))&gt;1),"Room conflict",IF(AND($O143&lt;&gt;"",SUMPRODUCT(($E$6:$E$205=$E143)*($O$6:$O$205=$O143)*($F$6:$F$205&lt;$G143)*($G$6:$G$205&gt;$F143)*($B$6:$B$205&lt;&gt;"")*($R$6:$R$205&lt;&gt;"Canceled"))&gt;1),"Proctor conflict","No conflict")))))</f>
        <v/>
      </c>
      <c r="W143" s="30">
        <f>IF($B143="","",IF($L143="Online","Not applicable",IF(OR($M143="",$N143=""),"Details missing",IF($N143&gt;$M143,"Capacity exceeded","Capacity sufficient"))))</f>
        <v/>
      </c>
      <c r="X143" s="30">
        <f>IF($B143="","",IF(OR($C143="",$D143="",$E143="",$F143="",$G143="",$I143="",$J143="",$L143="",$N143="",$O143="",$Q143="",$R143="",$T143=""),"Complete required details",IF(OR($V143="Room conflict",$V143="Proctor conflict",$V143="Room and proctor conflict"),"Resolve scheduling conflict",IF($W143="Capacity exceeded","Move exam or reduce attendance",IF(AND($S143&lt;&gt;"",$S143&lt;TODAY(),$T143&lt;&gt;"Ready",$T143&lt;&gt;"Not required",$R143&lt;&gt;"Completed",$R143&lt;&gt;"Canceled"),"Materials overdue",IF(AND($E143&gt;=TODAY(),$E143&lt;=TODAY()+'Reference Data'!$B$3,OR($R143="Draft",$R143="Tentative")),"Confirm upcoming exam","No action needed"))))))</f>
        <v/>
      </c>
    </row>
    <row r="144">
      <c r="A144" s="23">
        <f>IF($B144="","",ROW()-5)</f>
        <v/>
      </c>
      <c r="B144" s="24" t="n"/>
      <c r="C144" s="24" t="n"/>
      <c r="D144" s="25" t="n"/>
      <c r="E144" s="26" t="n"/>
      <c r="F144" s="27" t="n"/>
      <c r="G144" s="27" t="n"/>
      <c r="H144" s="28">
        <f>IF(OR($B144="",$F144="",$G144=""),"",IF($G144&lt;=$F144,"",ROUND(($G144-$F144)*1440,0)))</f>
        <v/>
      </c>
      <c r="I144" s="24" t="n"/>
      <c r="J144" s="25" t="n"/>
      <c r="K144" s="24" t="n"/>
      <c r="L144" s="24" t="n"/>
      <c r="M144" s="29" t="n"/>
      <c r="N144" s="29" t="n"/>
      <c r="O144" s="24" t="n"/>
      <c r="P144" s="24" t="n"/>
      <c r="Q144" s="25" t="n"/>
      <c r="R144" s="24" t="n"/>
      <c r="S144" s="26" t="n"/>
      <c r="T144" s="24" t="n"/>
      <c r="U144" s="25" t="n"/>
      <c r="V144" s="30">
        <f>IF($B144="","",IF(OR($E144="",$F144="",$G144=""),"",IF(AND($K144&lt;&gt;"",SUMPRODUCT(($E$6:$E$205=$E144)*($K$6:$K$205=$K144)*($F$6:$F$205&lt;$G144)*($G$6:$G$205&gt;$F144)*($B$6:$B$205&lt;&gt;"")*($R$6:$R$205&lt;&gt;"Canceled"))&gt;1,$O144&lt;&gt;"",SUMPRODUCT(($E$6:$E$205=$E144)*($O$6:$O$205=$O144)*($F$6:$F$205&lt;$G144)*($G$6:$G$205&gt;$F144)*($B$6:$B$205&lt;&gt;"")*($R$6:$R$205&lt;&gt;"Canceled"))&gt;1),"Room and proctor conflict",IF(AND($K144&lt;&gt;"",SUMPRODUCT(($E$6:$E$205=$E144)*($K$6:$K$205=$K144)*($F$6:$F$205&lt;$G144)*($G$6:$G$205&gt;$F144)*($B$6:$B$205&lt;&gt;"")*($R$6:$R$205&lt;&gt;"Canceled"))&gt;1),"Room conflict",IF(AND($O144&lt;&gt;"",SUMPRODUCT(($E$6:$E$205=$E144)*($O$6:$O$205=$O144)*($F$6:$F$205&lt;$G144)*($G$6:$G$205&gt;$F144)*($B$6:$B$205&lt;&gt;"")*($R$6:$R$205&lt;&gt;"Canceled"))&gt;1),"Proctor conflict","No conflict")))))</f>
        <v/>
      </c>
      <c r="W144" s="30">
        <f>IF($B144="","",IF($L144="Online","Not applicable",IF(OR($M144="",$N144=""),"Details missing",IF($N144&gt;$M144,"Capacity exceeded","Capacity sufficient"))))</f>
        <v/>
      </c>
      <c r="X144" s="30">
        <f>IF($B144="","",IF(OR($C144="",$D144="",$E144="",$F144="",$G144="",$I144="",$J144="",$L144="",$N144="",$O144="",$Q144="",$R144="",$T144=""),"Complete required details",IF(OR($V144="Room conflict",$V144="Proctor conflict",$V144="Room and proctor conflict"),"Resolve scheduling conflict",IF($W144="Capacity exceeded","Move exam or reduce attendance",IF(AND($S144&lt;&gt;"",$S144&lt;TODAY(),$T144&lt;&gt;"Ready",$T144&lt;&gt;"Not required",$R144&lt;&gt;"Completed",$R144&lt;&gt;"Canceled"),"Materials overdue",IF(AND($E144&gt;=TODAY(),$E144&lt;=TODAY()+'Reference Data'!$B$3,OR($R144="Draft",$R144="Tentative")),"Confirm upcoming exam","No action needed"))))))</f>
        <v/>
      </c>
    </row>
    <row r="145">
      <c r="A145" s="23">
        <f>IF($B145="","",ROW()-5)</f>
        <v/>
      </c>
      <c r="B145" s="24" t="n"/>
      <c r="C145" s="24" t="n"/>
      <c r="D145" s="25" t="n"/>
      <c r="E145" s="26" t="n"/>
      <c r="F145" s="27" t="n"/>
      <c r="G145" s="27" t="n"/>
      <c r="H145" s="28">
        <f>IF(OR($B145="",$F145="",$G145=""),"",IF($G145&lt;=$F145,"",ROUND(($G145-$F145)*1440,0)))</f>
        <v/>
      </c>
      <c r="I145" s="24" t="n"/>
      <c r="J145" s="25" t="n"/>
      <c r="K145" s="24" t="n"/>
      <c r="L145" s="24" t="n"/>
      <c r="M145" s="29" t="n"/>
      <c r="N145" s="29" t="n"/>
      <c r="O145" s="24" t="n"/>
      <c r="P145" s="24" t="n"/>
      <c r="Q145" s="25" t="n"/>
      <c r="R145" s="24" t="n"/>
      <c r="S145" s="26" t="n"/>
      <c r="T145" s="24" t="n"/>
      <c r="U145" s="25" t="n"/>
      <c r="V145" s="30">
        <f>IF($B145="","",IF(OR($E145="",$F145="",$G145=""),"",IF(AND($K145&lt;&gt;"",SUMPRODUCT(($E$6:$E$205=$E145)*($K$6:$K$205=$K145)*($F$6:$F$205&lt;$G145)*($G$6:$G$205&gt;$F145)*($B$6:$B$205&lt;&gt;"")*($R$6:$R$205&lt;&gt;"Canceled"))&gt;1,$O145&lt;&gt;"",SUMPRODUCT(($E$6:$E$205=$E145)*($O$6:$O$205=$O145)*($F$6:$F$205&lt;$G145)*($G$6:$G$205&gt;$F145)*($B$6:$B$205&lt;&gt;"")*($R$6:$R$205&lt;&gt;"Canceled"))&gt;1),"Room and proctor conflict",IF(AND($K145&lt;&gt;"",SUMPRODUCT(($E$6:$E$205=$E145)*($K$6:$K$205=$K145)*($F$6:$F$205&lt;$G145)*($G$6:$G$205&gt;$F145)*($B$6:$B$205&lt;&gt;"")*($R$6:$R$205&lt;&gt;"Canceled"))&gt;1),"Room conflict",IF(AND($O145&lt;&gt;"",SUMPRODUCT(($E$6:$E$205=$E145)*($O$6:$O$205=$O145)*($F$6:$F$205&lt;$G145)*($G$6:$G$205&gt;$F145)*($B$6:$B$205&lt;&gt;"")*($R$6:$R$205&lt;&gt;"Canceled"))&gt;1),"Proctor conflict","No conflict")))))</f>
        <v/>
      </c>
      <c r="W145" s="30">
        <f>IF($B145="","",IF($L145="Online","Not applicable",IF(OR($M145="",$N145=""),"Details missing",IF($N145&gt;$M145,"Capacity exceeded","Capacity sufficient"))))</f>
        <v/>
      </c>
      <c r="X145" s="30">
        <f>IF($B145="","",IF(OR($C145="",$D145="",$E145="",$F145="",$G145="",$I145="",$J145="",$L145="",$N145="",$O145="",$Q145="",$R145="",$T145=""),"Complete required details",IF(OR($V145="Room conflict",$V145="Proctor conflict",$V145="Room and proctor conflict"),"Resolve scheduling conflict",IF($W145="Capacity exceeded","Move exam or reduce attendance",IF(AND($S145&lt;&gt;"",$S145&lt;TODAY(),$T145&lt;&gt;"Ready",$T145&lt;&gt;"Not required",$R145&lt;&gt;"Completed",$R145&lt;&gt;"Canceled"),"Materials overdue",IF(AND($E145&gt;=TODAY(),$E145&lt;=TODAY()+'Reference Data'!$B$3,OR($R145="Draft",$R145="Tentative")),"Confirm upcoming exam","No action needed"))))))</f>
        <v/>
      </c>
    </row>
    <row r="146">
      <c r="A146" s="23">
        <f>IF($B146="","",ROW()-5)</f>
        <v/>
      </c>
      <c r="B146" s="24" t="n"/>
      <c r="C146" s="24" t="n"/>
      <c r="D146" s="25" t="n"/>
      <c r="E146" s="26" t="n"/>
      <c r="F146" s="27" t="n"/>
      <c r="G146" s="27" t="n"/>
      <c r="H146" s="28">
        <f>IF(OR($B146="",$F146="",$G146=""),"",IF($G146&lt;=$F146,"",ROUND(($G146-$F146)*1440,0)))</f>
        <v/>
      </c>
      <c r="I146" s="24" t="n"/>
      <c r="J146" s="25" t="n"/>
      <c r="K146" s="24" t="n"/>
      <c r="L146" s="24" t="n"/>
      <c r="M146" s="29" t="n"/>
      <c r="N146" s="29" t="n"/>
      <c r="O146" s="24" t="n"/>
      <c r="P146" s="24" t="n"/>
      <c r="Q146" s="25" t="n"/>
      <c r="R146" s="24" t="n"/>
      <c r="S146" s="26" t="n"/>
      <c r="T146" s="24" t="n"/>
      <c r="U146" s="25" t="n"/>
      <c r="V146" s="30">
        <f>IF($B146="","",IF(OR($E146="",$F146="",$G146=""),"",IF(AND($K146&lt;&gt;"",SUMPRODUCT(($E$6:$E$205=$E146)*($K$6:$K$205=$K146)*($F$6:$F$205&lt;$G146)*($G$6:$G$205&gt;$F146)*($B$6:$B$205&lt;&gt;"")*($R$6:$R$205&lt;&gt;"Canceled"))&gt;1,$O146&lt;&gt;"",SUMPRODUCT(($E$6:$E$205=$E146)*($O$6:$O$205=$O146)*($F$6:$F$205&lt;$G146)*($G$6:$G$205&gt;$F146)*($B$6:$B$205&lt;&gt;"")*($R$6:$R$205&lt;&gt;"Canceled"))&gt;1),"Room and proctor conflict",IF(AND($K146&lt;&gt;"",SUMPRODUCT(($E$6:$E$205=$E146)*($K$6:$K$205=$K146)*($F$6:$F$205&lt;$G146)*($G$6:$G$205&gt;$F146)*($B$6:$B$205&lt;&gt;"")*($R$6:$R$205&lt;&gt;"Canceled"))&gt;1),"Room conflict",IF(AND($O146&lt;&gt;"",SUMPRODUCT(($E$6:$E$205=$E146)*($O$6:$O$205=$O146)*($F$6:$F$205&lt;$G146)*($G$6:$G$205&gt;$F146)*($B$6:$B$205&lt;&gt;"")*($R$6:$R$205&lt;&gt;"Canceled"))&gt;1),"Proctor conflict","No conflict")))))</f>
        <v/>
      </c>
      <c r="W146" s="30">
        <f>IF($B146="","",IF($L146="Online","Not applicable",IF(OR($M146="",$N146=""),"Details missing",IF($N146&gt;$M146,"Capacity exceeded","Capacity sufficient"))))</f>
        <v/>
      </c>
      <c r="X146" s="30">
        <f>IF($B146="","",IF(OR($C146="",$D146="",$E146="",$F146="",$G146="",$I146="",$J146="",$L146="",$N146="",$O146="",$Q146="",$R146="",$T146=""),"Complete required details",IF(OR($V146="Room conflict",$V146="Proctor conflict",$V146="Room and proctor conflict"),"Resolve scheduling conflict",IF($W146="Capacity exceeded","Move exam or reduce attendance",IF(AND($S146&lt;&gt;"",$S146&lt;TODAY(),$T146&lt;&gt;"Ready",$T146&lt;&gt;"Not required",$R146&lt;&gt;"Completed",$R146&lt;&gt;"Canceled"),"Materials overdue",IF(AND($E146&gt;=TODAY(),$E146&lt;=TODAY()+'Reference Data'!$B$3,OR($R146="Draft",$R146="Tentative")),"Confirm upcoming exam","No action needed"))))))</f>
        <v/>
      </c>
    </row>
    <row r="147">
      <c r="A147" s="23">
        <f>IF($B147="","",ROW()-5)</f>
        <v/>
      </c>
      <c r="B147" s="24" t="n"/>
      <c r="C147" s="24" t="n"/>
      <c r="D147" s="25" t="n"/>
      <c r="E147" s="26" t="n"/>
      <c r="F147" s="27" t="n"/>
      <c r="G147" s="27" t="n"/>
      <c r="H147" s="28">
        <f>IF(OR($B147="",$F147="",$G147=""),"",IF($G147&lt;=$F147,"",ROUND(($G147-$F147)*1440,0)))</f>
        <v/>
      </c>
      <c r="I147" s="24" t="n"/>
      <c r="J147" s="25" t="n"/>
      <c r="K147" s="24" t="n"/>
      <c r="L147" s="24" t="n"/>
      <c r="M147" s="29" t="n"/>
      <c r="N147" s="29" t="n"/>
      <c r="O147" s="24" t="n"/>
      <c r="P147" s="24" t="n"/>
      <c r="Q147" s="25" t="n"/>
      <c r="R147" s="24" t="n"/>
      <c r="S147" s="26" t="n"/>
      <c r="T147" s="24" t="n"/>
      <c r="U147" s="25" t="n"/>
      <c r="V147" s="30">
        <f>IF($B147="","",IF(OR($E147="",$F147="",$G147=""),"",IF(AND($K147&lt;&gt;"",SUMPRODUCT(($E$6:$E$205=$E147)*($K$6:$K$205=$K147)*($F$6:$F$205&lt;$G147)*($G$6:$G$205&gt;$F147)*($B$6:$B$205&lt;&gt;"")*($R$6:$R$205&lt;&gt;"Canceled"))&gt;1,$O147&lt;&gt;"",SUMPRODUCT(($E$6:$E$205=$E147)*($O$6:$O$205=$O147)*($F$6:$F$205&lt;$G147)*($G$6:$G$205&gt;$F147)*($B$6:$B$205&lt;&gt;"")*($R$6:$R$205&lt;&gt;"Canceled"))&gt;1),"Room and proctor conflict",IF(AND($K147&lt;&gt;"",SUMPRODUCT(($E$6:$E$205=$E147)*($K$6:$K$205=$K147)*($F$6:$F$205&lt;$G147)*($G$6:$G$205&gt;$F147)*($B$6:$B$205&lt;&gt;"")*($R$6:$R$205&lt;&gt;"Canceled"))&gt;1),"Room conflict",IF(AND($O147&lt;&gt;"",SUMPRODUCT(($E$6:$E$205=$E147)*($O$6:$O$205=$O147)*($F$6:$F$205&lt;$G147)*($G$6:$G$205&gt;$F147)*($B$6:$B$205&lt;&gt;"")*($R$6:$R$205&lt;&gt;"Canceled"))&gt;1),"Proctor conflict","No conflict")))))</f>
        <v/>
      </c>
      <c r="W147" s="30">
        <f>IF($B147="","",IF($L147="Online","Not applicable",IF(OR($M147="",$N147=""),"Details missing",IF($N147&gt;$M147,"Capacity exceeded","Capacity sufficient"))))</f>
        <v/>
      </c>
      <c r="X147" s="30">
        <f>IF($B147="","",IF(OR($C147="",$D147="",$E147="",$F147="",$G147="",$I147="",$J147="",$L147="",$N147="",$O147="",$Q147="",$R147="",$T147=""),"Complete required details",IF(OR($V147="Room conflict",$V147="Proctor conflict",$V147="Room and proctor conflict"),"Resolve scheduling conflict",IF($W147="Capacity exceeded","Move exam or reduce attendance",IF(AND($S147&lt;&gt;"",$S147&lt;TODAY(),$T147&lt;&gt;"Ready",$T147&lt;&gt;"Not required",$R147&lt;&gt;"Completed",$R147&lt;&gt;"Canceled"),"Materials overdue",IF(AND($E147&gt;=TODAY(),$E147&lt;=TODAY()+'Reference Data'!$B$3,OR($R147="Draft",$R147="Tentative")),"Confirm upcoming exam","No action needed"))))))</f>
        <v/>
      </c>
    </row>
    <row r="148">
      <c r="A148" s="23">
        <f>IF($B148="","",ROW()-5)</f>
        <v/>
      </c>
      <c r="B148" s="24" t="n"/>
      <c r="C148" s="24" t="n"/>
      <c r="D148" s="25" t="n"/>
      <c r="E148" s="26" t="n"/>
      <c r="F148" s="27" t="n"/>
      <c r="G148" s="27" t="n"/>
      <c r="H148" s="28">
        <f>IF(OR($B148="",$F148="",$G148=""),"",IF($G148&lt;=$F148,"",ROUND(($G148-$F148)*1440,0)))</f>
        <v/>
      </c>
      <c r="I148" s="24" t="n"/>
      <c r="J148" s="25" t="n"/>
      <c r="K148" s="24" t="n"/>
      <c r="L148" s="24" t="n"/>
      <c r="M148" s="29" t="n"/>
      <c r="N148" s="29" t="n"/>
      <c r="O148" s="24" t="n"/>
      <c r="P148" s="24" t="n"/>
      <c r="Q148" s="25" t="n"/>
      <c r="R148" s="24" t="n"/>
      <c r="S148" s="26" t="n"/>
      <c r="T148" s="24" t="n"/>
      <c r="U148" s="25" t="n"/>
      <c r="V148" s="30">
        <f>IF($B148="","",IF(OR($E148="",$F148="",$G148=""),"",IF(AND($K148&lt;&gt;"",SUMPRODUCT(($E$6:$E$205=$E148)*($K$6:$K$205=$K148)*($F$6:$F$205&lt;$G148)*($G$6:$G$205&gt;$F148)*($B$6:$B$205&lt;&gt;"")*($R$6:$R$205&lt;&gt;"Canceled"))&gt;1,$O148&lt;&gt;"",SUMPRODUCT(($E$6:$E$205=$E148)*($O$6:$O$205=$O148)*($F$6:$F$205&lt;$G148)*($G$6:$G$205&gt;$F148)*($B$6:$B$205&lt;&gt;"")*($R$6:$R$205&lt;&gt;"Canceled"))&gt;1),"Room and proctor conflict",IF(AND($K148&lt;&gt;"",SUMPRODUCT(($E$6:$E$205=$E148)*($K$6:$K$205=$K148)*($F$6:$F$205&lt;$G148)*($G$6:$G$205&gt;$F148)*($B$6:$B$205&lt;&gt;"")*($R$6:$R$205&lt;&gt;"Canceled"))&gt;1),"Room conflict",IF(AND($O148&lt;&gt;"",SUMPRODUCT(($E$6:$E$205=$E148)*($O$6:$O$205=$O148)*($F$6:$F$205&lt;$G148)*($G$6:$G$205&gt;$F148)*($B$6:$B$205&lt;&gt;"")*($R$6:$R$205&lt;&gt;"Canceled"))&gt;1),"Proctor conflict","No conflict")))))</f>
        <v/>
      </c>
      <c r="W148" s="30">
        <f>IF($B148="","",IF($L148="Online","Not applicable",IF(OR($M148="",$N148=""),"Details missing",IF($N148&gt;$M148,"Capacity exceeded","Capacity sufficient"))))</f>
        <v/>
      </c>
      <c r="X148" s="30">
        <f>IF($B148="","",IF(OR($C148="",$D148="",$E148="",$F148="",$G148="",$I148="",$J148="",$L148="",$N148="",$O148="",$Q148="",$R148="",$T148=""),"Complete required details",IF(OR($V148="Room conflict",$V148="Proctor conflict",$V148="Room and proctor conflict"),"Resolve scheduling conflict",IF($W148="Capacity exceeded","Move exam or reduce attendance",IF(AND($S148&lt;&gt;"",$S148&lt;TODAY(),$T148&lt;&gt;"Ready",$T148&lt;&gt;"Not required",$R148&lt;&gt;"Completed",$R148&lt;&gt;"Canceled"),"Materials overdue",IF(AND($E148&gt;=TODAY(),$E148&lt;=TODAY()+'Reference Data'!$B$3,OR($R148="Draft",$R148="Tentative")),"Confirm upcoming exam","No action needed"))))))</f>
        <v/>
      </c>
    </row>
    <row r="149">
      <c r="A149" s="23">
        <f>IF($B149="","",ROW()-5)</f>
        <v/>
      </c>
      <c r="B149" s="24" t="n"/>
      <c r="C149" s="24" t="n"/>
      <c r="D149" s="25" t="n"/>
      <c r="E149" s="26" t="n"/>
      <c r="F149" s="27" t="n"/>
      <c r="G149" s="27" t="n"/>
      <c r="H149" s="28">
        <f>IF(OR($B149="",$F149="",$G149=""),"",IF($G149&lt;=$F149,"",ROUND(($G149-$F149)*1440,0)))</f>
        <v/>
      </c>
      <c r="I149" s="24" t="n"/>
      <c r="J149" s="25" t="n"/>
      <c r="K149" s="24" t="n"/>
      <c r="L149" s="24" t="n"/>
      <c r="M149" s="29" t="n"/>
      <c r="N149" s="29" t="n"/>
      <c r="O149" s="24" t="n"/>
      <c r="P149" s="24" t="n"/>
      <c r="Q149" s="25" t="n"/>
      <c r="R149" s="24" t="n"/>
      <c r="S149" s="26" t="n"/>
      <c r="T149" s="24" t="n"/>
      <c r="U149" s="25" t="n"/>
      <c r="V149" s="30">
        <f>IF($B149="","",IF(OR($E149="",$F149="",$G149=""),"",IF(AND($K149&lt;&gt;"",SUMPRODUCT(($E$6:$E$205=$E149)*($K$6:$K$205=$K149)*($F$6:$F$205&lt;$G149)*($G$6:$G$205&gt;$F149)*($B$6:$B$205&lt;&gt;"")*($R$6:$R$205&lt;&gt;"Canceled"))&gt;1,$O149&lt;&gt;"",SUMPRODUCT(($E$6:$E$205=$E149)*($O$6:$O$205=$O149)*($F$6:$F$205&lt;$G149)*($G$6:$G$205&gt;$F149)*($B$6:$B$205&lt;&gt;"")*($R$6:$R$205&lt;&gt;"Canceled"))&gt;1),"Room and proctor conflict",IF(AND($K149&lt;&gt;"",SUMPRODUCT(($E$6:$E$205=$E149)*($K$6:$K$205=$K149)*($F$6:$F$205&lt;$G149)*($G$6:$G$205&gt;$F149)*($B$6:$B$205&lt;&gt;"")*($R$6:$R$205&lt;&gt;"Canceled"))&gt;1),"Room conflict",IF(AND($O149&lt;&gt;"",SUMPRODUCT(($E$6:$E$205=$E149)*($O$6:$O$205=$O149)*($F$6:$F$205&lt;$G149)*($G$6:$G$205&gt;$F149)*($B$6:$B$205&lt;&gt;"")*($R$6:$R$205&lt;&gt;"Canceled"))&gt;1),"Proctor conflict","No conflict")))))</f>
        <v/>
      </c>
      <c r="W149" s="30">
        <f>IF($B149="","",IF($L149="Online","Not applicable",IF(OR($M149="",$N149=""),"Details missing",IF($N149&gt;$M149,"Capacity exceeded","Capacity sufficient"))))</f>
        <v/>
      </c>
      <c r="X149" s="30">
        <f>IF($B149="","",IF(OR($C149="",$D149="",$E149="",$F149="",$G149="",$I149="",$J149="",$L149="",$N149="",$O149="",$Q149="",$R149="",$T149=""),"Complete required details",IF(OR($V149="Room conflict",$V149="Proctor conflict",$V149="Room and proctor conflict"),"Resolve scheduling conflict",IF($W149="Capacity exceeded","Move exam or reduce attendance",IF(AND($S149&lt;&gt;"",$S149&lt;TODAY(),$T149&lt;&gt;"Ready",$T149&lt;&gt;"Not required",$R149&lt;&gt;"Completed",$R149&lt;&gt;"Canceled"),"Materials overdue",IF(AND($E149&gt;=TODAY(),$E149&lt;=TODAY()+'Reference Data'!$B$3,OR($R149="Draft",$R149="Tentative")),"Confirm upcoming exam","No action needed"))))))</f>
        <v/>
      </c>
    </row>
    <row r="150">
      <c r="A150" s="23">
        <f>IF($B150="","",ROW()-5)</f>
        <v/>
      </c>
      <c r="B150" s="24" t="n"/>
      <c r="C150" s="24" t="n"/>
      <c r="D150" s="25" t="n"/>
      <c r="E150" s="26" t="n"/>
      <c r="F150" s="27" t="n"/>
      <c r="G150" s="27" t="n"/>
      <c r="H150" s="28">
        <f>IF(OR($B150="",$F150="",$G150=""),"",IF($G150&lt;=$F150,"",ROUND(($G150-$F150)*1440,0)))</f>
        <v/>
      </c>
      <c r="I150" s="24" t="n"/>
      <c r="J150" s="25" t="n"/>
      <c r="K150" s="24" t="n"/>
      <c r="L150" s="24" t="n"/>
      <c r="M150" s="29" t="n"/>
      <c r="N150" s="29" t="n"/>
      <c r="O150" s="24" t="n"/>
      <c r="P150" s="24" t="n"/>
      <c r="Q150" s="25" t="n"/>
      <c r="R150" s="24" t="n"/>
      <c r="S150" s="26" t="n"/>
      <c r="T150" s="24" t="n"/>
      <c r="U150" s="25" t="n"/>
      <c r="V150" s="30">
        <f>IF($B150="","",IF(OR($E150="",$F150="",$G150=""),"",IF(AND($K150&lt;&gt;"",SUMPRODUCT(($E$6:$E$205=$E150)*($K$6:$K$205=$K150)*($F$6:$F$205&lt;$G150)*($G$6:$G$205&gt;$F150)*($B$6:$B$205&lt;&gt;"")*($R$6:$R$205&lt;&gt;"Canceled"))&gt;1,$O150&lt;&gt;"",SUMPRODUCT(($E$6:$E$205=$E150)*($O$6:$O$205=$O150)*($F$6:$F$205&lt;$G150)*($G$6:$G$205&gt;$F150)*($B$6:$B$205&lt;&gt;"")*($R$6:$R$205&lt;&gt;"Canceled"))&gt;1),"Room and proctor conflict",IF(AND($K150&lt;&gt;"",SUMPRODUCT(($E$6:$E$205=$E150)*($K$6:$K$205=$K150)*($F$6:$F$205&lt;$G150)*($G$6:$G$205&gt;$F150)*($B$6:$B$205&lt;&gt;"")*($R$6:$R$205&lt;&gt;"Canceled"))&gt;1),"Room conflict",IF(AND($O150&lt;&gt;"",SUMPRODUCT(($E$6:$E$205=$E150)*($O$6:$O$205=$O150)*($F$6:$F$205&lt;$G150)*($G$6:$G$205&gt;$F150)*($B$6:$B$205&lt;&gt;"")*($R$6:$R$205&lt;&gt;"Canceled"))&gt;1),"Proctor conflict","No conflict")))))</f>
        <v/>
      </c>
      <c r="W150" s="30">
        <f>IF($B150="","",IF($L150="Online","Not applicable",IF(OR($M150="",$N150=""),"Details missing",IF($N150&gt;$M150,"Capacity exceeded","Capacity sufficient"))))</f>
        <v/>
      </c>
      <c r="X150" s="30">
        <f>IF($B150="","",IF(OR($C150="",$D150="",$E150="",$F150="",$G150="",$I150="",$J150="",$L150="",$N150="",$O150="",$Q150="",$R150="",$T150=""),"Complete required details",IF(OR($V150="Room conflict",$V150="Proctor conflict",$V150="Room and proctor conflict"),"Resolve scheduling conflict",IF($W150="Capacity exceeded","Move exam or reduce attendance",IF(AND($S150&lt;&gt;"",$S150&lt;TODAY(),$T150&lt;&gt;"Ready",$T150&lt;&gt;"Not required",$R150&lt;&gt;"Completed",$R150&lt;&gt;"Canceled"),"Materials overdue",IF(AND($E150&gt;=TODAY(),$E150&lt;=TODAY()+'Reference Data'!$B$3,OR($R150="Draft",$R150="Tentative")),"Confirm upcoming exam","No action needed"))))))</f>
        <v/>
      </c>
    </row>
    <row r="151">
      <c r="A151" s="23">
        <f>IF($B151="","",ROW()-5)</f>
        <v/>
      </c>
      <c r="B151" s="24" t="n"/>
      <c r="C151" s="24" t="n"/>
      <c r="D151" s="25" t="n"/>
      <c r="E151" s="26" t="n"/>
      <c r="F151" s="27" t="n"/>
      <c r="G151" s="27" t="n"/>
      <c r="H151" s="28">
        <f>IF(OR($B151="",$F151="",$G151=""),"",IF($G151&lt;=$F151,"",ROUND(($G151-$F151)*1440,0)))</f>
        <v/>
      </c>
      <c r="I151" s="24" t="n"/>
      <c r="J151" s="25" t="n"/>
      <c r="K151" s="24" t="n"/>
      <c r="L151" s="24" t="n"/>
      <c r="M151" s="29" t="n"/>
      <c r="N151" s="29" t="n"/>
      <c r="O151" s="24" t="n"/>
      <c r="P151" s="24" t="n"/>
      <c r="Q151" s="25" t="n"/>
      <c r="R151" s="24" t="n"/>
      <c r="S151" s="26" t="n"/>
      <c r="T151" s="24" t="n"/>
      <c r="U151" s="25" t="n"/>
      <c r="V151" s="30">
        <f>IF($B151="","",IF(OR($E151="",$F151="",$G151=""),"",IF(AND($K151&lt;&gt;"",SUMPRODUCT(($E$6:$E$205=$E151)*($K$6:$K$205=$K151)*($F$6:$F$205&lt;$G151)*($G$6:$G$205&gt;$F151)*($B$6:$B$205&lt;&gt;"")*($R$6:$R$205&lt;&gt;"Canceled"))&gt;1,$O151&lt;&gt;"",SUMPRODUCT(($E$6:$E$205=$E151)*($O$6:$O$205=$O151)*($F$6:$F$205&lt;$G151)*($G$6:$G$205&gt;$F151)*($B$6:$B$205&lt;&gt;"")*($R$6:$R$205&lt;&gt;"Canceled"))&gt;1),"Room and proctor conflict",IF(AND($K151&lt;&gt;"",SUMPRODUCT(($E$6:$E$205=$E151)*($K$6:$K$205=$K151)*($F$6:$F$205&lt;$G151)*($G$6:$G$205&gt;$F151)*($B$6:$B$205&lt;&gt;"")*($R$6:$R$205&lt;&gt;"Canceled"))&gt;1),"Room conflict",IF(AND($O151&lt;&gt;"",SUMPRODUCT(($E$6:$E$205=$E151)*($O$6:$O$205=$O151)*($F$6:$F$205&lt;$G151)*($G$6:$G$205&gt;$F151)*($B$6:$B$205&lt;&gt;"")*($R$6:$R$205&lt;&gt;"Canceled"))&gt;1),"Proctor conflict","No conflict")))))</f>
        <v/>
      </c>
      <c r="W151" s="30">
        <f>IF($B151="","",IF($L151="Online","Not applicable",IF(OR($M151="",$N151=""),"Details missing",IF($N151&gt;$M151,"Capacity exceeded","Capacity sufficient"))))</f>
        <v/>
      </c>
      <c r="X151" s="30">
        <f>IF($B151="","",IF(OR($C151="",$D151="",$E151="",$F151="",$G151="",$I151="",$J151="",$L151="",$N151="",$O151="",$Q151="",$R151="",$T151=""),"Complete required details",IF(OR($V151="Room conflict",$V151="Proctor conflict",$V151="Room and proctor conflict"),"Resolve scheduling conflict",IF($W151="Capacity exceeded","Move exam or reduce attendance",IF(AND($S151&lt;&gt;"",$S151&lt;TODAY(),$T151&lt;&gt;"Ready",$T151&lt;&gt;"Not required",$R151&lt;&gt;"Completed",$R151&lt;&gt;"Canceled"),"Materials overdue",IF(AND($E151&gt;=TODAY(),$E151&lt;=TODAY()+'Reference Data'!$B$3,OR($R151="Draft",$R151="Tentative")),"Confirm upcoming exam","No action needed"))))))</f>
        <v/>
      </c>
    </row>
    <row r="152">
      <c r="A152" s="23">
        <f>IF($B152="","",ROW()-5)</f>
        <v/>
      </c>
      <c r="B152" s="24" t="n"/>
      <c r="C152" s="24" t="n"/>
      <c r="D152" s="25" t="n"/>
      <c r="E152" s="26" t="n"/>
      <c r="F152" s="27" t="n"/>
      <c r="G152" s="27" t="n"/>
      <c r="H152" s="28">
        <f>IF(OR($B152="",$F152="",$G152=""),"",IF($G152&lt;=$F152,"",ROUND(($G152-$F152)*1440,0)))</f>
        <v/>
      </c>
      <c r="I152" s="24" t="n"/>
      <c r="J152" s="25" t="n"/>
      <c r="K152" s="24" t="n"/>
      <c r="L152" s="24" t="n"/>
      <c r="M152" s="29" t="n"/>
      <c r="N152" s="29" t="n"/>
      <c r="O152" s="24" t="n"/>
      <c r="P152" s="24" t="n"/>
      <c r="Q152" s="25" t="n"/>
      <c r="R152" s="24" t="n"/>
      <c r="S152" s="26" t="n"/>
      <c r="T152" s="24" t="n"/>
      <c r="U152" s="25" t="n"/>
      <c r="V152" s="30">
        <f>IF($B152="","",IF(OR($E152="",$F152="",$G152=""),"",IF(AND($K152&lt;&gt;"",SUMPRODUCT(($E$6:$E$205=$E152)*($K$6:$K$205=$K152)*($F$6:$F$205&lt;$G152)*($G$6:$G$205&gt;$F152)*($B$6:$B$205&lt;&gt;"")*($R$6:$R$205&lt;&gt;"Canceled"))&gt;1,$O152&lt;&gt;"",SUMPRODUCT(($E$6:$E$205=$E152)*($O$6:$O$205=$O152)*($F$6:$F$205&lt;$G152)*($G$6:$G$205&gt;$F152)*($B$6:$B$205&lt;&gt;"")*($R$6:$R$205&lt;&gt;"Canceled"))&gt;1),"Room and proctor conflict",IF(AND($K152&lt;&gt;"",SUMPRODUCT(($E$6:$E$205=$E152)*($K$6:$K$205=$K152)*($F$6:$F$205&lt;$G152)*($G$6:$G$205&gt;$F152)*($B$6:$B$205&lt;&gt;"")*($R$6:$R$205&lt;&gt;"Canceled"))&gt;1),"Room conflict",IF(AND($O152&lt;&gt;"",SUMPRODUCT(($E$6:$E$205=$E152)*($O$6:$O$205=$O152)*($F$6:$F$205&lt;$G152)*($G$6:$G$205&gt;$F152)*($B$6:$B$205&lt;&gt;"")*($R$6:$R$205&lt;&gt;"Canceled"))&gt;1),"Proctor conflict","No conflict")))))</f>
        <v/>
      </c>
      <c r="W152" s="30">
        <f>IF($B152="","",IF($L152="Online","Not applicable",IF(OR($M152="",$N152=""),"Details missing",IF($N152&gt;$M152,"Capacity exceeded","Capacity sufficient"))))</f>
        <v/>
      </c>
      <c r="X152" s="30">
        <f>IF($B152="","",IF(OR($C152="",$D152="",$E152="",$F152="",$G152="",$I152="",$J152="",$L152="",$N152="",$O152="",$Q152="",$R152="",$T152=""),"Complete required details",IF(OR($V152="Room conflict",$V152="Proctor conflict",$V152="Room and proctor conflict"),"Resolve scheduling conflict",IF($W152="Capacity exceeded","Move exam or reduce attendance",IF(AND($S152&lt;&gt;"",$S152&lt;TODAY(),$T152&lt;&gt;"Ready",$T152&lt;&gt;"Not required",$R152&lt;&gt;"Completed",$R152&lt;&gt;"Canceled"),"Materials overdue",IF(AND($E152&gt;=TODAY(),$E152&lt;=TODAY()+'Reference Data'!$B$3,OR($R152="Draft",$R152="Tentative")),"Confirm upcoming exam","No action needed"))))))</f>
        <v/>
      </c>
    </row>
    <row r="153">
      <c r="A153" s="23">
        <f>IF($B153="","",ROW()-5)</f>
        <v/>
      </c>
      <c r="B153" s="24" t="n"/>
      <c r="C153" s="24" t="n"/>
      <c r="D153" s="25" t="n"/>
      <c r="E153" s="26" t="n"/>
      <c r="F153" s="27" t="n"/>
      <c r="G153" s="27" t="n"/>
      <c r="H153" s="28">
        <f>IF(OR($B153="",$F153="",$G153=""),"",IF($G153&lt;=$F153,"",ROUND(($G153-$F153)*1440,0)))</f>
        <v/>
      </c>
      <c r="I153" s="24" t="n"/>
      <c r="J153" s="25" t="n"/>
      <c r="K153" s="24" t="n"/>
      <c r="L153" s="24" t="n"/>
      <c r="M153" s="29" t="n"/>
      <c r="N153" s="29" t="n"/>
      <c r="O153" s="24" t="n"/>
      <c r="P153" s="24" t="n"/>
      <c r="Q153" s="25" t="n"/>
      <c r="R153" s="24" t="n"/>
      <c r="S153" s="26" t="n"/>
      <c r="T153" s="24" t="n"/>
      <c r="U153" s="25" t="n"/>
      <c r="V153" s="30">
        <f>IF($B153="","",IF(OR($E153="",$F153="",$G153=""),"",IF(AND($K153&lt;&gt;"",SUMPRODUCT(($E$6:$E$205=$E153)*($K$6:$K$205=$K153)*($F$6:$F$205&lt;$G153)*($G$6:$G$205&gt;$F153)*($B$6:$B$205&lt;&gt;"")*($R$6:$R$205&lt;&gt;"Canceled"))&gt;1,$O153&lt;&gt;"",SUMPRODUCT(($E$6:$E$205=$E153)*($O$6:$O$205=$O153)*($F$6:$F$205&lt;$G153)*($G$6:$G$205&gt;$F153)*($B$6:$B$205&lt;&gt;"")*($R$6:$R$205&lt;&gt;"Canceled"))&gt;1),"Room and proctor conflict",IF(AND($K153&lt;&gt;"",SUMPRODUCT(($E$6:$E$205=$E153)*($K$6:$K$205=$K153)*($F$6:$F$205&lt;$G153)*($G$6:$G$205&gt;$F153)*($B$6:$B$205&lt;&gt;"")*($R$6:$R$205&lt;&gt;"Canceled"))&gt;1),"Room conflict",IF(AND($O153&lt;&gt;"",SUMPRODUCT(($E$6:$E$205=$E153)*($O$6:$O$205=$O153)*($F$6:$F$205&lt;$G153)*($G$6:$G$205&gt;$F153)*($B$6:$B$205&lt;&gt;"")*($R$6:$R$205&lt;&gt;"Canceled"))&gt;1),"Proctor conflict","No conflict")))))</f>
        <v/>
      </c>
      <c r="W153" s="30">
        <f>IF($B153="","",IF($L153="Online","Not applicable",IF(OR($M153="",$N153=""),"Details missing",IF($N153&gt;$M153,"Capacity exceeded","Capacity sufficient"))))</f>
        <v/>
      </c>
      <c r="X153" s="30">
        <f>IF($B153="","",IF(OR($C153="",$D153="",$E153="",$F153="",$G153="",$I153="",$J153="",$L153="",$N153="",$O153="",$Q153="",$R153="",$T153=""),"Complete required details",IF(OR($V153="Room conflict",$V153="Proctor conflict",$V153="Room and proctor conflict"),"Resolve scheduling conflict",IF($W153="Capacity exceeded","Move exam or reduce attendance",IF(AND($S153&lt;&gt;"",$S153&lt;TODAY(),$T153&lt;&gt;"Ready",$T153&lt;&gt;"Not required",$R153&lt;&gt;"Completed",$R153&lt;&gt;"Canceled"),"Materials overdue",IF(AND($E153&gt;=TODAY(),$E153&lt;=TODAY()+'Reference Data'!$B$3,OR($R153="Draft",$R153="Tentative")),"Confirm upcoming exam","No action needed"))))))</f>
        <v/>
      </c>
    </row>
    <row r="154">
      <c r="A154" s="23">
        <f>IF($B154="","",ROW()-5)</f>
        <v/>
      </c>
      <c r="B154" s="24" t="n"/>
      <c r="C154" s="24" t="n"/>
      <c r="D154" s="25" t="n"/>
      <c r="E154" s="26" t="n"/>
      <c r="F154" s="27" t="n"/>
      <c r="G154" s="27" t="n"/>
      <c r="H154" s="28">
        <f>IF(OR($B154="",$F154="",$G154=""),"",IF($G154&lt;=$F154,"",ROUND(($G154-$F154)*1440,0)))</f>
        <v/>
      </c>
      <c r="I154" s="24" t="n"/>
      <c r="J154" s="25" t="n"/>
      <c r="K154" s="24" t="n"/>
      <c r="L154" s="24" t="n"/>
      <c r="M154" s="29" t="n"/>
      <c r="N154" s="29" t="n"/>
      <c r="O154" s="24" t="n"/>
      <c r="P154" s="24" t="n"/>
      <c r="Q154" s="25" t="n"/>
      <c r="R154" s="24" t="n"/>
      <c r="S154" s="26" t="n"/>
      <c r="T154" s="24" t="n"/>
      <c r="U154" s="25" t="n"/>
      <c r="V154" s="30">
        <f>IF($B154="","",IF(OR($E154="",$F154="",$G154=""),"",IF(AND($K154&lt;&gt;"",SUMPRODUCT(($E$6:$E$205=$E154)*($K$6:$K$205=$K154)*($F$6:$F$205&lt;$G154)*($G$6:$G$205&gt;$F154)*($B$6:$B$205&lt;&gt;"")*($R$6:$R$205&lt;&gt;"Canceled"))&gt;1,$O154&lt;&gt;"",SUMPRODUCT(($E$6:$E$205=$E154)*($O$6:$O$205=$O154)*($F$6:$F$205&lt;$G154)*($G$6:$G$205&gt;$F154)*($B$6:$B$205&lt;&gt;"")*($R$6:$R$205&lt;&gt;"Canceled"))&gt;1),"Room and proctor conflict",IF(AND($K154&lt;&gt;"",SUMPRODUCT(($E$6:$E$205=$E154)*($K$6:$K$205=$K154)*($F$6:$F$205&lt;$G154)*($G$6:$G$205&gt;$F154)*($B$6:$B$205&lt;&gt;"")*($R$6:$R$205&lt;&gt;"Canceled"))&gt;1),"Room conflict",IF(AND($O154&lt;&gt;"",SUMPRODUCT(($E$6:$E$205=$E154)*($O$6:$O$205=$O154)*($F$6:$F$205&lt;$G154)*($G$6:$G$205&gt;$F154)*($B$6:$B$205&lt;&gt;"")*($R$6:$R$205&lt;&gt;"Canceled"))&gt;1),"Proctor conflict","No conflict")))))</f>
        <v/>
      </c>
      <c r="W154" s="30">
        <f>IF($B154="","",IF($L154="Online","Not applicable",IF(OR($M154="",$N154=""),"Details missing",IF($N154&gt;$M154,"Capacity exceeded","Capacity sufficient"))))</f>
        <v/>
      </c>
      <c r="X154" s="30">
        <f>IF($B154="","",IF(OR($C154="",$D154="",$E154="",$F154="",$G154="",$I154="",$J154="",$L154="",$N154="",$O154="",$Q154="",$R154="",$T154=""),"Complete required details",IF(OR($V154="Room conflict",$V154="Proctor conflict",$V154="Room and proctor conflict"),"Resolve scheduling conflict",IF($W154="Capacity exceeded","Move exam or reduce attendance",IF(AND($S154&lt;&gt;"",$S154&lt;TODAY(),$T154&lt;&gt;"Ready",$T154&lt;&gt;"Not required",$R154&lt;&gt;"Completed",$R154&lt;&gt;"Canceled"),"Materials overdue",IF(AND($E154&gt;=TODAY(),$E154&lt;=TODAY()+'Reference Data'!$B$3,OR($R154="Draft",$R154="Tentative")),"Confirm upcoming exam","No action needed"))))))</f>
        <v/>
      </c>
    </row>
    <row r="155">
      <c r="A155" s="23">
        <f>IF($B155="","",ROW()-5)</f>
        <v/>
      </c>
      <c r="B155" s="24" t="n"/>
      <c r="C155" s="24" t="n"/>
      <c r="D155" s="25" t="n"/>
      <c r="E155" s="26" t="n"/>
      <c r="F155" s="27" t="n"/>
      <c r="G155" s="27" t="n"/>
      <c r="H155" s="28">
        <f>IF(OR($B155="",$F155="",$G155=""),"",IF($G155&lt;=$F155,"",ROUND(($G155-$F155)*1440,0)))</f>
        <v/>
      </c>
      <c r="I155" s="24" t="n"/>
      <c r="J155" s="25" t="n"/>
      <c r="K155" s="24" t="n"/>
      <c r="L155" s="24" t="n"/>
      <c r="M155" s="29" t="n"/>
      <c r="N155" s="29" t="n"/>
      <c r="O155" s="24" t="n"/>
      <c r="P155" s="24" t="n"/>
      <c r="Q155" s="25" t="n"/>
      <c r="R155" s="24" t="n"/>
      <c r="S155" s="26" t="n"/>
      <c r="T155" s="24" t="n"/>
      <c r="U155" s="25" t="n"/>
      <c r="V155" s="30">
        <f>IF($B155="","",IF(OR($E155="",$F155="",$G155=""),"",IF(AND($K155&lt;&gt;"",SUMPRODUCT(($E$6:$E$205=$E155)*($K$6:$K$205=$K155)*($F$6:$F$205&lt;$G155)*($G$6:$G$205&gt;$F155)*($B$6:$B$205&lt;&gt;"")*($R$6:$R$205&lt;&gt;"Canceled"))&gt;1,$O155&lt;&gt;"",SUMPRODUCT(($E$6:$E$205=$E155)*($O$6:$O$205=$O155)*($F$6:$F$205&lt;$G155)*($G$6:$G$205&gt;$F155)*($B$6:$B$205&lt;&gt;"")*($R$6:$R$205&lt;&gt;"Canceled"))&gt;1),"Room and proctor conflict",IF(AND($K155&lt;&gt;"",SUMPRODUCT(($E$6:$E$205=$E155)*($K$6:$K$205=$K155)*($F$6:$F$205&lt;$G155)*($G$6:$G$205&gt;$F155)*($B$6:$B$205&lt;&gt;"")*($R$6:$R$205&lt;&gt;"Canceled"))&gt;1),"Room conflict",IF(AND($O155&lt;&gt;"",SUMPRODUCT(($E$6:$E$205=$E155)*($O$6:$O$205=$O155)*($F$6:$F$205&lt;$G155)*($G$6:$G$205&gt;$F155)*($B$6:$B$205&lt;&gt;"")*($R$6:$R$205&lt;&gt;"Canceled"))&gt;1),"Proctor conflict","No conflict")))))</f>
        <v/>
      </c>
      <c r="W155" s="30">
        <f>IF($B155="","",IF($L155="Online","Not applicable",IF(OR($M155="",$N155=""),"Details missing",IF($N155&gt;$M155,"Capacity exceeded","Capacity sufficient"))))</f>
        <v/>
      </c>
      <c r="X155" s="30">
        <f>IF($B155="","",IF(OR($C155="",$D155="",$E155="",$F155="",$G155="",$I155="",$J155="",$L155="",$N155="",$O155="",$Q155="",$R155="",$T155=""),"Complete required details",IF(OR($V155="Room conflict",$V155="Proctor conflict",$V155="Room and proctor conflict"),"Resolve scheduling conflict",IF($W155="Capacity exceeded","Move exam or reduce attendance",IF(AND($S155&lt;&gt;"",$S155&lt;TODAY(),$T155&lt;&gt;"Ready",$T155&lt;&gt;"Not required",$R155&lt;&gt;"Completed",$R155&lt;&gt;"Canceled"),"Materials overdue",IF(AND($E155&gt;=TODAY(),$E155&lt;=TODAY()+'Reference Data'!$B$3,OR($R155="Draft",$R155="Tentative")),"Confirm upcoming exam","No action needed"))))))</f>
        <v/>
      </c>
    </row>
    <row r="156">
      <c r="A156" s="23">
        <f>IF($B156="","",ROW()-5)</f>
        <v/>
      </c>
      <c r="B156" s="24" t="n"/>
      <c r="C156" s="24" t="n"/>
      <c r="D156" s="25" t="n"/>
      <c r="E156" s="26" t="n"/>
      <c r="F156" s="27" t="n"/>
      <c r="G156" s="27" t="n"/>
      <c r="H156" s="28">
        <f>IF(OR($B156="",$F156="",$G156=""),"",IF($G156&lt;=$F156,"",ROUND(($G156-$F156)*1440,0)))</f>
        <v/>
      </c>
      <c r="I156" s="24" t="n"/>
      <c r="J156" s="25" t="n"/>
      <c r="K156" s="24" t="n"/>
      <c r="L156" s="24" t="n"/>
      <c r="M156" s="29" t="n"/>
      <c r="N156" s="29" t="n"/>
      <c r="O156" s="24" t="n"/>
      <c r="P156" s="24" t="n"/>
      <c r="Q156" s="25" t="n"/>
      <c r="R156" s="24" t="n"/>
      <c r="S156" s="26" t="n"/>
      <c r="T156" s="24" t="n"/>
      <c r="U156" s="25" t="n"/>
      <c r="V156" s="30">
        <f>IF($B156="","",IF(OR($E156="",$F156="",$G156=""),"",IF(AND($K156&lt;&gt;"",SUMPRODUCT(($E$6:$E$205=$E156)*($K$6:$K$205=$K156)*($F$6:$F$205&lt;$G156)*($G$6:$G$205&gt;$F156)*($B$6:$B$205&lt;&gt;"")*($R$6:$R$205&lt;&gt;"Canceled"))&gt;1,$O156&lt;&gt;"",SUMPRODUCT(($E$6:$E$205=$E156)*($O$6:$O$205=$O156)*($F$6:$F$205&lt;$G156)*($G$6:$G$205&gt;$F156)*($B$6:$B$205&lt;&gt;"")*($R$6:$R$205&lt;&gt;"Canceled"))&gt;1),"Room and proctor conflict",IF(AND($K156&lt;&gt;"",SUMPRODUCT(($E$6:$E$205=$E156)*($K$6:$K$205=$K156)*($F$6:$F$205&lt;$G156)*($G$6:$G$205&gt;$F156)*($B$6:$B$205&lt;&gt;"")*($R$6:$R$205&lt;&gt;"Canceled"))&gt;1),"Room conflict",IF(AND($O156&lt;&gt;"",SUMPRODUCT(($E$6:$E$205=$E156)*($O$6:$O$205=$O156)*($F$6:$F$205&lt;$G156)*($G$6:$G$205&gt;$F156)*($B$6:$B$205&lt;&gt;"")*($R$6:$R$205&lt;&gt;"Canceled"))&gt;1),"Proctor conflict","No conflict")))))</f>
        <v/>
      </c>
      <c r="W156" s="30">
        <f>IF($B156="","",IF($L156="Online","Not applicable",IF(OR($M156="",$N156=""),"Details missing",IF($N156&gt;$M156,"Capacity exceeded","Capacity sufficient"))))</f>
        <v/>
      </c>
      <c r="X156" s="30">
        <f>IF($B156="","",IF(OR($C156="",$D156="",$E156="",$F156="",$G156="",$I156="",$J156="",$L156="",$N156="",$O156="",$Q156="",$R156="",$T156=""),"Complete required details",IF(OR($V156="Room conflict",$V156="Proctor conflict",$V156="Room and proctor conflict"),"Resolve scheduling conflict",IF($W156="Capacity exceeded","Move exam or reduce attendance",IF(AND($S156&lt;&gt;"",$S156&lt;TODAY(),$T156&lt;&gt;"Ready",$T156&lt;&gt;"Not required",$R156&lt;&gt;"Completed",$R156&lt;&gt;"Canceled"),"Materials overdue",IF(AND($E156&gt;=TODAY(),$E156&lt;=TODAY()+'Reference Data'!$B$3,OR($R156="Draft",$R156="Tentative")),"Confirm upcoming exam","No action needed"))))))</f>
        <v/>
      </c>
    </row>
    <row r="157">
      <c r="A157" s="23">
        <f>IF($B157="","",ROW()-5)</f>
        <v/>
      </c>
      <c r="B157" s="24" t="n"/>
      <c r="C157" s="24" t="n"/>
      <c r="D157" s="25" t="n"/>
      <c r="E157" s="26" t="n"/>
      <c r="F157" s="27" t="n"/>
      <c r="G157" s="27" t="n"/>
      <c r="H157" s="28">
        <f>IF(OR($B157="",$F157="",$G157=""),"",IF($G157&lt;=$F157,"",ROUND(($G157-$F157)*1440,0)))</f>
        <v/>
      </c>
      <c r="I157" s="24" t="n"/>
      <c r="J157" s="25" t="n"/>
      <c r="K157" s="24" t="n"/>
      <c r="L157" s="24" t="n"/>
      <c r="M157" s="29" t="n"/>
      <c r="N157" s="29" t="n"/>
      <c r="O157" s="24" t="n"/>
      <c r="P157" s="24" t="n"/>
      <c r="Q157" s="25" t="n"/>
      <c r="R157" s="24" t="n"/>
      <c r="S157" s="26" t="n"/>
      <c r="T157" s="24" t="n"/>
      <c r="U157" s="25" t="n"/>
      <c r="V157" s="30">
        <f>IF($B157="","",IF(OR($E157="",$F157="",$G157=""),"",IF(AND($K157&lt;&gt;"",SUMPRODUCT(($E$6:$E$205=$E157)*($K$6:$K$205=$K157)*($F$6:$F$205&lt;$G157)*($G$6:$G$205&gt;$F157)*($B$6:$B$205&lt;&gt;"")*($R$6:$R$205&lt;&gt;"Canceled"))&gt;1,$O157&lt;&gt;"",SUMPRODUCT(($E$6:$E$205=$E157)*($O$6:$O$205=$O157)*($F$6:$F$205&lt;$G157)*($G$6:$G$205&gt;$F157)*($B$6:$B$205&lt;&gt;"")*($R$6:$R$205&lt;&gt;"Canceled"))&gt;1),"Room and proctor conflict",IF(AND($K157&lt;&gt;"",SUMPRODUCT(($E$6:$E$205=$E157)*($K$6:$K$205=$K157)*($F$6:$F$205&lt;$G157)*($G$6:$G$205&gt;$F157)*($B$6:$B$205&lt;&gt;"")*($R$6:$R$205&lt;&gt;"Canceled"))&gt;1),"Room conflict",IF(AND($O157&lt;&gt;"",SUMPRODUCT(($E$6:$E$205=$E157)*($O$6:$O$205=$O157)*($F$6:$F$205&lt;$G157)*($G$6:$G$205&gt;$F157)*($B$6:$B$205&lt;&gt;"")*($R$6:$R$205&lt;&gt;"Canceled"))&gt;1),"Proctor conflict","No conflict")))))</f>
        <v/>
      </c>
      <c r="W157" s="30">
        <f>IF($B157="","",IF($L157="Online","Not applicable",IF(OR($M157="",$N157=""),"Details missing",IF($N157&gt;$M157,"Capacity exceeded","Capacity sufficient"))))</f>
        <v/>
      </c>
      <c r="X157" s="30">
        <f>IF($B157="","",IF(OR($C157="",$D157="",$E157="",$F157="",$G157="",$I157="",$J157="",$L157="",$N157="",$O157="",$Q157="",$R157="",$T157=""),"Complete required details",IF(OR($V157="Room conflict",$V157="Proctor conflict",$V157="Room and proctor conflict"),"Resolve scheduling conflict",IF($W157="Capacity exceeded","Move exam or reduce attendance",IF(AND($S157&lt;&gt;"",$S157&lt;TODAY(),$T157&lt;&gt;"Ready",$T157&lt;&gt;"Not required",$R157&lt;&gt;"Completed",$R157&lt;&gt;"Canceled"),"Materials overdue",IF(AND($E157&gt;=TODAY(),$E157&lt;=TODAY()+'Reference Data'!$B$3,OR($R157="Draft",$R157="Tentative")),"Confirm upcoming exam","No action needed"))))))</f>
        <v/>
      </c>
    </row>
    <row r="158">
      <c r="A158" s="23">
        <f>IF($B158="","",ROW()-5)</f>
        <v/>
      </c>
      <c r="B158" s="24" t="n"/>
      <c r="C158" s="24" t="n"/>
      <c r="D158" s="25" t="n"/>
      <c r="E158" s="26" t="n"/>
      <c r="F158" s="27" t="n"/>
      <c r="G158" s="27" t="n"/>
      <c r="H158" s="28">
        <f>IF(OR($B158="",$F158="",$G158=""),"",IF($G158&lt;=$F158,"",ROUND(($G158-$F158)*1440,0)))</f>
        <v/>
      </c>
      <c r="I158" s="24" t="n"/>
      <c r="J158" s="25" t="n"/>
      <c r="K158" s="24" t="n"/>
      <c r="L158" s="24" t="n"/>
      <c r="M158" s="29" t="n"/>
      <c r="N158" s="29" t="n"/>
      <c r="O158" s="24" t="n"/>
      <c r="P158" s="24" t="n"/>
      <c r="Q158" s="25" t="n"/>
      <c r="R158" s="24" t="n"/>
      <c r="S158" s="26" t="n"/>
      <c r="T158" s="24" t="n"/>
      <c r="U158" s="25" t="n"/>
      <c r="V158" s="30">
        <f>IF($B158="","",IF(OR($E158="",$F158="",$G158=""),"",IF(AND($K158&lt;&gt;"",SUMPRODUCT(($E$6:$E$205=$E158)*($K$6:$K$205=$K158)*($F$6:$F$205&lt;$G158)*($G$6:$G$205&gt;$F158)*($B$6:$B$205&lt;&gt;"")*($R$6:$R$205&lt;&gt;"Canceled"))&gt;1,$O158&lt;&gt;"",SUMPRODUCT(($E$6:$E$205=$E158)*($O$6:$O$205=$O158)*($F$6:$F$205&lt;$G158)*($G$6:$G$205&gt;$F158)*($B$6:$B$205&lt;&gt;"")*($R$6:$R$205&lt;&gt;"Canceled"))&gt;1),"Room and proctor conflict",IF(AND($K158&lt;&gt;"",SUMPRODUCT(($E$6:$E$205=$E158)*($K$6:$K$205=$K158)*($F$6:$F$205&lt;$G158)*($G$6:$G$205&gt;$F158)*($B$6:$B$205&lt;&gt;"")*($R$6:$R$205&lt;&gt;"Canceled"))&gt;1),"Room conflict",IF(AND($O158&lt;&gt;"",SUMPRODUCT(($E$6:$E$205=$E158)*($O$6:$O$205=$O158)*($F$6:$F$205&lt;$G158)*($G$6:$G$205&gt;$F158)*($B$6:$B$205&lt;&gt;"")*($R$6:$R$205&lt;&gt;"Canceled"))&gt;1),"Proctor conflict","No conflict")))))</f>
        <v/>
      </c>
      <c r="W158" s="30">
        <f>IF($B158="","",IF($L158="Online","Not applicable",IF(OR($M158="",$N158=""),"Details missing",IF($N158&gt;$M158,"Capacity exceeded","Capacity sufficient"))))</f>
        <v/>
      </c>
      <c r="X158" s="30">
        <f>IF($B158="","",IF(OR($C158="",$D158="",$E158="",$F158="",$G158="",$I158="",$J158="",$L158="",$N158="",$O158="",$Q158="",$R158="",$T158=""),"Complete required details",IF(OR($V158="Room conflict",$V158="Proctor conflict",$V158="Room and proctor conflict"),"Resolve scheduling conflict",IF($W158="Capacity exceeded","Move exam or reduce attendance",IF(AND($S158&lt;&gt;"",$S158&lt;TODAY(),$T158&lt;&gt;"Ready",$T158&lt;&gt;"Not required",$R158&lt;&gt;"Completed",$R158&lt;&gt;"Canceled"),"Materials overdue",IF(AND($E158&gt;=TODAY(),$E158&lt;=TODAY()+'Reference Data'!$B$3,OR($R158="Draft",$R158="Tentative")),"Confirm upcoming exam","No action needed"))))))</f>
        <v/>
      </c>
    </row>
    <row r="159">
      <c r="A159" s="23">
        <f>IF($B159="","",ROW()-5)</f>
        <v/>
      </c>
      <c r="B159" s="24" t="n"/>
      <c r="C159" s="24" t="n"/>
      <c r="D159" s="25" t="n"/>
      <c r="E159" s="26" t="n"/>
      <c r="F159" s="27" t="n"/>
      <c r="G159" s="27" t="n"/>
      <c r="H159" s="28">
        <f>IF(OR($B159="",$F159="",$G159=""),"",IF($G159&lt;=$F159,"",ROUND(($G159-$F159)*1440,0)))</f>
        <v/>
      </c>
      <c r="I159" s="24" t="n"/>
      <c r="J159" s="25" t="n"/>
      <c r="K159" s="24" t="n"/>
      <c r="L159" s="24" t="n"/>
      <c r="M159" s="29" t="n"/>
      <c r="N159" s="29" t="n"/>
      <c r="O159" s="24" t="n"/>
      <c r="P159" s="24" t="n"/>
      <c r="Q159" s="25" t="n"/>
      <c r="R159" s="24" t="n"/>
      <c r="S159" s="26" t="n"/>
      <c r="T159" s="24" t="n"/>
      <c r="U159" s="25" t="n"/>
      <c r="V159" s="30">
        <f>IF($B159="","",IF(OR($E159="",$F159="",$G159=""),"",IF(AND($K159&lt;&gt;"",SUMPRODUCT(($E$6:$E$205=$E159)*($K$6:$K$205=$K159)*($F$6:$F$205&lt;$G159)*($G$6:$G$205&gt;$F159)*($B$6:$B$205&lt;&gt;"")*($R$6:$R$205&lt;&gt;"Canceled"))&gt;1,$O159&lt;&gt;"",SUMPRODUCT(($E$6:$E$205=$E159)*($O$6:$O$205=$O159)*($F$6:$F$205&lt;$G159)*($G$6:$G$205&gt;$F159)*($B$6:$B$205&lt;&gt;"")*($R$6:$R$205&lt;&gt;"Canceled"))&gt;1),"Room and proctor conflict",IF(AND($K159&lt;&gt;"",SUMPRODUCT(($E$6:$E$205=$E159)*($K$6:$K$205=$K159)*($F$6:$F$205&lt;$G159)*($G$6:$G$205&gt;$F159)*($B$6:$B$205&lt;&gt;"")*($R$6:$R$205&lt;&gt;"Canceled"))&gt;1),"Room conflict",IF(AND($O159&lt;&gt;"",SUMPRODUCT(($E$6:$E$205=$E159)*($O$6:$O$205=$O159)*($F$6:$F$205&lt;$G159)*($G$6:$G$205&gt;$F159)*($B$6:$B$205&lt;&gt;"")*($R$6:$R$205&lt;&gt;"Canceled"))&gt;1),"Proctor conflict","No conflict")))))</f>
        <v/>
      </c>
      <c r="W159" s="30">
        <f>IF($B159="","",IF($L159="Online","Not applicable",IF(OR($M159="",$N159=""),"Details missing",IF($N159&gt;$M159,"Capacity exceeded","Capacity sufficient"))))</f>
        <v/>
      </c>
      <c r="X159" s="30">
        <f>IF($B159="","",IF(OR($C159="",$D159="",$E159="",$F159="",$G159="",$I159="",$J159="",$L159="",$N159="",$O159="",$Q159="",$R159="",$T159=""),"Complete required details",IF(OR($V159="Room conflict",$V159="Proctor conflict",$V159="Room and proctor conflict"),"Resolve scheduling conflict",IF($W159="Capacity exceeded","Move exam or reduce attendance",IF(AND($S159&lt;&gt;"",$S159&lt;TODAY(),$T159&lt;&gt;"Ready",$T159&lt;&gt;"Not required",$R159&lt;&gt;"Completed",$R159&lt;&gt;"Canceled"),"Materials overdue",IF(AND($E159&gt;=TODAY(),$E159&lt;=TODAY()+'Reference Data'!$B$3,OR($R159="Draft",$R159="Tentative")),"Confirm upcoming exam","No action needed"))))))</f>
        <v/>
      </c>
    </row>
    <row r="160">
      <c r="A160" s="23">
        <f>IF($B160="","",ROW()-5)</f>
        <v/>
      </c>
      <c r="B160" s="24" t="n"/>
      <c r="C160" s="24" t="n"/>
      <c r="D160" s="25" t="n"/>
      <c r="E160" s="26" t="n"/>
      <c r="F160" s="27" t="n"/>
      <c r="G160" s="27" t="n"/>
      <c r="H160" s="28">
        <f>IF(OR($B160="",$F160="",$G160=""),"",IF($G160&lt;=$F160,"",ROUND(($G160-$F160)*1440,0)))</f>
        <v/>
      </c>
      <c r="I160" s="24" t="n"/>
      <c r="J160" s="25" t="n"/>
      <c r="K160" s="24" t="n"/>
      <c r="L160" s="24" t="n"/>
      <c r="M160" s="29" t="n"/>
      <c r="N160" s="29" t="n"/>
      <c r="O160" s="24" t="n"/>
      <c r="P160" s="24" t="n"/>
      <c r="Q160" s="25" t="n"/>
      <c r="R160" s="24" t="n"/>
      <c r="S160" s="26" t="n"/>
      <c r="T160" s="24" t="n"/>
      <c r="U160" s="25" t="n"/>
      <c r="V160" s="30">
        <f>IF($B160="","",IF(OR($E160="",$F160="",$G160=""),"",IF(AND($K160&lt;&gt;"",SUMPRODUCT(($E$6:$E$205=$E160)*($K$6:$K$205=$K160)*($F$6:$F$205&lt;$G160)*($G$6:$G$205&gt;$F160)*($B$6:$B$205&lt;&gt;"")*($R$6:$R$205&lt;&gt;"Canceled"))&gt;1,$O160&lt;&gt;"",SUMPRODUCT(($E$6:$E$205=$E160)*($O$6:$O$205=$O160)*($F$6:$F$205&lt;$G160)*($G$6:$G$205&gt;$F160)*($B$6:$B$205&lt;&gt;"")*($R$6:$R$205&lt;&gt;"Canceled"))&gt;1),"Room and proctor conflict",IF(AND($K160&lt;&gt;"",SUMPRODUCT(($E$6:$E$205=$E160)*($K$6:$K$205=$K160)*($F$6:$F$205&lt;$G160)*($G$6:$G$205&gt;$F160)*($B$6:$B$205&lt;&gt;"")*($R$6:$R$205&lt;&gt;"Canceled"))&gt;1),"Room conflict",IF(AND($O160&lt;&gt;"",SUMPRODUCT(($E$6:$E$205=$E160)*($O$6:$O$205=$O160)*($F$6:$F$205&lt;$G160)*($G$6:$G$205&gt;$F160)*($B$6:$B$205&lt;&gt;"")*($R$6:$R$205&lt;&gt;"Canceled"))&gt;1),"Proctor conflict","No conflict")))))</f>
        <v/>
      </c>
      <c r="W160" s="30">
        <f>IF($B160="","",IF($L160="Online","Not applicable",IF(OR($M160="",$N160=""),"Details missing",IF($N160&gt;$M160,"Capacity exceeded","Capacity sufficient"))))</f>
        <v/>
      </c>
      <c r="X160" s="30">
        <f>IF($B160="","",IF(OR($C160="",$D160="",$E160="",$F160="",$G160="",$I160="",$J160="",$L160="",$N160="",$O160="",$Q160="",$R160="",$T160=""),"Complete required details",IF(OR($V160="Room conflict",$V160="Proctor conflict",$V160="Room and proctor conflict"),"Resolve scheduling conflict",IF($W160="Capacity exceeded","Move exam or reduce attendance",IF(AND($S160&lt;&gt;"",$S160&lt;TODAY(),$T160&lt;&gt;"Ready",$T160&lt;&gt;"Not required",$R160&lt;&gt;"Completed",$R160&lt;&gt;"Canceled"),"Materials overdue",IF(AND($E160&gt;=TODAY(),$E160&lt;=TODAY()+'Reference Data'!$B$3,OR($R160="Draft",$R160="Tentative")),"Confirm upcoming exam","No action needed"))))))</f>
        <v/>
      </c>
    </row>
    <row r="161">
      <c r="A161" s="23">
        <f>IF($B161="","",ROW()-5)</f>
        <v/>
      </c>
      <c r="B161" s="24" t="n"/>
      <c r="C161" s="24" t="n"/>
      <c r="D161" s="25" t="n"/>
      <c r="E161" s="26" t="n"/>
      <c r="F161" s="27" t="n"/>
      <c r="G161" s="27" t="n"/>
      <c r="H161" s="28">
        <f>IF(OR($B161="",$F161="",$G161=""),"",IF($G161&lt;=$F161,"",ROUND(($G161-$F161)*1440,0)))</f>
        <v/>
      </c>
      <c r="I161" s="24" t="n"/>
      <c r="J161" s="25" t="n"/>
      <c r="K161" s="24" t="n"/>
      <c r="L161" s="24" t="n"/>
      <c r="M161" s="29" t="n"/>
      <c r="N161" s="29" t="n"/>
      <c r="O161" s="24" t="n"/>
      <c r="P161" s="24" t="n"/>
      <c r="Q161" s="25" t="n"/>
      <c r="R161" s="24" t="n"/>
      <c r="S161" s="26" t="n"/>
      <c r="T161" s="24" t="n"/>
      <c r="U161" s="25" t="n"/>
      <c r="V161" s="30">
        <f>IF($B161="","",IF(OR($E161="",$F161="",$G161=""),"",IF(AND($K161&lt;&gt;"",SUMPRODUCT(($E$6:$E$205=$E161)*($K$6:$K$205=$K161)*($F$6:$F$205&lt;$G161)*($G$6:$G$205&gt;$F161)*($B$6:$B$205&lt;&gt;"")*($R$6:$R$205&lt;&gt;"Canceled"))&gt;1,$O161&lt;&gt;"",SUMPRODUCT(($E$6:$E$205=$E161)*($O$6:$O$205=$O161)*($F$6:$F$205&lt;$G161)*($G$6:$G$205&gt;$F161)*($B$6:$B$205&lt;&gt;"")*($R$6:$R$205&lt;&gt;"Canceled"))&gt;1),"Room and proctor conflict",IF(AND($K161&lt;&gt;"",SUMPRODUCT(($E$6:$E$205=$E161)*($K$6:$K$205=$K161)*($F$6:$F$205&lt;$G161)*($G$6:$G$205&gt;$F161)*($B$6:$B$205&lt;&gt;"")*($R$6:$R$205&lt;&gt;"Canceled"))&gt;1),"Room conflict",IF(AND($O161&lt;&gt;"",SUMPRODUCT(($E$6:$E$205=$E161)*($O$6:$O$205=$O161)*($F$6:$F$205&lt;$G161)*($G$6:$G$205&gt;$F161)*($B$6:$B$205&lt;&gt;"")*($R$6:$R$205&lt;&gt;"Canceled"))&gt;1),"Proctor conflict","No conflict")))))</f>
        <v/>
      </c>
      <c r="W161" s="30">
        <f>IF($B161="","",IF($L161="Online","Not applicable",IF(OR($M161="",$N161=""),"Details missing",IF($N161&gt;$M161,"Capacity exceeded","Capacity sufficient"))))</f>
        <v/>
      </c>
      <c r="X161" s="30">
        <f>IF($B161="","",IF(OR($C161="",$D161="",$E161="",$F161="",$G161="",$I161="",$J161="",$L161="",$N161="",$O161="",$Q161="",$R161="",$T161=""),"Complete required details",IF(OR($V161="Room conflict",$V161="Proctor conflict",$V161="Room and proctor conflict"),"Resolve scheduling conflict",IF($W161="Capacity exceeded","Move exam or reduce attendance",IF(AND($S161&lt;&gt;"",$S161&lt;TODAY(),$T161&lt;&gt;"Ready",$T161&lt;&gt;"Not required",$R161&lt;&gt;"Completed",$R161&lt;&gt;"Canceled"),"Materials overdue",IF(AND($E161&gt;=TODAY(),$E161&lt;=TODAY()+'Reference Data'!$B$3,OR($R161="Draft",$R161="Tentative")),"Confirm upcoming exam","No action needed"))))))</f>
        <v/>
      </c>
    </row>
    <row r="162">
      <c r="A162" s="23">
        <f>IF($B162="","",ROW()-5)</f>
        <v/>
      </c>
      <c r="B162" s="24" t="n"/>
      <c r="C162" s="24" t="n"/>
      <c r="D162" s="25" t="n"/>
      <c r="E162" s="26" t="n"/>
      <c r="F162" s="27" t="n"/>
      <c r="G162" s="27" t="n"/>
      <c r="H162" s="28">
        <f>IF(OR($B162="",$F162="",$G162=""),"",IF($G162&lt;=$F162,"",ROUND(($G162-$F162)*1440,0)))</f>
        <v/>
      </c>
      <c r="I162" s="24" t="n"/>
      <c r="J162" s="25" t="n"/>
      <c r="K162" s="24" t="n"/>
      <c r="L162" s="24" t="n"/>
      <c r="M162" s="29" t="n"/>
      <c r="N162" s="29" t="n"/>
      <c r="O162" s="24" t="n"/>
      <c r="P162" s="24" t="n"/>
      <c r="Q162" s="25" t="n"/>
      <c r="R162" s="24" t="n"/>
      <c r="S162" s="26" t="n"/>
      <c r="T162" s="24" t="n"/>
      <c r="U162" s="25" t="n"/>
      <c r="V162" s="30">
        <f>IF($B162="","",IF(OR($E162="",$F162="",$G162=""),"",IF(AND($K162&lt;&gt;"",SUMPRODUCT(($E$6:$E$205=$E162)*($K$6:$K$205=$K162)*($F$6:$F$205&lt;$G162)*($G$6:$G$205&gt;$F162)*($B$6:$B$205&lt;&gt;"")*($R$6:$R$205&lt;&gt;"Canceled"))&gt;1,$O162&lt;&gt;"",SUMPRODUCT(($E$6:$E$205=$E162)*($O$6:$O$205=$O162)*($F$6:$F$205&lt;$G162)*($G$6:$G$205&gt;$F162)*($B$6:$B$205&lt;&gt;"")*($R$6:$R$205&lt;&gt;"Canceled"))&gt;1),"Room and proctor conflict",IF(AND($K162&lt;&gt;"",SUMPRODUCT(($E$6:$E$205=$E162)*($K$6:$K$205=$K162)*($F$6:$F$205&lt;$G162)*($G$6:$G$205&gt;$F162)*($B$6:$B$205&lt;&gt;"")*($R$6:$R$205&lt;&gt;"Canceled"))&gt;1),"Room conflict",IF(AND($O162&lt;&gt;"",SUMPRODUCT(($E$6:$E$205=$E162)*($O$6:$O$205=$O162)*($F$6:$F$205&lt;$G162)*($G$6:$G$205&gt;$F162)*($B$6:$B$205&lt;&gt;"")*($R$6:$R$205&lt;&gt;"Canceled"))&gt;1),"Proctor conflict","No conflict")))))</f>
        <v/>
      </c>
      <c r="W162" s="30">
        <f>IF($B162="","",IF($L162="Online","Not applicable",IF(OR($M162="",$N162=""),"Details missing",IF($N162&gt;$M162,"Capacity exceeded","Capacity sufficient"))))</f>
        <v/>
      </c>
      <c r="X162" s="30">
        <f>IF($B162="","",IF(OR($C162="",$D162="",$E162="",$F162="",$G162="",$I162="",$J162="",$L162="",$N162="",$O162="",$Q162="",$R162="",$T162=""),"Complete required details",IF(OR($V162="Room conflict",$V162="Proctor conflict",$V162="Room and proctor conflict"),"Resolve scheduling conflict",IF($W162="Capacity exceeded","Move exam or reduce attendance",IF(AND($S162&lt;&gt;"",$S162&lt;TODAY(),$T162&lt;&gt;"Ready",$T162&lt;&gt;"Not required",$R162&lt;&gt;"Completed",$R162&lt;&gt;"Canceled"),"Materials overdue",IF(AND($E162&gt;=TODAY(),$E162&lt;=TODAY()+'Reference Data'!$B$3,OR($R162="Draft",$R162="Tentative")),"Confirm upcoming exam","No action needed"))))))</f>
        <v/>
      </c>
    </row>
    <row r="163">
      <c r="A163" s="23">
        <f>IF($B163="","",ROW()-5)</f>
        <v/>
      </c>
      <c r="B163" s="24" t="n"/>
      <c r="C163" s="24" t="n"/>
      <c r="D163" s="25" t="n"/>
      <c r="E163" s="26" t="n"/>
      <c r="F163" s="27" t="n"/>
      <c r="G163" s="27" t="n"/>
      <c r="H163" s="28">
        <f>IF(OR($B163="",$F163="",$G163=""),"",IF($G163&lt;=$F163,"",ROUND(($G163-$F163)*1440,0)))</f>
        <v/>
      </c>
      <c r="I163" s="24" t="n"/>
      <c r="J163" s="25" t="n"/>
      <c r="K163" s="24" t="n"/>
      <c r="L163" s="24" t="n"/>
      <c r="M163" s="29" t="n"/>
      <c r="N163" s="29" t="n"/>
      <c r="O163" s="24" t="n"/>
      <c r="P163" s="24" t="n"/>
      <c r="Q163" s="25" t="n"/>
      <c r="R163" s="24" t="n"/>
      <c r="S163" s="26" t="n"/>
      <c r="T163" s="24" t="n"/>
      <c r="U163" s="25" t="n"/>
      <c r="V163" s="30">
        <f>IF($B163="","",IF(OR($E163="",$F163="",$G163=""),"",IF(AND($K163&lt;&gt;"",SUMPRODUCT(($E$6:$E$205=$E163)*($K$6:$K$205=$K163)*($F$6:$F$205&lt;$G163)*($G$6:$G$205&gt;$F163)*($B$6:$B$205&lt;&gt;"")*($R$6:$R$205&lt;&gt;"Canceled"))&gt;1,$O163&lt;&gt;"",SUMPRODUCT(($E$6:$E$205=$E163)*($O$6:$O$205=$O163)*($F$6:$F$205&lt;$G163)*($G$6:$G$205&gt;$F163)*($B$6:$B$205&lt;&gt;"")*($R$6:$R$205&lt;&gt;"Canceled"))&gt;1),"Room and proctor conflict",IF(AND($K163&lt;&gt;"",SUMPRODUCT(($E$6:$E$205=$E163)*($K$6:$K$205=$K163)*($F$6:$F$205&lt;$G163)*($G$6:$G$205&gt;$F163)*($B$6:$B$205&lt;&gt;"")*($R$6:$R$205&lt;&gt;"Canceled"))&gt;1),"Room conflict",IF(AND($O163&lt;&gt;"",SUMPRODUCT(($E$6:$E$205=$E163)*($O$6:$O$205=$O163)*($F$6:$F$205&lt;$G163)*($G$6:$G$205&gt;$F163)*($B$6:$B$205&lt;&gt;"")*($R$6:$R$205&lt;&gt;"Canceled"))&gt;1),"Proctor conflict","No conflict")))))</f>
        <v/>
      </c>
      <c r="W163" s="30">
        <f>IF($B163="","",IF($L163="Online","Not applicable",IF(OR($M163="",$N163=""),"Details missing",IF($N163&gt;$M163,"Capacity exceeded","Capacity sufficient"))))</f>
        <v/>
      </c>
      <c r="X163" s="30">
        <f>IF($B163="","",IF(OR($C163="",$D163="",$E163="",$F163="",$G163="",$I163="",$J163="",$L163="",$N163="",$O163="",$Q163="",$R163="",$T163=""),"Complete required details",IF(OR($V163="Room conflict",$V163="Proctor conflict",$V163="Room and proctor conflict"),"Resolve scheduling conflict",IF($W163="Capacity exceeded","Move exam or reduce attendance",IF(AND($S163&lt;&gt;"",$S163&lt;TODAY(),$T163&lt;&gt;"Ready",$T163&lt;&gt;"Not required",$R163&lt;&gt;"Completed",$R163&lt;&gt;"Canceled"),"Materials overdue",IF(AND($E163&gt;=TODAY(),$E163&lt;=TODAY()+'Reference Data'!$B$3,OR($R163="Draft",$R163="Tentative")),"Confirm upcoming exam","No action needed"))))))</f>
        <v/>
      </c>
    </row>
    <row r="164">
      <c r="A164" s="23">
        <f>IF($B164="","",ROW()-5)</f>
        <v/>
      </c>
      <c r="B164" s="24" t="n"/>
      <c r="C164" s="24" t="n"/>
      <c r="D164" s="25" t="n"/>
      <c r="E164" s="26" t="n"/>
      <c r="F164" s="27" t="n"/>
      <c r="G164" s="27" t="n"/>
      <c r="H164" s="28">
        <f>IF(OR($B164="",$F164="",$G164=""),"",IF($G164&lt;=$F164,"",ROUND(($G164-$F164)*1440,0)))</f>
        <v/>
      </c>
      <c r="I164" s="24" t="n"/>
      <c r="J164" s="25" t="n"/>
      <c r="K164" s="24" t="n"/>
      <c r="L164" s="24" t="n"/>
      <c r="M164" s="29" t="n"/>
      <c r="N164" s="29" t="n"/>
      <c r="O164" s="24" t="n"/>
      <c r="P164" s="24" t="n"/>
      <c r="Q164" s="25" t="n"/>
      <c r="R164" s="24" t="n"/>
      <c r="S164" s="26" t="n"/>
      <c r="T164" s="24" t="n"/>
      <c r="U164" s="25" t="n"/>
      <c r="V164" s="30">
        <f>IF($B164="","",IF(OR($E164="",$F164="",$G164=""),"",IF(AND($K164&lt;&gt;"",SUMPRODUCT(($E$6:$E$205=$E164)*($K$6:$K$205=$K164)*($F$6:$F$205&lt;$G164)*($G$6:$G$205&gt;$F164)*($B$6:$B$205&lt;&gt;"")*($R$6:$R$205&lt;&gt;"Canceled"))&gt;1,$O164&lt;&gt;"",SUMPRODUCT(($E$6:$E$205=$E164)*($O$6:$O$205=$O164)*($F$6:$F$205&lt;$G164)*($G$6:$G$205&gt;$F164)*($B$6:$B$205&lt;&gt;"")*($R$6:$R$205&lt;&gt;"Canceled"))&gt;1),"Room and proctor conflict",IF(AND($K164&lt;&gt;"",SUMPRODUCT(($E$6:$E$205=$E164)*($K$6:$K$205=$K164)*($F$6:$F$205&lt;$G164)*($G$6:$G$205&gt;$F164)*($B$6:$B$205&lt;&gt;"")*($R$6:$R$205&lt;&gt;"Canceled"))&gt;1),"Room conflict",IF(AND($O164&lt;&gt;"",SUMPRODUCT(($E$6:$E$205=$E164)*($O$6:$O$205=$O164)*($F$6:$F$205&lt;$G164)*($G$6:$G$205&gt;$F164)*($B$6:$B$205&lt;&gt;"")*($R$6:$R$205&lt;&gt;"Canceled"))&gt;1),"Proctor conflict","No conflict")))))</f>
        <v/>
      </c>
      <c r="W164" s="30">
        <f>IF($B164="","",IF($L164="Online","Not applicable",IF(OR($M164="",$N164=""),"Details missing",IF($N164&gt;$M164,"Capacity exceeded","Capacity sufficient"))))</f>
        <v/>
      </c>
      <c r="X164" s="30">
        <f>IF($B164="","",IF(OR($C164="",$D164="",$E164="",$F164="",$G164="",$I164="",$J164="",$L164="",$N164="",$O164="",$Q164="",$R164="",$T164=""),"Complete required details",IF(OR($V164="Room conflict",$V164="Proctor conflict",$V164="Room and proctor conflict"),"Resolve scheduling conflict",IF($W164="Capacity exceeded","Move exam or reduce attendance",IF(AND($S164&lt;&gt;"",$S164&lt;TODAY(),$T164&lt;&gt;"Ready",$T164&lt;&gt;"Not required",$R164&lt;&gt;"Completed",$R164&lt;&gt;"Canceled"),"Materials overdue",IF(AND($E164&gt;=TODAY(),$E164&lt;=TODAY()+'Reference Data'!$B$3,OR($R164="Draft",$R164="Tentative")),"Confirm upcoming exam","No action needed"))))))</f>
        <v/>
      </c>
    </row>
    <row r="165">
      <c r="A165" s="23">
        <f>IF($B165="","",ROW()-5)</f>
        <v/>
      </c>
      <c r="B165" s="24" t="n"/>
      <c r="C165" s="24" t="n"/>
      <c r="D165" s="25" t="n"/>
      <c r="E165" s="26" t="n"/>
      <c r="F165" s="27" t="n"/>
      <c r="G165" s="27" t="n"/>
      <c r="H165" s="28">
        <f>IF(OR($B165="",$F165="",$G165=""),"",IF($G165&lt;=$F165,"",ROUND(($G165-$F165)*1440,0)))</f>
        <v/>
      </c>
      <c r="I165" s="24" t="n"/>
      <c r="J165" s="25" t="n"/>
      <c r="K165" s="24" t="n"/>
      <c r="L165" s="24" t="n"/>
      <c r="M165" s="29" t="n"/>
      <c r="N165" s="29" t="n"/>
      <c r="O165" s="24" t="n"/>
      <c r="P165" s="24" t="n"/>
      <c r="Q165" s="25" t="n"/>
      <c r="R165" s="24" t="n"/>
      <c r="S165" s="26" t="n"/>
      <c r="T165" s="24" t="n"/>
      <c r="U165" s="25" t="n"/>
      <c r="V165" s="30">
        <f>IF($B165="","",IF(OR($E165="",$F165="",$G165=""),"",IF(AND($K165&lt;&gt;"",SUMPRODUCT(($E$6:$E$205=$E165)*($K$6:$K$205=$K165)*($F$6:$F$205&lt;$G165)*($G$6:$G$205&gt;$F165)*($B$6:$B$205&lt;&gt;"")*($R$6:$R$205&lt;&gt;"Canceled"))&gt;1,$O165&lt;&gt;"",SUMPRODUCT(($E$6:$E$205=$E165)*($O$6:$O$205=$O165)*($F$6:$F$205&lt;$G165)*($G$6:$G$205&gt;$F165)*($B$6:$B$205&lt;&gt;"")*($R$6:$R$205&lt;&gt;"Canceled"))&gt;1),"Room and proctor conflict",IF(AND($K165&lt;&gt;"",SUMPRODUCT(($E$6:$E$205=$E165)*($K$6:$K$205=$K165)*($F$6:$F$205&lt;$G165)*($G$6:$G$205&gt;$F165)*($B$6:$B$205&lt;&gt;"")*($R$6:$R$205&lt;&gt;"Canceled"))&gt;1),"Room conflict",IF(AND($O165&lt;&gt;"",SUMPRODUCT(($E$6:$E$205=$E165)*($O$6:$O$205=$O165)*($F$6:$F$205&lt;$G165)*($G$6:$G$205&gt;$F165)*($B$6:$B$205&lt;&gt;"")*($R$6:$R$205&lt;&gt;"Canceled"))&gt;1),"Proctor conflict","No conflict")))))</f>
        <v/>
      </c>
      <c r="W165" s="30">
        <f>IF($B165="","",IF($L165="Online","Not applicable",IF(OR($M165="",$N165=""),"Details missing",IF($N165&gt;$M165,"Capacity exceeded","Capacity sufficient"))))</f>
        <v/>
      </c>
      <c r="X165" s="30">
        <f>IF($B165="","",IF(OR($C165="",$D165="",$E165="",$F165="",$G165="",$I165="",$J165="",$L165="",$N165="",$O165="",$Q165="",$R165="",$T165=""),"Complete required details",IF(OR($V165="Room conflict",$V165="Proctor conflict",$V165="Room and proctor conflict"),"Resolve scheduling conflict",IF($W165="Capacity exceeded","Move exam or reduce attendance",IF(AND($S165&lt;&gt;"",$S165&lt;TODAY(),$T165&lt;&gt;"Ready",$T165&lt;&gt;"Not required",$R165&lt;&gt;"Completed",$R165&lt;&gt;"Canceled"),"Materials overdue",IF(AND($E165&gt;=TODAY(),$E165&lt;=TODAY()+'Reference Data'!$B$3,OR($R165="Draft",$R165="Tentative")),"Confirm upcoming exam","No action needed"))))))</f>
        <v/>
      </c>
    </row>
    <row r="166">
      <c r="A166" s="23">
        <f>IF($B166="","",ROW()-5)</f>
        <v/>
      </c>
      <c r="B166" s="24" t="n"/>
      <c r="C166" s="24" t="n"/>
      <c r="D166" s="25" t="n"/>
      <c r="E166" s="26" t="n"/>
      <c r="F166" s="27" t="n"/>
      <c r="G166" s="27" t="n"/>
      <c r="H166" s="28">
        <f>IF(OR($B166="",$F166="",$G166=""),"",IF($G166&lt;=$F166,"",ROUND(($G166-$F166)*1440,0)))</f>
        <v/>
      </c>
      <c r="I166" s="24" t="n"/>
      <c r="J166" s="25" t="n"/>
      <c r="K166" s="24" t="n"/>
      <c r="L166" s="24" t="n"/>
      <c r="M166" s="29" t="n"/>
      <c r="N166" s="29" t="n"/>
      <c r="O166" s="24" t="n"/>
      <c r="P166" s="24" t="n"/>
      <c r="Q166" s="25" t="n"/>
      <c r="R166" s="24" t="n"/>
      <c r="S166" s="26" t="n"/>
      <c r="T166" s="24" t="n"/>
      <c r="U166" s="25" t="n"/>
      <c r="V166" s="30">
        <f>IF($B166="","",IF(OR($E166="",$F166="",$G166=""),"",IF(AND($K166&lt;&gt;"",SUMPRODUCT(($E$6:$E$205=$E166)*($K$6:$K$205=$K166)*($F$6:$F$205&lt;$G166)*($G$6:$G$205&gt;$F166)*($B$6:$B$205&lt;&gt;"")*($R$6:$R$205&lt;&gt;"Canceled"))&gt;1,$O166&lt;&gt;"",SUMPRODUCT(($E$6:$E$205=$E166)*($O$6:$O$205=$O166)*($F$6:$F$205&lt;$G166)*($G$6:$G$205&gt;$F166)*($B$6:$B$205&lt;&gt;"")*($R$6:$R$205&lt;&gt;"Canceled"))&gt;1),"Room and proctor conflict",IF(AND($K166&lt;&gt;"",SUMPRODUCT(($E$6:$E$205=$E166)*($K$6:$K$205=$K166)*($F$6:$F$205&lt;$G166)*($G$6:$G$205&gt;$F166)*($B$6:$B$205&lt;&gt;"")*($R$6:$R$205&lt;&gt;"Canceled"))&gt;1),"Room conflict",IF(AND($O166&lt;&gt;"",SUMPRODUCT(($E$6:$E$205=$E166)*($O$6:$O$205=$O166)*($F$6:$F$205&lt;$G166)*($G$6:$G$205&gt;$F166)*($B$6:$B$205&lt;&gt;"")*($R$6:$R$205&lt;&gt;"Canceled"))&gt;1),"Proctor conflict","No conflict")))))</f>
        <v/>
      </c>
      <c r="W166" s="30">
        <f>IF($B166="","",IF($L166="Online","Not applicable",IF(OR($M166="",$N166=""),"Details missing",IF($N166&gt;$M166,"Capacity exceeded","Capacity sufficient"))))</f>
        <v/>
      </c>
      <c r="X166" s="30">
        <f>IF($B166="","",IF(OR($C166="",$D166="",$E166="",$F166="",$G166="",$I166="",$J166="",$L166="",$N166="",$O166="",$Q166="",$R166="",$T166=""),"Complete required details",IF(OR($V166="Room conflict",$V166="Proctor conflict",$V166="Room and proctor conflict"),"Resolve scheduling conflict",IF($W166="Capacity exceeded","Move exam or reduce attendance",IF(AND($S166&lt;&gt;"",$S166&lt;TODAY(),$T166&lt;&gt;"Ready",$T166&lt;&gt;"Not required",$R166&lt;&gt;"Completed",$R166&lt;&gt;"Canceled"),"Materials overdue",IF(AND($E166&gt;=TODAY(),$E166&lt;=TODAY()+'Reference Data'!$B$3,OR($R166="Draft",$R166="Tentative")),"Confirm upcoming exam","No action needed"))))))</f>
        <v/>
      </c>
    </row>
    <row r="167">
      <c r="A167" s="23">
        <f>IF($B167="","",ROW()-5)</f>
        <v/>
      </c>
      <c r="B167" s="24" t="n"/>
      <c r="C167" s="24" t="n"/>
      <c r="D167" s="25" t="n"/>
      <c r="E167" s="26" t="n"/>
      <c r="F167" s="27" t="n"/>
      <c r="G167" s="27" t="n"/>
      <c r="H167" s="28">
        <f>IF(OR($B167="",$F167="",$G167=""),"",IF($G167&lt;=$F167,"",ROUND(($G167-$F167)*1440,0)))</f>
        <v/>
      </c>
      <c r="I167" s="24" t="n"/>
      <c r="J167" s="25" t="n"/>
      <c r="K167" s="24" t="n"/>
      <c r="L167" s="24" t="n"/>
      <c r="M167" s="29" t="n"/>
      <c r="N167" s="29" t="n"/>
      <c r="O167" s="24" t="n"/>
      <c r="P167" s="24" t="n"/>
      <c r="Q167" s="25" t="n"/>
      <c r="R167" s="24" t="n"/>
      <c r="S167" s="26" t="n"/>
      <c r="T167" s="24" t="n"/>
      <c r="U167" s="25" t="n"/>
      <c r="V167" s="30">
        <f>IF($B167="","",IF(OR($E167="",$F167="",$G167=""),"",IF(AND($K167&lt;&gt;"",SUMPRODUCT(($E$6:$E$205=$E167)*($K$6:$K$205=$K167)*($F$6:$F$205&lt;$G167)*($G$6:$G$205&gt;$F167)*($B$6:$B$205&lt;&gt;"")*($R$6:$R$205&lt;&gt;"Canceled"))&gt;1,$O167&lt;&gt;"",SUMPRODUCT(($E$6:$E$205=$E167)*($O$6:$O$205=$O167)*($F$6:$F$205&lt;$G167)*($G$6:$G$205&gt;$F167)*($B$6:$B$205&lt;&gt;"")*($R$6:$R$205&lt;&gt;"Canceled"))&gt;1),"Room and proctor conflict",IF(AND($K167&lt;&gt;"",SUMPRODUCT(($E$6:$E$205=$E167)*($K$6:$K$205=$K167)*($F$6:$F$205&lt;$G167)*($G$6:$G$205&gt;$F167)*($B$6:$B$205&lt;&gt;"")*($R$6:$R$205&lt;&gt;"Canceled"))&gt;1),"Room conflict",IF(AND($O167&lt;&gt;"",SUMPRODUCT(($E$6:$E$205=$E167)*($O$6:$O$205=$O167)*($F$6:$F$205&lt;$G167)*($G$6:$G$205&gt;$F167)*($B$6:$B$205&lt;&gt;"")*($R$6:$R$205&lt;&gt;"Canceled"))&gt;1),"Proctor conflict","No conflict")))))</f>
        <v/>
      </c>
      <c r="W167" s="30">
        <f>IF($B167="","",IF($L167="Online","Not applicable",IF(OR($M167="",$N167=""),"Details missing",IF($N167&gt;$M167,"Capacity exceeded","Capacity sufficient"))))</f>
        <v/>
      </c>
      <c r="X167" s="30">
        <f>IF($B167="","",IF(OR($C167="",$D167="",$E167="",$F167="",$G167="",$I167="",$J167="",$L167="",$N167="",$O167="",$Q167="",$R167="",$T167=""),"Complete required details",IF(OR($V167="Room conflict",$V167="Proctor conflict",$V167="Room and proctor conflict"),"Resolve scheduling conflict",IF($W167="Capacity exceeded","Move exam or reduce attendance",IF(AND($S167&lt;&gt;"",$S167&lt;TODAY(),$T167&lt;&gt;"Ready",$T167&lt;&gt;"Not required",$R167&lt;&gt;"Completed",$R167&lt;&gt;"Canceled"),"Materials overdue",IF(AND($E167&gt;=TODAY(),$E167&lt;=TODAY()+'Reference Data'!$B$3,OR($R167="Draft",$R167="Tentative")),"Confirm upcoming exam","No action needed"))))))</f>
        <v/>
      </c>
    </row>
    <row r="168">
      <c r="A168" s="23">
        <f>IF($B168="","",ROW()-5)</f>
        <v/>
      </c>
      <c r="B168" s="24" t="n"/>
      <c r="C168" s="24" t="n"/>
      <c r="D168" s="25" t="n"/>
      <c r="E168" s="26" t="n"/>
      <c r="F168" s="27" t="n"/>
      <c r="G168" s="27" t="n"/>
      <c r="H168" s="28">
        <f>IF(OR($B168="",$F168="",$G168=""),"",IF($G168&lt;=$F168,"",ROUND(($G168-$F168)*1440,0)))</f>
        <v/>
      </c>
      <c r="I168" s="24" t="n"/>
      <c r="J168" s="25" t="n"/>
      <c r="K168" s="24" t="n"/>
      <c r="L168" s="24" t="n"/>
      <c r="M168" s="29" t="n"/>
      <c r="N168" s="29" t="n"/>
      <c r="O168" s="24" t="n"/>
      <c r="P168" s="24" t="n"/>
      <c r="Q168" s="25" t="n"/>
      <c r="R168" s="24" t="n"/>
      <c r="S168" s="26" t="n"/>
      <c r="T168" s="24" t="n"/>
      <c r="U168" s="25" t="n"/>
      <c r="V168" s="30">
        <f>IF($B168="","",IF(OR($E168="",$F168="",$G168=""),"",IF(AND($K168&lt;&gt;"",SUMPRODUCT(($E$6:$E$205=$E168)*($K$6:$K$205=$K168)*($F$6:$F$205&lt;$G168)*($G$6:$G$205&gt;$F168)*($B$6:$B$205&lt;&gt;"")*($R$6:$R$205&lt;&gt;"Canceled"))&gt;1,$O168&lt;&gt;"",SUMPRODUCT(($E$6:$E$205=$E168)*($O$6:$O$205=$O168)*($F$6:$F$205&lt;$G168)*($G$6:$G$205&gt;$F168)*($B$6:$B$205&lt;&gt;"")*($R$6:$R$205&lt;&gt;"Canceled"))&gt;1),"Room and proctor conflict",IF(AND($K168&lt;&gt;"",SUMPRODUCT(($E$6:$E$205=$E168)*($K$6:$K$205=$K168)*($F$6:$F$205&lt;$G168)*($G$6:$G$205&gt;$F168)*($B$6:$B$205&lt;&gt;"")*($R$6:$R$205&lt;&gt;"Canceled"))&gt;1),"Room conflict",IF(AND($O168&lt;&gt;"",SUMPRODUCT(($E$6:$E$205=$E168)*($O$6:$O$205=$O168)*($F$6:$F$205&lt;$G168)*($G$6:$G$205&gt;$F168)*($B$6:$B$205&lt;&gt;"")*($R$6:$R$205&lt;&gt;"Canceled"))&gt;1),"Proctor conflict","No conflict")))))</f>
        <v/>
      </c>
      <c r="W168" s="30">
        <f>IF($B168="","",IF($L168="Online","Not applicable",IF(OR($M168="",$N168=""),"Details missing",IF($N168&gt;$M168,"Capacity exceeded","Capacity sufficient"))))</f>
        <v/>
      </c>
      <c r="X168" s="30">
        <f>IF($B168="","",IF(OR($C168="",$D168="",$E168="",$F168="",$G168="",$I168="",$J168="",$L168="",$N168="",$O168="",$Q168="",$R168="",$T168=""),"Complete required details",IF(OR($V168="Room conflict",$V168="Proctor conflict",$V168="Room and proctor conflict"),"Resolve scheduling conflict",IF($W168="Capacity exceeded","Move exam or reduce attendance",IF(AND($S168&lt;&gt;"",$S168&lt;TODAY(),$T168&lt;&gt;"Ready",$T168&lt;&gt;"Not required",$R168&lt;&gt;"Completed",$R168&lt;&gt;"Canceled"),"Materials overdue",IF(AND($E168&gt;=TODAY(),$E168&lt;=TODAY()+'Reference Data'!$B$3,OR($R168="Draft",$R168="Tentative")),"Confirm upcoming exam","No action needed"))))))</f>
        <v/>
      </c>
    </row>
    <row r="169">
      <c r="A169" s="23">
        <f>IF($B169="","",ROW()-5)</f>
        <v/>
      </c>
      <c r="B169" s="24" t="n"/>
      <c r="C169" s="24" t="n"/>
      <c r="D169" s="25" t="n"/>
      <c r="E169" s="26" t="n"/>
      <c r="F169" s="27" t="n"/>
      <c r="G169" s="27" t="n"/>
      <c r="H169" s="28">
        <f>IF(OR($B169="",$F169="",$G169=""),"",IF($G169&lt;=$F169,"",ROUND(($G169-$F169)*1440,0)))</f>
        <v/>
      </c>
      <c r="I169" s="24" t="n"/>
      <c r="J169" s="25" t="n"/>
      <c r="K169" s="24" t="n"/>
      <c r="L169" s="24" t="n"/>
      <c r="M169" s="29" t="n"/>
      <c r="N169" s="29" t="n"/>
      <c r="O169" s="24" t="n"/>
      <c r="P169" s="24" t="n"/>
      <c r="Q169" s="25" t="n"/>
      <c r="R169" s="24" t="n"/>
      <c r="S169" s="26" t="n"/>
      <c r="T169" s="24" t="n"/>
      <c r="U169" s="25" t="n"/>
      <c r="V169" s="30">
        <f>IF($B169="","",IF(OR($E169="",$F169="",$G169=""),"",IF(AND($K169&lt;&gt;"",SUMPRODUCT(($E$6:$E$205=$E169)*($K$6:$K$205=$K169)*($F$6:$F$205&lt;$G169)*($G$6:$G$205&gt;$F169)*($B$6:$B$205&lt;&gt;"")*($R$6:$R$205&lt;&gt;"Canceled"))&gt;1,$O169&lt;&gt;"",SUMPRODUCT(($E$6:$E$205=$E169)*($O$6:$O$205=$O169)*($F$6:$F$205&lt;$G169)*($G$6:$G$205&gt;$F169)*($B$6:$B$205&lt;&gt;"")*($R$6:$R$205&lt;&gt;"Canceled"))&gt;1),"Room and proctor conflict",IF(AND($K169&lt;&gt;"",SUMPRODUCT(($E$6:$E$205=$E169)*($K$6:$K$205=$K169)*($F$6:$F$205&lt;$G169)*($G$6:$G$205&gt;$F169)*($B$6:$B$205&lt;&gt;"")*($R$6:$R$205&lt;&gt;"Canceled"))&gt;1),"Room conflict",IF(AND($O169&lt;&gt;"",SUMPRODUCT(($E$6:$E$205=$E169)*($O$6:$O$205=$O169)*($F$6:$F$205&lt;$G169)*($G$6:$G$205&gt;$F169)*($B$6:$B$205&lt;&gt;"")*($R$6:$R$205&lt;&gt;"Canceled"))&gt;1),"Proctor conflict","No conflict")))))</f>
        <v/>
      </c>
      <c r="W169" s="30">
        <f>IF($B169="","",IF($L169="Online","Not applicable",IF(OR($M169="",$N169=""),"Details missing",IF($N169&gt;$M169,"Capacity exceeded","Capacity sufficient"))))</f>
        <v/>
      </c>
      <c r="X169" s="30">
        <f>IF($B169="","",IF(OR($C169="",$D169="",$E169="",$F169="",$G169="",$I169="",$J169="",$L169="",$N169="",$O169="",$Q169="",$R169="",$T169=""),"Complete required details",IF(OR($V169="Room conflict",$V169="Proctor conflict",$V169="Room and proctor conflict"),"Resolve scheduling conflict",IF($W169="Capacity exceeded","Move exam or reduce attendance",IF(AND($S169&lt;&gt;"",$S169&lt;TODAY(),$T169&lt;&gt;"Ready",$T169&lt;&gt;"Not required",$R169&lt;&gt;"Completed",$R169&lt;&gt;"Canceled"),"Materials overdue",IF(AND($E169&gt;=TODAY(),$E169&lt;=TODAY()+'Reference Data'!$B$3,OR($R169="Draft",$R169="Tentative")),"Confirm upcoming exam","No action needed"))))))</f>
        <v/>
      </c>
    </row>
    <row r="170">
      <c r="A170" s="23">
        <f>IF($B170="","",ROW()-5)</f>
        <v/>
      </c>
      <c r="B170" s="24" t="n"/>
      <c r="C170" s="24" t="n"/>
      <c r="D170" s="25" t="n"/>
      <c r="E170" s="26" t="n"/>
      <c r="F170" s="27" t="n"/>
      <c r="G170" s="27" t="n"/>
      <c r="H170" s="28">
        <f>IF(OR($B170="",$F170="",$G170=""),"",IF($G170&lt;=$F170,"",ROUND(($G170-$F170)*1440,0)))</f>
        <v/>
      </c>
      <c r="I170" s="24" t="n"/>
      <c r="J170" s="25" t="n"/>
      <c r="K170" s="24" t="n"/>
      <c r="L170" s="24" t="n"/>
      <c r="M170" s="29" t="n"/>
      <c r="N170" s="29" t="n"/>
      <c r="O170" s="24" t="n"/>
      <c r="P170" s="24" t="n"/>
      <c r="Q170" s="25" t="n"/>
      <c r="R170" s="24" t="n"/>
      <c r="S170" s="26" t="n"/>
      <c r="T170" s="24" t="n"/>
      <c r="U170" s="25" t="n"/>
      <c r="V170" s="30">
        <f>IF($B170="","",IF(OR($E170="",$F170="",$G170=""),"",IF(AND($K170&lt;&gt;"",SUMPRODUCT(($E$6:$E$205=$E170)*($K$6:$K$205=$K170)*($F$6:$F$205&lt;$G170)*($G$6:$G$205&gt;$F170)*($B$6:$B$205&lt;&gt;"")*($R$6:$R$205&lt;&gt;"Canceled"))&gt;1,$O170&lt;&gt;"",SUMPRODUCT(($E$6:$E$205=$E170)*($O$6:$O$205=$O170)*($F$6:$F$205&lt;$G170)*($G$6:$G$205&gt;$F170)*($B$6:$B$205&lt;&gt;"")*($R$6:$R$205&lt;&gt;"Canceled"))&gt;1),"Room and proctor conflict",IF(AND($K170&lt;&gt;"",SUMPRODUCT(($E$6:$E$205=$E170)*($K$6:$K$205=$K170)*($F$6:$F$205&lt;$G170)*($G$6:$G$205&gt;$F170)*($B$6:$B$205&lt;&gt;"")*($R$6:$R$205&lt;&gt;"Canceled"))&gt;1),"Room conflict",IF(AND($O170&lt;&gt;"",SUMPRODUCT(($E$6:$E$205=$E170)*($O$6:$O$205=$O170)*($F$6:$F$205&lt;$G170)*($G$6:$G$205&gt;$F170)*($B$6:$B$205&lt;&gt;"")*($R$6:$R$205&lt;&gt;"Canceled"))&gt;1),"Proctor conflict","No conflict")))))</f>
        <v/>
      </c>
      <c r="W170" s="30">
        <f>IF($B170="","",IF($L170="Online","Not applicable",IF(OR($M170="",$N170=""),"Details missing",IF($N170&gt;$M170,"Capacity exceeded","Capacity sufficient"))))</f>
        <v/>
      </c>
      <c r="X170" s="30">
        <f>IF($B170="","",IF(OR($C170="",$D170="",$E170="",$F170="",$G170="",$I170="",$J170="",$L170="",$N170="",$O170="",$Q170="",$R170="",$T170=""),"Complete required details",IF(OR($V170="Room conflict",$V170="Proctor conflict",$V170="Room and proctor conflict"),"Resolve scheduling conflict",IF($W170="Capacity exceeded","Move exam or reduce attendance",IF(AND($S170&lt;&gt;"",$S170&lt;TODAY(),$T170&lt;&gt;"Ready",$T170&lt;&gt;"Not required",$R170&lt;&gt;"Completed",$R170&lt;&gt;"Canceled"),"Materials overdue",IF(AND($E170&gt;=TODAY(),$E170&lt;=TODAY()+'Reference Data'!$B$3,OR($R170="Draft",$R170="Tentative")),"Confirm upcoming exam","No action needed"))))))</f>
        <v/>
      </c>
    </row>
    <row r="171">
      <c r="A171" s="23">
        <f>IF($B171="","",ROW()-5)</f>
        <v/>
      </c>
      <c r="B171" s="24" t="n"/>
      <c r="C171" s="24" t="n"/>
      <c r="D171" s="25" t="n"/>
      <c r="E171" s="26" t="n"/>
      <c r="F171" s="27" t="n"/>
      <c r="G171" s="27" t="n"/>
      <c r="H171" s="28">
        <f>IF(OR($B171="",$F171="",$G171=""),"",IF($G171&lt;=$F171,"",ROUND(($G171-$F171)*1440,0)))</f>
        <v/>
      </c>
      <c r="I171" s="24" t="n"/>
      <c r="J171" s="25" t="n"/>
      <c r="K171" s="24" t="n"/>
      <c r="L171" s="24" t="n"/>
      <c r="M171" s="29" t="n"/>
      <c r="N171" s="29" t="n"/>
      <c r="O171" s="24" t="n"/>
      <c r="P171" s="24" t="n"/>
      <c r="Q171" s="25" t="n"/>
      <c r="R171" s="24" t="n"/>
      <c r="S171" s="26" t="n"/>
      <c r="T171" s="24" t="n"/>
      <c r="U171" s="25" t="n"/>
      <c r="V171" s="30">
        <f>IF($B171="","",IF(OR($E171="",$F171="",$G171=""),"",IF(AND($K171&lt;&gt;"",SUMPRODUCT(($E$6:$E$205=$E171)*($K$6:$K$205=$K171)*($F$6:$F$205&lt;$G171)*($G$6:$G$205&gt;$F171)*($B$6:$B$205&lt;&gt;"")*($R$6:$R$205&lt;&gt;"Canceled"))&gt;1,$O171&lt;&gt;"",SUMPRODUCT(($E$6:$E$205=$E171)*($O$6:$O$205=$O171)*($F$6:$F$205&lt;$G171)*($G$6:$G$205&gt;$F171)*($B$6:$B$205&lt;&gt;"")*($R$6:$R$205&lt;&gt;"Canceled"))&gt;1),"Room and proctor conflict",IF(AND($K171&lt;&gt;"",SUMPRODUCT(($E$6:$E$205=$E171)*($K$6:$K$205=$K171)*($F$6:$F$205&lt;$G171)*($G$6:$G$205&gt;$F171)*($B$6:$B$205&lt;&gt;"")*($R$6:$R$205&lt;&gt;"Canceled"))&gt;1),"Room conflict",IF(AND($O171&lt;&gt;"",SUMPRODUCT(($E$6:$E$205=$E171)*($O$6:$O$205=$O171)*($F$6:$F$205&lt;$G171)*($G$6:$G$205&gt;$F171)*($B$6:$B$205&lt;&gt;"")*($R$6:$R$205&lt;&gt;"Canceled"))&gt;1),"Proctor conflict","No conflict")))))</f>
        <v/>
      </c>
      <c r="W171" s="30">
        <f>IF($B171="","",IF($L171="Online","Not applicable",IF(OR($M171="",$N171=""),"Details missing",IF($N171&gt;$M171,"Capacity exceeded","Capacity sufficient"))))</f>
        <v/>
      </c>
      <c r="X171" s="30">
        <f>IF($B171="","",IF(OR($C171="",$D171="",$E171="",$F171="",$G171="",$I171="",$J171="",$L171="",$N171="",$O171="",$Q171="",$R171="",$T171=""),"Complete required details",IF(OR($V171="Room conflict",$V171="Proctor conflict",$V171="Room and proctor conflict"),"Resolve scheduling conflict",IF($W171="Capacity exceeded","Move exam or reduce attendance",IF(AND($S171&lt;&gt;"",$S171&lt;TODAY(),$T171&lt;&gt;"Ready",$T171&lt;&gt;"Not required",$R171&lt;&gt;"Completed",$R171&lt;&gt;"Canceled"),"Materials overdue",IF(AND($E171&gt;=TODAY(),$E171&lt;=TODAY()+'Reference Data'!$B$3,OR($R171="Draft",$R171="Tentative")),"Confirm upcoming exam","No action needed"))))))</f>
        <v/>
      </c>
    </row>
    <row r="172">
      <c r="A172" s="23">
        <f>IF($B172="","",ROW()-5)</f>
        <v/>
      </c>
      <c r="B172" s="24" t="n"/>
      <c r="C172" s="24" t="n"/>
      <c r="D172" s="25" t="n"/>
      <c r="E172" s="26" t="n"/>
      <c r="F172" s="27" t="n"/>
      <c r="G172" s="27" t="n"/>
      <c r="H172" s="28">
        <f>IF(OR($B172="",$F172="",$G172=""),"",IF($G172&lt;=$F172,"",ROUND(($G172-$F172)*1440,0)))</f>
        <v/>
      </c>
      <c r="I172" s="24" t="n"/>
      <c r="J172" s="25" t="n"/>
      <c r="K172" s="24" t="n"/>
      <c r="L172" s="24" t="n"/>
      <c r="M172" s="29" t="n"/>
      <c r="N172" s="29" t="n"/>
      <c r="O172" s="24" t="n"/>
      <c r="P172" s="24" t="n"/>
      <c r="Q172" s="25" t="n"/>
      <c r="R172" s="24" t="n"/>
      <c r="S172" s="26" t="n"/>
      <c r="T172" s="24" t="n"/>
      <c r="U172" s="25" t="n"/>
      <c r="V172" s="30">
        <f>IF($B172="","",IF(OR($E172="",$F172="",$G172=""),"",IF(AND($K172&lt;&gt;"",SUMPRODUCT(($E$6:$E$205=$E172)*($K$6:$K$205=$K172)*($F$6:$F$205&lt;$G172)*($G$6:$G$205&gt;$F172)*($B$6:$B$205&lt;&gt;"")*($R$6:$R$205&lt;&gt;"Canceled"))&gt;1,$O172&lt;&gt;"",SUMPRODUCT(($E$6:$E$205=$E172)*($O$6:$O$205=$O172)*($F$6:$F$205&lt;$G172)*($G$6:$G$205&gt;$F172)*($B$6:$B$205&lt;&gt;"")*($R$6:$R$205&lt;&gt;"Canceled"))&gt;1),"Room and proctor conflict",IF(AND($K172&lt;&gt;"",SUMPRODUCT(($E$6:$E$205=$E172)*($K$6:$K$205=$K172)*($F$6:$F$205&lt;$G172)*($G$6:$G$205&gt;$F172)*($B$6:$B$205&lt;&gt;"")*($R$6:$R$205&lt;&gt;"Canceled"))&gt;1),"Room conflict",IF(AND($O172&lt;&gt;"",SUMPRODUCT(($E$6:$E$205=$E172)*($O$6:$O$205=$O172)*($F$6:$F$205&lt;$G172)*($G$6:$G$205&gt;$F172)*($B$6:$B$205&lt;&gt;"")*($R$6:$R$205&lt;&gt;"Canceled"))&gt;1),"Proctor conflict","No conflict")))))</f>
        <v/>
      </c>
      <c r="W172" s="30">
        <f>IF($B172="","",IF($L172="Online","Not applicable",IF(OR($M172="",$N172=""),"Details missing",IF($N172&gt;$M172,"Capacity exceeded","Capacity sufficient"))))</f>
        <v/>
      </c>
      <c r="X172" s="30">
        <f>IF($B172="","",IF(OR($C172="",$D172="",$E172="",$F172="",$G172="",$I172="",$J172="",$L172="",$N172="",$O172="",$Q172="",$R172="",$T172=""),"Complete required details",IF(OR($V172="Room conflict",$V172="Proctor conflict",$V172="Room and proctor conflict"),"Resolve scheduling conflict",IF($W172="Capacity exceeded","Move exam or reduce attendance",IF(AND($S172&lt;&gt;"",$S172&lt;TODAY(),$T172&lt;&gt;"Ready",$T172&lt;&gt;"Not required",$R172&lt;&gt;"Completed",$R172&lt;&gt;"Canceled"),"Materials overdue",IF(AND($E172&gt;=TODAY(),$E172&lt;=TODAY()+'Reference Data'!$B$3,OR($R172="Draft",$R172="Tentative")),"Confirm upcoming exam","No action needed"))))))</f>
        <v/>
      </c>
    </row>
    <row r="173">
      <c r="A173" s="23">
        <f>IF($B173="","",ROW()-5)</f>
        <v/>
      </c>
      <c r="B173" s="24" t="n"/>
      <c r="C173" s="24" t="n"/>
      <c r="D173" s="25" t="n"/>
      <c r="E173" s="26" t="n"/>
      <c r="F173" s="27" t="n"/>
      <c r="G173" s="27" t="n"/>
      <c r="H173" s="28">
        <f>IF(OR($B173="",$F173="",$G173=""),"",IF($G173&lt;=$F173,"",ROUND(($G173-$F173)*1440,0)))</f>
        <v/>
      </c>
      <c r="I173" s="24" t="n"/>
      <c r="J173" s="25" t="n"/>
      <c r="K173" s="24" t="n"/>
      <c r="L173" s="24" t="n"/>
      <c r="M173" s="29" t="n"/>
      <c r="N173" s="29" t="n"/>
      <c r="O173" s="24" t="n"/>
      <c r="P173" s="24" t="n"/>
      <c r="Q173" s="25" t="n"/>
      <c r="R173" s="24" t="n"/>
      <c r="S173" s="26" t="n"/>
      <c r="T173" s="24" t="n"/>
      <c r="U173" s="25" t="n"/>
      <c r="V173" s="30">
        <f>IF($B173="","",IF(OR($E173="",$F173="",$G173=""),"",IF(AND($K173&lt;&gt;"",SUMPRODUCT(($E$6:$E$205=$E173)*($K$6:$K$205=$K173)*($F$6:$F$205&lt;$G173)*($G$6:$G$205&gt;$F173)*($B$6:$B$205&lt;&gt;"")*($R$6:$R$205&lt;&gt;"Canceled"))&gt;1,$O173&lt;&gt;"",SUMPRODUCT(($E$6:$E$205=$E173)*($O$6:$O$205=$O173)*($F$6:$F$205&lt;$G173)*($G$6:$G$205&gt;$F173)*($B$6:$B$205&lt;&gt;"")*($R$6:$R$205&lt;&gt;"Canceled"))&gt;1),"Room and proctor conflict",IF(AND($K173&lt;&gt;"",SUMPRODUCT(($E$6:$E$205=$E173)*($K$6:$K$205=$K173)*($F$6:$F$205&lt;$G173)*($G$6:$G$205&gt;$F173)*($B$6:$B$205&lt;&gt;"")*($R$6:$R$205&lt;&gt;"Canceled"))&gt;1),"Room conflict",IF(AND($O173&lt;&gt;"",SUMPRODUCT(($E$6:$E$205=$E173)*($O$6:$O$205=$O173)*($F$6:$F$205&lt;$G173)*($G$6:$G$205&gt;$F173)*($B$6:$B$205&lt;&gt;"")*($R$6:$R$205&lt;&gt;"Canceled"))&gt;1),"Proctor conflict","No conflict")))))</f>
        <v/>
      </c>
      <c r="W173" s="30">
        <f>IF($B173="","",IF($L173="Online","Not applicable",IF(OR($M173="",$N173=""),"Details missing",IF($N173&gt;$M173,"Capacity exceeded","Capacity sufficient"))))</f>
        <v/>
      </c>
      <c r="X173" s="30">
        <f>IF($B173="","",IF(OR($C173="",$D173="",$E173="",$F173="",$G173="",$I173="",$J173="",$L173="",$N173="",$O173="",$Q173="",$R173="",$T173=""),"Complete required details",IF(OR($V173="Room conflict",$V173="Proctor conflict",$V173="Room and proctor conflict"),"Resolve scheduling conflict",IF($W173="Capacity exceeded","Move exam or reduce attendance",IF(AND($S173&lt;&gt;"",$S173&lt;TODAY(),$T173&lt;&gt;"Ready",$T173&lt;&gt;"Not required",$R173&lt;&gt;"Completed",$R173&lt;&gt;"Canceled"),"Materials overdue",IF(AND($E173&gt;=TODAY(),$E173&lt;=TODAY()+'Reference Data'!$B$3,OR($R173="Draft",$R173="Tentative")),"Confirm upcoming exam","No action needed"))))))</f>
        <v/>
      </c>
    </row>
    <row r="174">
      <c r="A174" s="23">
        <f>IF($B174="","",ROW()-5)</f>
        <v/>
      </c>
      <c r="B174" s="24" t="n"/>
      <c r="C174" s="24" t="n"/>
      <c r="D174" s="25" t="n"/>
      <c r="E174" s="26" t="n"/>
      <c r="F174" s="27" t="n"/>
      <c r="G174" s="27" t="n"/>
      <c r="H174" s="28">
        <f>IF(OR($B174="",$F174="",$G174=""),"",IF($G174&lt;=$F174,"",ROUND(($G174-$F174)*1440,0)))</f>
        <v/>
      </c>
      <c r="I174" s="24" t="n"/>
      <c r="J174" s="25" t="n"/>
      <c r="K174" s="24" t="n"/>
      <c r="L174" s="24" t="n"/>
      <c r="M174" s="29" t="n"/>
      <c r="N174" s="29" t="n"/>
      <c r="O174" s="24" t="n"/>
      <c r="P174" s="24" t="n"/>
      <c r="Q174" s="25" t="n"/>
      <c r="R174" s="24" t="n"/>
      <c r="S174" s="26" t="n"/>
      <c r="T174" s="24" t="n"/>
      <c r="U174" s="25" t="n"/>
      <c r="V174" s="30">
        <f>IF($B174="","",IF(OR($E174="",$F174="",$G174=""),"",IF(AND($K174&lt;&gt;"",SUMPRODUCT(($E$6:$E$205=$E174)*($K$6:$K$205=$K174)*($F$6:$F$205&lt;$G174)*($G$6:$G$205&gt;$F174)*($B$6:$B$205&lt;&gt;"")*($R$6:$R$205&lt;&gt;"Canceled"))&gt;1,$O174&lt;&gt;"",SUMPRODUCT(($E$6:$E$205=$E174)*($O$6:$O$205=$O174)*($F$6:$F$205&lt;$G174)*($G$6:$G$205&gt;$F174)*($B$6:$B$205&lt;&gt;"")*($R$6:$R$205&lt;&gt;"Canceled"))&gt;1),"Room and proctor conflict",IF(AND($K174&lt;&gt;"",SUMPRODUCT(($E$6:$E$205=$E174)*($K$6:$K$205=$K174)*($F$6:$F$205&lt;$G174)*($G$6:$G$205&gt;$F174)*($B$6:$B$205&lt;&gt;"")*($R$6:$R$205&lt;&gt;"Canceled"))&gt;1),"Room conflict",IF(AND($O174&lt;&gt;"",SUMPRODUCT(($E$6:$E$205=$E174)*($O$6:$O$205=$O174)*($F$6:$F$205&lt;$G174)*($G$6:$G$205&gt;$F174)*($B$6:$B$205&lt;&gt;"")*($R$6:$R$205&lt;&gt;"Canceled"))&gt;1),"Proctor conflict","No conflict")))))</f>
        <v/>
      </c>
      <c r="W174" s="30">
        <f>IF($B174="","",IF($L174="Online","Not applicable",IF(OR($M174="",$N174=""),"Details missing",IF($N174&gt;$M174,"Capacity exceeded","Capacity sufficient"))))</f>
        <v/>
      </c>
      <c r="X174" s="30">
        <f>IF($B174="","",IF(OR($C174="",$D174="",$E174="",$F174="",$G174="",$I174="",$J174="",$L174="",$N174="",$O174="",$Q174="",$R174="",$T174=""),"Complete required details",IF(OR($V174="Room conflict",$V174="Proctor conflict",$V174="Room and proctor conflict"),"Resolve scheduling conflict",IF($W174="Capacity exceeded","Move exam or reduce attendance",IF(AND($S174&lt;&gt;"",$S174&lt;TODAY(),$T174&lt;&gt;"Ready",$T174&lt;&gt;"Not required",$R174&lt;&gt;"Completed",$R174&lt;&gt;"Canceled"),"Materials overdue",IF(AND($E174&gt;=TODAY(),$E174&lt;=TODAY()+'Reference Data'!$B$3,OR($R174="Draft",$R174="Tentative")),"Confirm upcoming exam","No action needed"))))))</f>
        <v/>
      </c>
    </row>
    <row r="175">
      <c r="A175" s="23">
        <f>IF($B175="","",ROW()-5)</f>
        <v/>
      </c>
      <c r="B175" s="24" t="n"/>
      <c r="C175" s="24" t="n"/>
      <c r="D175" s="25" t="n"/>
      <c r="E175" s="26" t="n"/>
      <c r="F175" s="27" t="n"/>
      <c r="G175" s="27" t="n"/>
      <c r="H175" s="28">
        <f>IF(OR($B175="",$F175="",$G175=""),"",IF($G175&lt;=$F175,"",ROUND(($G175-$F175)*1440,0)))</f>
        <v/>
      </c>
      <c r="I175" s="24" t="n"/>
      <c r="J175" s="25" t="n"/>
      <c r="K175" s="24" t="n"/>
      <c r="L175" s="24" t="n"/>
      <c r="M175" s="29" t="n"/>
      <c r="N175" s="29" t="n"/>
      <c r="O175" s="24" t="n"/>
      <c r="P175" s="24" t="n"/>
      <c r="Q175" s="25" t="n"/>
      <c r="R175" s="24" t="n"/>
      <c r="S175" s="26" t="n"/>
      <c r="T175" s="24" t="n"/>
      <c r="U175" s="25" t="n"/>
      <c r="V175" s="30">
        <f>IF($B175="","",IF(OR($E175="",$F175="",$G175=""),"",IF(AND($K175&lt;&gt;"",SUMPRODUCT(($E$6:$E$205=$E175)*($K$6:$K$205=$K175)*($F$6:$F$205&lt;$G175)*($G$6:$G$205&gt;$F175)*($B$6:$B$205&lt;&gt;"")*($R$6:$R$205&lt;&gt;"Canceled"))&gt;1,$O175&lt;&gt;"",SUMPRODUCT(($E$6:$E$205=$E175)*($O$6:$O$205=$O175)*($F$6:$F$205&lt;$G175)*($G$6:$G$205&gt;$F175)*($B$6:$B$205&lt;&gt;"")*($R$6:$R$205&lt;&gt;"Canceled"))&gt;1),"Room and proctor conflict",IF(AND($K175&lt;&gt;"",SUMPRODUCT(($E$6:$E$205=$E175)*($K$6:$K$205=$K175)*($F$6:$F$205&lt;$G175)*($G$6:$G$205&gt;$F175)*($B$6:$B$205&lt;&gt;"")*($R$6:$R$205&lt;&gt;"Canceled"))&gt;1),"Room conflict",IF(AND($O175&lt;&gt;"",SUMPRODUCT(($E$6:$E$205=$E175)*($O$6:$O$205=$O175)*($F$6:$F$205&lt;$G175)*($G$6:$G$205&gt;$F175)*($B$6:$B$205&lt;&gt;"")*($R$6:$R$205&lt;&gt;"Canceled"))&gt;1),"Proctor conflict","No conflict")))))</f>
        <v/>
      </c>
      <c r="W175" s="30">
        <f>IF($B175="","",IF($L175="Online","Not applicable",IF(OR($M175="",$N175=""),"Details missing",IF($N175&gt;$M175,"Capacity exceeded","Capacity sufficient"))))</f>
        <v/>
      </c>
      <c r="X175" s="30">
        <f>IF($B175="","",IF(OR($C175="",$D175="",$E175="",$F175="",$G175="",$I175="",$J175="",$L175="",$N175="",$O175="",$Q175="",$R175="",$T175=""),"Complete required details",IF(OR($V175="Room conflict",$V175="Proctor conflict",$V175="Room and proctor conflict"),"Resolve scheduling conflict",IF($W175="Capacity exceeded","Move exam or reduce attendance",IF(AND($S175&lt;&gt;"",$S175&lt;TODAY(),$T175&lt;&gt;"Ready",$T175&lt;&gt;"Not required",$R175&lt;&gt;"Completed",$R175&lt;&gt;"Canceled"),"Materials overdue",IF(AND($E175&gt;=TODAY(),$E175&lt;=TODAY()+'Reference Data'!$B$3,OR($R175="Draft",$R175="Tentative")),"Confirm upcoming exam","No action needed"))))))</f>
        <v/>
      </c>
    </row>
    <row r="176">
      <c r="A176" s="23">
        <f>IF($B176="","",ROW()-5)</f>
        <v/>
      </c>
      <c r="B176" s="24" t="n"/>
      <c r="C176" s="24" t="n"/>
      <c r="D176" s="25" t="n"/>
      <c r="E176" s="26" t="n"/>
      <c r="F176" s="27" t="n"/>
      <c r="G176" s="27" t="n"/>
      <c r="H176" s="28">
        <f>IF(OR($B176="",$F176="",$G176=""),"",IF($G176&lt;=$F176,"",ROUND(($G176-$F176)*1440,0)))</f>
        <v/>
      </c>
      <c r="I176" s="24" t="n"/>
      <c r="J176" s="25" t="n"/>
      <c r="K176" s="24" t="n"/>
      <c r="L176" s="24" t="n"/>
      <c r="M176" s="29" t="n"/>
      <c r="N176" s="29" t="n"/>
      <c r="O176" s="24" t="n"/>
      <c r="P176" s="24" t="n"/>
      <c r="Q176" s="25" t="n"/>
      <c r="R176" s="24" t="n"/>
      <c r="S176" s="26" t="n"/>
      <c r="T176" s="24" t="n"/>
      <c r="U176" s="25" t="n"/>
      <c r="V176" s="30">
        <f>IF($B176="","",IF(OR($E176="",$F176="",$G176=""),"",IF(AND($K176&lt;&gt;"",SUMPRODUCT(($E$6:$E$205=$E176)*($K$6:$K$205=$K176)*($F$6:$F$205&lt;$G176)*($G$6:$G$205&gt;$F176)*($B$6:$B$205&lt;&gt;"")*($R$6:$R$205&lt;&gt;"Canceled"))&gt;1,$O176&lt;&gt;"",SUMPRODUCT(($E$6:$E$205=$E176)*($O$6:$O$205=$O176)*($F$6:$F$205&lt;$G176)*($G$6:$G$205&gt;$F176)*($B$6:$B$205&lt;&gt;"")*($R$6:$R$205&lt;&gt;"Canceled"))&gt;1),"Room and proctor conflict",IF(AND($K176&lt;&gt;"",SUMPRODUCT(($E$6:$E$205=$E176)*($K$6:$K$205=$K176)*($F$6:$F$205&lt;$G176)*($G$6:$G$205&gt;$F176)*($B$6:$B$205&lt;&gt;"")*($R$6:$R$205&lt;&gt;"Canceled"))&gt;1),"Room conflict",IF(AND($O176&lt;&gt;"",SUMPRODUCT(($E$6:$E$205=$E176)*($O$6:$O$205=$O176)*($F$6:$F$205&lt;$G176)*($G$6:$G$205&gt;$F176)*($B$6:$B$205&lt;&gt;"")*($R$6:$R$205&lt;&gt;"Canceled"))&gt;1),"Proctor conflict","No conflict")))))</f>
        <v/>
      </c>
      <c r="W176" s="30">
        <f>IF($B176="","",IF($L176="Online","Not applicable",IF(OR($M176="",$N176=""),"Details missing",IF($N176&gt;$M176,"Capacity exceeded","Capacity sufficient"))))</f>
        <v/>
      </c>
      <c r="X176" s="30">
        <f>IF($B176="","",IF(OR($C176="",$D176="",$E176="",$F176="",$G176="",$I176="",$J176="",$L176="",$N176="",$O176="",$Q176="",$R176="",$T176=""),"Complete required details",IF(OR($V176="Room conflict",$V176="Proctor conflict",$V176="Room and proctor conflict"),"Resolve scheduling conflict",IF($W176="Capacity exceeded","Move exam or reduce attendance",IF(AND($S176&lt;&gt;"",$S176&lt;TODAY(),$T176&lt;&gt;"Ready",$T176&lt;&gt;"Not required",$R176&lt;&gt;"Completed",$R176&lt;&gt;"Canceled"),"Materials overdue",IF(AND($E176&gt;=TODAY(),$E176&lt;=TODAY()+'Reference Data'!$B$3,OR($R176="Draft",$R176="Tentative")),"Confirm upcoming exam","No action needed"))))))</f>
        <v/>
      </c>
    </row>
    <row r="177">
      <c r="A177" s="23">
        <f>IF($B177="","",ROW()-5)</f>
        <v/>
      </c>
      <c r="B177" s="24" t="n"/>
      <c r="C177" s="24" t="n"/>
      <c r="D177" s="25" t="n"/>
      <c r="E177" s="26" t="n"/>
      <c r="F177" s="27" t="n"/>
      <c r="G177" s="27" t="n"/>
      <c r="H177" s="28">
        <f>IF(OR($B177="",$F177="",$G177=""),"",IF($G177&lt;=$F177,"",ROUND(($G177-$F177)*1440,0)))</f>
        <v/>
      </c>
      <c r="I177" s="24" t="n"/>
      <c r="J177" s="25" t="n"/>
      <c r="K177" s="24" t="n"/>
      <c r="L177" s="24" t="n"/>
      <c r="M177" s="29" t="n"/>
      <c r="N177" s="29" t="n"/>
      <c r="O177" s="24" t="n"/>
      <c r="P177" s="24" t="n"/>
      <c r="Q177" s="25" t="n"/>
      <c r="R177" s="24" t="n"/>
      <c r="S177" s="26" t="n"/>
      <c r="T177" s="24" t="n"/>
      <c r="U177" s="25" t="n"/>
      <c r="V177" s="30">
        <f>IF($B177="","",IF(OR($E177="",$F177="",$G177=""),"",IF(AND($K177&lt;&gt;"",SUMPRODUCT(($E$6:$E$205=$E177)*($K$6:$K$205=$K177)*($F$6:$F$205&lt;$G177)*($G$6:$G$205&gt;$F177)*($B$6:$B$205&lt;&gt;"")*($R$6:$R$205&lt;&gt;"Canceled"))&gt;1,$O177&lt;&gt;"",SUMPRODUCT(($E$6:$E$205=$E177)*($O$6:$O$205=$O177)*($F$6:$F$205&lt;$G177)*($G$6:$G$205&gt;$F177)*($B$6:$B$205&lt;&gt;"")*($R$6:$R$205&lt;&gt;"Canceled"))&gt;1),"Room and proctor conflict",IF(AND($K177&lt;&gt;"",SUMPRODUCT(($E$6:$E$205=$E177)*($K$6:$K$205=$K177)*($F$6:$F$205&lt;$G177)*($G$6:$G$205&gt;$F177)*($B$6:$B$205&lt;&gt;"")*($R$6:$R$205&lt;&gt;"Canceled"))&gt;1),"Room conflict",IF(AND($O177&lt;&gt;"",SUMPRODUCT(($E$6:$E$205=$E177)*($O$6:$O$205=$O177)*($F$6:$F$205&lt;$G177)*($G$6:$G$205&gt;$F177)*($B$6:$B$205&lt;&gt;"")*($R$6:$R$205&lt;&gt;"Canceled"))&gt;1),"Proctor conflict","No conflict")))))</f>
        <v/>
      </c>
      <c r="W177" s="30">
        <f>IF($B177="","",IF($L177="Online","Not applicable",IF(OR($M177="",$N177=""),"Details missing",IF($N177&gt;$M177,"Capacity exceeded","Capacity sufficient"))))</f>
        <v/>
      </c>
      <c r="X177" s="30">
        <f>IF($B177="","",IF(OR($C177="",$D177="",$E177="",$F177="",$G177="",$I177="",$J177="",$L177="",$N177="",$O177="",$Q177="",$R177="",$T177=""),"Complete required details",IF(OR($V177="Room conflict",$V177="Proctor conflict",$V177="Room and proctor conflict"),"Resolve scheduling conflict",IF($W177="Capacity exceeded","Move exam or reduce attendance",IF(AND($S177&lt;&gt;"",$S177&lt;TODAY(),$T177&lt;&gt;"Ready",$T177&lt;&gt;"Not required",$R177&lt;&gt;"Completed",$R177&lt;&gt;"Canceled"),"Materials overdue",IF(AND($E177&gt;=TODAY(),$E177&lt;=TODAY()+'Reference Data'!$B$3,OR($R177="Draft",$R177="Tentative")),"Confirm upcoming exam","No action needed"))))))</f>
        <v/>
      </c>
    </row>
    <row r="178">
      <c r="A178" s="23">
        <f>IF($B178="","",ROW()-5)</f>
        <v/>
      </c>
      <c r="B178" s="24" t="n"/>
      <c r="C178" s="24" t="n"/>
      <c r="D178" s="25" t="n"/>
      <c r="E178" s="26" t="n"/>
      <c r="F178" s="27" t="n"/>
      <c r="G178" s="27" t="n"/>
      <c r="H178" s="28">
        <f>IF(OR($B178="",$F178="",$G178=""),"",IF($G178&lt;=$F178,"",ROUND(($G178-$F178)*1440,0)))</f>
        <v/>
      </c>
      <c r="I178" s="24" t="n"/>
      <c r="J178" s="25" t="n"/>
      <c r="K178" s="24" t="n"/>
      <c r="L178" s="24" t="n"/>
      <c r="M178" s="29" t="n"/>
      <c r="N178" s="29" t="n"/>
      <c r="O178" s="24" t="n"/>
      <c r="P178" s="24" t="n"/>
      <c r="Q178" s="25" t="n"/>
      <c r="R178" s="24" t="n"/>
      <c r="S178" s="26" t="n"/>
      <c r="T178" s="24" t="n"/>
      <c r="U178" s="25" t="n"/>
      <c r="V178" s="30">
        <f>IF($B178="","",IF(OR($E178="",$F178="",$G178=""),"",IF(AND($K178&lt;&gt;"",SUMPRODUCT(($E$6:$E$205=$E178)*($K$6:$K$205=$K178)*($F$6:$F$205&lt;$G178)*($G$6:$G$205&gt;$F178)*($B$6:$B$205&lt;&gt;"")*($R$6:$R$205&lt;&gt;"Canceled"))&gt;1,$O178&lt;&gt;"",SUMPRODUCT(($E$6:$E$205=$E178)*($O$6:$O$205=$O178)*($F$6:$F$205&lt;$G178)*($G$6:$G$205&gt;$F178)*($B$6:$B$205&lt;&gt;"")*($R$6:$R$205&lt;&gt;"Canceled"))&gt;1),"Room and proctor conflict",IF(AND($K178&lt;&gt;"",SUMPRODUCT(($E$6:$E$205=$E178)*($K$6:$K$205=$K178)*($F$6:$F$205&lt;$G178)*($G$6:$G$205&gt;$F178)*($B$6:$B$205&lt;&gt;"")*($R$6:$R$205&lt;&gt;"Canceled"))&gt;1),"Room conflict",IF(AND($O178&lt;&gt;"",SUMPRODUCT(($E$6:$E$205=$E178)*($O$6:$O$205=$O178)*($F$6:$F$205&lt;$G178)*($G$6:$G$205&gt;$F178)*($B$6:$B$205&lt;&gt;"")*($R$6:$R$205&lt;&gt;"Canceled"))&gt;1),"Proctor conflict","No conflict")))))</f>
        <v/>
      </c>
      <c r="W178" s="30">
        <f>IF($B178="","",IF($L178="Online","Not applicable",IF(OR($M178="",$N178=""),"Details missing",IF($N178&gt;$M178,"Capacity exceeded","Capacity sufficient"))))</f>
        <v/>
      </c>
      <c r="X178" s="30">
        <f>IF($B178="","",IF(OR($C178="",$D178="",$E178="",$F178="",$G178="",$I178="",$J178="",$L178="",$N178="",$O178="",$Q178="",$R178="",$T178=""),"Complete required details",IF(OR($V178="Room conflict",$V178="Proctor conflict",$V178="Room and proctor conflict"),"Resolve scheduling conflict",IF($W178="Capacity exceeded","Move exam or reduce attendance",IF(AND($S178&lt;&gt;"",$S178&lt;TODAY(),$T178&lt;&gt;"Ready",$T178&lt;&gt;"Not required",$R178&lt;&gt;"Completed",$R178&lt;&gt;"Canceled"),"Materials overdue",IF(AND($E178&gt;=TODAY(),$E178&lt;=TODAY()+'Reference Data'!$B$3,OR($R178="Draft",$R178="Tentative")),"Confirm upcoming exam","No action needed"))))))</f>
        <v/>
      </c>
    </row>
    <row r="179">
      <c r="A179" s="23">
        <f>IF($B179="","",ROW()-5)</f>
        <v/>
      </c>
      <c r="B179" s="24" t="n"/>
      <c r="C179" s="24" t="n"/>
      <c r="D179" s="25" t="n"/>
      <c r="E179" s="26" t="n"/>
      <c r="F179" s="27" t="n"/>
      <c r="G179" s="27" t="n"/>
      <c r="H179" s="28">
        <f>IF(OR($B179="",$F179="",$G179=""),"",IF($G179&lt;=$F179,"",ROUND(($G179-$F179)*1440,0)))</f>
        <v/>
      </c>
      <c r="I179" s="24" t="n"/>
      <c r="J179" s="25" t="n"/>
      <c r="K179" s="24" t="n"/>
      <c r="L179" s="24" t="n"/>
      <c r="M179" s="29" t="n"/>
      <c r="N179" s="29" t="n"/>
      <c r="O179" s="24" t="n"/>
      <c r="P179" s="24" t="n"/>
      <c r="Q179" s="25" t="n"/>
      <c r="R179" s="24" t="n"/>
      <c r="S179" s="26" t="n"/>
      <c r="T179" s="24" t="n"/>
      <c r="U179" s="25" t="n"/>
      <c r="V179" s="30">
        <f>IF($B179="","",IF(OR($E179="",$F179="",$G179=""),"",IF(AND($K179&lt;&gt;"",SUMPRODUCT(($E$6:$E$205=$E179)*($K$6:$K$205=$K179)*($F$6:$F$205&lt;$G179)*($G$6:$G$205&gt;$F179)*($B$6:$B$205&lt;&gt;"")*($R$6:$R$205&lt;&gt;"Canceled"))&gt;1,$O179&lt;&gt;"",SUMPRODUCT(($E$6:$E$205=$E179)*($O$6:$O$205=$O179)*($F$6:$F$205&lt;$G179)*($G$6:$G$205&gt;$F179)*($B$6:$B$205&lt;&gt;"")*($R$6:$R$205&lt;&gt;"Canceled"))&gt;1),"Room and proctor conflict",IF(AND($K179&lt;&gt;"",SUMPRODUCT(($E$6:$E$205=$E179)*($K$6:$K$205=$K179)*($F$6:$F$205&lt;$G179)*($G$6:$G$205&gt;$F179)*($B$6:$B$205&lt;&gt;"")*($R$6:$R$205&lt;&gt;"Canceled"))&gt;1),"Room conflict",IF(AND($O179&lt;&gt;"",SUMPRODUCT(($E$6:$E$205=$E179)*($O$6:$O$205=$O179)*($F$6:$F$205&lt;$G179)*($G$6:$G$205&gt;$F179)*($B$6:$B$205&lt;&gt;"")*($R$6:$R$205&lt;&gt;"Canceled"))&gt;1),"Proctor conflict","No conflict")))))</f>
        <v/>
      </c>
      <c r="W179" s="30">
        <f>IF($B179="","",IF($L179="Online","Not applicable",IF(OR($M179="",$N179=""),"Details missing",IF($N179&gt;$M179,"Capacity exceeded","Capacity sufficient"))))</f>
        <v/>
      </c>
      <c r="X179" s="30">
        <f>IF($B179="","",IF(OR($C179="",$D179="",$E179="",$F179="",$G179="",$I179="",$J179="",$L179="",$N179="",$O179="",$Q179="",$R179="",$T179=""),"Complete required details",IF(OR($V179="Room conflict",$V179="Proctor conflict",$V179="Room and proctor conflict"),"Resolve scheduling conflict",IF($W179="Capacity exceeded","Move exam or reduce attendance",IF(AND($S179&lt;&gt;"",$S179&lt;TODAY(),$T179&lt;&gt;"Ready",$T179&lt;&gt;"Not required",$R179&lt;&gt;"Completed",$R179&lt;&gt;"Canceled"),"Materials overdue",IF(AND($E179&gt;=TODAY(),$E179&lt;=TODAY()+'Reference Data'!$B$3,OR($R179="Draft",$R179="Tentative")),"Confirm upcoming exam","No action needed"))))))</f>
        <v/>
      </c>
    </row>
    <row r="180">
      <c r="A180" s="23">
        <f>IF($B180="","",ROW()-5)</f>
        <v/>
      </c>
      <c r="B180" s="24" t="n"/>
      <c r="C180" s="24" t="n"/>
      <c r="D180" s="25" t="n"/>
      <c r="E180" s="26" t="n"/>
      <c r="F180" s="27" t="n"/>
      <c r="G180" s="27" t="n"/>
      <c r="H180" s="28">
        <f>IF(OR($B180="",$F180="",$G180=""),"",IF($G180&lt;=$F180,"",ROUND(($G180-$F180)*1440,0)))</f>
        <v/>
      </c>
      <c r="I180" s="24" t="n"/>
      <c r="J180" s="25" t="n"/>
      <c r="K180" s="24" t="n"/>
      <c r="L180" s="24" t="n"/>
      <c r="M180" s="29" t="n"/>
      <c r="N180" s="29" t="n"/>
      <c r="O180" s="24" t="n"/>
      <c r="P180" s="24" t="n"/>
      <c r="Q180" s="25" t="n"/>
      <c r="R180" s="24" t="n"/>
      <c r="S180" s="26" t="n"/>
      <c r="T180" s="24" t="n"/>
      <c r="U180" s="25" t="n"/>
      <c r="V180" s="30">
        <f>IF($B180="","",IF(OR($E180="",$F180="",$G180=""),"",IF(AND($K180&lt;&gt;"",SUMPRODUCT(($E$6:$E$205=$E180)*($K$6:$K$205=$K180)*($F$6:$F$205&lt;$G180)*($G$6:$G$205&gt;$F180)*($B$6:$B$205&lt;&gt;"")*($R$6:$R$205&lt;&gt;"Canceled"))&gt;1,$O180&lt;&gt;"",SUMPRODUCT(($E$6:$E$205=$E180)*($O$6:$O$205=$O180)*($F$6:$F$205&lt;$G180)*($G$6:$G$205&gt;$F180)*($B$6:$B$205&lt;&gt;"")*($R$6:$R$205&lt;&gt;"Canceled"))&gt;1),"Room and proctor conflict",IF(AND($K180&lt;&gt;"",SUMPRODUCT(($E$6:$E$205=$E180)*($K$6:$K$205=$K180)*($F$6:$F$205&lt;$G180)*($G$6:$G$205&gt;$F180)*($B$6:$B$205&lt;&gt;"")*($R$6:$R$205&lt;&gt;"Canceled"))&gt;1),"Room conflict",IF(AND($O180&lt;&gt;"",SUMPRODUCT(($E$6:$E$205=$E180)*($O$6:$O$205=$O180)*($F$6:$F$205&lt;$G180)*($G$6:$G$205&gt;$F180)*($B$6:$B$205&lt;&gt;"")*($R$6:$R$205&lt;&gt;"Canceled"))&gt;1),"Proctor conflict","No conflict")))))</f>
        <v/>
      </c>
      <c r="W180" s="30">
        <f>IF($B180="","",IF($L180="Online","Not applicable",IF(OR($M180="",$N180=""),"Details missing",IF($N180&gt;$M180,"Capacity exceeded","Capacity sufficient"))))</f>
        <v/>
      </c>
      <c r="X180" s="30">
        <f>IF($B180="","",IF(OR($C180="",$D180="",$E180="",$F180="",$G180="",$I180="",$J180="",$L180="",$N180="",$O180="",$Q180="",$R180="",$T180=""),"Complete required details",IF(OR($V180="Room conflict",$V180="Proctor conflict",$V180="Room and proctor conflict"),"Resolve scheduling conflict",IF($W180="Capacity exceeded","Move exam or reduce attendance",IF(AND($S180&lt;&gt;"",$S180&lt;TODAY(),$T180&lt;&gt;"Ready",$T180&lt;&gt;"Not required",$R180&lt;&gt;"Completed",$R180&lt;&gt;"Canceled"),"Materials overdue",IF(AND($E180&gt;=TODAY(),$E180&lt;=TODAY()+'Reference Data'!$B$3,OR($R180="Draft",$R180="Tentative")),"Confirm upcoming exam","No action needed"))))))</f>
        <v/>
      </c>
    </row>
    <row r="181">
      <c r="A181" s="23">
        <f>IF($B181="","",ROW()-5)</f>
        <v/>
      </c>
      <c r="B181" s="24" t="n"/>
      <c r="C181" s="24" t="n"/>
      <c r="D181" s="25" t="n"/>
      <c r="E181" s="26" t="n"/>
      <c r="F181" s="27" t="n"/>
      <c r="G181" s="27" t="n"/>
      <c r="H181" s="28">
        <f>IF(OR($B181="",$F181="",$G181=""),"",IF($G181&lt;=$F181,"",ROUND(($G181-$F181)*1440,0)))</f>
        <v/>
      </c>
      <c r="I181" s="24" t="n"/>
      <c r="J181" s="25" t="n"/>
      <c r="K181" s="24" t="n"/>
      <c r="L181" s="24" t="n"/>
      <c r="M181" s="29" t="n"/>
      <c r="N181" s="29" t="n"/>
      <c r="O181" s="24" t="n"/>
      <c r="P181" s="24" t="n"/>
      <c r="Q181" s="25" t="n"/>
      <c r="R181" s="24" t="n"/>
      <c r="S181" s="26" t="n"/>
      <c r="T181" s="24" t="n"/>
      <c r="U181" s="25" t="n"/>
      <c r="V181" s="30">
        <f>IF($B181="","",IF(OR($E181="",$F181="",$G181=""),"",IF(AND($K181&lt;&gt;"",SUMPRODUCT(($E$6:$E$205=$E181)*($K$6:$K$205=$K181)*($F$6:$F$205&lt;$G181)*($G$6:$G$205&gt;$F181)*($B$6:$B$205&lt;&gt;"")*($R$6:$R$205&lt;&gt;"Canceled"))&gt;1,$O181&lt;&gt;"",SUMPRODUCT(($E$6:$E$205=$E181)*($O$6:$O$205=$O181)*($F$6:$F$205&lt;$G181)*($G$6:$G$205&gt;$F181)*($B$6:$B$205&lt;&gt;"")*($R$6:$R$205&lt;&gt;"Canceled"))&gt;1),"Room and proctor conflict",IF(AND($K181&lt;&gt;"",SUMPRODUCT(($E$6:$E$205=$E181)*($K$6:$K$205=$K181)*($F$6:$F$205&lt;$G181)*($G$6:$G$205&gt;$F181)*($B$6:$B$205&lt;&gt;"")*($R$6:$R$205&lt;&gt;"Canceled"))&gt;1),"Room conflict",IF(AND($O181&lt;&gt;"",SUMPRODUCT(($E$6:$E$205=$E181)*($O$6:$O$205=$O181)*($F$6:$F$205&lt;$G181)*($G$6:$G$205&gt;$F181)*($B$6:$B$205&lt;&gt;"")*($R$6:$R$205&lt;&gt;"Canceled"))&gt;1),"Proctor conflict","No conflict")))))</f>
        <v/>
      </c>
      <c r="W181" s="30">
        <f>IF($B181="","",IF($L181="Online","Not applicable",IF(OR($M181="",$N181=""),"Details missing",IF($N181&gt;$M181,"Capacity exceeded","Capacity sufficient"))))</f>
        <v/>
      </c>
      <c r="X181" s="30">
        <f>IF($B181="","",IF(OR($C181="",$D181="",$E181="",$F181="",$G181="",$I181="",$J181="",$L181="",$N181="",$O181="",$Q181="",$R181="",$T181=""),"Complete required details",IF(OR($V181="Room conflict",$V181="Proctor conflict",$V181="Room and proctor conflict"),"Resolve scheduling conflict",IF($W181="Capacity exceeded","Move exam or reduce attendance",IF(AND($S181&lt;&gt;"",$S181&lt;TODAY(),$T181&lt;&gt;"Ready",$T181&lt;&gt;"Not required",$R181&lt;&gt;"Completed",$R181&lt;&gt;"Canceled"),"Materials overdue",IF(AND($E181&gt;=TODAY(),$E181&lt;=TODAY()+'Reference Data'!$B$3,OR($R181="Draft",$R181="Tentative")),"Confirm upcoming exam","No action needed"))))))</f>
        <v/>
      </c>
    </row>
    <row r="182">
      <c r="A182" s="23">
        <f>IF($B182="","",ROW()-5)</f>
        <v/>
      </c>
      <c r="B182" s="24" t="n"/>
      <c r="C182" s="24" t="n"/>
      <c r="D182" s="25" t="n"/>
      <c r="E182" s="26" t="n"/>
      <c r="F182" s="27" t="n"/>
      <c r="G182" s="27" t="n"/>
      <c r="H182" s="28">
        <f>IF(OR($B182="",$F182="",$G182=""),"",IF($G182&lt;=$F182,"",ROUND(($G182-$F182)*1440,0)))</f>
        <v/>
      </c>
      <c r="I182" s="24" t="n"/>
      <c r="J182" s="25" t="n"/>
      <c r="K182" s="24" t="n"/>
      <c r="L182" s="24" t="n"/>
      <c r="M182" s="29" t="n"/>
      <c r="N182" s="29" t="n"/>
      <c r="O182" s="24" t="n"/>
      <c r="P182" s="24" t="n"/>
      <c r="Q182" s="25" t="n"/>
      <c r="R182" s="24" t="n"/>
      <c r="S182" s="26" t="n"/>
      <c r="T182" s="24" t="n"/>
      <c r="U182" s="25" t="n"/>
      <c r="V182" s="30">
        <f>IF($B182="","",IF(OR($E182="",$F182="",$G182=""),"",IF(AND($K182&lt;&gt;"",SUMPRODUCT(($E$6:$E$205=$E182)*($K$6:$K$205=$K182)*($F$6:$F$205&lt;$G182)*($G$6:$G$205&gt;$F182)*($B$6:$B$205&lt;&gt;"")*($R$6:$R$205&lt;&gt;"Canceled"))&gt;1,$O182&lt;&gt;"",SUMPRODUCT(($E$6:$E$205=$E182)*($O$6:$O$205=$O182)*($F$6:$F$205&lt;$G182)*($G$6:$G$205&gt;$F182)*($B$6:$B$205&lt;&gt;"")*($R$6:$R$205&lt;&gt;"Canceled"))&gt;1),"Room and proctor conflict",IF(AND($K182&lt;&gt;"",SUMPRODUCT(($E$6:$E$205=$E182)*($K$6:$K$205=$K182)*($F$6:$F$205&lt;$G182)*($G$6:$G$205&gt;$F182)*($B$6:$B$205&lt;&gt;"")*($R$6:$R$205&lt;&gt;"Canceled"))&gt;1),"Room conflict",IF(AND($O182&lt;&gt;"",SUMPRODUCT(($E$6:$E$205=$E182)*($O$6:$O$205=$O182)*($F$6:$F$205&lt;$G182)*($G$6:$G$205&gt;$F182)*($B$6:$B$205&lt;&gt;"")*($R$6:$R$205&lt;&gt;"Canceled"))&gt;1),"Proctor conflict","No conflict")))))</f>
        <v/>
      </c>
      <c r="W182" s="30">
        <f>IF($B182="","",IF($L182="Online","Not applicable",IF(OR($M182="",$N182=""),"Details missing",IF($N182&gt;$M182,"Capacity exceeded","Capacity sufficient"))))</f>
        <v/>
      </c>
      <c r="X182" s="30">
        <f>IF($B182="","",IF(OR($C182="",$D182="",$E182="",$F182="",$G182="",$I182="",$J182="",$L182="",$N182="",$O182="",$Q182="",$R182="",$T182=""),"Complete required details",IF(OR($V182="Room conflict",$V182="Proctor conflict",$V182="Room and proctor conflict"),"Resolve scheduling conflict",IF($W182="Capacity exceeded","Move exam or reduce attendance",IF(AND($S182&lt;&gt;"",$S182&lt;TODAY(),$T182&lt;&gt;"Ready",$T182&lt;&gt;"Not required",$R182&lt;&gt;"Completed",$R182&lt;&gt;"Canceled"),"Materials overdue",IF(AND($E182&gt;=TODAY(),$E182&lt;=TODAY()+'Reference Data'!$B$3,OR($R182="Draft",$R182="Tentative")),"Confirm upcoming exam","No action needed"))))))</f>
        <v/>
      </c>
    </row>
    <row r="183">
      <c r="A183" s="23">
        <f>IF($B183="","",ROW()-5)</f>
        <v/>
      </c>
      <c r="B183" s="24" t="n"/>
      <c r="C183" s="24" t="n"/>
      <c r="D183" s="25" t="n"/>
      <c r="E183" s="26" t="n"/>
      <c r="F183" s="27" t="n"/>
      <c r="G183" s="27" t="n"/>
      <c r="H183" s="28">
        <f>IF(OR($B183="",$F183="",$G183=""),"",IF($G183&lt;=$F183,"",ROUND(($G183-$F183)*1440,0)))</f>
        <v/>
      </c>
      <c r="I183" s="24" t="n"/>
      <c r="J183" s="25" t="n"/>
      <c r="K183" s="24" t="n"/>
      <c r="L183" s="24" t="n"/>
      <c r="M183" s="29" t="n"/>
      <c r="N183" s="29" t="n"/>
      <c r="O183" s="24" t="n"/>
      <c r="P183" s="24" t="n"/>
      <c r="Q183" s="25" t="n"/>
      <c r="R183" s="24" t="n"/>
      <c r="S183" s="26" t="n"/>
      <c r="T183" s="24" t="n"/>
      <c r="U183" s="25" t="n"/>
      <c r="V183" s="30">
        <f>IF($B183="","",IF(OR($E183="",$F183="",$G183=""),"",IF(AND($K183&lt;&gt;"",SUMPRODUCT(($E$6:$E$205=$E183)*($K$6:$K$205=$K183)*($F$6:$F$205&lt;$G183)*($G$6:$G$205&gt;$F183)*($B$6:$B$205&lt;&gt;"")*($R$6:$R$205&lt;&gt;"Canceled"))&gt;1,$O183&lt;&gt;"",SUMPRODUCT(($E$6:$E$205=$E183)*($O$6:$O$205=$O183)*($F$6:$F$205&lt;$G183)*($G$6:$G$205&gt;$F183)*($B$6:$B$205&lt;&gt;"")*($R$6:$R$205&lt;&gt;"Canceled"))&gt;1),"Room and proctor conflict",IF(AND($K183&lt;&gt;"",SUMPRODUCT(($E$6:$E$205=$E183)*($K$6:$K$205=$K183)*($F$6:$F$205&lt;$G183)*($G$6:$G$205&gt;$F183)*($B$6:$B$205&lt;&gt;"")*($R$6:$R$205&lt;&gt;"Canceled"))&gt;1),"Room conflict",IF(AND($O183&lt;&gt;"",SUMPRODUCT(($E$6:$E$205=$E183)*($O$6:$O$205=$O183)*($F$6:$F$205&lt;$G183)*($G$6:$G$205&gt;$F183)*($B$6:$B$205&lt;&gt;"")*($R$6:$R$205&lt;&gt;"Canceled"))&gt;1),"Proctor conflict","No conflict")))))</f>
        <v/>
      </c>
      <c r="W183" s="30">
        <f>IF($B183="","",IF($L183="Online","Not applicable",IF(OR($M183="",$N183=""),"Details missing",IF($N183&gt;$M183,"Capacity exceeded","Capacity sufficient"))))</f>
        <v/>
      </c>
      <c r="X183" s="30">
        <f>IF($B183="","",IF(OR($C183="",$D183="",$E183="",$F183="",$G183="",$I183="",$J183="",$L183="",$N183="",$O183="",$Q183="",$R183="",$T183=""),"Complete required details",IF(OR($V183="Room conflict",$V183="Proctor conflict",$V183="Room and proctor conflict"),"Resolve scheduling conflict",IF($W183="Capacity exceeded","Move exam or reduce attendance",IF(AND($S183&lt;&gt;"",$S183&lt;TODAY(),$T183&lt;&gt;"Ready",$T183&lt;&gt;"Not required",$R183&lt;&gt;"Completed",$R183&lt;&gt;"Canceled"),"Materials overdue",IF(AND($E183&gt;=TODAY(),$E183&lt;=TODAY()+'Reference Data'!$B$3,OR($R183="Draft",$R183="Tentative")),"Confirm upcoming exam","No action needed"))))))</f>
        <v/>
      </c>
    </row>
    <row r="184">
      <c r="A184" s="23">
        <f>IF($B184="","",ROW()-5)</f>
        <v/>
      </c>
      <c r="B184" s="24" t="n"/>
      <c r="C184" s="24" t="n"/>
      <c r="D184" s="25" t="n"/>
      <c r="E184" s="26" t="n"/>
      <c r="F184" s="27" t="n"/>
      <c r="G184" s="27" t="n"/>
      <c r="H184" s="28">
        <f>IF(OR($B184="",$F184="",$G184=""),"",IF($G184&lt;=$F184,"",ROUND(($G184-$F184)*1440,0)))</f>
        <v/>
      </c>
      <c r="I184" s="24" t="n"/>
      <c r="J184" s="25" t="n"/>
      <c r="K184" s="24" t="n"/>
      <c r="L184" s="24" t="n"/>
      <c r="M184" s="29" t="n"/>
      <c r="N184" s="29" t="n"/>
      <c r="O184" s="24" t="n"/>
      <c r="P184" s="24" t="n"/>
      <c r="Q184" s="25" t="n"/>
      <c r="R184" s="24" t="n"/>
      <c r="S184" s="26" t="n"/>
      <c r="T184" s="24" t="n"/>
      <c r="U184" s="25" t="n"/>
      <c r="V184" s="30">
        <f>IF($B184="","",IF(OR($E184="",$F184="",$G184=""),"",IF(AND($K184&lt;&gt;"",SUMPRODUCT(($E$6:$E$205=$E184)*($K$6:$K$205=$K184)*($F$6:$F$205&lt;$G184)*($G$6:$G$205&gt;$F184)*($B$6:$B$205&lt;&gt;"")*($R$6:$R$205&lt;&gt;"Canceled"))&gt;1,$O184&lt;&gt;"",SUMPRODUCT(($E$6:$E$205=$E184)*($O$6:$O$205=$O184)*($F$6:$F$205&lt;$G184)*($G$6:$G$205&gt;$F184)*($B$6:$B$205&lt;&gt;"")*($R$6:$R$205&lt;&gt;"Canceled"))&gt;1),"Room and proctor conflict",IF(AND($K184&lt;&gt;"",SUMPRODUCT(($E$6:$E$205=$E184)*($K$6:$K$205=$K184)*($F$6:$F$205&lt;$G184)*($G$6:$G$205&gt;$F184)*($B$6:$B$205&lt;&gt;"")*($R$6:$R$205&lt;&gt;"Canceled"))&gt;1),"Room conflict",IF(AND($O184&lt;&gt;"",SUMPRODUCT(($E$6:$E$205=$E184)*($O$6:$O$205=$O184)*($F$6:$F$205&lt;$G184)*($G$6:$G$205&gt;$F184)*($B$6:$B$205&lt;&gt;"")*($R$6:$R$205&lt;&gt;"Canceled"))&gt;1),"Proctor conflict","No conflict")))))</f>
        <v/>
      </c>
      <c r="W184" s="30">
        <f>IF($B184="","",IF($L184="Online","Not applicable",IF(OR($M184="",$N184=""),"Details missing",IF($N184&gt;$M184,"Capacity exceeded","Capacity sufficient"))))</f>
        <v/>
      </c>
      <c r="X184" s="30">
        <f>IF($B184="","",IF(OR($C184="",$D184="",$E184="",$F184="",$G184="",$I184="",$J184="",$L184="",$N184="",$O184="",$Q184="",$R184="",$T184=""),"Complete required details",IF(OR($V184="Room conflict",$V184="Proctor conflict",$V184="Room and proctor conflict"),"Resolve scheduling conflict",IF($W184="Capacity exceeded","Move exam or reduce attendance",IF(AND($S184&lt;&gt;"",$S184&lt;TODAY(),$T184&lt;&gt;"Ready",$T184&lt;&gt;"Not required",$R184&lt;&gt;"Completed",$R184&lt;&gt;"Canceled"),"Materials overdue",IF(AND($E184&gt;=TODAY(),$E184&lt;=TODAY()+'Reference Data'!$B$3,OR($R184="Draft",$R184="Tentative")),"Confirm upcoming exam","No action needed"))))))</f>
        <v/>
      </c>
    </row>
    <row r="185">
      <c r="A185" s="23">
        <f>IF($B185="","",ROW()-5)</f>
        <v/>
      </c>
      <c r="B185" s="24" t="n"/>
      <c r="C185" s="24" t="n"/>
      <c r="D185" s="25" t="n"/>
      <c r="E185" s="26" t="n"/>
      <c r="F185" s="27" t="n"/>
      <c r="G185" s="27" t="n"/>
      <c r="H185" s="28">
        <f>IF(OR($B185="",$F185="",$G185=""),"",IF($G185&lt;=$F185,"",ROUND(($G185-$F185)*1440,0)))</f>
        <v/>
      </c>
      <c r="I185" s="24" t="n"/>
      <c r="J185" s="25" t="n"/>
      <c r="K185" s="24" t="n"/>
      <c r="L185" s="24" t="n"/>
      <c r="M185" s="29" t="n"/>
      <c r="N185" s="29" t="n"/>
      <c r="O185" s="24" t="n"/>
      <c r="P185" s="24" t="n"/>
      <c r="Q185" s="25" t="n"/>
      <c r="R185" s="24" t="n"/>
      <c r="S185" s="26" t="n"/>
      <c r="T185" s="24" t="n"/>
      <c r="U185" s="25" t="n"/>
      <c r="V185" s="30">
        <f>IF($B185="","",IF(OR($E185="",$F185="",$G185=""),"",IF(AND($K185&lt;&gt;"",SUMPRODUCT(($E$6:$E$205=$E185)*($K$6:$K$205=$K185)*($F$6:$F$205&lt;$G185)*($G$6:$G$205&gt;$F185)*($B$6:$B$205&lt;&gt;"")*($R$6:$R$205&lt;&gt;"Canceled"))&gt;1,$O185&lt;&gt;"",SUMPRODUCT(($E$6:$E$205=$E185)*($O$6:$O$205=$O185)*($F$6:$F$205&lt;$G185)*($G$6:$G$205&gt;$F185)*($B$6:$B$205&lt;&gt;"")*($R$6:$R$205&lt;&gt;"Canceled"))&gt;1),"Room and proctor conflict",IF(AND($K185&lt;&gt;"",SUMPRODUCT(($E$6:$E$205=$E185)*($K$6:$K$205=$K185)*($F$6:$F$205&lt;$G185)*($G$6:$G$205&gt;$F185)*($B$6:$B$205&lt;&gt;"")*($R$6:$R$205&lt;&gt;"Canceled"))&gt;1),"Room conflict",IF(AND($O185&lt;&gt;"",SUMPRODUCT(($E$6:$E$205=$E185)*($O$6:$O$205=$O185)*($F$6:$F$205&lt;$G185)*($G$6:$G$205&gt;$F185)*($B$6:$B$205&lt;&gt;"")*($R$6:$R$205&lt;&gt;"Canceled"))&gt;1),"Proctor conflict","No conflict")))))</f>
        <v/>
      </c>
      <c r="W185" s="30">
        <f>IF($B185="","",IF($L185="Online","Not applicable",IF(OR($M185="",$N185=""),"Details missing",IF($N185&gt;$M185,"Capacity exceeded","Capacity sufficient"))))</f>
        <v/>
      </c>
      <c r="X185" s="30">
        <f>IF($B185="","",IF(OR($C185="",$D185="",$E185="",$F185="",$G185="",$I185="",$J185="",$L185="",$N185="",$O185="",$Q185="",$R185="",$T185=""),"Complete required details",IF(OR($V185="Room conflict",$V185="Proctor conflict",$V185="Room and proctor conflict"),"Resolve scheduling conflict",IF($W185="Capacity exceeded","Move exam or reduce attendance",IF(AND($S185&lt;&gt;"",$S185&lt;TODAY(),$T185&lt;&gt;"Ready",$T185&lt;&gt;"Not required",$R185&lt;&gt;"Completed",$R185&lt;&gt;"Canceled"),"Materials overdue",IF(AND($E185&gt;=TODAY(),$E185&lt;=TODAY()+'Reference Data'!$B$3,OR($R185="Draft",$R185="Tentative")),"Confirm upcoming exam","No action needed"))))))</f>
        <v/>
      </c>
    </row>
    <row r="186">
      <c r="A186" s="23">
        <f>IF($B186="","",ROW()-5)</f>
        <v/>
      </c>
      <c r="B186" s="24" t="n"/>
      <c r="C186" s="24" t="n"/>
      <c r="D186" s="25" t="n"/>
      <c r="E186" s="26" t="n"/>
      <c r="F186" s="27" t="n"/>
      <c r="G186" s="27" t="n"/>
      <c r="H186" s="28">
        <f>IF(OR($B186="",$F186="",$G186=""),"",IF($G186&lt;=$F186,"",ROUND(($G186-$F186)*1440,0)))</f>
        <v/>
      </c>
      <c r="I186" s="24" t="n"/>
      <c r="J186" s="25" t="n"/>
      <c r="K186" s="24" t="n"/>
      <c r="L186" s="24" t="n"/>
      <c r="M186" s="29" t="n"/>
      <c r="N186" s="29" t="n"/>
      <c r="O186" s="24" t="n"/>
      <c r="P186" s="24" t="n"/>
      <c r="Q186" s="25" t="n"/>
      <c r="R186" s="24" t="n"/>
      <c r="S186" s="26" t="n"/>
      <c r="T186" s="24" t="n"/>
      <c r="U186" s="25" t="n"/>
      <c r="V186" s="30">
        <f>IF($B186="","",IF(OR($E186="",$F186="",$G186=""),"",IF(AND($K186&lt;&gt;"",SUMPRODUCT(($E$6:$E$205=$E186)*($K$6:$K$205=$K186)*($F$6:$F$205&lt;$G186)*($G$6:$G$205&gt;$F186)*($B$6:$B$205&lt;&gt;"")*($R$6:$R$205&lt;&gt;"Canceled"))&gt;1,$O186&lt;&gt;"",SUMPRODUCT(($E$6:$E$205=$E186)*($O$6:$O$205=$O186)*($F$6:$F$205&lt;$G186)*($G$6:$G$205&gt;$F186)*($B$6:$B$205&lt;&gt;"")*($R$6:$R$205&lt;&gt;"Canceled"))&gt;1),"Room and proctor conflict",IF(AND($K186&lt;&gt;"",SUMPRODUCT(($E$6:$E$205=$E186)*($K$6:$K$205=$K186)*($F$6:$F$205&lt;$G186)*($G$6:$G$205&gt;$F186)*($B$6:$B$205&lt;&gt;"")*($R$6:$R$205&lt;&gt;"Canceled"))&gt;1),"Room conflict",IF(AND($O186&lt;&gt;"",SUMPRODUCT(($E$6:$E$205=$E186)*($O$6:$O$205=$O186)*($F$6:$F$205&lt;$G186)*($G$6:$G$205&gt;$F186)*($B$6:$B$205&lt;&gt;"")*($R$6:$R$205&lt;&gt;"Canceled"))&gt;1),"Proctor conflict","No conflict")))))</f>
        <v/>
      </c>
      <c r="W186" s="30">
        <f>IF($B186="","",IF($L186="Online","Not applicable",IF(OR($M186="",$N186=""),"Details missing",IF($N186&gt;$M186,"Capacity exceeded","Capacity sufficient"))))</f>
        <v/>
      </c>
      <c r="X186" s="30">
        <f>IF($B186="","",IF(OR($C186="",$D186="",$E186="",$F186="",$G186="",$I186="",$J186="",$L186="",$N186="",$O186="",$Q186="",$R186="",$T186=""),"Complete required details",IF(OR($V186="Room conflict",$V186="Proctor conflict",$V186="Room and proctor conflict"),"Resolve scheduling conflict",IF($W186="Capacity exceeded","Move exam or reduce attendance",IF(AND($S186&lt;&gt;"",$S186&lt;TODAY(),$T186&lt;&gt;"Ready",$T186&lt;&gt;"Not required",$R186&lt;&gt;"Completed",$R186&lt;&gt;"Canceled"),"Materials overdue",IF(AND($E186&gt;=TODAY(),$E186&lt;=TODAY()+'Reference Data'!$B$3,OR($R186="Draft",$R186="Tentative")),"Confirm upcoming exam","No action needed"))))))</f>
        <v/>
      </c>
    </row>
    <row r="187">
      <c r="A187" s="23">
        <f>IF($B187="","",ROW()-5)</f>
        <v/>
      </c>
      <c r="B187" s="24" t="n"/>
      <c r="C187" s="24" t="n"/>
      <c r="D187" s="25" t="n"/>
      <c r="E187" s="26" t="n"/>
      <c r="F187" s="27" t="n"/>
      <c r="G187" s="27" t="n"/>
      <c r="H187" s="28">
        <f>IF(OR($B187="",$F187="",$G187=""),"",IF($G187&lt;=$F187,"",ROUND(($G187-$F187)*1440,0)))</f>
        <v/>
      </c>
      <c r="I187" s="24" t="n"/>
      <c r="J187" s="25" t="n"/>
      <c r="K187" s="24" t="n"/>
      <c r="L187" s="24" t="n"/>
      <c r="M187" s="29" t="n"/>
      <c r="N187" s="29" t="n"/>
      <c r="O187" s="24" t="n"/>
      <c r="P187" s="24" t="n"/>
      <c r="Q187" s="25" t="n"/>
      <c r="R187" s="24" t="n"/>
      <c r="S187" s="26" t="n"/>
      <c r="T187" s="24" t="n"/>
      <c r="U187" s="25" t="n"/>
      <c r="V187" s="30">
        <f>IF($B187="","",IF(OR($E187="",$F187="",$G187=""),"",IF(AND($K187&lt;&gt;"",SUMPRODUCT(($E$6:$E$205=$E187)*($K$6:$K$205=$K187)*($F$6:$F$205&lt;$G187)*($G$6:$G$205&gt;$F187)*($B$6:$B$205&lt;&gt;"")*($R$6:$R$205&lt;&gt;"Canceled"))&gt;1,$O187&lt;&gt;"",SUMPRODUCT(($E$6:$E$205=$E187)*($O$6:$O$205=$O187)*($F$6:$F$205&lt;$G187)*($G$6:$G$205&gt;$F187)*($B$6:$B$205&lt;&gt;"")*($R$6:$R$205&lt;&gt;"Canceled"))&gt;1),"Room and proctor conflict",IF(AND($K187&lt;&gt;"",SUMPRODUCT(($E$6:$E$205=$E187)*($K$6:$K$205=$K187)*($F$6:$F$205&lt;$G187)*($G$6:$G$205&gt;$F187)*($B$6:$B$205&lt;&gt;"")*($R$6:$R$205&lt;&gt;"Canceled"))&gt;1),"Room conflict",IF(AND($O187&lt;&gt;"",SUMPRODUCT(($E$6:$E$205=$E187)*($O$6:$O$205=$O187)*($F$6:$F$205&lt;$G187)*($G$6:$G$205&gt;$F187)*($B$6:$B$205&lt;&gt;"")*($R$6:$R$205&lt;&gt;"Canceled"))&gt;1),"Proctor conflict","No conflict")))))</f>
        <v/>
      </c>
      <c r="W187" s="30">
        <f>IF($B187="","",IF($L187="Online","Not applicable",IF(OR($M187="",$N187=""),"Details missing",IF($N187&gt;$M187,"Capacity exceeded","Capacity sufficient"))))</f>
        <v/>
      </c>
      <c r="X187" s="30">
        <f>IF($B187="","",IF(OR($C187="",$D187="",$E187="",$F187="",$G187="",$I187="",$J187="",$L187="",$N187="",$O187="",$Q187="",$R187="",$T187=""),"Complete required details",IF(OR($V187="Room conflict",$V187="Proctor conflict",$V187="Room and proctor conflict"),"Resolve scheduling conflict",IF($W187="Capacity exceeded","Move exam or reduce attendance",IF(AND($S187&lt;&gt;"",$S187&lt;TODAY(),$T187&lt;&gt;"Ready",$T187&lt;&gt;"Not required",$R187&lt;&gt;"Completed",$R187&lt;&gt;"Canceled"),"Materials overdue",IF(AND($E187&gt;=TODAY(),$E187&lt;=TODAY()+'Reference Data'!$B$3,OR($R187="Draft",$R187="Tentative")),"Confirm upcoming exam","No action needed"))))))</f>
        <v/>
      </c>
    </row>
    <row r="188">
      <c r="A188" s="23">
        <f>IF($B188="","",ROW()-5)</f>
        <v/>
      </c>
      <c r="B188" s="24" t="n"/>
      <c r="C188" s="24" t="n"/>
      <c r="D188" s="25" t="n"/>
      <c r="E188" s="26" t="n"/>
      <c r="F188" s="27" t="n"/>
      <c r="G188" s="27" t="n"/>
      <c r="H188" s="28">
        <f>IF(OR($B188="",$F188="",$G188=""),"",IF($G188&lt;=$F188,"",ROUND(($G188-$F188)*1440,0)))</f>
        <v/>
      </c>
      <c r="I188" s="24" t="n"/>
      <c r="J188" s="25" t="n"/>
      <c r="K188" s="24" t="n"/>
      <c r="L188" s="24" t="n"/>
      <c r="M188" s="29" t="n"/>
      <c r="N188" s="29" t="n"/>
      <c r="O188" s="24" t="n"/>
      <c r="P188" s="24" t="n"/>
      <c r="Q188" s="25" t="n"/>
      <c r="R188" s="24" t="n"/>
      <c r="S188" s="26" t="n"/>
      <c r="T188" s="24" t="n"/>
      <c r="U188" s="25" t="n"/>
      <c r="V188" s="30">
        <f>IF($B188="","",IF(OR($E188="",$F188="",$G188=""),"",IF(AND($K188&lt;&gt;"",SUMPRODUCT(($E$6:$E$205=$E188)*($K$6:$K$205=$K188)*($F$6:$F$205&lt;$G188)*($G$6:$G$205&gt;$F188)*($B$6:$B$205&lt;&gt;"")*($R$6:$R$205&lt;&gt;"Canceled"))&gt;1,$O188&lt;&gt;"",SUMPRODUCT(($E$6:$E$205=$E188)*($O$6:$O$205=$O188)*($F$6:$F$205&lt;$G188)*($G$6:$G$205&gt;$F188)*($B$6:$B$205&lt;&gt;"")*($R$6:$R$205&lt;&gt;"Canceled"))&gt;1),"Room and proctor conflict",IF(AND($K188&lt;&gt;"",SUMPRODUCT(($E$6:$E$205=$E188)*($K$6:$K$205=$K188)*($F$6:$F$205&lt;$G188)*($G$6:$G$205&gt;$F188)*($B$6:$B$205&lt;&gt;"")*($R$6:$R$205&lt;&gt;"Canceled"))&gt;1),"Room conflict",IF(AND($O188&lt;&gt;"",SUMPRODUCT(($E$6:$E$205=$E188)*($O$6:$O$205=$O188)*($F$6:$F$205&lt;$G188)*($G$6:$G$205&gt;$F188)*($B$6:$B$205&lt;&gt;"")*($R$6:$R$205&lt;&gt;"Canceled"))&gt;1),"Proctor conflict","No conflict")))))</f>
        <v/>
      </c>
      <c r="W188" s="30">
        <f>IF($B188="","",IF($L188="Online","Not applicable",IF(OR($M188="",$N188=""),"Details missing",IF($N188&gt;$M188,"Capacity exceeded","Capacity sufficient"))))</f>
        <v/>
      </c>
      <c r="X188" s="30">
        <f>IF($B188="","",IF(OR($C188="",$D188="",$E188="",$F188="",$G188="",$I188="",$J188="",$L188="",$N188="",$O188="",$Q188="",$R188="",$T188=""),"Complete required details",IF(OR($V188="Room conflict",$V188="Proctor conflict",$V188="Room and proctor conflict"),"Resolve scheduling conflict",IF($W188="Capacity exceeded","Move exam or reduce attendance",IF(AND($S188&lt;&gt;"",$S188&lt;TODAY(),$T188&lt;&gt;"Ready",$T188&lt;&gt;"Not required",$R188&lt;&gt;"Completed",$R188&lt;&gt;"Canceled"),"Materials overdue",IF(AND($E188&gt;=TODAY(),$E188&lt;=TODAY()+'Reference Data'!$B$3,OR($R188="Draft",$R188="Tentative")),"Confirm upcoming exam","No action needed"))))))</f>
        <v/>
      </c>
    </row>
    <row r="189">
      <c r="A189" s="23">
        <f>IF($B189="","",ROW()-5)</f>
        <v/>
      </c>
      <c r="B189" s="24" t="n"/>
      <c r="C189" s="24" t="n"/>
      <c r="D189" s="25" t="n"/>
      <c r="E189" s="26" t="n"/>
      <c r="F189" s="27" t="n"/>
      <c r="G189" s="27" t="n"/>
      <c r="H189" s="28">
        <f>IF(OR($B189="",$F189="",$G189=""),"",IF($G189&lt;=$F189,"",ROUND(($G189-$F189)*1440,0)))</f>
        <v/>
      </c>
      <c r="I189" s="24" t="n"/>
      <c r="J189" s="25" t="n"/>
      <c r="K189" s="24" t="n"/>
      <c r="L189" s="24" t="n"/>
      <c r="M189" s="29" t="n"/>
      <c r="N189" s="29" t="n"/>
      <c r="O189" s="24" t="n"/>
      <c r="P189" s="24" t="n"/>
      <c r="Q189" s="25" t="n"/>
      <c r="R189" s="24" t="n"/>
      <c r="S189" s="26" t="n"/>
      <c r="T189" s="24" t="n"/>
      <c r="U189" s="25" t="n"/>
      <c r="V189" s="30">
        <f>IF($B189="","",IF(OR($E189="",$F189="",$G189=""),"",IF(AND($K189&lt;&gt;"",SUMPRODUCT(($E$6:$E$205=$E189)*($K$6:$K$205=$K189)*($F$6:$F$205&lt;$G189)*($G$6:$G$205&gt;$F189)*($B$6:$B$205&lt;&gt;"")*($R$6:$R$205&lt;&gt;"Canceled"))&gt;1,$O189&lt;&gt;"",SUMPRODUCT(($E$6:$E$205=$E189)*($O$6:$O$205=$O189)*($F$6:$F$205&lt;$G189)*($G$6:$G$205&gt;$F189)*($B$6:$B$205&lt;&gt;"")*($R$6:$R$205&lt;&gt;"Canceled"))&gt;1),"Room and proctor conflict",IF(AND($K189&lt;&gt;"",SUMPRODUCT(($E$6:$E$205=$E189)*($K$6:$K$205=$K189)*($F$6:$F$205&lt;$G189)*($G$6:$G$205&gt;$F189)*($B$6:$B$205&lt;&gt;"")*($R$6:$R$205&lt;&gt;"Canceled"))&gt;1),"Room conflict",IF(AND($O189&lt;&gt;"",SUMPRODUCT(($E$6:$E$205=$E189)*($O$6:$O$205=$O189)*($F$6:$F$205&lt;$G189)*($G$6:$G$205&gt;$F189)*($B$6:$B$205&lt;&gt;"")*($R$6:$R$205&lt;&gt;"Canceled"))&gt;1),"Proctor conflict","No conflict")))))</f>
        <v/>
      </c>
      <c r="W189" s="30">
        <f>IF($B189="","",IF($L189="Online","Not applicable",IF(OR($M189="",$N189=""),"Details missing",IF($N189&gt;$M189,"Capacity exceeded","Capacity sufficient"))))</f>
        <v/>
      </c>
      <c r="X189" s="30">
        <f>IF($B189="","",IF(OR($C189="",$D189="",$E189="",$F189="",$G189="",$I189="",$J189="",$L189="",$N189="",$O189="",$Q189="",$R189="",$T189=""),"Complete required details",IF(OR($V189="Room conflict",$V189="Proctor conflict",$V189="Room and proctor conflict"),"Resolve scheduling conflict",IF($W189="Capacity exceeded","Move exam or reduce attendance",IF(AND($S189&lt;&gt;"",$S189&lt;TODAY(),$T189&lt;&gt;"Ready",$T189&lt;&gt;"Not required",$R189&lt;&gt;"Completed",$R189&lt;&gt;"Canceled"),"Materials overdue",IF(AND($E189&gt;=TODAY(),$E189&lt;=TODAY()+'Reference Data'!$B$3,OR($R189="Draft",$R189="Tentative")),"Confirm upcoming exam","No action needed"))))))</f>
        <v/>
      </c>
    </row>
    <row r="190">
      <c r="A190" s="23">
        <f>IF($B190="","",ROW()-5)</f>
        <v/>
      </c>
      <c r="B190" s="24" t="n"/>
      <c r="C190" s="24" t="n"/>
      <c r="D190" s="25" t="n"/>
      <c r="E190" s="26" t="n"/>
      <c r="F190" s="27" t="n"/>
      <c r="G190" s="27" t="n"/>
      <c r="H190" s="28">
        <f>IF(OR($B190="",$F190="",$G190=""),"",IF($G190&lt;=$F190,"",ROUND(($G190-$F190)*1440,0)))</f>
        <v/>
      </c>
      <c r="I190" s="24" t="n"/>
      <c r="J190" s="25" t="n"/>
      <c r="K190" s="24" t="n"/>
      <c r="L190" s="24" t="n"/>
      <c r="M190" s="29" t="n"/>
      <c r="N190" s="29" t="n"/>
      <c r="O190" s="24" t="n"/>
      <c r="P190" s="24" t="n"/>
      <c r="Q190" s="25" t="n"/>
      <c r="R190" s="24" t="n"/>
      <c r="S190" s="26" t="n"/>
      <c r="T190" s="24" t="n"/>
      <c r="U190" s="25" t="n"/>
      <c r="V190" s="30">
        <f>IF($B190="","",IF(OR($E190="",$F190="",$G190=""),"",IF(AND($K190&lt;&gt;"",SUMPRODUCT(($E$6:$E$205=$E190)*($K$6:$K$205=$K190)*($F$6:$F$205&lt;$G190)*($G$6:$G$205&gt;$F190)*($B$6:$B$205&lt;&gt;"")*($R$6:$R$205&lt;&gt;"Canceled"))&gt;1,$O190&lt;&gt;"",SUMPRODUCT(($E$6:$E$205=$E190)*($O$6:$O$205=$O190)*($F$6:$F$205&lt;$G190)*($G$6:$G$205&gt;$F190)*($B$6:$B$205&lt;&gt;"")*($R$6:$R$205&lt;&gt;"Canceled"))&gt;1),"Room and proctor conflict",IF(AND($K190&lt;&gt;"",SUMPRODUCT(($E$6:$E$205=$E190)*($K$6:$K$205=$K190)*($F$6:$F$205&lt;$G190)*($G$6:$G$205&gt;$F190)*($B$6:$B$205&lt;&gt;"")*($R$6:$R$205&lt;&gt;"Canceled"))&gt;1),"Room conflict",IF(AND($O190&lt;&gt;"",SUMPRODUCT(($E$6:$E$205=$E190)*($O$6:$O$205=$O190)*($F$6:$F$205&lt;$G190)*($G$6:$G$205&gt;$F190)*($B$6:$B$205&lt;&gt;"")*($R$6:$R$205&lt;&gt;"Canceled"))&gt;1),"Proctor conflict","No conflict")))))</f>
        <v/>
      </c>
      <c r="W190" s="30">
        <f>IF($B190="","",IF($L190="Online","Not applicable",IF(OR($M190="",$N190=""),"Details missing",IF($N190&gt;$M190,"Capacity exceeded","Capacity sufficient"))))</f>
        <v/>
      </c>
      <c r="X190" s="30">
        <f>IF($B190="","",IF(OR($C190="",$D190="",$E190="",$F190="",$G190="",$I190="",$J190="",$L190="",$N190="",$O190="",$Q190="",$R190="",$T190=""),"Complete required details",IF(OR($V190="Room conflict",$V190="Proctor conflict",$V190="Room and proctor conflict"),"Resolve scheduling conflict",IF($W190="Capacity exceeded","Move exam or reduce attendance",IF(AND($S190&lt;&gt;"",$S190&lt;TODAY(),$T190&lt;&gt;"Ready",$T190&lt;&gt;"Not required",$R190&lt;&gt;"Completed",$R190&lt;&gt;"Canceled"),"Materials overdue",IF(AND($E190&gt;=TODAY(),$E190&lt;=TODAY()+'Reference Data'!$B$3,OR($R190="Draft",$R190="Tentative")),"Confirm upcoming exam","No action needed"))))))</f>
        <v/>
      </c>
    </row>
    <row r="191">
      <c r="A191" s="23">
        <f>IF($B191="","",ROW()-5)</f>
        <v/>
      </c>
      <c r="B191" s="24" t="n"/>
      <c r="C191" s="24" t="n"/>
      <c r="D191" s="25" t="n"/>
      <c r="E191" s="26" t="n"/>
      <c r="F191" s="27" t="n"/>
      <c r="G191" s="27" t="n"/>
      <c r="H191" s="28">
        <f>IF(OR($B191="",$F191="",$G191=""),"",IF($G191&lt;=$F191,"",ROUND(($G191-$F191)*1440,0)))</f>
        <v/>
      </c>
      <c r="I191" s="24" t="n"/>
      <c r="J191" s="25" t="n"/>
      <c r="K191" s="24" t="n"/>
      <c r="L191" s="24" t="n"/>
      <c r="M191" s="29" t="n"/>
      <c r="N191" s="29" t="n"/>
      <c r="O191" s="24" t="n"/>
      <c r="P191" s="24" t="n"/>
      <c r="Q191" s="25" t="n"/>
      <c r="R191" s="24" t="n"/>
      <c r="S191" s="26" t="n"/>
      <c r="T191" s="24" t="n"/>
      <c r="U191" s="25" t="n"/>
      <c r="V191" s="30">
        <f>IF($B191="","",IF(OR($E191="",$F191="",$G191=""),"",IF(AND($K191&lt;&gt;"",SUMPRODUCT(($E$6:$E$205=$E191)*($K$6:$K$205=$K191)*($F$6:$F$205&lt;$G191)*($G$6:$G$205&gt;$F191)*($B$6:$B$205&lt;&gt;"")*($R$6:$R$205&lt;&gt;"Canceled"))&gt;1,$O191&lt;&gt;"",SUMPRODUCT(($E$6:$E$205=$E191)*($O$6:$O$205=$O191)*($F$6:$F$205&lt;$G191)*($G$6:$G$205&gt;$F191)*($B$6:$B$205&lt;&gt;"")*($R$6:$R$205&lt;&gt;"Canceled"))&gt;1),"Room and proctor conflict",IF(AND($K191&lt;&gt;"",SUMPRODUCT(($E$6:$E$205=$E191)*($K$6:$K$205=$K191)*($F$6:$F$205&lt;$G191)*($G$6:$G$205&gt;$F191)*($B$6:$B$205&lt;&gt;"")*($R$6:$R$205&lt;&gt;"Canceled"))&gt;1),"Room conflict",IF(AND($O191&lt;&gt;"",SUMPRODUCT(($E$6:$E$205=$E191)*($O$6:$O$205=$O191)*($F$6:$F$205&lt;$G191)*($G$6:$G$205&gt;$F191)*($B$6:$B$205&lt;&gt;"")*($R$6:$R$205&lt;&gt;"Canceled"))&gt;1),"Proctor conflict","No conflict")))))</f>
        <v/>
      </c>
      <c r="W191" s="30">
        <f>IF($B191="","",IF($L191="Online","Not applicable",IF(OR($M191="",$N191=""),"Details missing",IF($N191&gt;$M191,"Capacity exceeded","Capacity sufficient"))))</f>
        <v/>
      </c>
      <c r="X191" s="30">
        <f>IF($B191="","",IF(OR($C191="",$D191="",$E191="",$F191="",$G191="",$I191="",$J191="",$L191="",$N191="",$O191="",$Q191="",$R191="",$T191=""),"Complete required details",IF(OR($V191="Room conflict",$V191="Proctor conflict",$V191="Room and proctor conflict"),"Resolve scheduling conflict",IF($W191="Capacity exceeded","Move exam or reduce attendance",IF(AND($S191&lt;&gt;"",$S191&lt;TODAY(),$T191&lt;&gt;"Ready",$T191&lt;&gt;"Not required",$R191&lt;&gt;"Completed",$R191&lt;&gt;"Canceled"),"Materials overdue",IF(AND($E191&gt;=TODAY(),$E191&lt;=TODAY()+'Reference Data'!$B$3,OR($R191="Draft",$R191="Tentative")),"Confirm upcoming exam","No action needed"))))))</f>
        <v/>
      </c>
    </row>
    <row r="192">
      <c r="A192" s="23">
        <f>IF($B192="","",ROW()-5)</f>
        <v/>
      </c>
      <c r="B192" s="24" t="n"/>
      <c r="C192" s="24" t="n"/>
      <c r="D192" s="25" t="n"/>
      <c r="E192" s="26" t="n"/>
      <c r="F192" s="27" t="n"/>
      <c r="G192" s="27" t="n"/>
      <c r="H192" s="28">
        <f>IF(OR($B192="",$F192="",$G192=""),"",IF($G192&lt;=$F192,"",ROUND(($G192-$F192)*1440,0)))</f>
        <v/>
      </c>
      <c r="I192" s="24" t="n"/>
      <c r="J192" s="25" t="n"/>
      <c r="K192" s="24" t="n"/>
      <c r="L192" s="24" t="n"/>
      <c r="M192" s="29" t="n"/>
      <c r="N192" s="29" t="n"/>
      <c r="O192" s="24" t="n"/>
      <c r="P192" s="24" t="n"/>
      <c r="Q192" s="25" t="n"/>
      <c r="R192" s="24" t="n"/>
      <c r="S192" s="26" t="n"/>
      <c r="T192" s="24" t="n"/>
      <c r="U192" s="25" t="n"/>
      <c r="V192" s="30">
        <f>IF($B192="","",IF(OR($E192="",$F192="",$G192=""),"",IF(AND($K192&lt;&gt;"",SUMPRODUCT(($E$6:$E$205=$E192)*($K$6:$K$205=$K192)*($F$6:$F$205&lt;$G192)*($G$6:$G$205&gt;$F192)*($B$6:$B$205&lt;&gt;"")*($R$6:$R$205&lt;&gt;"Canceled"))&gt;1,$O192&lt;&gt;"",SUMPRODUCT(($E$6:$E$205=$E192)*($O$6:$O$205=$O192)*($F$6:$F$205&lt;$G192)*($G$6:$G$205&gt;$F192)*($B$6:$B$205&lt;&gt;"")*($R$6:$R$205&lt;&gt;"Canceled"))&gt;1),"Room and proctor conflict",IF(AND($K192&lt;&gt;"",SUMPRODUCT(($E$6:$E$205=$E192)*($K$6:$K$205=$K192)*($F$6:$F$205&lt;$G192)*($G$6:$G$205&gt;$F192)*($B$6:$B$205&lt;&gt;"")*($R$6:$R$205&lt;&gt;"Canceled"))&gt;1),"Room conflict",IF(AND($O192&lt;&gt;"",SUMPRODUCT(($E$6:$E$205=$E192)*($O$6:$O$205=$O192)*($F$6:$F$205&lt;$G192)*($G$6:$G$205&gt;$F192)*($B$6:$B$205&lt;&gt;"")*($R$6:$R$205&lt;&gt;"Canceled"))&gt;1),"Proctor conflict","No conflict")))))</f>
        <v/>
      </c>
      <c r="W192" s="30">
        <f>IF($B192="","",IF($L192="Online","Not applicable",IF(OR($M192="",$N192=""),"Details missing",IF($N192&gt;$M192,"Capacity exceeded","Capacity sufficient"))))</f>
        <v/>
      </c>
      <c r="X192" s="30">
        <f>IF($B192="","",IF(OR($C192="",$D192="",$E192="",$F192="",$G192="",$I192="",$J192="",$L192="",$N192="",$O192="",$Q192="",$R192="",$T192=""),"Complete required details",IF(OR($V192="Room conflict",$V192="Proctor conflict",$V192="Room and proctor conflict"),"Resolve scheduling conflict",IF($W192="Capacity exceeded","Move exam or reduce attendance",IF(AND($S192&lt;&gt;"",$S192&lt;TODAY(),$T192&lt;&gt;"Ready",$T192&lt;&gt;"Not required",$R192&lt;&gt;"Completed",$R192&lt;&gt;"Canceled"),"Materials overdue",IF(AND($E192&gt;=TODAY(),$E192&lt;=TODAY()+'Reference Data'!$B$3,OR($R192="Draft",$R192="Tentative")),"Confirm upcoming exam","No action needed"))))))</f>
        <v/>
      </c>
    </row>
    <row r="193">
      <c r="A193" s="23">
        <f>IF($B193="","",ROW()-5)</f>
        <v/>
      </c>
      <c r="B193" s="24" t="n"/>
      <c r="C193" s="24" t="n"/>
      <c r="D193" s="25" t="n"/>
      <c r="E193" s="26" t="n"/>
      <c r="F193" s="27" t="n"/>
      <c r="G193" s="27" t="n"/>
      <c r="H193" s="28">
        <f>IF(OR($B193="",$F193="",$G193=""),"",IF($G193&lt;=$F193,"",ROUND(($G193-$F193)*1440,0)))</f>
        <v/>
      </c>
      <c r="I193" s="24" t="n"/>
      <c r="J193" s="25" t="n"/>
      <c r="K193" s="24" t="n"/>
      <c r="L193" s="24" t="n"/>
      <c r="M193" s="29" t="n"/>
      <c r="N193" s="29" t="n"/>
      <c r="O193" s="24" t="n"/>
      <c r="P193" s="24" t="n"/>
      <c r="Q193" s="25" t="n"/>
      <c r="R193" s="24" t="n"/>
      <c r="S193" s="26" t="n"/>
      <c r="T193" s="24" t="n"/>
      <c r="U193" s="25" t="n"/>
      <c r="V193" s="30">
        <f>IF($B193="","",IF(OR($E193="",$F193="",$G193=""),"",IF(AND($K193&lt;&gt;"",SUMPRODUCT(($E$6:$E$205=$E193)*($K$6:$K$205=$K193)*($F$6:$F$205&lt;$G193)*($G$6:$G$205&gt;$F193)*($B$6:$B$205&lt;&gt;"")*($R$6:$R$205&lt;&gt;"Canceled"))&gt;1,$O193&lt;&gt;"",SUMPRODUCT(($E$6:$E$205=$E193)*($O$6:$O$205=$O193)*($F$6:$F$205&lt;$G193)*($G$6:$G$205&gt;$F193)*($B$6:$B$205&lt;&gt;"")*($R$6:$R$205&lt;&gt;"Canceled"))&gt;1),"Room and proctor conflict",IF(AND($K193&lt;&gt;"",SUMPRODUCT(($E$6:$E$205=$E193)*($K$6:$K$205=$K193)*($F$6:$F$205&lt;$G193)*($G$6:$G$205&gt;$F193)*($B$6:$B$205&lt;&gt;"")*($R$6:$R$205&lt;&gt;"Canceled"))&gt;1),"Room conflict",IF(AND($O193&lt;&gt;"",SUMPRODUCT(($E$6:$E$205=$E193)*($O$6:$O$205=$O193)*($F$6:$F$205&lt;$G193)*($G$6:$G$205&gt;$F193)*($B$6:$B$205&lt;&gt;"")*($R$6:$R$205&lt;&gt;"Canceled"))&gt;1),"Proctor conflict","No conflict")))))</f>
        <v/>
      </c>
      <c r="W193" s="30">
        <f>IF($B193="","",IF($L193="Online","Not applicable",IF(OR($M193="",$N193=""),"Details missing",IF($N193&gt;$M193,"Capacity exceeded","Capacity sufficient"))))</f>
        <v/>
      </c>
      <c r="X193" s="30">
        <f>IF($B193="","",IF(OR($C193="",$D193="",$E193="",$F193="",$G193="",$I193="",$J193="",$L193="",$N193="",$O193="",$Q193="",$R193="",$T193=""),"Complete required details",IF(OR($V193="Room conflict",$V193="Proctor conflict",$V193="Room and proctor conflict"),"Resolve scheduling conflict",IF($W193="Capacity exceeded","Move exam or reduce attendance",IF(AND($S193&lt;&gt;"",$S193&lt;TODAY(),$T193&lt;&gt;"Ready",$T193&lt;&gt;"Not required",$R193&lt;&gt;"Completed",$R193&lt;&gt;"Canceled"),"Materials overdue",IF(AND($E193&gt;=TODAY(),$E193&lt;=TODAY()+'Reference Data'!$B$3,OR($R193="Draft",$R193="Tentative")),"Confirm upcoming exam","No action needed"))))))</f>
        <v/>
      </c>
    </row>
    <row r="194">
      <c r="A194" s="23">
        <f>IF($B194="","",ROW()-5)</f>
        <v/>
      </c>
      <c r="B194" s="24" t="n"/>
      <c r="C194" s="24" t="n"/>
      <c r="D194" s="25" t="n"/>
      <c r="E194" s="26" t="n"/>
      <c r="F194" s="27" t="n"/>
      <c r="G194" s="27" t="n"/>
      <c r="H194" s="28">
        <f>IF(OR($B194="",$F194="",$G194=""),"",IF($G194&lt;=$F194,"",ROUND(($G194-$F194)*1440,0)))</f>
        <v/>
      </c>
      <c r="I194" s="24" t="n"/>
      <c r="J194" s="25" t="n"/>
      <c r="K194" s="24" t="n"/>
      <c r="L194" s="24" t="n"/>
      <c r="M194" s="29" t="n"/>
      <c r="N194" s="29" t="n"/>
      <c r="O194" s="24" t="n"/>
      <c r="P194" s="24" t="n"/>
      <c r="Q194" s="25" t="n"/>
      <c r="R194" s="24" t="n"/>
      <c r="S194" s="26" t="n"/>
      <c r="T194" s="24" t="n"/>
      <c r="U194" s="25" t="n"/>
      <c r="V194" s="30">
        <f>IF($B194="","",IF(OR($E194="",$F194="",$G194=""),"",IF(AND($K194&lt;&gt;"",SUMPRODUCT(($E$6:$E$205=$E194)*($K$6:$K$205=$K194)*($F$6:$F$205&lt;$G194)*($G$6:$G$205&gt;$F194)*($B$6:$B$205&lt;&gt;"")*($R$6:$R$205&lt;&gt;"Canceled"))&gt;1,$O194&lt;&gt;"",SUMPRODUCT(($E$6:$E$205=$E194)*($O$6:$O$205=$O194)*($F$6:$F$205&lt;$G194)*($G$6:$G$205&gt;$F194)*($B$6:$B$205&lt;&gt;"")*($R$6:$R$205&lt;&gt;"Canceled"))&gt;1),"Room and proctor conflict",IF(AND($K194&lt;&gt;"",SUMPRODUCT(($E$6:$E$205=$E194)*($K$6:$K$205=$K194)*($F$6:$F$205&lt;$G194)*($G$6:$G$205&gt;$F194)*($B$6:$B$205&lt;&gt;"")*($R$6:$R$205&lt;&gt;"Canceled"))&gt;1),"Room conflict",IF(AND($O194&lt;&gt;"",SUMPRODUCT(($E$6:$E$205=$E194)*($O$6:$O$205=$O194)*($F$6:$F$205&lt;$G194)*($G$6:$G$205&gt;$F194)*($B$6:$B$205&lt;&gt;"")*($R$6:$R$205&lt;&gt;"Canceled"))&gt;1),"Proctor conflict","No conflict")))))</f>
        <v/>
      </c>
      <c r="W194" s="30">
        <f>IF($B194="","",IF($L194="Online","Not applicable",IF(OR($M194="",$N194=""),"Details missing",IF($N194&gt;$M194,"Capacity exceeded","Capacity sufficient"))))</f>
        <v/>
      </c>
      <c r="X194" s="30">
        <f>IF($B194="","",IF(OR($C194="",$D194="",$E194="",$F194="",$G194="",$I194="",$J194="",$L194="",$N194="",$O194="",$Q194="",$R194="",$T194=""),"Complete required details",IF(OR($V194="Room conflict",$V194="Proctor conflict",$V194="Room and proctor conflict"),"Resolve scheduling conflict",IF($W194="Capacity exceeded","Move exam or reduce attendance",IF(AND($S194&lt;&gt;"",$S194&lt;TODAY(),$T194&lt;&gt;"Ready",$T194&lt;&gt;"Not required",$R194&lt;&gt;"Completed",$R194&lt;&gt;"Canceled"),"Materials overdue",IF(AND($E194&gt;=TODAY(),$E194&lt;=TODAY()+'Reference Data'!$B$3,OR($R194="Draft",$R194="Tentative")),"Confirm upcoming exam","No action needed"))))))</f>
        <v/>
      </c>
    </row>
    <row r="195">
      <c r="A195" s="23">
        <f>IF($B195="","",ROW()-5)</f>
        <v/>
      </c>
      <c r="B195" s="24" t="n"/>
      <c r="C195" s="24" t="n"/>
      <c r="D195" s="25" t="n"/>
      <c r="E195" s="26" t="n"/>
      <c r="F195" s="27" t="n"/>
      <c r="G195" s="27" t="n"/>
      <c r="H195" s="28">
        <f>IF(OR($B195="",$F195="",$G195=""),"",IF($G195&lt;=$F195,"",ROUND(($G195-$F195)*1440,0)))</f>
        <v/>
      </c>
      <c r="I195" s="24" t="n"/>
      <c r="J195" s="25" t="n"/>
      <c r="K195" s="24" t="n"/>
      <c r="L195" s="24" t="n"/>
      <c r="M195" s="29" t="n"/>
      <c r="N195" s="29" t="n"/>
      <c r="O195" s="24" t="n"/>
      <c r="P195" s="24" t="n"/>
      <c r="Q195" s="25" t="n"/>
      <c r="R195" s="24" t="n"/>
      <c r="S195" s="26" t="n"/>
      <c r="T195" s="24" t="n"/>
      <c r="U195" s="25" t="n"/>
      <c r="V195" s="30">
        <f>IF($B195="","",IF(OR($E195="",$F195="",$G195=""),"",IF(AND($K195&lt;&gt;"",SUMPRODUCT(($E$6:$E$205=$E195)*($K$6:$K$205=$K195)*($F$6:$F$205&lt;$G195)*($G$6:$G$205&gt;$F195)*($B$6:$B$205&lt;&gt;"")*($R$6:$R$205&lt;&gt;"Canceled"))&gt;1,$O195&lt;&gt;"",SUMPRODUCT(($E$6:$E$205=$E195)*($O$6:$O$205=$O195)*($F$6:$F$205&lt;$G195)*($G$6:$G$205&gt;$F195)*($B$6:$B$205&lt;&gt;"")*($R$6:$R$205&lt;&gt;"Canceled"))&gt;1),"Room and proctor conflict",IF(AND($K195&lt;&gt;"",SUMPRODUCT(($E$6:$E$205=$E195)*($K$6:$K$205=$K195)*($F$6:$F$205&lt;$G195)*($G$6:$G$205&gt;$F195)*($B$6:$B$205&lt;&gt;"")*($R$6:$R$205&lt;&gt;"Canceled"))&gt;1),"Room conflict",IF(AND($O195&lt;&gt;"",SUMPRODUCT(($E$6:$E$205=$E195)*($O$6:$O$205=$O195)*($F$6:$F$205&lt;$G195)*($G$6:$G$205&gt;$F195)*($B$6:$B$205&lt;&gt;"")*($R$6:$R$205&lt;&gt;"Canceled"))&gt;1),"Proctor conflict","No conflict")))))</f>
        <v/>
      </c>
      <c r="W195" s="30">
        <f>IF($B195="","",IF($L195="Online","Not applicable",IF(OR($M195="",$N195=""),"Details missing",IF($N195&gt;$M195,"Capacity exceeded","Capacity sufficient"))))</f>
        <v/>
      </c>
      <c r="X195" s="30">
        <f>IF($B195="","",IF(OR($C195="",$D195="",$E195="",$F195="",$G195="",$I195="",$J195="",$L195="",$N195="",$O195="",$Q195="",$R195="",$T195=""),"Complete required details",IF(OR($V195="Room conflict",$V195="Proctor conflict",$V195="Room and proctor conflict"),"Resolve scheduling conflict",IF($W195="Capacity exceeded","Move exam or reduce attendance",IF(AND($S195&lt;&gt;"",$S195&lt;TODAY(),$T195&lt;&gt;"Ready",$T195&lt;&gt;"Not required",$R195&lt;&gt;"Completed",$R195&lt;&gt;"Canceled"),"Materials overdue",IF(AND($E195&gt;=TODAY(),$E195&lt;=TODAY()+'Reference Data'!$B$3,OR($R195="Draft",$R195="Tentative")),"Confirm upcoming exam","No action needed"))))))</f>
        <v/>
      </c>
    </row>
    <row r="196">
      <c r="A196" s="23">
        <f>IF($B196="","",ROW()-5)</f>
        <v/>
      </c>
      <c r="B196" s="24" t="n"/>
      <c r="C196" s="24" t="n"/>
      <c r="D196" s="25" t="n"/>
      <c r="E196" s="26" t="n"/>
      <c r="F196" s="27" t="n"/>
      <c r="G196" s="27" t="n"/>
      <c r="H196" s="28">
        <f>IF(OR($B196="",$F196="",$G196=""),"",IF($G196&lt;=$F196,"",ROUND(($G196-$F196)*1440,0)))</f>
        <v/>
      </c>
      <c r="I196" s="24" t="n"/>
      <c r="J196" s="25" t="n"/>
      <c r="K196" s="24" t="n"/>
      <c r="L196" s="24" t="n"/>
      <c r="M196" s="29" t="n"/>
      <c r="N196" s="29" t="n"/>
      <c r="O196" s="24" t="n"/>
      <c r="P196" s="24" t="n"/>
      <c r="Q196" s="25" t="n"/>
      <c r="R196" s="24" t="n"/>
      <c r="S196" s="26" t="n"/>
      <c r="T196" s="24" t="n"/>
      <c r="U196" s="25" t="n"/>
      <c r="V196" s="30">
        <f>IF($B196="","",IF(OR($E196="",$F196="",$G196=""),"",IF(AND($K196&lt;&gt;"",SUMPRODUCT(($E$6:$E$205=$E196)*($K$6:$K$205=$K196)*($F$6:$F$205&lt;$G196)*($G$6:$G$205&gt;$F196)*($B$6:$B$205&lt;&gt;"")*($R$6:$R$205&lt;&gt;"Canceled"))&gt;1,$O196&lt;&gt;"",SUMPRODUCT(($E$6:$E$205=$E196)*($O$6:$O$205=$O196)*($F$6:$F$205&lt;$G196)*($G$6:$G$205&gt;$F196)*($B$6:$B$205&lt;&gt;"")*($R$6:$R$205&lt;&gt;"Canceled"))&gt;1),"Room and proctor conflict",IF(AND($K196&lt;&gt;"",SUMPRODUCT(($E$6:$E$205=$E196)*($K$6:$K$205=$K196)*($F$6:$F$205&lt;$G196)*($G$6:$G$205&gt;$F196)*($B$6:$B$205&lt;&gt;"")*($R$6:$R$205&lt;&gt;"Canceled"))&gt;1),"Room conflict",IF(AND($O196&lt;&gt;"",SUMPRODUCT(($E$6:$E$205=$E196)*($O$6:$O$205=$O196)*($F$6:$F$205&lt;$G196)*($G$6:$G$205&gt;$F196)*($B$6:$B$205&lt;&gt;"")*($R$6:$R$205&lt;&gt;"Canceled"))&gt;1),"Proctor conflict","No conflict")))))</f>
        <v/>
      </c>
      <c r="W196" s="30">
        <f>IF($B196="","",IF($L196="Online","Not applicable",IF(OR($M196="",$N196=""),"Details missing",IF($N196&gt;$M196,"Capacity exceeded","Capacity sufficient"))))</f>
        <v/>
      </c>
      <c r="X196" s="30">
        <f>IF($B196="","",IF(OR($C196="",$D196="",$E196="",$F196="",$G196="",$I196="",$J196="",$L196="",$N196="",$O196="",$Q196="",$R196="",$T196=""),"Complete required details",IF(OR($V196="Room conflict",$V196="Proctor conflict",$V196="Room and proctor conflict"),"Resolve scheduling conflict",IF($W196="Capacity exceeded","Move exam or reduce attendance",IF(AND($S196&lt;&gt;"",$S196&lt;TODAY(),$T196&lt;&gt;"Ready",$T196&lt;&gt;"Not required",$R196&lt;&gt;"Completed",$R196&lt;&gt;"Canceled"),"Materials overdue",IF(AND($E196&gt;=TODAY(),$E196&lt;=TODAY()+'Reference Data'!$B$3,OR($R196="Draft",$R196="Tentative")),"Confirm upcoming exam","No action needed"))))))</f>
        <v/>
      </c>
    </row>
    <row r="197">
      <c r="A197" s="23">
        <f>IF($B197="","",ROW()-5)</f>
        <v/>
      </c>
      <c r="B197" s="24" t="n"/>
      <c r="C197" s="24" t="n"/>
      <c r="D197" s="25" t="n"/>
      <c r="E197" s="26" t="n"/>
      <c r="F197" s="27" t="n"/>
      <c r="G197" s="27" t="n"/>
      <c r="H197" s="28">
        <f>IF(OR($B197="",$F197="",$G197=""),"",IF($G197&lt;=$F197,"",ROUND(($G197-$F197)*1440,0)))</f>
        <v/>
      </c>
      <c r="I197" s="24" t="n"/>
      <c r="J197" s="25" t="n"/>
      <c r="K197" s="24" t="n"/>
      <c r="L197" s="24" t="n"/>
      <c r="M197" s="29" t="n"/>
      <c r="N197" s="29" t="n"/>
      <c r="O197" s="24" t="n"/>
      <c r="P197" s="24" t="n"/>
      <c r="Q197" s="25" t="n"/>
      <c r="R197" s="24" t="n"/>
      <c r="S197" s="26" t="n"/>
      <c r="T197" s="24" t="n"/>
      <c r="U197" s="25" t="n"/>
      <c r="V197" s="30">
        <f>IF($B197="","",IF(OR($E197="",$F197="",$G197=""),"",IF(AND($K197&lt;&gt;"",SUMPRODUCT(($E$6:$E$205=$E197)*($K$6:$K$205=$K197)*($F$6:$F$205&lt;$G197)*($G$6:$G$205&gt;$F197)*($B$6:$B$205&lt;&gt;"")*($R$6:$R$205&lt;&gt;"Canceled"))&gt;1,$O197&lt;&gt;"",SUMPRODUCT(($E$6:$E$205=$E197)*($O$6:$O$205=$O197)*($F$6:$F$205&lt;$G197)*($G$6:$G$205&gt;$F197)*($B$6:$B$205&lt;&gt;"")*($R$6:$R$205&lt;&gt;"Canceled"))&gt;1),"Room and proctor conflict",IF(AND($K197&lt;&gt;"",SUMPRODUCT(($E$6:$E$205=$E197)*($K$6:$K$205=$K197)*($F$6:$F$205&lt;$G197)*($G$6:$G$205&gt;$F197)*($B$6:$B$205&lt;&gt;"")*($R$6:$R$205&lt;&gt;"Canceled"))&gt;1),"Room conflict",IF(AND($O197&lt;&gt;"",SUMPRODUCT(($E$6:$E$205=$E197)*($O$6:$O$205=$O197)*($F$6:$F$205&lt;$G197)*($G$6:$G$205&gt;$F197)*($B$6:$B$205&lt;&gt;"")*($R$6:$R$205&lt;&gt;"Canceled"))&gt;1),"Proctor conflict","No conflict")))))</f>
        <v/>
      </c>
      <c r="W197" s="30">
        <f>IF($B197="","",IF($L197="Online","Not applicable",IF(OR($M197="",$N197=""),"Details missing",IF($N197&gt;$M197,"Capacity exceeded","Capacity sufficient"))))</f>
        <v/>
      </c>
      <c r="X197" s="30">
        <f>IF($B197="","",IF(OR($C197="",$D197="",$E197="",$F197="",$G197="",$I197="",$J197="",$L197="",$N197="",$O197="",$Q197="",$R197="",$T197=""),"Complete required details",IF(OR($V197="Room conflict",$V197="Proctor conflict",$V197="Room and proctor conflict"),"Resolve scheduling conflict",IF($W197="Capacity exceeded","Move exam or reduce attendance",IF(AND($S197&lt;&gt;"",$S197&lt;TODAY(),$T197&lt;&gt;"Ready",$T197&lt;&gt;"Not required",$R197&lt;&gt;"Completed",$R197&lt;&gt;"Canceled"),"Materials overdue",IF(AND($E197&gt;=TODAY(),$E197&lt;=TODAY()+'Reference Data'!$B$3,OR($R197="Draft",$R197="Tentative")),"Confirm upcoming exam","No action needed"))))))</f>
        <v/>
      </c>
    </row>
    <row r="198">
      <c r="A198" s="23">
        <f>IF($B198="","",ROW()-5)</f>
        <v/>
      </c>
      <c r="B198" s="24" t="n"/>
      <c r="C198" s="24" t="n"/>
      <c r="D198" s="25" t="n"/>
      <c r="E198" s="26" t="n"/>
      <c r="F198" s="27" t="n"/>
      <c r="G198" s="27" t="n"/>
      <c r="H198" s="28">
        <f>IF(OR($B198="",$F198="",$G198=""),"",IF($G198&lt;=$F198,"",ROUND(($G198-$F198)*1440,0)))</f>
        <v/>
      </c>
      <c r="I198" s="24" t="n"/>
      <c r="J198" s="25" t="n"/>
      <c r="K198" s="24" t="n"/>
      <c r="L198" s="24" t="n"/>
      <c r="M198" s="29" t="n"/>
      <c r="N198" s="29" t="n"/>
      <c r="O198" s="24" t="n"/>
      <c r="P198" s="24" t="n"/>
      <c r="Q198" s="25" t="n"/>
      <c r="R198" s="24" t="n"/>
      <c r="S198" s="26" t="n"/>
      <c r="T198" s="24" t="n"/>
      <c r="U198" s="25" t="n"/>
      <c r="V198" s="30">
        <f>IF($B198="","",IF(OR($E198="",$F198="",$G198=""),"",IF(AND($K198&lt;&gt;"",SUMPRODUCT(($E$6:$E$205=$E198)*($K$6:$K$205=$K198)*($F$6:$F$205&lt;$G198)*($G$6:$G$205&gt;$F198)*($B$6:$B$205&lt;&gt;"")*($R$6:$R$205&lt;&gt;"Canceled"))&gt;1,$O198&lt;&gt;"",SUMPRODUCT(($E$6:$E$205=$E198)*($O$6:$O$205=$O198)*($F$6:$F$205&lt;$G198)*($G$6:$G$205&gt;$F198)*($B$6:$B$205&lt;&gt;"")*($R$6:$R$205&lt;&gt;"Canceled"))&gt;1),"Room and proctor conflict",IF(AND($K198&lt;&gt;"",SUMPRODUCT(($E$6:$E$205=$E198)*($K$6:$K$205=$K198)*($F$6:$F$205&lt;$G198)*($G$6:$G$205&gt;$F198)*($B$6:$B$205&lt;&gt;"")*($R$6:$R$205&lt;&gt;"Canceled"))&gt;1),"Room conflict",IF(AND($O198&lt;&gt;"",SUMPRODUCT(($E$6:$E$205=$E198)*($O$6:$O$205=$O198)*($F$6:$F$205&lt;$G198)*($G$6:$G$205&gt;$F198)*($B$6:$B$205&lt;&gt;"")*($R$6:$R$205&lt;&gt;"Canceled"))&gt;1),"Proctor conflict","No conflict")))))</f>
        <v/>
      </c>
      <c r="W198" s="30">
        <f>IF($B198="","",IF($L198="Online","Not applicable",IF(OR($M198="",$N198=""),"Details missing",IF($N198&gt;$M198,"Capacity exceeded","Capacity sufficient"))))</f>
        <v/>
      </c>
      <c r="X198" s="30">
        <f>IF($B198="","",IF(OR($C198="",$D198="",$E198="",$F198="",$G198="",$I198="",$J198="",$L198="",$N198="",$O198="",$Q198="",$R198="",$T198=""),"Complete required details",IF(OR($V198="Room conflict",$V198="Proctor conflict",$V198="Room and proctor conflict"),"Resolve scheduling conflict",IF($W198="Capacity exceeded","Move exam or reduce attendance",IF(AND($S198&lt;&gt;"",$S198&lt;TODAY(),$T198&lt;&gt;"Ready",$T198&lt;&gt;"Not required",$R198&lt;&gt;"Completed",$R198&lt;&gt;"Canceled"),"Materials overdue",IF(AND($E198&gt;=TODAY(),$E198&lt;=TODAY()+'Reference Data'!$B$3,OR($R198="Draft",$R198="Tentative")),"Confirm upcoming exam","No action needed"))))))</f>
        <v/>
      </c>
    </row>
    <row r="199">
      <c r="A199" s="23">
        <f>IF($B199="","",ROW()-5)</f>
        <v/>
      </c>
      <c r="B199" s="24" t="n"/>
      <c r="C199" s="24" t="n"/>
      <c r="D199" s="25" t="n"/>
      <c r="E199" s="26" t="n"/>
      <c r="F199" s="27" t="n"/>
      <c r="G199" s="27" t="n"/>
      <c r="H199" s="28">
        <f>IF(OR($B199="",$F199="",$G199=""),"",IF($G199&lt;=$F199,"",ROUND(($G199-$F199)*1440,0)))</f>
        <v/>
      </c>
      <c r="I199" s="24" t="n"/>
      <c r="J199" s="25" t="n"/>
      <c r="K199" s="24" t="n"/>
      <c r="L199" s="24" t="n"/>
      <c r="M199" s="29" t="n"/>
      <c r="N199" s="29" t="n"/>
      <c r="O199" s="24" t="n"/>
      <c r="P199" s="24" t="n"/>
      <c r="Q199" s="25" t="n"/>
      <c r="R199" s="24" t="n"/>
      <c r="S199" s="26" t="n"/>
      <c r="T199" s="24" t="n"/>
      <c r="U199" s="25" t="n"/>
      <c r="V199" s="30">
        <f>IF($B199="","",IF(OR($E199="",$F199="",$G199=""),"",IF(AND($K199&lt;&gt;"",SUMPRODUCT(($E$6:$E$205=$E199)*($K$6:$K$205=$K199)*($F$6:$F$205&lt;$G199)*($G$6:$G$205&gt;$F199)*($B$6:$B$205&lt;&gt;"")*($R$6:$R$205&lt;&gt;"Canceled"))&gt;1,$O199&lt;&gt;"",SUMPRODUCT(($E$6:$E$205=$E199)*($O$6:$O$205=$O199)*($F$6:$F$205&lt;$G199)*($G$6:$G$205&gt;$F199)*($B$6:$B$205&lt;&gt;"")*($R$6:$R$205&lt;&gt;"Canceled"))&gt;1),"Room and proctor conflict",IF(AND($K199&lt;&gt;"",SUMPRODUCT(($E$6:$E$205=$E199)*($K$6:$K$205=$K199)*($F$6:$F$205&lt;$G199)*($G$6:$G$205&gt;$F199)*($B$6:$B$205&lt;&gt;"")*($R$6:$R$205&lt;&gt;"Canceled"))&gt;1),"Room conflict",IF(AND($O199&lt;&gt;"",SUMPRODUCT(($E$6:$E$205=$E199)*($O$6:$O$205=$O199)*($F$6:$F$205&lt;$G199)*($G$6:$G$205&gt;$F199)*($B$6:$B$205&lt;&gt;"")*($R$6:$R$205&lt;&gt;"Canceled"))&gt;1),"Proctor conflict","No conflict")))))</f>
        <v/>
      </c>
      <c r="W199" s="30">
        <f>IF($B199="","",IF($L199="Online","Not applicable",IF(OR($M199="",$N199=""),"Details missing",IF($N199&gt;$M199,"Capacity exceeded","Capacity sufficient"))))</f>
        <v/>
      </c>
      <c r="X199" s="30">
        <f>IF($B199="","",IF(OR($C199="",$D199="",$E199="",$F199="",$G199="",$I199="",$J199="",$L199="",$N199="",$O199="",$Q199="",$R199="",$T199=""),"Complete required details",IF(OR($V199="Room conflict",$V199="Proctor conflict",$V199="Room and proctor conflict"),"Resolve scheduling conflict",IF($W199="Capacity exceeded","Move exam or reduce attendance",IF(AND($S199&lt;&gt;"",$S199&lt;TODAY(),$T199&lt;&gt;"Ready",$T199&lt;&gt;"Not required",$R199&lt;&gt;"Completed",$R199&lt;&gt;"Canceled"),"Materials overdue",IF(AND($E199&gt;=TODAY(),$E199&lt;=TODAY()+'Reference Data'!$B$3,OR($R199="Draft",$R199="Tentative")),"Confirm upcoming exam","No action needed"))))))</f>
        <v/>
      </c>
    </row>
    <row r="200">
      <c r="A200" s="23">
        <f>IF($B200="","",ROW()-5)</f>
        <v/>
      </c>
      <c r="B200" s="24" t="n"/>
      <c r="C200" s="24" t="n"/>
      <c r="D200" s="25" t="n"/>
      <c r="E200" s="26" t="n"/>
      <c r="F200" s="27" t="n"/>
      <c r="G200" s="27" t="n"/>
      <c r="H200" s="28">
        <f>IF(OR($B200="",$F200="",$G200=""),"",IF($G200&lt;=$F200,"",ROUND(($G200-$F200)*1440,0)))</f>
        <v/>
      </c>
      <c r="I200" s="24" t="n"/>
      <c r="J200" s="25" t="n"/>
      <c r="K200" s="24" t="n"/>
      <c r="L200" s="24" t="n"/>
      <c r="M200" s="29" t="n"/>
      <c r="N200" s="29" t="n"/>
      <c r="O200" s="24" t="n"/>
      <c r="P200" s="24" t="n"/>
      <c r="Q200" s="25" t="n"/>
      <c r="R200" s="24" t="n"/>
      <c r="S200" s="26" t="n"/>
      <c r="T200" s="24" t="n"/>
      <c r="U200" s="25" t="n"/>
      <c r="V200" s="30">
        <f>IF($B200="","",IF(OR($E200="",$F200="",$G200=""),"",IF(AND($K200&lt;&gt;"",SUMPRODUCT(($E$6:$E$205=$E200)*($K$6:$K$205=$K200)*($F$6:$F$205&lt;$G200)*($G$6:$G$205&gt;$F200)*($B$6:$B$205&lt;&gt;"")*($R$6:$R$205&lt;&gt;"Canceled"))&gt;1,$O200&lt;&gt;"",SUMPRODUCT(($E$6:$E$205=$E200)*($O$6:$O$205=$O200)*($F$6:$F$205&lt;$G200)*($G$6:$G$205&gt;$F200)*($B$6:$B$205&lt;&gt;"")*($R$6:$R$205&lt;&gt;"Canceled"))&gt;1),"Room and proctor conflict",IF(AND($K200&lt;&gt;"",SUMPRODUCT(($E$6:$E$205=$E200)*($K$6:$K$205=$K200)*($F$6:$F$205&lt;$G200)*($G$6:$G$205&gt;$F200)*($B$6:$B$205&lt;&gt;"")*($R$6:$R$205&lt;&gt;"Canceled"))&gt;1),"Room conflict",IF(AND($O200&lt;&gt;"",SUMPRODUCT(($E$6:$E$205=$E200)*($O$6:$O$205=$O200)*($F$6:$F$205&lt;$G200)*($G$6:$G$205&gt;$F200)*($B$6:$B$205&lt;&gt;"")*($R$6:$R$205&lt;&gt;"Canceled"))&gt;1),"Proctor conflict","No conflict")))))</f>
        <v/>
      </c>
      <c r="W200" s="30">
        <f>IF($B200="","",IF($L200="Online","Not applicable",IF(OR($M200="",$N200=""),"Details missing",IF($N200&gt;$M200,"Capacity exceeded","Capacity sufficient"))))</f>
        <v/>
      </c>
      <c r="X200" s="30">
        <f>IF($B200="","",IF(OR($C200="",$D200="",$E200="",$F200="",$G200="",$I200="",$J200="",$L200="",$N200="",$O200="",$Q200="",$R200="",$T200=""),"Complete required details",IF(OR($V200="Room conflict",$V200="Proctor conflict",$V200="Room and proctor conflict"),"Resolve scheduling conflict",IF($W200="Capacity exceeded","Move exam or reduce attendance",IF(AND($S200&lt;&gt;"",$S200&lt;TODAY(),$T200&lt;&gt;"Ready",$T200&lt;&gt;"Not required",$R200&lt;&gt;"Completed",$R200&lt;&gt;"Canceled"),"Materials overdue",IF(AND($E200&gt;=TODAY(),$E200&lt;=TODAY()+'Reference Data'!$B$3,OR($R200="Draft",$R200="Tentative")),"Confirm upcoming exam","No action needed"))))))</f>
        <v/>
      </c>
    </row>
    <row r="201">
      <c r="A201" s="23">
        <f>IF($B201="","",ROW()-5)</f>
        <v/>
      </c>
      <c r="B201" s="24" t="n"/>
      <c r="C201" s="24" t="n"/>
      <c r="D201" s="25" t="n"/>
      <c r="E201" s="26" t="n"/>
      <c r="F201" s="27" t="n"/>
      <c r="G201" s="27" t="n"/>
      <c r="H201" s="28">
        <f>IF(OR($B201="",$F201="",$G201=""),"",IF($G201&lt;=$F201,"",ROUND(($G201-$F201)*1440,0)))</f>
        <v/>
      </c>
      <c r="I201" s="24" t="n"/>
      <c r="J201" s="25" t="n"/>
      <c r="K201" s="24" t="n"/>
      <c r="L201" s="24" t="n"/>
      <c r="M201" s="29" t="n"/>
      <c r="N201" s="29" t="n"/>
      <c r="O201" s="24" t="n"/>
      <c r="P201" s="24" t="n"/>
      <c r="Q201" s="25" t="n"/>
      <c r="R201" s="24" t="n"/>
      <c r="S201" s="26" t="n"/>
      <c r="T201" s="24" t="n"/>
      <c r="U201" s="25" t="n"/>
      <c r="V201" s="30">
        <f>IF($B201="","",IF(OR($E201="",$F201="",$G201=""),"",IF(AND($K201&lt;&gt;"",SUMPRODUCT(($E$6:$E$205=$E201)*($K$6:$K$205=$K201)*($F$6:$F$205&lt;$G201)*($G$6:$G$205&gt;$F201)*($B$6:$B$205&lt;&gt;"")*($R$6:$R$205&lt;&gt;"Canceled"))&gt;1,$O201&lt;&gt;"",SUMPRODUCT(($E$6:$E$205=$E201)*($O$6:$O$205=$O201)*($F$6:$F$205&lt;$G201)*($G$6:$G$205&gt;$F201)*($B$6:$B$205&lt;&gt;"")*($R$6:$R$205&lt;&gt;"Canceled"))&gt;1),"Room and proctor conflict",IF(AND($K201&lt;&gt;"",SUMPRODUCT(($E$6:$E$205=$E201)*($K$6:$K$205=$K201)*($F$6:$F$205&lt;$G201)*($G$6:$G$205&gt;$F201)*($B$6:$B$205&lt;&gt;"")*($R$6:$R$205&lt;&gt;"Canceled"))&gt;1),"Room conflict",IF(AND($O201&lt;&gt;"",SUMPRODUCT(($E$6:$E$205=$E201)*($O$6:$O$205=$O201)*($F$6:$F$205&lt;$G201)*($G$6:$G$205&gt;$F201)*($B$6:$B$205&lt;&gt;"")*($R$6:$R$205&lt;&gt;"Canceled"))&gt;1),"Proctor conflict","No conflict")))))</f>
        <v/>
      </c>
      <c r="W201" s="30">
        <f>IF($B201="","",IF($L201="Online","Not applicable",IF(OR($M201="",$N201=""),"Details missing",IF($N201&gt;$M201,"Capacity exceeded","Capacity sufficient"))))</f>
        <v/>
      </c>
      <c r="X201" s="30">
        <f>IF($B201="","",IF(OR($C201="",$D201="",$E201="",$F201="",$G201="",$I201="",$J201="",$L201="",$N201="",$O201="",$Q201="",$R201="",$T201=""),"Complete required details",IF(OR($V201="Room conflict",$V201="Proctor conflict",$V201="Room and proctor conflict"),"Resolve scheduling conflict",IF($W201="Capacity exceeded","Move exam or reduce attendance",IF(AND($S201&lt;&gt;"",$S201&lt;TODAY(),$T201&lt;&gt;"Ready",$T201&lt;&gt;"Not required",$R201&lt;&gt;"Completed",$R201&lt;&gt;"Canceled"),"Materials overdue",IF(AND($E201&gt;=TODAY(),$E201&lt;=TODAY()+'Reference Data'!$B$3,OR($R201="Draft",$R201="Tentative")),"Confirm upcoming exam","No action needed"))))))</f>
        <v/>
      </c>
    </row>
    <row r="202">
      <c r="A202" s="23">
        <f>IF($B202="","",ROW()-5)</f>
        <v/>
      </c>
      <c r="B202" s="24" t="n"/>
      <c r="C202" s="24" t="n"/>
      <c r="D202" s="25" t="n"/>
      <c r="E202" s="26" t="n"/>
      <c r="F202" s="27" t="n"/>
      <c r="G202" s="27" t="n"/>
      <c r="H202" s="28">
        <f>IF(OR($B202="",$F202="",$G202=""),"",IF($G202&lt;=$F202,"",ROUND(($G202-$F202)*1440,0)))</f>
        <v/>
      </c>
      <c r="I202" s="24" t="n"/>
      <c r="J202" s="25" t="n"/>
      <c r="K202" s="24" t="n"/>
      <c r="L202" s="24" t="n"/>
      <c r="M202" s="29" t="n"/>
      <c r="N202" s="29" t="n"/>
      <c r="O202" s="24" t="n"/>
      <c r="P202" s="24" t="n"/>
      <c r="Q202" s="25" t="n"/>
      <c r="R202" s="24" t="n"/>
      <c r="S202" s="26" t="n"/>
      <c r="T202" s="24" t="n"/>
      <c r="U202" s="25" t="n"/>
      <c r="V202" s="30">
        <f>IF($B202="","",IF(OR($E202="",$F202="",$G202=""),"",IF(AND($K202&lt;&gt;"",SUMPRODUCT(($E$6:$E$205=$E202)*($K$6:$K$205=$K202)*($F$6:$F$205&lt;$G202)*($G$6:$G$205&gt;$F202)*($B$6:$B$205&lt;&gt;"")*($R$6:$R$205&lt;&gt;"Canceled"))&gt;1,$O202&lt;&gt;"",SUMPRODUCT(($E$6:$E$205=$E202)*($O$6:$O$205=$O202)*($F$6:$F$205&lt;$G202)*($G$6:$G$205&gt;$F202)*($B$6:$B$205&lt;&gt;"")*($R$6:$R$205&lt;&gt;"Canceled"))&gt;1),"Room and proctor conflict",IF(AND($K202&lt;&gt;"",SUMPRODUCT(($E$6:$E$205=$E202)*($K$6:$K$205=$K202)*($F$6:$F$205&lt;$G202)*($G$6:$G$205&gt;$F202)*($B$6:$B$205&lt;&gt;"")*($R$6:$R$205&lt;&gt;"Canceled"))&gt;1),"Room conflict",IF(AND($O202&lt;&gt;"",SUMPRODUCT(($E$6:$E$205=$E202)*($O$6:$O$205=$O202)*($F$6:$F$205&lt;$G202)*($G$6:$G$205&gt;$F202)*($B$6:$B$205&lt;&gt;"")*($R$6:$R$205&lt;&gt;"Canceled"))&gt;1),"Proctor conflict","No conflict")))))</f>
        <v/>
      </c>
      <c r="W202" s="30">
        <f>IF($B202="","",IF($L202="Online","Not applicable",IF(OR($M202="",$N202=""),"Details missing",IF($N202&gt;$M202,"Capacity exceeded","Capacity sufficient"))))</f>
        <v/>
      </c>
      <c r="X202" s="30">
        <f>IF($B202="","",IF(OR($C202="",$D202="",$E202="",$F202="",$G202="",$I202="",$J202="",$L202="",$N202="",$O202="",$Q202="",$R202="",$T202=""),"Complete required details",IF(OR($V202="Room conflict",$V202="Proctor conflict",$V202="Room and proctor conflict"),"Resolve scheduling conflict",IF($W202="Capacity exceeded","Move exam or reduce attendance",IF(AND($S202&lt;&gt;"",$S202&lt;TODAY(),$T202&lt;&gt;"Ready",$T202&lt;&gt;"Not required",$R202&lt;&gt;"Completed",$R202&lt;&gt;"Canceled"),"Materials overdue",IF(AND($E202&gt;=TODAY(),$E202&lt;=TODAY()+'Reference Data'!$B$3,OR($R202="Draft",$R202="Tentative")),"Confirm upcoming exam","No action needed"))))))</f>
        <v/>
      </c>
    </row>
    <row r="203">
      <c r="A203" s="23">
        <f>IF($B203="","",ROW()-5)</f>
        <v/>
      </c>
      <c r="B203" s="24" t="n"/>
      <c r="C203" s="24" t="n"/>
      <c r="D203" s="25" t="n"/>
      <c r="E203" s="26" t="n"/>
      <c r="F203" s="27" t="n"/>
      <c r="G203" s="27" t="n"/>
      <c r="H203" s="28">
        <f>IF(OR($B203="",$F203="",$G203=""),"",IF($G203&lt;=$F203,"",ROUND(($G203-$F203)*1440,0)))</f>
        <v/>
      </c>
      <c r="I203" s="24" t="n"/>
      <c r="J203" s="25" t="n"/>
      <c r="K203" s="24" t="n"/>
      <c r="L203" s="24" t="n"/>
      <c r="M203" s="29" t="n"/>
      <c r="N203" s="29" t="n"/>
      <c r="O203" s="24" t="n"/>
      <c r="P203" s="24" t="n"/>
      <c r="Q203" s="25" t="n"/>
      <c r="R203" s="24" t="n"/>
      <c r="S203" s="26" t="n"/>
      <c r="T203" s="24" t="n"/>
      <c r="U203" s="25" t="n"/>
      <c r="V203" s="30">
        <f>IF($B203="","",IF(OR($E203="",$F203="",$G203=""),"",IF(AND($K203&lt;&gt;"",SUMPRODUCT(($E$6:$E$205=$E203)*($K$6:$K$205=$K203)*($F$6:$F$205&lt;$G203)*($G$6:$G$205&gt;$F203)*($B$6:$B$205&lt;&gt;"")*($R$6:$R$205&lt;&gt;"Canceled"))&gt;1,$O203&lt;&gt;"",SUMPRODUCT(($E$6:$E$205=$E203)*($O$6:$O$205=$O203)*($F$6:$F$205&lt;$G203)*($G$6:$G$205&gt;$F203)*($B$6:$B$205&lt;&gt;"")*($R$6:$R$205&lt;&gt;"Canceled"))&gt;1),"Room and proctor conflict",IF(AND($K203&lt;&gt;"",SUMPRODUCT(($E$6:$E$205=$E203)*($K$6:$K$205=$K203)*($F$6:$F$205&lt;$G203)*($G$6:$G$205&gt;$F203)*($B$6:$B$205&lt;&gt;"")*($R$6:$R$205&lt;&gt;"Canceled"))&gt;1),"Room conflict",IF(AND($O203&lt;&gt;"",SUMPRODUCT(($E$6:$E$205=$E203)*($O$6:$O$205=$O203)*($F$6:$F$205&lt;$G203)*($G$6:$G$205&gt;$F203)*($B$6:$B$205&lt;&gt;"")*($R$6:$R$205&lt;&gt;"Canceled"))&gt;1),"Proctor conflict","No conflict")))))</f>
        <v/>
      </c>
      <c r="W203" s="30">
        <f>IF($B203="","",IF($L203="Online","Not applicable",IF(OR($M203="",$N203=""),"Details missing",IF($N203&gt;$M203,"Capacity exceeded","Capacity sufficient"))))</f>
        <v/>
      </c>
      <c r="X203" s="30">
        <f>IF($B203="","",IF(OR($C203="",$D203="",$E203="",$F203="",$G203="",$I203="",$J203="",$L203="",$N203="",$O203="",$Q203="",$R203="",$T203=""),"Complete required details",IF(OR($V203="Room conflict",$V203="Proctor conflict",$V203="Room and proctor conflict"),"Resolve scheduling conflict",IF($W203="Capacity exceeded","Move exam or reduce attendance",IF(AND($S203&lt;&gt;"",$S203&lt;TODAY(),$T203&lt;&gt;"Ready",$T203&lt;&gt;"Not required",$R203&lt;&gt;"Completed",$R203&lt;&gt;"Canceled"),"Materials overdue",IF(AND($E203&gt;=TODAY(),$E203&lt;=TODAY()+'Reference Data'!$B$3,OR($R203="Draft",$R203="Tentative")),"Confirm upcoming exam","No action needed"))))))</f>
        <v/>
      </c>
    </row>
    <row r="204">
      <c r="A204" s="23">
        <f>IF($B204="","",ROW()-5)</f>
        <v/>
      </c>
      <c r="B204" s="24" t="n"/>
      <c r="C204" s="24" t="n"/>
      <c r="D204" s="25" t="n"/>
      <c r="E204" s="26" t="n"/>
      <c r="F204" s="27" t="n"/>
      <c r="G204" s="27" t="n"/>
      <c r="H204" s="28">
        <f>IF(OR($B204="",$F204="",$G204=""),"",IF($G204&lt;=$F204,"",ROUND(($G204-$F204)*1440,0)))</f>
        <v/>
      </c>
      <c r="I204" s="24" t="n"/>
      <c r="J204" s="25" t="n"/>
      <c r="K204" s="24" t="n"/>
      <c r="L204" s="24" t="n"/>
      <c r="M204" s="29" t="n"/>
      <c r="N204" s="29" t="n"/>
      <c r="O204" s="24" t="n"/>
      <c r="P204" s="24" t="n"/>
      <c r="Q204" s="25" t="n"/>
      <c r="R204" s="24" t="n"/>
      <c r="S204" s="26" t="n"/>
      <c r="T204" s="24" t="n"/>
      <c r="U204" s="25" t="n"/>
      <c r="V204" s="30">
        <f>IF($B204="","",IF(OR($E204="",$F204="",$G204=""),"",IF(AND($K204&lt;&gt;"",SUMPRODUCT(($E$6:$E$205=$E204)*($K$6:$K$205=$K204)*($F$6:$F$205&lt;$G204)*($G$6:$G$205&gt;$F204)*($B$6:$B$205&lt;&gt;"")*($R$6:$R$205&lt;&gt;"Canceled"))&gt;1,$O204&lt;&gt;"",SUMPRODUCT(($E$6:$E$205=$E204)*($O$6:$O$205=$O204)*($F$6:$F$205&lt;$G204)*($G$6:$G$205&gt;$F204)*($B$6:$B$205&lt;&gt;"")*($R$6:$R$205&lt;&gt;"Canceled"))&gt;1),"Room and proctor conflict",IF(AND($K204&lt;&gt;"",SUMPRODUCT(($E$6:$E$205=$E204)*($K$6:$K$205=$K204)*($F$6:$F$205&lt;$G204)*($G$6:$G$205&gt;$F204)*($B$6:$B$205&lt;&gt;"")*($R$6:$R$205&lt;&gt;"Canceled"))&gt;1),"Room conflict",IF(AND($O204&lt;&gt;"",SUMPRODUCT(($E$6:$E$205=$E204)*($O$6:$O$205=$O204)*($F$6:$F$205&lt;$G204)*($G$6:$G$205&gt;$F204)*($B$6:$B$205&lt;&gt;"")*($R$6:$R$205&lt;&gt;"Canceled"))&gt;1),"Proctor conflict","No conflict")))))</f>
        <v/>
      </c>
      <c r="W204" s="30">
        <f>IF($B204="","",IF($L204="Online","Not applicable",IF(OR($M204="",$N204=""),"Details missing",IF($N204&gt;$M204,"Capacity exceeded","Capacity sufficient"))))</f>
        <v/>
      </c>
      <c r="X204" s="30">
        <f>IF($B204="","",IF(OR($C204="",$D204="",$E204="",$F204="",$G204="",$I204="",$J204="",$L204="",$N204="",$O204="",$Q204="",$R204="",$T204=""),"Complete required details",IF(OR($V204="Room conflict",$V204="Proctor conflict",$V204="Room and proctor conflict"),"Resolve scheduling conflict",IF($W204="Capacity exceeded","Move exam or reduce attendance",IF(AND($S204&lt;&gt;"",$S204&lt;TODAY(),$T204&lt;&gt;"Ready",$T204&lt;&gt;"Not required",$R204&lt;&gt;"Completed",$R204&lt;&gt;"Canceled"),"Materials overdue",IF(AND($E204&gt;=TODAY(),$E204&lt;=TODAY()+'Reference Data'!$B$3,OR($R204="Draft",$R204="Tentative")),"Confirm upcoming exam","No action needed"))))))</f>
        <v/>
      </c>
    </row>
    <row r="205">
      <c r="A205" s="23">
        <f>IF($B205="","",ROW()-5)</f>
        <v/>
      </c>
      <c r="B205" s="24" t="n"/>
      <c r="C205" s="24" t="n"/>
      <c r="D205" s="25" t="n"/>
      <c r="E205" s="26" t="n"/>
      <c r="F205" s="27" t="n"/>
      <c r="G205" s="27" t="n"/>
      <c r="H205" s="28">
        <f>IF(OR($B205="",$F205="",$G205=""),"",IF($G205&lt;=$F205,"",ROUND(($G205-$F205)*1440,0)))</f>
        <v/>
      </c>
      <c r="I205" s="24" t="n"/>
      <c r="J205" s="25" t="n"/>
      <c r="K205" s="24" t="n"/>
      <c r="L205" s="24" t="n"/>
      <c r="M205" s="29" t="n"/>
      <c r="N205" s="29" t="n"/>
      <c r="O205" s="24" t="n"/>
      <c r="P205" s="24" t="n"/>
      <c r="Q205" s="25" t="n"/>
      <c r="R205" s="24" t="n"/>
      <c r="S205" s="26" t="n"/>
      <c r="T205" s="24" t="n"/>
      <c r="U205" s="25" t="n"/>
      <c r="V205" s="30">
        <f>IF($B205="","",IF(OR($E205="",$F205="",$G205=""),"",IF(AND($K205&lt;&gt;"",SUMPRODUCT(($E$6:$E$205=$E205)*($K$6:$K$205=$K205)*($F$6:$F$205&lt;$G205)*($G$6:$G$205&gt;$F205)*($B$6:$B$205&lt;&gt;"")*($R$6:$R$205&lt;&gt;"Canceled"))&gt;1,$O205&lt;&gt;"",SUMPRODUCT(($E$6:$E$205=$E205)*($O$6:$O$205=$O205)*($F$6:$F$205&lt;$G205)*($G$6:$G$205&gt;$F205)*($B$6:$B$205&lt;&gt;"")*($R$6:$R$205&lt;&gt;"Canceled"))&gt;1),"Room and proctor conflict",IF(AND($K205&lt;&gt;"",SUMPRODUCT(($E$6:$E$205=$E205)*($K$6:$K$205=$K205)*($F$6:$F$205&lt;$G205)*($G$6:$G$205&gt;$F205)*($B$6:$B$205&lt;&gt;"")*($R$6:$R$205&lt;&gt;"Canceled"))&gt;1),"Room conflict",IF(AND($O205&lt;&gt;"",SUMPRODUCT(($E$6:$E$205=$E205)*($O$6:$O$205=$O205)*($F$6:$F$205&lt;$G205)*($G$6:$G$205&gt;$F205)*($B$6:$B$205&lt;&gt;"")*($R$6:$R$205&lt;&gt;"Canceled"))&gt;1),"Proctor conflict","No conflict")))))</f>
        <v/>
      </c>
      <c r="W205" s="30">
        <f>IF($B205="","",IF($L205="Online","Not applicable",IF(OR($M205="",$N205=""),"Details missing",IF($N205&gt;$M205,"Capacity exceeded","Capacity sufficient"))))</f>
        <v/>
      </c>
      <c r="X205" s="30">
        <f>IF($B205="","",IF(OR($C205="",$D205="",$E205="",$F205="",$G205="",$I205="",$J205="",$L205="",$N205="",$O205="",$Q205="",$R205="",$T205=""),"Complete required details",IF(OR($V205="Room conflict",$V205="Proctor conflict",$V205="Room and proctor conflict"),"Resolve scheduling conflict",IF($W205="Capacity exceeded","Move exam or reduce attendance",IF(AND($S205&lt;&gt;"",$S205&lt;TODAY(),$T205&lt;&gt;"Ready",$T205&lt;&gt;"Not required",$R205&lt;&gt;"Completed",$R205&lt;&gt;"Canceled"),"Materials overdue",IF(AND($E205&gt;=TODAY(),$E205&lt;=TODAY()+'Reference Data'!$B$3,OR($R205="Draft",$R205="Tentative")),"Confirm upcoming exam","No action needed"))))))</f>
        <v/>
      </c>
    </row>
  </sheetData>
  <autoFilter ref="A5:X205"/>
  <mergeCells count="1">
    <mergeCell ref="A1:X1"/>
  </mergeCells>
  <conditionalFormatting sqref="A6:X205">
    <cfRule type="expression" priority="1" dxfId="0" stopIfTrue="1">
      <formula>OR($X6="Resolve scheduling conflict",$X6="Move exam or reduce attendance",$X6="Materials overdue")</formula>
    </cfRule>
    <cfRule type="expression" priority="2" dxfId="1" stopIfTrue="1">
      <formula>=$R6="Canceled"</formula>
    </cfRule>
    <cfRule type="expression" priority="3" dxfId="2">
      <formula>OR($X6="Complete required details",$X6="Confirm upcoming exam")</formula>
    </cfRule>
    <cfRule type="expression" priority="4" dxfId="3">
      <formula>=$R6="Completed"</formula>
    </cfRule>
  </conditionalFormatting>
  <conditionalFormatting sqref="B6:B205">
    <cfRule type="expression" priority="5" dxfId="0">
      <formula>AND(B6&lt;&gt;"",COUNTIF($B$6:$B$205,B6)&gt;1)</formula>
    </cfRule>
  </conditionalFormatting>
  <conditionalFormatting sqref="F6:G205">
    <cfRule type="expression" priority="6" dxfId="0">
      <formula>AND($B6&lt;&gt;"",$F6&lt;&gt;"",$G6&lt;&gt;"",$G6&lt;=$F6)</formula>
    </cfRule>
  </conditionalFormatting>
  <conditionalFormatting sqref="N6:N205">
    <cfRule type="expression" priority="7" dxfId="2">
      <formula>AND($M6&gt;0,$N6&lt;=$M6,$N6/$M6&gt;='Reference Data'!$B$4)</formula>
    </cfRule>
  </conditionalFormatting>
  <dataValidations count="13">
    <dataValidation sqref="I6:I205" showDropDown="0" showInputMessage="0" showErrorMessage="1" allowBlank="0" errorTitle="Invalid Entry" error="Select a value from the approved list." type="list">
      <formula1>'Reference Data'!$B$8:$B$13</formula1>
    </dataValidation>
    <dataValidation sqref="J6:J205" showDropDown="0" showInputMessage="0" showErrorMessage="1" allowBlank="0" errorTitle="Invalid Entry" error="Select a value from the approved list." type="list">
      <formula1>'Reference Data'!$G$8:$G$13</formula1>
    </dataValidation>
    <dataValidation sqref="L6:L205" showDropDown="0" showInputMessage="0" showErrorMessage="1" allowBlank="0" errorTitle="Invalid Entry" error="Select a value from the approved list." type="list">
      <formula1>'Reference Data'!$A$8:$A$11</formula1>
    </dataValidation>
    <dataValidation sqref="O6:O205" showDropDown="0" showInputMessage="0" showErrorMessage="1" allowBlank="0" errorTitle="Invalid Entry" error="Select a value from the approved list." type="list">
      <formula1>'Reference Data'!$F$8:$F$15</formula1>
    </dataValidation>
    <dataValidation sqref="P6:P205" showDropDown="0" showInputMessage="0" showErrorMessage="1" allowBlank="0" errorTitle="Invalid Entry" error="Select a value from the approved list." type="list">
      <formula1>'Reference Data'!$F$8:$F$15</formula1>
    </dataValidation>
    <dataValidation sqref="Q6:Q205" showDropDown="0" showInputMessage="0" showErrorMessage="1" allowBlank="0" errorTitle="Invalid Entry" error="Select a value from the approved list." type="list">
      <formula1>'Reference Data'!$E$8:$E$14</formula1>
    </dataValidation>
    <dataValidation sqref="R6:R205" showDropDown="0" showInputMessage="0" showErrorMessage="1" allowBlank="0" errorTitle="Invalid Entry" error="Select a value from the approved list." type="list">
      <formula1>'Reference Data'!$C$8:$C$12</formula1>
    </dataValidation>
    <dataValidation sqref="T6:T205" showDropDown="0" showInputMessage="0" showErrorMessage="1" allowBlank="0" errorTitle="Invalid Entry" error="Select a value from the approved list." type="list">
      <formula1>'Reference Data'!$D$8:$D$11</formula1>
    </dataValidation>
    <dataValidation sqref="B6:B205" showDropDown="0" showInputMessage="0" showErrorMessage="1" allowBlank="0" errorTitle="Duplicate Exam ID" error="Each populated Exam ID must be unique." type="custom">
      <formula1>OR(B6="",COUNTIF($B$6:$B$205,B6)=1)</formula1>
    </dataValidation>
    <dataValidation sqref="E6:E205 S6:S205" showDropDown="0" showInputMessage="0" showErrorMessage="1" allowBlank="0" errorTitle="Invalid Date" error="Enter a date from 01/01/2020 through 12/31/2035." type="date" operator="between">
      <formula1>DATE(2020,1,1)</formula1>
      <formula2>DATE(2035,12,31)</formula2>
    </dataValidation>
    <dataValidation sqref="F6:F205" showDropDown="0" showInputMessage="0" showErrorMessage="1" allowBlank="0" errorTitle="Invalid Time" error="Enter a valid time from 12:00 AM through 11:59 PM." type="time" operator="between">
      <formula1>TIME(0,0,0)</formula1>
      <formula2>TIME(23,59,0)</formula2>
    </dataValidation>
    <dataValidation sqref="G6:G205" showDropDown="0" showInputMessage="0" showErrorMessage="1" allowBlank="0" errorTitle="Invalid End Time" error="End Time must be later than Start Time. Overnight exams are not supported." type="custom">
      <formula1>OR(G6="",F6="",G6&gt;F6)</formula1>
    </dataValidation>
    <dataValidation sqref="M6:N205" showDropDown="0" showInputMessage="0" showErrorMessage="1" allowBlank="0" errorTitle="Invalid Number" error="Enter a whole number from 0 through 10,000." type="whole" operator="between">
      <formula1>0</formula1>
      <formula2>10000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56" customWidth="1" min="3" max="3"/>
    <col width="24" customWidth="1" min="4" max="4"/>
    <col width="24" customWidth="1" min="5" max="5"/>
    <col width="28" customWidth="1" min="6" max="6"/>
    <col width="28" customWidth="1" min="7" max="7"/>
  </cols>
  <sheetData>
    <row r="1" ht="28" customHeight="1">
      <c r="A1" s="1" t="inlineStr">
        <is>
          <t>Planner Settings</t>
        </is>
      </c>
    </row>
    <row r="2">
      <c r="A2" s="31" t="inlineStr">
        <is>
          <t>Setting</t>
        </is>
      </c>
      <c r="B2" s="31" t="inlineStr">
        <is>
          <t>Value</t>
        </is>
      </c>
    </row>
    <row r="3">
      <c r="A3" s="32" t="inlineStr">
        <is>
          <t>Upcoming Window in Days</t>
        </is>
      </c>
      <c r="B3" s="33" t="n">
        <v>14</v>
      </c>
      <c r="C3" s="32" t="inlineStr">
        <is>
          <t>Used for upcoming exam KPIs and confirmation alerts.</t>
        </is>
      </c>
    </row>
    <row r="4">
      <c r="A4" s="32" t="inlineStr">
        <is>
          <t>Capacity Warning Threshold</t>
        </is>
      </c>
      <c r="B4" s="34" t="n">
        <v>0.9</v>
      </c>
      <c r="C4" s="32" t="inlineStr">
        <is>
          <t>Highlights expected attendance at or above this share of room capacity.</t>
        </is>
      </c>
    </row>
    <row r="7">
      <c r="A7" s="11" t="inlineStr">
        <is>
          <t>Delivery Mode</t>
        </is>
      </c>
      <c r="B7" s="11" t="inlineStr">
        <is>
          <t>Time Zone</t>
        </is>
      </c>
      <c r="C7" s="11" t="inlineStr">
        <is>
          <t>Schedule Status</t>
        </is>
      </c>
      <c r="D7" s="11" t="inlineStr">
        <is>
          <t>Materials Status</t>
        </is>
      </c>
      <c r="E7" s="11" t="inlineStr">
        <is>
          <t>Accommodation Setup</t>
        </is>
      </c>
      <c r="F7" s="11" t="inlineStr">
        <is>
          <t>Proctor</t>
        </is>
      </c>
      <c r="G7" s="11" t="inlineStr">
        <is>
          <t>Building or Platform</t>
        </is>
      </c>
    </row>
    <row r="8">
      <c r="A8" s="35" t="inlineStr">
        <is>
          <t>In Person</t>
        </is>
      </c>
      <c r="B8" s="35" t="inlineStr">
        <is>
          <t>Eastern Time</t>
        </is>
      </c>
      <c r="C8" s="35" t="inlineStr">
        <is>
          <t>Draft</t>
        </is>
      </c>
      <c r="D8" s="35" t="inlineStr">
        <is>
          <t>Not started</t>
        </is>
      </c>
      <c r="E8" s="35" t="inlineStr">
        <is>
          <t>Standard setup</t>
        </is>
      </c>
      <c r="F8" s="35" t="inlineStr">
        <is>
          <t>Avery Brooks</t>
        </is>
      </c>
      <c r="G8" s="35" t="inlineStr">
        <is>
          <t>Northstar Learning Center</t>
        </is>
      </c>
    </row>
    <row r="9">
      <c r="A9" s="36" t="inlineStr">
        <is>
          <t>Online</t>
        </is>
      </c>
      <c r="B9" s="36" t="inlineStr">
        <is>
          <t>Central Time</t>
        </is>
      </c>
      <c r="C9" s="36" t="inlineStr">
        <is>
          <t>Tentative</t>
        </is>
      </c>
      <c r="D9" s="36" t="inlineStr">
        <is>
          <t>In preparation</t>
        </is>
      </c>
      <c r="E9" s="36" t="inlineStr">
        <is>
          <t>Extended-time room</t>
        </is>
      </c>
      <c r="F9" s="36" t="inlineStr">
        <is>
          <t>Jordan Lee</t>
        </is>
      </c>
      <c r="G9" s="36" t="inlineStr">
        <is>
          <t>Harborview Training Annex</t>
        </is>
      </c>
    </row>
    <row r="10">
      <c r="A10" s="35" t="inlineStr">
        <is>
          <t>Hybrid</t>
        </is>
      </c>
      <c r="B10" s="35" t="inlineStr">
        <is>
          <t>Mountain Time</t>
        </is>
      </c>
      <c r="C10" s="35" t="inlineStr">
        <is>
          <t>Confirmed</t>
        </is>
      </c>
      <c r="D10" s="35" t="inlineStr">
        <is>
          <t>Ready</t>
        </is>
      </c>
      <c r="E10" s="35" t="inlineStr">
        <is>
          <t>Reduced-distraction room</t>
        </is>
      </c>
      <c r="F10" s="35" t="inlineStr">
        <is>
          <t>Morgan Patel</t>
        </is>
      </c>
      <c r="G10" s="35" t="inlineStr">
        <is>
          <t>Redwood Skills Campus</t>
        </is>
      </c>
    </row>
    <row r="11">
      <c r="A11" s="36" t="inlineStr">
        <is>
          <t>Testing Center</t>
        </is>
      </c>
      <c r="B11" s="36" t="inlineStr">
        <is>
          <t>Pacific Time</t>
        </is>
      </c>
      <c r="C11" s="36" t="inlineStr">
        <is>
          <t>Completed</t>
        </is>
      </c>
      <c r="D11" s="36" t="inlineStr">
        <is>
          <t>Not required</t>
        </is>
      </c>
      <c r="E11" s="36" t="inlineStr">
        <is>
          <t>Accessible workstation</t>
        </is>
      </c>
      <c r="F11" s="36" t="inlineStr">
        <is>
          <t>Casey Rivera</t>
        </is>
      </c>
      <c r="G11" s="36" t="inlineStr">
        <is>
          <t>Summit Testing Center</t>
        </is>
      </c>
    </row>
    <row r="12">
      <c r="B12" s="35" t="inlineStr">
        <is>
          <t>Alaska Time</t>
        </is>
      </c>
      <c r="C12" s="35" t="inlineStr">
        <is>
          <t>Canceled</t>
        </is>
      </c>
      <c r="E12" s="35" t="inlineStr">
        <is>
          <t>Reader or scribe station</t>
        </is>
      </c>
      <c r="F12" s="35" t="inlineStr">
        <is>
          <t>Taylor Nguyen</t>
        </is>
      </c>
      <c r="G12" s="35" t="inlineStr">
        <is>
          <t>Northstar Virtual Classroom</t>
        </is>
      </c>
    </row>
    <row r="13">
      <c r="B13" s="36" t="inlineStr">
        <is>
          <t>Hawaii-Aleutian Time</t>
        </is>
      </c>
      <c r="E13" s="36" t="inlineStr">
        <is>
          <t>Multiple setups</t>
        </is>
      </c>
      <c r="F13" s="36" t="inlineStr">
        <is>
          <t>Riley Morgan</t>
        </is>
      </c>
      <c r="G13" s="36" t="inlineStr">
        <is>
          <t>Meridian Exam Portal</t>
        </is>
      </c>
    </row>
    <row r="14">
      <c r="E14" s="35" t="inlineStr">
        <is>
          <t>Not applicable</t>
        </is>
      </c>
      <c r="F14" s="35" t="inlineStr">
        <is>
          <t>Cameron Ellis</t>
        </is>
      </c>
    </row>
    <row r="15">
      <c r="F15" s="36" t="inlineStr">
        <is>
          <t>Quinn Parker</t>
        </is>
      </c>
    </row>
  </sheetData>
  <mergeCells count="1">
    <mergeCell ref="A1:G1"/>
  </mergeCells>
  <dataValidations count="2">
    <dataValidation sqref="B3" showDropDown="0" showInputMessage="0" showErrorMessage="1" allowBlank="0" errorTitle="Invalid Setting" error="Enter a whole number from 1 through 90." type="whole" operator="between">
      <formula1>1</formula1>
      <formula2>90</formula2>
    </dataValidation>
    <dataValidation sqref="B4" showDropDown="0" showInputMessage="0" showErrorMessage="1" allowBlank="0" errorTitle="Invalid Setting" error="Enter a percentage from 50% through 100%." type="decimal" operator="between">
      <formula1>0.5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28" customHeight="1">
      <c r="A1" s="1" t="inlineStr">
        <is>
          <t>Exam Schedule Planner Instructions</t>
        </is>
      </c>
    </row>
    <row r="3">
      <c r="A3" s="37" t="inlineStr">
        <is>
          <t>Getting Started</t>
        </is>
      </c>
      <c r="B3" s="37" t="n"/>
      <c r="C3" s="37" t="n"/>
      <c r="D3" s="37" t="n"/>
      <c r="E3" s="37" t="n"/>
      <c r="F3" s="37" t="n"/>
      <c r="G3" s="37" t="n"/>
      <c r="H3" s="37" t="n"/>
    </row>
    <row r="4" ht="30" customHeight="1">
      <c r="A4" s="35" t="inlineStr">
        <is>
          <t>1. Add one exam event per row on the Exam Schedule worksheet.</t>
        </is>
      </c>
      <c r="B4" s="38" t="n"/>
      <c r="C4" s="38" t="n"/>
      <c r="D4" s="38" t="n"/>
      <c r="E4" s="38" t="n"/>
      <c r="F4" s="38" t="n"/>
      <c r="G4" s="38" t="n"/>
      <c r="H4" s="38" t="n"/>
    </row>
    <row r="5" ht="30" customHeight="1">
      <c r="A5" s="36" t="inlineStr">
        <is>
          <t>2. Complete blue input cells and leave gray calculated cells unchanged.</t>
        </is>
      </c>
      <c r="B5" s="39" t="n"/>
      <c r="C5" s="39" t="n"/>
      <c r="D5" s="39" t="n"/>
      <c r="E5" s="39" t="n"/>
      <c r="F5" s="39" t="n"/>
      <c r="G5" s="39" t="n"/>
      <c r="H5" s="39" t="n"/>
    </row>
    <row r="6" ht="30" customHeight="1">
      <c r="A6" s="35" t="inlineStr">
        <is>
          <t>3. Use a unique Exam ID for every event.</t>
        </is>
      </c>
      <c r="B6" s="38" t="n"/>
      <c r="C6" s="38" t="n"/>
      <c r="D6" s="38" t="n"/>
      <c r="E6" s="38" t="n"/>
      <c r="F6" s="38" t="n"/>
      <c r="G6" s="38" t="n"/>
      <c r="H6" s="38" t="n"/>
    </row>
    <row r="7" ht="30" customHeight="1">
      <c r="A7" s="36" t="inlineStr">
        <is>
          <t>4. Use the dropdown values whenever a dropdown is provided.</t>
        </is>
      </c>
      <c r="B7" s="39" t="n"/>
      <c r="C7" s="39" t="n"/>
      <c r="D7" s="39" t="n"/>
      <c r="E7" s="39" t="n"/>
      <c r="F7" s="39" t="n"/>
      <c r="G7" s="39" t="n"/>
      <c r="H7" s="39" t="n"/>
    </row>
    <row r="8" ht="30" customHeight="1">
      <c r="A8" s="35" t="inlineStr">
        <is>
          <t>5. Do not enter student names, student identifiers, grades, medical information, or other student-level details.</t>
        </is>
      </c>
      <c r="B8" s="38" t="n"/>
      <c r="C8" s="38" t="n"/>
      <c r="D8" s="38" t="n"/>
      <c r="E8" s="38" t="n"/>
      <c r="F8" s="38" t="n"/>
      <c r="G8" s="38" t="n"/>
      <c r="H8" s="38" t="n"/>
    </row>
    <row r="10">
      <c r="A10" s="37" t="inlineStr">
        <is>
          <t>Scheduling Rules</t>
        </is>
      </c>
      <c r="B10" s="37" t="n"/>
      <c r="C10" s="37" t="n"/>
      <c r="D10" s="37" t="n"/>
      <c r="E10" s="37" t="n"/>
      <c r="F10" s="37" t="n"/>
      <c r="G10" s="37" t="n"/>
      <c r="H10" s="37" t="n"/>
    </row>
    <row r="11" ht="30" customHeight="1">
      <c r="A11" s="36" t="inlineStr">
        <is>
          <t>• End Time must be later than Start Time. Overnight exams are not supported.</t>
        </is>
      </c>
      <c r="B11" s="39" t="n"/>
      <c r="C11" s="39" t="n"/>
      <c r="D11" s="39" t="n"/>
      <c r="E11" s="39" t="n"/>
      <c r="F11" s="39" t="n"/>
      <c r="G11" s="39" t="n"/>
      <c r="H11" s="39" t="n"/>
    </row>
    <row r="12" ht="30" customHeight="1">
      <c r="A12" s="35" t="inlineStr">
        <is>
          <t>• Canceled exams are excluded from conflict checks.</t>
        </is>
      </c>
      <c r="B12" s="38" t="n"/>
      <c r="C12" s="38" t="n"/>
      <c r="D12" s="38" t="n"/>
      <c r="E12" s="38" t="n"/>
      <c r="F12" s="38" t="n"/>
      <c r="G12" s="38" t="n"/>
      <c r="H12" s="38" t="n"/>
    </row>
    <row r="13" ht="30" customHeight="1">
      <c r="A13" s="36" t="inlineStr">
        <is>
          <t>• Room conflicts use the Room or Meeting Code. Proctor conflicts use the Lead Proctor.</t>
        </is>
      </c>
      <c r="B13" s="39" t="n"/>
      <c r="C13" s="39" t="n"/>
      <c r="D13" s="39" t="n"/>
      <c r="E13" s="39" t="n"/>
      <c r="F13" s="39" t="n"/>
      <c r="G13" s="39" t="n"/>
      <c r="H13" s="39" t="n"/>
    </row>
    <row r="14" ht="30" customHeight="1">
      <c r="A14" s="35" t="inlineStr">
        <is>
          <t>• Back-to-back exams are not overlapping when one ends exactly when the next begins.</t>
        </is>
      </c>
      <c r="B14" s="38" t="n"/>
      <c r="C14" s="38" t="n"/>
      <c r="D14" s="38" t="n"/>
      <c r="E14" s="38" t="n"/>
      <c r="F14" s="38" t="n"/>
      <c r="G14" s="38" t="n"/>
      <c r="H14" s="38" t="n"/>
    </row>
    <row r="15" ht="30" customHeight="1">
      <c r="A15" s="36" t="inlineStr">
        <is>
          <t>• Online exams may leave Room Capacity blank.</t>
        </is>
      </c>
      <c r="B15" s="39" t="n"/>
      <c r="C15" s="39" t="n"/>
      <c r="D15" s="39" t="n"/>
      <c r="E15" s="39" t="n"/>
      <c r="F15" s="39" t="n"/>
      <c r="G15" s="39" t="n"/>
      <c r="H15" s="39" t="n"/>
    </row>
    <row r="16" ht="30" customHeight="1">
      <c r="A16" s="35" t="inlineStr">
        <is>
          <t>• For in-person, hybrid, and testing-center exams, enter both Room Capacity and Expected Attendance.</t>
        </is>
      </c>
      <c r="B16" s="38" t="n"/>
      <c r="C16" s="38" t="n"/>
      <c r="D16" s="38" t="n"/>
      <c r="E16" s="38" t="n"/>
      <c r="F16" s="38" t="n"/>
      <c r="G16" s="38" t="n"/>
      <c r="H16" s="38" t="n"/>
    </row>
    <row r="18">
      <c r="A18" s="37" t="inlineStr">
        <is>
          <t>Alerts</t>
        </is>
      </c>
      <c r="B18" s="37" t="n"/>
      <c r="C18" s="37" t="n"/>
      <c r="D18" s="37" t="n"/>
      <c r="E18" s="37" t="n"/>
      <c r="F18" s="37" t="n"/>
      <c r="G18" s="37" t="n"/>
      <c r="H18" s="37" t="n"/>
    </row>
    <row r="19" ht="30" customHeight="1">
      <c r="A19" s="36" t="inlineStr">
        <is>
          <t>Complete required details — One or more required planning fields are blank.</t>
        </is>
      </c>
      <c r="B19" s="39" t="n"/>
      <c r="C19" s="39" t="n"/>
      <c r="D19" s="39" t="n"/>
      <c r="E19" s="39" t="n"/>
      <c r="F19" s="39" t="n"/>
      <c r="G19" s="39" t="n"/>
      <c r="H19" s="39" t="n"/>
    </row>
    <row r="20" ht="30" customHeight="1">
      <c r="A20" s="35" t="inlineStr">
        <is>
          <t>Resolve scheduling conflict — The room, lead proctor, or both overlap another active exam.</t>
        </is>
      </c>
      <c r="B20" s="38" t="n"/>
      <c r="C20" s="38" t="n"/>
      <c r="D20" s="38" t="n"/>
      <c r="E20" s="38" t="n"/>
      <c r="F20" s="38" t="n"/>
      <c r="G20" s="38" t="n"/>
      <c r="H20" s="38" t="n"/>
    </row>
    <row r="21" ht="30" customHeight="1">
      <c r="A21" s="36" t="inlineStr">
        <is>
          <t>Move exam or reduce attendance — Expected attendance exceeds room capacity.</t>
        </is>
      </c>
      <c r="B21" s="39" t="n"/>
      <c r="C21" s="39" t="n"/>
      <c r="D21" s="39" t="n"/>
      <c r="E21" s="39" t="n"/>
      <c r="F21" s="39" t="n"/>
      <c r="G21" s="39" t="n"/>
      <c r="H21" s="39" t="n"/>
    </row>
    <row r="22" ht="30" customHeight="1">
      <c r="A22" s="35" t="inlineStr">
        <is>
          <t>Materials overdue — The materials due date has passed and materials are not ready.</t>
        </is>
      </c>
      <c r="B22" s="38" t="n"/>
      <c r="C22" s="38" t="n"/>
      <c r="D22" s="38" t="n"/>
      <c r="E22" s="38" t="n"/>
      <c r="F22" s="38" t="n"/>
      <c r="G22" s="38" t="n"/>
      <c r="H22" s="38" t="n"/>
    </row>
    <row r="23" ht="30" customHeight="1">
      <c r="A23" s="36" t="inlineStr">
        <is>
          <t>Confirm upcoming exam — An exam inside the upcoming window remains Draft or Tentative.</t>
        </is>
      </c>
      <c r="B23" s="39" t="n"/>
      <c r="C23" s="39" t="n"/>
      <c r="D23" s="39" t="n"/>
      <c r="E23" s="39" t="n"/>
      <c r="F23" s="39" t="n"/>
      <c r="G23" s="39" t="n"/>
      <c r="H23" s="39" t="n"/>
    </row>
    <row r="24" ht="30" customHeight="1">
      <c r="A24" s="35" t="inlineStr">
        <is>
          <t>No action needed — No higher-priority issue was found.</t>
        </is>
      </c>
      <c r="B24" s="38" t="n"/>
      <c r="C24" s="38" t="n"/>
      <c r="D24" s="38" t="n"/>
      <c r="E24" s="38" t="n"/>
      <c r="F24" s="38" t="n"/>
      <c r="G24" s="38" t="n"/>
      <c r="H24" s="38" t="n"/>
    </row>
    <row r="26">
      <c r="A26" s="37" t="inlineStr">
        <is>
          <t>Dashboard Use</t>
        </is>
      </c>
      <c r="B26" s="37" t="n"/>
      <c r="C26" s="37" t="n"/>
      <c r="D26" s="37" t="n"/>
      <c r="E26" s="37" t="n"/>
      <c r="F26" s="37" t="n"/>
      <c r="G26" s="37" t="n"/>
      <c r="H26" s="37" t="n"/>
    </row>
    <row r="27" ht="30" customHeight="1">
      <c r="A27" s="36" t="inlineStr">
        <is>
          <t>• Dashboard metrics update from the Exam Schedule worksheet.</t>
        </is>
      </c>
      <c r="B27" s="39" t="n"/>
      <c r="C27" s="39" t="n"/>
      <c r="D27" s="39" t="n"/>
      <c r="E27" s="39" t="n"/>
      <c r="F27" s="39" t="n"/>
      <c r="G27" s="39" t="n"/>
      <c r="H27" s="39" t="n"/>
    </row>
    <row r="28" ht="30" customHeight="1">
      <c r="A28" s="35" t="inlineStr">
        <is>
          <t>• The Upcoming Window setting and capacity warning threshold are maintained on Reference Data.</t>
        </is>
      </c>
      <c r="B28" s="38" t="n"/>
      <c r="C28" s="38" t="n"/>
      <c r="D28" s="38" t="n"/>
      <c r="E28" s="38" t="n"/>
      <c r="F28" s="38" t="n"/>
      <c r="G28" s="38" t="n"/>
      <c r="H28" s="38" t="n"/>
    </row>
    <row r="29" ht="30" customHeight="1">
      <c r="A29" s="36" t="inlineStr">
        <is>
          <t>• Review all red and yellow rows before publishing or distributing an exam schedule.</t>
        </is>
      </c>
      <c r="B29" s="39" t="n"/>
      <c r="C29" s="39" t="n"/>
      <c r="D29" s="39" t="n"/>
      <c r="E29" s="39" t="n"/>
      <c r="F29" s="39" t="n"/>
      <c r="G29" s="39" t="n"/>
      <c r="H29" s="39" t="n"/>
    </row>
    <row r="30" ht="30" customHeight="1">
      <c r="A30" s="35" t="inlineStr">
        <is>
          <t>• Dashboard counts may show zero when no records are entered.</t>
        </is>
      </c>
      <c r="B30" s="38" t="n"/>
      <c r="C30" s="38" t="n"/>
      <c r="D30" s="38" t="n"/>
      <c r="E30" s="38" t="n"/>
      <c r="F30" s="38" t="n"/>
      <c r="G30" s="38" t="n"/>
      <c r="H30" s="38" t="n"/>
    </row>
    <row r="32">
      <c r="A32" s="37" t="inlineStr">
        <is>
          <t>Recommended Review Sequence</t>
        </is>
      </c>
      <c r="B32" s="37" t="n"/>
      <c r="C32" s="37" t="n"/>
      <c r="D32" s="37" t="n"/>
      <c r="E32" s="37" t="n"/>
      <c r="F32" s="37" t="n"/>
      <c r="G32" s="37" t="n"/>
      <c r="H32" s="37" t="n"/>
    </row>
    <row r="33" ht="30" customHeight="1">
      <c r="A33" s="36" t="inlineStr">
        <is>
          <t>1. Filter Action Needed to items other than No action needed.</t>
        </is>
      </c>
      <c r="B33" s="39" t="n"/>
      <c r="C33" s="39" t="n"/>
      <c r="D33" s="39" t="n"/>
      <c r="E33" s="39" t="n"/>
      <c r="F33" s="39" t="n"/>
      <c r="G33" s="39" t="n"/>
      <c r="H33" s="39" t="n"/>
    </row>
    <row r="34" ht="30" customHeight="1">
      <c r="A34" s="35" t="inlineStr">
        <is>
          <t>2. Resolve room and proctor conflicts.</t>
        </is>
      </c>
      <c r="B34" s="38" t="n"/>
      <c r="C34" s="38" t="n"/>
      <c r="D34" s="38" t="n"/>
      <c r="E34" s="38" t="n"/>
      <c r="F34" s="38" t="n"/>
      <c r="G34" s="38" t="n"/>
      <c r="H34" s="38" t="n"/>
    </row>
    <row r="35" ht="30" customHeight="1">
      <c r="A35" s="36" t="inlineStr">
        <is>
          <t>3. Resolve capacity issues.</t>
        </is>
      </c>
      <c r="B35" s="39" t="n"/>
      <c r="C35" s="39" t="n"/>
      <c r="D35" s="39" t="n"/>
      <c r="E35" s="39" t="n"/>
      <c r="F35" s="39" t="n"/>
      <c r="G35" s="39" t="n"/>
      <c r="H35" s="39" t="n"/>
    </row>
    <row r="36" ht="30" customHeight="1">
      <c r="A36" s="35" t="inlineStr">
        <is>
          <t>4. Complete missing details.</t>
        </is>
      </c>
      <c r="B36" s="38" t="n"/>
      <c r="C36" s="38" t="n"/>
      <c r="D36" s="38" t="n"/>
      <c r="E36" s="38" t="n"/>
      <c r="F36" s="38" t="n"/>
      <c r="G36" s="38" t="n"/>
      <c r="H36" s="38" t="n"/>
    </row>
    <row r="37" ht="30" customHeight="1">
      <c r="A37" s="36" t="inlineStr">
        <is>
          <t>5. Confirm upcoming Draft or Tentative exams.</t>
        </is>
      </c>
      <c r="B37" s="39" t="n"/>
      <c r="C37" s="39" t="n"/>
      <c r="D37" s="39" t="n"/>
      <c r="E37" s="39" t="n"/>
      <c r="F37" s="39" t="n"/>
      <c r="G37" s="39" t="n"/>
      <c r="H37" s="39" t="n"/>
    </row>
    <row r="38" ht="30" customHeight="1">
      <c r="A38" s="35" t="inlineStr">
        <is>
          <t>6. Verify materials readiness.</t>
        </is>
      </c>
      <c r="B38" s="38" t="n"/>
      <c r="C38" s="38" t="n"/>
      <c r="D38" s="38" t="n"/>
      <c r="E38" s="38" t="n"/>
      <c r="F38" s="38" t="n"/>
      <c r="G38" s="38" t="n"/>
      <c r="H38" s="38" t="n"/>
    </row>
    <row r="39" ht="30" customHeight="1">
      <c r="A39" s="36" t="inlineStr">
        <is>
          <t>7. Review canceled and completed events for accurate status.</t>
        </is>
      </c>
      <c r="B39" s="39" t="n"/>
      <c r="C39" s="39" t="n"/>
      <c r="D39" s="39" t="n"/>
      <c r="E39" s="39" t="n"/>
      <c r="F39" s="39" t="n"/>
      <c r="G39" s="39" t="n"/>
      <c r="H39" s="39" t="n"/>
    </row>
    <row r="41">
      <c r="A41" s="37" t="inlineStr">
        <is>
          <t>Workbook Limitations</t>
        </is>
      </c>
      <c r="B41" s="37" t="n"/>
      <c r="C41" s="37" t="n"/>
      <c r="D41" s="37" t="n"/>
      <c r="E41" s="37" t="n"/>
      <c r="F41" s="37" t="n"/>
      <c r="G41" s="37" t="n"/>
      <c r="H41" s="37" t="n"/>
    </row>
    <row r="42" ht="30" customHeight="1">
      <c r="A42" s="35" t="inlineStr">
        <is>
          <t>• The workbook does not assign students to exams.</t>
        </is>
      </c>
      <c r="B42" s="38" t="n"/>
      <c r="C42" s="38" t="n"/>
      <c r="D42" s="38" t="n"/>
      <c r="E42" s="38" t="n"/>
      <c r="F42" s="38" t="n"/>
      <c r="G42" s="38" t="n"/>
      <c r="H42" s="38" t="n"/>
    </row>
    <row r="43" ht="30" customHeight="1">
      <c r="A43" s="36" t="inlineStr">
        <is>
          <t>• The workbook does not send notifications.</t>
        </is>
      </c>
      <c r="B43" s="39" t="n"/>
      <c r="C43" s="39" t="n"/>
      <c r="D43" s="39" t="n"/>
      <c r="E43" s="39" t="n"/>
      <c r="F43" s="39" t="n"/>
      <c r="G43" s="39" t="n"/>
      <c r="H43" s="39" t="n"/>
    </row>
    <row r="44" ht="30" customHeight="1">
      <c r="A44" s="35" t="inlineStr">
        <is>
          <t>• The workbook does not reserve rooms or online platforms.</t>
        </is>
      </c>
      <c r="B44" s="38" t="n"/>
      <c r="C44" s="38" t="n"/>
      <c r="D44" s="38" t="n"/>
      <c r="E44" s="38" t="n"/>
      <c r="F44" s="38" t="n"/>
      <c r="G44" s="38" t="n"/>
      <c r="H44" s="38" t="n"/>
    </row>
    <row r="45" ht="30" customHeight="1">
      <c r="A45" s="36" t="inlineStr">
        <is>
          <t>• The workbook does not validate institutional policy or legal requirements.</t>
        </is>
      </c>
      <c r="B45" s="39" t="n"/>
      <c r="C45" s="39" t="n"/>
      <c r="D45" s="39" t="n"/>
      <c r="E45" s="39" t="n"/>
      <c r="F45" s="39" t="n"/>
      <c r="G45" s="39" t="n"/>
      <c r="H45" s="39" t="n"/>
    </row>
    <row r="46" ht="30" customHeight="1">
      <c r="A46" s="35" t="inlineStr">
        <is>
          <t>• Dates and alerts using TODAY update according to the computer’s Excel date.</t>
        </is>
      </c>
      <c r="B46" s="38" t="n"/>
      <c r="C46" s="38" t="n"/>
      <c r="D46" s="38" t="n"/>
      <c r="E46" s="38" t="n"/>
      <c r="F46" s="38" t="n"/>
      <c r="G46" s="38" t="n"/>
      <c r="H46" s="38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2026-09-07T07:10:54Z</dcterms:created>
  <dcterms:modified xmlns:dcterms="http://purl.org/dc/terms/" xmlns:xsi="http://www.w3.org/2001/XMLSchema-instance" xsi:type="dcterms:W3CDTF">2026-09-07T07:10:55+00:00Z</dcterms:modified>
</cp:coreProperties>
</file>