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ourse Schedule" sheetId="2" state="visible" r:id="rId2"/>
    <sheet xmlns:r="http://schemas.openxmlformats.org/officeDocument/2006/relationships" name="Rooms" sheetId="3" state="visible" r:id="rId3"/>
    <sheet xmlns:r="http://schemas.openxmlformats.org/officeDocument/2006/relationships" name="Instructors" sheetId="4" state="visible" r:id="rId4"/>
    <sheet xmlns:r="http://schemas.openxmlformats.org/officeDocument/2006/relationships" name="Instru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mm/dd/yyyy"/>
    <numFmt numFmtId="166" formatCode="0.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40545A"/>
      <sz val="11"/>
    </font>
    <font>
      <name val="Aptos"/>
      <b val="1"/>
      <color rgb="00FFFFFF"/>
      <sz val="10"/>
    </font>
    <font>
      <name val="Aptos"/>
      <color rgb="00263238"/>
      <sz val="10"/>
    </font>
    <font>
      <name val="Aptos"/>
      <b val="1"/>
      <color rgb="002F6F73"/>
      <sz val="10"/>
    </font>
    <font>
      <name val="Aptos Display"/>
      <b val="1"/>
      <color rgb="00183B4E"/>
      <sz val="20"/>
    </font>
    <font>
      <name val="Aptos"/>
      <b val="1"/>
      <color rgb="00183B4E"/>
      <sz val="12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F0F5"/>
      </patternFill>
    </fill>
    <fill>
      <patternFill patternType="solid">
        <fgColor rgb="00DCE6F1"/>
      </patternFill>
    </fill>
    <fill>
      <patternFill patternType="solid">
        <fgColor rgb="00F3F7F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pivotButton="0" quotePrefix="0" xfId="0"/>
    <xf numFmtId="0" fontId="4" fillId="5" borderId="1" pivotButton="0" quotePrefix="0" xfId="0"/>
    <xf numFmtId="0" fontId="5" fillId="7" borderId="1" pivotButton="0" quotePrefix="0" xfId="0"/>
    <xf numFmtId="0" fontId="0" fillId="7" borderId="1" pivotButton="0" quotePrefix="0" xfId="0"/>
    <xf numFmtId="1" fontId="6" fillId="7" borderId="1" pivotButton="0" quotePrefix="0" xfId="0"/>
    <xf numFmtId="164" fontId="6" fillId="7" borderId="1" pivotButton="0" quotePrefix="0" xfId="0"/>
    <xf numFmtId="0" fontId="0" fillId="4" borderId="1" pivotButton="0" quotePrefix="0" xfId="0"/>
    <xf numFmtId="0" fontId="0" fillId="8" borderId="1" pivotButton="0" quotePrefix="0" xfId="0"/>
    <xf numFmtId="0" fontId="7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5" fontId="4" fillId="5" borderId="1" pivotButton="0" quotePrefix="0" xfId="0"/>
    <xf numFmtId="18" fontId="4" fillId="5" borderId="1" pivotButton="0" quotePrefix="0" xfId="0"/>
    <xf numFmtId="2" fontId="4" fillId="6" borderId="1" pivotButton="0" quotePrefix="0" xfId="0"/>
    <xf numFmtId="0" fontId="4" fillId="6" borderId="1" pivotButton="0" quotePrefix="0" xfId="0"/>
    <xf numFmtId="164" fontId="4" fillId="6" borderId="1" pivotButton="0" quotePrefix="0" xfId="0"/>
    <xf numFmtId="166" fontId="4" fillId="5" borderId="1" pivotButton="0" quotePrefix="0" xfId="0"/>
    <xf numFmtId="0" fontId="3" fillId="3" borderId="0" applyAlignment="1" pivotButton="0" quotePrefix="0" xfId="0">
      <alignment horizontal="left" vertical="center"/>
    </xf>
    <xf numFmtId="0" fontId="3" fillId="3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0" borderId="0" applyAlignment="1" pivotButton="0" quotePrefix="0" xfId="0">
      <alignment horizontal="left" vertical="center" wrapText="1"/>
    </xf>
    <xf numFmtId="164" fontId="6" fillId="7" borderId="1" pivotButton="0" quotePrefix="0" xfId="0"/>
    <xf numFmtId="165" fontId="4" fillId="5" borderId="1" pivotButton="0" quotePrefix="0" xfId="0"/>
    <xf numFmtId="164" fontId="4" fillId="6" borderId="1" pivotButton="0" quotePrefix="0" xfId="0"/>
    <xf numFmtId="166" fontId="4" fillId="5" borderId="1" pivotButton="0" quotePrefix="0" xfId="0"/>
  </cellXfs>
  <cellStyles count="1">
    <cellStyle name="Normal" xfId="0" builtinId="0" hidden="0"/>
  </cellStyles>
  <dxfs count="6">
    <dxf>
      <font>
        <name val="Aptos"/>
        <b val="1"/>
        <color rgb="002F7D5B"/>
        <sz val="10"/>
      </font>
      <fill>
        <patternFill patternType="solid">
          <fgColor rgb="00D9EAD3"/>
        </patternFill>
      </fill>
    </dxf>
    <dxf>
      <font>
        <name val="Aptos"/>
        <b val="1"/>
        <color rgb="00B7473A"/>
        <sz val="10"/>
      </font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ont>
        <name val="Aptos"/>
        <color rgb="00666666"/>
        <sz val="10"/>
      </font>
      <fill>
        <patternFill patternType="solid">
          <fgColor rgb="00E7E6E6"/>
        </patternFill>
      </fill>
    </dxf>
    <dxf>
      <fill>
        <patternFill patternType="solid">
          <fgColor rgb="00FFF2CC"/>
        </patternFill>
      </fill>
    </dxf>
    <dxf>
      <font>
        <name val="Aptos"/>
        <color rgb="002F7D5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Sections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'Dashboard'!$A$16:$A$18</f>
            </numRef>
          </cat>
          <val>
            <numRef>
              <f>'Dashboard'!$B$16:$B$18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Sections by Meeting Day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'Dashboard'!$A$23:$A$29</f>
            </numRef>
          </cat>
          <val>
            <numRef>
              <f>'Dashboard'!$B$23:$B$29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28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ourseScheduleTable" displayName="CourseScheduleTable" ref="A5:AD155" headerRowCount="1">
  <autoFilter ref="A5:AD155"/>
  <tableColumns count="30">
    <tableColumn id="1" name="Section ID"/>
    <tableColumn id="2" name="Term"/>
    <tableColumn id="3" name="Department"/>
    <tableColumn id="4" name="Course Code"/>
    <tableColumn id="5" name="Course Title"/>
    <tableColumn id="6" name="Section"/>
    <tableColumn id="7" name="Status"/>
    <tableColumn id="8" name="Delivery Mode"/>
    <tableColumn id="9" name="Start Date"/>
    <tableColumn id="10" name="End Date"/>
    <tableColumn id="11" name="Start Time"/>
    <tableColumn id="12" name="End Time"/>
    <tableColumn id="13" name="Monday"/>
    <tableColumn id="14" name="Tuesday"/>
    <tableColumn id="15" name="Wednesday"/>
    <tableColumn id="16" name="Thursday"/>
    <tableColumn id="17" name="Friday"/>
    <tableColumn id="18" name="Saturday"/>
    <tableColumn id="19" name="Sunday"/>
    <tableColumn id="20" name="Room ID"/>
    <tableColumn id="21" name="Instructor ID"/>
    <tableColumn id="22" name="Expected Enrollment"/>
    <tableColumn id="23" name="Duration Hours"/>
    <tableColumn id="24" name="Weekly Contact Hours"/>
    <tableColumn id="25" name="Room Capacity"/>
    <tableColumn id="26" name="Room Utilization"/>
    <tableColumn id="27" name="Room Conflict"/>
    <tableColumn id="28" name="Instructor Conflict"/>
    <tableColumn id="29" name="Capacity Alert"/>
    <tableColumn id="30" name="Schedule Ale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oomsTable" displayName="RoomsTable" ref="A5:H101" headerRowCount="1">
  <autoFilter ref="A5:H101"/>
  <tableColumns count="8">
    <tableColumn id="1" name="Room ID"/>
    <tableColumn id="2" name="Building"/>
    <tableColumn id="3" name="Room Name"/>
    <tableColumn id="4" name="Capacity"/>
    <tableColumn id="5" name="Room Type"/>
    <tableColumn id="6" name="Active"/>
    <tableColumn id="7" name="Scheduled Sections"/>
    <tableColumn id="8" name="Room Record Aler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InstructorsTable" displayName="InstructorsTable" ref="A5:H101" headerRowCount="1">
  <autoFilter ref="A5:H101"/>
  <tableColumns count="8">
    <tableColumn id="1" name="Instructor ID"/>
    <tableColumn id="2" name="Instructor Name"/>
    <tableColumn id="3" name="Home Department"/>
    <tableColumn id="4" name="Active"/>
    <tableColumn id="5" name="Maximum Weekly Hours"/>
    <tableColumn id="6" name="Assigned Sections"/>
    <tableColumn id="7" name="Assigned Weekly Hours"/>
    <tableColumn id="8" name="Instructor Record Ale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3" customWidth="1" min="3" max="3"/>
    <col width="15" customWidth="1" min="4" max="4"/>
    <col width="23" customWidth="1" min="5" max="5"/>
    <col width="15" customWidth="1" min="6" max="6"/>
    <col width="25" customWidth="1" min="7" max="7"/>
    <col width="15" customWidth="1" min="8" max="8"/>
  </cols>
  <sheetData>
    <row r="1" ht="31" customHeight="1">
      <c r="A1" s="1" t="inlineStr">
        <is>
          <t>Master Course Schedule Planner</t>
        </is>
      </c>
    </row>
    <row r="2" ht="31" customHeight="1">
      <c r="A2" s="3" t="inlineStr">
        <is>
          <t>Schedule status, capacity, room conflicts, and instructor conflicts.</t>
        </is>
      </c>
    </row>
    <row r="3"/>
    <row r="4">
      <c r="A4" s="4" t="inlineStr">
        <is>
          <t>Selected Term</t>
        </is>
      </c>
      <c r="B4" s="5" t="inlineStr">
        <is>
          <t>All Terms</t>
        </is>
      </c>
      <c r="D4" s="4" t="inlineStr">
        <is>
          <t>Section Status</t>
        </is>
      </c>
      <c r="E4" s="5" t="inlineStr">
        <is>
          <t>All Statuses</t>
        </is>
      </c>
    </row>
    <row r="5"/>
    <row r="6"/>
    <row r="7">
      <c r="A7" s="6" t="inlineStr">
        <is>
          <t>Active Sections</t>
        </is>
      </c>
      <c r="B7" s="7" t="n"/>
      <c r="C7" s="6" t="inlineStr">
        <is>
          <t>Confirmed Sections</t>
        </is>
      </c>
      <c r="D7" s="7" t="n"/>
      <c r="E7" s="6" t="inlineStr">
        <is>
          <t>Expected Enrollment</t>
        </is>
      </c>
      <c r="F7" s="7" t="n"/>
      <c r="G7" s="6" t="inlineStr">
        <is>
          <t>Average Room Utilization</t>
        </is>
      </c>
      <c r="H7" s="7" t="n"/>
    </row>
    <row r="8">
      <c r="A8" s="8">
        <f>SUMPRODUCT(--('Course Schedule'!$A$6:$A$155&lt;&gt;""),--((($E$4="Canceled")+('Course Schedule'!$G$6:$G$155&lt;&gt;"Canceled"))&gt;0),--((($B$4="All Terms")+('Course Schedule'!$B$6:$B$155=$B$4))&gt;0),--((($E$4="All Statuses")+('Course Schedule'!$G$6:$G$155=$E$4))&gt;0))</f>
        <v/>
      </c>
      <c r="B8" s="7" t="n"/>
      <c r="C8" s="8">
        <f>SUMPRODUCT(--('Course Schedule'!$A$6:$A$155&lt;&gt;""),--('Course Schedule'!$G$6:$G$155="Confirmed"),--((($B$4="All Terms")+('Course Schedule'!$B$6:$B$155=$B$4))&gt;0),--((($E$4="All Statuses")+('Course Schedule'!$G$6:$G$155=$E$4))&gt;0))</f>
        <v/>
      </c>
      <c r="D8" s="7" t="n"/>
      <c r="E8" s="8">
        <f>SUMPRODUCT(N('Course Schedule'!$V$6:$V$155),--('Course Schedule'!$A$6:$A$155&lt;&gt;""),--((($E$4="Canceled")+('Course Schedule'!$G$6:$G$155&lt;&gt;"Canceled"))&gt;0),--((($B$4="All Terms")+('Course Schedule'!$B$6:$B$155=$B$4))&gt;0),--((($E$4="All Statuses")+('Course Schedule'!$G$6:$G$155=$E$4))&gt;0))</f>
        <v/>
      </c>
      <c r="F8" s="7" t="n"/>
      <c r="G8" s="27">
        <f>IFERROR(AVERAGE('Course Schedule'!$Z$6:$Z$155),0)</f>
        <v/>
      </c>
      <c r="H8" s="7" t="n"/>
    </row>
    <row r="9"/>
    <row r="10">
      <c r="A10" s="6" t="inlineStr">
        <is>
          <t>Room Conflicts</t>
        </is>
      </c>
      <c r="B10" s="7" t="n"/>
      <c r="C10" s="6" t="inlineStr">
        <is>
          <t>Instructor Conflicts</t>
        </is>
      </c>
      <c r="D10" s="7" t="n"/>
      <c r="E10" s="6" t="inlineStr">
        <is>
          <t>Capacity Alerts</t>
        </is>
      </c>
      <c r="F10" s="7" t="n"/>
      <c r="G10" s="6" t="inlineStr">
        <is>
          <t>Sections Requiring Review</t>
        </is>
      </c>
      <c r="H10" s="7" t="n"/>
    </row>
    <row r="11">
      <c r="A11" s="8">
        <f>SUMPRODUCT(--('Course Schedule'!$A$6:$A$155&lt;&gt;""),--('Course Schedule'!$AA$6:$AA$155="Conflict"),--((($B$4="All Terms")+('Course Schedule'!$B$6:$B$155=$B$4))&gt;0),--((($E$4="All Statuses")+('Course Schedule'!$G$6:$G$155=$E$4))&gt;0))</f>
        <v/>
      </c>
      <c r="B11" s="7" t="n"/>
      <c r="C11" s="8">
        <f>SUMPRODUCT(--('Course Schedule'!$A$6:$A$155&lt;&gt;""),--('Course Schedule'!$AB$6:$AB$155="Conflict"),--((($B$4="All Terms")+('Course Schedule'!$B$6:$B$155=$B$4))&gt;0),--((($E$4="All Statuses")+('Course Schedule'!$G$6:$G$155=$E$4))&gt;0))</f>
        <v/>
      </c>
      <c r="D11" s="7" t="n"/>
      <c r="E11" s="8">
        <f>SUMPRODUCT(--('Course Schedule'!$A$6:$A$155&lt;&gt;""),--('Course Schedule'!$AC$6:$AC$155="Over Capacity"),--((($B$4="All Terms")+('Course Schedule'!$B$6:$B$155=$B$4))&gt;0),--((($E$4="All Statuses")+('Course Schedule'!$G$6:$G$155=$E$4))&gt;0))</f>
        <v/>
      </c>
      <c r="F11" s="7" t="n"/>
      <c r="G11" s="8">
        <f>SUMPRODUCT(--('Course Schedule'!$A$6:$A$155&lt;&gt;""),--('Course Schedule'!$AD$6:$AD$155&lt;&gt;""),--('Course Schedule'!$AD$6:$AD$155&lt;&gt;"Ready"),--((($B$4="All Terms")+('Course Schedule'!$B$6:$B$155=$B$4))&gt;0),--((($E$4="All Statuses")+('Course Schedule'!$G$6:$G$155=$E$4))&gt;0))</f>
        <v/>
      </c>
      <c r="H11" s="7" t="n"/>
    </row>
    <row r="12"/>
    <row r="13"/>
    <row r="14"/>
    <row r="15">
      <c r="A15" s="4" t="inlineStr">
        <is>
          <t>Section Status</t>
        </is>
      </c>
      <c r="B15" s="4" t="inlineStr">
        <is>
          <t>Section Count</t>
        </is>
      </c>
    </row>
    <row r="16">
      <c r="A16" s="10" t="inlineStr">
        <is>
          <t>Draft</t>
        </is>
      </c>
      <c r="B16" s="10">
        <f>COUNTIF('Course Schedule'!$G$6:$G$155,$A16)</f>
        <v/>
      </c>
    </row>
    <row r="17">
      <c r="A17" s="11" t="inlineStr">
        <is>
          <t>Confirmed</t>
        </is>
      </c>
      <c r="B17" s="11">
        <f>COUNTIF('Course Schedule'!$G$6:$G$155,$A17)</f>
        <v/>
      </c>
    </row>
    <row r="18">
      <c r="A18" s="10" t="inlineStr">
        <is>
          <t>Canceled</t>
        </is>
      </c>
      <c r="B18" s="10">
        <f>COUNTIF('Course Schedule'!$G$6:$G$155,$A18)</f>
        <v/>
      </c>
    </row>
    <row r="19"/>
    <row r="20"/>
    <row r="21"/>
    <row r="22">
      <c r="A22" s="4" t="inlineStr">
        <is>
          <t>Meeting Day</t>
        </is>
      </c>
      <c r="B22" s="4" t="inlineStr">
        <is>
          <t>Active Sections</t>
        </is>
      </c>
    </row>
    <row r="23">
      <c r="A23" s="11" t="inlineStr">
        <is>
          <t>Monday</t>
        </is>
      </c>
      <c r="B23" s="11">
        <f>COUNTIF('Course Schedule'!$M$6:$M$155,"Yes")</f>
        <v/>
      </c>
    </row>
    <row r="24">
      <c r="A24" s="10" t="inlineStr">
        <is>
          <t>Tuesday</t>
        </is>
      </c>
      <c r="B24" s="10">
        <f>COUNTIF('Course Schedule'!$N$6:$N$155,"Yes")</f>
        <v/>
      </c>
    </row>
    <row r="25">
      <c r="A25" s="11" t="inlineStr">
        <is>
          <t>Wednesday</t>
        </is>
      </c>
      <c r="B25" s="11">
        <f>COUNTIF('Course Schedule'!$O$6:$O$155,"Yes")</f>
        <v/>
      </c>
    </row>
    <row r="26">
      <c r="A26" s="10" t="inlineStr">
        <is>
          <t>Thursday</t>
        </is>
      </c>
      <c r="B26" s="10">
        <f>COUNTIF('Course Schedule'!$P$6:$P$155,"Yes")</f>
        <v/>
      </c>
    </row>
    <row r="27">
      <c r="A27" s="11" t="inlineStr">
        <is>
          <t>Friday</t>
        </is>
      </c>
      <c r="B27" s="11">
        <f>COUNTIF('Course Schedule'!$Q$6:$Q$155,"Yes")</f>
        <v/>
      </c>
    </row>
    <row r="28">
      <c r="A28" s="10" t="inlineStr">
        <is>
          <t>Saturday</t>
        </is>
      </c>
      <c r="B28" s="10">
        <f>COUNTIF('Course Schedule'!$R$6:$R$155,"Yes")</f>
        <v/>
      </c>
    </row>
    <row r="29">
      <c r="A29" s="11" t="inlineStr">
        <is>
          <t>Sunday</t>
        </is>
      </c>
      <c r="B29" s="11">
        <f>COUNTIF('Course Schedule'!$S$6:$S$155,"Yes")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A46" s="12">
        <f>IF(AND($A$11=0,$C$11=0,$E$11=0,$G$11=0),"No schedule alerts for the selected filters.","Review the highlighted schedule rows before finalizing assignments.")</f>
        <v/>
      </c>
      <c r="B46" s="10">
        <f>""</f>
        <v/>
      </c>
      <c r="C46" s="10" t="n"/>
      <c r="D46" s="10" t="n"/>
      <c r="E46" s="10" t="n"/>
      <c r="F46" s="10" t="n"/>
      <c r="G46" s="10" t="n"/>
      <c r="H46" s="10" t="n"/>
    </row>
    <row r="47">
      <c r="A47" s="10">
        <f>""</f>
        <v/>
      </c>
      <c r="B47" s="10">
        <f>""</f>
        <v/>
      </c>
      <c r="C47" s="10" t="n"/>
      <c r="D47" s="10" t="n"/>
      <c r="E47" s="10" t="n"/>
      <c r="F47" s="10" t="n"/>
      <c r="G47" s="10" t="n"/>
      <c r="H47" s="10" t="n"/>
    </row>
    <row r="48">
      <c r="A48" s="10">
        <f>""</f>
        <v/>
      </c>
      <c r="B48" s="10">
        <f>""</f>
        <v/>
      </c>
      <c r="C48" s="10" t="n"/>
      <c r="D48" s="10" t="n"/>
      <c r="E48" s="10" t="n"/>
      <c r="F48" s="10" t="n"/>
      <c r="G48" s="10" t="n"/>
      <c r="H48" s="10" t="n"/>
    </row>
    <row r="49">
      <c r="A49">
        <f>""</f>
        <v/>
      </c>
      <c r="B49">
        <f>""</f>
        <v/>
      </c>
    </row>
    <row r="50">
      <c r="A50">
        <f>""</f>
        <v/>
      </c>
      <c r="B50">
        <f>""</f>
        <v/>
      </c>
    </row>
    <row r="51">
      <c r="A51">
        <f>""</f>
        <v/>
      </c>
      <c r="B51">
        <f>""</f>
        <v/>
      </c>
    </row>
    <row r="52">
      <c r="A52">
        <f>""</f>
        <v/>
      </c>
      <c r="B52">
        <f>""</f>
        <v/>
      </c>
    </row>
    <row r="53">
      <c r="A53">
        <f>""</f>
        <v/>
      </c>
      <c r="B53">
        <f>""</f>
        <v/>
      </c>
    </row>
    <row r="54">
      <c r="A54">
        <f>""</f>
        <v/>
      </c>
      <c r="B54">
        <f>""</f>
        <v/>
      </c>
    </row>
    <row r="55">
      <c r="A55">
        <f>""</f>
        <v/>
      </c>
      <c r="B55">
        <f>""</f>
        <v/>
      </c>
    </row>
    <row r="56">
      <c r="A56">
        <f>""</f>
        <v/>
      </c>
      <c r="B56">
        <f>""</f>
        <v/>
      </c>
    </row>
    <row r="57">
      <c r="A57">
        <f>""</f>
        <v/>
      </c>
      <c r="B57">
        <f>""</f>
        <v/>
      </c>
    </row>
    <row r="58">
      <c r="A58">
        <f>""</f>
        <v/>
      </c>
      <c r="B58">
        <f>""</f>
        <v/>
      </c>
    </row>
    <row r="59">
      <c r="A59">
        <f>""</f>
        <v/>
      </c>
      <c r="B59">
        <f>""</f>
        <v/>
      </c>
    </row>
    <row r="60">
      <c r="A60">
        <f>""</f>
        <v/>
      </c>
      <c r="B60">
        <f>""</f>
        <v/>
      </c>
    </row>
    <row r="61">
      <c r="A61">
        <f>""</f>
        <v/>
      </c>
      <c r="B61">
        <f>""</f>
        <v/>
      </c>
    </row>
    <row r="62">
      <c r="A62">
        <f>""</f>
        <v/>
      </c>
      <c r="B62">
        <f>""</f>
        <v/>
      </c>
    </row>
    <row r="63">
      <c r="A63">
        <f>""</f>
        <v/>
      </c>
      <c r="B63">
        <f>""</f>
        <v/>
      </c>
    </row>
    <row r="64">
      <c r="A64">
        <f>""</f>
        <v/>
      </c>
      <c r="B64">
        <f>""</f>
        <v/>
      </c>
    </row>
    <row r="65">
      <c r="A65">
        <f>""</f>
        <v/>
      </c>
      <c r="B65">
        <f>""</f>
        <v/>
      </c>
    </row>
    <row r="66">
      <c r="A66">
        <f>""</f>
        <v/>
      </c>
      <c r="B66">
        <f>""</f>
        <v/>
      </c>
    </row>
    <row r="67">
      <c r="A67">
        <f>""</f>
        <v/>
      </c>
      <c r="B67">
        <f>""</f>
        <v/>
      </c>
    </row>
    <row r="68">
      <c r="A68">
        <f>""</f>
        <v/>
      </c>
      <c r="B68">
        <f>""</f>
        <v/>
      </c>
    </row>
    <row r="69">
      <c r="A69">
        <f>""</f>
        <v/>
      </c>
      <c r="B69">
        <f>""</f>
        <v/>
      </c>
    </row>
    <row r="70">
      <c r="A70">
        <f>""</f>
        <v/>
      </c>
      <c r="B70">
        <f>""</f>
        <v/>
      </c>
    </row>
    <row r="71">
      <c r="A71">
        <f>""</f>
        <v/>
      </c>
      <c r="B71">
        <f>""</f>
        <v/>
      </c>
    </row>
    <row r="72">
      <c r="A72">
        <f>""</f>
        <v/>
      </c>
      <c r="B72">
        <f>""</f>
        <v/>
      </c>
    </row>
    <row r="73">
      <c r="A73">
        <f>""</f>
        <v/>
      </c>
      <c r="B73">
        <f>""</f>
        <v/>
      </c>
    </row>
    <row r="74">
      <c r="A74">
        <f>""</f>
        <v/>
      </c>
      <c r="B74">
        <f>""</f>
        <v/>
      </c>
    </row>
    <row r="75">
      <c r="A75">
        <f>""</f>
        <v/>
      </c>
      <c r="B75">
        <f>""</f>
        <v/>
      </c>
    </row>
    <row r="76">
      <c r="A76">
        <f>""</f>
        <v/>
      </c>
      <c r="B76">
        <f>""</f>
        <v/>
      </c>
    </row>
    <row r="77">
      <c r="A77">
        <f>""</f>
        <v/>
      </c>
      <c r="B77">
        <f>""</f>
        <v/>
      </c>
    </row>
    <row r="78">
      <c r="A78">
        <f>""</f>
        <v/>
      </c>
      <c r="B78">
        <f>""</f>
        <v/>
      </c>
    </row>
    <row r="79">
      <c r="A79">
        <f>""</f>
        <v/>
      </c>
      <c r="B79">
        <f>""</f>
        <v/>
      </c>
    </row>
    <row r="80">
      <c r="A80">
        <f>""</f>
        <v/>
      </c>
      <c r="B80">
        <f>""</f>
        <v/>
      </c>
    </row>
    <row r="81">
      <c r="A81">
        <f>""</f>
        <v/>
      </c>
      <c r="B81">
        <f>""</f>
        <v/>
      </c>
    </row>
    <row r="82">
      <c r="A82">
        <f>""</f>
        <v/>
      </c>
      <c r="B82">
        <f>""</f>
        <v/>
      </c>
    </row>
    <row r="83">
      <c r="A83">
        <f>""</f>
        <v/>
      </c>
      <c r="B83">
        <f>""</f>
        <v/>
      </c>
    </row>
    <row r="84">
      <c r="A84">
        <f>""</f>
        <v/>
      </c>
      <c r="B84">
        <f>""</f>
        <v/>
      </c>
    </row>
    <row r="85">
      <c r="A85">
        <f>""</f>
        <v/>
      </c>
      <c r="B85">
        <f>""</f>
        <v/>
      </c>
    </row>
    <row r="86">
      <c r="A86">
        <f>""</f>
        <v/>
      </c>
      <c r="B86">
        <f>""</f>
        <v/>
      </c>
    </row>
    <row r="87">
      <c r="A87">
        <f>""</f>
        <v/>
      </c>
      <c r="B87">
        <f>""</f>
        <v/>
      </c>
    </row>
    <row r="88">
      <c r="A88">
        <f>""</f>
        <v/>
      </c>
      <c r="B88">
        <f>""</f>
        <v/>
      </c>
    </row>
    <row r="89">
      <c r="A89">
        <f>""</f>
        <v/>
      </c>
      <c r="B89">
        <f>""</f>
        <v/>
      </c>
    </row>
    <row r="90">
      <c r="A90">
        <f>""</f>
        <v/>
      </c>
      <c r="B90">
        <f>""</f>
        <v/>
      </c>
    </row>
    <row r="91">
      <c r="A91">
        <f>""</f>
        <v/>
      </c>
      <c r="B91">
        <f>""</f>
        <v/>
      </c>
    </row>
    <row r="92">
      <c r="A92">
        <f>""</f>
        <v/>
      </c>
      <c r="B92">
        <f>""</f>
        <v/>
      </c>
    </row>
    <row r="93">
      <c r="A93">
        <f>""</f>
        <v/>
      </c>
      <c r="B93">
        <f>""</f>
        <v/>
      </c>
    </row>
    <row r="94">
      <c r="A94">
        <f>""</f>
        <v/>
      </c>
      <c r="B94">
        <f>""</f>
        <v/>
      </c>
    </row>
    <row r="95">
      <c r="A95">
        <f>""</f>
        <v/>
      </c>
      <c r="B95">
        <f>""</f>
        <v/>
      </c>
    </row>
    <row r="96">
      <c r="A96">
        <f>""</f>
        <v/>
      </c>
      <c r="B96">
        <f>""</f>
        <v/>
      </c>
    </row>
    <row r="97">
      <c r="A97">
        <f>""</f>
        <v/>
      </c>
      <c r="B97">
        <f>""</f>
        <v/>
      </c>
    </row>
    <row r="98">
      <c r="A98">
        <f>""</f>
        <v/>
      </c>
      <c r="B98">
        <f>""</f>
        <v/>
      </c>
    </row>
    <row r="99">
      <c r="A99">
        <f>""</f>
        <v/>
      </c>
      <c r="B99">
        <f>""</f>
        <v/>
      </c>
    </row>
    <row r="100">
      <c r="A100">
        <f>""</f>
        <v/>
      </c>
      <c r="B100">
        <f>""</f>
        <v/>
      </c>
    </row>
    <row r="101">
      <c r="A101">
        <f>""</f>
        <v/>
      </c>
      <c r="B101">
        <f>""</f>
        <v/>
      </c>
    </row>
  </sheetData>
  <mergeCells count="1">
    <mergeCell ref="A1:H1"/>
  </mergeCells>
  <conditionalFormatting sqref="A46:H48">
    <cfRule type="expression" priority="1" dxfId="0">
      <formula>$A$46="No schedule alerts for the selected filters."</formula>
    </cfRule>
    <cfRule type="expression" priority="2" dxfId="1">
      <formula>$A$46="Review the highlighted schedule rows before finalizing assignments."</formula>
    </cfRule>
  </conditionalFormatting>
  <dataValidations count="2">
    <dataValidation sqref="B4" showDropDown="0" showInputMessage="1" showErrorMessage="1" allowBlank="0" errorTitle="Invalid Entry" error="Select a value from the list." promptTitle="Validated Entry" prompt="Choose an available value." type="list">
      <formula1>=INDIRECT("'Instructions'!$S$6:$S$10")</formula1>
    </dataValidation>
    <dataValidation sqref="E4" showDropDown="0" showInputMessage="1" showErrorMessage="1" allowBlank="0" errorTitle="Invalid Entry" error="Select a value from the list." promptTitle="Validated Entry" prompt="Choose an available value." type="list">
      <formula1>"All Statuses,Draft,Confirmed,Canceled"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5" customWidth="1" min="3" max="3"/>
    <col width="14" customWidth="1" min="4" max="4"/>
    <col width="34" customWidth="1" min="5" max="5"/>
    <col width="10" customWidth="1" min="6" max="6"/>
    <col width="13" customWidth="1" min="7" max="7"/>
    <col width="16" customWidth="1" min="8" max="8"/>
    <col width="13" customWidth="1" min="9" max="9"/>
    <col width="13" customWidth="1" min="10" max="10"/>
    <col width="13" customWidth="1" min="11" max="11"/>
    <col width="13" customWidth="1" min="12" max="12"/>
    <col width="11" customWidth="1" min="13" max="13"/>
    <col width="11" customWidth="1" min="14" max="14"/>
    <col width="12" customWidth="1" min="15" max="15"/>
    <col width="11" customWidth="1" min="16" max="16"/>
    <col width="10" customWidth="1" min="17" max="17"/>
    <col width="11" customWidth="1" min="18" max="18"/>
    <col width="10" customWidth="1" min="19" max="19"/>
    <col width="14" customWidth="1" min="20" max="20"/>
    <col width="16" customWidth="1" min="21" max="21"/>
    <col width="19" customWidth="1" min="22" max="22"/>
    <col width="15" customWidth="1" min="23" max="23"/>
    <col width="20" customWidth="1" min="24" max="24"/>
    <col width="15" customWidth="1" min="25" max="25"/>
    <col width="17" customWidth="1" min="26" max="26"/>
    <col width="17" customWidth="1" min="27" max="27"/>
    <col width="20" customWidth="1" min="28" max="28"/>
    <col width="18" customWidth="1" min="29" max="29"/>
    <col width="25" customWidth="1" min="30" max="30"/>
  </cols>
  <sheetData>
    <row r="1" ht="31" customHeight="1">
      <c r="A1" s="1" t="inlineStr">
        <is>
          <t>Course Schedule</t>
        </is>
      </c>
    </row>
    <row r="2" ht="31" customHeight="1">
      <c r="A2" s="3" t="inlineStr">
        <is>
          <t>Enter one row per scheduled section. Use the weekday columns to indicate recurring meeting days.</t>
        </is>
      </c>
    </row>
    <row r="5" ht="34" customHeight="1">
      <c r="A5" s="13" t="inlineStr">
        <is>
          <t>Section ID</t>
        </is>
      </c>
      <c r="B5" s="13" t="inlineStr">
        <is>
          <t>Term</t>
        </is>
      </c>
      <c r="C5" s="13" t="inlineStr">
        <is>
          <t>Department</t>
        </is>
      </c>
      <c r="D5" s="13" t="inlineStr">
        <is>
          <t>Course Code</t>
        </is>
      </c>
      <c r="E5" s="13" t="inlineStr">
        <is>
          <t>Course Title</t>
        </is>
      </c>
      <c r="F5" s="13" t="inlineStr">
        <is>
          <t>Section</t>
        </is>
      </c>
      <c r="G5" s="13" t="inlineStr">
        <is>
          <t>Status</t>
        </is>
      </c>
      <c r="H5" s="13" t="inlineStr">
        <is>
          <t>Delivery Mode</t>
        </is>
      </c>
      <c r="I5" s="13" t="inlineStr">
        <is>
          <t>Start Date</t>
        </is>
      </c>
      <c r="J5" s="13" t="inlineStr">
        <is>
          <t>End Date</t>
        </is>
      </c>
      <c r="K5" s="13" t="inlineStr">
        <is>
          <t>Start Time</t>
        </is>
      </c>
      <c r="L5" s="13" t="inlineStr">
        <is>
          <t>End Time</t>
        </is>
      </c>
      <c r="M5" s="13" t="inlineStr">
        <is>
          <t>Monday</t>
        </is>
      </c>
      <c r="N5" s="13" t="inlineStr">
        <is>
          <t>Tuesday</t>
        </is>
      </c>
      <c r="O5" s="13" t="inlineStr">
        <is>
          <t>Wednesday</t>
        </is>
      </c>
      <c r="P5" s="13" t="inlineStr">
        <is>
          <t>Thursday</t>
        </is>
      </c>
      <c r="Q5" s="13" t="inlineStr">
        <is>
          <t>Friday</t>
        </is>
      </c>
      <c r="R5" s="13" t="inlineStr">
        <is>
          <t>Saturday</t>
        </is>
      </c>
      <c r="S5" s="13" t="inlineStr">
        <is>
          <t>Sunday</t>
        </is>
      </c>
      <c r="T5" s="13" t="inlineStr">
        <is>
          <t>Room ID</t>
        </is>
      </c>
      <c r="U5" s="13" t="inlineStr">
        <is>
          <t>Instructor ID</t>
        </is>
      </c>
      <c r="V5" s="13" t="inlineStr">
        <is>
          <t>Expected Enrollment</t>
        </is>
      </c>
      <c r="W5" s="13" t="inlineStr">
        <is>
          <t>Duration Hours</t>
        </is>
      </c>
      <c r="X5" s="13" t="inlineStr">
        <is>
          <t>Weekly Contact Hours</t>
        </is>
      </c>
      <c r="Y5" s="13" t="inlineStr">
        <is>
          <t>Room Capacity</t>
        </is>
      </c>
      <c r="Z5" s="13" t="inlineStr">
        <is>
          <t>Room Utilization</t>
        </is>
      </c>
      <c r="AA5" s="13" t="inlineStr">
        <is>
          <t>Room Conflict</t>
        </is>
      </c>
      <c r="AB5" s="13" t="inlineStr">
        <is>
          <t>Instructor Conflict</t>
        </is>
      </c>
      <c r="AC5" s="13" t="inlineStr">
        <is>
          <t>Capacity Alert</t>
        </is>
      </c>
      <c r="AD5" s="13" t="inlineStr">
        <is>
          <t>Schedule Alert</t>
        </is>
      </c>
    </row>
    <row r="6">
      <c r="A6" s="5" t="inlineStr">
        <is>
          <t>SEC-2701</t>
        </is>
      </c>
      <c r="B6" s="5" t="inlineStr">
        <is>
          <t>Spring 2027</t>
        </is>
      </c>
      <c r="C6" s="5" t="inlineStr">
        <is>
          <t>Business</t>
        </is>
      </c>
      <c r="D6" s="5" t="inlineStr">
        <is>
          <t>BUS 210</t>
        </is>
      </c>
      <c r="E6" s="5" t="inlineStr">
        <is>
          <t>Foundations of Project Planning</t>
        </is>
      </c>
      <c r="F6" s="5" t="inlineStr">
        <is>
          <t>01</t>
        </is>
      </c>
      <c r="G6" s="5" t="inlineStr">
        <is>
          <t>Confirmed</t>
        </is>
      </c>
      <c r="H6" s="5" t="inlineStr">
        <is>
          <t>In Person</t>
        </is>
      </c>
      <c r="I6" s="28" t="n">
        <v>46398</v>
      </c>
      <c r="J6" s="28" t="n">
        <v>46514</v>
      </c>
      <c r="K6" s="15" t="n">
        <v>0.375</v>
      </c>
      <c r="L6" s="15" t="n">
        <v>0.4270833333333333</v>
      </c>
      <c r="M6" s="5" t="inlineStr">
        <is>
          <t>Yes</t>
        </is>
      </c>
      <c r="N6" s="5" t="n"/>
      <c r="O6" s="5" t="inlineStr">
        <is>
          <t>Yes</t>
        </is>
      </c>
      <c r="P6" s="5" t="n"/>
      <c r="Q6" s="5" t="n"/>
      <c r="R6" s="5" t="n"/>
      <c r="S6" s="5" t="n"/>
      <c r="T6" s="5" t="inlineStr">
        <is>
          <t>RM-A101</t>
        </is>
      </c>
      <c r="U6" s="5" t="inlineStr">
        <is>
          <t>INS-1001</t>
        </is>
      </c>
      <c r="V6" s="5" t="n">
        <v>26</v>
      </c>
      <c r="W6" s="16">
        <f>IF(OR($K6="",$L6=""),"",ROUND(MOD($L6-$K6,1)*24,2))</f>
        <v/>
      </c>
      <c r="X6" s="16">
        <f>IF($W6="","",$W6*COUNTIF($M6:$S6,"Yes"))</f>
        <v/>
      </c>
      <c r="Y6" s="17">
        <f>IF($T6="","",IFERROR(INDEX(Rooms!$D$6:$D$101,MATCH($T6,Rooms!$A$6:$A$101,0)),""))</f>
        <v/>
      </c>
      <c r="Z6" s="29">
        <f>IF(OR($V6="",$Y6="",$Y6=0,$G6="Canceled"),"",$V6/$Y6)</f>
        <v/>
      </c>
      <c r="AA6" s="17">
        <f>IF(OR($A6="",$G6="Canceled",$H6="Online",$T6=""),"",IF(SUMPRODUCT(--($A$6:$A$155&lt;&gt;""),--($G$6:$G$155&lt;&gt;"Canceled"),--($I$6:$I$155&lt;=$J6),--($J$6:$J$155&gt;=$I6),--($K$6:$K$155&lt;$L6),--($L$6:$L$155&gt;$K6),--((($M$6:$M$155="Yes")*($M6="Yes")+($N$6:$N$155="Yes")*($N6="Yes")+($O$6:$O$155="Yes")*($O6="Yes")+($P$6:$P$155="Yes")*($P6="Yes")+($Q$6:$Q$155="Yes")*($Q6="Yes")+($R$6:$R$155="Yes")*($R6="Yes")+($S$6:$S$155="Yes")*($S6="Yes"))&gt;0),--($T$6:$T$155=$T6))&gt;1,"Conflict","Clear"))</f>
        <v/>
      </c>
      <c r="AB6" s="17">
        <f>IF(OR($A6="",$G6="Canceled",$U6=""),"",IF(SUMPRODUCT(--($A$6:$A$155&lt;&gt;""),--($G$6:$G$155&lt;&gt;"Canceled"),--($I$6:$I$155&lt;=$J6),--($J$6:$J$155&gt;=$I6),--($K$6:$K$155&lt;$L6),--($L$6:$L$155&gt;$K6),--((($M$6:$M$155="Yes")*($M6="Yes")+($N$6:$N$155="Yes")*($N6="Yes")+($O$6:$O$155="Yes")*($O6="Yes")+($P$6:$P$155="Yes")*($P6="Yes")+($Q$6:$Q$155="Yes")*($Q6="Yes")+($R$6:$R$155="Yes")*($R6="Yes")+($S$6:$S$155="Yes")*($S6="Yes"))&gt;0),--($U$6:$U$155=$U6))&gt;1,"Conflict","Clear"))</f>
        <v/>
      </c>
      <c r="AC6" s="17">
        <f>IF($A6="","",IF($G6="Canceled","Not Applicable",IF($H6="Online","Not Applicable",IF(OR($V6="",$Y6=""),"",IF($V6&gt;$Y6,"Over Capacity","Within Capacity")))))</f>
        <v/>
      </c>
      <c r="AD6" s="17">
        <f>IF($A6="","",IF(OR($B6="",$C6="",$D6="",$E6="",$F6="",$G6="",$H6="",$I6="",$J6="",$K6="",$L6="",$U6=""),"Missing Required Fields",IF(COUNTIF($M6:$S6,"Yes")=0,"Select a Meeting Day",IF(AND(OR($H6="In Person",$H6="Hybrid"),$T6=""),"Room Required",IF($AA6="Conflict","Room Conflict",IF($AB6="Conflict","Instructor Conflict",IF($AC6="Over Capacity","Over Capacity",IF($G6="Canceled","Canceled","Ready"))))))))</f>
        <v/>
      </c>
    </row>
    <row r="7">
      <c r="A7" s="5" t="inlineStr">
        <is>
          <t>SEC-2702</t>
        </is>
      </c>
      <c r="B7" s="5" t="inlineStr">
        <is>
          <t>Spring 2027</t>
        </is>
      </c>
      <c r="C7" s="5" t="inlineStr">
        <is>
          <t>Business</t>
        </is>
      </c>
      <c r="D7" s="5" t="inlineStr">
        <is>
          <t>BUS 235</t>
        </is>
      </c>
      <c r="E7" s="5" t="inlineStr">
        <is>
          <t>Business Data Basics</t>
        </is>
      </c>
      <c r="F7" s="5" t="inlineStr">
        <is>
          <t>01</t>
        </is>
      </c>
      <c r="G7" s="5" t="inlineStr">
        <is>
          <t>Draft</t>
        </is>
      </c>
      <c r="H7" s="5" t="inlineStr">
        <is>
          <t>In Person</t>
        </is>
      </c>
      <c r="I7" s="28" t="n">
        <v>46398</v>
      </c>
      <c r="J7" s="28" t="n">
        <v>46514</v>
      </c>
      <c r="K7" s="15" t="n">
        <v>0.4166666666666667</v>
      </c>
      <c r="L7" s="15" t="n">
        <v>0.46875</v>
      </c>
      <c r="M7" s="5" t="inlineStr">
        <is>
          <t>Yes</t>
        </is>
      </c>
      <c r="N7" s="5" t="n"/>
      <c r="O7" s="5" t="inlineStr">
        <is>
          <t>Yes</t>
        </is>
      </c>
      <c r="P7" s="5" t="n"/>
      <c r="Q7" s="5" t="n"/>
      <c r="R7" s="5" t="n"/>
      <c r="S7" s="5" t="n"/>
      <c r="T7" s="5" t="inlineStr">
        <is>
          <t>RM-A101</t>
        </is>
      </c>
      <c r="U7" s="5" t="inlineStr">
        <is>
          <t>INS-1002</t>
        </is>
      </c>
      <c r="V7" s="5" t="n">
        <v>22</v>
      </c>
      <c r="W7" s="16">
        <f>IF(OR($K7="",$L7=""),"",ROUND(MOD($L7-$K7,1)*24,2))</f>
        <v/>
      </c>
      <c r="X7" s="16">
        <f>IF($W7="","",$W7*COUNTIF($M7:$S7,"Yes"))</f>
        <v/>
      </c>
      <c r="Y7" s="17">
        <f>IF($T7="","",IFERROR(INDEX(Rooms!$D$6:$D$101,MATCH($T7,Rooms!$A$6:$A$101,0)),""))</f>
        <v/>
      </c>
      <c r="Z7" s="29">
        <f>IF(OR($V7="",$Y7="",$Y7=0,$G7="Canceled"),"",$V7/$Y7)</f>
        <v/>
      </c>
      <c r="AA7" s="17">
        <f>IF(OR($A7="",$G7="Canceled",$H7="Online",$T7=""),"",IF(SUMPRODUCT(--($A$6:$A$155&lt;&gt;""),--($G$6:$G$155&lt;&gt;"Canceled"),--($I$6:$I$155&lt;=$J7),--($J$6:$J$155&gt;=$I7),--($K$6:$K$155&lt;$L7),--($L$6:$L$155&gt;$K7),--((($M$6:$M$155="Yes")*($M7="Yes")+($N$6:$N$155="Yes")*($N7="Yes")+($O$6:$O$155="Yes")*($O7="Yes")+($P$6:$P$155="Yes")*($P7="Yes")+($Q$6:$Q$155="Yes")*($Q7="Yes")+($R$6:$R$155="Yes")*($R7="Yes")+($S$6:$S$155="Yes")*($S7="Yes"))&gt;0),--($T$6:$T$155=$T7))&gt;1,"Conflict","Clear"))</f>
        <v/>
      </c>
      <c r="AB7" s="17">
        <f>IF(OR($A7="",$G7="Canceled",$U7=""),"",IF(SUMPRODUCT(--($A$6:$A$155&lt;&gt;""),--($G$6:$G$155&lt;&gt;"Canceled"),--($I$6:$I$155&lt;=$J7),--($J$6:$J$155&gt;=$I7),--($K$6:$K$155&lt;$L7),--($L$6:$L$155&gt;$K7),--((($M$6:$M$155="Yes")*($M7="Yes")+($N$6:$N$155="Yes")*($N7="Yes")+($O$6:$O$155="Yes")*($O7="Yes")+($P$6:$P$155="Yes")*($P7="Yes")+($Q$6:$Q$155="Yes")*($Q7="Yes")+($R$6:$R$155="Yes")*($R7="Yes")+($S$6:$S$155="Yes")*($S7="Yes"))&gt;0),--($U$6:$U$155=$U7))&gt;1,"Conflict","Clear"))</f>
        <v/>
      </c>
      <c r="AC7" s="17">
        <f>IF($A7="","",IF($G7="Canceled","Not Applicable",IF($H7="Online","Not Applicable",IF(OR($V7="",$Y7=""),"",IF($V7&gt;$Y7,"Over Capacity","Within Capacity")))))</f>
        <v/>
      </c>
      <c r="AD7" s="17">
        <f>IF($A7="","",IF(OR($B7="",$C7="",$D7="",$E7="",$F7="",$G7="",$H7="",$I7="",$J7="",$K7="",$L7="",$U7=""),"Missing Required Fields",IF(COUNTIF($M7:$S7,"Yes")=0,"Select a Meeting Day",IF(AND(OR($H7="In Person",$H7="Hybrid"),$T7=""),"Room Required",IF($AA7="Conflict","Room Conflict",IF($AB7="Conflict","Instructor Conflict",IF($AC7="Over Capacity","Over Capacity",IF($G7="Canceled","Canceled","Ready"))))))))</f>
        <v/>
      </c>
    </row>
    <row r="8">
      <c r="A8" s="5" t="inlineStr">
        <is>
          <t>SEC-2703</t>
        </is>
      </c>
      <c r="B8" s="5" t="inlineStr">
        <is>
          <t>Spring 2027</t>
        </is>
      </c>
      <c r="C8" s="5" t="inlineStr">
        <is>
          <t>Information Technology</t>
        </is>
      </c>
      <c r="D8" s="5" t="inlineStr">
        <is>
          <t>IT 140</t>
        </is>
      </c>
      <c r="E8" s="5" t="inlineStr">
        <is>
          <t>Support Desk Essentials</t>
        </is>
      </c>
      <c r="F8" s="5" t="inlineStr">
        <is>
          <t>01</t>
        </is>
      </c>
      <c r="G8" s="5" t="inlineStr">
        <is>
          <t>Confirmed</t>
        </is>
      </c>
      <c r="H8" s="5" t="inlineStr">
        <is>
          <t>In Person</t>
        </is>
      </c>
      <c r="I8" s="28" t="n">
        <v>46399</v>
      </c>
      <c r="J8" s="28" t="n">
        <v>46513</v>
      </c>
      <c r="K8" s="15" t="n">
        <v>0.5416666666666666</v>
      </c>
      <c r="L8" s="15" t="n">
        <v>0.6041666666666666</v>
      </c>
      <c r="M8" s="5" t="n"/>
      <c r="N8" s="5" t="inlineStr">
        <is>
          <t>Yes</t>
        </is>
      </c>
      <c r="O8" s="5" t="n"/>
      <c r="P8" s="5" t="inlineStr">
        <is>
          <t>Yes</t>
        </is>
      </c>
      <c r="Q8" s="5" t="n"/>
      <c r="R8" s="5" t="n"/>
      <c r="S8" s="5" t="n"/>
      <c r="T8" s="5" t="inlineStr">
        <is>
          <t>RM-B204</t>
        </is>
      </c>
      <c r="U8" s="5" t="inlineStr">
        <is>
          <t>INS-1003</t>
        </is>
      </c>
      <c r="V8" s="5" t="n">
        <v>18</v>
      </c>
      <c r="W8" s="16">
        <f>IF(OR($K8="",$L8=""),"",ROUND(MOD($L8-$K8,1)*24,2))</f>
        <v/>
      </c>
      <c r="X8" s="16">
        <f>IF($W8="","",$W8*COUNTIF($M8:$S8,"Yes"))</f>
        <v/>
      </c>
      <c r="Y8" s="17">
        <f>IF($T8="","",IFERROR(INDEX(Rooms!$D$6:$D$101,MATCH($T8,Rooms!$A$6:$A$101,0)),""))</f>
        <v/>
      </c>
      <c r="Z8" s="29">
        <f>IF(OR($V8="",$Y8="",$Y8=0,$G8="Canceled"),"",$V8/$Y8)</f>
        <v/>
      </c>
      <c r="AA8" s="17">
        <f>IF(OR($A8="",$G8="Canceled",$H8="Online",$T8=""),"",IF(SUMPRODUCT(--($A$6:$A$155&lt;&gt;""),--($G$6:$G$155&lt;&gt;"Canceled"),--($I$6:$I$155&lt;=$J8),--($J$6:$J$155&gt;=$I8),--($K$6:$K$155&lt;$L8),--($L$6:$L$155&gt;$K8),--((($M$6:$M$155="Yes")*($M8="Yes")+($N$6:$N$155="Yes")*($N8="Yes")+($O$6:$O$155="Yes")*($O8="Yes")+($P$6:$P$155="Yes")*($P8="Yes")+($Q$6:$Q$155="Yes")*($Q8="Yes")+($R$6:$R$155="Yes")*($R8="Yes")+($S$6:$S$155="Yes")*($S8="Yes"))&gt;0),--($T$6:$T$155=$T8))&gt;1,"Conflict","Clear"))</f>
        <v/>
      </c>
      <c r="AB8" s="17">
        <f>IF(OR($A8="",$G8="Canceled",$U8=""),"",IF(SUMPRODUCT(--($A$6:$A$155&lt;&gt;""),--($G$6:$G$155&lt;&gt;"Canceled"),--($I$6:$I$155&lt;=$J8),--($J$6:$J$155&gt;=$I8),--($K$6:$K$155&lt;$L8),--($L$6:$L$155&gt;$K8),--((($M$6:$M$155="Yes")*($M8="Yes")+($N$6:$N$155="Yes")*($N8="Yes")+($O$6:$O$155="Yes")*($O8="Yes")+($P$6:$P$155="Yes")*($P8="Yes")+($Q$6:$Q$155="Yes")*($Q8="Yes")+($R$6:$R$155="Yes")*($R8="Yes")+($S$6:$S$155="Yes")*($S8="Yes"))&gt;0),--($U$6:$U$155=$U8))&gt;1,"Conflict","Clear"))</f>
        <v/>
      </c>
      <c r="AC8" s="17">
        <f>IF($A8="","",IF($G8="Canceled","Not Applicable",IF($H8="Online","Not Applicable",IF(OR($V8="",$Y8=""),"",IF($V8&gt;$Y8,"Over Capacity","Within Capacity")))))</f>
        <v/>
      </c>
      <c r="AD8" s="17">
        <f>IF($A8="","",IF(OR($B8="",$C8="",$D8="",$E8="",$F8="",$G8="",$H8="",$I8="",$J8="",$K8="",$L8="",$U8=""),"Missing Required Fields",IF(COUNTIF($M8:$S8,"Yes")=0,"Select a Meeting Day",IF(AND(OR($H8="In Person",$H8="Hybrid"),$T8=""),"Room Required",IF($AA8="Conflict","Room Conflict",IF($AB8="Conflict","Instructor Conflict",IF($AC8="Over Capacity","Over Capacity",IF($G8="Canceled","Canceled","Ready"))))))))</f>
        <v/>
      </c>
    </row>
    <row r="9">
      <c r="A9" s="5" t="inlineStr">
        <is>
          <t>SEC-2704</t>
        </is>
      </c>
      <c r="B9" s="5" t="inlineStr">
        <is>
          <t>Spring 2027</t>
        </is>
      </c>
      <c r="C9" s="5" t="inlineStr">
        <is>
          <t>Information Technology</t>
        </is>
      </c>
      <c r="D9" s="5" t="inlineStr">
        <is>
          <t>IT 245</t>
        </is>
      </c>
      <c r="E9" s="5" t="inlineStr">
        <is>
          <t>Network Operations Lab</t>
        </is>
      </c>
      <c r="F9" s="5" t="inlineStr">
        <is>
          <t>01</t>
        </is>
      </c>
      <c r="G9" s="5" t="inlineStr">
        <is>
          <t>Draft</t>
        </is>
      </c>
      <c r="H9" s="5" t="inlineStr">
        <is>
          <t>Hybrid</t>
        </is>
      </c>
      <c r="I9" s="28" t="n">
        <v>46399</v>
      </c>
      <c r="J9" s="28" t="n">
        <v>46513</v>
      </c>
      <c r="K9" s="15" t="n">
        <v>0.5833333333333334</v>
      </c>
      <c r="L9" s="15" t="n">
        <v>0.6458333333333334</v>
      </c>
      <c r="M9" s="5" t="n"/>
      <c r="N9" s="5" t="inlineStr">
        <is>
          <t>Yes</t>
        </is>
      </c>
      <c r="O9" s="5" t="n"/>
      <c r="P9" s="5" t="inlineStr">
        <is>
          <t>Yes</t>
        </is>
      </c>
      <c r="Q9" s="5" t="n"/>
      <c r="R9" s="5" t="n"/>
      <c r="S9" s="5" t="n"/>
      <c r="T9" s="5" t="inlineStr">
        <is>
          <t>RM-B204</t>
        </is>
      </c>
      <c r="U9" s="5" t="inlineStr">
        <is>
          <t>INS-1004</t>
        </is>
      </c>
      <c r="V9" s="5" t="n">
        <v>24</v>
      </c>
      <c r="W9" s="16">
        <f>IF(OR($K9="",$L9=""),"",ROUND(MOD($L9-$K9,1)*24,2))</f>
        <v/>
      </c>
      <c r="X9" s="16">
        <f>IF($W9="","",$W9*COUNTIF($M9:$S9,"Yes"))</f>
        <v/>
      </c>
      <c r="Y9" s="17">
        <f>IF($T9="","",IFERROR(INDEX(Rooms!$D$6:$D$101,MATCH($T9,Rooms!$A$6:$A$101,0)),""))</f>
        <v/>
      </c>
      <c r="Z9" s="29">
        <f>IF(OR($V9="",$Y9="",$Y9=0,$G9="Canceled"),"",$V9/$Y9)</f>
        <v/>
      </c>
      <c r="AA9" s="17">
        <f>IF(OR($A9="",$G9="Canceled",$H9="Online",$T9=""),"",IF(SUMPRODUCT(--($A$6:$A$155&lt;&gt;""),--($G$6:$G$155&lt;&gt;"Canceled"),--($I$6:$I$155&lt;=$J9),--($J$6:$J$155&gt;=$I9),--($K$6:$K$155&lt;$L9),--($L$6:$L$155&gt;$K9),--((($M$6:$M$155="Yes")*($M9="Yes")+($N$6:$N$155="Yes")*($N9="Yes")+($O$6:$O$155="Yes")*($O9="Yes")+($P$6:$P$155="Yes")*($P9="Yes")+($Q$6:$Q$155="Yes")*($Q9="Yes")+($R$6:$R$155="Yes")*($R9="Yes")+($S$6:$S$155="Yes")*($S9="Yes"))&gt;0),--($T$6:$T$155=$T9))&gt;1,"Conflict","Clear"))</f>
        <v/>
      </c>
      <c r="AB9" s="17">
        <f>IF(OR($A9="",$G9="Canceled",$U9=""),"",IF(SUMPRODUCT(--($A$6:$A$155&lt;&gt;""),--($G$6:$G$155&lt;&gt;"Canceled"),--($I$6:$I$155&lt;=$J9),--($J$6:$J$155&gt;=$I9),--($K$6:$K$155&lt;$L9),--($L$6:$L$155&gt;$K9),--((($M$6:$M$155="Yes")*($M9="Yes")+($N$6:$N$155="Yes")*($N9="Yes")+($O$6:$O$155="Yes")*($O9="Yes")+($P$6:$P$155="Yes")*($P9="Yes")+($Q$6:$Q$155="Yes")*($Q9="Yes")+($R$6:$R$155="Yes")*($R9="Yes")+($S$6:$S$155="Yes")*($S9="Yes"))&gt;0),--($U$6:$U$155=$U9))&gt;1,"Conflict","Clear"))</f>
        <v/>
      </c>
      <c r="AC9" s="17">
        <f>IF($A9="","",IF($G9="Canceled","Not Applicable",IF($H9="Online","Not Applicable",IF(OR($V9="",$Y9=""),"",IF($V9&gt;$Y9,"Over Capacity","Within Capacity")))))</f>
        <v/>
      </c>
      <c r="AD9" s="17">
        <f>IF($A9="","",IF(OR($B9="",$C9="",$D9="",$E9="",$F9="",$G9="",$H9="",$I9="",$J9="",$K9="",$L9="",$U9=""),"Missing Required Fields",IF(COUNTIF($M9:$S9,"Yes")=0,"Select a Meeting Day",IF(AND(OR($H9="In Person",$H9="Hybrid"),$T9=""),"Room Required",IF($AA9="Conflict","Room Conflict",IF($AB9="Conflict","Instructor Conflict",IF($AC9="Over Capacity","Over Capacity",IF($G9="Canceled","Canceled","Ready"))))))))</f>
        <v/>
      </c>
    </row>
    <row r="10">
      <c r="A10" s="5" t="inlineStr">
        <is>
          <t>SEC-2705</t>
        </is>
      </c>
      <c r="B10" s="5" t="inlineStr">
        <is>
          <t>Spring 2027</t>
        </is>
      </c>
      <c r="C10" s="5" t="inlineStr">
        <is>
          <t>Health Sciences</t>
        </is>
      </c>
      <c r="D10" s="5" t="inlineStr">
        <is>
          <t>HSC 115</t>
        </is>
      </c>
      <c r="E10" s="5" t="inlineStr">
        <is>
          <t>Community Wellness Concepts</t>
        </is>
      </c>
      <c r="F10" s="5" t="inlineStr">
        <is>
          <t>01</t>
        </is>
      </c>
      <c r="G10" s="5" t="inlineStr">
        <is>
          <t>Confirmed</t>
        </is>
      </c>
      <c r="H10" s="5" t="inlineStr">
        <is>
          <t>In Person</t>
        </is>
      </c>
      <c r="I10" s="28" t="n">
        <v>46402</v>
      </c>
      <c r="J10" s="28" t="n">
        <v>46514</v>
      </c>
      <c r="K10" s="15" t="n">
        <v>0.3541666666666667</v>
      </c>
      <c r="L10" s="15" t="n">
        <v>0.46875</v>
      </c>
      <c r="M10" s="5" t="n"/>
      <c r="N10" s="5" t="n"/>
      <c r="O10" s="5" t="n"/>
      <c r="P10" s="5" t="n"/>
      <c r="Q10" s="5" t="inlineStr">
        <is>
          <t>Yes</t>
        </is>
      </c>
      <c r="R10" s="5" t="n"/>
      <c r="S10" s="5" t="n"/>
      <c r="T10" s="5" t="inlineStr">
        <is>
          <t>RM-C110</t>
        </is>
      </c>
      <c r="U10" s="5" t="inlineStr">
        <is>
          <t>INS-1005</t>
        </is>
      </c>
      <c r="V10" s="5" t="n">
        <v>34</v>
      </c>
      <c r="W10" s="16">
        <f>IF(OR($K10="",$L10=""),"",ROUND(MOD($L10-$K10,1)*24,2))</f>
        <v/>
      </c>
      <c r="X10" s="16">
        <f>IF($W10="","",$W10*COUNTIF($M10:$S10,"Yes"))</f>
        <v/>
      </c>
      <c r="Y10" s="17">
        <f>IF($T10="","",IFERROR(INDEX(Rooms!$D$6:$D$101,MATCH($T10,Rooms!$A$6:$A$101,0)),""))</f>
        <v/>
      </c>
      <c r="Z10" s="29">
        <f>IF(OR($V10="",$Y10="",$Y10=0,$G10="Canceled"),"",$V10/$Y10)</f>
        <v/>
      </c>
      <c r="AA10" s="17">
        <f>IF(OR($A10="",$G10="Canceled",$H10="Online",$T10=""),"",IF(SUMPRODUCT(--($A$6:$A$155&lt;&gt;""),--($G$6:$G$155&lt;&gt;"Canceled"),--($I$6:$I$155&lt;=$J10),--($J$6:$J$155&gt;=$I10),--($K$6:$K$155&lt;$L10),--($L$6:$L$155&gt;$K10),--((($M$6:$M$155="Yes")*($M10="Yes")+($N$6:$N$155="Yes")*($N10="Yes")+($O$6:$O$155="Yes")*($O10="Yes")+($P$6:$P$155="Yes")*($P10="Yes")+($Q$6:$Q$155="Yes")*($Q10="Yes")+($R$6:$R$155="Yes")*($R10="Yes")+($S$6:$S$155="Yes")*($S10="Yes"))&gt;0),--($T$6:$T$155=$T10))&gt;1,"Conflict","Clear"))</f>
        <v/>
      </c>
      <c r="AB10" s="17">
        <f>IF(OR($A10="",$G10="Canceled",$U10=""),"",IF(SUMPRODUCT(--($A$6:$A$155&lt;&gt;""),--($G$6:$G$155&lt;&gt;"Canceled"),--($I$6:$I$155&lt;=$J10),--($J$6:$J$155&gt;=$I10),--($K$6:$K$155&lt;$L10),--($L$6:$L$155&gt;$K10),--((($M$6:$M$155="Yes")*($M10="Yes")+($N$6:$N$155="Yes")*($N10="Yes")+($O$6:$O$155="Yes")*($O10="Yes")+($P$6:$P$155="Yes")*($P10="Yes")+($Q$6:$Q$155="Yes")*($Q10="Yes")+($R$6:$R$155="Yes")*($R10="Yes")+($S$6:$S$155="Yes")*($S10="Yes"))&gt;0),--($U$6:$U$155=$U10))&gt;1,"Conflict","Clear"))</f>
        <v/>
      </c>
      <c r="AC10" s="17">
        <f>IF($A10="","",IF($G10="Canceled","Not Applicable",IF($H10="Online","Not Applicable",IF(OR($V10="",$Y10=""),"",IF($V10&gt;$Y10,"Over Capacity","Within Capacity")))))</f>
        <v/>
      </c>
      <c r="AD10" s="17">
        <f>IF($A10="","",IF(OR($B10="",$C10="",$D10="",$E10="",$F10="",$G10="",$H10="",$I10="",$J10="",$K10="",$L10="",$U10=""),"Missing Required Fields",IF(COUNTIF($M10:$S10,"Yes")=0,"Select a Meeting Day",IF(AND(OR($H10="In Person",$H10="Hybrid"),$T10=""),"Room Required",IF($AA10="Conflict","Room Conflict",IF($AB10="Conflict","Instructor Conflict",IF($AC10="Over Capacity","Over Capacity",IF($G10="Canceled","Canceled","Ready"))))))))</f>
        <v/>
      </c>
    </row>
    <row r="11">
      <c r="A11" s="5" t="inlineStr">
        <is>
          <t>SEC-2706</t>
        </is>
      </c>
      <c r="B11" s="5" t="inlineStr">
        <is>
          <t>Spring 2027</t>
        </is>
      </c>
      <c r="C11" s="5" t="inlineStr">
        <is>
          <t>Professional Studies</t>
        </is>
      </c>
      <c r="D11" s="5" t="inlineStr">
        <is>
          <t>PRO 180</t>
        </is>
      </c>
      <c r="E11" s="5" t="inlineStr">
        <is>
          <t>Workplace Communication</t>
        </is>
      </c>
      <c r="F11" s="5" t="inlineStr">
        <is>
          <t>01</t>
        </is>
      </c>
      <c r="G11" s="5" t="inlineStr">
        <is>
          <t>Confirmed</t>
        </is>
      </c>
      <c r="H11" s="5" t="inlineStr">
        <is>
          <t>Online</t>
        </is>
      </c>
      <c r="I11" s="28" t="n">
        <v>46398</v>
      </c>
      <c r="J11" s="28" t="n">
        <v>46451</v>
      </c>
      <c r="K11" s="15" t="n">
        <v>0.75</v>
      </c>
      <c r="L11" s="15" t="n">
        <v>0.8125</v>
      </c>
      <c r="M11" s="5" t="inlineStr">
        <is>
          <t>Yes</t>
        </is>
      </c>
      <c r="N11" s="5" t="n"/>
      <c r="O11" s="5" t="n"/>
      <c r="P11" s="5" t="n"/>
      <c r="Q11" s="5" t="n"/>
      <c r="R11" s="5" t="n"/>
      <c r="S11" s="5" t="n"/>
      <c r="T11" s="5" t="n"/>
      <c r="U11" s="5" t="inlineStr">
        <is>
          <t>INS-1006</t>
        </is>
      </c>
      <c r="V11" s="5" t="n">
        <v>40</v>
      </c>
      <c r="W11" s="16">
        <f>IF(OR($K11="",$L11=""),"",ROUND(MOD($L11-$K11,1)*24,2))</f>
        <v/>
      </c>
      <c r="X11" s="16">
        <f>IF($W11="","",$W11*COUNTIF($M11:$S11,"Yes"))</f>
        <v/>
      </c>
      <c r="Y11" s="17">
        <f>IF($T11="","",IFERROR(INDEX(Rooms!$D$6:$D$101,MATCH($T11,Rooms!$A$6:$A$101,0)),""))</f>
        <v/>
      </c>
      <c r="Z11" s="29">
        <f>IF(OR($V11="",$Y11="",$Y11=0,$G11="Canceled"),"",$V11/$Y11)</f>
        <v/>
      </c>
      <c r="AA11" s="17">
        <f>IF(OR($A11="",$G11="Canceled",$H11="Online",$T11=""),"",IF(SUMPRODUCT(--($A$6:$A$155&lt;&gt;""),--($G$6:$G$155&lt;&gt;"Canceled"),--($I$6:$I$155&lt;=$J11),--($J$6:$J$155&gt;=$I11),--($K$6:$K$155&lt;$L11),--($L$6:$L$155&gt;$K11),--((($M$6:$M$155="Yes")*($M11="Yes")+($N$6:$N$155="Yes")*($N11="Yes")+($O$6:$O$155="Yes")*($O11="Yes")+($P$6:$P$155="Yes")*($P11="Yes")+($Q$6:$Q$155="Yes")*($Q11="Yes")+($R$6:$R$155="Yes")*($R11="Yes")+($S$6:$S$155="Yes")*($S11="Yes"))&gt;0),--($T$6:$T$155=$T11))&gt;1,"Conflict","Clear"))</f>
        <v/>
      </c>
      <c r="AB11" s="17">
        <f>IF(OR($A11="",$G11="Canceled",$U11=""),"",IF(SUMPRODUCT(--($A$6:$A$155&lt;&gt;""),--($G$6:$G$155&lt;&gt;"Canceled"),--($I$6:$I$155&lt;=$J11),--($J$6:$J$155&gt;=$I11),--($K$6:$K$155&lt;$L11),--($L$6:$L$155&gt;$K11),--((($M$6:$M$155="Yes")*($M11="Yes")+($N$6:$N$155="Yes")*($N11="Yes")+($O$6:$O$155="Yes")*($O11="Yes")+($P$6:$P$155="Yes")*($P11="Yes")+($Q$6:$Q$155="Yes")*($Q11="Yes")+($R$6:$R$155="Yes")*($R11="Yes")+($S$6:$S$155="Yes")*($S11="Yes"))&gt;0),--($U$6:$U$155=$U11))&gt;1,"Conflict","Clear"))</f>
        <v/>
      </c>
      <c r="AC11" s="17">
        <f>IF($A11="","",IF($G11="Canceled","Not Applicable",IF($H11="Online","Not Applicable",IF(OR($V11="",$Y11=""),"",IF($V11&gt;$Y11,"Over Capacity","Within Capacity")))))</f>
        <v/>
      </c>
      <c r="AD11" s="17">
        <f>IF($A11="","",IF(OR($B11="",$C11="",$D11="",$E11="",$F11="",$G11="",$H11="",$I11="",$J11="",$K11="",$L11="",$U11=""),"Missing Required Fields",IF(COUNTIF($M11:$S11,"Yes")=0,"Select a Meeting Day",IF(AND(OR($H11="In Person",$H11="Hybrid"),$T11=""),"Room Required",IF($AA11="Conflict","Room Conflict",IF($AB11="Conflict","Instructor Conflict",IF($AC11="Over Capacity","Over Capacity",IF($G11="Canceled","Canceled","Ready"))))))))</f>
        <v/>
      </c>
    </row>
    <row r="12">
      <c r="A12" s="5" t="inlineStr">
        <is>
          <t>SEC-2707</t>
        </is>
      </c>
      <c r="B12" s="5" t="inlineStr">
        <is>
          <t>Spring 2027</t>
        </is>
      </c>
      <c r="C12" s="5" t="inlineStr">
        <is>
          <t>Continuing Education</t>
        </is>
      </c>
      <c r="D12" s="5" t="inlineStr">
        <is>
          <t>CE 320</t>
        </is>
      </c>
      <c r="E12" s="5" t="inlineStr">
        <is>
          <t>Supervisory Skills Workshop</t>
        </is>
      </c>
      <c r="F12" s="5" t="inlineStr">
        <is>
          <t>01</t>
        </is>
      </c>
      <c r="G12" s="5" t="inlineStr">
        <is>
          <t>Draft</t>
        </is>
      </c>
      <c r="H12" s="5" t="inlineStr">
        <is>
          <t>In Person</t>
        </is>
      </c>
      <c r="I12" s="28" t="n">
        <v>46424</v>
      </c>
      <c r="J12" s="28" t="n">
        <v>46459</v>
      </c>
      <c r="K12" s="15" t="n">
        <v>0.375</v>
      </c>
      <c r="L12" s="15" t="n">
        <v>0.5</v>
      </c>
      <c r="M12" s="5" t="n"/>
      <c r="N12" s="5" t="n"/>
      <c r="O12" s="5" t="n"/>
      <c r="P12" s="5" t="n"/>
      <c r="Q12" s="5" t="n"/>
      <c r="R12" s="5" t="inlineStr">
        <is>
          <t>Yes</t>
        </is>
      </c>
      <c r="S12" s="5" t="n"/>
      <c r="T12" s="5" t="inlineStr">
        <is>
          <t>RM-D120</t>
        </is>
      </c>
      <c r="U12" s="5" t="inlineStr">
        <is>
          <t>INS-1007</t>
        </is>
      </c>
      <c r="V12" s="5" t="n">
        <v>20</v>
      </c>
      <c r="W12" s="16">
        <f>IF(OR($K12="",$L12=""),"",ROUND(MOD($L12-$K12,1)*24,2))</f>
        <v/>
      </c>
      <c r="X12" s="16">
        <f>IF($W12="","",$W12*COUNTIF($M12:$S12,"Yes"))</f>
        <v/>
      </c>
      <c r="Y12" s="17">
        <f>IF($T12="","",IFERROR(INDEX(Rooms!$D$6:$D$101,MATCH($T12,Rooms!$A$6:$A$101,0)),""))</f>
        <v/>
      </c>
      <c r="Z12" s="29">
        <f>IF(OR($V12="",$Y12="",$Y12=0,$G12="Canceled"),"",$V12/$Y12)</f>
        <v/>
      </c>
      <c r="AA12" s="17">
        <f>IF(OR($A12="",$G12="Canceled",$H12="Online",$T12=""),"",IF(SUMPRODUCT(--($A$6:$A$155&lt;&gt;""),--($G$6:$G$155&lt;&gt;"Canceled"),--($I$6:$I$155&lt;=$J12),--($J$6:$J$155&gt;=$I12),--($K$6:$K$155&lt;$L12),--($L$6:$L$155&gt;$K12),--((($M$6:$M$155="Yes")*($M12="Yes")+($N$6:$N$155="Yes")*($N12="Yes")+($O$6:$O$155="Yes")*($O12="Yes")+($P$6:$P$155="Yes")*($P12="Yes")+($Q$6:$Q$155="Yes")*($Q12="Yes")+($R$6:$R$155="Yes")*($R12="Yes")+($S$6:$S$155="Yes")*($S12="Yes"))&gt;0),--($T$6:$T$155=$T12))&gt;1,"Conflict","Clear"))</f>
        <v/>
      </c>
      <c r="AB12" s="17">
        <f>IF(OR($A12="",$G12="Canceled",$U12=""),"",IF(SUMPRODUCT(--($A$6:$A$155&lt;&gt;""),--($G$6:$G$155&lt;&gt;"Canceled"),--($I$6:$I$155&lt;=$J12),--($J$6:$J$155&gt;=$I12),--($K$6:$K$155&lt;$L12),--($L$6:$L$155&gt;$K12),--((($M$6:$M$155="Yes")*($M12="Yes")+($N$6:$N$155="Yes")*($N12="Yes")+($O$6:$O$155="Yes")*($O12="Yes")+($P$6:$P$155="Yes")*($P12="Yes")+($Q$6:$Q$155="Yes")*($Q12="Yes")+($R$6:$R$155="Yes")*($R12="Yes")+($S$6:$S$155="Yes")*($S12="Yes"))&gt;0),--($U$6:$U$155=$U12))&gt;1,"Conflict","Clear"))</f>
        <v/>
      </c>
      <c r="AC12" s="17">
        <f>IF($A12="","",IF($G12="Canceled","Not Applicable",IF($H12="Online","Not Applicable",IF(OR($V12="",$Y12=""),"",IF($V12&gt;$Y12,"Over Capacity","Within Capacity")))))</f>
        <v/>
      </c>
      <c r="AD12" s="17">
        <f>IF($A12="","",IF(OR($B12="",$C12="",$D12="",$E12="",$F12="",$G12="",$H12="",$I12="",$J12="",$K12="",$L12="",$U12=""),"Missing Required Fields",IF(COUNTIF($M12:$S12,"Yes")=0,"Select a Meeting Day",IF(AND(OR($H12="In Person",$H12="Hybrid"),$T12=""),"Room Required",IF($AA12="Conflict","Room Conflict",IF($AB12="Conflict","Instructor Conflict",IF($AC12="Over Capacity","Over Capacity",IF($G12="Canceled","Canceled","Ready"))))))))</f>
        <v/>
      </c>
    </row>
    <row r="13">
      <c r="A13" s="5" t="inlineStr">
        <is>
          <t>SEC-2708</t>
        </is>
      </c>
      <c r="B13" s="5" t="inlineStr">
        <is>
          <t>Spring 2027</t>
        </is>
      </c>
      <c r="C13" s="5" t="inlineStr">
        <is>
          <t>Arts and Humanities</t>
        </is>
      </c>
      <c r="D13" s="5" t="inlineStr">
        <is>
          <t>ART 105</t>
        </is>
      </c>
      <c r="E13" s="5" t="inlineStr">
        <is>
          <t>Visual Design Fundamentals</t>
        </is>
      </c>
      <c r="F13" s="5" t="inlineStr">
        <is>
          <t>01</t>
        </is>
      </c>
      <c r="G13" s="5" t="inlineStr">
        <is>
          <t>Confirmed</t>
        </is>
      </c>
      <c r="H13" s="5" t="inlineStr">
        <is>
          <t>In Person</t>
        </is>
      </c>
      <c r="I13" s="28" t="n">
        <v>46399</v>
      </c>
      <c r="J13" s="28" t="n">
        <v>46513</v>
      </c>
      <c r="K13" s="15" t="n">
        <v>0.4583333333333333</v>
      </c>
      <c r="L13" s="15" t="n">
        <v>0.5104166666666666</v>
      </c>
      <c r="M13" s="5" t="n"/>
      <c r="N13" s="5" t="inlineStr">
        <is>
          <t>Yes</t>
        </is>
      </c>
      <c r="O13" s="5" t="n"/>
      <c r="P13" s="5" t="inlineStr">
        <is>
          <t>Yes</t>
        </is>
      </c>
      <c r="Q13" s="5" t="n"/>
      <c r="R13" s="5" t="n"/>
      <c r="S13" s="5" t="n"/>
      <c r="T13" s="5" t="inlineStr">
        <is>
          <t>RM-E215</t>
        </is>
      </c>
      <c r="U13" s="5" t="inlineStr">
        <is>
          <t>INS-1002</t>
        </is>
      </c>
      <c r="V13" s="5" t="n">
        <v>16</v>
      </c>
      <c r="W13" s="16">
        <f>IF(OR($K13="",$L13=""),"",ROUND(MOD($L13-$K13,1)*24,2))</f>
        <v/>
      </c>
      <c r="X13" s="16">
        <f>IF($W13="","",$W13*COUNTIF($M13:$S13,"Yes"))</f>
        <v/>
      </c>
      <c r="Y13" s="17">
        <f>IF($T13="","",IFERROR(INDEX(Rooms!$D$6:$D$101,MATCH($T13,Rooms!$A$6:$A$101,0)),""))</f>
        <v/>
      </c>
      <c r="Z13" s="29">
        <f>IF(OR($V13="",$Y13="",$Y13=0,$G13="Canceled"),"",$V13/$Y13)</f>
        <v/>
      </c>
      <c r="AA13" s="17">
        <f>IF(OR($A13="",$G13="Canceled",$H13="Online",$T13=""),"",IF(SUMPRODUCT(--($A$6:$A$155&lt;&gt;""),--($G$6:$G$155&lt;&gt;"Canceled"),--($I$6:$I$155&lt;=$J13),--($J$6:$J$155&gt;=$I13),--($K$6:$K$155&lt;$L13),--($L$6:$L$155&gt;$K13),--((($M$6:$M$155="Yes")*($M13="Yes")+($N$6:$N$155="Yes")*($N13="Yes")+($O$6:$O$155="Yes")*($O13="Yes")+($P$6:$P$155="Yes")*($P13="Yes")+($Q$6:$Q$155="Yes")*($Q13="Yes")+($R$6:$R$155="Yes")*($R13="Yes")+($S$6:$S$155="Yes")*($S13="Yes"))&gt;0),--($T$6:$T$155=$T13))&gt;1,"Conflict","Clear"))</f>
        <v/>
      </c>
      <c r="AB13" s="17">
        <f>IF(OR($A13="",$G13="Canceled",$U13=""),"",IF(SUMPRODUCT(--($A$6:$A$155&lt;&gt;""),--($G$6:$G$155&lt;&gt;"Canceled"),--($I$6:$I$155&lt;=$J13),--($J$6:$J$155&gt;=$I13),--($K$6:$K$155&lt;$L13),--($L$6:$L$155&gt;$K13),--((($M$6:$M$155="Yes")*($M13="Yes")+($N$6:$N$155="Yes")*($N13="Yes")+($O$6:$O$155="Yes")*($O13="Yes")+($P$6:$P$155="Yes")*($P13="Yes")+($Q$6:$Q$155="Yes")*($Q13="Yes")+($R$6:$R$155="Yes")*($R13="Yes")+($S$6:$S$155="Yes")*($S13="Yes"))&gt;0),--($U$6:$U$155=$U13))&gt;1,"Conflict","Clear"))</f>
        <v/>
      </c>
      <c r="AC13" s="17">
        <f>IF($A13="","",IF($G13="Canceled","Not Applicable",IF($H13="Online","Not Applicable",IF(OR($V13="",$Y13=""),"",IF($V13&gt;$Y13,"Over Capacity","Within Capacity")))))</f>
        <v/>
      </c>
      <c r="AD13" s="17">
        <f>IF($A13="","",IF(OR($B13="",$C13="",$D13="",$E13="",$F13="",$G13="",$H13="",$I13="",$J13="",$K13="",$L13="",$U13=""),"Missing Required Fields",IF(COUNTIF($M13:$S13,"Yes")=0,"Select a Meeting Day",IF(AND(OR($H13="In Person",$H13="Hybrid"),$T13=""),"Room Required",IF($AA13="Conflict","Room Conflict",IF($AB13="Conflict","Instructor Conflict",IF($AC13="Over Capacity","Over Capacity",IF($G13="Canceled","Canceled","Ready"))))))))</f>
        <v/>
      </c>
    </row>
    <row r="14">
      <c r="A14" s="5" t="inlineStr">
        <is>
          <t>SEC-2709</t>
        </is>
      </c>
      <c r="B14" s="5" t="inlineStr">
        <is>
          <t>Summer 2027</t>
        </is>
      </c>
      <c r="C14" s="5" t="inlineStr">
        <is>
          <t>Science and Engineering</t>
        </is>
      </c>
      <c r="D14" s="5" t="inlineStr">
        <is>
          <t>SCI 125</t>
        </is>
      </c>
      <c r="E14" s="5" t="inlineStr">
        <is>
          <t>Applied Environmental Science</t>
        </is>
      </c>
      <c r="F14" s="5" t="inlineStr">
        <is>
          <t>01</t>
        </is>
      </c>
      <c r="G14" s="5" t="inlineStr">
        <is>
          <t>Draft</t>
        </is>
      </c>
      <c r="H14" s="5" t="inlineStr">
        <is>
          <t>Hybrid</t>
        </is>
      </c>
      <c r="I14" s="28" t="n">
        <v>46539</v>
      </c>
      <c r="J14" s="28" t="n">
        <v>46597</v>
      </c>
      <c r="K14" s="15" t="n">
        <v>0.3958333333333333</v>
      </c>
      <c r="L14" s="15" t="n">
        <v>0.4791666666666667</v>
      </c>
      <c r="M14" s="5" t="n"/>
      <c r="N14" s="5" t="inlineStr">
        <is>
          <t>Yes</t>
        </is>
      </c>
      <c r="O14" s="5" t="n"/>
      <c r="P14" s="5" t="inlineStr">
        <is>
          <t>Yes</t>
        </is>
      </c>
      <c r="Q14" s="5" t="n"/>
      <c r="R14" s="5" t="n"/>
      <c r="S14" s="5" t="n"/>
      <c r="T14" s="5" t="inlineStr">
        <is>
          <t>RM-C110</t>
        </is>
      </c>
      <c r="U14" s="5" t="inlineStr">
        <is>
          <t>INS-1005</t>
        </is>
      </c>
      <c r="V14" s="5" t="n">
        <v>31</v>
      </c>
      <c r="W14" s="16">
        <f>IF(OR($K14="",$L14=""),"",ROUND(MOD($L14-$K14,1)*24,2))</f>
        <v/>
      </c>
      <c r="X14" s="16">
        <f>IF($W14="","",$W14*COUNTIF($M14:$S14,"Yes"))</f>
        <v/>
      </c>
      <c r="Y14" s="17">
        <f>IF($T14="","",IFERROR(INDEX(Rooms!$D$6:$D$101,MATCH($T14,Rooms!$A$6:$A$101,0)),""))</f>
        <v/>
      </c>
      <c r="Z14" s="29">
        <f>IF(OR($V14="",$Y14="",$Y14=0,$G14="Canceled"),"",$V14/$Y14)</f>
        <v/>
      </c>
      <c r="AA14" s="17">
        <f>IF(OR($A14="",$G14="Canceled",$H14="Online",$T14=""),"",IF(SUMPRODUCT(--($A$6:$A$155&lt;&gt;""),--($G$6:$G$155&lt;&gt;"Canceled"),--($I$6:$I$155&lt;=$J14),--($J$6:$J$155&gt;=$I14),--($K$6:$K$155&lt;$L14),--($L$6:$L$155&gt;$K14),--((($M$6:$M$155="Yes")*($M14="Yes")+($N$6:$N$155="Yes")*($N14="Yes")+($O$6:$O$155="Yes")*($O14="Yes")+($P$6:$P$155="Yes")*($P14="Yes")+($Q$6:$Q$155="Yes")*($Q14="Yes")+($R$6:$R$155="Yes")*($R14="Yes")+($S$6:$S$155="Yes")*($S14="Yes"))&gt;0),--($T$6:$T$155=$T14))&gt;1,"Conflict","Clear"))</f>
        <v/>
      </c>
      <c r="AB14" s="17">
        <f>IF(OR($A14="",$G14="Canceled",$U14=""),"",IF(SUMPRODUCT(--($A$6:$A$155&lt;&gt;""),--($G$6:$G$155&lt;&gt;"Canceled"),--($I$6:$I$155&lt;=$J14),--($J$6:$J$155&gt;=$I14),--($K$6:$K$155&lt;$L14),--($L$6:$L$155&gt;$K14),--((($M$6:$M$155="Yes")*($M14="Yes")+($N$6:$N$155="Yes")*($N14="Yes")+($O$6:$O$155="Yes")*($O14="Yes")+($P$6:$P$155="Yes")*($P14="Yes")+($Q$6:$Q$155="Yes")*($Q14="Yes")+($R$6:$R$155="Yes")*($R14="Yes")+($S$6:$S$155="Yes")*($S14="Yes"))&gt;0),--($U$6:$U$155=$U14))&gt;1,"Conflict","Clear"))</f>
        <v/>
      </c>
      <c r="AC14" s="17">
        <f>IF($A14="","",IF($G14="Canceled","Not Applicable",IF($H14="Online","Not Applicable",IF(OR($V14="",$Y14=""),"",IF($V14&gt;$Y14,"Over Capacity","Within Capacity")))))</f>
        <v/>
      </c>
      <c r="AD14" s="17">
        <f>IF($A14="","",IF(OR($B14="",$C14="",$D14="",$E14="",$F14="",$G14="",$H14="",$I14="",$J14="",$K14="",$L14="",$U14=""),"Missing Required Fields",IF(COUNTIF($M14:$S14,"Yes")=0,"Select a Meeting Day",IF(AND(OR($H14="In Person",$H14="Hybrid"),$T14=""),"Room Required",IF($AA14="Conflict","Room Conflict",IF($AB14="Conflict","Instructor Conflict",IF($AC14="Over Capacity","Over Capacity",IF($G14="Canceled","Canceled","Ready"))))))))</f>
        <v/>
      </c>
    </row>
    <row r="15">
      <c r="A15" s="5" t="inlineStr">
        <is>
          <t>SEC-2710</t>
        </is>
      </c>
      <c r="B15" s="5" t="inlineStr">
        <is>
          <t>Spring 2027</t>
        </is>
      </c>
      <c r="C15" s="5" t="inlineStr">
        <is>
          <t>Business</t>
        </is>
      </c>
      <c r="D15" s="5" t="inlineStr">
        <is>
          <t>BUS 299</t>
        </is>
      </c>
      <c r="E15" s="5" t="inlineStr">
        <is>
          <t>Collaborative Business Seminar</t>
        </is>
      </c>
      <c r="F15" s="5" t="inlineStr">
        <is>
          <t>01</t>
        </is>
      </c>
      <c r="G15" s="5" t="inlineStr">
        <is>
          <t>Canceled</t>
        </is>
      </c>
      <c r="H15" s="5" t="inlineStr">
        <is>
          <t>In Person</t>
        </is>
      </c>
      <c r="I15" s="28" t="n">
        <v>46400</v>
      </c>
      <c r="J15" s="28" t="n">
        <v>46512</v>
      </c>
      <c r="K15" s="15" t="n">
        <v>0.625</v>
      </c>
      <c r="L15" s="15" t="n">
        <v>0.6770833333333334</v>
      </c>
      <c r="M15" s="5" t="n"/>
      <c r="N15" s="5" t="n"/>
      <c r="O15" s="5" t="inlineStr">
        <is>
          <t>Yes</t>
        </is>
      </c>
      <c r="P15" s="5" t="n"/>
      <c r="Q15" s="5" t="n"/>
      <c r="R15" s="5" t="n"/>
      <c r="S15" s="5" t="n"/>
      <c r="T15" s="5" t="inlineStr">
        <is>
          <t>RM-A102</t>
        </is>
      </c>
      <c r="U15" s="5" t="inlineStr">
        <is>
          <t>INS-1001</t>
        </is>
      </c>
      <c r="V15" s="5" t="n">
        <v>15</v>
      </c>
      <c r="W15" s="16">
        <f>IF(OR($K15="",$L15=""),"",ROUND(MOD($L15-$K15,1)*24,2))</f>
        <v/>
      </c>
      <c r="X15" s="16">
        <f>IF($W15="","",$W15*COUNTIF($M15:$S15,"Yes"))</f>
        <v/>
      </c>
      <c r="Y15" s="17">
        <f>IF($T15="","",IFERROR(INDEX(Rooms!$D$6:$D$101,MATCH($T15,Rooms!$A$6:$A$101,0)),""))</f>
        <v/>
      </c>
      <c r="Z15" s="29">
        <f>IF(OR($V15="",$Y15="",$Y15=0,$G15="Canceled"),"",$V15/$Y15)</f>
        <v/>
      </c>
      <c r="AA15" s="17">
        <f>IF(OR($A15="",$G15="Canceled",$H15="Online",$T15=""),"",IF(SUMPRODUCT(--($A$6:$A$155&lt;&gt;""),--($G$6:$G$155&lt;&gt;"Canceled"),--($I$6:$I$155&lt;=$J15),--($J$6:$J$155&gt;=$I15),--($K$6:$K$155&lt;$L15),--($L$6:$L$155&gt;$K15),--((($M$6:$M$155="Yes")*($M15="Yes")+($N$6:$N$155="Yes")*($N15="Yes")+($O$6:$O$155="Yes")*($O15="Yes")+($P$6:$P$155="Yes")*($P15="Yes")+($Q$6:$Q$155="Yes")*($Q15="Yes")+($R$6:$R$155="Yes")*($R15="Yes")+($S$6:$S$155="Yes")*($S15="Yes"))&gt;0),--($T$6:$T$155=$T15))&gt;1,"Conflict","Clear"))</f>
        <v/>
      </c>
      <c r="AB15" s="17">
        <f>IF(OR($A15="",$G15="Canceled",$U15=""),"",IF(SUMPRODUCT(--($A$6:$A$155&lt;&gt;""),--($G$6:$G$155&lt;&gt;"Canceled"),--($I$6:$I$155&lt;=$J15),--($J$6:$J$155&gt;=$I15),--($K$6:$K$155&lt;$L15),--($L$6:$L$155&gt;$K15),--((($M$6:$M$155="Yes")*($M15="Yes")+($N$6:$N$155="Yes")*($N15="Yes")+($O$6:$O$155="Yes")*($O15="Yes")+($P$6:$P$155="Yes")*($P15="Yes")+($Q$6:$Q$155="Yes")*($Q15="Yes")+($R$6:$R$155="Yes")*($R15="Yes")+($S$6:$S$155="Yes")*($S15="Yes"))&gt;0),--($U$6:$U$155=$U15))&gt;1,"Conflict","Clear"))</f>
        <v/>
      </c>
      <c r="AC15" s="17">
        <f>IF($A15="","",IF($G15="Canceled","Not Applicable",IF($H15="Online","Not Applicable",IF(OR($V15="",$Y15=""),"",IF($V15&gt;$Y15,"Over Capacity","Within Capacity")))))</f>
        <v/>
      </c>
      <c r="AD15" s="17">
        <f>IF($A15="","",IF(OR($B15="",$C15="",$D15="",$E15="",$F15="",$G15="",$H15="",$I15="",$J15="",$K15="",$L15="",$U15=""),"Missing Required Fields",IF(COUNTIF($M15:$S15,"Yes")=0,"Select a Meeting Day",IF(AND(OR($H15="In Person",$H15="Hybrid"),$T15=""),"Room Required",IF($AA15="Conflict","Room Conflict",IF($AB15="Conflict","Instructor Conflict",IF($AC15="Over Capacity","Over Capacity",IF($G15="Canceled","Canceled","Ready"))))))))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28" t="n"/>
      <c r="J16" s="28" t="n"/>
      <c r="K16" s="15" t="n"/>
      <c r="L16" s="1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16">
        <f>IF(OR($K16="",$L16=""),"",ROUND(MOD($L16-$K16,1)*24,2))</f>
        <v/>
      </c>
      <c r="X16" s="16">
        <f>IF($W16="","",$W16*COUNTIF($M16:$S16,"Yes"))</f>
        <v/>
      </c>
      <c r="Y16" s="17">
        <f>IF($T16="","",IFERROR(INDEX(Rooms!$D$6:$D$101,MATCH($T16,Rooms!$A$6:$A$101,0)),""))</f>
        <v/>
      </c>
      <c r="Z16" s="29">
        <f>IF(OR($V16="",$Y16="",$Y16=0,$G16="Canceled"),"",$V16/$Y16)</f>
        <v/>
      </c>
      <c r="AA16" s="17">
        <f>IF(OR($A16="",$G16="Canceled",$H16="Online",$T16=""),"",IF(SUMPRODUCT(--($A$6:$A$155&lt;&gt;""),--($G$6:$G$155&lt;&gt;"Canceled"),--($I$6:$I$155&lt;=$J16),--($J$6:$J$155&gt;=$I16),--($K$6:$K$155&lt;$L16),--($L$6:$L$155&gt;$K16),--((($M$6:$M$155="Yes")*($M16="Yes")+($N$6:$N$155="Yes")*($N16="Yes")+($O$6:$O$155="Yes")*($O16="Yes")+($P$6:$P$155="Yes")*($P16="Yes")+($Q$6:$Q$155="Yes")*($Q16="Yes")+($R$6:$R$155="Yes")*($R16="Yes")+($S$6:$S$155="Yes")*($S16="Yes"))&gt;0),--($T$6:$T$155=$T16))&gt;1,"Conflict","Clear"))</f>
        <v/>
      </c>
      <c r="AB16" s="17">
        <f>IF(OR($A16="",$G16="Canceled",$U16=""),"",IF(SUMPRODUCT(--($A$6:$A$155&lt;&gt;""),--($G$6:$G$155&lt;&gt;"Canceled"),--($I$6:$I$155&lt;=$J16),--($J$6:$J$155&gt;=$I16),--($K$6:$K$155&lt;$L16),--($L$6:$L$155&gt;$K16),--((($M$6:$M$155="Yes")*($M16="Yes")+($N$6:$N$155="Yes")*($N16="Yes")+($O$6:$O$155="Yes")*($O16="Yes")+($P$6:$P$155="Yes")*($P16="Yes")+($Q$6:$Q$155="Yes")*($Q16="Yes")+($R$6:$R$155="Yes")*($R16="Yes")+($S$6:$S$155="Yes")*($S16="Yes"))&gt;0),--($U$6:$U$155=$U16))&gt;1,"Conflict","Clear"))</f>
        <v/>
      </c>
      <c r="AC16" s="17">
        <f>IF($A16="","",IF($G16="Canceled","Not Applicable",IF($H16="Online","Not Applicable",IF(OR($V16="",$Y16=""),"",IF($V16&gt;$Y16,"Over Capacity","Within Capacity")))))</f>
        <v/>
      </c>
      <c r="AD16" s="17">
        <f>IF($A16="","",IF(OR($B16="",$C16="",$D16="",$E16="",$F16="",$G16="",$H16="",$I16="",$J16="",$K16="",$L16="",$U16=""),"Missing Required Fields",IF(COUNTIF($M16:$S16,"Yes")=0,"Select a Meeting Day",IF(AND(OR($H16="In Person",$H16="Hybrid"),$T16=""),"Room Required",IF($AA16="Conflict","Room Conflict",IF($AB16="Conflict","Instructor Conflict",IF($AC16="Over Capacity","Over Capacity",IF($G16="Canceled","Canceled","Ready"))))))))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28" t="n"/>
      <c r="J17" s="28" t="n"/>
      <c r="K17" s="15" t="n"/>
      <c r="L17" s="1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16">
        <f>IF(OR($K17="",$L17=""),"",ROUND(MOD($L17-$K17,1)*24,2))</f>
        <v/>
      </c>
      <c r="X17" s="16">
        <f>IF($W17="","",$W17*COUNTIF($M17:$S17,"Yes"))</f>
        <v/>
      </c>
      <c r="Y17" s="17">
        <f>IF($T17="","",IFERROR(INDEX(Rooms!$D$6:$D$101,MATCH($T17,Rooms!$A$6:$A$101,0)),""))</f>
        <v/>
      </c>
      <c r="Z17" s="29">
        <f>IF(OR($V17="",$Y17="",$Y17=0,$G17="Canceled"),"",$V17/$Y17)</f>
        <v/>
      </c>
      <c r="AA17" s="17">
        <f>IF(OR($A17="",$G17="Canceled",$H17="Online",$T17=""),"",IF(SUMPRODUCT(--($A$6:$A$155&lt;&gt;""),--($G$6:$G$155&lt;&gt;"Canceled"),--($I$6:$I$155&lt;=$J17),--($J$6:$J$155&gt;=$I17),--($K$6:$K$155&lt;$L17),--($L$6:$L$155&gt;$K17),--((($M$6:$M$155="Yes")*($M17="Yes")+($N$6:$N$155="Yes")*($N17="Yes")+($O$6:$O$155="Yes")*($O17="Yes")+($P$6:$P$155="Yes")*($P17="Yes")+($Q$6:$Q$155="Yes")*($Q17="Yes")+($R$6:$R$155="Yes")*($R17="Yes")+($S$6:$S$155="Yes")*($S17="Yes"))&gt;0),--($T$6:$T$155=$T17))&gt;1,"Conflict","Clear"))</f>
        <v/>
      </c>
      <c r="AB17" s="17">
        <f>IF(OR($A17="",$G17="Canceled",$U17=""),"",IF(SUMPRODUCT(--($A$6:$A$155&lt;&gt;""),--($G$6:$G$155&lt;&gt;"Canceled"),--($I$6:$I$155&lt;=$J17),--($J$6:$J$155&gt;=$I17),--($K$6:$K$155&lt;$L17),--($L$6:$L$155&gt;$K17),--((($M$6:$M$155="Yes")*($M17="Yes")+($N$6:$N$155="Yes")*($N17="Yes")+($O$6:$O$155="Yes")*($O17="Yes")+($P$6:$P$155="Yes")*($P17="Yes")+($Q$6:$Q$155="Yes")*($Q17="Yes")+($R$6:$R$155="Yes")*($R17="Yes")+($S$6:$S$155="Yes")*($S17="Yes"))&gt;0),--($U$6:$U$155=$U17))&gt;1,"Conflict","Clear"))</f>
        <v/>
      </c>
      <c r="AC17" s="17">
        <f>IF($A17="","",IF($G17="Canceled","Not Applicable",IF($H17="Online","Not Applicable",IF(OR($V17="",$Y17=""),"",IF($V17&gt;$Y17,"Over Capacity","Within Capacity")))))</f>
        <v/>
      </c>
      <c r="AD17" s="17">
        <f>IF($A17="","",IF(OR($B17="",$C17="",$D17="",$E17="",$F17="",$G17="",$H17="",$I17="",$J17="",$K17="",$L17="",$U17=""),"Missing Required Fields",IF(COUNTIF($M17:$S17,"Yes")=0,"Select a Meeting Day",IF(AND(OR($H17="In Person",$H17="Hybrid"),$T17=""),"Room Required",IF($AA17="Conflict","Room Conflict",IF($AB17="Conflict","Instructor Conflict",IF($AC17="Over Capacity","Over Capacity",IF($G17="Canceled","Canceled","Ready"))))))))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28" t="n"/>
      <c r="J18" s="28" t="n"/>
      <c r="K18" s="15" t="n"/>
      <c r="L18" s="1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16">
        <f>IF(OR($K18="",$L18=""),"",ROUND(MOD($L18-$K18,1)*24,2))</f>
        <v/>
      </c>
      <c r="X18" s="16">
        <f>IF($W18="","",$W18*COUNTIF($M18:$S18,"Yes"))</f>
        <v/>
      </c>
      <c r="Y18" s="17">
        <f>IF($T18="","",IFERROR(INDEX(Rooms!$D$6:$D$101,MATCH($T18,Rooms!$A$6:$A$101,0)),""))</f>
        <v/>
      </c>
      <c r="Z18" s="29">
        <f>IF(OR($V18="",$Y18="",$Y18=0,$G18="Canceled"),"",$V18/$Y18)</f>
        <v/>
      </c>
      <c r="AA18" s="17">
        <f>IF(OR($A18="",$G18="Canceled",$H18="Online",$T18=""),"",IF(SUMPRODUCT(--($A$6:$A$155&lt;&gt;""),--($G$6:$G$155&lt;&gt;"Canceled"),--($I$6:$I$155&lt;=$J18),--($J$6:$J$155&gt;=$I18),--($K$6:$K$155&lt;$L18),--($L$6:$L$155&gt;$K18),--((($M$6:$M$155="Yes")*($M18="Yes")+($N$6:$N$155="Yes")*($N18="Yes")+($O$6:$O$155="Yes")*($O18="Yes")+($P$6:$P$155="Yes")*($P18="Yes")+($Q$6:$Q$155="Yes")*($Q18="Yes")+($R$6:$R$155="Yes")*($R18="Yes")+($S$6:$S$155="Yes")*($S18="Yes"))&gt;0),--($T$6:$T$155=$T18))&gt;1,"Conflict","Clear"))</f>
        <v/>
      </c>
      <c r="AB18" s="17">
        <f>IF(OR($A18="",$G18="Canceled",$U18=""),"",IF(SUMPRODUCT(--($A$6:$A$155&lt;&gt;""),--($G$6:$G$155&lt;&gt;"Canceled"),--($I$6:$I$155&lt;=$J18),--($J$6:$J$155&gt;=$I18),--($K$6:$K$155&lt;$L18),--($L$6:$L$155&gt;$K18),--((($M$6:$M$155="Yes")*($M18="Yes")+($N$6:$N$155="Yes")*($N18="Yes")+($O$6:$O$155="Yes")*($O18="Yes")+($P$6:$P$155="Yes")*($P18="Yes")+($Q$6:$Q$155="Yes")*($Q18="Yes")+($R$6:$R$155="Yes")*($R18="Yes")+($S$6:$S$155="Yes")*($S18="Yes"))&gt;0),--($U$6:$U$155=$U18))&gt;1,"Conflict","Clear"))</f>
        <v/>
      </c>
      <c r="AC18" s="17">
        <f>IF($A18="","",IF($G18="Canceled","Not Applicable",IF($H18="Online","Not Applicable",IF(OR($V18="",$Y18=""),"",IF($V18&gt;$Y18,"Over Capacity","Within Capacity")))))</f>
        <v/>
      </c>
      <c r="AD18" s="17">
        <f>IF($A18="","",IF(OR($B18="",$C18="",$D18="",$E18="",$F18="",$G18="",$H18="",$I18="",$J18="",$K18="",$L18="",$U18=""),"Missing Required Fields",IF(COUNTIF($M18:$S18,"Yes")=0,"Select a Meeting Day",IF(AND(OR($H18="In Person",$H18="Hybrid"),$T18=""),"Room Required",IF($AA18="Conflict","Room Conflict",IF($AB18="Conflict","Instructor Conflict",IF($AC18="Over Capacity","Over Capacity",IF($G18="Canceled","Canceled","Ready"))))))))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28" t="n"/>
      <c r="J19" s="28" t="n"/>
      <c r="K19" s="15" t="n"/>
      <c r="L19" s="1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16">
        <f>IF(OR($K19="",$L19=""),"",ROUND(MOD($L19-$K19,1)*24,2))</f>
        <v/>
      </c>
      <c r="X19" s="16">
        <f>IF($W19="","",$W19*COUNTIF($M19:$S19,"Yes"))</f>
        <v/>
      </c>
      <c r="Y19" s="17">
        <f>IF($T19="","",IFERROR(INDEX(Rooms!$D$6:$D$101,MATCH($T19,Rooms!$A$6:$A$101,0)),""))</f>
        <v/>
      </c>
      <c r="Z19" s="29">
        <f>IF(OR($V19="",$Y19="",$Y19=0,$G19="Canceled"),"",$V19/$Y19)</f>
        <v/>
      </c>
      <c r="AA19" s="17">
        <f>IF(OR($A19="",$G19="Canceled",$H19="Online",$T19=""),"",IF(SUMPRODUCT(--($A$6:$A$155&lt;&gt;""),--($G$6:$G$155&lt;&gt;"Canceled"),--($I$6:$I$155&lt;=$J19),--($J$6:$J$155&gt;=$I19),--($K$6:$K$155&lt;$L19),--($L$6:$L$155&gt;$K19),--((($M$6:$M$155="Yes")*($M19="Yes")+($N$6:$N$155="Yes")*($N19="Yes")+($O$6:$O$155="Yes")*($O19="Yes")+($P$6:$P$155="Yes")*($P19="Yes")+($Q$6:$Q$155="Yes")*($Q19="Yes")+($R$6:$R$155="Yes")*($R19="Yes")+($S$6:$S$155="Yes")*($S19="Yes"))&gt;0),--($T$6:$T$155=$T19))&gt;1,"Conflict","Clear"))</f>
        <v/>
      </c>
      <c r="AB19" s="17">
        <f>IF(OR($A19="",$G19="Canceled",$U19=""),"",IF(SUMPRODUCT(--($A$6:$A$155&lt;&gt;""),--($G$6:$G$155&lt;&gt;"Canceled"),--($I$6:$I$155&lt;=$J19),--($J$6:$J$155&gt;=$I19),--($K$6:$K$155&lt;$L19),--($L$6:$L$155&gt;$K19),--((($M$6:$M$155="Yes")*($M19="Yes")+($N$6:$N$155="Yes")*($N19="Yes")+($O$6:$O$155="Yes")*($O19="Yes")+($P$6:$P$155="Yes")*($P19="Yes")+($Q$6:$Q$155="Yes")*($Q19="Yes")+($R$6:$R$155="Yes")*($R19="Yes")+($S$6:$S$155="Yes")*($S19="Yes"))&gt;0),--($U$6:$U$155=$U19))&gt;1,"Conflict","Clear"))</f>
        <v/>
      </c>
      <c r="AC19" s="17">
        <f>IF($A19="","",IF($G19="Canceled","Not Applicable",IF($H19="Online","Not Applicable",IF(OR($V19="",$Y19=""),"",IF($V19&gt;$Y19,"Over Capacity","Within Capacity")))))</f>
        <v/>
      </c>
      <c r="AD19" s="17">
        <f>IF($A19="","",IF(OR($B19="",$C19="",$D19="",$E19="",$F19="",$G19="",$H19="",$I19="",$J19="",$K19="",$L19="",$U19=""),"Missing Required Fields",IF(COUNTIF($M19:$S19,"Yes")=0,"Select a Meeting Day",IF(AND(OR($H19="In Person",$H19="Hybrid"),$T19=""),"Room Required",IF($AA19="Conflict","Room Conflict",IF($AB19="Conflict","Instructor Conflict",IF($AC19="Over Capacity","Over Capacity",IF($G19="Canceled","Canceled","Ready"))))))))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28" t="n"/>
      <c r="J20" s="28" t="n"/>
      <c r="K20" s="15" t="n"/>
      <c r="L20" s="1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16">
        <f>IF(OR($K20="",$L20=""),"",ROUND(MOD($L20-$K20,1)*24,2))</f>
        <v/>
      </c>
      <c r="X20" s="16">
        <f>IF($W20="","",$W20*COUNTIF($M20:$S20,"Yes"))</f>
        <v/>
      </c>
      <c r="Y20" s="17">
        <f>IF($T20="","",IFERROR(INDEX(Rooms!$D$6:$D$101,MATCH($T20,Rooms!$A$6:$A$101,0)),""))</f>
        <v/>
      </c>
      <c r="Z20" s="29">
        <f>IF(OR($V20="",$Y20="",$Y20=0,$G20="Canceled"),"",$V20/$Y20)</f>
        <v/>
      </c>
      <c r="AA20" s="17">
        <f>IF(OR($A20="",$G20="Canceled",$H20="Online",$T20=""),"",IF(SUMPRODUCT(--($A$6:$A$155&lt;&gt;""),--($G$6:$G$155&lt;&gt;"Canceled"),--($I$6:$I$155&lt;=$J20),--($J$6:$J$155&gt;=$I20),--($K$6:$K$155&lt;$L20),--($L$6:$L$155&gt;$K20),--((($M$6:$M$155="Yes")*($M20="Yes")+($N$6:$N$155="Yes")*($N20="Yes")+($O$6:$O$155="Yes")*($O20="Yes")+($P$6:$P$155="Yes")*($P20="Yes")+($Q$6:$Q$155="Yes")*($Q20="Yes")+($R$6:$R$155="Yes")*($R20="Yes")+($S$6:$S$155="Yes")*($S20="Yes"))&gt;0),--($T$6:$T$155=$T20))&gt;1,"Conflict","Clear"))</f>
        <v/>
      </c>
      <c r="AB20" s="17">
        <f>IF(OR($A20="",$G20="Canceled",$U20=""),"",IF(SUMPRODUCT(--($A$6:$A$155&lt;&gt;""),--($G$6:$G$155&lt;&gt;"Canceled"),--($I$6:$I$155&lt;=$J20),--($J$6:$J$155&gt;=$I20),--($K$6:$K$155&lt;$L20),--($L$6:$L$155&gt;$K20),--((($M$6:$M$155="Yes")*($M20="Yes")+($N$6:$N$155="Yes")*($N20="Yes")+($O$6:$O$155="Yes")*($O20="Yes")+($P$6:$P$155="Yes")*($P20="Yes")+($Q$6:$Q$155="Yes")*($Q20="Yes")+($R$6:$R$155="Yes")*($R20="Yes")+($S$6:$S$155="Yes")*($S20="Yes"))&gt;0),--($U$6:$U$155=$U20))&gt;1,"Conflict","Clear"))</f>
        <v/>
      </c>
      <c r="AC20" s="17">
        <f>IF($A20="","",IF($G20="Canceled","Not Applicable",IF($H20="Online","Not Applicable",IF(OR($V20="",$Y20=""),"",IF($V20&gt;$Y20,"Over Capacity","Within Capacity")))))</f>
        <v/>
      </c>
      <c r="AD20" s="17">
        <f>IF($A20="","",IF(OR($B20="",$C20="",$D20="",$E20="",$F20="",$G20="",$H20="",$I20="",$J20="",$K20="",$L20="",$U20=""),"Missing Required Fields",IF(COUNTIF($M20:$S20,"Yes")=0,"Select a Meeting Day",IF(AND(OR($H20="In Person",$H20="Hybrid"),$T20=""),"Room Required",IF($AA20="Conflict","Room Conflict",IF($AB20="Conflict","Instructor Conflict",IF($AC20="Over Capacity","Over Capacity",IF($G20="Canceled","Canceled","Ready"))))))))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28" t="n"/>
      <c r="J21" s="28" t="n"/>
      <c r="K21" s="15" t="n"/>
      <c r="L21" s="1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16">
        <f>IF(OR($K21="",$L21=""),"",ROUND(MOD($L21-$K21,1)*24,2))</f>
        <v/>
      </c>
      <c r="X21" s="16">
        <f>IF($W21="","",$W21*COUNTIF($M21:$S21,"Yes"))</f>
        <v/>
      </c>
      <c r="Y21" s="17">
        <f>IF($T21="","",IFERROR(INDEX(Rooms!$D$6:$D$101,MATCH($T21,Rooms!$A$6:$A$101,0)),""))</f>
        <v/>
      </c>
      <c r="Z21" s="29">
        <f>IF(OR($V21="",$Y21="",$Y21=0,$G21="Canceled"),"",$V21/$Y21)</f>
        <v/>
      </c>
      <c r="AA21" s="17">
        <f>IF(OR($A21="",$G21="Canceled",$H21="Online",$T21=""),"",IF(SUMPRODUCT(--($A$6:$A$155&lt;&gt;""),--($G$6:$G$155&lt;&gt;"Canceled"),--($I$6:$I$155&lt;=$J21),--($J$6:$J$155&gt;=$I21),--($K$6:$K$155&lt;$L21),--($L$6:$L$155&gt;$K21),--((($M$6:$M$155="Yes")*($M21="Yes")+($N$6:$N$155="Yes")*($N21="Yes")+($O$6:$O$155="Yes")*($O21="Yes")+($P$6:$P$155="Yes")*($P21="Yes")+($Q$6:$Q$155="Yes")*($Q21="Yes")+($R$6:$R$155="Yes")*($R21="Yes")+($S$6:$S$155="Yes")*($S21="Yes"))&gt;0),--($T$6:$T$155=$T21))&gt;1,"Conflict","Clear"))</f>
        <v/>
      </c>
      <c r="AB21" s="17">
        <f>IF(OR($A21="",$G21="Canceled",$U21=""),"",IF(SUMPRODUCT(--($A$6:$A$155&lt;&gt;""),--($G$6:$G$155&lt;&gt;"Canceled"),--($I$6:$I$155&lt;=$J21),--($J$6:$J$155&gt;=$I21),--($K$6:$K$155&lt;$L21),--($L$6:$L$155&gt;$K21),--((($M$6:$M$155="Yes")*($M21="Yes")+($N$6:$N$155="Yes")*($N21="Yes")+($O$6:$O$155="Yes")*($O21="Yes")+($P$6:$P$155="Yes")*($P21="Yes")+($Q$6:$Q$155="Yes")*($Q21="Yes")+($R$6:$R$155="Yes")*($R21="Yes")+($S$6:$S$155="Yes")*($S21="Yes"))&gt;0),--($U$6:$U$155=$U21))&gt;1,"Conflict","Clear"))</f>
        <v/>
      </c>
      <c r="AC21" s="17">
        <f>IF($A21="","",IF($G21="Canceled","Not Applicable",IF($H21="Online","Not Applicable",IF(OR($V21="",$Y21=""),"",IF($V21&gt;$Y21,"Over Capacity","Within Capacity")))))</f>
        <v/>
      </c>
      <c r="AD21" s="17">
        <f>IF($A21="","",IF(OR($B21="",$C21="",$D21="",$E21="",$F21="",$G21="",$H21="",$I21="",$J21="",$K21="",$L21="",$U21=""),"Missing Required Fields",IF(COUNTIF($M21:$S21,"Yes")=0,"Select a Meeting Day",IF(AND(OR($H21="In Person",$H21="Hybrid"),$T21=""),"Room Required",IF($AA21="Conflict","Room Conflict",IF($AB21="Conflict","Instructor Conflict",IF($AC21="Over Capacity","Over Capacity",IF($G21="Canceled","Canceled","Ready"))))))))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28" t="n"/>
      <c r="J22" s="28" t="n"/>
      <c r="K22" s="15" t="n"/>
      <c r="L22" s="1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16">
        <f>IF(OR($K22="",$L22=""),"",ROUND(MOD($L22-$K22,1)*24,2))</f>
        <v/>
      </c>
      <c r="X22" s="16">
        <f>IF($W22="","",$W22*COUNTIF($M22:$S22,"Yes"))</f>
        <v/>
      </c>
      <c r="Y22" s="17">
        <f>IF($T22="","",IFERROR(INDEX(Rooms!$D$6:$D$101,MATCH($T22,Rooms!$A$6:$A$101,0)),""))</f>
        <v/>
      </c>
      <c r="Z22" s="29">
        <f>IF(OR($V22="",$Y22="",$Y22=0,$G22="Canceled"),"",$V22/$Y22)</f>
        <v/>
      </c>
      <c r="AA22" s="17">
        <f>IF(OR($A22="",$G22="Canceled",$H22="Online",$T22=""),"",IF(SUMPRODUCT(--($A$6:$A$155&lt;&gt;""),--($G$6:$G$155&lt;&gt;"Canceled"),--($I$6:$I$155&lt;=$J22),--($J$6:$J$155&gt;=$I22),--($K$6:$K$155&lt;$L22),--($L$6:$L$155&gt;$K22),--((($M$6:$M$155="Yes")*($M22="Yes")+($N$6:$N$155="Yes")*($N22="Yes")+($O$6:$O$155="Yes")*($O22="Yes")+($P$6:$P$155="Yes")*($P22="Yes")+($Q$6:$Q$155="Yes")*($Q22="Yes")+($R$6:$R$155="Yes")*($R22="Yes")+($S$6:$S$155="Yes")*($S22="Yes"))&gt;0),--($T$6:$T$155=$T22))&gt;1,"Conflict","Clear"))</f>
        <v/>
      </c>
      <c r="AB22" s="17">
        <f>IF(OR($A22="",$G22="Canceled",$U22=""),"",IF(SUMPRODUCT(--($A$6:$A$155&lt;&gt;""),--($G$6:$G$155&lt;&gt;"Canceled"),--($I$6:$I$155&lt;=$J22),--($J$6:$J$155&gt;=$I22),--($K$6:$K$155&lt;$L22),--($L$6:$L$155&gt;$K22),--((($M$6:$M$155="Yes")*($M22="Yes")+($N$6:$N$155="Yes")*($N22="Yes")+($O$6:$O$155="Yes")*($O22="Yes")+($P$6:$P$155="Yes")*($P22="Yes")+($Q$6:$Q$155="Yes")*($Q22="Yes")+($R$6:$R$155="Yes")*($R22="Yes")+($S$6:$S$155="Yes")*($S22="Yes"))&gt;0),--($U$6:$U$155=$U22))&gt;1,"Conflict","Clear"))</f>
        <v/>
      </c>
      <c r="AC22" s="17">
        <f>IF($A22="","",IF($G22="Canceled","Not Applicable",IF($H22="Online","Not Applicable",IF(OR($V22="",$Y22=""),"",IF($V22&gt;$Y22,"Over Capacity","Within Capacity")))))</f>
        <v/>
      </c>
      <c r="AD22" s="17">
        <f>IF($A22="","",IF(OR($B22="",$C22="",$D22="",$E22="",$F22="",$G22="",$H22="",$I22="",$J22="",$K22="",$L22="",$U22=""),"Missing Required Fields",IF(COUNTIF($M22:$S22,"Yes")=0,"Select a Meeting Day",IF(AND(OR($H22="In Person",$H22="Hybrid"),$T22=""),"Room Required",IF($AA22="Conflict","Room Conflict",IF($AB22="Conflict","Instructor Conflict",IF($AC22="Over Capacity","Over Capacity",IF($G22="Canceled","Canceled","Ready"))))))))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28" t="n"/>
      <c r="J23" s="28" t="n"/>
      <c r="K23" s="15" t="n"/>
      <c r="L23" s="1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16">
        <f>IF(OR($K23="",$L23=""),"",ROUND(MOD($L23-$K23,1)*24,2))</f>
        <v/>
      </c>
      <c r="X23" s="16">
        <f>IF($W23="","",$W23*COUNTIF($M23:$S23,"Yes"))</f>
        <v/>
      </c>
      <c r="Y23" s="17">
        <f>IF($T23="","",IFERROR(INDEX(Rooms!$D$6:$D$101,MATCH($T23,Rooms!$A$6:$A$101,0)),""))</f>
        <v/>
      </c>
      <c r="Z23" s="29">
        <f>IF(OR($V23="",$Y23="",$Y23=0,$G23="Canceled"),"",$V23/$Y23)</f>
        <v/>
      </c>
      <c r="AA23" s="17">
        <f>IF(OR($A23="",$G23="Canceled",$H23="Online",$T23=""),"",IF(SUMPRODUCT(--($A$6:$A$155&lt;&gt;""),--($G$6:$G$155&lt;&gt;"Canceled"),--($I$6:$I$155&lt;=$J23),--($J$6:$J$155&gt;=$I23),--($K$6:$K$155&lt;$L23),--($L$6:$L$155&gt;$K23),--((($M$6:$M$155="Yes")*($M23="Yes")+($N$6:$N$155="Yes")*($N23="Yes")+($O$6:$O$155="Yes")*($O23="Yes")+($P$6:$P$155="Yes")*($P23="Yes")+($Q$6:$Q$155="Yes")*($Q23="Yes")+($R$6:$R$155="Yes")*($R23="Yes")+($S$6:$S$155="Yes")*($S23="Yes"))&gt;0),--($T$6:$T$155=$T23))&gt;1,"Conflict","Clear"))</f>
        <v/>
      </c>
      <c r="AB23" s="17">
        <f>IF(OR($A23="",$G23="Canceled",$U23=""),"",IF(SUMPRODUCT(--($A$6:$A$155&lt;&gt;""),--($G$6:$G$155&lt;&gt;"Canceled"),--($I$6:$I$155&lt;=$J23),--($J$6:$J$155&gt;=$I23),--($K$6:$K$155&lt;$L23),--($L$6:$L$155&gt;$K23),--((($M$6:$M$155="Yes")*($M23="Yes")+($N$6:$N$155="Yes")*($N23="Yes")+($O$6:$O$155="Yes")*($O23="Yes")+($P$6:$P$155="Yes")*($P23="Yes")+($Q$6:$Q$155="Yes")*($Q23="Yes")+($R$6:$R$155="Yes")*($R23="Yes")+($S$6:$S$155="Yes")*($S23="Yes"))&gt;0),--($U$6:$U$155=$U23))&gt;1,"Conflict","Clear"))</f>
        <v/>
      </c>
      <c r="AC23" s="17">
        <f>IF($A23="","",IF($G23="Canceled","Not Applicable",IF($H23="Online","Not Applicable",IF(OR($V23="",$Y23=""),"",IF($V23&gt;$Y23,"Over Capacity","Within Capacity")))))</f>
        <v/>
      </c>
      <c r="AD23" s="17">
        <f>IF($A23="","",IF(OR($B23="",$C23="",$D23="",$E23="",$F23="",$G23="",$H23="",$I23="",$J23="",$K23="",$L23="",$U23=""),"Missing Required Fields",IF(COUNTIF($M23:$S23,"Yes")=0,"Select a Meeting Day",IF(AND(OR($H23="In Person",$H23="Hybrid"),$T23=""),"Room Required",IF($AA23="Conflict","Room Conflict",IF($AB23="Conflict","Instructor Conflict",IF($AC23="Over Capacity","Over Capacity",IF($G23="Canceled","Canceled","Ready"))))))))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28" t="n"/>
      <c r="J24" s="28" t="n"/>
      <c r="K24" s="15" t="n"/>
      <c r="L24" s="1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16">
        <f>IF(OR($K24="",$L24=""),"",ROUND(MOD($L24-$K24,1)*24,2))</f>
        <v/>
      </c>
      <c r="X24" s="16">
        <f>IF($W24="","",$W24*COUNTIF($M24:$S24,"Yes"))</f>
        <v/>
      </c>
      <c r="Y24" s="17">
        <f>IF($T24="","",IFERROR(INDEX(Rooms!$D$6:$D$101,MATCH($T24,Rooms!$A$6:$A$101,0)),""))</f>
        <v/>
      </c>
      <c r="Z24" s="29">
        <f>IF(OR($V24="",$Y24="",$Y24=0,$G24="Canceled"),"",$V24/$Y24)</f>
        <v/>
      </c>
      <c r="AA24" s="17">
        <f>IF(OR($A24="",$G24="Canceled",$H24="Online",$T24=""),"",IF(SUMPRODUCT(--($A$6:$A$155&lt;&gt;""),--($G$6:$G$155&lt;&gt;"Canceled"),--($I$6:$I$155&lt;=$J24),--($J$6:$J$155&gt;=$I24),--($K$6:$K$155&lt;$L24),--($L$6:$L$155&gt;$K24),--((($M$6:$M$155="Yes")*($M24="Yes")+($N$6:$N$155="Yes")*($N24="Yes")+($O$6:$O$155="Yes")*($O24="Yes")+($P$6:$P$155="Yes")*($P24="Yes")+($Q$6:$Q$155="Yes")*($Q24="Yes")+($R$6:$R$155="Yes")*($R24="Yes")+($S$6:$S$155="Yes")*($S24="Yes"))&gt;0),--($T$6:$T$155=$T24))&gt;1,"Conflict","Clear"))</f>
        <v/>
      </c>
      <c r="AB24" s="17">
        <f>IF(OR($A24="",$G24="Canceled",$U24=""),"",IF(SUMPRODUCT(--($A$6:$A$155&lt;&gt;""),--($G$6:$G$155&lt;&gt;"Canceled"),--($I$6:$I$155&lt;=$J24),--($J$6:$J$155&gt;=$I24),--($K$6:$K$155&lt;$L24),--($L$6:$L$155&gt;$K24),--((($M$6:$M$155="Yes")*($M24="Yes")+($N$6:$N$155="Yes")*($N24="Yes")+($O$6:$O$155="Yes")*($O24="Yes")+($P$6:$P$155="Yes")*($P24="Yes")+($Q$6:$Q$155="Yes")*($Q24="Yes")+($R$6:$R$155="Yes")*($R24="Yes")+($S$6:$S$155="Yes")*($S24="Yes"))&gt;0),--($U$6:$U$155=$U24))&gt;1,"Conflict","Clear"))</f>
        <v/>
      </c>
      <c r="AC24" s="17">
        <f>IF($A24="","",IF($G24="Canceled","Not Applicable",IF($H24="Online","Not Applicable",IF(OR($V24="",$Y24=""),"",IF($V24&gt;$Y24,"Over Capacity","Within Capacity")))))</f>
        <v/>
      </c>
      <c r="AD24" s="17">
        <f>IF($A24="","",IF(OR($B24="",$C24="",$D24="",$E24="",$F24="",$G24="",$H24="",$I24="",$J24="",$K24="",$L24="",$U24=""),"Missing Required Fields",IF(COUNTIF($M24:$S24,"Yes")=0,"Select a Meeting Day",IF(AND(OR($H24="In Person",$H24="Hybrid"),$T24=""),"Room Required",IF($AA24="Conflict","Room Conflict",IF($AB24="Conflict","Instructor Conflict",IF($AC24="Over Capacity","Over Capacity",IF($G24="Canceled","Canceled","Ready"))))))))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28" t="n"/>
      <c r="J25" s="28" t="n"/>
      <c r="K25" s="15" t="n"/>
      <c r="L25" s="1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16">
        <f>IF(OR($K25="",$L25=""),"",ROUND(MOD($L25-$K25,1)*24,2))</f>
        <v/>
      </c>
      <c r="X25" s="16">
        <f>IF($W25="","",$W25*COUNTIF($M25:$S25,"Yes"))</f>
        <v/>
      </c>
      <c r="Y25" s="17">
        <f>IF($T25="","",IFERROR(INDEX(Rooms!$D$6:$D$101,MATCH($T25,Rooms!$A$6:$A$101,0)),""))</f>
        <v/>
      </c>
      <c r="Z25" s="29">
        <f>IF(OR($V25="",$Y25="",$Y25=0,$G25="Canceled"),"",$V25/$Y25)</f>
        <v/>
      </c>
      <c r="AA25" s="17">
        <f>IF(OR($A25="",$G25="Canceled",$H25="Online",$T25=""),"",IF(SUMPRODUCT(--($A$6:$A$155&lt;&gt;""),--($G$6:$G$155&lt;&gt;"Canceled"),--($I$6:$I$155&lt;=$J25),--($J$6:$J$155&gt;=$I25),--($K$6:$K$155&lt;$L25),--($L$6:$L$155&gt;$K25),--((($M$6:$M$155="Yes")*($M25="Yes")+($N$6:$N$155="Yes")*($N25="Yes")+($O$6:$O$155="Yes")*($O25="Yes")+($P$6:$P$155="Yes")*($P25="Yes")+($Q$6:$Q$155="Yes")*($Q25="Yes")+($R$6:$R$155="Yes")*($R25="Yes")+($S$6:$S$155="Yes")*($S25="Yes"))&gt;0),--($T$6:$T$155=$T25))&gt;1,"Conflict","Clear"))</f>
        <v/>
      </c>
      <c r="AB25" s="17">
        <f>IF(OR($A25="",$G25="Canceled",$U25=""),"",IF(SUMPRODUCT(--($A$6:$A$155&lt;&gt;""),--($G$6:$G$155&lt;&gt;"Canceled"),--($I$6:$I$155&lt;=$J25),--($J$6:$J$155&gt;=$I25),--($K$6:$K$155&lt;$L25),--($L$6:$L$155&gt;$K25),--((($M$6:$M$155="Yes")*($M25="Yes")+($N$6:$N$155="Yes")*($N25="Yes")+($O$6:$O$155="Yes")*($O25="Yes")+($P$6:$P$155="Yes")*($P25="Yes")+($Q$6:$Q$155="Yes")*($Q25="Yes")+($R$6:$R$155="Yes")*($R25="Yes")+($S$6:$S$155="Yes")*($S25="Yes"))&gt;0),--($U$6:$U$155=$U25))&gt;1,"Conflict","Clear"))</f>
        <v/>
      </c>
      <c r="AC25" s="17">
        <f>IF($A25="","",IF($G25="Canceled","Not Applicable",IF($H25="Online","Not Applicable",IF(OR($V25="",$Y25=""),"",IF($V25&gt;$Y25,"Over Capacity","Within Capacity")))))</f>
        <v/>
      </c>
      <c r="AD25" s="17">
        <f>IF($A25="","",IF(OR($B25="",$C25="",$D25="",$E25="",$F25="",$G25="",$H25="",$I25="",$J25="",$K25="",$L25="",$U25=""),"Missing Required Fields",IF(COUNTIF($M25:$S25,"Yes")=0,"Select a Meeting Day",IF(AND(OR($H25="In Person",$H25="Hybrid"),$T25=""),"Room Required",IF($AA25="Conflict","Room Conflict",IF($AB25="Conflict","Instructor Conflict",IF($AC25="Over Capacity","Over Capacity",IF($G25="Canceled","Canceled","Ready"))))))))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28" t="n"/>
      <c r="J26" s="28" t="n"/>
      <c r="K26" s="15" t="n"/>
      <c r="L26" s="1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16">
        <f>IF(OR($K26="",$L26=""),"",ROUND(MOD($L26-$K26,1)*24,2))</f>
        <v/>
      </c>
      <c r="X26" s="16">
        <f>IF($W26="","",$W26*COUNTIF($M26:$S26,"Yes"))</f>
        <v/>
      </c>
      <c r="Y26" s="17">
        <f>IF($T26="","",IFERROR(INDEX(Rooms!$D$6:$D$101,MATCH($T26,Rooms!$A$6:$A$101,0)),""))</f>
        <v/>
      </c>
      <c r="Z26" s="29">
        <f>IF(OR($V26="",$Y26="",$Y26=0,$G26="Canceled"),"",$V26/$Y26)</f>
        <v/>
      </c>
      <c r="AA26" s="17">
        <f>IF(OR($A26="",$G26="Canceled",$H26="Online",$T26=""),"",IF(SUMPRODUCT(--($A$6:$A$155&lt;&gt;""),--($G$6:$G$155&lt;&gt;"Canceled"),--($I$6:$I$155&lt;=$J26),--($J$6:$J$155&gt;=$I26),--($K$6:$K$155&lt;$L26),--($L$6:$L$155&gt;$K26),--((($M$6:$M$155="Yes")*($M26="Yes")+($N$6:$N$155="Yes")*($N26="Yes")+($O$6:$O$155="Yes")*($O26="Yes")+($P$6:$P$155="Yes")*($P26="Yes")+($Q$6:$Q$155="Yes")*($Q26="Yes")+($R$6:$R$155="Yes")*($R26="Yes")+($S$6:$S$155="Yes")*($S26="Yes"))&gt;0),--($T$6:$T$155=$T26))&gt;1,"Conflict","Clear"))</f>
        <v/>
      </c>
      <c r="AB26" s="17">
        <f>IF(OR($A26="",$G26="Canceled",$U26=""),"",IF(SUMPRODUCT(--($A$6:$A$155&lt;&gt;""),--($G$6:$G$155&lt;&gt;"Canceled"),--($I$6:$I$155&lt;=$J26),--($J$6:$J$155&gt;=$I26),--($K$6:$K$155&lt;$L26),--($L$6:$L$155&gt;$K26),--((($M$6:$M$155="Yes")*($M26="Yes")+($N$6:$N$155="Yes")*($N26="Yes")+($O$6:$O$155="Yes")*($O26="Yes")+($P$6:$P$155="Yes")*($P26="Yes")+($Q$6:$Q$155="Yes")*($Q26="Yes")+($R$6:$R$155="Yes")*($R26="Yes")+($S$6:$S$155="Yes")*($S26="Yes"))&gt;0),--($U$6:$U$155=$U26))&gt;1,"Conflict","Clear"))</f>
        <v/>
      </c>
      <c r="AC26" s="17">
        <f>IF($A26="","",IF($G26="Canceled","Not Applicable",IF($H26="Online","Not Applicable",IF(OR($V26="",$Y26=""),"",IF($V26&gt;$Y26,"Over Capacity","Within Capacity")))))</f>
        <v/>
      </c>
      <c r="AD26" s="17">
        <f>IF($A26="","",IF(OR($B26="",$C26="",$D26="",$E26="",$F26="",$G26="",$H26="",$I26="",$J26="",$K26="",$L26="",$U26=""),"Missing Required Fields",IF(COUNTIF($M26:$S26,"Yes")=0,"Select a Meeting Day",IF(AND(OR($H26="In Person",$H26="Hybrid"),$T26=""),"Room Required",IF($AA26="Conflict","Room Conflict",IF($AB26="Conflict","Instructor Conflict",IF($AC26="Over Capacity","Over Capacity",IF($G26="Canceled","Canceled","Ready"))))))))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28" t="n"/>
      <c r="J27" s="28" t="n"/>
      <c r="K27" s="15" t="n"/>
      <c r="L27" s="1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16">
        <f>IF(OR($K27="",$L27=""),"",ROUND(MOD($L27-$K27,1)*24,2))</f>
        <v/>
      </c>
      <c r="X27" s="16">
        <f>IF($W27="","",$W27*COUNTIF($M27:$S27,"Yes"))</f>
        <v/>
      </c>
      <c r="Y27" s="17">
        <f>IF($T27="","",IFERROR(INDEX(Rooms!$D$6:$D$101,MATCH($T27,Rooms!$A$6:$A$101,0)),""))</f>
        <v/>
      </c>
      <c r="Z27" s="29">
        <f>IF(OR($V27="",$Y27="",$Y27=0,$G27="Canceled"),"",$V27/$Y27)</f>
        <v/>
      </c>
      <c r="AA27" s="17">
        <f>IF(OR($A27="",$G27="Canceled",$H27="Online",$T27=""),"",IF(SUMPRODUCT(--($A$6:$A$155&lt;&gt;""),--($G$6:$G$155&lt;&gt;"Canceled"),--($I$6:$I$155&lt;=$J27),--($J$6:$J$155&gt;=$I27),--($K$6:$K$155&lt;$L27),--($L$6:$L$155&gt;$K27),--((($M$6:$M$155="Yes")*($M27="Yes")+($N$6:$N$155="Yes")*($N27="Yes")+($O$6:$O$155="Yes")*($O27="Yes")+($P$6:$P$155="Yes")*($P27="Yes")+($Q$6:$Q$155="Yes")*($Q27="Yes")+($R$6:$R$155="Yes")*($R27="Yes")+($S$6:$S$155="Yes")*($S27="Yes"))&gt;0),--($T$6:$T$155=$T27))&gt;1,"Conflict","Clear"))</f>
        <v/>
      </c>
      <c r="AB27" s="17">
        <f>IF(OR($A27="",$G27="Canceled",$U27=""),"",IF(SUMPRODUCT(--($A$6:$A$155&lt;&gt;""),--($G$6:$G$155&lt;&gt;"Canceled"),--($I$6:$I$155&lt;=$J27),--($J$6:$J$155&gt;=$I27),--($K$6:$K$155&lt;$L27),--($L$6:$L$155&gt;$K27),--((($M$6:$M$155="Yes")*($M27="Yes")+($N$6:$N$155="Yes")*($N27="Yes")+($O$6:$O$155="Yes")*($O27="Yes")+($P$6:$P$155="Yes")*($P27="Yes")+($Q$6:$Q$155="Yes")*($Q27="Yes")+($R$6:$R$155="Yes")*($R27="Yes")+($S$6:$S$155="Yes")*($S27="Yes"))&gt;0),--($U$6:$U$155=$U27))&gt;1,"Conflict","Clear"))</f>
        <v/>
      </c>
      <c r="AC27" s="17">
        <f>IF($A27="","",IF($G27="Canceled","Not Applicable",IF($H27="Online","Not Applicable",IF(OR($V27="",$Y27=""),"",IF($V27&gt;$Y27,"Over Capacity","Within Capacity")))))</f>
        <v/>
      </c>
      <c r="AD27" s="17">
        <f>IF($A27="","",IF(OR($B27="",$C27="",$D27="",$E27="",$F27="",$G27="",$H27="",$I27="",$J27="",$K27="",$L27="",$U27=""),"Missing Required Fields",IF(COUNTIF($M27:$S27,"Yes")=0,"Select a Meeting Day",IF(AND(OR($H27="In Person",$H27="Hybrid"),$T27=""),"Room Required",IF($AA27="Conflict","Room Conflict",IF($AB27="Conflict","Instructor Conflict",IF($AC27="Over Capacity","Over Capacity",IF($G27="Canceled","Canceled","Ready"))))))))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28" t="n"/>
      <c r="J28" s="28" t="n"/>
      <c r="K28" s="15" t="n"/>
      <c r="L28" s="1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16">
        <f>IF(OR($K28="",$L28=""),"",ROUND(MOD($L28-$K28,1)*24,2))</f>
        <v/>
      </c>
      <c r="X28" s="16">
        <f>IF($W28="","",$W28*COUNTIF($M28:$S28,"Yes"))</f>
        <v/>
      </c>
      <c r="Y28" s="17">
        <f>IF($T28="","",IFERROR(INDEX(Rooms!$D$6:$D$101,MATCH($T28,Rooms!$A$6:$A$101,0)),""))</f>
        <v/>
      </c>
      <c r="Z28" s="29">
        <f>IF(OR($V28="",$Y28="",$Y28=0,$G28="Canceled"),"",$V28/$Y28)</f>
        <v/>
      </c>
      <c r="AA28" s="17">
        <f>IF(OR($A28="",$G28="Canceled",$H28="Online",$T28=""),"",IF(SUMPRODUCT(--($A$6:$A$155&lt;&gt;""),--($G$6:$G$155&lt;&gt;"Canceled"),--($I$6:$I$155&lt;=$J28),--($J$6:$J$155&gt;=$I28),--($K$6:$K$155&lt;$L28),--($L$6:$L$155&gt;$K28),--((($M$6:$M$155="Yes")*($M28="Yes")+($N$6:$N$155="Yes")*($N28="Yes")+($O$6:$O$155="Yes")*($O28="Yes")+($P$6:$P$155="Yes")*($P28="Yes")+($Q$6:$Q$155="Yes")*($Q28="Yes")+($R$6:$R$155="Yes")*($R28="Yes")+($S$6:$S$155="Yes")*($S28="Yes"))&gt;0),--($T$6:$T$155=$T28))&gt;1,"Conflict","Clear"))</f>
        <v/>
      </c>
      <c r="AB28" s="17">
        <f>IF(OR($A28="",$G28="Canceled",$U28=""),"",IF(SUMPRODUCT(--($A$6:$A$155&lt;&gt;""),--($G$6:$G$155&lt;&gt;"Canceled"),--($I$6:$I$155&lt;=$J28),--($J$6:$J$155&gt;=$I28),--($K$6:$K$155&lt;$L28),--($L$6:$L$155&gt;$K28),--((($M$6:$M$155="Yes")*($M28="Yes")+($N$6:$N$155="Yes")*($N28="Yes")+($O$6:$O$155="Yes")*($O28="Yes")+($P$6:$P$155="Yes")*($P28="Yes")+($Q$6:$Q$155="Yes")*($Q28="Yes")+($R$6:$R$155="Yes")*($R28="Yes")+($S$6:$S$155="Yes")*($S28="Yes"))&gt;0),--($U$6:$U$155=$U28))&gt;1,"Conflict","Clear"))</f>
        <v/>
      </c>
      <c r="AC28" s="17">
        <f>IF($A28="","",IF($G28="Canceled","Not Applicable",IF($H28="Online","Not Applicable",IF(OR($V28="",$Y28=""),"",IF($V28&gt;$Y28,"Over Capacity","Within Capacity")))))</f>
        <v/>
      </c>
      <c r="AD28" s="17">
        <f>IF($A28="","",IF(OR($B28="",$C28="",$D28="",$E28="",$F28="",$G28="",$H28="",$I28="",$J28="",$K28="",$L28="",$U28=""),"Missing Required Fields",IF(COUNTIF($M28:$S28,"Yes")=0,"Select a Meeting Day",IF(AND(OR($H28="In Person",$H28="Hybrid"),$T28=""),"Room Required",IF($AA28="Conflict","Room Conflict",IF($AB28="Conflict","Instructor Conflict",IF($AC28="Over Capacity","Over Capacity",IF($G28="Canceled","Canceled","Ready"))))))))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28" t="n"/>
      <c r="J29" s="28" t="n"/>
      <c r="K29" s="15" t="n"/>
      <c r="L29" s="1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16">
        <f>IF(OR($K29="",$L29=""),"",ROUND(MOD($L29-$K29,1)*24,2))</f>
        <v/>
      </c>
      <c r="X29" s="16">
        <f>IF($W29="","",$W29*COUNTIF($M29:$S29,"Yes"))</f>
        <v/>
      </c>
      <c r="Y29" s="17">
        <f>IF($T29="","",IFERROR(INDEX(Rooms!$D$6:$D$101,MATCH($T29,Rooms!$A$6:$A$101,0)),""))</f>
        <v/>
      </c>
      <c r="Z29" s="29">
        <f>IF(OR($V29="",$Y29="",$Y29=0,$G29="Canceled"),"",$V29/$Y29)</f>
        <v/>
      </c>
      <c r="AA29" s="17">
        <f>IF(OR($A29="",$G29="Canceled",$H29="Online",$T29=""),"",IF(SUMPRODUCT(--($A$6:$A$155&lt;&gt;""),--($G$6:$G$155&lt;&gt;"Canceled"),--($I$6:$I$155&lt;=$J29),--($J$6:$J$155&gt;=$I29),--($K$6:$K$155&lt;$L29),--($L$6:$L$155&gt;$K29),--((($M$6:$M$155="Yes")*($M29="Yes")+($N$6:$N$155="Yes")*($N29="Yes")+($O$6:$O$155="Yes")*($O29="Yes")+($P$6:$P$155="Yes")*($P29="Yes")+($Q$6:$Q$155="Yes")*($Q29="Yes")+($R$6:$R$155="Yes")*($R29="Yes")+($S$6:$S$155="Yes")*($S29="Yes"))&gt;0),--($T$6:$T$155=$T29))&gt;1,"Conflict","Clear"))</f>
        <v/>
      </c>
      <c r="AB29" s="17">
        <f>IF(OR($A29="",$G29="Canceled",$U29=""),"",IF(SUMPRODUCT(--($A$6:$A$155&lt;&gt;""),--($G$6:$G$155&lt;&gt;"Canceled"),--($I$6:$I$155&lt;=$J29),--($J$6:$J$155&gt;=$I29),--($K$6:$K$155&lt;$L29),--($L$6:$L$155&gt;$K29),--((($M$6:$M$155="Yes")*($M29="Yes")+($N$6:$N$155="Yes")*($N29="Yes")+($O$6:$O$155="Yes")*($O29="Yes")+($P$6:$P$155="Yes")*($P29="Yes")+($Q$6:$Q$155="Yes")*($Q29="Yes")+($R$6:$R$155="Yes")*($R29="Yes")+($S$6:$S$155="Yes")*($S29="Yes"))&gt;0),--($U$6:$U$155=$U29))&gt;1,"Conflict","Clear"))</f>
        <v/>
      </c>
      <c r="AC29" s="17">
        <f>IF($A29="","",IF($G29="Canceled","Not Applicable",IF($H29="Online","Not Applicable",IF(OR($V29="",$Y29=""),"",IF($V29&gt;$Y29,"Over Capacity","Within Capacity")))))</f>
        <v/>
      </c>
      <c r="AD29" s="17">
        <f>IF($A29="","",IF(OR($B29="",$C29="",$D29="",$E29="",$F29="",$G29="",$H29="",$I29="",$J29="",$K29="",$L29="",$U29=""),"Missing Required Fields",IF(COUNTIF($M29:$S29,"Yes")=0,"Select a Meeting Day",IF(AND(OR($H29="In Person",$H29="Hybrid"),$T29=""),"Room Required",IF($AA29="Conflict","Room Conflict",IF($AB29="Conflict","Instructor Conflict",IF($AC29="Over Capacity","Over Capacity",IF($G29="Canceled","Canceled","Ready"))))))))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28" t="n"/>
      <c r="J30" s="28" t="n"/>
      <c r="K30" s="15" t="n"/>
      <c r="L30" s="1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16">
        <f>IF(OR($K30="",$L30=""),"",ROUND(MOD($L30-$K30,1)*24,2))</f>
        <v/>
      </c>
      <c r="X30" s="16">
        <f>IF($W30="","",$W30*COUNTIF($M30:$S30,"Yes"))</f>
        <v/>
      </c>
      <c r="Y30" s="17">
        <f>IF($T30="","",IFERROR(INDEX(Rooms!$D$6:$D$101,MATCH($T30,Rooms!$A$6:$A$101,0)),""))</f>
        <v/>
      </c>
      <c r="Z30" s="29">
        <f>IF(OR($V30="",$Y30="",$Y30=0,$G30="Canceled"),"",$V30/$Y30)</f>
        <v/>
      </c>
      <c r="AA30" s="17">
        <f>IF(OR($A30="",$G30="Canceled",$H30="Online",$T30=""),"",IF(SUMPRODUCT(--($A$6:$A$155&lt;&gt;""),--($G$6:$G$155&lt;&gt;"Canceled"),--($I$6:$I$155&lt;=$J30),--($J$6:$J$155&gt;=$I30),--($K$6:$K$155&lt;$L30),--($L$6:$L$155&gt;$K30),--((($M$6:$M$155="Yes")*($M30="Yes")+($N$6:$N$155="Yes")*($N30="Yes")+($O$6:$O$155="Yes")*($O30="Yes")+($P$6:$P$155="Yes")*($P30="Yes")+($Q$6:$Q$155="Yes")*($Q30="Yes")+($R$6:$R$155="Yes")*($R30="Yes")+($S$6:$S$155="Yes")*($S30="Yes"))&gt;0),--($T$6:$T$155=$T30))&gt;1,"Conflict","Clear"))</f>
        <v/>
      </c>
      <c r="AB30" s="17">
        <f>IF(OR($A30="",$G30="Canceled",$U30=""),"",IF(SUMPRODUCT(--($A$6:$A$155&lt;&gt;""),--($G$6:$G$155&lt;&gt;"Canceled"),--($I$6:$I$155&lt;=$J30),--($J$6:$J$155&gt;=$I30),--($K$6:$K$155&lt;$L30),--($L$6:$L$155&gt;$K30),--((($M$6:$M$155="Yes")*($M30="Yes")+($N$6:$N$155="Yes")*($N30="Yes")+($O$6:$O$155="Yes")*($O30="Yes")+($P$6:$P$155="Yes")*($P30="Yes")+($Q$6:$Q$155="Yes")*($Q30="Yes")+($R$6:$R$155="Yes")*($R30="Yes")+($S$6:$S$155="Yes")*($S30="Yes"))&gt;0),--($U$6:$U$155=$U30))&gt;1,"Conflict","Clear"))</f>
        <v/>
      </c>
      <c r="AC30" s="17">
        <f>IF($A30="","",IF($G30="Canceled","Not Applicable",IF($H30="Online","Not Applicable",IF(OR($V30="",$Y30=""),"",IF($V30&gt;$Y30,"Over Capacity","Within Capacity")))))</f>
        <v/>
      </c>
      <c r="AD30" s="17">
        <f>IF($A30="","",IF(OR($B30="",$C30="",$D30="",$E30="",$F30="",$G30="",$H30="",$I30="",$J30="",$K30="",$L30="",$U30=""),"Missing Required Fields",IF(COUNTIF($M30:$S30,"Yes")=0,"Select a Meeting Day",IF(AND(OR($H30="In Person",$H30="Hybrid"),$T30=""),"Room Required",IF($AA30="Conflict","Room Conflict",IF($AB30="Conflict","Instructor Conflict",IF($AC30="Over Capacity","Over Capacity",IF($G30="Canceled","Canceled","Ready"))))))))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28" t="n"/>
      <c r="J31" s="28" t="n"/>
      <c r="K31" s="15" t="n"/>
      <c r="L31" s="1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16">
        <f>IF(OR($K31="",$L31=""),"",ROUND(MOD($L31-$K31,1)*24,2))</f>
        <v/>
      </c>
      <c r="X31" s="16">
        <f>IF($W31="","",$W31*COUNTIF($M31:$S31,"Yes"))</f>
        <v/>
      </c>
      <c r="Y31" s="17">
        <f>IF($T31="","",IFERROR(INDEX(Rooms!$D$6:$D$101,MATCH($T31,Rooms!$A$6:$A$101,0)),""))</f>
        <v/>
      </c>
      <c r="Z31" s="29">
        <f>IF(OR($V31="",$Y31="",$Y31=0,$G31="Canceled"),"",$V31/$Y31)</f>
        <v/>
      </c>
      <c r="AA31" s="17">
        <f>IF(OR($A31="",$G31="Canceled",$H31="Online",$T31=""),"",IF(SUMPRODUCT(--($A$6:$A$155&lt;&gt;""),--($G$6:$G$155&lt;&gt;"Canceled"),--($I$6:$I$155&lt;=$J31),--($J$6:$J$155&gt;=$I31),--($K$6:$K$155&lt;$L31),--($L$6:$L$155&gt;$K31),--((($M$6:$M$155="Yes")*($M31="Yes")+($N$6:$N$155="Yes")*($N31="Yes")+($O$6:$O$155="Yes")*($O31="Yes")+($P$6:$P$155="Yes")*($P31="Yes")+($Q$6:$Q$155="Yes")*($Q31="Yes")+($R$6:$R$155="Yes")*($R31="Yes")+($S$6:$S$155="Yes")*($S31="Yes"))&gt;0),--($T$6:$T$155=$T31))&gt;1,"Conflict","Clear"))</f>
        <v/>
      </c>
      <c r="AB31" s="17">
        <f>IF(OR($A31="",$G31="Canceled",$U31=""),"",IF(SUMPRODUCT(--($A$6:$A$155&lt;&gt;""),--($G$6:$G$155&lt;&gt;"Canceled"),--($I$6:$I$155&lt;=$J31),--($J$6:$J$155&gt;=$I31),--($K$6:$K$155&lt;$L31),--($L$6:$L$155&gt;$K31),--((($M$6:$M$155="Yes")*($M31="Yes")+($N$6:$N$155="Yes")*($N31="Yes")+($O$6:$O$155="Yes")*($O31="Yes")+($P$6:$P$155="Yes")*($P31="Yes")+($Q$6:$Q$155="Yes")*($Q31="Yes")+($R$6:$R$155="Yes")*($R31="Yes")+($S$6:$S$155="Yes")*($S31="Yes"))&gt;0),--($U$6:$U$155=$U31))&gt;1,"Conflict","Clear"))</f>
        <v/>
      </c>
      <c r="AC31" s="17">
        <f>IF($A31="","",IF($G31="Canceled","Not Applicable",IF($H31="Online","Not Applicable",IF(OR($V31="",$Y31=""),"",IF($V31&gt;$Y31,"Over Capacity","Within Capacity")))))</f>
        <v/>
      </c>
      <c r="AD31" s="17">
        <f>IF($A31="","",IF(OR($B31="",$C31="",$D31="",$E31="",$F31="",$G31="",$H31="",$I31="",$J31="",$K31="",$L31="",$U31=""),"Missing Required Fields",IF(COUNTIF($M31:$S31,"Yes")=0,"Select a Meeting Day",IF(AND(OR($H31="In Person",$H31="Hybrid"),$T31=""),"Room Required",IF($AA31="Conflict","Room Conflict",IF($AB31="Conflict","Instructor Conflict",IF($AC31="Over Capacity","Over Capacity",IF($G31="Canceled","Canceled","Ready"))))))))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28" t="n"/>
      <c r="J32" s="28" t="n"/>
      <c r="K32" s="15" t="n"/>
      <c r="L32" s="1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16">
        <f>IF(OR($K32="",$L32=""),"",ROUND(MOD($L32-$K32,1)*24,2))</f>
        <v/>
      </c>
      <c r="X32" s="16">
        <f>IF($W32="","",$W32*COUNTIF($M32:$S32,"Yes"))</f>
        <v/>
      </c>
      <c r="Y32" s="17">
        <f>IF($T32="","",IFERROR(INDEX(Rooms!$D$6:$D$101,MATCH($T32,Rooms!$A$6:$A$101,0)),""))</f>
        <v/>
      </c>
      <c r="Z32" s="29">
        <f>IF(OR($V32="",$Y32="",$Y32=0,$G32="Canceled"),"",$V32/$Y32)</f>
        <v/>
      </c>
      <c r="AA32" s="17">
        <f>IF(OR($A32="",$G32="Canceled",$H32="Online",$T32=""),"",IF(SUMPRODUCT(--($A$6:$A$155&lt;&gt;""),--($G$6:$G$155&lt;&gt;"Canceled"),--($I$6:$I$155&lt;=$J32),--($J$6:$J$155&gt;=$I32),--($K$6:$K$155&lt;$L32),--($L$6:$L$155&gt;$K32),--((($M$6:$M$155="Yes")*($M32="Yes")+($N$6:$N$155="Yes")*($N32="Yes")+($O$6:$O$155="Yes")*($O32="Yes")+($P$6:$P$155="Yes")*($P32="Yes")+($Q$6:$Q$155="Yes")*($Q32="Yes")+($R$6:$R$155="Yes")*($R32="Yes")+($S$6:$S$155="Yes")*($S32="Yes"))&gt;0),--($T$6:$T$155=$T32))&gt;1,"Conflict","Clear"))</f>
        <v/>
      </c>
      <c r="AB32" s="17">
        <f>IF(OR($A32="",$G32="Canceled",$U32=""),"",IF(SUMPRODUCT(--($A$6:$A$155&lt;&gt;""),--($G$6:$G$155&lt;&gt;"Canceled"),--($I$6:$I$155&lt;=$J32),--($J$6:$J$155&gt;=$I32),--($K$6:$K$155&lt;$L32),--($L$6:$L$155&gt;$K32),--((($M$6:$M$155="Yes")*($M32="Yes")+($N$6:$N$155="Yes")*($N32="Yes")+($O$6:$O$155="Yes")*($O32="Yes")+($P$6:$P$155="Yes")*($P32="Yes")+($Q$6:$Q$155="Yes")*($Q32="Yes")+($R$6:$R$155="Yes")*($R32="Yes")+($S$6:$S$155="Yes")*($S32="Yes"))&gt;0),--($U$6:$U$155=$U32))&gt;1,"Conflict","Clear"))</f>
        <v/>
      </c>
      <c r="AC32" s="17">
        <f>IF($A32="","",IF($G32="Canceled","Not Applicable",IF($H32="Online","Not Applicable",IF(OR($V32="",$Y32=""),"",IF($V32&gt;$Y32,"Over Capacity","Within Capacity")))))</f>
        <v/>
      </c>
      <c r="AD32" s="17">
        <f>IF($A32="","",IF(OR($B32="",$C32="",$D32="",$E32="",$F32="",$G32="",$H32="",$I32="",$J32="",$K32="",$L32="",$U32=""),"Missing Required Fields",IF(COUNTIF($M32:$S32,"Yes")=0,"Select a Meeting Day",IF(AND(OR($H32="In Person",$H32="Hybrid"),$T32=""),"Room Required",IF($AA32="Conflict","Room Conflict",IF($AB32="Conflict","Instructor Conflict",IF($AC32="Over Capacity","Over Capacity",IF($G32="Canceled","Canceled","Ready"))))))))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28" t="n"/>
      <c r="J33" s="28" t="n"/>
      <c r="K33" s="15" t="n"/>
      <c r="L33" s="1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16">
        <f>IF(OR($K33="",$L33=""),"",ROUND(MOD($L33-$K33,1)*24,2))</f>
        <v/>
      </c>
      <c r="X33" s="16">
        <f>IF($W33="","",$W33*COUNTIF($M33:$S33,"Yes"))</f>
        <v/>
      </c>
      <c r="Y33" s="17">
        <f>IF($T33="","",IFERROR(INDEX(Rooms!$D$6:$D$101,MATCH($T33,Rooms!$A$6:$A$101,0)),""))</f>
        <v/>
      </c>
      <c r="Z33" s="29">
        <f>IF(OR($V33="",$Y33="",$Y33=0,$G33="Canceled"),"",$V33/$Y33)</f>
        <v/>
      </c>
      <c r="AA33" s="17">
        <f>IF(OR($A33="",$G33="Canceled",$H33="Online",$T33=""),"",IF(SUMPRODUCT(--($A$6:$A$155&lt;&gt;""),--($G$6:$G$155&lt;&gt;"Canceled"),--($I$6:$I$155&lt;=$J33),--($J$6:$J$155&gt;=$I33),--($K$6:$K$155&lt;$L33),--($L$6:$L$155&gt;$K33),--((($M$6:$M$155="Yes")*($M33="Yes")+($N$6:$N$155="Yes")*($N33="Yes")+($O$6:$O$155="Yes")*($O33="Yes")+($P$6:$P$155="Yes")*($P33="Yes")+($Q$6:$Q$155="Yes")*($Q33="Yes")+($R$6:$R$155="Yes")*($R33="Yes")+($S$6:$S$155="Yes")*($S33="Yes"))&gt;0),--($T$6:$T$155=$T33))&gt;1,"Conflict","Clear"))</f>
        <v/>
      </c>
      <c r="AB33" s="17">
        <f>IF(OR($A33="",$G33="Canceled",$U33=""),"",IF(SUMPRODUCT(--($A$6:$A$155&lt;&gt;""),--($G$6:$G$155&lt;&gt;"Canceled"),--($I$6:$I$155&lt;=$J33),--($J$6:$J$155&gt;=$I33),--($K$6:$K$155&lt;$L33),--($L$6:$L$155&gt;$K33),--((($M$6:$M$155="Yes")*($M33="Yes")+($N$6:$N$155="Yes")*($N33="Yes")+($O$6:$O$155="Yes")*($O33="Yes")+($P$6:$P$155="Yes")*($P33="Yes")+($Q$6:$Q$155="Yes")*($Q33="Yes")+($R$6:$R$155="Yes")*($R33="Yes")+($S$6:$S$155="Yes")*($S33="Yes"))&gt;0),--($U$6:$U$155=$U33))&gt;1,"Conflict","Clear"))</f>
        <v/>
      </c>
      <c r="AC33" s="17">
        <f>IF($A33="","",IF($G33="Canceled","Not Applicable",IF($H33="Online","Not Applicable",IF(OR($V33="",$Y33=""),"",IF($V33&gt;$Y33,"Over Capacity","Within Capacity")))))</f>
        <v/>
      </c>
      <c r="AD33" s="17">
        <f>IF($A33="","",IF(OR($B33="",$C33="",$D33="",$E33="",$F33="",$G33="",$H33="",$I33="",$J33="",$K33="",$L33="",$U33=""),"Missing Required Fields",IF(COUNTIF($M33:$S33,"Yes")=0,"Select a Meeting Day",IF(AND(OR($H33="In Person",$H33="Hybrid"),$T33=""),"Room Required",IF($AA33="Conflict","Room Conflict",IF($AB33="Conflict","Instructor Conflict",IF($AC33="Over Capacity","Over Capacity",IF($G33="Canceled","Canceled","Ready"))))))))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28" t="n"/>
      <c r="J34" s="28" t="n"/>
      <c r="K34" s="15" t="n"/>
      <c r="L34" s="1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16">
        <f>IF(OR($K34="",$L34=""),"",ROUND(MOD($L34-$K34,1)*24,2))</f>
        <v/>
      </c>
      <c r="X34" s="16">
        <f>IF($W34="","",$W34*COUNTIF($M34:$S34,"Yes"))</f>
        <v/>
      </c>
      <c r="Y34" s="17">
        <f>IF($T34="","",IFERROR(INDEX(Rooms!$D$6:$D$101,MATCH($T34,Rooms!$A$6:$A$101,0)),""))</f>
        <v/>
      </c>
      <c r="Z34" s="29">
        <f>IF(OR($V34="",$Y34="",$Y34=0,$G34="Canceled"),"",$V34/$Y34)</f>
        <v/>
      </c>
      <c r="AA34" s="17">
        <f>IF(OR($A34="",$G34="Canceled",$H34="Online",$T34=""),"",IF(SUMPRODUCT(--($A$6:$A$155&lt;&gt;""),--($G$6:$G$155&lt;&gt;"Canceled"),--($I$6:$I$155&lt;=$J34),--($J$6:$J$155&gt;=$I34),--($K$6:$K$155&lt;$L34),--($L$6:$L$155&gt;$K34),--((($M$6:$M$155="Yes")*($M34="Yes")+($N$6:$N$155="Yes")*($N34="Yes")+($O$6:$O$155="Yes")*($O34="Yes")+($P$6:$P$155="Yes")*($P34="Yes")+($Q$6:$Q$155="Yes")*($Q34="Yes")+($R$6:$R$155="Yes")*($R34="Yes")+($S$6:$S$155="Yes")*($S34="Yes"))&gt;0),--($T$6:$T$155=$T34))&gt;1,"Conflict","Clear"))</f>
        <v/>
      </c>
      <c r="AB34" s="17">
        <f>IF(OR($A34="",$G34="Canceled",$U34=""),"",IF(SUMPRODUCT(--($A$6:$A$155&lt;&gt;""),--($G$6:$G$155&lt;&gt;"Canceled"),--($I$6:$I$155&lt;=$J34),--($J$6:$J$155&gt;=$I34),--($K$6:$K$155&lt;$L34),--($L$6:$L$155&gt;$K34),--((($M$6:$M$155="Yes")*($M34="Yes")+($N$6:$N$155="Yes")*($N34="Yes")+($O$6:$O$155="Yes")*($O34="Yes")+($P$6:$P$155="Yes")*($P34="Yes")+($Q$6:$Q$155="Yes")*($Q34="Yes")+($R$6:$R$155="Yes")*($R34="Yes")+($S$6:$S$155="Yes")*($S34="Yes"))&gt;0),--($U$6:$U$155=$U34))&gt;1,"Conflict","Clear"))</f>
        <v/>
      </c>
      <c r="AC34" s="17">
        <f>IF($A34="","",IF($G34="Canceled","Not Applicable",IF($H34="Online","Not Applicable",IF(OR($V34="",$Y34=""),"",IF($V34&gt;$Y34,"Over Capacity","Within Capacity")))))</f>
        <v/>
      </c>
      <c r="AD34" s="17">
        <f>IF($A34="","",IF(OR($B34="",$C34="",$D34="",$E34="",$F34="",$G34="",$H34="",$I34="",$J34="",$K34="",$L34="",$U34=""),"Missing Required Fields",IF(COUNTIF($M34:$S34,"Yes")=0,"Select a Meeting Day",IF(AND(OR($H34="In Person",$H34="Hybrid"),$T34=""),"Room Required",IF($AA34="Conflict","Room Conflict",IF($AB34="Conflict","Instructor Conflict",IF($AC34="Over Capacity","Over Capacity",IF($G34="Canceled","Canceled","Ready"))))))))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28" t="n"/>
      <c r="J35" s="28" t="n"/>
      <c r="K35" s="15" t="n"/>
      <c r="L35" s="1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16">
        <f>IF(OR($K35="",$L35=""),"",ROUND(MOD($L35-$K35,1)*24,2))</f>
        <v/>
      </c>
      <c r="X35" s="16">
        <f>IF($W35="","",$W35*COUNTIF($M35:$S35,"Yes"))</f>
        <v/>
      </c>
      <c r="Y35" s="17">
        <f>IF($T35="","",IFERROR(INDEX(Rooms!$D$6:$D$101,MATCH($T35,Rooms!$A$6:$A$101,0)),""))</f>
        <v/>
      </c>
      <c r="Z35" s="29">
        <f>IF(OR($V35="",$Y35="",$Y35=0,$G35="Canceled"),"",$V35/$Y35)</f>
        <v/>
      </c>
      <c r="AA35" s="17">
        <f>IF(OR($A35="",$G35="Canceled",$H35="Online",$T35=""),"",IF(SUMPRODUCT(--($A$6:$A$155&lt;&gt;""),--($G$6:$G$155&lt;&gt;"Canceled"),--($I$6:$I$155&lt;=$J35),--($J$6:$J$155&gt;=$I35),--($K$6:$K$155&lt;$L35),--($L$6:$L$155&gt;$K35),--((($M$6:$M$155="Yes")*($M35="Yes")+($N$6:$N$155="Yes")*($N35="Yes")+($O$6:$O$155="Yes")*($O35="Yes")+($P$6:$P$155="Yes")*($P35="Yes")+($Q$6:$Q$155="Yes")*($Q35="Yes")+($R$6:$R$155="Yes")*($R35="Yes")+($S$6:$S$155="Yes")*($S35="Yes"))&gt;0),--($T$6:$T$155=$T35))&gt;1,"Conflict","Clear"))</f>
        <v/>
      </c>
      <c r="AB35" s="17">
        <f>IF(OR($A35="",$G35="Canceled",$U35=""),"",IF(SUMPRODUCT(--($A$6:$A$155&lt;&gt;""),--($G$6:$G$155&lt;&gt;"Canceled"),--($I$6:$I$155&lt;=$J35),--($J$6:$J$155&gt;=$I35),--($K$6:$K$155&lt;$L35),--($L$6:$L$155&gt;$K35),--((($M$6:$M$155="Yes")*($M35="Yes")+($N$6:$N$155="Yes")*($N35="Yes")+($O$6:$O$155="Yes")*($O35="Yes")+($P$6:$P$155="Yes")*($P35="Yes")+($Q$6:$Q$155="Yes")*($Q35="Yes")+($R$6:$R$155="Yes")*($R35="Yes")+($S$6:$S$155="Yes")*($S35="Yes"))&gt;0),--($U$6:$U$155=$U35))&gt;1,"Conflict","Clear"))</f>
        <v/>
      </c>
      <c r="AC35" s="17">
        <f>IF($A35="","",IF($G35="Canceled","Not Applicable",IF($H35="Online","Not Applicable",IF(OR($V35="",$Y35=""),"",IF($V35&gt;$Y35,"Over Capacity","Within Capacity")))))</f>
        <v/>
      </c>
      <c r="AD35" s="17">
        <f>IF($A35="","",IF(OR($B35="",$C35="",$D35="",$E35="",$F35="",$G35="",$H35="",$I35="",$J35="",$K35="",$L35="",$U35=""),"Missing Required Fields",IF(COUNTIF($M35:$S35,"Yes")=0,"Select a Meeting Day",IF(AND(OR($H35="In Person",$H35="Hybrid"),$T35=""),"Room Required",IF($AA35="Conflict","Room Conflict",IF($AB35="Conflict","Instructor Conflict",IF($AC35="Over Capacity","Over Capacity",IF($G35="Canceled","Canceled","Ready"))))))))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28" t="n"/>
      <c r="J36" s="28" t="n"/>
      <c r="K36" s="15" t="n"/>
      <c r="L36" s="1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16">
        <f>IF(OR($K36="",$L36=""),"",ROUND(MOD($L36-$K36,1)*24,2))</f>
        <v/>
      </c>
      <c r="X36" s="16">
        <f>IF($W36="","",$W36*COUNTIF($M36:$S36,"Yes"))</f>
        <v/>
      </c>
      <c r="Y36" s="17">
        <f>IF($T36="","",IFERROR(INDEX(Rooms!$D$6:$D$101,MATCH($T36,Rooms!$A$6:$A$101,0)),""))</f>
        <v/>
      </c>
      <c r="Z36" s="29">
        <f>IF(OR($V36="",$Y36="",$Y36=0,$G36="Canceled"),"",$V36/$Y36)</f>
        <v/>
      </c>
      <c r="AA36" s="17">
        <f>IF(OR($A36="",$G36="Canceled",$H36="Online",$T36=""),"",IF(SUMPRODUCT(--($A$6:$A$155&lt;&gt;""),--($G$6:$G$155&lt;&gt;"Canceled"),--($I$6:$I$155&lt;=$J36),--($J$6:$J$155&gt;=$I36),--($K$6:$K$155&lt;$L36),--($L$6:$L$155&gt;$K36),--((($M$6:$M$155="Yes")*($M36="Yes")+($N$6:$N$155="Yes")*($N36="Yes")+($O$6:$O$155="Yes")*($O36="Yes")+($P$6:$P$155="Yes")*($P36="Yes")+($Q$6:$Q$155="Yes")*($Q36="Yes")+($R$6:$R$155="Yes")*($R36="Yes")+($S$6:$S$155="Yes")*($S36="Yes"))&gt;0),--($T$6:$T$155=$T36))&gt;1,"Conflict","Clear"))</f>
        <v/>
      </c>
      <c r="AB36" s="17">
        <f>IF(OR($A36="",$G36="Canceled",$U36=""),"",IF(SUMPRODUCT(--($A$6:$A$155&lt;&gt;""),--($G$6:$G$155&lt;&gt;"Canceled"),--($I$6:$I$155&lt;=$J36),--($J$6:$J$155&gt;=$I36),--($K$6:$K$155&lt;$L36),--($L$6:$L$155&gt;$K36),--((($M$6:$M$155="Yes")*($M36="Yes")+($N$6:$N$155="Yes")*($N36="Yes")+($O$6:$O$155="Yes")*($O36="Yes")+($P$6:$P$155="Yes")*($P36="Yes")+($Q$6:$Q$155="Yes")*($Q36="Yes")+($R$6:$R$155="Yes")*($R36="Yes")+($S$6:$S$155="Yes")*($S36="Yes"))&gt;0),--($U$6:$U$155=$U36))&gt;1,"Conflict","Clear"))</f>
        <v/>
      </c>
      <c r="AC36" s="17">
        <f>IF($A36="","",IF($G36="Canceled","Not Applicable",IF($H36="Online","Not Applicable",IF(OR($V36="",$Y36=""),"",IF($V36&gt;$Y36,"Over Capacity","Within Capacity")))))</f>
        <v/>
      </c>
      <c r="AD36" s="17">
        <f>IF($A36="","",IF(OR($B36="",$C36="",$D36="",$E36="",$F36="",$G36="",$H36="",$I36="",$J36="",$K36="",$L36="",$U36=""),"Missing Required Fields",IF(COUNTIF($M36:$S36,"Yes")=0,"Select a Meeting Day",IF(AND(OR($H36="In Person",$H36="Hybrid"),$T36=""),"Room Required",IF($AA36="Conflict","Room Conflict",IF($AB36="Conflict","Instructor Conflict",IF($AC36="Over Capacity","Over Capacity",IF($G36="Canceled","Canceled","Ready"))))))))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28" t="n"/>
      <c r="J37" s="28" t="n"/>
      <c r="K37" s="15" t="n"/>
      <c r="L37" s="1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16">
        <f>IF(OR($K37="",$L37=""),"",ROUND(MOD($L37-$K37,1)*24,2))</f>
        <v/>
      </c>
      <c r="X37" s="16">
        <f>IF($W37="","",$W37*COUNTIF($M37:$S37,"Yes"))</f>
        <v/>
      </c>
      <c r="Y37" s="17">
        <f>IF($T37="","",IFERROR(INDEX(Rooms!$D$6:$D$101,MATCH($T37,Rooms!$A$6:$A$101,0)),""))</f>
        <v/>
      </c>
      <c r="Z37" s="29">
        <f>IF(OR($V37="",$Y37="",$Y37=0,$G37="Canceled"),"",$V37/$Y37)</f>
        <v/>
      </c>
      <c r="AA37" s="17">
        <f>IF(OR($A37="",$G37="Canceled",$H37="Online",$T37=""),"",IF(SUMPRODUCT(--($A$6:$A$155&lt;&gt;""),--($G$6:$G$155&lt;&gt;"Canceled"),--($I$6:$I$155&lt;=$J37),--($J$6:$J$155&gt;=$I37),--($K$6:$K$155&lt;$L37),--($L$6:$L$155&gt;$K37),--((($M$6:$M$155="Yes")*($M37="Yes")+($N$6:$N$155="Yes")*($N37="Yes")+($O$6:$O$155="Yes")*($O37="Yes")+($P$6:$P$155="Yes")*($P37="Yes")+($Q$6:$Q$155="Yes")*($Q37="Yes")+($R$6:$R$155="Yes")*($R37="Yes")+($S$6:$S$155="Yes")*($S37="Yes"))&gt;0),--($T$6:$T$155=$T37))&gt;1,"Conflict","Clear"))</f>
        <v/>
      </c>
      <c r="AB37" s="17">
        <f>IF(OR($A37="",$G37="Canceled",$U37=""),"",IF(SUMPRODUCT(--($A$6:$A$155&lt;&gt;""),--($G$6:$G$155&lt;&gt;"Canceled"),--($I$6:$I$155&lt;=$J37),--($J$6:$J$155&gt;=$I37),--($K$6:$K$155&lt;$L37),--($L$6:$L$155&gt;$K37),--((($M$6:$M$155="Yes")*($M37="Yes")+($N$6:$N$155="Yes")*($N37="Yes")+($O$6:$O$155="Yes")*($O37="Yes")+($P$6:$P$155="Yes")*($P37="Yes")+($Q$6:$Q$155="Yes")*($Q37="Yes")+($R$6:$R$155="Yes")*($R37="Yes")+($S$6:$S$155="Yes")*($S37="Yes"))&gt;0),--($U$6:$U$155=$U37))&gt;1,"Conflict","Clear"))</f>
        <v/>
      </c>
      <c r="AC37" s="17">
        <f>IF($A37="","",IF($G37="Canceled","Not Applicable",IF($H37="Online","Not Applicable",IF(OR($V37="",$Y37=""),"",IF($V37&gt;$Y37,"Over Capacity","Within Capacity")))))</f>
        <v/>
      </c>
      <c r="AD37" s="17">
        <f>IF($A37="","",IF(OR($B37="",$C37="",$D37="",$E37="",$F37="",$G37="",$H37="",$I37="",$J37="",$K37="",$L37="",$U37=""),"Missing Required Fields",IF(COUNTIF($M37:$S37,"Yes")=0,"Select a Meeting Day",IF(AND(OR($H37="In Person",$H37="Hybrid"),$T37=""),"Room Required",IF($AA37="Conflict","Room Conflict",IF($AB37="Conflict","Instructor Conflict",IF($AC37="Over Capacity","Over Capacity",IF($G37="Canceled","Canceled","Ready"))))))))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28" t="n"/>
      <c r="J38" s="28" t="n"/>
      <c r="K38" s="15" t="n"/>
      <c r="L38" s="1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16">
        <f>IF(OR($K38="",$L38=""),"",ROUND(MOD($L38-$K38,1)*24,2))</f>
        <v/>
      </c>
      <c r="X38" s="16">
        <f>IF($W38="","",$W38*COUNTIF($M38:$S38,"Yes"))</f>
        <v/>
      </c>
      <c r="Y38" s="17">
        <f>IF($T38="","",IFERROR(INDEX(Rooms!$D$6:$D$101,MATCH($T38,Rooms!$A$6:$A$101,0)),""))</f>
        <v/>
      </c>
      <c r="Z38" s="29">
        <f>IF(OR($V38="",$Y38="",$Y38=0,$G38="Canceled"),"",$V38/$Y38)</f>
        <v/>
      </c>
      <c r="AA38" s="17">
        <f>IF(OR($A38="",$G38="Canceled",$H38="Online",$T38=""),"",IF(SUMPRODUCT(--($A$6:$A$155&lt;&gt;""),--($G$6:$G$155&lt;&gt;"Canceled"),--($I$6:$I$155&lt;=$J38),--($J$6:$J$155&gt;=$I38),--($K$6:$K$155&lt;$L38),--($L$6:$L$155&gt;$K38),--((($M$6:$M$155="Yes")*($M38="Yes")+($N$6:$N$155="Yes")*($N38="Yes")+($O$6:$O$155="Yes")*($O38="Yes")+($P$6:$P$155="Yes")*($P38="Yes")+($Q$6:$Q$155="Yes")*($Q38="Yes")+($R$6:$R$155="Yes")*($R38="Yes")+($S$6:$S$155="Yes")*($S38="Yes"))&gt;0),--($T$6:$T$155=$T38))&gt;1,"Conflict","Clear"))</f>
        <v/>
      </c>
      <c r="AB38" s="17">
        <f>IF(OR($A38="",$G38="Canceled",$U38=""),"",IF(SUMPRODUCT(--($A$6:$A$155&lt;&gt;""),--($G$6:$G$155&lt;&gt;"Canceled"),--($I$6:$I$155&lt;=$J38),--($J$6:$J$155&gt;=$I38),--($K$6:$K$155&lt;$L38),--($L$6:$L$155&gt;$K38),--((($M$6:$M$155="Yes")*($M38="Yes")+($N$6:$N$155="Yes")*($N38="Yes")+($O$6:$O$155="Yes")*($O38="Yes")+($P$6:$P$155="Yes")*($P38="Yes")+($Q$6:$Q$155="Yes")*($Q38="Yes")+($R$6:$R$155="Yes")*($R38="Yes")+($S$6:$S$155="Yes")*($S38="Yes"))&gt;0),--($U$6:$U$155=$U38))&gt;1,"Conflict","Clear"))</f>
        <v/>
      </c>
      <c r="AC38" s="17">
        <f>IF($A38="","",IF($G38="Canceled","Not Applicable",IF($H38="Online","Not Applicable",IF(OR($V38="",$Y38=""),"",IF($V38&gt;$Y38,"Over Capacity","Within Capacity")))))</f>
        <v/>
      </c>
      <c r="AD38" s="17">
        <f>IF($A38="","",IF(OR($B38="",$C38="",$D38="",$E38="",$F38="",$G38="",$H38="",$I38="",$J38="",$K38="",$L38="",$U38=""),"Missing Required Fields",IF(COUNTIF($M38:$S38,"Yes")=0,"Select a Meeting Day",IF(AND(OR($H38="In Person",$H38="Hybrid"),$T38=""),"Room Required",IF($AA38="Conflict","Room Conflict",IF($AB38="Conflict","Instructor Conflict",IF($AC38="Over Capacity","Over Capacity",IF($G38="Canceled","Canceled","Ready"))))))))</f>
        <v/>
      </c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28" t="n"/>
      <c r="J39" s="28" t="n"/>
      <c r="K39" s="15" t="n"/>
      <c r="L39" s="1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16">
        <f>IF(OR($K39="",$L39=""),"",ROUND(MOD($L39-$K39,1)*24,2))</f>
        <v/>
      </c>
      <c r="X39" s="16">
        <f>IF($W39="","",$W39*COUNTIF($M39:$S39,"Yes"))</f>
        <v/>
      </c>
      <c r="Y39" s="17">
        <f>IF($T39="","",IFERROR(INDEX(Rooms!$D$6:$D$101,MATCH($T39,Rooms!$A$6:$A$101,0)),""))</f>
        <v/>
      </c>
      <c r="Z39" s="29">
        <f>IF(OR($V39="",$Y39="",$Y39=0,$G39="Canceled"),"",$V39/$Y39)</f>
        <v/>
      </c>
      <c r="AA39" s="17">
        <f>IF(OR($A39="",$G39="Canceled",$H39="Online",$T39=""),"",IF(SUMPRODUCT(--($A$6:$A$155&lt;&gt;""),--($G$6:$G$155&lt;&gt;"Canceled"),--($I$6:$I$155&lt;=$J39),--($J$6:$J$155&gt;=$I39),--($K$6:$K$155&lt;$L39),--($L$6:$L$155&gt;$K39),--((($M$6:$M$155="Yes")*($M39="Yes")+($N$6:$N$155="Yes")*($N39="Yes")+($O$6:$O$155="Yes")*($O39="Yes")+($P$6:$P$155="Yes")*($P39="Yes")+($Q$6:$Q$155="Yes")*($Q39="Yes")+($R$6:$R$155="Yes")*($R39="Yes")+($S$6:$S$155="Yes")*($S39="Yes"))&gt;0),--($T$6:$T$155=$T39))&gt;1,"Conflict","Clear"))</f>
        <v/>
      </c>
      <c r="AB39" s="17">
        <f>IF(OR($A39="",$G39="Canceled",$U39=""),"",IF(SUMPRODUCT(--($A$6:$A$155&lt;&gt;""),--($G$6:$G$155&lt;&gt;"Canceled"),--($I$6:$I$155&lt;=$J39),--($J$6:$J$155&gt;=$I39),--($K$6:$K$155&lt;$L39),--($L$6:$L$155&gt;$K39),--((($M$6:$M$155="Yes")*($M39="Yes")+($N$6:$N$155="Yes")*($N39="Yes")+($O$6:$O$155="Yes")*($O39="Yes")+($P$6:$P$155="Yes")*($P39="Yes")+($Q$6:$Q$155="Yes")*($Q39="Yes")+($R$6:$R$155="Yes")*($R39="Yes")+($S$6:$S$155="Yes")*($S39="Yes"))&gt;0),--($U$6:$U$155=$U39))&gt;1,"Conflict","Clear"))</f>
        <v/>
      </c>
      <c r="AC39" s="17">
        <f>IF($A39="","",IF($G39="Canceled","Not Applicable",IF($H39="Online","Not Applicable",IF(OR($V39="",$Y39=""),"",IF($V39&gt;$Y39,"Over Capacity","Within Capacity")))))</f>
        <v/>
      </c>
      <c r="AD39" s="17">
        <f>IF($A39="","",IF(OR($B39="",$C39="",$D39="",$E39="",$F39="",$G39="",$H39="",$I39="",$J39="",$K39="",$L39="",$U39=""),"Missing Required Fields",IF(COUNTIF($M39:$S39,"Yes")=0,"Select a Meeting Day",IF(AND(OR($H39="In Person",$H39="Hybrid"),$T39=""),"Room Required",IF($AA39="Conflict","Room Conflict",IF($AB39="Conflict","Instructor Conflict",IF($AC39="Over Capacity","Over Capacity",IF($G39="Canceled","Canceled","Ready"))))))))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28" t="n"/>
      <c r="J40" s="28" t="n"/>
      <c r="K40" s="15" t="n"/>
      <c r="L40" s="1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16">
        <f>IF(OR($K40="",$L40=""),"",ROUND(MOD($L40-$K40,1)*24,2))</f>
        <v/>
      </c>
      <c r="X40" s="16">
        <f>IF($W40="","",$W40*COUNTIF($M40:$S40,"Yes"))</f>
        <v/>
      </c>
      <c r="Y40" s="17">
        <f>IF($T40="","",IFERROR(INDEX(Rooms!$D$6:$D$101,MATCH($T40,Rooms!$A$6:$A$101,0)),""))</f>
        <v/>
      </c>
      <c r="Z40" s="29">
        <f>IF(OR($V40="",$Y40="",$Y40=0,$G40="Canceled"),"",$V40/$Y40)</f>
        <v/>
      </c>
      <c r="AA40" s="17">
        <f>IF(OR($A40="",$G40="Canceled",$H40="Online",$T40=""),"",IF(SUMPRODUCT(--($A$6:$A$155&lt;&gt;""),--($G$6:$G$155&lt;&gt;"Canceled"),--($I$6:$I$155&lt;=$J40),--($J$6:$J$155&gt;=$I40),--($K$6:$K$155&lt;$L40),--($L$6:$L$155&gt;$K40),--((($M$6:$M$155="Yes")*($M40="Yes")+($N$6:$N$155="Yes")*($N40="Yes")+($O$6:$O$155="Yes")*($O40="Yes")+($P$6:$P$155="Yes")*($P40="Yes")+($Q$6:$Q$155="Yes")*($Q40="Yes")+($R$6:$R$155="Yes")*($R40="Yes")+($S$6:$S$155="Yes")*($S40="Yes"))&gt;0),--($T$6:$T$155=$T40))&gt;1,"Conflict","Clear"))</f>
        <v/>
      </c>
      <c r="AB40" s="17">
        <f>IF(OR($A40="",$G40="Canceled",$U40=""),"",IF(SUMPRODUCT(--($A$6:$A$155&lt;&gt;""),--($G$6:$G$155&lt;&gt;"Canceled"),--($I$6:$I$155&lt;=$J40),--($J$6:$J$155&gt;=$I40),--($K$6:$K$155&lt;$L40),--($L$6:$L$155&gt;$K40),--((($M$6:$M$155="Yes")*($M40="Yes")+($N$6:$N$155="Yes")*($N40="Yes")+($O$6:$O$155="Yes")*($O40="Yes")+($P$6:$P$155="Yes")*($P40="Yes")+($Q$6:$Q$155="Yes")*($Q40="Yes")+($R$6:$R$155="Yes")*($R40="Yes")+($S$6:$S$155="Yes")*($S40="Yes"))&gt;0),--($U$6:$U$155=$U40))&gt;1,"Conflict","Clear"))</f>
        <v/>
      </c>
      <c r="AC40" s="17">
        <f>IF($A40="","",IF($G40="Canceled","Not Applicable",IF($H40="Online","Not Applicable",IF(OR($V40="",$Y40=""),"",IF($V40&gt;$Y40,"Over Capacity","Within Capacity")))))</f>
        <v/>
      </c>
      <c r="AD40" s="17">
        <f>IF($A40="","",IF(OR($B40="",$C40="",$D40="",$E40="",$F40="",$G40="",$H40="",$I40="",$J40="",$K40="",$L40="",$U40=""),"Missing Required Fields",IF(COUNTIF($M40:$S40,"Yes")=0,"Select a Meeting Day",IF(AND(OR($H40="In Person",$H40="Hybrid"),$T40=""),"Room Required",IF($AA40="Conflict","Room Conflict",IF($AB40="Conflict","Instructor Conflict",IF($AC40="Over Capacity","Over Capacity",IF($G40="Canceled","Canceled","Ready"))))))))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28" t="n"/>
      <c r="J41" s="28" t="n"/>
      <c r="K41" s="15" t="n"/>
      <c r="L41" s="1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16">
        <f>IF(OR($K41="",$L41=""),"",ROUND(MOD($L41-$K41,1)*24,2))</f>
        <v/>
      </c>
      <c r="X41" s="16">
        <f>IF($W41="","",$W41*COUNTIF($M41:$S41,"Yes"))</f>
        <v/>
      </c>
      <c r="Y41" s="17">
        <f>IF($T41="","",IFERROR(INDEX(Rooms!$D$6:$D$101,MATCH($T41,Rooms!$A$6:$A$101,0)),""))</f>
        <v/>
      </c>
      <c r="Z41" s="29">
        <f>IF(OR($V41="",$Y41="",$Y41=0,$G41="Canceled"),"",$V41/$Y41)</f>
        <v/>
      </c>
      <c r="AA41" s="17">
        <f>IF(OR($A41="",$G41="Canceled",$H41="Online",$T41=""),"",IF(SUMPRODUCT(--($A$6:$A$155&lt;&gt;""),--($G$6:$G$155&lt;&gt;"Canceled"),--($I$6:$I$155&lt;=$J41),--($J$6:$J$155&gt;=$I41),--($K$6:$K$155&lt;$L41),--($L$6:$L$155&gt;$K41),--((($M$6:$M$155="Yes")*($M41="Yes")+($N$6:$N$155="Yes")*($N41="Yes")+($O$6:$O$155="Yes")*($O41="Yes")+($P$6:$P$155="Yes")*($P41="Yes")+($Q$6:$Q$155="Yes")*($Q41="Yes")+($R$6:$R$155="Yes")*($R41="Yes")+($S$6:$S$155="Yes")*($S41="Yes"))&gt;0),--($T$6:$T$155=$T41))&gt;1,"Conflict","Clear"))</f>
        <v/>
      </c>
      <c r="AB41" s="17">
        <f>IF(OR($A41="",$G41="Canceled",$U41=""),"",IF(SUMPRODUCT(--($A$6:$A$155&lt;&gt;""),--($G$6:$G$155&lt;&gt;"Canceled"),--($I$6:$I$155&lt;=$J41),--($J$6:$J$155&gt;=$I41),--($K$6:$K$155&lt;$L41),--($L$6:$L$155&gt;$K41),--((($M$6:$M$155="Yes")*($M41="Yes")+($N$6:$N$155="Yes")*($N41="Yes")+($O$6:$O$155="Yes")*($O41="Yes")+($P$6:$P$155="Yes")*($P41="Yes")+($Q$6:$Q$155="Yes")*($Q41="Yes")+($R$6:$R$155="Yes")*($R41="Yes")+($S$6:$S$155="Yes")*($S41="Yes"))&gt;0),--($U$6:$U$155=$U41))&gt;1,"Conflict","Clear"))</f>
        <v/>
      </c>
      <c r="AC41" s="17">
        <f>IF($A41="","",IF($G41="Canceled","Not Applicable",IF($H41="Online","Not Applicable",IF(OR($V41="",$Y41=""),"",IF($V41&gt;$Y41,"Over Capacity","Within Capacity")))))</f>
        <v/>
      </c>
      <c r="AD41" s="17">
        <f>IF($A41="","",IF(OR($B41="",$C41="",$D41="",$E41="",$F41="",$G41="",$H41="",$I41="",$J41="",$K41="",$L41="",$U41=""),"Missing Required Fields",IF(COUNTIF($M41:$S41,"Yes")=0,"Select a Meeting Day",IF(AND(OR($H41="In Person",$H41="Hybrid"),$T41=""),"Room Required",IF($AA41="Conflict","Room Conflict",IF($AB41="Conflict","Instructor Conflict",IF($AC41="Over Capacity","Over Capacity",IF($G41="Canceled","Canceled","Ready"))))))))</f>
        <v/>
      </c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28" t="n"/>
      <c r="J42" s="28" t="n"/>
      <c r="K42" s="15" t="n"/>
      <c r="L42" s="1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16">
        <f>IF(OR($K42="",$L42=""),"",ROUND(MOD($L42-$K42,1)*24,2))</f>
        <v/>
      </c>
      <c r="X42" s="16">
        <f>IF($W42="","",$W42*COUNTIF($M42:$S42,"Yes"))</f>
        <v/>
      </c>
      <c r="Y42" s="17">
        <f>IF($T42="","",IFERROR(INDEX(Rooms!$D$6:$D$101,MATCH($T42,Rooms!$A$6:$A$101,0)),""))</f>
        <v/>
      </c>
      <c r="Z42" s="29">
        <f>IF(OR($V42="",$Y42="",$Y42=0,$G42="Canceled"),"",$V42/$Y42)</f>
        <v/>
      </c>
      <c r="AA42" s="17">
        <f>IF(OR($A42="",$G42="Canceled",$H42="Online",$T42=""),"",IF(SUMPRODUCT(--($A$6:$A$155&lt;&gt;""),--($G$6:$G$155&lt;&gt;"Canceled"),--($I$6:$I$155&lt;=$J42),--($J$6:$J$155&gt;=$I42),--($K$6:$K$155&lt;$L42),--($L$6:$L$155&gt;$K42),--((($M$6:$M$155="Yes")*($M42="Yes")+($N$6:$N$155="Yes")*($N42="Yes")+($O$6:$O$155="Yes")*($O42="Yes")+($P$6:$P$155="Yes")*($P42="Yes")+($Q$6:$Q$155="Yes")*($Q42="Yes")+($R$6:$R$155="Yes")*($R42="Yes")+($S$6:$S$155="Yes")*($S42="Yes"))&gt;0),--($T$6:$T$155=$T42))&gt;1,"Conflict","Clear"))</f>
        <v/>
      </c>
      <c r="AB42" s="17">
        <f>IF(OR($A42="",$G42="Canceled",$U42=""),"",IF(SUMPRODUCT(--($A$6:$A$155&lt;&gt;""),--($G$6:$G$155&lt;&gt;"Canceled"),--($I$6:$I$155&lt;=$J42),--($J$6:$J$155&gt;=$I42),--($K$6:$K$155&lt;$L42),--($L$6:$L$155&gt;$K42),--((($M$6:$M$155="Yes")*($M42="Yes")+($N$6:$N$155="Yes")*($N42="Yes")+($O$6:$O$155="Yes")*($O42="Yes")+($P$6:$P$155="Yes")*($P42="Yes")+($Q$6:$Q$155="Yes")*($Q42="Yes")+($R$6:$R$155="Yes")*($R42="Yes")+($S$6:$S$155="Yes")*($S42="Yes"))&gt;0),--($U$6:$U$155=$U42))&gt;1,"Conflict","Clear"))</f>
        <v/>
      </c>
      <c r="AC42" s="17">
        <f>IF($A42="","",IF($G42="Canceled","Not Applicable",IF($H42="Online","Not Applicable",IF(OR($V42="",$Y42=""),"",IF($V42&gt;$Y42,"Over Capacity","Within Capacity")))))</f>
        <v/>
      </c>
      <c r="AD42" s="17">
        <f>IF($A42="","",IF(OR($B42="",$C42="",$D42="",$E42="",$F42="",$G42="",$H42="",$I42="",$J42="",$K42="",$L42="",$U42=""),"Missing Required Fields",IF(COUNTIF($M42:$S42,"Yes")=0,"Select a Meeting Day",IF(AND(OR($H42="In Person",$H42="Hybrid"),$T42=""),"Room Required",IF($AA42="Conflict","Room Conflict",IF($AB42="Conflict","Instructor Conflict",IF($AC42="Over Capacity","Over Capacity",IF($G42="Canceled","Canceled","Ready"))))))))</f>
        <v/>
      </c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28" t="n"/>
      <c r="J43" s="28" t="n"/>
      <c r="K43" s="15" t="n"/>
      <c r="L43" s="1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16">
        <f>IF(OR($K43="",$L43=""),"",ROUND(MOD($L43-$K43,1)*24,2))</f>
        <v/>
      </c>
      <c r="X43" s="16">
        <f>IF($W43="","",$W43*COUNTIF($M43:$S43,"Yes"))</f>
        <v/>
      </c>
      <c r="Y43" s="17">
        <f>IF($T43="","",IFERROR(INDEX(Rooms!$D$6:$D$101,MATCH($T43,Rooms!$A$6:$A$101,0)),""))</f>
        <v/>
      </c>
      <c r="Z43" s="29">
        <f>IF(OR($V43="",$Y43="",$Y43=0,$G43="Canceled"),"",$V43/$Y43)</f>
        <v/>
      </c>
      <c r="AA43" s="17">
        <f>IF(OR($A43="",$G43="Canceled",$H43="Online",$T43=""),"",IF(SUMPRODUCT(--($A$6:$A$155&lt;&gt;""),--($G$6:$G$155&lt;&gt;"Canceled"),--($I$6:$I$155&lt;=$J43),--($J$6:$J$155&gt;=$I43),--($K$6:$K$155&lt;$L43),--($L$6:$L$155&gt;$K43),--((($M$6:$M$155="Yes")*($M43="Yes")+($N$6:$N$155="Yes")*($N43="Yes")+($O$6:$O$155="Yes")*($O43="Yes")+($P$6:$P$155="Yes")*($P43="Yes")+($Q$6:$Q$155="Yes")*($Q43="Yes")+($R$6:$R$155="Yes")*($R43="Yes")+($S$6:$S$155="Yes")*($S43="Yes"))&gt;0),--($T$6:$T$155=$T43))&gt;1,"Conflict","Clear"))</f>
        <v/>
      </c>
      <c r="AB43" s="17">
        <f>IF(OR($A43="",$G43="Canceled",$U43=""),"",IF(SUMPRODUCT(--($A$6:$A$155&lt;&gt;""),--($G$6:$G$155&lt;&gt;"Canceled"),--($I$6:$I$155&lt;=$J43),--($J$6:$J$155&gt;=$I43),--($K$6:$K$155&lt;$L43),--($L$6:$L$155&gt;$K43),--((($M$6:$M$155="Yes")*($M43="Yes")+($N$6:$N$155="Yes")*($N43="Yes")+($O$6:$O$155="Yes")*($O43="Yes")+($P$6:$P$155="Yes")*($P43="Yes")+($Q$6:$Q$155="Yes")*($Q43="Yes")+($R$6:$R$155="Yes")*($R43="Yes")+($S$6:$S$155="Yes")*($S43="Yes"))&gt;0),--($U$6:$U$155=$U43))&gt;1,"Conflict","Clear"))</f>
        <v/>
      </c>
      <c r="AC43" s="17">
        <f>IF($A43="","",IF($G43="Canceled","Not Applicable",IF($H43="Online","Not Applicable",IF(OR($V43="",$Y43=""),"",IF($V43&gt;$Y43,"Over Capacity","Within Capacity")))))</f>
        <v/>
      </c>
      <c r="AD43" s="17">
        <f>IF($A43="","",IF(OR($B43="",$C43="",$D43="",$E43="",$F43="",$G43="",$H43="",$I43="",$J43="",$K43="",$L43="",$U43=""),"Missing Required Fields",IF(COUNTIF($M43:$S43,"Yes")=0,"Select a Meeting Day",IF(AND(OR($H43="In Person",$H43="Hybrid"),$T43=""),"Room Required",IF($AA43="Conflict","Room Conflict",IF($AB43="Conflict","Instructor Conflict",IF($AC43="Over Capacity","Over Capacity",IF($G43="Canceled","Canceled","Ready"))))))))</f>
        <v/>
      </c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28" t="n"/>
      <c r="J44" s="28" t="n"/>
      <c r="K44" s="15" t="n"/>
      <c r="L44" s="1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16">
        <f>IF(OR($K44="",$L44=""),"",ROUND(MOD($L44-$K44,1)*24,2))</f>
        <v/>
      </c>
      <c r="X44" s="16">
        <f>IF($W44="","",$W44*COUNTIF($M44:$S44,"Yes"))</f>
        <v/>
      </c>
      <c r="Y44" s="17">
        <f>IF($T44="","",IFERROR(INDEX(Rooms!$D$6:$D$101,MATCH($T44,Rooms!$A$6:$A$101,0)),""))</f>
        <v/>
      </c>
      <c r="Z44" s="29">
        <f>IF(OR($V44="",$Y44="",$Y44=0,$G44="Canceled"),"",$V44/$Y44)</f>
        <v/>
      </c>
      <c r="AA44" s="17">
        <f>IF(OR($A44="",$G44="Canceled",$H44="Online",$T44=""),"",IF(SUMPRODUCT(--($A$6:$A$155&lt;&gt;""),--($G$6:$G$155&lt;&gt;"Canceled"),--($I$6:$I$155&lt;=$J44),--($J$6:$J$155&gt;=$I44),--($K$6:$K$155&lt;$L44),--($L$6:$L$155&gt;$K44),--((($M$6:$M$155="Yes")*($M44="Yes")+($N$6:$N$155="Yes")*($N44="Yes")+($O$6:$O$155="Yes")*($O44="Yes")+($P$6:$P$155="Yes")*($P44="Yes")+($Q$6:$Q$155="Yes")*($Q44="Yes")+($R$6:$R$155="Yes")*($R44="Yes")+($S$6:$S$155="Yes")*($S44="Yes"))&gt;0),--($T$6:$T$155=$T44))&gt;1,"Conflict","Clear"))</f>
        <v/>
      </c>
      <c r="AB44" s="17">
        <f>IF(OR($A44="",$G44="Canceled",$U44=""),"",IF(SUMPRODUCT(--($A$6:$A$155&lt;&gt;""),--($G$6:$G$155&lt;&gt;"Canceled"),--($I$6:$I$155&lt;=$J44),--($J$6:$J$155&gt;=$I44),--($K$6:$K$155&lt;$L44),--($L$6:$L$155&gt;$K44),--((($M$6:$M$155="Yes")*($M44="Yes")+($N$6:$N$155="Yes")*($N44="Yes")+($O$6:$O$155="Yes")*($O44="Yes")+($P$6:$P$155="Yes")*($P44="Yes")+($Q$6:$Q$155="Yes")*($Q44="Yes")+($R$6:$R$155="Yes")*($R44="Yes")+($S$6:$S$155="Yes")*($S44="Yes"))&gt;0),--($U$6:$U$155=$U44))&gt;1,"Conflict","Clear"))</f>
        <v/>
      </c>
      <c r="AC44" s="17">
        <f>IF($A44="","",IF($G44="Canceled","Not Applicable",IF($H44="Online","Not Applicable",IF(OR($V44="",$Y44=""),"",IF($V44&gt;$Y44,"Over Capacity","Within Capacity")))))</f>
        <v/>
      </c>
      <c r="AD44" s="17">
        <f>IF($A44="","",IF(OR($B44="",$C44="",$D44="",$E44="",$F44="",$G44="",$H44="",$I44="",$J44="",$K44="",$L44="",$U44=""),"Missing Required Fields",IF(COUNTIF($M44:$S44,"Yes")=0,"Select a Meeting Day",IF(AND(OR($H44="In Person",$H44="Hybrid"),$T44=""),"Room Required",IF($AA44="Conflict","Room Conflict",IF($AB44="Conflict","Instructor Conflict",IF($AC44="Over Capacity","Over Capacity",IF($G44="Canceled","Canceled","Ready"))))))))</f>
        <v/>
      </c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28" t="n"/>
      <c r="J45" s="28" t="n"/>
      <c r="K45" s="15" t="n"/>
      <c r="L45" s="1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16">
        <f>IF(OR($K45="",$L45=""),"",ROUND(MOD($L45-$K45,1)*24,2))</f>
        <v/>
      </c>
      <c r="X45" s="16">
        <f>IF($W45="","",$W45*COUNTIF($M45:$S45,"Yes"))</f>
        <v/>
      </c>
      <c r="Y45" s="17">
        <f>IF($T45="","",IFERROR(INDEX(Rooms!$D$6:$D$101,MATCH($T45,Rooms!$A$6:$A$101,0)),""))</f>
        <v/>
      </c>
      <c r="Z45" s="29">
        <f>IF(OR($V45="",$Y45="",$Y45=0,$G45="Canceled"),"",$V45/$Y45)</f>
        <v/>
      </c>
      <c r="AA45" s="17">
        <f>IF(OR($A45="",$G45="Canceled",$H45="Online",$T45=""),"",IF(SUMPRODUCT(--($A$6:$A$155&lt;&gt;""),--($G$6:$G$155&lt;&gt;"Canceled"),--($I$6:$I$155&lt;=$J45),--($J$6:$J$155&gt;=$I45),--($K$6:$K$155&lt;$L45),--($L$6:$L$155&gt;$K45),--((($M$6:$M$155="Yes")*($M45="Yes")+($N$6:$N$155="Yes")*($N45="Yes")+($O$6:$O$155="Yes")*($O45="Yes")+($P$6:$P$155="Yes")*($P45="Yes")+($Q$6:$Q$155="Yes")*($Q45="Yes")+($R$6:$R$155="Yes")*($R45="Yes")+($S$6:$S$155="Yes")*($S45="Yes"))&gt;0),--($T$6:$T$155=$T45))&gt;1,"Conflict","Clear"))</f>
        <v/>
      </c>
      <c r="AB45" s="17">
        <f>IF(OR($A45="",$G45="Canceled",$U45=""),"",IF(SUMPRODUCT(--($A$6:$A$155&lt;&gt;""),--($G$6:$G$155&lt;&gt;"Canceled"),--($I$6:$I$155&lt;=$J45),--($J$6:$J$155&gt;=$I45),--($K$6:$K$155&lt;$L45),--($L$6:$L$155&gt;$K45),--((($M$6:$M$155="Yes")*($M45="Yes")+($N$6:$N$155="Yes")*($N45="Yes")+($O$6:$O$155="Yes")*($O45="Yes")+($P$6:$P$155="Yes")*($P45="Yes")+($Q$6:$Q$155="Yes")*($Q45="Yes")+($R$6:$R$155="Yes")*($R45="Yes")+($S$6:$S$155="Yes")*($S45="Yes"))&gt;0),--($U$6:$U$155=$U45))&gt;1,"Conflict","Clear"))</f>
        <v/>
      </c>
      <c r="AC45" s="17">
        <f>IF($A45="","",IF($G45="Canceled","Not Applicable",IF($H45="Online","Not Applicable",IF(OR($V45="",$Y45=""),"",IF($V45&gt;$Y45,"Over Capacity","Within Capacity")))))</f>
        <v/>
      </c>
      <c r="AD45" s="17">
        <f>IF($A45="","",IF(OR($B45="",$C45="",$D45="",$E45="",$F45="",$G45="",$H45="",$I45="",$J45="",$K45="",$L45="",$U45=""),"Missing Required Fields",IF(COUNTIF($M45:$S45,"Yes")=0,"Select a Meeting Day",IF(AND(OR($H45="In Person",$H45="Hybrid"),$T45=""),"Room Required",IF($AA45="Conflict","Room Conflict",IF($AB45="Conflict","Instructor Conflict",IF($AC45="Over Capacity","Over Capacity",IF($G45="Canceled","Canceled","Ready"))))))))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28" t="n"/>
      <c r="J46" s="28" t="n"/>
      <c r="K46" s="15" t="n"/>
      <c r="L46" s="1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16">
        <f>IF(OR($K46="",$L46=""),"",ROUND(MOD($L46-$K46,1)*24,2))</f>
        <v/>
      </c>
      <c r="X46" s="16">
        <f>IF($W46="","",$W46*COUNTIF($M46:$S46,"Yes"))</f>
        <v/>
      </c>
      <c r="Y46" s="17">
        <f>IF($T46="","",IFERROR(INDEX(Rooms!$D$6:$D$101,MATCH($T46,Rooms!$A$6:$A$101,0)),""))</f>
        <v/>
      </c>
      <c r="Z46" s="29">
        <f>IF(OR($V46="",$Y46="",$Y46=0,$G46="Canceled"),"",$V46/$Y46)</f>
        <v/>
      </c>
      <c r="AA46" s="17">
        <f>IF(OR($A46="",$G46="Canceled",$H46="Online",$T46=""),"",IF(SUMPRODUCT(--($A$6:$A$155&lt;&gt;""),--($G$6:$G$155&lt;&gt;"Canceled"),--($I$6:$I$155&lt;=$J46),--($J$6:$J$155&gt;=$I46),--($K$6:$K$155&lt;$L46),--($L$6:$L$155&gt;$K46),--((($M$6:$M$155="Yes")*($M46="Yes")+($N$6:$N$155="Yes")*($N46="Yes")+($O$6:$O$155="Yes")*($O46="Yes")+($P$6:$P$155="Yes")*($P46="Yes")+($Q$6:$Q$155="Yes")*($Q46="Yes")+($R$6:$R$155="Yes")*($R46="Yes")+($S$6:$S$155="Yes")*($S46="Yes"))&gt;0),--($T$6:$T$155=$T46))&gt;1,"Conflict","Clear"))</f>
        <v/>
      </c>
      <c r="AB46" s="17">
        <f>IF(OR($A46="",$G46="Canceled",$U46=""),"",IF(SUMPRODUCT(--($A$6:$A$155&lt;&gt;""),--($G$6:$G$155&lt;&gt;"Canceled"),--($I$6:$I$155&lt;=$J46),--($J$6:$J$155&gt;=$I46),--($K$6:$K$155&lt;$L46),--($L$6:$L$155&gt;$K46),--((($M$6:$M$155="Yes")*($M46="Yes")+($N$6:$N$155="Yes")*($N46="Yes")+($O$6:$O$155="Yes")*($O46="Yes")+($P$6:$P$155="Yes")*($P46="Yes")+($Q$6:$Q$155="Yes")*($Q46="Yes")+($R$6:$R$155="Yes")*($R46="Yes")+($S$6:$S$155="Yes")*($S46="Yes"))&gt;0),--($U$6:$U$155=$U46))&gt;1,"Conflict","Clear"))</f>
        <v/>
      </c>
      <c r="AC46" s="17">
        <f>IF($A46="","",IF($G46="Canceled","Not Applicable",IF($H46="Online","Not Applicable",IF(OR($V46="",$Y46=""),"",IF($V46&gt;$Y46,"Over Capacity","Within Capacity")))))</f>
        <v/>
      </c>
      <c r="AD46" s="17">
        <f>IF($A46="","",IF(OR($B46="",$C46="",$D46="",$E46="",$F46="",$G46="",$H46="",$I46="",$J46="",$K46="",$L46="",$U46=""),"Missing Required Fields",IF(COUNTIF($M46:$S46,"Yes")=0,"Select a Meeting Day",IF(AND(OR($H46="In Person",$H46="Hybrid"),$T46=""),"Room Required",IF($AA46="Conflict","Room Conflict",IF($AB46="Conflict","Instructor Conflict",IF($AC46="Over Capacity","Over Capacity",IF($G46="Canceled","Canceled","Ready"))))))))</f>
        <v/>
      </c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28" t="n"/>
      <c r="J47" s="28" t="n"/>
      <c r="K47" s="15" t="n"/>
      <c r="L47" s="1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16">
        <f>IF(OR($K47="",$L47=""),"",ROUND(MOD($L47-$K47,1)*24,2))</f>
        <v/>
      </c>
      <c r="X47" s="16">
        <f>IF($W47="","",$W47*COUNTIF($M47:$S47,"Yes"))</f>
        <v/>
      </c>
      <c r="Y47" s="17">
        <f>IF($T47="","",IFERROR(INDEX(Rooms!$D$6:$D$101,MATCH($T47,Rooms!$A$6:$A$101,0)),""))</f>
        <v/>
      </c>
      <c r="Z47" s="29">
        <f>IF(OR($V47="",$Y47="",$Y47=0,$G47="Canceled"),"",$V47/$Y47)</f>
        <v/>
      </c>
      <c r="AA47" s="17">
        <f>IF(OR($A47="",$G47="Canceled",$H47="Online",$T47=""),"",IF(SUMPRODUCT(--($A$6:$A$155&lt;&gt;""),--($G$6:$G$155&lt;&gt;"Canceled"),--($I$6:$I$155&lt;=$J47),--($J$6:$J$155&gt;=$I47),--($K$6:$K$155&lt;$L47),--($L$6:$L$155&gt;$K47),--((($M$6:$M$155="Yes")*($M47="Yes")+($N$6:$N$155="Yes")*($N47="Yes")+($O$6:$O$155="Yes")*($O47="Yes")+($P$6:$P$155="Yes")*($P47="Yes")+($Q$6:$Q$155="Yes")*($Q47="Yes")+($R$6:$R$155="Yes")*($R47="Yes")+($S$6:$S$155="Yes")*($S47="Yes"))&gt;0),--($T$6:$T$155=$T47))&gt;1,"Conflict","Clear"))</f>
        <v/>
      </c>
      <c r="AB47" s="17">
        <f>IF(OR($A47="",$G47="Canceled",$U47=""),"",IF(SUMPRODUCT(--($A$6:$A$155&lt;&gt;""),--($G$6:$G$155&lt;&gt;"Canceled"),--($I$6:$I$155&lt;=$J47),--($J$6:$J$155&gt;=$I47),--($K$6:$K$155&lt;$L47),--($L$6:$L$155&gt;$K47),--((($M$6:$M$155="Yes")*($M47="Yes")+($N$6:$N$155="Yes")*($N47="Yes")+($O$6:$O$155="Yes")*($O47="Yes")+($P$6:$P$155="Yes")*($P47="Yes")+($Q$6:$Q$155="Yes")*($Q47="Yes")+($R$6:$R$155="Yes")*($R47="Yes")+($S$6:$S$155="Yes")*($S47="Yes"))&gt;0),--($U$6:$U$155=$U47))&gt;1,"Conflict","Clear"))</f>
        <v/>
      </c>
      <c r="AC47" s="17">
        <f>IF($A47="","",IF($G47="Canceled","Not Applicable",IF($H47="Online","Not Applicable",IF(OR($V47="",$Y47=""),"",IF($V47&gt;$Y47,"Over Capacity","Within Capacity")))))</f>
        <v/>
      </c>
      <c r="AD47" s="17">
        <f>IF($A47="","",IF(OR($B47="",$C47="",$D47="",$E47="",$F47="",$G47="",$H47="",$I47="",$J47="",$K47="",$L47="",$U47=""),"Missing Required Fields",IF(COUNTIF($M47:$S47,"Yes")=0,"Select a Meeting Day",IF(AND(OR($H47="In Person",$H47="Hybrid"),$T47=""),"Room Required",IF($AA47="Conflict","Room Conflict",IF($AB47="Conflict","Instructor Conflict",IF($AC47="Over Capacity","Over Capacity",IF($G47="Canceled","Canceled","Ready"))))))))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28" t="n"/>
      <c r="J48" s="28" t="n"/>
      <c r="K48" s="15" t="n"/>
      <c r="L48" s="1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16">
        <f>IF(OR($K48="",$L48=""),"",ROUND(MOD($L48-$K48,1)*24,2))</f>
        <v/>
      </c>
      <c r="X48" s="16">
        <f>IF($W48="","",$W48*COUNTIF($M48:$S48,"Yes"))</f>
        <v/>
      </c>
      <c r="Y48" s="17">
        <f>IF($T48="","",IFERROR(INDEX(Rooms!$D$6:$D$101,MATCH($T48,Rooms!$A$6:$A$101,0)),""))</f>
        <v/>
      </c>
      <c r="Z48" s="29">
        <f>IF(OR($V48="",$Y48="",$Y48=0,$G48="Canceled"),"",$V48/$Y48)</f>
        <v/>
      </c>
      <c r="AA48" s="17">
        <f>IF(OR($A48="",$G48="Canceled",$H48="Online",$T48=""),"",IF(SUMPRODUCT(--($A$6:$A$155&lt;&gt;""),--($G$6:$G$155&lt;&gt;"Canceled"),--($I$6:$I$155&lt;=$J48),--($J$6:$J$155&gt;=$I48),--($K$6:$K$155&lt;$L48),--($L$6:$L$155&gt;$K48),--((($M$6:$M$155="Yes")*($M48="Yes")+($N$6:$N$155="Yes")*($N48="Yes")+($O$6:$O$155="Yes")*($O48="Yes")+($P$6:$P$155="Yes")*($P48="Yes")+($Q$6:$Q$155="Yes")*($Q48="Yes")+($R$6:$R$155="Yes")*($R48="Yes")+($S$6:$S$155="Yes")*($S48="Yes"))&gt;0),--($T$6:$T$155=$T48))&gt;1,"Conflict","Clear"))</f>
        <v/>
      </c>
      <c r="AB48" s="17">
        <f>IF(OR($A48="",$G48="Canceled",$U48=""),"",IF(SUMPRODUCT(--($A$6:$A$155&lt;&gt;""),--($G$6:$G$155&lt;&gt;"Canceled"),--($I$6:$I$155&lt;=$J48),--($J$6:$J$155&gt;=$I48),--($K$6:$K$155&lt;$L48),--($L$6:$L$155&gt;$K48),--((($M$6:$M$155="Yes")*($M48="Yes")+($N$6:$N$155="Yes")*($N48="Yes")+($O$6:$O$155="Yes")*($O48="Yes")+($P$6:$P$155="Yes")*($P48="Yes")+($Q$6:$Q$155="Yes")*($Q48="Yes")+($R$6:$R$155="Yes")*($R48="Yes")+($S$6:$S$155="Yes")*($S48="Yes"))&gt;0),--($U$6:$U$155=$U48))&gt;1,"Conflict","Clear"))</f>
        <v/>
      </c>
      <c r="AC48" s="17">
        <f>IF($A48="","",IF($G48="Canceled","Not Applicable",IF($H48="Online","Not Applicable",IF(OR($V48="",$Y48=""),"",IF($V48&gt;$Y48,"Over Capacity","Within Capacity")))))</f>
        <v/>
      </c>
      <c r="AD48" s="17">
        <f>IF($A48="","",IF(OR($B48="",$C48="",$D48="",$E48="",$F48="",$G48="",$H48="",$I48="",$J48="",$K48="",$L48="",$U48=""),"Missing Required Fields",IF(COUNTIF($M48:$S48,"Yes")=0,"Select a Meeting Day",IF(AND(OR($H48="In Person",$H48="Hybrid"),$T48=""),"Room Required",IF($AA48="Conflict","Room Conflict",IF($AB48="Conflict","Instructor Conflict",IF($AC48="Over Capacity","Over Capacity",IF($G48="Canceled","Canceled","Ready"))))))))</f>
        <v/>
      </c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28" t="n"/>
      <c r="J49" s="28" t="n"/>
      <c r="K49" s="15" t="n"/>
      <c r="L49" s="1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16">
        <f>IF(OR($K49="",$L49=""),"",ROUND(MOD($L49-$K49,1)*24,2))</f>
        <v/>
      </c>
      <c r="X49" s="16">
        <f>IF($W49="","",$W49*COUNTIF($M49:$S49,"Yes"))</f>
        <v/>
      </c>
      <c r="Y49" s="17">
        <f>IF($T49="","",IFERROR(INDEX(Rooms!$D$6:$D$101,MATCH($T49,Rooms!$A$6:$A$101,0)),""))</f>
        <v/>
      </c>
      <c r="Z49" s="29">
        <f>IF(OR($V49="",$Y49="",$Y49=0,$G49="Canceled"),"",$V49/$Y49)</f>
        <v/>
      </c>
      <c r="AA49" s="17">
        <f>IF(OR($A49="",$G49="Canceled",$H49="Online",$T49=""),"",IF(SUMPRODUCT(--($A$6:$A$155&lt;&gt;""),--($G$6:$G$155&lt;&gt;"Canceled"),--($I$6:$I$155&lt;=$J49),--($J$6:$J$155&gt;=$I49),--($K$6:$K$155&lt;$L49),--($L$6:$L$155&gt;$K49),--((($M$6:$M$155="Yes")*($M49="Yes")+($N$6:$N$155="Yes")*($N49="Yes")+($O$6:$O$155="Yes")*($O49="Yes")+($P$6:$P$155="Yes")*($P49="Yes")+($Q$6:$Q$155="Yes")*($Q49="Yes")+($R$6:$R$155="Yes")*($R49="Yes")+($S$6:$S$155="Yes")*($S49="Yes"))&gt;0),--($T$6:$T$155=$T49))&gt;1,"Conflict","Clear"))</f>
        <v/>
      </c>
      <c r="AB49" s="17">
        <f>IF(OR($A49="",$G49="Canceled",$U49=""),"",IF(SUMPRODUCT(--($A$6:$A$155&lt;&gt;""),--($G$6:$G$155&lt;&gt;"Canceled"),--($I$6:$I$155&lt;=$J49),--($J$6:$J$155&gt;=$I49),--($K$6:$K$155&lt;$L49),--($L$6:$L$155&gt;$K49),--((($M$6:$M$155="Yes")*($M49="Yes")+($N$6:$N$155="Yes")*($N49="Yes")+($O$6:$O$155="Yes")*($O49="Yes")+($P$6:$P$155="Yes")*($P49="Yes")+($Q$6:$Q$155="Yes")*($Q49="Yes")+($R$6:$R$155="Yes")*($R49="Yes")+($S$6:$S$155="Yes")*($S49="Yes"))&gt;0),--($U$6:$U$155=$U49))&gt;1,"Conflict","Clear"))</f>
        <v/>
      </c>
      <c r="AC49" s="17">
        <f>IF($A49="","",IF($G49="Canceled","Not Applicable",IF($H49="Online","Not Applicable",IF(OR($V49="",$Y49=""),"",IF($V49&gt;$Y49,"Over Capacity","Within Capacity")))))</f>
        <v/>
      </c>
      <c r="AD49" s="17">
        <f>IF($A49="","",IF(OR($B49="",$C49="",$D49="",$E49="",$F49="",$G49="",$H49="",$I49="",$J49="",$K49="",$L49="",$U49=""),"Missing Required Fields",IF(COUNTIF($M49:$S49,"Yes")=0,"Select a Meeting Day",IF(AND(OR($H49="In Person",$H49="Hybrid"),$T49=""),"Room Required",IF($AA49="Conflict","Room Conflict",IF($AB49="Conflict","Instructor Conflict",IF($AC49="Over Capacity","Over Capacity",IF($G49="Canceled","Canceled","Ready"))))))))</f>
        <v/>
      </c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28" t="n"/>
      <c r="J50" s="28" t="n"/>
      <c r="K50" s="15" t="n"/>
      <c r="L50" s="1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16">
        <f>IF(OR($K50="",$L50=""),"",ROUND(MOD($L50-$K50,1)*24,2))</f>
        <v/>
      </c>
      <c r="X50" s="16">
        <f>IF($W50="","",$W50*COUNTIF($M50:$S50,"Yes"))</f>
        <v/>
      </c>
      <c r="Y50" s="17">
        <f>IF($T50="","",IFERROR(INDEX(Rooms!$D$6:$D$101,MATCH($T50,Rooms!$A$6:$A$101,0)),""))</f>
        <v/>
      </c>
      <c r="Z50" s="29">
        <f>IF(OR($V50="",$Y50="",$Y50=0,$G50="Canceled"),"",$V50/$Y50)</f>
        <v/>
      </c>
      <c r="AA50" s="17">
        <f>IF(OR($A50="",$G50="Canceled",$H50="Online",$T50=""),"",IF(SUMPRODUCT(--($A$6:$A$155&lt;&gt;""),--($G$6:$G$155&lt;&gt;"Canceled"),--($I$6:$I$155&lt;=$J50),--($J$6:$J$155&gt;=$I50),--($K$6:$K$155&lt;$L50),--($L$6:$L$155&gt;$K50),--((($M$6:$M$155="Yes")*($M50="Yes")+($N$6:$N$155="Yes")*($N50="Yes")+($O$6:$O$155="Yes")*($O50="Yes")+($P$6:$P$155="Yes")*($P50="Yes")+($Q$6:$Q$155="Yes")*($Q50="Yes")+($R$6:$R$155="Yes")*($R50="Yes")+($S$6:$S$155="Yes")*($S50="Yes"))&gt;0),--($T$6:$T$155=$T50))&gt;1,"Conflict","Clear"))</f>
        <v/>
      </c>
      <c r="AB50" s="17">
        <f>IF(OR($A50="",$G50="Canceled",$U50=""),"",IF(SUMPRODUCT(--($A$6:$A$155&lt;&gt;""),--($G$6:$G$155&lt;&gt;"Canceled"),--($I$6:$I$155&lt;=$J50),--($J$6:$J$155&gt;=$I50),--($K$6:$K$155&lt;$L50),--($L$6:$L$155&gt;$K50),--((($M$6:$M$155="Yes")*($M50="Yes")+($N$6:$N$155="Yes")*($N50="Yes")+($O$6:$O$155="Yes")*($O50="Yes")+($P$6:$P$155="Yes")*($P50="Yes")+($Q$6:$Q$155="Yes")*($Q50="Yes")+($R$6:$R$155="Yes")*($R50="Yes")+($S$6:$S$155="Yes")*($S50="Yes"))&gt;0),--($U$6:$U$155=$U50))&gt;1,"Conflict","Clear"))</f>
        <v/>
      </c>
      <c r="AC50" s="17">
        <f>IF($A50="","",IF($G50="Canceled","Not Applicable",IF($H50="Online","Not Applicable",IF(OR($V50="",$Y50=""),"",IF($V50&gt;$Y50,"Over Capacity","Within Capacity")))))</f>
        <v/>
      </c>
      <c r="AD50" s="17">
        <f>IF($A50="","",IF(OR($B50="",$C50="",$D50="",$E50="",$F50="",$G50="",$H50="",$I50="",$J50="",$K50="",$L50="",$U50=""),"Missing Required Fields",IF(COUNTIF($M50:$S50,"Yes")=0,"Select a Meeting Day",IF(AND(OR($H50="In Person",$H50="Hybrid"),$T50=""),"Room Required",IF($AA50="Conflict","Room Conflict",IF($AB50="Conflict","Instructor Conflict",IF($AC50="Over Capacity","Over Capacity",IF($G50="Canceled","Canceled","Ready"))))))))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28" t="n"/>
      <c r="J51" s="28" t="n"/>
      <c r="K51" s="15" t="n"/>
      <c r="L51" s="1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16">
        <f>IF(OR($K51="",$L51=""),"",ROUND(MOD($L51-$K51,1)*24,2))</f>
        <v/>
      </c>
      <c r="X51" s="16">
        <f>IF($W51="","",$W51*COUNTIF($M51:$S51,"Yes"))</f>
        <v/>
      </c>
      <c r="Y51" s="17">
        <f>IF($T51="","",IFERROR(INDEX(Rooms!$D$6:$D$101,MATCH($T51,Rooms!$A$6:$A$101,0)),""))</f>
        <v/>
      </c>
      <c r="Z51" s="29">
        <f>IF(OR($V51="",$Y51="",$Y51=0,$G51="Canceled"),"",$V51/$Y51)</f>
        <v/>
      </c>
      <c r="AA51" s="17">
        <f>IF(OR($A51="",$G51="Canceled",$H51="Online",$T51=""),"",IF(SUMPRODUCT(--($A$6:$A$155&lt;&gt;""),--($G$6:$G$155&lt;&gt;"Canceled"),--($I$6:$I$155&lt;=$J51),--($J$6:$J$155&gt;=$I51),--($K$6:$K$155&lt;$L51),--($L$6:$L$155&gt;$K51),--((($M$6:$M$155="Yes")*($M51="Yes")+($N$6:$N$155="Yes")*($N51="Yes")+($O$6:$O$155="Yes")*($O51="Yes")+($P$6:$P$155="Yes")*($P51="Yes")+($Q$6:$Q$155="Yes")*($Q51="Yes")+($R$6:$R$155="Yes")*($R51="Yes")+($S$6:$S$155="Yes")*($S51="Yes"))&gt;0),--($T$6:$T$155=$T51))&gt;1,"Conflict","Clear"))</f>
        <v/>
      </c>
      <c r="AB51" s="17">
        <f>IF(OR($A51="",$G51="Canceled",$U51=""),"",IF(SUMPRODUCT(--($A$6:$A$155&lt;&gt;""),--($G$6:$G$155&lt;&gt;"Canceled"),--($I$6:$I$155&lt;=$J51),--($J$6:$J$155&gt;=$I51),--($K$6:$K$155&lt;$L51),--($L$6:$L$155&gt;$K51),--((($M$6:$M$155="Yes")*($M51="Yes")+($N$6:$N$155="Yes")*($N51="Yes")+($O$6:$O$155="Yes")*($O51="Yes")+($P$6:$P$155="Yes")*($P51="Yes")+($Q$6:$Q$155="Yes")*($Q51="Yes")+($R$6:$R$155="Yes")*($R51="Yes")+($S$6:$S$155="Yes")*($S51="Yes"))&gt;0),--($U$6:$U$155=$U51))&gt;1,"Conflict","Clear"))</f>
        <v/>
      </c>
      <c r="AC51" s="17">
        <f>IF($A51="","",IF($G51="Canceled","Not Applicable",IF($H51="Online","Not Applicable",IF(OR($V51="",$Y51=""),"",IF($V51&gt;$Y51,"Over Capacity","Within Capacity")))))</f>
        <v/>
      </c>
      <c r="AD51" s="17">
        <f>IF($A51="","",IF(OR($B51="",$C51="",$D51="",$E51="",$F51="",$G51="",$H51="",$I51="",$J51="",$K51="",$L51="",$U51=""),"Missing Required Fields",IF(COUNTIF($M51:$S51,"Yes")=0,"Select a Meeting Day",IF(AND(OR($H51="In Person",$H51="Hybrid"),$T51=""),"Room Required",IF($AA51="Conflict","Room Conflict",IF($AB51="Conflict","Instructor Conflict",IF($AC51="Over Capacity","Over Capacity",IF($G51="Canceled","Canceled","Ready"))))))))</f>
        <v/>
      </c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28" t="n"/>
      <c r="J52" s="28" t="n"/>
      <c r="K52" s="15" t="n"/>
      <c r="L52" s="1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16">
        <f>IF(OR($K52="",$L52=""),"",ROUND(MOD($L52-$K52,1)*24,2))</f>
        <v/>
      </c>
      <c r="X52" s="16">
        <f>IF($W52="","",$W52*COUNTIF($M52:$S52,"Yes"))</f>
        <v/>
      </c>
      <c r="Y52" s="17">
        <f>IF($T52="","",IFERROR(INDEX(Rooms!$D$6:$D$101,MATCH($T52,Rooms!$A$6:$A$101,0)),""))</f>
        <v/>
      </c>
      <c r="Z52" s="29">
        <f>IF(OR($V52="",$Y52="",$Y52=0,$G52="Canceled"),"",$V52/$Y52)</f>
        <v/>
      </c>
      <c r="AA52" s="17">
        <f>IF(OR($A52="",$G52="Canceled",$H52="Online",$T52=""),"",IF(SUMPRODUCT(--($A$6:$A$155&lt;&gt;""),--($G$6:$G$155&lt;&gt;"Canceled"),--($I$6:$I$155&lt;=$J52),--($J$6:$J$155&gt;=$I52),--($K$6:$K$155&lt;$L52),--($L$6:$L$155&gt;$K52),--((($M$6:$M$155="Yes")*($M52="Yes")+($N$6:$N$155="Yes")*($N52="Yes")+($O$6:$O$155="Yes")*($O52="Yes")+($P$6:$P$155="Yes")*($P52="Yes")+($Q$6:$Q$155="Yes")*($Q52="Yes")+($R$6:$R$155="Yes")*($R52="Yes")+($S$6:$S$155="Yes")*($S52="Yes"))&gt;0),--($T$6:$T$155=$T52))&gt;1,"Conflict","Clear"))</f>
        <v/>
      </c>
      <c r="AB52" s="17">
        <f>IF(OR($A52="",$G52="Canceled",$U52=""),"",IF(SUMPRODUCT(--($A$6:$A$155&lt;&gt;""),--($G$6:$G$155&lt;&gt;"Canceled"),--($I$6:$I$155&lt;=$J52),--($J$6:$J$155&gt;=$I52),--($K$6:$K$155&lt;$L52),--($L$6:$L$155&gt;$K52),--((($M$6:$M$155="Yes")*($M52="Yes")+($N$6:$N$155="Yes")*($N52="Yes")+($O$6:$O$155="Yes")*($O52="Yes")+($P$6:$P$155="Yes")*($P52="Yes")+($Q$6:$Q$155="Yes")*($Q52="Yes")+($R$6:$R$155="Yes")*($R52="Yes")+($S$6:$S$155="Yes")*($S52="Yes"))&gt;0),--($U$6:$U$155=$U52))&gt;1,"Conflict","Clear"))</f>
        <v/>
      </c>
      <c r="AC52" s="17">
        <f>IF($A52="","",IF($G52="Canceled","Not Applicable",IF($H52="Online","Not Applicable",IF(OR($V52="",$Y52=""),"",IF($V52&gt;$Y52,"Over Capacity","Within Capacity")))))</f>
        <v/>
      </c>
      <c r="AD52" s="17">
        <f>IF($A52="","",IF(OR($B52="",$C52="",$D52="",$E52="",$F52="",$G52="",$H52="",$I52="",$J52="",$K52="",$L52="",$U52=""),"Missing Required Fields",IF(COUNTIF($M52:$S52,"Yes")=0,"Select a Meeting Day",IF(AND(OR($H52="In Person",$H52="Hybrid"),$T52=""),"Room Required",IF($AA52="Conflict","Room Conflict",IF($AB52="Conflict","Instructor Conflict",IF($AC52="Over Capacity","Over Capacity",IF($G52="Canceled","Canceled","Ready"))))))))</f>
        <v/>
      </c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28" t="n"/>
      <c r="J53" s="28" t="n"/>
      <c r="K53" s="15" t="n"/>
      <c r="L53" s="1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16">
        <f>IF(OR($K53="",$L53=""),"",ROUND(MOD($L53-$K53,1)*24,2))</f>
        <v/>
      </c>
      <c r="X53" s="16">
        <f>IF($W53="","",$W53*COUNTIF($M53:$S53,"Yes"))</f>
        <v/>
      </c>
      <c r="Y53" s="17">
        <f>IF($T53="","",IFERROR(INDEX(Rooms!$D$6:$D$101,MATCH($T53,Rooms!$A$6:$A$101,0)),""))</f>
        <v/>
      </c>
      <c r="Z53" s="29">
        <f>IF(OR($V53="",$Y53="",$Y53=0,$G53="Canceled"),"",$V53/$Y53)</f>
        <v/>
      </c>
      <c r="AA53" s="17">
        <f>IF(OR($A53="",$G53="Canceled",$H53="Online",$T53=""),"",IF(SUMPRODUCT(--($A$6:$A$155&lt;&gt;""),--($G$6:$G$155&lt;&gt;"Canceled"),--($I$6:$I$155&lt;=$J53),--($J$6:$J$155&gt;=$I53),--($K$6:$K$155&lt;$L53),--($L$6:$L$155&gt;$K53),--((($M$6:$M$155="Yes")*($M53="Yes")+($N$6:$N$155="Yes")*($N53="Yes")+($O$6:$O$155="Yes")*($O53="Yes")+($P$6:$P$155="Yes")*($P53="Yes")+($Q$6:$Q$155="Yes")*($Q53="Yes")+($R$6:$R$155="Yes")*($R53="Yes")+($S$6:$S$155="Yes")*($S53="Yes"))&gt;0),--($T$6:$T$155=$T53))&gt;1,"Conflict","Clear"))</f>
        <v/>
      </c>
      <c r="AB53" s="17">
        <f>IF(OR($A53="",$G53="Canceled",$U53=""),"",IF(SUMPRODUCT(--($A$6:$A$155&lt;&gt;""),--($G$6:$G$155&lt;&gt;"Canceled"),--($I$6:$I$155&lt;=$J53),--($J$6:$J$155&gt;=$I53),--($K$6:$K$155&lt;$L53),--($L$6:$L$155&gt;$K53),--((($M$6:$M$155="Yes")*($M53="Yes")+($N$6:$N$155="Yes")*($N53="Yes")+($O$6:$O$155="Yes")*($O53="Yes")+($P$6:$P$155="Yes")*($P53="Yes")+($Q$6:$Q$155="Yes")*($Q53="Yes")+($R$6:$R$155="Yes")*($R53="Yes")+($S$6:$S$155="Yes")*($S53="Yes"))&gt;0),--($U$6:$U$155=$U53))&gt;1,"Conflict","Clear"))</f>
        <v/>
      </c>
      <c r="AC53" s="17">
        <f>IF($A53="","",IF($G53="Canceled","Not Applicable",IF($H53="Online","Not Applicable",IF(OR($V53="",$Y53=""),"",IF($V53&gt;$Y53,"Over Capacity","Within Capacity")))))</f>
        <v/>
      </c>
      <c r="AD53" s="17">
        <f>IF($A53="","",IF(OR($B53="",$C53="",$D53="",$E53="",$F53="",$G53="",$H53="",$I53="",$J53="",$K53="",$L53="",$U53=""),"Missing Required Fields",IF(COUNTIF($M53:$S53,"Yes")=0,"Select a Meeting Day",IF(AND(OR($H53="In Person",$H53="Hybrid"),$T53=""),"Room Required",IF($AA53="Conflict","Room Conflict",IF($AB53="Conflict","Instructor Conflict",IF($AC53="Over Capacity","Over Capacity",IF($G53="Canceled","Canceled","Ready"))))))))</f>
        <v/>
      </c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28" t="n"/>
      <c r="J54" s="28" t="n"/>
      <c r="K54" s="15" t="n"/>
      <c r="L54" s="1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16">
        <f>IF(OR($K54="",$L54=""),"",ROUND(MOD($L54-$K54,1)*24,2))</f>
        <v/>
      </c>
      <c r="X54" s="16">
        <f>IF($W54="","",$W54*COUNTIF($M54:$S54,"Yes"))</f>
        <v/>
      </c>
      <c r="Y54" s="17">
        <f>IF($T54="","",IFERROR(INDEX(Rooms!$D$6:$D$101,MATCH($T54,Rooms!$A$6:$A$101,0)),""))</f>
        <v/>
      </c>
      <c r="Z54" s="29">
        <f>IF(OR($V54="",$Y54="",$Y54=0,$G54="Canceled"),"",$V54/$Y54)</f>
        <v/>
      </c>
      <c r="AA54" s="17">
        <f>IF(OR($A54="",$G54="Canceled",$H54="Online",$T54=""),"",IF(SUMPRODUCT(--($A$6:$A$155&lt;&gt;""),--($G$6:$G$155&lt;&gt;"Canceled"),--($I$6:$I$155&lt;=$J54),--($J$6:$J$155&gt;=$I54),--($K$6:$K$155&lt;$L54),--($L$6:$L$155&gt;$K54),--((($M$6:$M$155="Yes")*($M54="Yes")+($N$6:$N$155="Yes")*($N54="Yes")+($O$6:$O$155="Yes")*($O54="Yes")+($P$6:$P$155="Yes")*($P54="Yes")+($Q$6:$Q$155="Yes")*($Q54="Yes")+($R$6:$R$155="Yes")*($R54="Yes")+($S$6:$S$155="Yes")*($S54="Yes"))&gt;0),--($T$6:$T$155=$T54))&gt;1,"Conflict","Clear"))</f>
        <v/>
      </c>
      <c r="AB54" s="17">
        <f>IF(OR($A54="",$G54="Canceled",$U54=""),"",IF(SUMPRODUCT(--($A$6:$A$155&lt;&gt;""),--($G$6:$G$155&lt;&gt;"Canceled"),--($I$6:$I$155&lt;=$J54),--($J$6:$J$155&gt;=$I54),--($K$6:$K$155&lt;$L54),--($L$6:$L$155&gt;$K54),--((($M$6:$M$155="Yes")*($M54="Yes")+($N$6:$N$155="Yes")*($N54="Yes")+($O$6:$O$155="Yes")*($O54="Yes")+($P$6:$P$155="Yes")*($P54="Yes")+($Q$6:$Q$155="Yes")*($Q54="Yes")+($R$6:$R$155="Yes")*($R54="Yes")+($S$6:$S$155="Yes")*($S54="Yes"))&gt;0),--($U$6:$U$155=$U54))&gt;1,"Conflict","Clear"))</f>
        <v/>
      </c>
      <c r="AC54" s="17">
        <f>IF($A54="","",IF($G54="Canceled","Not Applicable",IF($H54="Online","Not Applicable",IF(OR($V54="",$Y54=""),"",IF($V54&gt;$Y54,"Over Capacity","Within Capacity")))))</f>
        <v/>
      </c>
      <c r="AD54" s="17">
        <f>IF($A54="","",IF(OR($B54="",$C54="",$D54="",$E54="",$F54="",$G54="",$H54="",$I54="",$J54="",$K54="",$L54="",$U54=""),"Missing Required Fields",IF(COUNTIF($M54:$S54,"Yes")=0,"Select a Meeting Day",IF(AND(OR($H54="In Person",$H54="Hybrid"),$T54=""),"Room Required",IF($AA54="Conflict","Room Conflict",IF($AB54="Conflict","Instructor Conflict",IF($AC54="Over Capacity","Over Capacity",IF($G54="Canceled","Canceled","Ready"))))))))</f>
        <v/>
      </c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28" t="n"/>
      <c r="J55" s="28" t="n"/>
      <c r="K55" s="15" t="n"/>
      <c r="L55" s="1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16">
        <f>IF(OR($K55="",$L55=""),"",ROUND(MOD($L55-$K55,1)*24,2))</f>
        <v/>
      </c>
      <c r="X55" s="16">
        <f>IF($W55="","",$W55*COUNTIF($M55:$S55,"Yes"))</f>
        <v/>
      </c>
      <c r="Y55" s="17">
        <f>IF($T55="","",IFERROR(INDEX(Rooms!$D$6:$D$101,MATCH($T55,Rooms!$A$6:$A$101,0)),""))</f>
        <v/>
      </c>
      <c r="Z55" s="29">
        <f>IF(OR($V55="",$Y55="",$Y55=0,$G55="Canceled"),"",$V55/$Y55)</f>
        <v/>
      </c>
      <c r="AA55" s="17">
        <f>IF(OR($A55="",$G55="Canceled",$H55="Online",$T55=""),"",IF(SUMPRODUCT(--($A$6:$A$155&lt;&gt;""),--($G$6:$G$155&lt;&gt;"Canceled"),--($I$6:$I$155&lt;=$J55),--($J$6:$J$155&gt;=$I55),--($K$6:$K$155&lt;$L55),--($L$6:$L$155&gt;$K55),--((($M$6:$M$155="Yes")*($M55="Yes")+($N$6:$N$155="Yes")*($N55="Yes")+($O$6:$O$155="Yes")*($O55="Yes")+($P$6:$P$155="Yes")*($P55="Yes")+($Q$6:$Q$155="Yes")*($Q55="Yes")+($R$6:$R$155="Yes")*($R55="Yes")+($S$6:$S$155="Yes")*($S55="Yes"))&gt;0),--($T$6:$T$155=$T55))&gt;1,"Conflict","Clear"))</f>
        <v/>
      </c>
      <c r="AB55" s="17">
        <f>IF(OR($A55="",$G55="Canceled",$U55=""),"",IF(SUMPRODUCT(--($A$6:$A$155&lt;&gt;""),--($G$6:$G$155&lt;&gt;"Canceled"),--($I$6:$I$155&lt;=$J55),--($J$6:$J$155&gt;=$I55),--($K$6:$K$155&lt;$L55),--($L$6:$L$155&gt;$K55),--((($M$6:$M$155="Yes")*($M55="Yes")+($N$6:$N$155="Yes")*($N55="Yes")+($O$6:$O$155="Yes")*($O55="Yes")+($P$6:$P$155="Yes")*($P55="Yes")+($Q$6:$Q$155="Yes")*($Q55="Yes")+($R$6:$R$155="Yes")*($R55="Yes")+($S$6:$S$155="Yes")*($S55="Yes"))&gt;0),--($U$6:$U$155=$U55))&gt;1,"Conflict","Clear"))</f>
        <v/>
      </c>
      <c r="AC55" s="17">
        <f>IF($A55="","",IF($G55="Canceled","Not Applicable",IF($H55="Online","Not Applicable",IF(OR($V55="",$Y55=""),"",IF($V55&gt;$Y55,"Over Capacity","Within Capacity")))))</f>
        <v/>
      </c>
      <c r="AD55" s="17">
        <f>IF($A55="","",IF(OR($B55="",$C55="",$D55="",$E55="",$F55="",$G55="",$H55="",$I55="",$J55="",$K55="",$L55="",$U55=""),"Missing Required Fields",IF(COUNTIF($M55:$S55,"Yes")=0,"Select a Meeting Day",IF(AND(OR($H55="In Person",$H55="Hybrid"),$T55=""),"Room Required",IF($AA55="Conflict","Room Conflict",IF($AB55="Conflict","Instructor Conflict",IF($AC55="Over Capacity","Over Capacity",IF($G55="Canceled","Canceled","Ready"))))))))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28" t="n"/>
      <c r="J56" s="28" t="n"/>
      <c r="K56" s="15" t="n"/>
      <c r="L56" s="1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16">
        <f>IF(OR($K56="",$L56=""),"",ROUND(MOD($L56-$K56,1)*24,2))</f>
        <v/>
      </c>
      <c r="X56" s="16">
        <f>IF($W56="","",$W56*COUNTIF($M56:$S56,"Yes"))</f>
        <v/>
      </c>
      <c r="Y56" s="17">
        <f>IF($T56="","",IFERROR(INDEX(Rooms!$D$6:$D$101,MATCH($T56,Rooms!$A$6:$A$101,0)),""))</f>
        <v/>
      </c>
      <c r="Z56" s="29">
        <f>IF(OR($V56="",$Y56="",$Y56=0,$G56="Canceled"),"",$V56/$Y56)</f>
        <v/>
      </c>
      <c r="AA56" s="17">
        <f>IF(OR($A56="",$G56="Canceled",$H56="Online",$T56=""),"",IF(SUMPRODUCT(--($A$6:$A$155&lt;&gt;""),--($G$6:$G$155&lt;&gt;"Canceled"),--($I$6:$I$155&lt;=$J56),--($J$6:$J$155&gt;=$I56),--($K$6:$K$155&lt;$L56),--($L$6:$L$155&gt;$K56),--((($M$6:$M$155="Yes")*($M56="Yes")+($N$6:$N$155="Yes")*($N56="Yes")+($O$6:$O$155="Yes")*($O56="Yes")+($P$6:$P$155="Yes")*($P56="Yes")+($Q$6:$Q$155="Yes")*($Q56="Yes")+($R$6:$R$155="Yes")*($R56="Yes")+($S$6:$S$155="Yes")*($S56="Yes"))&gt;0),--($T$6:$T$155=$T56))&gt;1,"Conflict","Clear"))</f>
        <v/>
      </c>
      <c r="AB56" s="17">
        <f>IF(OR($A56="",$G56="Canceled",$U56=""),"",IF(SUMPRODUCT(--($A$6:$A$155&lt;&gt;""),--($G$6:$G$155&lt;&gt;"Canceled"),--($I$6:$I$155&lt;=$J56),--($J$6:$J$155&gt;=$I56),--($K$6:$K$155&lt;$L56),--($L$6:$L$155&gt;$K56),--((($M$6:$M$155="Yes")*($M56="Yes")+($N$6:$N$155="Yes")*($N56="Yes")+($O$6:$O$155="Yes")*($O56="Yes")+($P$6:$P$155="Yes")*($P56="Yes")+($Q$6:$Q$155="Yes")*($Q56="Yes")+($R$6:$R$155="Yes")*($R56="Yes")+($S$6:$S$155="Yes")*($S56="Yes"))&gt;0),--($U$6:$U$155=$U56))&gt;1,"Conflict","Clear"))</f>
        <v/>
      </c>
      <c r="AC56" s="17">
        <f>IF($A56="","",IF($G56="Canceled","Not Applicable",IF($H56="Online","Not Applicable",IF(OR($V56="",$Y56=""),"",IF($V56&gt;$Y56,"Over Capacity","Within Capacity")))))</f>
        <v/>
      </c>
      <c r="AD56" s="17">
        <f>IF($A56="","",IF(OR($B56="",$C56="",$D56="",$E56="",$F56="",$G56="",$H56="",$I56="",$J56="",$K56="",$L56="",$U56=""),"Missing Required Fields",IF(COUNTIF($M56:$S56,"Yes")=0,"Select a Meeting Day",IF(AND(OR($H56="In Person",$H56="Hybrid"),$T56=""),"Room Required",IF($AA56="Conflict","Room Conflict",IF($AB56="Conflict","Instructor Conflict",IF($AC56="Over Capacity","Over Capacity",IF($G56="Canceled","Canceled","Ready"))))))))</f>
        <v/>
      </c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28" t="n"/>
      <c r="J57" s="28" t="n"/>
      <c r="K57" s="15" t="n"/>
      <c r="L57" s="1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16">
        <f>IF(OR($K57="",$L57=""),"",ROUND(MOD($L57-$K57,1)*24,2))</f>
        <v/>
      </c>
      <c r="X57" s="16">
        <f>IF($W57="","",$W57*COUNTIF($M57:$S57,"Yes"))</f>
        <v/>
      </c>
      <c r="Y57" s="17">
        <f>IF($T57="","",IFERROR(INDEX(Rooms!$D$6:$D$101,MATCH($T57,Rooms!$A$6:$A$101,0)),""))</f>
        <v/>
      </c>
      <c r="Z57" s="29">
        <f>IF(OR($V57="",$Y57="",$Y57=0,$G57="Canceled"),"",$V57/$Y57)</f>
        <v/>
      </c>
      <c r="AA57" s="17">
        <f>IF(OR($A57="",$G57="Canceled",$H57="Online",$T57=""),"",IF(SUMPRODUCT(--($A$6:$A$155&lt;&gt;""),--($G$6:$G$155&lt;&gt;"Canceled"),--($I$6:$I$155&lt;=$J57),--($J$6:$J$155&gt;=$I57),--($K$6:$K$155&lt;$L57),--($L$6:$L$155&gt;$K57),--((($M$6:$M$155="Yes")*($M57="Yes")+($N$6:$N$155="Yes")*($N57="Yes")+($O$6:$O$155="Yes")*($O57="Yes")+($P$6:$P$155="Yes")*($P57="Yes")+($Q$6:$Q$155="Yes")*($Q57="Yes")+($R$6:$R$155="Yes")*($R57="Yes")+($S$6:$S$155="Yes")*($S57="Yes"))&gt;0),--($T$6:$T$155=$T57))&gt;1,"Conflict","Clear"))</f>
        <v/>
      </c>
      <c r="AB57" s="17">
        <f>IF(OR($A57="",$G57="Canceled",$U57=""),"",IF(SUMPRODUCT(--($A$6:$A$155&lt;&gt;""),--($G$6:$G$155&lt;&gt;"Canceled"),--($I$6:$I$155&lt;=$J57),--($J$6:$J$155&gt;=$I57),--($K$6:$K$155&lt;$L57),--($L$6:$L$155&gt;$K57),--((($M$6:$M$155="Yes")*($M57="Yes")+($N$6:$N$155="Yes")*($N57="Yes")+($O$6:$O$155="Yes")*($O57="Yes")+($P$6:$P$155="Yes")*($P57="Yes")+($Q$6:$Q$155="Yes")*($Q57="Yes")+($R$6:$R$155="Yes")*($R57="Yes")+($S$6:$S$155="Yes")*($S57="Yes"))&gt;0),--($U$6:$U$155=$U57))&gt;1,"Conflict","Clear"))</f>
        <v/>
      </c>
      <c r="AC57" s="17">
        <f>IF($A57="","",IF($G57="Canceled","Not Applicable",IF($H57="Online","Not Applicable",IF(OR($V57="",$Y57=""),"",IF($V57&gt;$Y57,"Over Capacity","Within Capacity")))))</f>
        <v/>
      </c>
      <c r="AD57" s="17">
        <f>IF($A57="","",IF(OR($B57="",$C57="",$D57="",$E57="",$F57="",$G57="",$H57="",$I57="",$J57="",$K57="",$L57="",$U57=""),"Missing Required Fields",IF(COUNTIF($M57:$S57,"Yes")=0,"Select a Meeting Day",IF(AND(OR($H57="In Person",$H57="Hybrid"),$T57=""),"Room Required",IF($AA57="Conflict","Room Conflict",IF($AB57="Conflict","Instructor Conflict",IF($AC57="Over Capacity","Over Capacity",IF($G57="Canceled","Canceled","Ready"))))))))</f>
        <v/>
      </c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28" t="n"/>
      <c r="J58" s="28" t="n"/>
      <c r="K58" s="15" t="n"/>
      <c r="L58" s="1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16">
        <f>IF(OR($K58="",$L58=""),"",ROUND(MOD($L58-$K58,1)*24,2))</f>
        <v/>
      </c>
      <c r="X58" s="16">
        <f>IF($W58="","",$W58*COUNTIF($M58:$S58,"Yes"))</f>
        <v/>
      </c>
      <c r="Y58" s="17">
        <f>IF($T58="","",IFERROR(INDEX(Rooms!$D$6:$D$101,MATCH($T58,Rooms!$A$6:$A$101,0)),""))</f>
        <v/>
      </c>
      <c r="Z58" s="29">
        <f>IF(OR($V58="",$Y58="",$Y58=0,$G58="Canceled"),"",$V58/$Y58)</f>
        <v/>
      </c>
      <c r="AA58" s="17">
        <f>IF(OR($A58="",$G58="Canceled",$H58="Online",$T58=""),"",IF(SUMPRODUCT(--($A$6:$A$155&lt;&gt;""),--($G$6:$G$155&lt;&gt;"Canceled"),--($I$6:$I$155&lt;=$J58),--($J$6:$J$155&gt;=$I58),--($K$6:$K$155&lt;$L58),--($L$6:$L$155&gt;$K58),--((($M$6:$M$155="Yes")*($M58="Yes")+($N$6:$N$155="Yes")*($N58="Yes")+($O$6:$O$155="Yes")*($O58="Yes")+($P$6:$P$155="Yes")*($P58="Yes")+($Q$6:$Q$155="Yes")*($Q58="Yes")+($R$6:$R$155="Yes")*($R58="Yes")+($S$6:$S$155="Yes")*($S58="Yes"))&gt;0),--($T$6:$T$155=$T58))&gt;1,"Conflict","Clear"))</f>
        <v/>
      </c>
      <c r="AB58" s="17">
        <f>IF(OR($A58="",$G58="Canceled",$U58=""),"",IF(SUMPRODUCT(--($A$6:$A$155&lt;&gt;""),--($G$6:$G$155&lt;&gt;"Canceled"),--($I$6:$I$155&lt;=$J58),--($J$6:$J$155&gt;=$I58),--($K$6:$K$155&lt;$L58),--($L$6:$L$155&gt;$K58),--((($M$6:$M$155="Yes")*($M58="Yes")+($N$6:$N$155="Yes")*($N58="Yes")+($O$6:$O$155="Yes")*($O58="Yes")+($P$6:$P$155="Yes")*($P58="Yes")+($Q$6:$Q$155="Yes")*($Q58="Yes")+($R$6:$R$155="Yes")*($R58="Yes")+($S$6:$S$155="Yes")*($S58="Yes"))&gt;0),--($U$6:$U$155=$U58))&gt;1,"Conflict","Clear"))</f>
        <v/>
      </c>
      <c r="AC58" s="17">
        <f>IF($A58="","",IF($G58="Canceled","Not Applicable",IF($H58="Online","Not Applicable",IF(OR($V58="",$Y58=""),"",IF($V58&gt;$Y58,"Over Capacity","Within Capacity")))))</f>
        <v/>
      </c>
      <c r="AD58" s="17">
        <f>IF($A58="","",IF(OR($B58="",$C58="",$D58="",$E58="",$F58="",$G58="",$H58="",$I58="",$J58="",$K58="",$L58="",$U58=""),"Missing Required Fields",IF(COUNTIF($M58:$S58,"Yes")=0,"Select a Meeting Day",IF(AND(OR($H58="In Person",$H58="Hybrid"),$T58=""),"Room Required",IF($AA58="Conflict","Room Conflict",IF($AB58="Conflict","Instructor Conflict",IF($AC58="Over Capacity","Over Capacity",IF($G58="Canceled","Canceled","Ready"))))))))</f>
        <v/>
      </c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28" t="n"/>
      <c r="J59" s="28" t="n"/>
      <c r="K59" s="15" t="n"/>
      <c r="L59" s="1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16">
        <f>IF(OR($K59="",$L59=""),"",ROUND(MOD($L59-$K59,1)*24,2))</f>
        <v/>
      </c>
      <c r="X59" s="16">
        <f>IF($W59="","",$W59*COUNTIF($M59:$S59,"Yes"))</f>
        <v/>
      </c>
      <c r="Y59" s="17">
        <f>IF($T59="","",IFERROR(INDEX(Rooms!$D$6:$D$101,MATCH($T59,Rooms!$A$6:$A$101,0)),""))</f>
        <v/>
      </c>
      <c r="Z59" s="29">
        <f>IF(OR($V59="",$Y59="",$Y59=0,$G59="Canceled"),"",$V59/$Y59)</f>
        <v/>
      </c>
      <c r="AA59" s="17">
        <f>IF(OR($A59="",$G59="Canceled",$H59="Online",$T59=""),"",IF(SUMPRODUCT(--($A$6:$A$155&lt;&gt;""),--($G$6:$G$155&lt;&gt;"Canceled"),--($I$6:$I$155&lt;=$J59),--($J$6:$J$155&gt;=$I59),--($K$6:$K$155&lt;$L59),--($L$6:$L$155&gt;$K59),--((($M$6:$M$155="Yes")*($M59="Yes")+($N$6:$N$155="Yes")*($N59="Yes")+($O$6:$O$155="Yes")*($O59="Yes")+($P$6:$P$155="Yes")*($P59="Yes")+($Q$6:$Q$155="Yes")*($Q59="Yes")+($R$6:$R$155="Yes")*($R59="Yes")+($S$6:$S$155="Yes")*($S59="Yes"))&gt;0),--($T$6:$T$155=$T59))&gt;1,"Conflict","Clear"))</f>
        <v/>
      </c>
      <c r="AB59" s="17">
        <f>IF(OR($A59="",$G59="Canceled",$U59=""),"",IF(SUMPRODUCT(--($A$6:$A$155&lt;&gt;""),--($G$6:$G$155&lt;&gt;"Canceled"),--($I$6:$I$155&lt;=$J59),--($J$6:$J$155&gt;=$I59),--($K$6:$K$155&lt;$L59),--($L$6:$L$155&gt;$K59),--((($M$6:$M$155="Yes")*($M59="Yes")+($N$6:$N$155="Yes")*($N59="Yes")+($O$6:$O$155="Yes")*($O59="Yes")+($P$6:$P$155="Yes")*($P59="Yes")+($Q$6:$Q$155="Yes")*($Q59="Yes")+($R$6:$R$155="Yes")*($R59="Yes")+($S$6:$S$155="Yes")*($S59="Yes"))&gt;0),--($U$6:$U$155=$U59))&gt;1,"Conflict","Clear"))</f>
        <v/>
      </c>
      <c r="AC59" s="17">
        <f>IF($A59="","",IF($G59="Canceled","Not Applicable",IF($H59="Online","Not Applicable",IF(OR($V59="",$Y59=""),"",IF($V59&gt;$Y59,"Over Capacity","Within Capacity")))))</f>
        <v/>
      </c>
      <c r="AD59" s="17">
        <f>IF($A59="","",IF(OR($B59="",$C59="",$D59="",$E59="",$F59="",$G59="",$H59="",$I59="",$J59="",$K59="",$L59="",$U59=""),"Missing Required Fields",IF(COUNTIF($M59:$S59,"Yes")=0,"Select a Meeting Day",IF(AND(OR($H59="In Person",$H59="Hybrid"),$T59=""),"Room Required",IF($AA59="Conflict","Room Conflict",IF($AB59="Conflict","Instructor Conflict",IF($AC59="Over Capacity","Over Capacity",IF($G59="Canceled","Canceled","Ready"))))))))</f>
        <v/>
      </c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28" t="n"/>
      <c r="J60" s="28" t="n"/>
      <c r="K60" s="15" t="n"/>
      <c r="L60" s="1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16">
        <f>IF(OR($K60="",$L60=""),"",ROUND(MOD($L60-$K60,1)*24,2))</f>
        <v/>
      </c>
      <c r="X60" s="16">
        <f>IF($W60="","",$W60*COUNTIF($M60:$S60,"Yes"))</f>
        <v/>
      </c>
      <c r="Y60" s="17">
        <f>IF($T60="","",IFERROR(INDEX(Rooms!$D$6:$D$101,MATCH($T60,Rooms!$A$6:$A$101,0)),""))</f>
        <v/>
      </c>
      <c r="Z60" s="29">
        <f>IF(OR($V60="",$Y60="",$Y60=0,$G60="Canceled"),"",$V60/$Y60)</f>
        <v/>
      </c>
      <c r="AA60" s="17">
        <f>IF(OR($A60="",$G60="Canceled",$H60="Online",$T60=""),"",IF(SUMPRODUCT(--($A$6:$A$155&lt;&gt;""),--($G$6:$G$155&lt;&gt;"Canceled"),--($I$6:$I$155&lt;=$J60),--($J$6:$J$155&gt;=$I60),--($K$6:$K$155&lt;$L60),--($L$6:$L$155&gt;$K60),--((($M$6:$M$155="Yes")*($M60="Yes")+($N$6:$N$155="Yes")*($N60="Yes")+($O$6:$O$155="Yes")*($O60="Yes")+($P$6:$P$155="Yes")*($P60="Yes")+($Q$6:$Q$155="Yes")*($Q60="Yes")+($R$6:$R$155="Yes")*($R60="Yes")+($S$6:$S$155="Yes")*($S60="Yes"))&gt;0),--($T$6:$T$155=$T60))&gt;1,"Conflict","Clear"))</f>
        <v/>
      </c>
      <c r="AB60" s="17">
        <f>IF(OR($A60="",$G60="Canceled",$U60=""),"",IF(SUMPRODUCT(--($A$6:$A$155&lt;&gt;""),--($G$6:$G$155&lt;&gt;"Canceled"),--($I$6:$I$155&lt;=$J60),--($J$6:$J$155&gt;=$I60),--($K$6:$K$155&lt;$L60),--($L$6:$L$155&gt;$K60),--((($M$6:$M$155="Yes")*($M60="Yes")+($N$6:$N$155="Yes")*($N60="Yes")+($O$6:$O$155="Yes")*($O60="Yes")+($P$6:$P$155="Yes")*($P60="Yes")+($Q$6:$Q$155="Yes")*($Q60="Yes")+($R$6:$R$155="Yes")*($R60="Yes")+($S$6:$S$155="Yes")*($S60="Yes"))&gt;0),--($U$6:$U$155=$U60))&gt;1,"Conflict","Clear"))</f>
        <v/>
      </c>
      <c r="AC60" s="17">
        <f>IF($A60="","",IF($G60="Canceled","Not Applicable",IF($H60="Online","Not Applicable",IF(OR($V60="",$Y60=""),"",IF($V60&gt;$Y60,"Over Capacity","Within Capacity")))))</f>
        <v/>
      </c>
      <c r="AD60" s="17">
        <f>IF($A60="","",IF(OR($B60="",$C60="",$D60="",$E60="",$F60="",$G60="",$H60="",$I60="",$J60="",$K60="",$L60="",$U60=""),"Missing Required Fields",IF(COUNTIF($M60:$S60,"Yes")=0,"Select a Meeting Day",IF(AND(OR($H60="In Person",$H60="Hybrid"),$T60=""),"Room Required",IF($AA60="Conflict","Room Conflict",IF($AB60="Conflict","Instructor Conflict",IF($AC60="Over Capacity","Over Capacity",IF($G60="Canceled","Canceled","Ready"))))))))</f>
        <v/>
      </c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28" t="n"/>
      <c r="J61" s="28" t="n"/>
      <c r="K61" s="15" t="n"/>
      <c r="L61" s="1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16">
        <f>IF(OR($K61="",$L61=""),"",ROUND(MOD($L61-$K61,1)*24,2))</f>
        <v/>
      </c>
      <c r="X61" s="16">
        <f>IF($W61="","",$W61*COUNTIF($M61:$S61,"Yes"))</f>
        <v/>
      </c>
      <c r="Y61" s="17">
        <f>IF($T61="","",IFERROR(INDEX(Rooms!$D$6:$D$101,MATCH($T61,Rooms!$A$6:$A$101,0)),""))</f>
        <v/>
      </c>
      <c r="Z61" s="29">
        <f>IF(OR($V61="",$Y61="",$Y61=0,$G61="Canceled"),"",$V61/$Y61)</f>
        <v/>
      </c>
      <c r="AA61" s="17">
        <f>IF(OR($A61="",$G61="Canceled",$H61="Online",$T61=""),"",IF(SUMPRODUCT(--($A$6:$A$155&lt;&gt;""),--($G$6:$G$155&lt;&gt;"Canceled"),--($I$6:$I$155&lt;=$J61),--($J$6:$J$155&gt;=$I61),--($K$6:$K$155&lt;$L61),--($L$6:$L$155&gt;$K61),--((($M$6:$M$155="Yes")*($M61="Yes")+($N$6:$N$155="Yes")*($N61="Yes")+($O$6:$O$155="Yes")*($O61="Yes")+($P$6:$P$155="Yes")*($P61="Yes")+($Q$6:$Q$155="Yes")*($Q61="Yes")+($R$6:$R$155="Yes")*($R61="Yes")+($S$6:$S$155="Yes")*($S61="Yes"))&gt;0),--($T$6:$T$155=$T61))&gt;1,"Conflict","Clear"))</f>
        <v/>
      </c>
      <c r="AB61" s="17">
        <f>IF(OR($A61="",$G61="Canceled",$U61=""),"",IF(SUMPRODUCT(--($A$6:$A$155&lt;&gt;""),--($G$6:$G$155&lt;&gt;"Canceled"),--($I$6:$I$155&lt;=$J61),--($J$6:$J$155&gt;=$I61),--($K$6:$K$155&lt;$L61),--($L$6:$L$155&gt;$K61),--((($M$6:$M$155="Yes")*($M61="Yes")+($N$6:$N$155="Yes")*($N61="Yes")+($O$6:$O$155="Yes")*($O61="Yes")+($P$6:$P$155="Yes")*($P61="Yes")+($Q$6:$Q$155="Yes")*($Q61="Yes")+($R$6:$R$155="Yes")*($R61="Yes")+($S$6:$S$155="Yes")*($S61="Yes"))&gt;0),--($U$6:$U$155=$U61))&gt;1,"Conflict","Clear"))</f>
        <v/>
      </c>
      <c r="AC61" s="17">
        <f>IF($A61="","",IF($G61="Canceled","Not Applicable",IF($H61="Online","Not Applicable",IF(OR($V61="",$Y61=""),"",IF($V61&gt;$Y61,"Over Capacity","Within Capacity")))))</f>
        <v/>
      </c>
      <c r="AD61" s="17">
        <f>IF($A61="","",IF(OR($B61="",$C61="",$D61="",$E61="",$F61="",$G61="",$H61="",$I61="",$J61="",$K61="",$L61="",$U61=""),"Missing Required Fields",IF(COUNTIF($M61:$S61,"Yes")=0,"Select a Meeting Day",IF(AND(OR($H61="In Person",$H61="Hybrid"),$T61=""),"Room Required",IF($AA61="Conflict","Room Conflict",IF($AB61="Conflict","Instructor Conflict",IF($AC61="Over Capacity","Over Capacity",IF($G61="Canceled","Canceled","Ready"))))))))</f>
        <v/>
      </c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28" t="n"/>
      <c r="J62" s="28" t="n"/>
      <c r="K62" s="15" t="n"/>
      <c r="L62" s="1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16">
        <f>IF(OR($K62="",$L62=""),"",ROUND(MOD($L62-$K62,1)*24,2))</f>
        <v/>
      </c>
      <c r="X62" s="16">
        <f>IF($W62="","",$W62*COUNTIF($M62:$S62,"Yes"))</f>
        <v/>
      </c>
      <c r="Y62" s="17">
        <f>IF($T62="","",IFERROR(INDEX(Rooms!$D$6:$D$101,MATCH($T62,Rooms!$A$6:$A$101,0)),""))</f>
        <v/>
      </c>
      <c r="Z62" s="29">
        <f>IF(OR($V62="",$Y62="",$Y62=0,$G62="Canceled"),"",$V62/$Y62)</f>
        <v/>
      </c>
      <c r="AA62" s="17">
        <f>IF(OR($A62="",$G62="Canceled",$H62="Online",$T62=""),"",IF(SUMPRODUCT(--($A$6:$A$155&lt;&gt;""),--($G$6:$G$155&lt;&gt;"Canceled"),--($I$6:$I$155&lt;=$J62),--($J$6:$J$155&gt;=$I62),--($K$6:$K$155&lt;$L62),--($L$6:$L$155&gt;$K62),--((($M$6:$M$155="Yes")*($M62="Yes")+($N$6:$N$155="Yes")*($N62="Yes")+($O$6:$O$155="Yes")*($O62="Yes")+($P$6:$P$155="Yes")*($P62="Yes")+($Q$6:$Q$155="Yes")*($Q62="Yes")+($R$6:$R$155="Yes")*($R62="Yes")+($S$6:$S$155="Yes")*($S62="Yes"))&gt;0),--($T$6:$T$155=$T62))&gt;1,"Conflict","Clear"))</f>
        <v/>
      </c>
      <c r="AB62" s="17">
        <f>IF(OR($A62="",$G62="Canceled",$U62=""),"",IF(SUMPRODUCT(--($A$6:$A$155&lt;&gt;""),--($G$6:$G$155&lt;&gt;"Canceled"),--($I$6:$I$155&lt;=$J62),--($J$6:$J$155&gt;=$I62),--($K$6:$K$155&lt;$L62),--($L$6:$L$155&gt;$K62),--((($M$6:$M$155="Yes")*($M62="Yes")+($N$6:$N$155="Yes")*($N62="Yes")+($O$6:$O$155="Yes")*($O62="Yes")+($P$6:$P$155="Yes")*($P62="Yes")+($Q$6:$Q$155="Yes")*($Q62="Yes")+($R$6:$R$155="Yes")*($R62="Yes")+($S$6:$S$155="Yes")*($S62="Yes"))&gt;0),--($U$6:$U$155=$U62))&gt;1,"Conflict","Clear"))</f>
        <v/>
      </c>
      <c r="AC62" s="17">
        <f>IF($A62="","",IF($G62="Canceled","Not Applicable",IF($H62="Online","Not Applicable",IF(OR($V62="",$Y62=""),"",IF($V62&gt;$Y62,"Over Capacity","Within Capacity")))))</f>
        <v/>
      </c>
      <c r="AD62" s="17">
        <f>IF($A62="","",IF(OR($B62="",$C62="",$D62="",$E62="",$F62="",$G62="",$H62="",$I62="",$J62="",$K62="",$L62="",$U62=""),"Missing Required Fields",IF(COUNTIF($M62:$S62,"Yes")=0,"Select a Meeting Day",IF(AND(OR($H62="In Person",$H62="Hybrid"),$T62=""),"Room Required",IF($AA62="Conflict","Room Conflict",IF($AB62="Conflict","Instructor Conflict",IF($AC62="Over Capacity","Over Capacity",IF($G62="Canceled","Canceled","Ready"))))))))</f>
        <v/>
      </c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28" t="n"/>
      <c r="J63" s="28" t="n"/>
      <c r="K63" s="15" t="n"/>
      <c r="L63" s="1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16">
        <f>IF(OR($K63="",$L63=""),"",ROUND(MOD($L63-$K63,1)*24,2))</f>
        <v/>
      </c>
      <c r="X63" s="16">
        <f>IF($W63="","",$W63*COUNTIF($M63:$S63,"Yes"))</f>
        <v/>
      </c>
      <c r="Y63" s="17">
        <f>IF($T63="","",IFERROR(INDEX(Rooms!$D$6:$D$101,MATCH($T63,Rooms!$A$6:$A$101,0)),""))</f>
        <v/>
      </c>
      <c r="Z63" s="29">
        <f>IF(OR($V63="",$Y63="",$Y63=0,$G63="Canceled"),"",$V63/$Y63)</f>
        <v/>
      </c>
      <c r="AA63" s="17">
        <f>IF(OR($A63="",$G63="Canceled",$H63="Online",$T63=""),"",IF(SUMPRODUCT(--($A$6:$A$155&lt;&gt;""),--($G$6:$G$155&lt;&gt;"Canceled"),--($I$6:$I$155&lt;=$J63),--($J$6:$J$155&gt;=$I63),--($K$6:$K$155&lt;$L63),--($L$6:$L$155&gt;$K63),--((($M$6:$M$155="Yes")*($M63="Yes")+($N$6:$N$155="Yes")*($N63="Yes")+($O$6:$O$155="Yes")*($O63="Yes")+($P$6:$P$155="Yes")*($P63="Yes")+($Q$6:$Q$155="Yes")*($Q63="Yes")+($R$6:$R$155="Yes")*($R63="Yes")+($S$6:$S$155="Yes")*($S63="Yes"))&gt;0),--($T$6:$T$155=$T63))&gt;1,"Conflict","Clear"))</f>
        <v/>
      </c>
      <c r="AB63" s="17">
        <f>IF(OR($A63="",$G63="Canceled",$U63=""),"",IF(SUMPRODUCT(--($A$6:$A$155&lt;&gt;""),--($G$6:$G$155&lt;&gt;"Canceled"),--($I$6:$I$155&lt;=$J63),--($J$6:$J$155&gt;=$I63),--($K$6:$K$155&lt;$L63),--($L$6:$L$155&gt;$K63),--((($M$6:$M$155="Yes")*($M63="Yes")+($N$6:$N$155="Yes")*($N63="Yes")+($O$6:$O$155="Yes")*($O63="Yes")+($P$6:$P$155="Yes")*($P63="Yes")+($Q$6:$Q$155="Yes")*($Q63="Yes")+($R$6:$R$155="Yes")*($R63="Yes")+($S$6:$S$155="Yes")*($S63="Yes"))&gt;0),--($U$6:$U$155=$U63))&gt;1,"Conflict","Clear"))</f>
        <v/>
      </c>
      <c r="AC63" s="17">
        <f>IF($A63="","",IF($G63="Canceled","Not Applicable",IF($H63="Online","Not Applicable",IF(OR($V63="",$Y63=""),"",IF($V63&gt;$Y63,"Over Capacity","Within Capacity")))))</f>
        <v/>
      </c>
      <c r="AD63" s="17">
        <f>IF($A63="","",IF(OR($B63="",$C63="",$D63="",$E63="",$F63="",$G63="",$H63="",$I63="",$J63="",$K63="",$L63="",$U63=""),"Missing Required Fields",IF(COUNTIF($M63:$S63,"Yes")=0,"Select a Meeting Day",IF(AND(OR($H63="In Person",$H63="Hybrid"),$T63=""),"Room Required",IF($AA63="Conflict","Room Conflict",IF($AB63="Conflict","Instructor Conflict",IF($AC63="Over Capacity","Over Capacity",IF($G63="Canceled","Canceled","Ready"))))))))</f>
        <v/>
      </c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28" t="n"/>
      <c r="J64" s="28" t="n"/>
      <c r="K64" s="15" t="n"/>
      <c r="L64" s="1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16">
        <f>IF(OR($K64="",$L64=""),"",ROUND(MOD($L64-$K64,1)*24,2))</f>
        <v/>
      </c>
      <c r="X64" s="16">
        <f>IF($W64="","",$W64*COUNTIF($M64:$S64,"Yes"))</f>
        <v/>
      </c>
      <c r="Y64" s="17">
        <f>IF($T64="","",IFERROR(INDEX(Rooms!$D$6:$D$101,MATCH($T64,Rooms!$A$6:$A$101,0)),""))</f>
        <v/>
      </c>
      <c r="Z64" s="29">
        <f>IF(OR($V64="",$Y64="",$Y64=0,$G64="Canceled"),"",$V64/$Y64)</f>
        <v/>
      </c>
      <c r="AA64" s="17">
        <f>IF(OR($A64="",$G64="Canceled",$H64="Online",$T64=""),"",IF(SUMPRODUCT(--($A$6:$A$155&lt;&gt;""),--($G$6:$G$155&lt;&gt;"Canceled"),--($I$6:$I$155&lt;=$J64),--($J$6:$J$155&gt;=$I64),--($K$6:$K$155&lt;$L64),--($L$6:$L$155&gt;$K64),--((($M$6:$M$155="Yes")*($M64="Yes")+($N$6:$N$155="Yes")*($N64="Yes")+($O$6:$O$155="Yes")*($O64="Yes")+($P$6:$P$155="Yes")*($P64="Yes")+($Q$6:$Q$155="Yes")*($Q64="Yes")+($R$6:$R$155="Yes")*($R64="Yes")+($S$6:$S$155="Yes")*($S64="Yes"))&gt;0),--($T$6:$T$155=$T64))&gt;1,"Conflict","Clear"))</f>
        <v/>
      </c>
      <c r="AB64" s="17">
        <f>IF(OR($A64="",$G64="Canceled",$U64=""),"",IF(SUMPRODUCT(--($A$6:$A$155&lt;&gt;""),--($G$6:$G$155&lt;&gt;"Canceled"),--($I$6:$I$155&lt;=$J64),--($J$6:$J$155&gt;=$I64),--($K$6:$K$155&lt;$L64),--($L$6:$L$155&gt;$K64),--((($M$6:$M$155="Yes")*($M64="Yes")+($N$6:$N$155="Yes")*($N64="Yes")+($O$6:$O$155="Yes")*($O64="Yes")+($P$6:$P$155="Yes")*($P64="Yes")+($Q$6:$Q$155="Yes")*($Q64="Yes")+($R$6:$R$155="Yes")*($R64="Yes")+($S$6:$S$155="Yes")*($S64="Yes"))&gt;0),--($U$6:$U$155=$U64))&gt;1,"Conflict","Clear"))</f>
        <v/>
      </c>
      <c r="AC64" s="17">
        <f>IF($A64="","",IF($G64="Canceled","Not Applicable",IF($H64="Online","Not Applicable",IF(OR($V64="",$Y64=""),"",IF($V64&gt;$Y64,"Over Capacity","Within Capacity")))))</f>
        <v/>
      </c>
      <c r="AD64" s="17">
        <f>IF($A64="","",IF(OR($B64="",$C64="",$D64="",$E64="",$F64="",$G64="",$H64="",$I64="",$J64="",$K64="",$L64="",$U64=""),"Missing Required Fields",IF(COUNTIF($M64:$S64,"Yes")=0,"Select a Meeting Day",IF(AND(OR($H64="In Person",$H64="Hybrid"),$T64=""),"Room Required",IF($AA64="Conflict","Room Conflict",IF($AB64="Conflict","Instructor Conflict",IF($AC64="Over Capacity","Over Capacity",IF($G64="Canceled","Canceled","Ready"))))))))</f>
        <v/>
      </c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28" t="n"/>
      <c r="J65" s="28" t="n"/>
      <c r="K65" s="15" t="n"/>
      <c r="L65" s="1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16">
        <f>IF(OR($K65="",$L65=""),"",ROUND(MOD($L65-$K65,1)*24,2))</f>
        <v/>
      </c>
      <c r="X65" s="16">
        <f>IF($W65="","",$W65*COUNTIF($M65:$S65,"Yes"))</f>
        <v/>
      </c>
      <c r="Y65" s="17">
        <f>IF($T65="","",IFERROR(INDEX(Rooms!$D$6:$D$101,MATCH($T65,Rooms!$A$6:$A$101,0)),""))</f>
        <v/>
      </c>
      <c r="Z65" s="29">
        <f>IF(OR($V65="",$Y65="",$Y65=0,$G65="Canceled"),"",$V65/$Y65)</f>
        <v/>
      </c>
      <c r="AA65" s="17">
        <f>IF(OR($A65="",$G65="Canceled",$H65="Online",$T65=""),"",IF(SUMPRODUCT(--($A$6:$A$155&lt;&gt;""),--($G$6:$G$155&lt;&gt;"Canceled"),--($I$6:$I$155&lt;=$J65),--($J$6:$J$155&gt;=$I65),--($K$6:$K$155&lt;$L65),--($L$6:$L$155&gt;$K65),--((($M$6:$M$155="Yes")*($M65="Yes")+($N$6:$N$155="Yes")*($N65="Yes")+($O$6:$O$155="Yes")*($O65="Yes")+($P$6:$P$155="Yes")*($P65="Yes")+($Q$6:$Q$155="Yes")*($Q65="Yes")+($R$6:$R$155="Yes")*($R65="Yes")+($S$6:$S$155="Yes")*($S65="Yes"))&gt;0),--($T$6:$T$155=$T65))&gt;1,"Conflict","Clear"))</f>
        <v/>
      </c>
      <c r="AB65" s="17">
        <f>IF(OR($A65="",$G65="Canceled",$U65=""),"",IF(SUMPRODUCT(--($A$6:$A$155&lt;&gt;""),--($G$6:$G$155&lt;&gt;"Canceled"),--($I$6:$I$155&lt;=$J65),--($J$6:$J$155&gt;=$I65),--($K$6:$K$155&lt;$L65),--($L$6:$L$155&gt;$K65),--((($M$6:$M$155="Yes")*($M65="Yes")+($N$6:$N$155="Yes")*($N65="Yes")+($O$6:$O$155="Yes")*($O65="Yes")+($P$6:$P$155="Yes")*($P65="Yes")+($Q$6:$Q$155="Yes")*($Q65="Yes")+($R$6:$R$155="Yes")*($R65="Yes")+($S$6:$S$155="Yes")*($S65="Yes"))&gt;0),--($U$6:$U$155=$U65))&gt;1,"Conflict","Clear"))</f>
        <v/>
      </c>
      <c r="AC65" s="17">
        <f>IF($A65="","",IF($G65="Canceled","Not Applicable",IF($H65="Online","Not Applicable",IF(OR($V65="",$Y65=""),"",IF($V65&gt;$Y65,"Over Capacity","Within Capacity")))))</f>
        <v/>
      </c>
      <c r="AD65" s="17">
        <f>IF($A65="","",IF(OR($B65="",$C65="",$D65="",$E65="",$F65="",$G65="",$H65="",$I65="",$J65="",$K65="",$L65="",$U65=""),"Missing Required Fields",IF(COUNTIF($M65:$S65,"Yes")=0,"Select a Meeting Day",IF(AND(OR($H65="In Person",$H65="Hybrid"),$T65=""),"Room Required",IF($AA65="Conflict","Room Conflict",IF($AB65="Conflict","Instructor Conflict",IF($AC65="Over Capacity","Over Capacity",IF($G65="Canceled","Canceled","Ready"))))))))</f>
        <v/>
      </c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28" t="n"/>
      <c r="J66" s="28" t="n"/>
      <c r="K66" s="15" t="n"/>
      <c r="L66" s="1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16">
        <f>IF(OR($K66="",$L66=""),"",ROUND(MOD($L66-$K66,1)*24,2))</f>
        <v/>
      </c>
      <c r="X66" s="16">
        <f>IF($W66="","",$W66*COUNTIF($M66:$S66,"Yes"))</f>
        <v/>
      </c>
      <c r="Y66" s="17">
        <f>IF($T66="","",IFERROR(INDEX(Rooms!$D$6:$D$101,MATCH($T66,Rooms!$A$6:$A$101,0)),""))</f>
        <v/>
      </c>
      <c r="Z66" s="29">
        <f>IF(OR($V66="",$Y66="",$Y66=0,$G66="Canceled"),"",$V66/$Y66)</f>
        <v/>
      </c>
      <c r="AA66" s="17">
        <f>IF(OR($A66="",$G66="Canceled",$H66="Online",$T66=""),"",IF(SUMPRODUCT(--($A$6:$A$155&lt;&gt;""),--($G$6:$G$155&lt;&gt;"Canceled"),--($I$6:$I$155&lt;=$J66),--($J$6:$J$155&gt;=$I66),--($K$6:$K$155&lt;$L66),--($L$6:$L$155&gt;$K66),--((($M$6:$M$155="Yes")*($M66="Yes")+($N$6:$N$155="Yes")*($N66="Yes")+($O$6:$O$155="Yes")*($O66="Yes")+($P$6:$P$155="Yes")*($P66="Yes")+($Q$6:$Q$155="Yes")*($Q66="Yes")+($R$6:$R$155="Yes")*($R66="Yes")+($S$6:$S$155="Yes")*($S66="Yes"))&gt;0),--($T$6:$T$155=$T66))&gt;1,"Conflict","Clear"))</f>
        <v/>
      </c>
      <c r="AB66" s="17">
        <f>IF(OR($A66="",$G66="Canceled",$U66=""),"",IF(SUMPRODUCT(--($A$6:$A$155&lt;&gt;""),--($G$6:$G$155&lt;&gt;"Canceled"),--($I$6:$I$155&lt;=$J66),--($J$6:$J$155&gt;=$I66),--($K$6:$K$155&lt;$L66),--($L$6:$L$155&gt;$K66),--((($M$6:$M$155="Yes")*($M66="Yes")+($N$6:$N$155="Yes")*($N66="Yes")+($O$6:$O$155="Yes")*($O66="Yes")+($P$6:$P$155="Yes")*($P66="Yes")+($Q$6:$Q$155="Yes")*($Q66="Yes")+($R$6:$R$155="Yes")*($R66="Yes")+($S$6:$S$155="Yes")*($S66="Yes"))&gt;0),--($U$6:$U$155=$U66))&gt;1,"Conflict","Clear"))</f>
        <v/>
      </c>
      <c r="AC66" s="17">
        <f>IF($A66="","",IF($G66="Canceled","Not Applicable",IF($H66="Online","Not Applicable",IF(OR($V66="",$Y66=""),"",IF($V66&gt;$Y66,"Over Capacity","Within Capacity")))))</f>
        <v/>
      </c>
      <c r="AD66" s="17">
        <f>IF($A66="","",IF(OR($B66="",$C66="",$D66="",$E66="",$F66="",$G66="",$H66="",$I66="",$J66="",$K66="",$L66="",$U66=""),"Missing Required Fields",IF(COUNTIF($M66:$S66,"Yes")=0,"Select a Meeting Day",IF(AND(OR($H66="In Person",$H66="Hybrid"),$T66=""),"Room Required",IF($AA66="Conflict","Room Conflict",IF($AB66="Conflict","Instructor Conflict",IF($AC66="Over Capacity","Over Capacity",IF($G66="Canceled","Canceled","Ready"))))))))</f>
        <v/>
      </c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28" t="n"/>
      <c r="J67" s="28" t="n"/>
      <c r="K67" s="15" t="n"/>
      <c r="L67" s="1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16">
        <f>IF(OR($K67="",$L67=""),"",ROUND(MOD($L67-$K67,1)*24,2))</f>
        <v/>
      </c>
      <c r="X67" s="16">
        <f>IF($W67="","",$W67*COUNTIF($M67:$S67,"Yes"))</f>
        <v/>
      </c>
      <c r="Y67" s="17">
        <f>IF($T67="","",IFERROR(INDEX(Rooms!$D$6:$D$101,MATCH($T67,Rooms!$A$6:$A$101,0)),""))</f>
        <v/>
      </c>
      <c r="Z67" s="29">
        <f>IF(OR($V67="",$Y67="",$Y67=0,$G67="Canceled"),"",$V67/$Y67)</f>
        <v/>
      </c>
      <c r="AA67" s="17">
        <f>IF(OR($A67="",$G67="Canceled",$H67="Online",$T67=""),"",IF(SUMPRODUCT(--($A$6:$A$155&lt;&gt;""),--($G$6:$G$155&lt;&gt;"Canceled"),--($I$6:$I$155&lt;=$J67),--($J$6:$J$155&gt;=$I67),--($K$6:$K$155&lt;$L67),--($L$6:$L$155&gt;$K67),--((($M$6:$M$155="Yes")*($M67="Yes")+($N$6:$N$155="Yes")*($N67="Yes")+($O$6:$O$155="Yes")*($O67="Yes")+($P$6:$P$155="Yes")*($P67="Yes")+($Q$6:$Q$155="Yes")*($Q67="Yes")+($R$6:$R$155="Yes")*($R67="Yes")+($S$6:$S$155="Yes")*($S67="Yes"))&gt;0),--($T$6:$T$155=$T67))&gt;1,"Conflict","Clear"))</f>
        <v/>
      </c>
      <c r="AB67" s="17">
        <f>IF(OR($A67="",$G67="Canceled",$U67=""),"",IF(SUMPRODUCT(--($A$6:$A$155&lt;&gt;""),--($G$6:$G$155&lt;&gt;"Canceled"),--($I$6:$I$155&lt;=$J67),--($J$6:$J$155&gt;=$I67),--($K$6:$K$155&lt;$L67),--($L$6:$L$155&gt;$K67),--((($M$6:$M$155="Yes")*($M67="Yes")+($N$6:$N$155="Yes")*($N67="Yes")+($O$6:$O$155="Yes")*($O67="Yes")+($P$6:$P$155="Yes")*($P67="Yes")+($Q$6:$Q$155="Yes")*($Q67="Yes")+($R$6:$R$155="Yes")*($R67="Yes")+($S$6:$S$155="Yes")*($S67="Yes"))&gt;0),--($U$6:$U$155=$U67))&gt;1,"Conflict","Clear"))</f>
        <v/>
      </c>
      <c r="AC67" s="17">
        <f>IF($A67="","",IF($G67="Canceled","Not Applicable",IF($H67="Online","Not Applicable",IF(OR($V67="",$Y67=""),"",IF($V67&gt;$Y67,"Over Capacity","Within Capacity")))))</f>
        <v/>
      </c>
      <c r="AD67" s="17">
        <f>IF($A67="","",IF(OR($B67="",$C67="",$D67="",$E67="",$F67="",$G67="",$H67="",$I67="",$J67="",$K67="",$L67="",$U67=""),"Missing Required Fields",IF(COUNTIF($M67:$S67,"Yes")=0,"Select a Meeting Day",IF(AND(OR($H67="In Person",$H67="Hybrid"),$T67=""),"Room Required",IF($AA67="Conflict","Room Conflict",IF($AB67="Conflict","Instructor Conflict",IF($AC67="Over Capacity","Over Capacity",IF($G67="Canceled","Canceled","Ready"))))))))</f>
        <v/>
      </c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28" t="n"/>
      <c r="J68" s="28" t="n"/>
      <c r="K68" s="15" t="n"/>
      <c r="L68" s="1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16">
        <f>IF(OR($K68="",$L68=""),"",ROUND(MOD($L68-$K68,1)*24,2))</f>
        <v/>
      </c>
      <c r="X68" s="16">
        <f>IF($W68="","",$W68*COUNTIF($M68:$S68,"Yes"))</f>
        <v/>
      </c>
      <c r="Y68" s="17">
        <f>IF($T68="","",IFERROR(INDEX(Rooms!$D$6:$D$101,MATCH($T68,Rooms!$A$6:$A$101,0)),""))</f>
        <v/>
      </c>
      <c r="Z68" s="29">
        <f>IF(OR($V68="",$Y68="",$Y68=0,$G68="Canceled"),"",$V68/$Y68)</f>
        <v/>
      </c>
      <c r="AA68" s="17">
        <f>IF(OR($A68="",$G68="Canceled",$H68="Online",$T68=""),"",IF(SUMPRODUCT(--($A$6:$A$155&lt;&gt;""),--($G$6:$G$155&lt;&gt;"Canceled"),--($I$6:$I$155&lt;=$J68),--($J$6:$J$155&gt;=$I68),--($K$6:$K$155&lt;$L68),--($L$6:$L$155&gt;$K68),--((($M$6:$M$155="Yes")*($M68="Yes")+($N$6:$N$155="Yes")*($N68="Yes")+($O$6:$O$155="Yes")*($O68="Yes")+($P$6:$P$155="Yes")*($P68="Yes")+($Q$6:$Q$155="Yes")*($Q68="Yes")+($R$6:$R$155="Yes")*($R68="Yes")+($S$6:$S$155="Yes")*($S68="Yes"))&gt;0),--($T$6:$T$155=$T68))&gt;1,"Conflict","Clear"))</f>
        <v/>
      </c>
      <c r="AB68" s="17">
        <f>IF(OR($A68="",$G68="Canceled",$U68=""),"",IF(SUMPRODUCT(--($A$6:$A$155&lt;&gt;""),--($G$6:$G$155&lt;&gt;"Canceled"),--($I$6:$I$155&lt;=$J68),--($J$6:$J$155&gt;=$I68),--($K$6:$K$155&lt;$L68),--($L$6:$L$155&gt;$K68),--((($M$6:$M$155="Yes")*($M68="Yes")+($N$6:$N$155="Yes")*($N68="Yes")+($O$6:$O$155="Yes")*($O68="Yes")+($P$6:$P$155="Yes")*($P68="Yes")+($Q$6:$Q$155="Yes")*($Q68="Yes")+($R$6:$R$155="Yes")*($R68="Yes")+($S$6:$S$155="Yes")*($S68="Yes"))&gt;0),--($U$6:$U$155=$U68))&gt;1,"Conflict","Clear"))</f>
        <v/>
      </c>
      <c r="AC68" s="17">
        <f>IF($A68="","",IF($G68="Canceled","Not Applicable",IF($H68="Online","Not Applicable",IF(OR($V68="",$Y68=""),"",IF($V68&gt;$Y68,"Over Capacity","Within Capacity")))))</f>
        <v/>
      </c>
      <c r="AD68" s="17">
        <f>IF($A68="","",IF(OR($B68="",$C68="",$D68="",$E68="",$F68="",$G68="",$H68="",$I68="",$J68="",$K68="",$L68="",$U68=""),"Missing Required Fields",IF(COUNTIF($M68:$S68,"Yes")=0,"Select a Meeting Day",IF(AND(OR($H68="In Person",$H68="Hybrid"),$T68=""),"Room Required",IF($AA68="Conflict","Room Conflict",IF($AB68="Conflict","Instructor Conflict",IF($AC68="Over Capacity","Over Capacity",IF($G68="Canceled","Canceled","Ready"))))))))</f>
        <v/>
      </c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28" t="n"/>
      <c r="J69" s="28" t="n"/>
      <c r="K69" s="15" t="n"/>
      <c r="L69" s="1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16">
        <f>IF(OR($K69="",$L69=""),"",ROUND(MOD($L69-$K69,1)*24,2))</f>
        <v/>
      </c>
      <c r="X69" s="16">
        <f>IF($W69="","",$W69*COUNTIF($M69:$S69,"Yes"))</f>
        <v/>
      </c>
      <c r="Y69" s="17">
        <f>IF($T69="","",IFERROR(INDEX(Rooms!$D$6:$D$101,MATCH($T69,Rooms!$A$6:$A$101,0)),""))</f>
        <v/>
      </c>
      <c r="Z69" s="29">
        <f>IF(OR($V69="",$Y69="",$Y69=0,$G69="Canceled"),"",$V69/$Y69)</f>
        <v/>
      </c>
      <c r="AA69" s="17">
        <f>IF(OR($A69="",$G69="Canceled",$H69="Online",$T69=""),"",IF(SUMPRODUCT(--($A$6:$A$155&lt;&gt;""),--($G$6:$G$155&lt;&gt;"Canceled"),--($I$6:$I$155&lt;=$J69),--($J$6:$J$155&gt;=$I69),--($K$6:$K$155&lt;$L69),--($L$6:$L$155&gt;$K69),--((($M$6:$M$155="Yes")*($M69="Yes")+($N$6:$N$155="Yes")*($N69="Yes")+($O$6:$O$155="Yes")*($O69="Yes")+($P$6:$P$155="Yes")*($P69="Yes")+($Q$6:$Q$155="Yes")*($Q69="Yes")+($R$6:$R$155="Yes")*($R69="Yes")+($S$6:$S$155="Yes")*($S69="Yes"))&gt;0),--($T$6:$T$155=$T69))&gt;1,"Conflict","Clear"))</f>
        <v/>
      </c>
      <c r="AB69" s="17">
        <f>IF(OR($A69="",$G69="Canceled",$U69=""),"",IF(SUMPRODUCT(--($A$6:$A$155&lt;&gt;""),--($G$6:$G$155&lt;&gt;"Canceled"),--($I$6:$I$155&lt;=$J69),--($J$6:$J$155&gt;=$I69),--($K$6:$K$155&lt;$L69),--($L$6:$L$155&gt;$K69),--((($M$6:$M$155="Yes")*($M69="Yes")+($N$6:$N$155="Yes")*($N69="Yes")+($O$6:$O$155="Yes")*($O69="Yes")+($P$6:$P$155="Yes")*($P69="Yes")+($Q$6:$Q$155="Yes")*($Q69="Yes")+($R$6:$R$155="Yes")*($R69="Yes")+($S$6:$S$155="Yes")*($S69="Yes"))&gt;0),--($U$6:$U$155=$U69))&gt;1,"Conflict","Clear"))</f>
        <v/>
      </c>
      <c r="AC69" s="17">
        <f>IF($A69="","",IF($G69="Canceled","Not Applicable",IF($H69="Online","Not Applicable",IF(OR($V69="",$Y69=""),"",IF($V69&gt;$Y69,"Over Capacity","Within Capacity")))))</f>
        <v/>
      </c>
      <c r="AD69" s="17">
        <f>IF($A69="","",IF(OR($B69="",$C69="",$D69="",$E69="",$F69="",$G69="",$H69="",$I69="",$J69="",$K69="",$L69="",$U69=""),"Missing Required Fields",IF(COUNTIF($M69:$S69,"Yes")=0,"Select a Meeting Day",IF(AND(OR($H69="In Person",$H69="Hybrid"),$T69=""),"Room Required",IF($AA69="Conflict","Room Conflict",IF($AB69="Conflict","Instructor Conflict",IF($AC69="Over Capacity","Over Capacity",IF($G69="Canceled","Canceled","Ready"))))))))</f>
        <v/>
      </c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28" t="n"/>
      <c r="J70" s="28" t="n"/>
      <c r="K70" s="15" t="n"/>
      <c r="L70" s="1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16">
        <f>IF(OR($K70="",$L70=""),"",ROUND(MOD($L70-$K70,1)*24,2))</f>
        <v/>
      </c>
      <c r="X70" s="16">
        <f>IF($W70="","",$W70*COUNTIF($M70:$S70,"Yes"))</f>
        <v/>
      </c>
      <c r="Y70" s="17">
        <f>IF($T70="","",IFERROR(INDEX(Rooms!$D$6:$D$101,MATCH($T70,Rooms!$A$6:$A$101,0)),""))</f>
        <v/>
      </c>
      <c r="Z70" s="29">
        <f>IF(OR($V70="",$Y70="",$Y70=0,$G70="Canceled"),"",$V70/$Y70)</f>
        <v/>
      </c>
      <c r="AA70" s="17">
        <f>IF(OR($A70="",$G70="Canceled",$H70="Online",$T70=""),"",IF(SUMPRODUCT(--($A$6:$A$155&lt;&gt;""),--($G$6:$G$155&lt;&gt;"Canceled"),--($I$6:$I$155&lt;=$J70),--($J$6:$J$155&gt;=$I70),--($K$6:$K$155&lt;$L70),--($L$6:$L$155&gt;$K70),--((($M$6:$M$155="Yes")*($M70="Yes")+($N$6:$N$155="Yes")*($N70="Yes")+($O$6:$O$155="Yes")*($O70="Yes")+($P$6:$P$155="Yes")*($P70="Yes")+($Q$6:$Q$155="Yes")*($Q70="Yes")+($R$6:$R$155="Yes")*($R70="Yes")+($S$6:$S$155="Yes")*($S70="Yes"))&gt;0),--($T$6:$T$155=$T70))&gt;1,"Conflict","Clear"))</f>
        <v/>
      </c>
      <c r="AB70" s="17">
        <f>IF(OR($A70="",$G70="Canceled",$U70=""),"",IF(SUMPRODUCT(--($A$6:$A$155&lt;&gt;""),--($G$6:$G$155&lt;&gt;"Canceled"),--($I$6:$I$155&lt;=$J70),--($J$6:$J$155&gt;=$I70),--($K$6:$K$155&lt;$L70),--($L$6:$L$155&gt;$K70),--((($M$6:$M$155="Yes")*($M70="Yes")+($N$6:$N$155="Yes")*($N70="Yes")+($O$6:$O$155="Yes")*($O70="Yes")+($P$6:$P$155="Yes")*($P70="Yes")+($Q$6:$Q$155="Yes")*($Q70="Yes")+($R$6:$R$155="Yes")*($R70="Yes")+($S$6:$S$155="Yes")*($S70="Yes"))&gt;0),--($U$6:$U$155=$U70))&gt;1,"Conflict","Clear"))</f>
        <v/>
      </c>
      <c r="AC70" s="17">
        <f>IF($A70="","",IF($G70="Canceled","Not Applicable",IF($H70="Online","Not Applicable",IF(OR($V70="",$Y70=""),"",IF($V70&gt;$Y70,"Over Capacity","Within Capacity")))))</f>
        <v/>
      </c>
      <c r="AD70" s="17">
        <f>IF($A70="","",IF(OR($B70="",$C70="",$D70="",$E70="",$F70="",$G70="",$H70="",$I70="",$J70="",$K70="",$L70="",$U70=""),"Missing Required Fields",IF(COUNTIF($M70:$S70,"Yes")=0,"Select a Meeting Day",IF(AND(OR($H70="In Person",$H70="Hybrid"),$T70=""),"Room Required",IF($AA70="Conflict","Room Conflict",IF($AB70="Conflict","Instructor Conflict",IF($AC70="Over Capacity","Over Capacity",IF($G70="Canceled","Canceled","Ready"))))))))</f>
        <v/>
      </c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28" t="n"/>
      <c r="J71" s="28" t="n"/>
      <c r="K71" s="15" t="n"/>
      <c r="L71" s="15" t="n"/>
      <c r="M71" s="5" t="n"/>
      <c r="N71" s="5" t="n"/>
      <c r="O71" s="5" t="n"/>
      <c r="P71" s="5" t="n"/>
      <c r="Q71" s="5" t="n"/>
      <c r="R71" s="5" t="n"/>
      <c r="S71" s="5" t="n"/>
      <c r="T71" s="5" t="n"/>
      <c r="U71" s="5" t="n"/>
      <c r="V71" s="5" t="n"/>
      <c r="W71" s="16">
        <f>IF(OR($K71="",$L71=""),"",ROUND(MOD($L71-$K71,1)*24,2))</f>
        <v/>
      </c>
      <c r="X71" s="16">
        <f>IF($W71="","",$W71*COUNTIF($M71:$S71,"Yes"))</f>
        <v/>
      </c>
      <c r="Y71" s="17">
        <f>IF($T71="","",IFERROR(INDEX(Rooms!$D$6:$D$101,MATCH($T71,Rooms!$A$6:$A$101,0)),""))</f>
        <v/>
      </c>
      <c r="Z71" s="29">
        <f>IF(OR($V71="",$Y71="",$Y71=0,$G71="Canceled"),"",$V71/$Y71)</f>
        <v/>
      </c>
      <c r="AA71" s="17">
        <f>IF(OR($A71="",$G71="Canceled",$H71="Online",$T71=""),"",IF(SUMPRODUCT(--($A$6:$A$155&lt;&gt;""),--($G$6:$G$155&lt;&gt;"Canceled"),--($I$6:$I$155&lt;=$J71),--($J$6:$J$155&gt;=$I71),--($K$6:$K$155&lt;$L71),--($L$6:$L$155&gt;$K71),--((($M$6:$M$155="Yes")*($M71="Yes")+($N$6:$N$155="Yes")*($N71="Yes")+($O$6:$O$155="Yes")*($O71="Yes")+($P$6:$P$155="Yes")*($P71="Yes")+($Q$6:$Q$155="Yes")*($Q71="Yes")+($R$6:$R$155="Yes")*($R71="Yes")+($S$6:$S$155="Yes")*($S71="Yes"))&gt;0),--($T$6:$T$155=$T71))&gt;1,"Conflict","Clear"))</f>
        <v/>
      </c>
      <c r="AB71" s="17">
        <f>IF(OR($A71="",$G71="Canceled",$U71=""),"",IF(SUMPRODUCT(--($A$6:$A$155&lt;&gt;""),--($G$6:$G$155&lt;&gt;"Canceled"),--($I$6:$I$155&lt;=$J71),--($J$6:$J$155&gt;=$I71),--($K$6:$K$155&lt;$L71),--($L$6:$L$155&gt;$K71),--((($M$6:$M$155="Yes")*($M71="Yes")+($N$6:$N$155="Yes")*($N71="Yes")+($O$6:$O$155="Yes")*($O71="Yes")+($P$6:$P$155="Yes")*($P71="Yes")+($Q$6:$Q$155="Yes")*($Q71="Yes")+($R$6:$R$155="Yes")*($R71="Yes")+($S$6:$S$155="Yes")*($S71="Yes"))&gt;0),--($U$6:$U$155=$U71))&gt;1,"Conflict","Clear"))</f>
        <v/>
      </c>
      <c r="AC71" s="17">
        <f>IF($A71="","",IF($G71="Canceled","Not Applicable",IF($H71="Online","Not Applicable",IF(OR($V71="",$Y71=""),"",IF($V71&gt;$Y71,"Over Capacity","Within Capacity")))))</f>
        <v/>
      </c>
      <c r="AD71" s="17">
        <f>IF($A71="","",IF(OR($B71="",$C71="",$D71="",$E71="",$F71="",$G71="",$H71="",$I71="",$J71="",$K71="",$L71="",$U71=""),"Missing Required Fields",IF(COUNTIF($M71:$S71,"Yes")=0,"Select a Meeting Day",IF(AND(OR($H71="In Person",$H71="Hybrid"),$T71=""),"Room Required",IF($AA71="Conflict","Room Conflict",IF($AB71="Conflict","Instructor Conflict",IF($AC71="Over Capacity","Over Capacity",IF($G71="Canceled","Canceled","Ready"))))))))</f>
        <v/>
      </c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28" t="n"/>
      <c r="J72" s="28" t="n"/>
      <c r="K72" s="15" t="n"/>
      <c r="L72" s="15" t="n"/>
      <c r="M72" s="5" t="n"/>
      <c r="N72" s="5" t="n"/>
      <c r="O72" s="5" t="n"/>
      <c r="P72" s="5" t="n"/>
      <c r="Q72" s="5" t="n"/>
      <c r="R72" s="5" t="n"/>
      <c r="S72" s="5" t="n"/>
      <c r="T72" s="5" t="n"/>
      <c r="U72" s="5" t="n"/>
      <c r="V72" s="5" t="n"/>
      <c r="W72" s="16">
        <f>IF(OR($K72="",$L72=""),"",ROUND(MOD($L72-$K72,1)*24,2))</f>
        <v/>
      </c>
      <c r="X72" s="16">
        <f>IF($W72="","",$W72*COUNTIF($M72:$S72,"Yes"))</f>
        <v/>
      </c>
      <c r="Y72" s="17">
        <f>IF($T72="","",IFERROR(INDEX(Rooms!$D$6:$D$101,MATCH($T72,Rooms!$A$6:$A$101,0)),""))</f>
        <v/>
      </c>
      <c r="Z72" s="29">
        <f>IF(OR($V72="",$Y72="",$Y72=0,$G72="Canceled"),"",$V72/$Y72)</f>
        <v/>
      </c>
      <c r="AA72" s="17">
        <f>IF(OR($A72="",$G72="Canceled",$H72="Online",$T72=""),"",IF(SUMPRODUCT(--($A$6:$A$155&lt;&gt;""),--($G$6:$G$155&lt;&gt;"Canceled"),--($I$6:$I$155&lt;=$J72),--($J$6:$J$155&gt;=$I72),--($K$6:$K$155&lt;$L72),--($L$6:$L$155&gt;$K72),--((($M$6:$M$155="Yes")*($M72="Yes")+($N$6:$N$155="Yes")*($N72="Yes")+($O$6:$O$155="Yes")*($O72="Yes")+($P$6:$P$155="Yes")*($P72="Yes")+($Q$6:$Q$155="Yes")*($Q72="Yes")+($R$6:$R$155="Yes")*($R72="Yes")+($S$6:$S$155="Yes")*($S72="Yes"))&gt;0),--($T$6:$T$155=$T72))&gt;1,"Conflict","Clear"))</f>
        <v/>
      </c>
      <c r="AB72" s="17">
        <f>IF(OR($A72="",$G72="Canceled",$U72=""),"",IF(SUMPRODUCT(--($A$6:$A$155&lt;&gt;""),--($G$6:$G$155&lt;&gt;"Canceled"),--($I$6:$I$155&lt;=$J72),--($J$6:$J$155&gt;=$I72),--($K$6:$K$155&lt;$L72),--($L$6:$L$155&gt;$K72),--((($M$6:$M$155="Yes")*($M72="Yes")+($N$6:$N$155="Yes")*($N72="Yes")+($O$6:$O$155="Yes")*($O72="Yes")+($P$6:$P$155="Yes")*($P72="Yes")+($Q$6:$Q$155="Yes")*($Q72="Yes")+($R$6:$R$155="Yes")*($R72="Yes")+($S$6:$S$155="Yes")*($S72="Yes"))&gt;0),--($U$6:$U$155=$U72))&gt;1,"Conflict","Clear"))</f>
        <v/>
      </c>
      <c r="AC72" s="17">
        <f>IF($A72="","",IF($G72="Canceled","Not Applicable",IF($H72="Online","Not Applicable",IF(OR($V72="",$Y72=""),"",IF($V72&gt;$Y72,"Over Capacity","Within Capacity")))))</f>
        <v/>
      </c>
      <c r="AD72" s="17">
        <f>IF($A72="","",IF(OR($B72="",$C72="",$D72="",$E72="",$F72="",$G72="",$H72="",$I72="",$J72="",$K72="",$L72="",$U72=""),"Missing Required Fields",IF(COUNTIF($M72:$S72,"Yes")=0,"Select a Meeting Day",IF(AND(OR($H72="In Person",$H72="Hybrid"),$T72=""),"Room Required",IF($AA72="Conflict","Room Conflict",IF($AB72="Conflict","Instructor Conflict",IF($AC72="Over Capacity","Over Capacity",IF($G72="Canceled","Canceled","Ready"))))))))</f>
        <v/>
      </c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28" t="n"/>
      <c r="J73" s="28" t="n"/>
      <c r="K73" s="15" t="n"/>
      <c r="L73" s="1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16">
        <f>IF(OR($K73="",$L73=""),"",ROUND(MOD($L73-$K73,1)*24,2))</f>
        <v/>
      </c>
      <c r="X73" s="16">
        <f>IF($W73="","",$W73*COUNTIF($M73:$S73,"Yes"))</f>
        <v/>
      </c>
      <c r="Y73" s="17">
        <f>IF($T73="","",IFERROR(INDEX(Rooms!$D$6:$D$101,MATCH($T73,Rooms!$A$6:$A$101,0)),""))</f>
        <v/>
      </c>
      <c r="Z73" s="29">
        <f>IF(OR($V73="",$Y73="",$Y73=0,$G73="Canceled"),"",$V73/$Y73)</f>
        <v/>
      </c>
      <c r="AA73" s="17">
        <f>IF(OR($A73="",$G73="Canceled",$H73="Online",$T73=""),"",IF(SUMPRODUCT(--($A$6:$A$155&lt;&gt;""),--($G$6:$G$155&lt;&gt;"Canceled"),--($I$6:$I$155&lt;=$J73),--($J$6:$J$155&gt;=$I73),--($K$6:$K$155&lt;$L73),--($L$6:$L$155&gt;$K73),--((($M$6:$M$155="Yes")*($M73="Yes")+($N$6:$N$155="Yes")*($N73="Yes")+($O$6:$O$155="Yes")*($O73="Yes")+($P$6:$P$155="Yes")*($P73="Yes")+($Q$6:$Q$155="Yes")*($Q73="Yes")+($R$6:$R$155="Yes")*($R73="Yes")+($S$6:$S$155="Yes")*($S73="Yes"))&gt;0),--($T$6:$T$155=$T73))&gt;1,"Conflict","Clear"))</f>
        <v/>
      </c>
      <c r="AB73" s="17">
        <f>IF(OR($A73="",$G73="Canceled",$U73=""),"",IF(SUMPRODUCT(--($A$6:$A$155&lt;&gt;""),--($G$6:$G$155&lt;&gt;"Canceled"),--($I$6:$I$155&lt;=$J73),--($J$6:$J$155&gt;=$I73),--($K$6:$K$155&lt;$L73),--($L$6:$L$155&gt;$K73),--((($M$6:$M$155="Yes")*($M73="Yes")+($N$6:$N$155="Yes")*($N73="Yes")+($O$6:$O$155="Yes")*($O73="Yes")+($P$6:$P$155="Yes")*($P73="Yes")+($Q$6:$Q$155="Yes")*($Q73="Yes")+($R$6:$R$155="Yes")*($R73="Yes")+($S$6:$S$155="Yes")*($S73="Yes"))&gt;0),--($U$6:$U$155=$U73))&gt;1,"Conflict","Clear"))</f>
        <v/>
      </c>
      <c r="AC73" s="17">
        <f>IF($A73="","",IF($G73="Canceled","Not Applicable",IF($H73="Online","Not Applicable",IF(OR($V73="",$Y73=""),"",IF($V73&gt;$Y73,"Over Capacity","Within Capacity")))))</f>
        <v/>
      </c>
      <c r="AD73" s="17">
        <f>IF($A73="","",IF(OR($B73="",$C73="",$D73="",$E73="",$F73="",$G73="",$H73="",$I73="",$J73="",$K73="",$L73="",$U73=""),"Missing Required Fields",IF(COUNTIF($M73:$S73,"Yes")=0,"Select a Meeting Day",IF(AND(OR($H73="In Person",$H73="Hybrid"),$T73=""),"Room Required",IF($AA73="Conflict","Room Conflict",IF($AB73="Conflict","Instructor Conflict",IF($AC73="Over Capacity","Over Capacity",IF($G73="Canceled","Canceled","Ready"))))))))</f>
        <v/>
      </c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28" t="n"/>
      <c r="J74" s="28" t="n"/>
      <c r="K74" s="15" t="n"/>
      <c r="L74" s="15" t="n"/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16">
        <f>IF(OR($K74="",$L74=""),"",ROUND(MOD($L74-$K74,1)*24,2))</f>
        <v/>
      </c>
      <c r="X74" s="16">
        <f>IF($W74="","",$W74*COUNTIF($M74:$S74,"Yes"))</f>
        <v/>
      </c>
      <c r="Y74" s="17">
        <f>IF($T74="","",IFERROR(INDEX(Rooms!$D$6:$D$101,MATCH($T74,Rooms!$A$6:$A$101,0)),""))</f>
        <v/>
      </c>
      <c r="Z74" s="29">
        <f>IF(OR($V74="",$Y74="",$Y74=0,$G74="Canceled"),"",$V74/$Y74)</f>
        <v/>
      </c>
      <c r="AA74" s="17">
        <f>IF(OR($A74="",$G74="Canceled",$H74="Online",$T74=""),"",IF(SUMPRODUCT(--($A$6:$A$155&lt;&gt;""),--($G$6:$G$155&lt;&gt;"Canceled"),--($I$6:$I$155&lt;=$J74),--($J$6:$J$155&gt;=$I74),--($K$6:$K$155&lt;$L74),--($L$6:$L$155&gt;$K74),--((($M$6:$M$155="Yes")*($M74="Yes")+($N$6:$N$155="Yes")*($N74="Yes")+($O$6:$O$155="Yes")*($O74="Yes")+($P$6:$P$155="Yes")*($P74="Yes")+($Q$6:$Q$155="Yes")*($Q74="Yes")+($R$6:$R$155="Yes")*($R74="Yes")+($S$6:$S$155="Yes")*($S74="Yes"))&gt;0),--($T$6:$T$155=$T74))&gt;1,"Conflict","Clear"))</f>
        <v/>
      </c>
      <c r="AB74" s="17">
        <f>IF(OR($A74="",$G74="Canceled",$U74=""),"",IF(SUMPRODUCT(--($A$6:$A$155&lt;&gt;""),--($G$6:$G$155&lt;&gt;"Canceled"),--($I$6:$I$155&lt;=$J74),--($J$6:$J$155&gt;=$I74),--($K$6:$K$155&lt;$L74),--($L$6:$L$155&gt;$K74),--((($M$6:$M$155="Yes")*($M74="Yes")+($N$6:$N$155="Yes")*($N74="Yes")+($O$6:$O$155="Yes")*($O74="Yes")+($P$6:$P$155="Yes")*($P74="Yes")+($Q$6:$Q$155="Yes")*($Q74="Yes")+($R$6:$R$155="Yes")*($R74="Yes")+($S$6:$S$155="Yes")*($S74="Yes"))&gt;0),--($U$6:$U$155=$U74))&gt;1,"Conflict","Clear"))</f>
        <v/>
      </c>
      <c r="AC74" s="17">
        <f>IF($A74="","",IF($G74="Canceled","Not Applicable",IF($H74="Online","Not Applicable",IF(OR($V74="",$Y74=""),"",IF($V74&gt;$Y74,"Over Capacity","Within Capacity")))))</f>
        <v/>
      </c>
      <c r="AD74" s="17">
        <f>IF($A74="","",IF(OR($B74="",$C74="",$D74="",$E74="",$F74="",$G74="",$H74="",$I74="",$J74="",$K74="",$L74="",$U74=""),"Missing Required Fields",IF(COUNTIF($M74:$S74,"Yes")=0,"Select a Meeting Day",IF(AND(OR($H74="In Person",$H74="Hybrid"),$T74=""),"Room Required",IF($AA74="Conflict","Room Conflict",IF($AB74="Conflict","Instructor Conflict",IF($AC74="Over Capacity","Over Capacity",IF($G74="Canceled","Canceled","Ready"))))))))</f>
        <v/>
      </c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28" t="n"/>
      <c r="J75" s="28" t="n"/>
      <c r="K75" s="15" t="n"/>
      <c r="L75" s="15" t="n"/>
      <c r="M75" s="5" t="n"/>
      <c r="N75" s="5" t="n"/>
      <c r="O75" s="5" t="n"/>
      <c r="P75" s="5" t="n"/>
      <c r="Q75" s="5" t="n"/>
      <c r="R75" s="5" t="n"/>
      <c r="S75" s="5" t="n"/>
      <c r="T75" s="5" t="n"/>
      <c r="U75" s="5" t="n"/>
      <c r="V75" s="5" t="n"/>
      <c r="W75" s="16">
        <f>IF(OR($K75="",$L75=""),"",ROUND(MOD($L75-$K75,1)*24,2))</f>
        <v/>
      </c>
      <c r="X75" s="16">
        <f>IF($W75="","",$W75*COUNTIF($M75:$S75,"Yes"))</f>
        <v/>
      </c>
      <c r="Y75" s="17">
        <f>IF($T75="","",IFERROR(INDEX(Rooms!$D$6:$D$101,MATCH($T75,Rooms!$A$6:$A$101,0)),""))</f>
        <v/>
      </c>
      <c r="Z75" s="29">
        <f>IF(OR($V75="",$Y75="",$Y75=0,$G75="Canceled"),"",$V75/$Y75)</f>
        <v/>
      </c>
      <c r="AA75" s="17">
        <f>IF(OR($A75="",$G75="Canceled",$H75="Online",$T75=""),"",IF(SUMPRODUCT(--($A$6:$A$155&lt;&gt;""),--($G$6:$G$155&lt;&gt;"Canceled"),--($I$6:$I$155&lt;=$J75),--($J$6:$J$155&gt;=$I75),--($K$6:$K$155&lt;$L75),--($L$6:$L$155&gt;$K75),--((($M$6:$M$155="Yes")*($M75="Yes")+($N$6:$N$155="Yes")*($N75="Yes")+($O$6:$O$155="Yes")*($O75="Yes")+($P$6:$P$155="Yes")*($P75="Yes")+($Q$6:$Q$155="Yes")*($Q75="Yes")+($R$6:$R$155="Yes")*($R75="Yes")+($S$6:$S$155="Yes")*($S75="Yes"))&gt;0),--($T$6:$T$155=$T75))&gt;1,"Conflict","Clear"))</f>
        <v/>
      </c>
      <c r="AB75" s="17">
        <f>IF(OR($A75="",$G75="Canceled",$U75=""),"",IF(SUMPRODUCT(--($A$6:$A$155&lt;&gt;""),--($G$6:$G$155&lt;&gt;"Canceled"),--($I$6:$I$155&lt;=$J75),--($J$6:$J$155&gt;=$I75),--($K$6:$K$155&lt;$L75),--($L$6:$L$155&gt;$K75),--((($M$6:$M$155="Yes")*($M75="Yes")+($N$6:$N$155="Yes")*($N75="Yes")+($O$6:$O$155="Yes")*($O75="Yes")+($P$6:$P$155="Yes")*($P75="Yes")+($Q$6:$Q$155="Yes")*($Q75="Yes")+($R$6:$R$155="Yes")*($R75="Yes")+($S$6:$S$155="Yes")*($S75="Yes"))&gt;0),--($U$6:$U$155=$U75))&gt;1,"Conflict","Clear"))</f>
        <v/>
      </c>
      <c r="AC75" s="17">
        <f>IF($A75="","",IF($G75="Canceled","Not Applicable",IF($H75="Online","Not Applicable",IF(OR($V75="",$Y75=""),"",IF($V75&gt;$Y75,"Over Capacity","Within Capacity")))))</f>
        <v/>
      </c>
      <c r="AD75" s="17">
        <f>IF($A75="","",IF(OR($B75="",$C75="",$D75="",$E75="",$F75="",$G75="",$H75="",$I75="",$J75="",$K75="",$L75="",$U75=""),"Missing Required Fields",IF(COUNTIF($M75:$S75,"Yes")=0,"Select a Meeting Day",IF(AND(OR($H75="In Person",$H75="Hybrid"),$T75=""),"Room Required",IF($AA75="Conflict","Room Conflict",IF($AB75="Conflict","Instructor Conflict",IF($AC75="Over Capacity","Over Capacity",IF($G75="Canceled","Canceled","Ready"))))))))</f>
        <v/>
      </c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28" t="n"/>
      <c r="J76" s="28" t="n"/>
      <c r="K76" s="15" t="n"/>
      <c r="L76" s="15" t="n"/>
      <c r="M76" s="5" t="n"/>
      <c r="N76" s="5" t="n"/>
      <c r="O76" s="5" t="n"/>
      <c r="P76" s="5" t="n"/>
      <c r="Q76" s="5" t="n"/>
      <c r="R76" s="5" t="n"/>
      <c r="S76" s="5" t="n"/>
      <c r="T76" s="5" t="n"/>
      <c r="U76" s="5" t="n"/>
      <c r="V76" s="5" t="n"/>
      <c r="W76" s="16">
        <f>IF(OR($K76="",$L76=""),"",ROUND(MOD($L76-$K76,1)*24,2))</f>
        <v/>
      </c>
      <c r="X76" s="16">
        <f>IF($W76="","",$W76*COUNTIF($M76:$S76,"Yes"))</f>
        <v/>
      </c>
      <c r="Y76" s="17">
        <f>IF($T76="","",IFERROR(INDEX(Rooms!$D$6:$D$101,MATCH($T76,Rooms!$A$6:$A$101,0)),""))</f>
        <v/>
      </c>
      <c r="Z76" s="29">
        <f>IF(OR($V76="",$Y76="",$Y76=0,$G76="Canceled"),"",$V76/$Y76)</f>
        <v/>
      </c>
      <c r="AA76" s="17">
        <f>IF(OR($A76="",$G76="Canceled",$H76="Online",$T76=""),"",IF(SUMPRODUCT(--($A$6:$A$155&lt;&gt;""),--($G$6:$G$155&lt;&gt;"Canceled"),--($I$6:$I$155&lt;=$J76),--($J$6:$J$155&gt;=$I76),--($K$6:$K$155&lt;$L76),--($L$6:$L$155&gt;$K76),--((($M$6:$M$155="Yes")*($M76="Yes")+($N$6:$N$155="Yes")*($N76="Yes")+($O$6:$O$155="Yes")*($O76="Yes")+($P$6:$P$155="Yes")*($P76="Yes")+($Q$6:$Q$155="Yes")*($Q76="Yes")+($R$6:$R$155="Yes")*($R76="Yes")+($S$6:$S$155="Yes")*($S76="Yes"))&gt;0),--($T$6:$T$155=$T76))&gt;1,"Conflict","Clear"))</f>
        <v/>
      </c>
      <c r="AB76" s="17">
        <f>IF(OR($A76="",$G76="Canceled",$U76=""),"",IF(SUMPRODUCT(--($A$6:$A$155&lt;&gt;""),--($G$6:$G$155&lt;&gt;"Canceled"),--($I$6:$I$155&lt;=$J76),--($J$6:$J$155&gt;=$I76),--($K$6:$K$155&lt;$L76),--($L$6:$L$155&gt;$K76),--((($M$6:$M$155="Yes")*($M76="Yes")+($N$6:$N$155="Yes")*($N76="Yes")+($O$6:$O$155="Yes")*($O76="Yes")+($P$6:$P$155="Yes")*($P76="Yes")+($Q$6:$Q$155="Yes")*($Q76="Yes")+($R$6:$R$155="Yes")*($R76="Yes")+($S$6:$S$155="Yes")*($S76="Yes"))&gt;0),--($U$6:$U$155=$U76))&gt;1,"Conflict","Clear"))</f>
        <v/>
      </c>
      <c r="AC76" s="17">
        <f>IF($A76="","",IF($G76="Canceled","Not Applicable",IF($H76="Online","Not Applicable",IF(OR($V76="",$Y76=""),"",IF($V76&gt;$Y76,"Over Capacity","Within Capacity")))))</f>
        <v/>
      </c>
      <c r="AD76" s="17">
        <f>IF($A76="","",IF(OR($B76="",$C76="",$D76="",$E76="",$F76="",$G76="",$H76="",$I76="",$J76="",$K76="",$L76="",$U76=""),"Missing Required Fields",IF(COUNTIF($M76:$S76,"Yes")=0,"Select a Meeting Day",IF(AND(OR($H76="In Person",$H76="Hybrid"),$T76=""),"Room Required",IF($AA76="Conflict","Room Conflict",IF($AB76="Conflict","Instructor Conflict",IF($AC76="Over Capacity","Over Capacity",IF($G76="Canceled","Canceled","Ready"))))))))</f>
        <v/>
      </c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28" t="n"/>
      <c r="J77" s="28" t="n"/>
      <c r="K77" s="15" t="n"/>
      <c r="L77" s="15" t="n"/>
      <c r="M77" s="5" t="n"/>
      <c r="N77" s="5" t="n"/>
      <c r="O77" s="5" t="n"/>
      <c r="P77" s="5" t="n"/>
      <c r="Q77" s="5" t="n"/>
      <c r="R77" s="5" t="n"/>
      <c r="S77" s="5" t="n"/>
      <c r="T77" s="5" t="n"/>
      <c r="U77" s="5" t="n"/>
      <c r="V77" s="5" t="n"/>
      <c r="W77" s="16">
        <f>IF(OR($K77="",$L77=""),"",ROUND(MOD($L77-$K77,1)*24,2))</f>
        <v/>
      </c>
      <c r="X77" s="16">
        <f>IF($W77="","",$W77*COUNTIF($M77:$S77,"Yes"))</f>
        <v/>
      </c>
      <c r="Y77" s="17">
        <f>IF($T77="","",IFERROR(INDEX(Rooms!$D$6:$D$101,MATCH($T77,Rooms!$A$6:$A$101,0)),""))</f>
        <v/>
      </c>
      <c r="Z77" s="29">
        <f>IF(OR($V77="",$Y77="",$Y77=0,$G77="Canceled"),"",$V77/$Y77)</f>
        <v/>
      </c>
      <c r="AA77" s="17">
        <f>IF(OR($A77="",$G77="Canceled",$H77="Online",$T77=""),"",IF(SUMPRODUCT(--($A$6:$A$155&lt;&gt;""),--($G$6:$G$155&lt;&gt;"Canceled"),--($I$6:$I$155&lt;=$J77),--($J$6:$J$155&gt;=$I77),--($K$6:$K$155&lt;$L77),--($L$6:$L$155&gt;$K77),--((($M$6:$M$155="Yes")*($M77="Yes")+($N$6:$N$155="Yes")*($N77="Yes")+($O$6:$O$155="Yes")*($O77="Yes")+($P$6:$P$155="Yes")*($P77="Yes")+($Q$6:$Q$155="Yes")*($Q77="Yes")+($R$6:$R$155="Yes")*($R77="Yes")+($S$6:$S$155="Yes")*($S77="Yes"))&gt;0),--($T$6:$T$155=$T77))&gt;1,"Conflict","Clear"))</f>
        <v/>
      </c>
      <c r="AB77" s="17">
        <f>IF(OR($A77="",$G77="Canceled",$U77=""),"",IF(SUMPRODUCT(--($A$6:$A$155&lt;&gt;""),--($G$6:$G$155&lt;&gt;"Canceled"),--($I$6:$I$155&lt;=$J77),--($J$6:$J$155&gt;=$I77),--($K$6:$K$155&lt;$L77),--($L$6:$L$155&gt;$K77),--((($M$6:$M$155="Yes")*($M77="Yes")+($N$6:$N$155="Yes")*($N77="Yes")+($O$6:$O$155="Yes")*($O77="Yes")+($P$6:$P$155="Yes")*($P77="Yes")+($Q$6:$Q$155="Yes")*($Q77="Yes")+($R$6:$R$155="Yes")*($R77="Yes")+($S$6:$S$155="Yes")*($S77="Yes"))&gt;0),--($U$6:$U$155=$U77))&gt;1,"Conflict","Clear"))</f>
        <v/>
      </c>
      <c r="AC77" s="17">
        <f>IF($A77="","",IF($G77="Canceled","Not Applicable",IF($H77="Online","Not Applicable",IF(OR($V77="",$Y77=""),"",IF($V77&gt;$Y77,"Over Capacity","Within Capacity")))))</f>
        <v/>
      </c>
      <c r="AD77" s="17">
        <f>IF($A77="","",IF(OR($B77="",$C77="",$D77="",$E77="",$F77="",$G77="",$H77="",$I77="",$J77="",$K77="",$L77="",$U77=""),"Missing Required Fields",IF(COUNTIF($M77:$S77,"Yes")=0,"Select a Meeting Day",IF(AND(OR($H77="In Person",$H77="Hybrid"),$T77=""),"Room Required",IF($AA77="Conflict","Room Conflict",IF($AB77="Conflict","Instructor Conflict",IF($AC77="Over Capacity","Over Capacity",IF($G77="Canceled","Canceled","Ready"))))))))</f>
        <v/>
      </c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28" t="n"/>
      <c r="J78" s="28" t="n"/>
      <c r="K78" s="15" t="n"/>
      <c r="L78" s="15" t="n"/>
      <c r="M78" s="5" t="n"/>
      <c r="N78" s="5" t="n"/>
      <c r="O78" s="5" t="n"/>
      <c r="P78" s="5" t="n"/>
      <c r="Q78" s="5" t="n"/>
      <c r="R78" s="5" t="n"/>
      <c r="S78" s="5" t="n"/>
      <c r="T78" s="5" t="n"/>
      <c r="U78" s="5" t="n"/>
      <c r="V78" s="5" t="n"/>
      <c r="W78" s="16">
        <f>IF(OR($K78="",$L78=""),"",ROUND(MOD($L78-$K78,1)*24,2))</f>
        <v/>
      </c>
      <c r="X78" s="16">
        <f>IF($W78="","",$W78*COUNTIF($M78:$S78,"Yes"))</f>
        <v/>
      </c>
      <c r="Y78" s="17">
        <f>IF($T78="","",IFERROR(INDEX(Rooms!$D$6:$D$101,MATCH($T78,Rooms!$A$6:$A$101,0)),""))</f>
        <v/>
      </c>
      <c r="Z78" s="29">
        <f>IF(OR($V78="",$Y78="",$Y78=0,$G78="Canceled"),"",$V78/$Y78)</f>
        <v/>
      </c>
      <c r="AA78" s="17">
        <f>IF(OR($A78="",$G78="Canceled",$H78="Online",$T78=""),"",IF(SUMPRODUCT(--($A$6:$A$155&lt;&gt;""),--($G$6:$G$155&lt;&gt;"Canceled"),--($I$6:$I$155&lt;=$J78),--($J$6:$J$155&gt;=$I78),--($K$6:$K$155&lt;$L78),--($L$6:$L$155&gt;$K78),--((($M$6:$M$155="Yes")*($M78="Yes")+($N$6:$N$155="Yes")*($N78="Yes")+($O$6:$O$155="Yes")*($O78="Yes")+($P$6:$P$155="Yes")*($P78="Yes")+($Q$6:$Q$155="Yes")*($Q78="Yes")+($R$6:$R$155="Yes")*($R78="Yes")+($S$6:$S$155="Yes")*($S78="Yes"))&gt;0),--($T$6:$T$155=$T78))&gt;1,"Conflict","Clear"))</f>
        <v/>
      </c>
      <c r="AB78" s="17">
        <f>IF(OR($A78="",$G78="Canceled",$U78=""),"",IF(SUMPRODUCT(--($A$6:$A$155&lt;&gt;""),--($G$6:$G$155&lt;&gt;"Canceled"),--($I$6:$I$155&lt;=$J78),--($J$6:$J$155&gt;=$I78),--($K$6:$K$155&lt;$L78),--($L$6:$L$155&gt;$K78),--((($M$6:$M$155="Yes")*($M78="Yes")+($N$6:$N$155="Yes")*($N78="Yes")+($O$6:$O$155="Yes")*($O78="Yes")+($P$6:$P$155="Yes")*($P78="Yes")+($Q$6:$Q$155="Yes")*($Q78="Yes")+($R$6:$R$155="Yes")*($R78="Yes")+($S$6:$S$155="Yes")*($S78="Yes"))&gt;0),--($U$6:$U$155=$U78))&gt;1,"Conflict","Clear"))</f>
        <v/>
      </c>
      <c r="AC78" s="17">
        <f>IF($A78="","",IF($G78="Canceled","Not Applicable",IF($H78="Online","Not Applicable",IF(OR($V78="",$Y78=""),"",IF($V78&gt;$Y78,"Over Capacity","Within Capacity")))))</f>
        <v/>
      </c>
      <c r="AD78" s="17">
        <f>IF($A78="","",IF(OR($B78="",$C78="",$D78="",$E78="",$F78="",$G78="",$H78="",$I78="",$J78="",$K78="",$L78="",$U78=""),"Missing Required Fields",IF(COUNTIF($M78:$S78,"Yes")=0,"Select a Meeting Day",IF(AND(OR($H78="In Person",$H78="Hybrid"),$T78=""),"Room Required",IF($AA78="Conflict","Room Conflict",IF($AB78="Conflict","Instructor Conflict",IF($AC78="Over Capacity","Over Capacity",IF($G78="Canceled","Canceled","Ready"))))))))</f>
        <v/>
      </c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28" t="n"/>
      <c r="J79" s="28" t="n"/>
      <c r="K79" s="15" t="n"/>
      <c r="L79" s="15" t="n"/>
      <c r="M79" s="5" t="n"/>
      <c r="N79" s="5" t="n"/>
      <c r="O79" s="5" t="n"/>
      <c r="P79" s="5" t="n"/>
      <c r="Q79" s="5" t="n"/>
      <c r="R79" s="5" t="n"/>
      <c r="S79" s="5" t="n"/>
      <c r="T79" s="5" t="n"/>
      <c r="U79" s="5" t="n"/>
      <c r="V79" s="5" t="n"/>
      <c r="W79" s="16">
        <f>IF(OR($K79="",$L79=""),"",ROUND(MOD($L79-$K79,1)*24,2))</f>
        <v/>
      </c>
      <c r="X79" s="16">
        <f>IF($W79="","",$W79*COUNTIF($M79:$S79,"Yes"))</f>
        <v/>
      </c>
      <c r="Y79" s="17">
        <f>IF($T79="","",IFERROR(INDEX(Rooms!$D$6:$D$101,MATCH($T79,Rooms!$A$6:$A$101,0)),""))</f>
        <v/>
      </c>
      <c r="Z79" s="29">
        <f>IF(OR($V79="",$Y79="",$Y79=0,$G79="Canceled"),"",$V79/$Y79)</f>
        <v/>
      </c>
      <c r="AA79" s="17">
        <f>IF(OR($A79="",$G79="Canceled",$H79="Online",$T79=""),"",IF(SUMPRODUCT(--($A$6:$A$155&lt;&gt;""),--($G$6:$G$155&lt;&gt;"Canceled"),--($I$6:$I$155&lt;=$J79),--($J$6:$J$155&gt;=$I79),--($K$6:$K$155&lt;$L79),--($L$6:$L$155&gt;$K79),--((($M$6:$M$155="Yes")*($M79="Yes")+($N$6:$N$155="Yes")*($N79="Yes")+($O$6:$O$155="Yes")*($O79="Yes")+($P$6:$P$155="Yes")*($P79="Yes")+($Q$6:$Q$155="Yes")*($Q79="Yes")+($R$6:$R$155="Yes")*($R79="Yes")+($S$6:$S$155="Yes")*($S79="Yes"))&gt;0),--($T$6:$T$155=$T79))&gt;1,"Conflict","Clear"))</f>
        <v/>
      </c>
      <c r="AB79" s="17">
        <f>IF(OR($A79="",$G79="Canceled",$U79=""),"",IF(SUMPRODUCT(--($A$6:$A$155&lt;&gt;""),--($G$6:$G$155&lt;&gt;"Canceled"),--($I$6:$I$155&lt;=$J79),--($J$6:$J$155&gt;=$I79),--($K$6:$K$155&lt;$L79),--($L$6:$L$155&gt;$K79),--((($M$6:$M$155="Yes")*($M79="Yes")+($N$6:$N$155="Yes")*($N79="Yes")+($O$6:$O$155="Yes")*($O79="Yes")+($P$6:$P$155="Yes")*($P79="Yes")+($Q$6:$Q$155="Yes")*($Q79="Yes")+($R$6:$R$155="Yes")*($R79="Yes")+($S$6:$S$155="Yes")*($S79="Yes"))&gt;0),--($U$6:$U$155=$U79))&gt;1,"Conflict","Clear"))</f>
        <v/>
      </c>
      <c r="AC79" s="17">
        <f>IF($A79="","",IF($G79="Canceled","Not Applicable",IF($H79="Online","Not Applicable",IF(OR($V79="",$Y79=""),"",IF($V79&gt;$Y79,"Over Capacity","Within Capacity")))))</f>
        <v/>
      </c>
      <c r="AD79" s="17">
        <f>IF($A79="","",IF(OR($B79="",$C79="",$D79="",$E79="",$F79="",$G79="",$H79="",$I79="",$J79="",$K79="",$L79="",$U79=""),"Missing Required Fields",IF(COUNTIF($M79:$S79,"Yes")=0,"Select a Meeting Day",IF(AND(OR($H79="In Person",$H79="Hybrid"),$T79=""),"Room Required",IF($AA79="Conflict","Room Conflict",IF($AB79="Conflict","Instructor Conflict",IF($AC79="Over Capacity","Over Capacity",IF($G79="Canceled","Canceled","Ready"))))))))</f>
        <v/>
      </c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28" t="n"/>
      <c r="J80" s="28" t="n"/>
      <c r="K80" s="15" t="n"/>
      <c r="L80" s="15" t="n"/>
      <c r="M80" s="5" t="n"/>
      <c r="N80" s="5" t="n"/>
      <c r="O80" s="5" t="n"/>
      <c r="P80" s="5" t="n"/>
      <c r="Q80" s="5" t="n"/>
      <c r="R80" s="5" t="n"/>
      <c r="S80" s="5" t="n"/>
      <c r="T80" s="5" t="n"/>
      <c r="U80" s="5" t="n"/>
      <c r="V80" s="5" t="n"/>
      <c r="W80" s="16">
        <f>IF(OR($K80="",$L80=""),"",ROUND(MOD($L80-$K80,1)*24,2))</f>
        <v/>
      </c>
      <c r="X80" s="16">
        <f>IF($W80="","",$W80*COUNTIF($M80:$S80,"Yes"))</f>
        <v/>
      </c>
      <c r="Y80" s="17">
        <f>IF($T80="","",IFERROR(INDEX(Rooms!$D$6:$D$101,MATCH($T80,Rooms!$A$6:$A$101,0)),""))</f>
        <v/>
      </c>
      <c r="Z80" s="29">
        <f>IF(OR($V80="",$Y80="",$Y80=0,$G80="Canceled"),"",$V80/$Y80)</f>
        <v/>
      </c>
      <c r="AA80" s="17">
        <f>IF(OR($A80="",$G80="Canceled",$H80="Online",$T80=""),"",IF(SUMPRODUCT(--($A$6:$A$155&lt;&gt;""),--($G$6:$G$155&lt;&gt;"Canceled"),--($I$6:$I$155&lt;=$J80),--($J$6:$J$155&gt;=$I80),--($K$6:$K$155&lt;$L80),--($L$6:$L$155&gt;$K80),--((($M$6:$M$155="Yes")*($M80="Yes")+($N$6:$N$155="Yes")*($N80="Yes")+($O$6:$O$155="Yes")*($O80="Yes")+($P$6:$P$155="Yes")*($P80="Yes")+($Q$6:$Q$155="Yes")*($Q80="Yes")+($R$6:$R$155="Yes")*($R80="Yes")+($S$6:$S$155="Yes")*($S80="Yes"))&gt;0),--($T$6:$T$155=$T80))&gt;1,"Conflict","Clear"))</f>
        <v/>
      </c>
      <c r="AB80" s="17">
        <f>IF(OR($A80="",$G80="Canceled",$U80=""),"",IF(SUMPRODUCT(--($A$6:$A$155&lt;&gt;""),--($G$6:$G$155&lt;&gt;"Canceled"),--($I$6:$I$155&lt;=$J80),--($J$6:$J$155&gt;=$I80),--($K$6:$K$155&lt;$L80),--($L$6:$L$155&gt;$K80),--((($M$6:$M$155="Yes")*($M80="Yes")+($N$6:$N$155="Yes")*($N80="Yes")+($O$6:$O$155="Yes")*($O80="Yes")+($P$6:$P$155="Yes")*($P80="Yes")+($Q$6:$Q$155="Yes")*($Q80="Yes")+($R$6:$R$155="Yes")*($R80="Yes")+($S$6:$S$155="Yes")*($S80="Yes"))&gt;0),--($U$6:$U$155=$U80))&gt;1,"Conflict","Clear"))</f>
        <v/>
      </c>
      <c r="AC80" s="17">
        <f>IF($A80="","",IF($G80="Canceled","Not Applicable",IF($H80="Online","Not Applicable",IF(OR($V80="",$Y80=""),"",IF($V80&gt;$Y80,"Over Capacity","Within Capacity")))))</f>
        <v/>
      </c>
      <c r="AD80" s="17">
        <f>IF($A80="","",IF(OR($B80="",$C80="",$D80="",$E80="",$F80="",$G80="",$H80="",$I80="",$J80="",$K80="",$L80="",$U80=""),"Missing Required Fields",IF(COUNTIF($M80:$S80,"Yes")=0,"Select a Meeting Day",IF(AND(OR($H80="In Person",$H80="Hybrid"),$T80=""),"Room Required",IF($AA80="Conflict","Room Conflict",IF($AB80="Conflict","Instructor Conflict",IF($AC80="Over Capacity","Over Capacity",IF($G80="Canceled","Canceled","Ready"))))))))</f>
        <v/>
      </c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28" t="n"/>
      <c r="J81" s="28" t="n"/>
      <c r="K81" s="15" t="n"/>
      <c r="L81" s="15" t="n"/>
      <c r="M81" s="5" t="n"/>
      <c r="N81" s="5" t="n"/>
      <c r="O81" s="5" t="n"/>
      <c r="P81" s="5" t="n"/>
      <c r="Q81" s="5" t="n"/>
      <c r="R81" s="5" t="n"/>
      <c r="S81" s="5" t="n"/>
      <c r="T81" s="5" t="n"/>
      <c r="U81" s="5" t="n"/>
      <c r="V81" s="5" t="n"/>
      <c r="W81" s="16">
        <f>IF(OR($K81="",$L81=""),"",ROUND(MOD($L81-$K81,1)*24,2))</f>
        <v/>
      </c>
      <c r="X81" s="16">
        <f>IF($W81="","",$W81*COUNTIF($M81:$S81,"Yes"))</f>
        <v/>
      </c>
      <c r="Y81" s="17">
        <f>IF($T81="","",IFERROR(INDEX(Rooms!$D$6:$D$101,MATCH($T81,Rooms!$A$6:$A$101,0)),""))</f>
        <v/>
      </c>
      <c r="Z81" s="29">
        <f>IF(OR($V81="",$Y81="",$Y81=0,$G81="Canceled"),"",$V81/$Y81)</f>
        <v/>
      </c>
      <c r="AA81" s="17">
        <f>IF(OR($A81="",$G81="Canceled",$H81="Online",$T81=""),"",IF(SUMPRODUCT(--($A$6:$A$155&lt;&gt;""),--($G$6:$G$155&lt;&gt;"Canceled"),--($I$6:$I$155&lt;=$J81),--($J$6:$J$155&gt;=$I81),--($K$6:$K$155&lt;$L81),--($L$6:$L$155&gt;$K81),--((($M$6:$M$155="Yes")*($M81="Yes")+($N$6:$N$155="Yes")*($N81="Yes")+($O$6:$O$155="Yes")*($O81="Yes")+($P$6:$P$155="Yes")*($P81="Yes")+($Q$6:$Q$155="Yes")*($Q81="Yes")+($R$6:$R$155="Yes")*($R81="Yes")+($S$6:$S$155="Yes")*($S81="Yes"))&gt;0),--($T$6:$T$155=$T81))&gt;1,"Conflict","Clear"))</f>
        <v/>
      </c>
      <c r="AB81" s="17">
        <f>IF(OR($A81="",$G81="Canceled",$U81=""),"",IF(SUMPRODUCT(--($A$6:$A$155&lt;&gt;""),--($G$6:$G$155&lt;&gt;"Canceled"),--($I$6:$I$155&lt;=$J81),--($J$6:$J$155&gt;=$I81),--($K$6:$K$155&lt;$L81),--($L$6:$L$155&gt;$K81),--((($M$6:$M$155="Yes")*($M81="Yes")+($N$6:$N$155="Yes")*($N81="Yes")+($O$6:$O$155="Yes")*($O81="Yes")+($P$6:$P$155="Yes")*($P81="Yes")+($Q$6:$Q$155="Yes")*($Q81="Yes")+($R$6:$R$155="Yes")*($R81="Yes")+($S$6:$S$155="Yes")*($S81="Yes"))&gt;0),--($U$6:$U$155=$U81))&gt;1,"Conflict","Clear"))</f>
        <v/>
      </c>
      <c r="AC81" s="17">
        <f>IF($A81="","",IF($G81="Canceled","Not Applicable",IF($H81="Online","Not Applicable",IF(OR($V81="",$Y81=""),"",IF($V81&gt;$Y81,"Over Capacity","Within Capacity")))))</f>
        <v/>
      </c>
      <c r="AD81" s="17">
        <f>IF($A81="","",IF(OR($B81="",$C81="",$D81="",$E81="",$F81="",$G81="",$H81="",$I81="",$J81="",$K81="",$L81="",$U81=""),"Missing Required Fields",IF(COUNTIF($M81:$S81,"Yes")=0,"Select a Meeting Day",IF(AND(OR($H81="In Person",$H81="Hybrid"),$T81=""),"Room Required",IF($AA81="Conflict","Room Conflict",IF($AB81="Conflict","Instructor Conflict",IF($AC81="Over Capacity","Over Capacity",IF($G81="Canceled","Canceled","Ready"))))))))</f>
        <v/>
      </c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28" t="n"/>
      <c r="J82" s="28" t="n"/>
      <c r="K82" s="15" t="n"/>
      <c r="L82" s="15" t="n"/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  <c r="W82" s="16">
        <f>IF(OR($K82="",$L82=""),"",ROUND(MOD($L82-$K82,1)*24,2))</f>
        <v/>
      </c>
      <c r="X82" s="16">
        <f>IF($W82="","",$W82*COUNTIF($M82:$S82,"Yes"))</f>
        <v/>
      </c>
      <c r="Y82" s="17">
        <f>IF($T82="","",IFERROR(INDEX(Rooms!$D$6:$D$101,MATCH($T82,Rooms!$A$6:$A$101,0)),""))</f>
        <v/>
      </c>
      <c r="Z82" s="29">
        <f>IF(OR($V82="",$Y82="",$Y82=0,$G82="Canceled"),"",$V82/$Y82)</f>
        <v/>
      </c>
      <c r="AA82" s="17">
        <f>IF(OR($A82="",$G82="Canceled",$H82="Online",$T82=""),"",IF(SUMPRODUCT(--($A$6:$A$155&lt;&gt;""),--($G$6:$G$155&lt;&gt;"Canceled"),--($I$6:$I$155&lt;=$J82),--($J$6:$J$155&gt;=$I82),--($K$6:$K$155&lt;$L82),--($L$6:$L$155&gt;$K82),--((($M$6:$M$155="Yes")*($M82="Yes")+($N$6:$N$155="Yes")*($N82="Yes")+($O$6:$O$155="Yes")*($O82="Yes")+($P$6:$P$155="Yes")*($P82="Yes")+($Q$6:$Q$155="Yes")*($Q82="Yes")+($R$6:$R$155="Yes")*($R82="Yes")+($S$6:$S$155="Yes")*($S82="Yes"))&gt;0),--($T$6:$T$155=$T82))&gt;1,"Conflict","Clear"))</f>
        <v/>
      </c>
      <c r="AB82" s="17">
        <f>IF(OR($A82="",$G82="Canceled",$U82=""),"",IF(SUMPRODUCT(--($A$6:$A$155&lt;&gt;""),--($G$6:$G$155&lt;&gt;"Canceled"),--($I$6:$I$155&lt;=$J82),--($J$6:$J$155&gt;=$I82),--($K$6:$K$155&lt;$L82),--($L$6:$L$155&gt;$K82),--((($M$6:$M$155="Yes")*($M82="Yes")+($N$6:$N$155="Yes")*($N82="Yes")+($O$6:$O$155="Yes")*($O82="Yes")+($P$6:$P$155="Yes")*($P82="Yes")+($Q$6:$Q$155="Yes")*($Q82="Yes")+($R$6:$R$155="Yes")*($R82="Yes")+($S$6:$S$155="Yes")*($S82="Yes"))&gt;0),--($U$6:$U$155=$U82))&gt;1,"Conflict","Clear"))</f>
        <v/>
      </c>
      <c r="AC82" s="17">
        <f>IF($A82="","",IF($G82="Canceled","Not Applicable",IF($H82="Online","Not Applicable",IF(OR($V82="",$Y82=""),"",IF($V82&gt;$Y82,"Over Capacity","Within Capacity")))))</f>
        <v/>
      </c>
      <c r="AD82" s="17">
        <f>IF($A82="","",IF(OR($B82="",$C82="",$D82="",$E82="",$F82="",$G82="",$H82="",$I82="",$J82="",$K82="",$L82="",$U82=""),"Missing Required Fields",IF(COUNTIF($M82:$S82,"Yes")=0,"Select a Meeting Day",IF(AND(OR($H82="In Person",$H82="Hybrid"),$T82=""),"Room Required",IF($AA82="Conflict","Room Conflict",IF($AB82="Conflict","Instructor Conflict",IF($AC82="Over Capacity","Over Capacity",IF($G82="Canceled","Canceled","Ready"))))))))</f>
        <v/>
      </c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28" t="n"/>
      <c r="J83" s="28" t="n"/>
      <c r="K83" s="15" t="n"/>
      <c r="L83" s="15" t="n"/>
      <c r="M83" s="5" t="n"/>
      <c r="N83" s="5" t="n"/>
      <c r="O83" s="5" t="n"/>
      <c r="P83" s="5" t="n"/>
      <c r="Q83" s="5" t="n"/>
      <c r="R83" s="5" t="n"/>
      <c r="S83" s="5" t="n"/>
      <c r="T83" s="5" t="n"/>
      <c r="U83" s="5" t="n"/>
      <c r="V83" s="5" t="n"/>
      <c r="W83" s="16">
        <f>IF(OR($K83="",$L83=""),"",ROUND(MOD($L83-$K83,1)*24,2))</f>
        <v/>
      </c>
      <c r="X83" s="16">
        <f>IF($W83="","",$W83*COUNTIF($M83:$S83,"Yes"))</f>
        <v/>
      </c>
      <c r="Y83" s="17">
        <f>IF($T83="","",IFERROR(INDEX(Rooms!$D$6:$D$101,MATCH($T83,Rooms!$A$6:$A$101,0)),""))</f>
        <v/>
      </c>
      <c r="Z83" s="29">
        <f>IF(OR($V83="",$Y83="",$Y83=0,$G83="Canceled"),"",$V83/$Y83)</f>
        <v/>
      </c>
      <c r="AA83" s="17">
        <f>IF(OR($A83="",$G83="Canceled",$H83="Online",$T83=""),"",IF(SUMPRODUCT(--($A$6:$A$155&lt;&gt;""),--($G$6:$G$155&lt;&gt;"Canceled"),--($I$6:$I$155&lt;=$J83),--($J$6:$J$155&gt;=$I83),--($K$6:$K$155&lt;$L83),--($L$6:$L$155&gt;$K83),--((($M$6:$M$155="Yes")*($M83="Yes")+($N$6:$N$155="Yes")*($N83="Yes")+($O$6:$O$155="Yes")*($O83="Yes")+($P$6:$P$155="Yes")*($P83="Yes")+($Q$6:$Q$155="Yes")*($Q83="Yes")+($R$6:$R$155="Yes")*($R83="Yes")+($S$6:$S$155="Yes")*($S83="Yes"))&gt;0),--($T$6:$T$155=$T83))&gt;1,"Conflict","Clear"))</f>
        <v/>
      </c>
      <c r="AB83" s="17">
        <f>IF(OR($A83="",$G83="Canceled",$U83=""),"",IF(SUMPRODUCT(--($A$6:$A$155&lt;&gt;""),--($G$6:$G$155&lt;&gt;"Canceled"),--($I$6:$I$155&lt;=$J83),--($J$6:$J$155&gt;=$I83),--($K$6:$K$155&lt;$L83),--($L$6:$L$155&gt;$K83),--((($M$6:$M$155="Yes")*($M83="Yes")+($N$6:$N$155="Yes")*($N83="Yes")+($O$6:$O$155="Yes")*($O83="Yes")+($P$6:$P$155="Yes")*($P83="Yes")+($Q$6:$Q$155="Yes")*($Q83="Yes")+($R$6:$R$155="Yes")*($R83="Yes")+($S$6:$S$155="Yes")*($S83="Yes"))&gt;0),--($U$6:$U$155=$U83))&gt;1,"Conflict","Clear"))</f>
        <v/>
      </c>
      <c r="AC83" s="17">
        <f>IF($A83="","",IF($G83="Canceled","Not Applicable",IF($H83="Online","Not Applicable",IF(OR($V83="",$Y83=""),"",IF($V83&gt;$Y83,"Over Capacity","Within Capacity")))))</f>
        <v/>
      </c>
      <c r="AD83" s="17">
        <f>IF($A83="","",IF(OR($B83="",$C83="",$D83="",$E83="",$F83="",$G83="",$H83="",$I83="",$J83="",$K83="",$L83="",$U83=""),"Missing Required Fields",IF(COUNTIF($M83:$S83,"Yes")=0,"Select a Meeting Day",IF(AND(OR($H83="In Person",$H83="Hybrid"),$T83=""),"Room Required",IF($AA83="Conflict","Room Conflict",IF($AB83="Conflict","Instructor Conflict",IF($AC83="Over Capacity","Over Capacity",IF($G83="Canceled","Canceled","Ready"))))))))</f>
        <v/>
      </c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28" t="n"/>
      <c r="J84" s="28" t="n"/>
      <c r="K84" s="15" t="n"/>
      <c r="L84" s="15" t="n"/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  <c r="W84" s="16">
        <f>IF(OR($K84="",$L84=""),"",ROUND(MOD($L84-$K84,1)*24,2))</f>
        <v/>
      </c>
      <c r="X84" s="16">
        <f>IF($W84="","",$W84*COUNTIF($M84:$S84,"Yes"))</f>
        <v/>
      </c>
      <c r="Y84" s="17">
        <f>IF($T84="","",IFERROR(INDEX(Rooms!$D$6:$D$101,MATCH($T84,Rooms!$A$6:$A$101,0)),""))</f>
        <v/>
      </c>
      <c r="Z84" s="29">
        <f>IF(OR($V84="",$Y84="",$Y84=0,$G84="Canceled"),"",$V84/$Y84)</f>
        <v/>
      </c>
      <c r="AA84" s="17">
        <f>IF(OR($A84="",$G84="Canceled",$H84="Online",$T84=""),"",IF(SUMPRODUCT(--($A$6:$A$155&lt;&gt;""),--($G$6:$G$155&lt;&gt;"Canceled"),--($I$6:$I$155&lt;=$J84),--($J$6:$J$155&gt;=$I84),--($K$6:$K$155&lt;$L84),--($L$6:$L$155&gt;$K84),--((($M$6:$M$155="Yes")*($M84="Yes")+($N$6:$N$155="Yes")*($N84="Yes")+($O$6:$O$155="Yes")*($O84="Yes")+($P$6:$P$155="Yes")*($P84="Yes")+($Q$6:$Q$155="Yes")*($Q84="Yes")+($R$6:$R$155="Yes")*($R84="Yes")+($S$6:$S$155="Yes")*($S84="Yes"))&gt;0),--($T$6:$T$155=$T84))&gt;1,"Conflict","Clear"))</f>
        <v/>
      </c>
      <c r="AB84" s="17">
        <f>IF(OR($A84="",$G84="Canceled",$U84=""),"",IF(SUMPRODUCT(--($A$6:$A$155&lt;&gt;""),--($G$6:$G$155&lt;&gt;"Canceled"),--($I$6:$I$155&lt;=$J84),--($J$6:$J$155&gt;=$I84),--($K$6:$K$155&lt;$L84),--($L$6:$L$155&gt;$K84),--((($M$6:$M$155="Yes")*($M84="Yes")+($N$6:$N$155="Yes")*($N84="Yes")+($O$6:$O$155="Yes")*($O84="Yes")+($P$6:$P$155="Yes")*($P84="Yes")+($Q$6:$Q$155="Yes")*($Q84="Yes")+($R$6:$R$155="Yes")*($R84="Yes")+($S$6:$S$155="Yes")*($S84="Yes"))&gt;0),--($U$6:$U$155=$U84))&gt;1,"Conflict","Clear"))</f>
        <v/>
      </c>
      <c r="AC84" s="17">
        <f>IF($A84="","",IF($G84="Canceled","Not Applicable",IF($H84="Online","Not Applicable",IF(OR($V84="",$Y84=""),"",IF($V84&gt;$Y84,"Over Capacity","Within Capacity")))))</f>
        <v/>
      </c>
      <c r="AD84" s="17">
        <f>IF($A84="","",IF(OR($B84="",$C84="",$D84="",$E84="",$F84="",$G84="",$H84="",$I84="",$J84="",$K84="",$L84="",$U84=""),"Missing Required Fields",IF(COUNTIF($M84:$S84,"Yes")=0,"Select a Meeting Day",IF(AND(OR($H84="In Person",$H84="Hybrid"),$T84=""),"Room Required",IF($AA84="Conflict","Room Conflict",IF($AB84="Conflict","Instructor Conflict",IF($AC84="Over Capacity","Over Capacity",IF($G84="Canceled","Canceled","Ready"))))))))</f>
        <v/>
      </c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28" t="n"/>
      <c r="J85" s="28" t="n"/>
      <c r="K85" s="15" t="n"/>
      <c r="L85" s="15" t="n"/>
      <c r="M85" s="5" t="n"/>
      <c r="N85" s="5" t="n"/>
      <c r="O85" s="5" t="n"/>
      <c r="P85" s="5" t="n"/>
      <c r="Q85" s="5" t="n"/>
      <c r="R85" s="5" t="n"/>
      <c r="S85" s="5" t="n"/>
      <c r="T85" s="5" t="n"/>
      <c r="U85" s="5" t="n"/>
      <c r="V85" s="5" t="n"/>
      <c r="W85" s="16">
        <f>IF(OR($K85="",$L85=""),"",ROUND(MOD($L85-$K85,1)*24,2))</f>
        <v/>
      </c>
      <c r="X85" s="16">
        <f>IF($W85="","",$W85*COUNTIF($M85:$S85,"Yes"))</f>
        <v/>
      </c>
      <c r="Y85" s="17">
        <f>IF($T85="","",IFERROR(INDEX(Rooms!$D$6:$D$101,MATCH($T85,Rooms!$A$6:$A$101,0)),""))</f>
        <v/>
      </c>
      <c r="Z85" s="29">
        <f>IF(OR($V85="",$Y85="",$Y85=0,$G85="Canceled"),"",$V85/$Y85)</f>
        <v/>
      </c>
      <c r="AA85" s="17">
        <f>IF(OR($A85="",$G85="Canceled",$H85="Online",$T85=""),"",IF(SUMPRODUCT(--($A$6:$A$155&lt;&gt;""),--($G$6:$G$155&lt;&gt;"Canceled"),--($I$6:$I$155&lt;=$J85),--($J$6:$J$155&gt;=$I85),--($K$6:$K$155&lt;$L85),--($L$6:$L$155&gt;$K85),--((($M$6:$M$155="Yes")*($M85="Yes")+($N$6:$N$155="Yes")*($N85="Yes")+($O$6:$O$155="Yes")*($O85="Yes")+($P$6:$P$155="Yes")*($P85="Yes")+($Q$6:$Q$155="Yes")*($Q85="Yes")+($R$6:$R$155="Yes")*($R85="Yes")+($S$6:$S$155="Yes")*($S85="Yes"))&gt;0),--($T$6:$T$155=$T85))&gt;1,"Conflict","Clear"))</f>
        <v/>
      </c>
      <c r="AB85" s="17">
        <f>IF(OR($A85="",$G85="Canceled",$U85=""),"",IF(SUMPRODUCT(--($A$6:$A$155&lt;&gt;""),--($G$6:$G$155&lt;&gt;"Canceled"),--($I$6:$I$155&lt;=$J85),--($J$6:$J$155&gt;=$I85),--($K$6:$K$155&lt;$L85),--($L$6:$L$155&gt;$K85),--((($M$6:$M$155="Yes")*($M85="Yes")+($N$6:$N$155="Yes")*($N85="Yes")+($O$6:$O$155="Yes")*($O85="Yes")+($P$6:$P$155="Yes")*($P85="Yes")+($Q$6:$Q$155="Yes")*($Q85="Yes")+($R$6:$R$155="Yes")*($R85="Yes")+($S$6:$S$155="Yes")*($S85="Yes"))&gt;0),--($U$6:$U$155=$U85))&gt;1,"Conflict","Clear"))</f>
        <v/>
      </c>
      <c r="AC85" s="17">
        <f>IF($A85="","",IF($G85="Canceled","Not Applicable",IF($H85="Online","Not Applicable",IF(OR($V85="",$Y85=""),"",IF($V85&gt;$Y85,"Over Capacity","Within Capacity")))))</f>
        <v/>
      </c>
      <c r="AD85" s="17">
        <f>IF($A85="","",IF(OR($B85="",$C85="",$D85="",$E85="",$F85="",$G85="",$H85="",$I85="",$J85="",$K85="",$L85="",$U85=""),"Missing Required Fields",IF(COUNTIF($M85:$S85,"Yes")=0,"Select a Meeting Day",IF(AND(OR($H85="In Person",$H85="Hybrid"),$T85=""),"Room Required",IF($AA85="Conflict","Room Conflict",IF($AB85="Conflict","Instructor Conflict",IF($AC85="Over Capacity","Over Capacity",IF($G85="Canceled","Canceled","Ready"))))))))</f>
        <v/>
      </c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28" t="n"/>
      <c r="J86" s="28" t="n"/>
      <c r="K86" s="15" t="n"/>
      <c r="L86" s="15" t="n"/>
      <c r="M86" s="5" t="n"/>
      <c r="N86" s="5" t="n"/>
      <c r="O86" s="5" t="n"/>
      <c r="P86" s="5" t="n"/>
      <c r="Q86" s="5" t="n"/>
      <c r="R86" s="5" t="n"/>
      <c r="S86" s="5" t="n"/>
      <c r="T86" s="5" t="n"/>
      <c r="U86" s="5" t="n"/>
      <c r="V86" s="5" t="n"/>
      <c r="W86" s="16">
        <f>IF(OR($K86="",$L86=""),"",ROUND(MOD($L86-$K86,1)*24,2))</f>
        <v/>
      </c>
      <c r="X86" s="16">
        <f>IF($W86="","",$W86*COUNTIF($M86:$S86,"Yes"))</f>
        <v/>
      </c>
      <c r="Y86" s="17">
        <f>IF($T86="","",IFERROR(INDEX(Rooms!$D$6:$D$101,MATCH($T86,Rooms!$A$6:$A$101,0)),""))</f>
        <v/>
      </c>
      <c r="Z86" s="29">
        <f>IF(OR($V86="",$Y86="",$Y86=0,$G86="Canceled"),"",$V86/$Y86)</f>
        <v/>
      </c>
      <c r="AA86" s="17">
        <f>IF(OR($A86="",$G86="Canceled",$H86="Online",$T86=""),"",IF(SUMPRODUCT(--($A$6:$A$155&lt;&gt;""),--($G$6:$G$155&lt;&gt;"Canceled"),--($I$6:$I$155&lt;=$J86),--($J$6:$J$155&gt;=$I86),--($K$6:$K$155&lt;$L86),--($L$6:$L$155&gt;$K86),--((($M$6:$M$155="Yes")*($M86="Yes")+($N$6:$N$155="Yes")*($N86="Yes")+($O$6:$O$155="Yes")*($O86="Yes")+($P$6:$P$155="Yes")*($P86="Yes")+($Q$6:$Q$155="Yes")*($Q86="Yes")+($R$6:$R$155="Yes")*($R86="Yes")+($S$6:$S$155="Yes")*($S86="Yes"))&gt;0),--($T$6:$T$155=$T86))&gt;1,"Conflict","Clear"))</f>
        <v/>
      </c>
      <c r="AB86" s="17">
        <f>IF(OR($A86="",$G86="Canceled",$U86=""),"",IF(SUMPRODUCT(--($A$6:$A$155&lt;&gt;""),--($G$6:$G$155&lt;&gt;"Canceled"),--($I$6:$I$155&lt;=$J86),--($J$6:$J$155&gt;=$I86),--($K$6:$K$155&lt;$L86),--($L$6:$L$155&gt;$K86),--((($M$6:$M$155="Yes")*($M86="Yes")+($N$6:$N$155="Yes")*($N86="Yes")+($O$6:$O$155="Yes")*($O86="Yes")+($P$6:$P$155="Yes")*($P86="Yes")+($Q$6:$Q$155="Yes")*($Q86="Yes")+($R$6:$R$155="Yes")*($R86="Yes")+($S$6:$S$155="Yes")*($S86="Yes"))&gt;0),--($U$6:$U$155=$U86))&gt;1,"Conflict","Clear"))</f>
        <v/>
      </c>
      <c r="AC86" s="17">
        <f>IF($A86="","",IF($G86="Canceled","Not Applicable",IF($H86="Online","Not Applicable",IF(OR($V86="",$Y86=""),"",IF($V86&gt;$Y86,"Over Capacity","Within Capacity")))))</f>
        <v/>
      </c>
      <c r="AD86" s="17">
        <f>IF($A86="","",IF(OR($B86="",$C86="",$D86="",$E86="",$F86="",$G86="",$H86="",$I86="",$J86="",$K86="",$L86="",$U86=""),"Missing Required Fields",IF(COUNTIF($M86:$S86,"Yes")=0,"Select a Meeting Day",IF(AND(OR($H86="In Person",$H86="Hybrid"),$T86=""),"Room Required",IF($AA86="Conflict","Room Conflict",IF($AB86="Conflict","Instructor Conflict",IF($AC86="Over Capacity","Over Capacity",IF($G86="Canceled","Canceled","Ready"))))))))</f>
        <v/>
      </c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28" t="n"/>
      <c r="J87" s="28" t="n"/>
      <c r="K87" s="15" t="n"/>
      <c r="L87" s="15" t="n"/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  <c r="W87" s="16">
        <f>IF(OR($K87="",$L87=""),"",ROUND(MOD($L87-$K87,1)*24,2))</f>
        <v/>
      </c>
      <c r="X87" s="16">
        <f>IF($W87="","",$W87*COUNTIF($M87:$S87,"Yes"))</f>
        <v/>
      </c>
      <c r="Y87" s="17">
        <f>IF($T87="","",IFERROR(INDEX(Rooms!$D$6:$D$101,MATCH($T87,Rooms!$A$6:$A$101,0)),""))</f>
        <v/>
      </c>
      <c r="Z87" s="29">
        <f>IF(OR($V87="",$Y87="",$Y87=0,$G87="Canceled"),"",$V87/$Y87)</f>
        <v/>
      </c>
      <c r="AA87" s="17">
        <f>IF(OR($A87="",$G87="Canceled",$H87="Online",$T87=""),"",IF(SUMPRODUCT(--($A$6:$A$155&lt;&gt;""),--($G$6:$G$155&lt;&gt;"Canceled"),--($I$6:$I$155&lt;=$J87),--($J$6:$J$155&gt;=$I87),--($K$6:$K$155&lt;$L87),--($L$6:$L$155&gt;$K87),--((($M$6:$M$155="Yes")*($M87="Yes")+($N$6:$N$155="Yes")*($N87="Yes")+($O$6:$O$155="Yes")*($O87="Yes")+($P$6:$P$155="Yes")*($P87="Yes")+($Q$6:$Q$155="Yes")*($Q87="Yes")+($R$6:$R$155="Yes")*($R87="Yes")+($S$6:$S$155="Yes")*($S87="Yes"))&gt;0),--($T$6:$T$155=$T87))&gt;1,"Conflict","Clear"))</f>
        <v/>
      </c>
      <c r="AB87" s="17">
        <f>IF(OR($A87="",$G87="Canceled",$U87=""),"",IF(SUMPRODUCT(--($A$6:$A$155&lt;&gt;""),--($G$6:$G$155&lt;&gt;"Canceled"),--($I$6:$I$155&lt;=$J87),--($J$6:$J$155&gt;=$I87),--($K$6:$K$155&lt;$L87),--($L$6:$L$155&gt;$K87),--((($M$6:$M$155="Yes")*($M87="Yes")+($N$6:$N$155="Yes")*($N87="Yes")+($O$6:$O$155="Yes")*($O87="Yes")+($P$6:$P$155="Yes")*($P87="Yes")+($Q$6:$Q$155="Yes")*($Q87="Yes")+($R$6:$R$155="Yes")*($R87="Yes")+($S$6:$S$155="Yes")*($S87="Yes"))&gt;0),--($U$6:$U$155=$U87))&gt;1,"Conflict","Clear"))</f>
        <v/>
      </c>
      <c r="AC87" s="17">
        <f>IF($A87="","",IF($G87="Canceled","Not Applicable",IF($H87="Online","Not Applicable",IF(OR($V87="",$Y87=""),"",IF($V87&gt;$Y87,"Over Capacity","Within Capacity")))))</f>
        <v/>
      </c>
      <c r="AD87" s="17">
        <f>IF($A87="","",IF(OR($B87="",$C87="",$D87="",$E87="",$F87="",$G87="",$H87="",$I87="",$J87="",$K87="",$L87="",$U87=""),"Missing Required Fields",IF(COUNTIF($M87:$S87,"Yes")=0,"Select a Meeting Day",IF(AND(OR($H87="In Person",$H87="Hybrid"),$T87=""),"Room Required",IF($AA87="Conflict","Room Conflict",IF($AB87="Conflict","Instructor Conflict",IF($AC87="Over Capacity","Over Capacity",IF($G87="Canceled","Canceled","Ready"))))))))</f>
        <v/>
      </c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28" t="n"/>
      <c r="J88" s="28" t="n"/>
      <c r="K88" s="15" t="n"/>
      <c r="L88" s="15" t="n"/>
      <c r="M88" s="5" t="n"/>
      <c r="N88" s="5" t="n"/>
      <c r="O88" s="5" t="n"/>
      <c r="P88" s="5" t="n"/>
      <c r="Q88" s="5" t="n"/>
      <c r="R88" s="5" t="n"/>
      <c r="S88" s="5" t="n"/>
      <c r="T88" s="5" t="n"/>
      <c r="U88" s="5" t="n"/>
      <c r="V88" s="5" t="n"/>
      <c r="W88" s="16">
        <f>IF(OR($K88="",$L88=""),"",ROUND(MOD($L88-$K88,1)*24,2))</f>
        <v/>
      </c>
      <c r="X88" s="16">
        <f>IF($W88="","",$W88*COUNTIF($M88:$S88,"Yes"))</f>
        <v/>
      </c>
      <c r="Y88" s="17">
        <f>IF($T88="","",IFERROR(INDEX(Rooms!$D$6:$D$101,MATCH($T88,Rooms!$A$6:$A$101,0)),""))</f>
        <v/>
      </c>
      <c r="Z88" s="29">
        <f>IF(OR($V88="",$Y88="",$Y88=0,$G88="Canceled"),"",$V88/$Y88)</f>
        <v/>
      </c>
      <c r="AA88" s="17">
        <f>IF(OR($A88="",$G88="Canceled",$H88="Online",$T88=""),"",IF(SUMPRODUCT(--($A$6:$A$155&lt;&gt;""),--($G$6:$G$155&lt;&gt;"Canceled"),--($I$6:$I$155&lt;=$J88),--($J$6:$J$155&gt;=$I88),--($K$6:$K$155&lt;$L88),--($L$6:$L$155&gt;$K88),--((($M$6:$M$155="Yes")*($M88="Yes")+($N$6:$N$155="Yes")*($N88="Yes")+($O$6:$O$155="Yes")*($O88="Yes")+($P$6:$P$155="Yes")*($P88="Yes")+($Q$6:$Q$155="Yes")*($Q88="Yes")+($R$6:$R$155="Yes")*($R88="Yes")+($S$6:$S$155="Yes")*($S88="Yes"))&gt;0),--($T$6:$T$155=$T88))&gt;1,"Conflict","Clear"))</f>
        <v/>
      </c>
      <c r="AB88" s="17">
        <f>IF(OR($A88="",$G88="Canceled",$U88=""),"",IF(SUMPRODUCT(--($A$6:$A$155&lt;&gt;""),--($G$6:$G$155&lt;&gt;"Canceled"),--($I$6:$I$155&lt;=$J88),--($J$6:$J$155&gt;=$I88),--($K$6:$K$155&lt;$L88),--($L$6:$L$155&gt;$K88),--((($M$6:$M$155="Yes")*($M88="Yes")+($N$6:$N$155="Yes")*($N88="Yes")+($O$6:$O$155="Yes")*($O88="Yes")+($P$6:$P$155="Yes")*($P88="Yes")+($Q$6:$Q$155="Yes")*($Q88="Yes")+($R$6:$R$155="Yes")*($R88="Yes")+($S$6:$S$155="Yes")*($S88="Yes"))&gt;0),--($U$6:$U$155=$U88))&gt;1,"Conflict","Clear"))</f>
        <v/>
      </c>
      <c r="AC88" s="17">
        <f>IF($A88="","",IF($G88="Canceled","Not Applicable",IF($H88="Online","Not Applicable",IF(OR($V88="",$Y88=""),"",IF($V88&gt;$Y88,"Over Capacity","Within Capacity")))))</f>
        <v/>
      </c>
      <c r="AD88" s="17">
        <f>IF($A88="","",IF(OR($B88="",$C88="",$D88="",$E88="",$F88="",$G88="",$H88="",$I88="",$J88="",$K88="",$L88="",$U88=""),"Missing Required Fields",IF(COUNTIF($M88:$S88,"Yes")=0,"Select a Meeting Day",IF(AND(OR($H88="In Person",$H88="Hybrid"),$T88=""),"Room Required",IF($AA88="Conflict","Room Conflict",IF($AB88="Conflict","Instructor Conflict",IF($AC88="Over Capacity","Over Capacity",IF($G88="Canceled","Canceled","Ready"))))))))</f>
        <v/>
      </c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28" t="n"/>
      <c r="J89" s="28" t="n"/>
      <c r="K89" s="15" t="n"/>
      <c r="L89" s="15" t="n"/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  <c r="W89" s="16">
        <f>IF(OR($K89="",$L89=""),"",ROUND(MOD($L89-$K89,1)*24,2))</f>
        <v/>
      </c>
      <c r="X89" s="16">
        <f>IF($W89="","",$W89*COUNTIF($M89:$S89,"Yes"))</f>
        <v/>
      </c>
      <c r="Y89" s="17">
        <f>IF($T89="","",IFERROR(INDEX(Rooms!$D$6:$D$101,MATCH($T89,Rooms!$A$6:$A$101,0)),""))</f>
        <v/>
      </c>
      <c r="Z89" s="29">
        <f>IF(OR($V89="",$Y89="",$Y89=0,$G89="Canceled"),"",$V89/$Y89)</f>
        <v/>
      </c>
      <c r="AA89" s="17">
        <f>IF(OR($A89="",$G89="Canceled",$H89="Online",$T89=""),"",IF(SUMPRODUCT(--($A$6:$A$155&lt;&gt;""),--($G$6:$G$155&lt;&gt;"Canceled"),--($I$6:$I$155&lt;=$J89),--($J$6:$J$155&gt;=$I89),--($K$6:$K$155&lt;$L89),--($L$6:$L$155&gt;$K89),--((($M$6:$M$155="Yes")*($M89="Yes")+($N$6:$N$155="Yes")*($N89="Yes")+($O$6:$O$155="Yes")*($O89="Yes")+($P$6:$P$155="Yes")*($P89="Yes")+($Q$6:$Q$155="Yes")*($Q89="Yes")+($R$6:$R$155="Yes")*($R89="Yes")+($S$6:$S$155="Yes")*($S89="Yes"))&gt;0),--($T$6:$T$155=$T89))&gt;1,"Conflict","Clear"))</f>
        <v/>
      </c>
      <c r="AB89" s="17">
        <f>IF(OR($A89="",$G89="Canceled",$U89=""),"",IF(SUMPRODUCT(--($A$6:$A$155&lt;&gt;""),--($G$6:$G$155&lt;&gt;"Canceled"),--($I$6:$I$155&lt;=$J89),--($J$6:$J$155&gt;=$I89),--($K$6:$K$155&lt;$L89),--($L$6:$L$155&gt;$K89),--((($M$6:$M$155="Yes")*($M89="Yes")+($N$6:$N$155="Yes")*($N89="Yes")+($O$6:$O$155="Yes")*($O89="Yes")+($P$6:$P$155="Yes")*($P89="Yes")+($Q$6:$Q$155="Yes")*($Q89="Yes")+($R$6:$R$155="Yes")*($R89="Yes")+($S$6:$S$155="Yes")*($S89="Yes"))&gt;0),--($U$6:$U$155=$U89))&gt;1,"Conflict","Clear"))</f>
        <v/>
      </c>
      <c r="AC89" s="17">
        <f>IF($A89="","",IF($G89="Canceled","Not Applicable",IF($H89="Online","Not Applicable",IF(OR($V89="",$Y89=""),"",IF($V89&gt;$Y89,"Over Capacity","Within Capacity")))))</f>
        <v/>
      </c>
      <c r="AD89" s="17">
        <f>IF($A89="","",IF(OR($B89="",$C89="",$D89="",$E89="",$F89="",$G89="",$H89="",$I89="",$J89="",$K89="",$L89="",$U89=""),"Missing Required Fields",IF(COUNTIF($M89:$S89,"Yes")=0,"Select a Meeting Day",IF(AND(OR($H89="In Person",$H89="Hybrid"),$T89=""),"Room Required",IF($AA89="Conflict","Room Conflict",IF($AB89="Conflict","Instructor Conflict",IF($AC89="Over Capacity","Over Capacity",IF($G89="Canceled","Canceled","Ready"))))))))</f>
        <v/>
      </c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28" t="n"/>
      <c r="J90" s="28" t="n"/>
      <c r="K90" s="15" t="n"/>
      <c r="L90" s="15" t="n"/>
      <c r="M90" s="5" t="n"/>
      <c r="N90" s="5" t="n"/>
      <c r="O90" s="5" t="n"/>
      <c r="P90" s="5" t="n"/>
      <c r="Q90" s="5" t="n"/>
      <c r="R90" s="5" t="n"/>
      <c r="S90" s="5" t="n"/>
      <c r="T90" s="5" t="n"/>
      <c r="U90" s="5" t="n"/>
      <c r="V90" s="5" t="n"/>
      <c r="W90" s="16">
        <f>IF(OR($K90="",$L90=""),"",ROUND(MOD($L90-$K90,1)*24,2))</f>
        <v/>
      </c>
      <c r="X90" s="16">
        <f>IF($W90="","",$W90*COUNTIF($M90:$S90,"Yes"))</f>
        <v/>
      </c>
      <c r="Y90" s="17">
        <f>IF($T90="","",IFERROR(INDEX(Rooms!$D$6:$D$101,MATCH($T90,Rooms!$A$6:$A$101,0)),""))</f>
        <v/>
      </c>
      <c r="Z90" s="29">
        <f>IF(OR($V90="",$Y90="",$Y90=0,$G90="Canceled"),"",$V90/$Y90)</f>
        <v/>
      </c>
      <c r="AA90" s="17">
        <f>IF(OR($A90="",$G90="Canceled",$H90="Online",$T90=""),"",IF(SUMPRODUCT(--($A$6:$A$155&lt;&gt;""),--($G$6:$G$155&lt;&gt;"Canceled"),--($I$6:$I$155&lt;=$J90),--($J$6:$J$155&gt;=$I90),--($K$6:$K$155&lt;$L90),--($L$6:$L$155&gt;$K90),--((($M$6:$M$155="Yes")*($M90="Yes")+($N$6:$N$155="Yes")*($N90="Yes")+($O$6:$O$155="Yes")*($O90="Yes")+($P$6:$P$155="Yes")*($P90="Yes")+($Q$6:$Q$155="Yes")*($Q90="Yes")+($R$6:$R$155="Yes")*($R90="Yes")+($S$6:$S$155="Yes")*($S90="Yes"))&gt;0),--($T$6:$T$155=$T90))&gt;1,"Conflict","Clear"))</f>
        <v/>
      </c>
      <c r="AB90" s="17">
        <f>IF(OR($A90="",$G90="Canceled",$U90=""),"",IF(SUMPRODUCT(--($A$6:$A$155&lt;&gt;""),--($G$6:$G$155&lt;&gt;"Canceled"),--($I$6:$I$155&lt;=$J90),--($J$6:$J$155&gt;=$I90),--($K$6:$K$155&lt;$L90),--($L$6:$L$155&gt;$K90),--((($M$6:$M$155="Yes")*($M90="Yes")+($N$6:$N$155="Yes")*($N90="Yes")+($O$6:$O$155="Yes")*($O90="Yes")+($P$6:$P$155="Yes")*($P90="Yes")+($Q$6:$Q$155="Yes")*($Q90="Yes")+($R$6:$R$155="Yes")*($R90="Yes")+($S$6:$S$155="Yes")*($S90="Yes"))&gt;0),--($U$6:$U$155=$U90))&gt;1,"Conflict","Clear"))</f>
        <v/>
      </c>
      <c r="AC90" s="17">
        <f>IF($A90="","",IF($G90="Canceled","Not Applicable",IF($H90="Online","Not Applicable",IF(OR($V90="",$Y90=""),"",IF($V90&gt;$Y90,"Over Capacity","Within Capacity")))))</f>
        <v/>
      </c>
      <c r="AD90" s="17">
        <f>IF($A90="","",IF(OR($B90="",$C90="",$D90="",$E90="",$F90="",$G90="",$H90="",$I90="",$J90="",$K90="",$L90="",$U90=""),"Missing Required Fields",IF(COUNTIF($M90:$S90,"Yes")=0,"Select a Meeting Day",IF(AND(OR($H90="In Person",$H90="Hybrid"),$T90=""),"Room Required",IF($AA90="Conflict","Room Conflict",IF($AB90="Conflict","Instructor Conflict",IF($AC90="Over Capacity","Over Capacity",IF($G90="Canceled","Canceled","Ready"))))))))</f>
        <v/>
      </c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28" t="n"/>
      <c r="J91" s="28" t="n"/>
      <c r="K91" s="15" t="n"/>
      <c r="L91" s="15" t="n"/>
      <c r="M91" s="5" t="n"/>
      <c r="N91" s="5" t="n"/>
      <c r="O91" s="5" t="n"/>
      <c r="P91" s="5" t="n"/>
      <c r="Q91" s="5" t="n"/>
      <c r="R91" s="5" t="n"/>
      <c r="S91" s="5" t="n"/>
      <c r="T91" s="5" t="n"/>
      <c r="U91" s="5" t="n"/>
      <c r="V91" s="5" t="n"/>
      <c r="W91" s="16">
        <f>IF(OR($K91="",$L91=""),"",ROUND(MOD($L91-$K91,1)*24,2))</f>
        <v/>
      </c>
      <c r="X91" s="16">
        <f>IF($W91="","",$W91*COUNTIF($M91:$S91,"Yes"))</f>
        <v/>
      </c>
      <c r="Y91" s="17">
        <f>IF($T91="","",IFERROR(INDEX(Rooms!$D$6:$D$101,MATCH($T91,Rooms!$A$6:$A$101,0)),""))</f>
        <v/>
      </c>
      <c r="Z91" s="29">
        <f>IF(OR($V91="",$Y91="",$Y91=0,$G91="Canceled"),"",$V91/$Y91)</f>
        <v/>
      </c>
      <c r="AA91" s="17">
        <f>IF(OR($A91="",$G91="Canceled",$H91="Online",$T91=""),"",IF(SUMPRODUCT(--($A$6:$A$155&lt;&gt;""),--($G$6:$G$155&lt;&gt;"Canceled"),--($I$6:$I$155&lt;=$J91),--($J$6:$J$155&gt;=$I91),--($K$6:$K$155&lt;$L91),--($L$6:$L$155&gt;$K91),--((($M$6:$M$155="Yes")*($M91="Yes")+($N$6:$N$155="Yes")*($N91="Yes")+($O$6:$O$155="Yes")*($O91="Yes")+($P$6:$P$155="Yes")*($P91="Yes")+($Q$6:$Q$155="Yes")*($Q91="Yes")+($R$6:$R$155="Yes")*($R91="Yes")+($S$6:$S$155="Yes")*($S91="Yes"))&gt;0),--($T$6:$T$155=$T91))&gt;1,"Conflict","Clear"))</f>
        <v/>
      </c>
      <c r="AB91" s="17">
        <f>IF(OR($A91="",$G91="Canceled",$U91=""),"",IF(SUMPRODUCT(--($A$6:$A$155&lt;&gt;""),--($G$6:$G$155&lt;&gt;"Canceled"),--($I$6:$I$155&lt;=$J91),--($J$6:$J$155&gt;=$I91),--($K$6:$K$155&lt;$L91),--($L$6:$L$155&gt;$K91),--((($M$6:$M$155="Yes")*($M91="Yes")+($N$6:$N$155="Yes")*($N91="Yes")+($O$6:$O$155="Yes")*($O91="Yes")+($P$6:$P$155="Yes")*($P91="Yes")+($Q$6:$Q$155="Yes")*($Q91="Yes")+($R$6:$R$155="Yes")*($R91="Yes")+($S$6:$S$155="Yes")*($S91="Yes"))&gt;0),--($U$6:$U$155=$U91))&gt;1,"Conflict","Clear"))</f>
        <v/>
      </c>
      <c r="AC91" s="17">
        <f>IF($A91="","",IF($G91="Canceled","Not Applicable",IF($H91="Online","Not Applicable",IF(OR($V91="",$Y91=""),"",IF($V91&gt;$Y91,"Over Capacity","Within Capacity")))))</f>
        <v/>
      </c>
      <c r="AD91" s="17">
        <f>IF($A91="","",IF(OR($B91="",$C91="",$D91="",$E91="",$F91="",$G91="",$H91="",$I91="",$J91="",$K91="",$L91="",$U91=""),"Missing Required Fields",IF(COUNTIF($M91:$S91,"Yes")=0,"Select a Meeting Day",IF(AND(OR($H91="In Person",$H91="Hybrid"),$T91=""),"Room Required",IF($AA91="Conflict","Room Conflict",IF($AB91="Conflict","Instructor Conflict",IF($AC91="Over Capacity","Over Capacity",IF($G91="Canceled","Canceled","Ready"))))))))</f>
        <v/>
      </c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28" t="n"/>
      <c r="J92" s="28" t="n"/>
      <c r="K92" s="15" t="n"/>
      <c r="L92" s="15" t="n"/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16">
        <f>IF(OR($K92="",$L92=""),"",ROUND(MOD($L92-$K92,1)*24,2))</f>
        <v/>
      </c>
      <c r="X92" s="16">
        <f>IF($W92="","",$W92*COUNTIF($M92:$S92,"Yes"))</f>
        <v/>
      </c>
      <c r="Y92" s="17">
        <f>IF($T92="","",IFERROR(INDEX(Rooms!$D$6:$D$101,MATCH($T92,Rooms!$A$6:$A$101,0)),""))</f>
        <v/>
      </c>
      <c r="Z92" s="29">
        <f>IF(OR($V92="",$Y92="",$Y92=0,$G92="Canceled"),"",$V92/$Y92)</f>
        <v/>
      </c>
      <c r="AA92" s="17">
        <f>IF(OR($A92="",$G92="Canceled",$H92="Online",$T92=""),"",IF(SUMPRODUCT(--($A$6:$A$155&lt;&gt;""),--($G$6:$G$155&lt;&gt;"Canceled"),--($I$6:$I$155&lt;=$J92),--($J$6:$J$155&gt;=$I92),--($K$6:$K$155&lt;$L92),--($L$6:$L$155&gt;$K92),--((($M$6:$M$155="Yes")*($M92="Yes")+($N$6:$N$155="Yes")*($N92="Yes")+($O$6:$O$155="Yes")*($O92="Yes")+($P$6:$P$155="Yes")*($P92="Yes")+($Q$6:$Q$155="Yes")*($Q92="Yes")+($R$6:$R$155="Yes")*($R92="Yes")+($S$6:$S$155="Yes")*($S92="Yes"))&gt;0),--($T$6:$T$155=$T92))&gt;1,"Conflict","Clear"))</f>
        <v/>
      </c>
      <c r="AB92" s="17">
        <f>IF(OR($A92="",$G92="Canceled",$U92=""),"",IF(SUMPRODUCT(--($A$6:$A$155&lt;&gt;""),--($G$6:$G$155&lt;&gt;"Canceled"),--($I$6:$I$155&lt;=$J92),--($J$6:$J$155&gt;=$I92),--($K$6:$K$155&lt;$L92),--($L$6:$L$155&gt;$K92),--((($M$6:$M$155="Yes")*($M92="Yes")+($N$6:$N$155="Yes")*($N92="Yes")+($O$6:$O$155="Yes")*($O92="Yes")+($P$6:$P$155="Yes")*($P92="Yes")+($Q$6:$Q$155="Yes")*($Q92="Yes")+($R$6:$R$155="Yes")*($R92="Yes")+($S$6:$S$155="Yes")*($S92="Yes"))&gt;0),--($U$6:$U$155=$U92))&gt;1,"Conflict","Clear"))</f>
        <v/>
      </c>
      <c r="AC92" s="17">
        <f>IF($A92="","",IF($G92="Canceled","Not Applicable",IF($H92="Online","Not Applicable",IF(OR($V92="",$Y92=""),"",IF($V92&gt;$Y92,"Over Capacity","Within Capacity")))))</f>
        <v/>
      </c>
      <c r="AD92" s="17">
        <f>IF($A92="","",IF(OR($B92="",$C92="",$D92="",$E92="",$F92="",$G92="",$H92="",$I92="",$J92="",$K92="",$L92="",$U92=""),"Missing Required Fields",IF(COUNTIF($M92:$S92,"Yes")=0,"Select a Meeting Day",IF(AND(OR($H92="In Person",$H92="Hybrid"),$T92=""),"Room Required",IF($AA92="Conflict","Room Conflict",IF($AB92="Conflict","Instructor Conflict",IF($AC92="Over Capacity","Over Capacity",IF($G92="Canceled","Canceled","Ready"))))))))</f>
        <v/>
      </c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28" t="n"/>
      <c r="J93" s="28" t="n"/>
      <c r="K93" s="15" t="n"/>
      <c r="L93" s="15" t="n"/>
      <c r="M93" s="5" t="n"/>
      <c r="N93" s="5" t="n"/>
      <c r="O93" s="5" t="n"/>
      <c r="P93" s="5" t="n"/>
      <c r="Q93" s="5" t="n"/>
      <c r="R93" s="5" t="n"/>
      <c r="S93" s="5" t="n"/>
      <c r="T93" s="5" t="n"/>
      <c r="U93" s="5" t="n"/>
      <c r="V93" s="5" t="n"/>
      <c r="W93" s="16">
        <f>IF(OR($K93="",$L93=""),"",ROUND(MOD($L93-$K93,1)*24,2))</f>
        <v/>
      </c>
      <c r="X93" s="16">
        <f>IF($W93="","",$W93*COUNTIF($M93:$S93,"Yes"))</f>
        <v/>
      </c>
      <c r="Y93" s="17">
        <f>IF($T93="","",IFERROR(INDEX(Rooms!$D$6:$D$101,MATCH($T93,Rooms!$A$6:$A$101,0)),""))</f>
        <v/>
      </c>
      <c r="Z93" s="29">
        <f>IF(OR($V93="",$Y93="",$Y93=0,$G93="Canceled"),"",$V93/$Y93)</f>
        <v/>
      </c>
      <c r="AA93" s="17">
        <f>IF(OR($A93="",$G93="Canceled",$H93="Online",$T93=""),"",IF(SUMPRODUCT(--($A$6:$A$155&lt;&gt;""),--($G$6:$G$155&lt;&gt;"Canceled"),--($I$6:$I$155&lt;=$J93),--($J$6:$J$155&gt;=$I93),--($K$6:$K$155&lt;$L93),--($L$6:$L$155&gt;$K93),--((($M$6:$M$155="Yes")*($M93="Yes")+($N$6:$N$155="Yes")*($N93="Yes")+($O$6:$O$155="Yes")*($O93="Yes")+($P$6:$P$155="Yes")*($P93="Yes")+($Q$6:$Q$155="Yes")*($Q93="Yes")+($R$6:$R$155="Yes")*($R93="Yes")+($S$6:$S$155="Yes")*($S93="Yes"))&gt;0),--($T$6:$T$155=$T93))&gt;1,"Conflict","Clear"))</f>
        <v/>
      </c>
      <c r="AB93" s="17">
        <f>IF(OR($A93="",$G93="Canceled",$U93=""),"",IF(SUMPRODUCT(--($A$6:$A$155&lt;&gt;""),--($G$6:$G$155&lt;&gt;"Canceled"),--($I$6:$I$155&lt;=$J93),--($J$6:$J$155&gt;=$I93),--($K$6:$K$155&lt;$L93),--($L$6:$L$155&gt;$K93),--((($M$6:$M$155="Yes")*($M93="Yes")+($N$6:$N$155="Yes")*($N93="Yes")+($O$6:$O$155="Yes")*($O93="Yes")+($P$6:$P$155="Yes")*($P93="Yes")+($Q$6:$Q$155="Yes")*($Q93="Yes")+($R$6:$R$155="Yes")*($R93="Yes")+($S$6:$S$155="Yes")*($S93="Yes"))&gt;0),--($U$6:$U$155=$U93))&gt;1,"Conflict","Clear"))</f>
        <v/>
      </c>
      <c r="AC93" s="17">
        <f>IF($A93="","",IF($G93="Canceled","Not Applicable",IF($H93="Online","Not Applicable",IF(OR($V93="",$Y93=""),"",IF($V93&gt;$Y93,"Over Capacity","Within Capacity")))))</f>
        <v/>
      </c>
      <c r="AD93" s="17">
        <f>IF($A93="","",IF(OR($B93="",$C93="",$D93="",$E93="",$F93="",$G93="",$H93="",$I93="",$J93="",$K93="",$L93="",$U93=""),"Missing Required Fields",IF(COUNTIF($M93:$S93,"Yes")=0,"Select a Meeting Day",IF(AND(OR($H93="In Person",$H93="Hybrid"),$T93=""),"Room Required",IF($AA93="Conflict","Room Conflict",IF($AB93="Conflict","Instructor Conflict",IF($AC93="Over Capacity","Over Capacity",IF($G93="Canceled","Canceled","Ready"))))))))</f>
        <v/>
      </c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28" t="n"/>
      <c r="J94" s="28" t="n"/>
      <c r="K94" s="15" t="n"/>
      <c r="L94" s="15" t="n"/>
      <c r="M94" s="5" t="n"/>
      <c r="N94" s="5" t="n"/>
      <c r="O94" s="5" t="n"/>
      <c r="P94" s="5" t="n"/>
      <c r="Q94" s="5" t="n"/>
      <c r="R94" s="5" t="n"/>
      <c r="S94" s="5" t="n"/>
      <c r="T94" s="5" t="n"/>
      <c r="U94" s="5" t="n"/>
      <c r="V94" s="5" t="n"/>
      <c r="W94" s="16">
        <f>IF(OR($K94="",$L94=""),"",ROUND(MOD($L94-$K94,1)*24,2))</f>
        <v/>
      </c>
      <c r="X94" s="16">
        <f>IF($W94="","",$W94*COUNTIF($M94:$S94,"Yes"))</f>
        <v/>
      </c>
      <c r="Y94" s="17">
        <f>IF($T94="","",IFERROR(INDEX(Rooms!$D$6:$D$101,MATCH($T94,Rooms!$A$6:$A$101,0)),""))</f>
        <v/>
      </c>
      <c r="Z94" s="29">
        <f>IF(OR($V94="",$Y94="",$Y94=0,$G94="Canceled"),"",$V94/$Y94)</f>
        <v/>
      </c>
      <c r="AA94" s="17">
        <f>IF(OR($A94="",$G94="Canceled",$H94="Online",$T94=""),"",IF(SUMPRODUCT(--($A$6:$A$155&lt;&gt;""),--($G$6:$G$155&lt;&gt;"Canceled"),--($I$6:$I$155&lt;=$J94),--($J$6:$J$155&gt;=$I94),--($K$6:$K$155&lt;$L94),--($L$6:$L$155&gt;$K94),--((($M$6:$M$155="Yes")*($M94="Yes")+($N$6:$N$155="Yes")*($N94="Yes")+($O$6:$O$155="Yes")*($O94="Yes")+($P$6:$P$155="Yes")*($P94="Yes")+($Q$6:$Q$155="Yes")*($Q94="Yes")+($R$6:$R$155="Yes")*($R94="Yes")+($S$6:$S$155="Yes")*($S94="Yes"))&gt;0),--($T$6:$T$155=$T94))&gt;1,"Conflict","Clear"))</f>
        <v/>
      </c>
      <c r="AB94" s="17">
        <f>IF(OR($A94="",$G94="Canceled",$U94=""),"",IF(SUMPRODUCT(--($A$6:$A$155&lt;&gt;""),--($G$6:$G$155&lt;&gt;"Canceled"),--($I$6:$I$155&lt;=$J94),--($J$6:$J$155&gt;=$I94),--($K$6:$K$155&lt;$L94),--($L$6:$L$155&gt;$K94),--((($M$6:$M$155="Yes")*($M94="Yes")+($N$6:$N$155="Yes")*($N94="Yes")+($O$6:$O$155="Yes")*($O94="Yes")+($P$6:$P$155="Yes")*($P94="Yes")+($Q$6:$Q$155="Yes")*($Q94="Yes")+($R$6:$R$155="Yes")*($R94="Yes")+($S$6:$S$155="Yes")*($S94="Yes"))&gt;0),--($U$6:$U$155=$U94))&gt;1,"Conflict","Clear"))</f>
        <v/>
      </c>
      <c r="AC94" s="17">
        <f>IF($A94="","",IF($G94="Canceled","Not Applicable",IF($H94="Online","Not Applicable",IF(OR($V94="",$Y94=""),"",IF($V94&gt;$Y94,"Over Capacity","Within Capacity")))))</f>
        <v/>
      </c>
      <c r="AD94" s="17">
        <f>IF($A94="","",IF(OR($B94="",$C94="",$D94="",$E94="",$F94="",$G94="",$H94="",$I94="",$J94="",$K94="",$L94="",$U94=""),"Missing Required Fields",IF(COUNTIF($M94:$S94,"Yes")=0,"Select a Meeting Day",IF(AND(OR($H94="In Person",$H94="Hybrid"),$T94=""),"Room Required",IF($AA94="Conflict","Room Conflict",IF($AB94="Conflict","Instructor Conflict",IF($AC94="Over Capacity","Over Capacity",IF($G94="Canceled","Canceled","Ready"))))))))</f>
        <v/>
      </c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28" t="n"/>
      <c r="J95" s="28" t="n"/>
      <c r="K95" s="15" t="n"/>
      <c r="L95" s="15" t="n"/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16">
        <f>IF(OR($K95="",$L95=""),"",ROUND(MOD($L95-$K95,1)*24,2))</f>
        <v/>
      </c>
      <c r="X95" s="16">
        <f>IF($W95="","",$W95*COUNTIF($M95:$S95,"Yes"))</f>
        <v/>
      </c>
      <c r="Y95" s="17">
        <f>IF($T95="","",IFERROR(INDEX(Rooms!$D$6:$D$101,MATCH($T95,Rooms!$A$6:$A$101,0)),""))</f>
        <v/>
      </c>
      <c r="Z95" s="29">
        <f>IF(OR($V95="",$Y95="",$Y95=0,$G95="Canceled"),"",$V95/$Y95)</f>
        <v/>
      </c>
      <c r="AA95" s="17">
        <f>IF(OR($A95="",$G95="Canceled",$H95="Online",$T95=""),"",IF(SUMPRODUCT(--($A$6:$A$155&lt;&gt;""),--($G$6:$G$155&lt;&gt;"Canceled"),--($I$6:$I$155&lt;=$J95),--($J$6:$J$155&gt;=$I95),--($K$6:$K$155&lt;$L95),--($L$6:$L$155&gt;$K95),--((($M$6:$M$155="Yes")*($M95="Yes")+($N$6:$N$155="Yes")*($N95="Yes")+($O$6:$O$155="Yes")*($O95="Yes")+($P$6:$P$155="Yes")*($P95="Yes")+($Q$6:$Q$155="Yes")*($Q95="Yes")+($R$6:$R$155="Yes")*($R95="Yes")+($S$6:$S$155="Yes")*($S95="Yes"))&gt;0),--($T$6:$T$155=$T95))&gt;1,"Conflict","Clear"))</f>
        <v/>
      </c>
      <c r="AB95" s="17">
        <f>IF(OR($A95="",$G95="Canceled",$U95=""),"",IF(SUMPRODUCT(--($A$6:$A$155&lt;&gt;""),--($G$6:$G$155&lt;&gt;"Canceled"),--($I$6:$I$155&lt;=$J95),--($J$6:$J$155&gt;=$I95),--($K$6:$K$155&lt;$L95),--($L$6:$L$155&gt;$K95),--((($M$6:$M$155="Yes")*($M95="Yes")+($N$6:$N$155="Yes")*($N95="Yes")+($O$6:$O$155="Yes")*($O95="Yes")+($P$6:$P$155="Yes")*($P95="Yes")+($Q$6:$Q$155="Yes")*($Q95="Yes")+($R$6:$R$155="Yes")*($R95="Yes")+($S$6:$S$155="Yes")*($S95="Yes"))&gt;0),--($U$6:$U$155=$U95))&gt;1,"Conflict","Clear"))</f>
        <v/>
      </c>
      <c r="AC95" s="17">
        <f>IF($A95="","",IF($G95="Canceled","Not Applicable",IF($H95="Online","Not Applicable",IF(OR($V95="",$Y95=""),"",IF($V95&gt;$Y95,"Over Capacity","Within Capacity")))))</f>
        <v/>
      </c>
      <c r="AD95" s="17">
        <f>IF($A95="","",IF(OR($B95="",$C95="",$D95="",$E95="",$F95="",$G95="",$H95="",$I95="",$J95="",$K95="",$L95="",$U95=""),"Missing Required Fields",IF(COUNTIF($M95:$S95,"Yes")=0,"Select a Meeting Day",IF(AND(OR($H95="In Person",$H95="Hybrid"),$T95=""),"Room Required",IF($AA95="Conflict","Room Conflict",IF($AB95="Conflict","Instructor Conflict",IF($AC95="Over Capacity","Over Capacity",IF($G95="Canceled","Canceled","Ready"))))))))</f>
        <v/>
      </c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28" t="n"/>
      <c r="J96" s="28" t="n"/>
      <c r="K96" s="15" t="n"/>
      <c r="L96" s="15" t="n"/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  <c r="W96" s="16">
        <f>IF(OR($K96="",$L96=""),"",ROUND(MOD($L96-$K96,1)*24,2))</f>
        <v/>
      </c>
      <c r="X96" s="16">
        <f>IF($W96="","",$W96*COUNTIF($M96:$S96,"Yes"))</f>
        <v/>
      </c>
      <c r="Y96" s="17">
        <f>IF($T96="","",IFERROR(INDEX(Rooms!$D$6:$D$101,MATCH($T96,Rooms!$A$6:$A$101,0)),""))</f>
        <v/>
      </c>
      <c r="Z96" s="29">
        <f>IF(OR($V96="",$Y96="",$Y96=0,$G96="Canceled"),"",$V96/$Y96)</f>
        <v/>
      </c>
      <c r="AA96" s="17">
        <f>IF(OR($A96="",$G96="Canceled",$H96="Online",$T96=""),"",IF(SUMPRODUCT(--($A$6:$A$155&lt;&gt;""),--($G$6:$G$155&lt;&gt;"Canceled"),--($I$6:$I$155&lt;=$J96),--($J$6:$J$155&gt;=$I96),--($K$6:$K$155&lt;$L96),--($L$6:$L$155&gt;$K96),--((($M$6:$M$155="Yes")*($M96="Yes")+($N$6:$N$155="Yes")*($N96="Yes")+($O$6:$O$155="Yes")*($O96="Yes")+($P$6:$P$155="Yes")*($P96="Yes")+($Q$6:$Q$155="Yes")*($Q96="Yes")+($R$6:$R$155="Yes")*($R96="Yes")+($S$6:$S$155="Yes")*($S96="Yes"))&gt;0),--($T$6:$T$155=$T96))&gt;1,"Conflict","Clear"))</f>
        <v/>
      </c>
      <c r="AB96" s="17">
        <f>IF(OR($A96="",$G96="Canceled",$U96=""),"",IF(SUMPRODUCT(--($A$6:$A$155&lt;&gt;""),--($G$6:$G$155&lt;&gt;"Canceled"),--($I$6:$I$155&lt;=$J96),--($J$6:$J$155&gt;=$I96),--($K$6:$K$155&lt;$L96),--($L$6:$L$155&gt;$K96),--((($M$6:$M$155="Yes")*($M96="Yes")+($N$6:$N$155="Yes")*($N96="Yes")+($O$6:$O$155="Yes")*($O96="Yes")+($P$6:$P$155="Yes")*($P96="Yes")+($Q$6:$Q$155="Yes")*($Q96="Yes")+($R$6:$R$155="Yes")*($R96="Yes")+($S$6:$S$155="Yes")*($S96="Yes"))&gt;0),--($U$6:$U$155=$U96))&gt;1,"Conflict","Clear"))</f>
        <v/>
      </c>
      <c r="AC96" s="17">
        <f>IF($A96="","",IF($G96="Canceled","Not Applicable",IF($H96="Online","Not Applicable",IF(OR($V96="",$Y96=""),"",IF($V96&gt;$Y96,"Over Capacity","Within Capacity")))))</f>
        <v/>
      </c>
      <c r="AD96" s="17">
        <f>IF($A96="","",IF(OR($B96="",$C96="",$D96="",$E96="",$F96="",$G96="",$H96="",$I96="",$J96="",$K96="",$L96="",$U96=""),"Missing Required Fields",IF(COUNTIF($M96:$S96,"Yes")=0,"Select a Meeting Day",IF(AND(OR($H96="In Person",$H96="Hybrid"),$T96=""),"Room Required",IF($AA96="Conflict","Room Conflict",IF($AB96="Conflict","Instructor Conflict",IF($AC96="Over Capacity","Over Capacity",IF($G96="Canceled","Canceled","Ready"))))))))</f>
        <v/>
      </c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28" t="n"/>
      <c r="J97" s="28" t="n"/>
      <c r="K97" s="15" t="n"/>
      <c r="L97" s="15" t="n"/>
      <c r="M97" s="5" t="n"/>
      <c r="N97" s="5" t="n"/>
      <c r="O97" s="5" t="n"/>
      <c r="P97" s="5" t="n"/>
      <c r="Q97" s="5" t="n"/>
      <c r="R97" s="5" t="n"/>
      <c r="S97" s="5" t="n"/>
      <c r="T97" s="5" t="n"/>
      <c r="U97" s="5" t="n"/>
      <c r="V97" s="5" t="n"/>
      <c r="W97" s="16">
        <f>IF(OR($K97="",$L97=""),"",ROUND(MOD($L97-$K97,1)*24,2))</f>
        <v/>
      </c>
      <c r="X97" s="16">
        <f>IF($W97="","",$W97*COUNTIF($M97:$S97,"Yes"))</f>
        <v/>
      </c>
      <c r="Y97" s="17">
        <f>IF($T97="","",IFERROR(INDEX(Rooms!$D$6:$D$101,MATCH($T97,Rooms!$A$6:$A$101,0)),""))</f>
        <v/>
      </c>
      <c r="Z97" s="29">
        <f>IF(OR($V97="",$Y97="",$Y97=0,$G97="Canceled"),"",$V97/$Y97)</f>
        <v/>
      </c>
      <c r="AA97" s="17">
        <f>IF(OR($A97="",$G97="Canceled",$H97="Online",$T97=""),"",IF(SUMPRODUCT(--($A$6:$A$155&lt;&gt;""),--($G$6:$G$155&lt;&gt;"Canceled"),--($I$6:$I$155&lt;=$J97),--($J$6:$J$155&gt;=$I97),--($K$6:$K$155&lt;$L97),--($L$6:$L$155&gt;$K97),--((($M$6:$M$155="Yes")*($M97="Yes")+($N$6:$N$155="Yes")*($N97="Yes")+($O$6:$O$155="Yes")*($O97="Yes")+($P$6:$P$155="Yes")*($P97="Yes")+($Q$6:$Q$155="Yes")*($Q97="Yes")+($R$6:$R$155="Yes")*($R97="Yes")+($S$6:$S$155="Yes")*($S97="Yes"))&gt;0),--($T$6:$T$155=$T97))&gt;1,"Conflict","Clear"))</f>
        <v/>
      </c>
      <c r="AB97" s="17">
        <f>IF(OR($A97="",$G97="Canceled",$U97=""),"",IF(SUMPRODUCT(--($A$6:$A$155&lt;&gt;""),--($G$6:$G$155&lt;&gt;"Canceled"),--($I$6:$I$155&lt;=$J97),--($J$6:$J$155&gt;=$I97),--($K$6:$K$155&lt;$L97),--($L$6:$L$155&gt;$K97),--((($M$6:$M$155="Yes")*($M97="Yes")+($N$6:$N$155="Yes")*($N97="Yes")+($O$6:$O$155="Yes")*($O97="Yes")+($P$6:$P$155="Yes")*($P97="Yes")+($Q$6:$Q$155="Yes")*($Q97="Yes")+($R$6:$R$155="Yes")*($R97="Yes")+($S$6:$S$155="Yes")*($S97="Yes"))&gt;0),--($U$6:$U$155=$U97))&gt;1,"Conflict","Clear"))</f>
        <v/>
      </c>
      <c r="AC97" s="17">
        <f>IF($A97="","",IF($G97="Canceled","Not Applicable",IF($H97="Online","Not Applicable",IF(OR($V97="",$Y97=""),"",IF($V97&gt;$Y97,"Over Capacity","Within Capacity")))))</f>
        <v/>
      </c>
      <c r="AD97" s="17">
        <f>IF($A97="","",IF(OR($B97="",$C97="",$D97="",$E97="",$F97="",$G97="",$H97="",$I97="",$J97="",$K97="",$L97="",$U97=""),"Missing Required Fields",IF(COUNTIF($M97:$S97,"Yes")=0,"Select a Meeting Day",IF(AND(OR($H97="In Person",$H97="Hybrid"),$T97=""),"Room Required",IF($AA97="Conflict","Room Conflict",IF($AB97="Conflict","Instructor Conflict",IF($AC97="Over Capacity","Over Capacity",IF($G97="Canceled","Canceled","Ready"))))))))</f>
        <v/>
      </c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28" t="n"/>
      <c r="J98" s="28" t="n"/>
      <c r="K98" s="15" t="n"/>
      <c r="L98" s="15" t="n"/>
      <c r="M98" s="5" t="n"/>
      <c r="N98" s="5" t="n"/>
      <c r="O98" s="5" t="n"/>
      <c r="P98" s="5" t="n"/>
      <c r="Q98" s="5" t="n"/>
      <c r="R98" s="5" t="n"/>
      <c r="S98" s="5" t="n"/>
      <c r="T98" s="5" t="n"/>
      <c r="U98" s="5" t="n"/>
      <c r="V98" s="5" t="n"/>
      <c r="W98" s="16">
        <f>IF(OR($K98="",$L98=""),"",ROUND(MOD($L98-$K98,1)*24,2))</f>
        <v/>
      </c>
      <c r="X98" s="16">
        <f>IF($W98="","",$W98*COUNTIF($M98:$S98,"Yes"))</f>
        <v/>
      </c>
      <c r="Y98" s="17">
        <f>IF($T98="","",IFERROR(INDEX(Rooms!$D$6:$D$101,MATCH($T98,Rooms!$A$6:$A$101,0)),""))</f>
        <v/>
      </c>
      <c r="Z98" s="29">
        <f>IF(OR($V98="",$Y98="",$Y98=0,$G98="Canceled"),"",$V98/$Y98)</f>
        <v/>
      </c>
      <c r="AA98" s="17">
        <f>IF(OR($A98="",$G98="Canceled",$H98="Online",$T98=""),"",IF(SUMPRODUCT(--($A$6:$A$155&lt;&gt;""),--($G$6:$G$155&lt;&gt;"Canceled"),--($I$6:$I$155&lt;=$J98),--($J$6:$J$155&gt;=$I98),--($K$6:$K$155&lt;$L98),--($L$6:$L$155&gt;$K98),--((($M$6:$M$155="Yes")*($M98="Yes")+($N$6:$N$155="Yes")*($N98="Yes")+($O$6:$O$155="Yes")*($O98="Yes")+($P$6:$P$155="Yes")*($P98="Yes")+($Q$6:$Q$155="Yes")*($Q98="Yes")+($R$6:$R$155="Yes")*($R98="Yes")+($S$6:$S$155="Yes")*($S98="Yes"))&gt;0),--($T$6:$T$155=$T98))&gt;1,"Conflict","Clear"))</f>
        <v/>
      </c>
      <c r="AB98" s="17">
        <f>IF(OR($A98="",$G98="Canceled",$U98=""),"",IF(SUMPRODUCT(--($A$6:$A$155&lt;&gt;""),--($G$6:$G$155&lt;&gt;"Canceled"),--($I$6:$I$155&lt;=$J98),--($J$6:$J$155&gt;=$I98),--($K$6:$K$155&lt;$L98),--($L$6:$L$155&gt;$K98),--((($M$6:$M$155="Yes")*($M98="Yes")+($N$6:$N$155="Yes")*($N98="Yes")+($O$6:$O$155="Yes")*($O98="Yes")+($P$6:$P$155="Yes")*($P98="Yes")+($Q$6:$Q$155="Yes")*($Q98="Yes")+($R$6:$R$155="Yes")*($R98="Yes")+($S$6:$S$155="Yes")*($S98="Yes"))&gt;0),--($U$6:$U$155=$U98))&gt;1,"Conflict","Clear"))</f>
        <v/>
      </c>
      <c r="AC98" s="17">
        <f>IF($A98="","",IF($G98="Canceled","Not Applicable",IF($H98="Online","Not Applicable",IF(OR($V98="",$Y98=""),"",IF($V98&gt;$Y98,"Over Capacity","Within Capacity")))))</f>
        <v/>
      </c>
      <c r="AD98" s="17">
        <f>IF($A98="","",IF(OR($B98="",$C98="",$D98="",$E98="",$F98="",$G98="",$H98="",$I98="",$J98="",$K98="",$L98="",$U98=""),"Missing Required Fields",IF(COUNTIF($M98:$S98,"Yes")=0,"Select a Meeting Day",IF(AND(OR($H98="In Person",$H98="Hybrid"),$T98=""),"Room Required",IF($AA98="Conflict","Room Conflict",IF($AB98="Conflict","Instructor Conflict",IF($AC98="Over Capacity","Over Capacity",IF($G98="Canceled","Canceled","Ready"))))))))</f>
        <v/>
      </c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28" t="n"/>
      <c r="J99" s="28" t="n"/>
      <c r="K99" s="15" t="n"/>
      <c r="L99" s="15" t="n"/>
      <c r="M99" s="5" t="n"/>
      <c r="N99" s="5" t="n"/>
      <c r="O99" s="5" t="n"/>
      <c r="P99" s="5" t="n"/>
      <c r="Q99" s="5" t="n"/>
      <c r="R99" s="5" t="n"/>
      <c r="S99" s="5" t="n"/>
      <c r="T99" s="5" t="n"/>
      <c r="U99" s="5" t="n"/>
      <c r="V99" s="5" t="n"/>
      <c r="W99" s="16">
        <f>IF(OR($K99="",$L99=""),"",ROUND(MOD($L99-$K99,1)*24,2))</f>
        <v/>
      </c>
      <c r="X99" s="16">
        <f>IF($W99="","",$W99*COUNTIF($M99:$S99,"Yes"))</f>
        <v/>
      </c>
      <c r="Y99" s="17">
        <f>IF($T99="","",IFERROR(INDEX(Rooms!$D$6:$D$101,MATCH($T99,Rooms!$A$6:$A$101,0)),""))</f>
        <v/>
      </c>
      <c r="Z99" s="29">
        <f>IF(OR($V99="",$Y99="",$Y99=0,$G99="Canceled"),"",$V99/$Y99)</f>
        <v/>
      </c>
      <c r="AA99" s="17">
        <f>IF(OR($A99="",$G99="Canceled",$H99="Online",$T99=""),"",IF(SUMPRODUCT(--($A$6:$A$155&lt;&gt;""),--($G$6:$G$155&lt;&gt;"Canceled"),--($I$6:$I$155&lt;=$J99),--($J$6:$J$155&gt;=$I99),--($K$6:$K$155&lt;$L99),--($L$6:$L$155&gt;$K99),--((($M$6:$M$155="Yes")*($M99="Yes")+($N$6:$N$155="Yes")*($N99="Yes")+($O$6:$O$155="Yes")*($O99="Yes")+($P$6:$P$155="Yes")*($P99="Yes")+($Q$6:$Q$155="Yes")*($Q99="Yes")+($R$6:$R$155="Yes")*($R99="Yes")+($S$6:$S$155="Yes")*($S99="Yes"))&gt;0),--($T$6:$T$155=$T99))&gt;1,"Conflict","Clear"))</f>
        <v/>
      </c>
      <c r="AB99" s="17">
        <f>IF(OR($A99="",$G99="Canceled",$U99=""),"",IF(SUMPRODUCT(--($A$6:$A$155&lt;&gt;""),--($G$6:$G$155&lt;&gt;"Canceled"),--($I$6:$I$155&lt;=$J99),--($J$6:$J$155&gt;=$I99),--($K$6:$K$155&lt;$L99),--($L$6:$L$155&gt;$K99),--((($M$6:$M$155="Yes")*($M99="Yes")+($N$6:$N$155="Yes")*($N99="Yes")+($O$6:$O$155="Yes")*($O99="Yes")+($P$6:$P$155="Yes")*($P99="Yes")+($Q$6:$Q$155="Yes")*($Q99="Yes")+($R$6:$R$155="Yes")*($R99="Yes")+($S$6:$S$155="Yes")*($S99="Yes"))&gt;0),--($U$6:$U$155=$U99))&gt;1,"Conflict","Clear"))</f>
        <v/>
      </c>
      <c r="AC99" s="17">
        <f>IF($A99="","",IF($G99="Canceled","Not Applicable",IF($H99="Online","Not Applicable",IF(OR($V99="",$Y99=""),"",IF($V99&gt;$Y99,"Over Capacity","Within Capacity")))))</f>
        <v/>
      </c>
      <c r="AD99" s="17">
        <f>IF($A99="","",IF(OR($B99="",$C99="",$D99="",$E99="",$F99="",$G99="",$H99="",$I99="",$J99="",$K99="",$L99="",$U99=""),"Missing Required Fields",IF(COUNTIF($M99:$S99,"Yes")=0,"Select a Meeting Day",IF(AND(OR($H99="In Person",$H99="Hybrid"),$T99=""),"Room Required",IF($AA99="Conflict","Room Conflict",IF($AB99="Conflict","Instructor Conflict",IF($AC99="Over Capacity","Over Capacity",IF($G99="Canceled","Canceled","Ready"))))))))</f>
        <v/>
      </c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28" t="n"/>
      <c r="J100" s="28" t="n"/>
      <c r="K100" s="15" t="n"/>
      <c r="L100" s="15" t="n"/>
      <c r="M100" s="5" t="n"/>
      <c r="N100" s="5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16">
        <f>IF(OR($K100="",$L100=""),"",ROUND(MOD($L100-$K100,1)*24,2))</f>
        <v/>
      </c>
      <c r="X100" s="16">
        <f>IF($W100="","",$W100*COUNTIF($M100:$S100,"Yes"))</f>
        <v/>
      </c>
      <c r="Y100" s="17">
        <f>IF($T100="","",IFERROR(INDEX(Rooms!$D$6:$D$101,MATCH($T100,Rooms!$A$6:$A$101,0)),""))</f>
        <v/>
      </c>
      <c r="Z100" s="29">
        <f>IF(OR($V100="",$Y100="",$Y100=0,$G100="Canceled"),"",$V100/$Y100)</f>
        <v/>
      </c>
      <c r="AA100" s="17">
        <f>IF(OR($A100="",$G100="Canceled",$H100="Online",$T100=""),"",IF(SUMPRODUCT(--($A$6:$A$155&lt;&gt;""),--($G$6:$G$155&lt;&gt;"Canceled"),--($I$6:$I$155&lt;=$J100),--($J$6:$J$155&gt;=$I100),--($K$6:$K$155&lt;$L100),--($L$6:$L$155&gt;$K100),--((($M$6:$M$155="Yes")*($M100="Yes")+($N$6:$N$155="Yes")*($N100="Yes")+($O$6:$O$155="Yes")*($O100="Yes")+($P$6:$P$155="Yes")*($P100="Yes")+($Q$6:$Q$155="Yes")*($Q100="Yes")+($R$6:$R$155="Yes")*($R100="Yes")+($S$6:$S$155="Yes")*($S100="Yes"))&gt;0),--($T$6:$T$155=$T100))&gt;1,"Conflict","Clear"))</f>
        <v/>
      </c>
      <c r="AB100" s="17">
        <f>IF(OR($A100="",$G100="Canceled",$U100=""),"",IF(SUMPRODUCT(--($A$6:$A$155&lt;&gt;""),--($G$6:$G$155&lt;&gt;"Canceled"),--($I$6:$I$155&lt;=$J100),--($J$6:$J$155&gt;=$I100),--($K$6:$K$155&lt;$L100),--($L$6:$L$155&gt;$K100),--((($M$6:$M$155="Yes")*($M100="Yes")+($N$6:$N$155="Yes")*($N100="Yes")+($O$6:$O$155="Yes")*($O100="Yes")+($P$6:$P$155="Yes")*($P100="Yes")+($Q$6:$Q$155="Yes")*($Q100="Yes")+($R$6:$R$155="Yes")*($R100="Yes")+($S$6:$S$155="Yes")*($S100="Yes"))&gt;0),--($U$6:$U$155=$U100))&gt;1,"Conflict","Clear"))</f>
        <v/>
      </c>
      <c r="AC100" s="17">
        <f>IF($A100="","",IF($G100="Canceled","Not Applicable",IF($H100="Online","Not Applicable",IF(OR($V100="",$Y100=""),"",IF($V100&gt;$Y100,"Over Capacity","Within Capacity")))))</f>
        <v/>
      </c>
      <c r="AD100" s="17">
        <f>IF($A100="","",IF(OR($B100="",$C100="",$D100="",$E100="",$F100="",$G100="",$H100="",$I100="",$J100="",$K100="",$L100="",$U100=""),"Missing Required Fields",IF(COUNTIF($M100:$S100,"Yes")=0,"Select a Meeting Day",IF(AND(OR($H100="In Person",$H100="Hybrid"),$T100=""),"Room Required",IF($AA100="Conflict","Room Conflict",IF($AB100="Conflict","Instructor Conflict",IF($AC100="Over Capacity","Over Capacity",IF($G100="Canceled","Canceled","Ready"))))))))</f>
        <v/>
      </c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28" t="n"/>
      <c r="J101" s="28" t="n"/>
      <c r="K101" s="15" t="n"/>
      <c r="L101" s="15" t="n"/>
      <c r="M101" s="5" t="n"/>
      <c r="N101" s="5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16">
        <f>IF(OR($K101="",$L101=""),"",ROUND(MOD($L101-$K101,1)*24,2))</f>
        <v/>
      </c>
      <c r="X101" s="16">
        <f>IF($W101="","",$W101*COUNTIF($M101:$S101,"Yes"))</f>
        <v/>
      </c>
      <c r="Y101" s="17">
        <f>IF($T101="","",IFERROR(INDEX(Rooms!$D$6:$D$101,MATCH($T101,Rooms!$A$6:$A$101,0)),""))</f>
        <v/>
      </c>
      <c r="Z101" s="29">
        <f>IF(OR($V101="",$Y101="",$Y101=0,$G101="Canceled"),"",$V101/$Y101)</f>
        <v/>
      </c>
      <c r="AA101" s="17">
        <f>IF(OR($A101="",$G101="Canceled",$H101="Online",$T101=""),"",IF(SUMPRODUCT(--($A$6:$A$155&lt;&gt;""),--($G$6:$G$155&lt;&gt;"Canceled"),--($I$6:$I$155&lt;=$J101),--($J$6:$J$155&gt;=$I101),--($K$6:$K$155&lt;$L101),--($L$6:$L$155&gt;$K101),--((($M$6:$M$155="Yes")*($M101="Yes")+($N$6:$N$155="Yes")*($N101="Yes")+($O$6:$O$155="Yes")*($O101="Yes")+($P$6:$P$155="Yes")*($P101="Yes")+($Q$6:$Q$155="Yes")*($Q101="Yes")+($R$6:$R$155="Yes")*($R101="Yes")+($S$6:$S$155="Yes")*($S101="Yes"))&gt;0),--($T$6:$T$155=$T101))&gt;1,"Conflict","Clear"))</f>
        <v/>
      </c>
      <c r="AB101" s="17">
        <f>IF(OR($A101="",$G101="Canceled",$U101=""),"",IF(SUMPRODUCT(--($A$6:$A$155&lt;&gt;""),--($G$6:$G$155&lt;&gt;"Canceled"),--($I$6:$I$155&lt;=$J101),--($J$6:$J$155&gt;=$I101),--($K$6:$K$155&lt;$L101),--($L$6:$L$155&gt;$K101),--((($M$6:$M$155="Yes")*($M101="Yes")+($N$6:$N$155="Yes")*($N101="Yes")+($O$6:$O$155="Yes")*($O101="Yes")+($P$6:$P$155="Yes")*($P101="Yes")+($Q$6:$Q$155="Yes")*($Q101="Yes")+($R$6:$R$155="Yes")*($R101="Yes")+($S$6:$S$155="Yes")*($S101="Yes"))&gt;0),--($U$6:$U$155=$U101))&gt;1,"Conflict","Clear"))</f>
        <v/>
      </c>
      <c r="AC101" s="17">
        <f>IF($A101="","",IF($G101="Canceled","Not Applicable",IF($H101="Online","Not Applicable",IF(OR($V101="",$Y101=""),"",IF($V101&gt;$Y101,"Over Capacity","Within Capacity")))))</f>
        <v/>
      </c>
      <c r="AD101" s="17">
        <f>IF($A101="","",IF(OR($B101="",$C101="",$D101="",$E101="",$F101="",$G101="",$H101="",$I101="",$J101="",$K101="",$L101="",$U101=""),"Missing Required Fields",IF(COUNTIF($M101:$S101,"Yes")=0,"Select a Meeting Day",IF(AND(OR($H101="In Person",$H101="Hybrid"),$T101=""),"Room Required",IF($AA101="Conflict","Room Conflict",IF($AB101="Conflict","Instructor Conflict",IF($AC101="Over Capacity","Over Capacity",IF($G101="Canceled","Canceled","Ready"))))))))</f>
        <v/>
      </c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28" t="n"/>
      <c r="J102" s="28" t="n"/>
      <c r="K102" s="15" t="n"/>
      <c r="L102" s="15" t="n"/>
      <c r="M102" s="5" t="n"/>
      <c r="N102" s="5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16">
        <f>IF(OR($K102="",$L102=""),"",ROUND(MOD($L102-$K102,1)*24,2))</f>
        <v/>
      </c>
      <c r="X102" s="16">
        <f>IF($W102="","",$W102*COUNTIF($M102:$S102,"Yes"))</f>
        <v/>
      </c>
      <c r="Y102" s="17">
        <f>IF($T102="","",IFERROR(INDEX(Rooms!$D$6:$D$101,MATCH($T102,Rooms!$A$6:$A$101,0)),""))</f>
        <v/>
      </c>
      <c r="Z102" s="29">
        <f>IF(OR($V102="",$Y102="",$Y102=0,$G102="Canceled"),"",$V102/$Y102)</f>
        <v/>
      </c>
      <c r="AA102" s="17">
        <f>IF(OR($A102="",$G102="Canceled",$H102="Online",$T102=""),"",IF(SUMPRODUCT(--($A$6:$A$155&lt;&gt;""),--($G$6:$G$155&lt;&gt;"Canceled"),--($I$6:$I$155&lt;=$J102),--($J$6:$J$155&gt;=$I102),--($K$6:$K$155&lt;$L102),--($L$6:$L$155&gt;$K102),--((($M$6:$M$155="Yes")*($M102="Yes")+($N$6:$N$155="Yes")*($N102="Yes")+($O$6:$O$155="Yes")*($O102="Yes")+($P$6:$P$155="Yes")*($P102="Yes")+($Q$6:$Q$155="Yes")*($Q102="Yes")+($R$6:$R$155="Yes")*($R102="Yes")+($S$6:$S$155="Yes")*($S102="Yes"))&gt;0),--($T$6:$T$155=$T102))&gt;1,"Conflict","Clear"))</f>
        <v/>
      </c>
      <c r="AB102" s="17">
        <f>IF(OR($A102="",$G102="Canceled",$U102=""),"",IF(SUMPRODUCT(--($A$6:$A$155&lt;&gt;""),--($G$6:$G$155&lt;&gt;"Canceled"),--($I$6:$I$155&lt;=$J102),--($J$6:$J$155&gt;=$I102),--($K$6:$K$155&lt;$L102),--($L$6:$L$155&gt;$K102),--((($M$6:$M$155="Yes")*($M102="Yes")+($N$6:$N$155="Yes")*($N102="Yes")+($O$6:$O$155="Yes")*($O102="Yes")+($P$6:$P$155="Yes")*($P102="Yes")+($Q$6:$Q$155="Yes")*($Q102="Yes")+($R$6:$R$155="Yes")*($R102="Yes")+($S$6:$S$155="Yes")*($S102="Yes"))&gt;0),--($U$6:$U$155=$U102))&gt;1,"Conflict","Clear"))</f>
        <v/>
      </c>
      <c r="AC102" s="17">
        <f>IF($A102="","",IF($G102="Canceled","Not Applicable",IF($H102="Online","Not Applicable",IF(OR($V102="",$Y102=""),"",IF($V102&gt;$Y102,"Over Capacity","Within Capacity")))))</f>
        <v/>
      </c>
      <c r="AD102" s="17">
        <f>IF($A102="","",IF(OR($B102="",$C102="",$D102="",$E102="",$F102="",$G102="",$H102="",$I102="",$J102="",$K102="",$L102="",$U102=""),"Missing Required Fields",IF(COUNTIF($M102:$S102,"Yes")=0,"Select a Meeting Day",IF(AND(OR($H102="In Person",$H102="Hybrid"),$T102=""),"Room Required",IF($AA102="Conflict","Room Conflict",IF($AB102="Conflict","Instructor Conflict",IF($AC102="Over Capacity","Over Capacity",IF($G102="Canceled","Canceled","Ready"))))))))</f>
        <v/>
      </c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28" t="n"/>
      <c r="J103" s="28" t="n"/>
      <c r="K103" s="15" t="n"/>
      <c r="L103" s="15" t="n"/>
      <c r="M103" s="5" t="n"/>
      <c r="N103" s="5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16">
        <f>IF(OR($K103="",$L103=""),"",ROUND(MOD($L103-$K103,1)*24,2))</f>
        <v/>
      </c>
      <c r="X103" s="16">
        <f>IF($W103="","",$W103*COUNTIF($M103:$S103,"Yes"))</f>
        <v/>
      </c>
      <c r="Y103" s="17">
        <f>IF($T103="","",IFERROR(INDEX(Rooms!$D$6:$D$101,MATCH($T103,Rooms!$A$6:$A$101,0)),""))</f>
        <v/>
      </c>
      <c r="Z103" s="29">
        <f>IF(OR($V103="",$Y103="",$Y103=0,$G103="Canceled"),"",$V103/$Y103)</f>
        <v/>
      </c>
      <c r="AA103" s="17">
        <f>IF(OR($A103="",$G103="Canceled",$H103="Online",$T103=""),"",IF(SUMPRODUCT(--($A$6:$A$155&lt;&gt;""),--($G$6:$G$155&lt;&gt;"Canceled"),--($I$6:$I$155&lt;=$J103),--($J$6:$J$155&gt;=$I103),--($K$6:$K$155&lt;$L103),--($L$6:$L$155&gt;$K103),--((($M$6:$M$155="Yes")*($M103="Yes")+($N$6:$N$155="Yes")*($N103="Yes")+($O$6:$O$155="Yes")*($O103="Yes")+($P$6:$P$155="Yes")*($P103="Yes")+($Q$6:$Q$155="Yes")*($Q103="Yes")+($R$6:$R$155="Yes")*($R103="Yes")+($S$6:$S$155="Yes")*($S103="Yes"))&gt;0),--($T$6:$T$155=$T103))&gt;1,"Conflict","Clear"))</f>
        <v/>
      </c>
      <c r="AB103" s="17">
        <f>IF(OR($A103="",$G103="Canceled",$U103=""),"",IF(SUMPRODUCT(--($A$6:$A$155&lt;&gt;""),--($G$6:$G$155&lt;&gt;"Canceled"),--($I$6:$I$155&lt;=$J103),--($J$6:$J$155&gt;=$I103),--($K$6:$K$155&lt;$L103),--($L$6:$L$155&gt;$K103),--((($M$6:$M$155="Yes")*($M103="Yes")+($N$6:$N$155="Yes")*($N103="Yes")+($O$6:$O$155="Yes")*($O103="Yes")+($P$6:$P$155="Yes")*($P103="Yes")+($Q$6:$Q$155="Yes")*($Q103="Yes")+($R$6:$R$155="Yes")*($R103="Yes")+($S$6:$S$155="Yes")*($S103="Yes"))&gt;0),--($U$6:$U$155=$U103))&gt;1,"Conflict","Clear"))</f>
        <v/>
      </c>
      <c r="AC103" s="17">
        <f>IF($A103="","",IF($G103="Canceled","Not Applicable",IF($H103="Online","Not Applicable",IF(OR($V103="",$Y103=""),"",IF($V103&gt;$Y103,"Over Capacity","Within Capacity")))))</f>
        <v/>
      </c>
      <c r="AD103" s="17">
        <f>IF($A103="","",IF(OR($B103="",$C103="",$D103="",$E103="",$F103="",$G103="",$H103="",$I103="",$J103="",$K103="",$L103="",$U103=""),"Missing Required Fields",IF(COUNTIF($M103:$S103,"Yes")=0,"Select a Meeting Day",IF(AND(OR($H103="In Person",$H103="Hybrid"),$T103=""),"Room Required",IF($AA103="Conflict","Room Conflict",IF($AB103="Conflict","Instructor Conflict",IF($AC103="Over Capacity","Over Capacity",IF($G103="Canceled","Canceled","Ready"))))))))</f>
        <v/>
      </c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28" t="n"/>
      <c r="J104" s="28" t="n"/>
      <c r="K104" s="15" t="n"/>
      <c r="L104" s="15" t="n"/>
      <c r="M104" s="5" t="n"/>
      <c r="N104" s="5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16">
        <f>IF(OR($K104="",$L104=""),"",ROUND(MOD($L104-$K104,1)*24,2))</f>
        <v/>
      </c>
      <c r="X104" s="16">
        <f>IF($W104="","",$W104*COUNTIF($M104:$S104,"Yes"))</f>
        <v/>
      </c>
      <c r="Y104" s="17">
        <f>IF($T104="","",IFERROR(INDEX(Rooms!$D$6:$D$101,MATCH($T104,Rooms!$A$6:$A$101,0)),""))</f>
        <v/>
      </c>
      <c r="Z104" s="29">
        <f>IF(OR($V104="",$Y104="",$Y104=0,$G104="Canceled"),"",$V104/$Y104)</f>
        <v/>
      </c>
      <c r="AA104" s="17">
        <f>IF(OR($A104="",$G104="Canceled",$H104="Online",$T104=""),"",IF(SUMPRODUCT(--($A$6:$A$155&lt;&gt;""),--($G$6:$G$155&lt;&gt;"Canceled"),--($I$6:$I$155&lt;=$J104),--($J$6:$J$155&gt;=$I104),--($K$6:$K$155&lt;$L104),--($L$6:$L$155&gt;$K104),--((($M$6:$M$155="Yes")*($M104="Yes")+($N$6:$N$155="Yes")*($N104="Yes")+($O$6:$O$155="Yes")*($O104="Yes")+($P$6:$P$155="Yes")*($P104="Yes")+($Q$6:$Q$155="Yes")*($Q104="Yes")+($R$6:$R$155="Yes")*($R104="Yes")+($S$6:$S$155="Yes")*($S104="Yes"))&gt;0),--($T$6:$T$155=$T104))&gt;1,"Conflict","Clear"))</f>
        <v/>
      </c>
      <c r="AB104" s="17">
        <f>IF(OR($A104="",$G104="Canceled",$U104=""),"",IF(SUMPRODUCT(--($A$6:$A$155&lt;&gt;""),--($G$6:$G$155&lt;&gt;"Canceled"),--($I$6:$I$155&lt;=$J104),--($J$6:$J$155&gt;=$I104),--($K$6:$K$155&lt;$L104),--($L$6:$L$155&gt;$K104),--((($M$6:$M$155="Yes")*($M104="Yes")+($N$6:$N$155="Yes")*($N104="Yes")+($O$6:$O$155="Yes")*($O104="Yes")+($P$6:$P$155="Yes")*($P104="Yes")+($Q$6:$Q$155="Yes")*($Q104="Yes")+($R$6:$R$155="Yes")*($R104="Yes")+($S$6:$S$155="Yes")*($S104="Yes"))&gt;0),--($U$6:$U$155=$U104))&gt;1,"Conflict","Clear"))</f>
        <v/>
      </c>
      <c r="AC104" s="17">
        <f>IF($A104="","",IF($G104="Canceled","Not Applicable",IF($H104="Online","Not Applicable",IF(OR($V104="",$Y104=""),"",IF($V104&gt;$Y104,"Over Capacity","Within Capacity")))))</f>
        <v/>
      </c>
      <c r="AD104" s="17">
        <f>IF($A104="","",IF(OR($B104="",$C104="",$D104="",$E104="",$F104="",$G104="",$H104="",$I104="",$J104="",$K104="",$L104="",$U104=""),"Missing Required Fields",IF(COUNTIF($M104:$S104,"Yes")=0,"Select a Meeting Day",IF(AND(OR($H104="In Person",$H104="Hybrid"),$T104=""),"Room Required",IF($AA104="Conflict","Room Conflict",IF($AB104="Conflict","Instructor Conflict",IF($AC104="Over Capacity","Over Capacity",IF($G104="Canceled","Canceled","Ready"))))))))</f>
        <v/>
      </c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28" t="n"/>
      <c r="J105" s="28" t="n"/>
      <c r="K105" s="15" t="n"/>
      <c r="L105" s="15" t="n"/>
      <c r="M105" s="5" t="n"/>
      <c r="N105" s="5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16">
        <f>IF(OR($K105="",$L105=""),"",ROUND(MOD($L105-$K105,1)*24,2))</f>
        <v/>
      </c>
      <c r="X105" s="16">
        <f>IF($W105="","",$W105*COUNTIF($M105:$S105,"Yes"))</f>
        <v/>
      </c>
      <c r="Y105" s="17">
        <f>IF($T105="","",IFERROR(INDEX(Rooms!$D$6:$D$101,MATCH($T105,Rooms!$A$6:$A$101,0)),""))</f>
        <v/>
      </c>
      <c r="Z105" s="29">
        <f>IF(OR($V105="",$Y105="",$Y105=0,$G105="Canceled"),"",$V105/$Y105)</f>
        <v/>
      </c>
      <c r="AA105" s="17">
        <f>IF(OR($A105="",$G105="Canceled",$H105="Online",$T105=""),"",IF(SUMPRODUCT(--($A$6:$A$155&lt;&gt;""),--($G$6:$G$155&lt;&gt;"Canceled"),--($I$6:$I$155&lt;=$J105),--($J$6:$J$155&gt;=$I105),--($K$6:$K$155&lt;$L105),--($L$6:$L$155&gt;$K105),--((($M$6:$M$155="Yes")*($M105="Yes")+($N$6:$N$155="Yes")*($N105="Yes")+($O$6:$O$155="Yes")*($O105="Yes")+($P$6:$P$155="Yes")*($P105="Yes")+($Q$6:$Q$155="Yes")*($Q105="Yes")+($R$6:$R$155="Yes")*($R105="Yes")+($S$6:$S$155="Yes")*($S105="Yes"))&gt;0),--($T$6:$T$155=$T105))&gt;1,"Conflict","Clear"))</f>
        <v/>
      </c>
      <c r="AB105" s="17">
        <f>IF(OR($A105="",$G105="Canceled",$U105=""),"",IF(SUMPRODUCT(--($A$6:$A$155&lt;&gt;""),--($G$6:$G$155&lt;&gt;"Canceled"),--($I$6:$I$155&lt;=$J105),--($J$6:$J$155&gt;=$I105),--($K$6:$K$155&lt;$L105),--($L$6:$L$155&gt;$K105),--((($M$6:$M$155="Yes")*($M105="Yes")+($N$6:$N$155="Yes")*($N105="Yes")+($O$6:$O$155="Yes")*($O105="Yes")+($P$6:$P$155="Yes")*($P105="Yes")+($Q$6:$Q$155="Yes")*($Q105="Yes")+($R$6:$R$155="Yes")*($R105="Yes")+($S$6:$S$155="Yes")*($S105="Yes"))&gt;0),--($U$6:$U$155=$U105))&gt;1,"Conflict","Clear"))</f>
        <v/>
      </c>
      <c r="AC105" s="17">
        <f>IF($A105="","",IF($G105="Canceled","Not Applicable",IF($H105="Online","Not Applicable",IF(OR($V105="",$Y105=""),"",IF($V105&gt;$Y105,"Over Capacity","Within Capacity")))))</f>
        <v/>
      </c>
      <c r="AD105" s="17">
        <f>IF($A105="","",IF(OR($B105="",$C105="",$D105="",$E105="",$F105="",$G105="",$H105="",$I105="",$J105="",$K105="",$L105="",$U105=""),"Missing Required Fields",IF(COUNTIF($M105:$S105,"Yes")=0,"Select a Meeting Day",IF(AND(OR($H105="In Person",$H105="Hybrid"),$T105=""),"Room Required",IF($AA105="Conflict","Room Conflict",IF($AB105="Conflict","Instructor Conflict",IF($AC105="Over Capacity","Over Capacity",IF($G105="Canceled","Canceled","Ready"))))))))</f>
        <v/>
      </c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28" t="n"/>
      <c r="J106" s="28" t="n"/>
      <c r="K106" s="15" t="n"/>
      <c r="L106" s="15" t="n"/>
      <c r="M106" s="5" t="n"/>
      <c r="N106" s="5" t="n"/>
      <c r="O106" s="5" t="n"/>
      <c r="P106" s="5" t="n"/>
      <c r="Q106" s="5" t="n"/>
      <c r="R106" s="5" t="n"/>
      <c r="S106" s="5" t="n"/>
      <c r="T106" s="5" t="n"/>
      <c r="U106" s="5" t="n"/>
      <c r="V106" s="5" t="n"/>
      <c r="W106" s="16">
        <f>IF(OR($K106="",$L106=""),"",ROUND(MOD($L106-$K106,1)*24,2))</f>
        <v/>
      </c>
      <c r="X106" s="16">
        <f>IF($W106="","",$W106*COUNTIF($M106:$S106,"Yes"))</f>
        <v/>
      </c>
      <c r="Y106" s="17">
        <f>IF($T106="","",IFERROR(INDEX(Rooms!$D$6:$D$101,MATCH($T106,Rooms!$A$6:$A$101,0)),""))</f>
        <v/>
      </c>
      <c r="Z106" s="29">
        <f>IF(OR($V106="",$Y106="",$Y106=0,$G106="Canceled"),"",$V106/$Y106)</f>
        <v/>
      </c>
      <c r="AA106" s="17">
        <f>IF(OR($A106="",$G106="Canceled",$H106="Online",$T106=""),"",IF(SUMPRODUCT(--($A$6:$A$155&lt;&gt;""),--($G$6:$G$155&lt;&gt;"Canceled"),--($I$6:$I$155&lt;=$J106),--($J$6:$J$155&gt;=$I106),--($K$6:$K$155&lt;$L106),--($L$6:$L$155&gt;$K106),--((($M$6:$M$155="Yes")*($M106="Yes")+($N$6:$N$155="Yes")*($N106="Yes")+($O$6:$O$155="Yes")*($O106="Yes")+($P$6:$P$155="Yes")*($P106="Yes")+($Q$6:$Q$155="Yes")*($Q106="Yes")+($R$6:$R$155="Yes")*($R106="Yes")+($S$6:$S$155="Yes")*($S106="Yes"))&gt;0),--($T$6:$T$155=$T106))&gt;1,"Conflict","Clear"))</f>
        <v/>
      </c>
      <c r="AB106" s="17">
        <f>IF(OR($A106="",$G106="Canceled",$U106=""),"",IF(SUMPRODUCT(--($A$6:$A$155&lt;&gt;""),--($G$6:$G$155&lt;&gt;"Canceled"),--($I$6:$I$155&lt;=$J106),--($J$6:$J$155&gt;=$I106),--($K$6:$K$155&lt;$L106),--($L$6:$L$155&gt;$K106),--((($M$6:$M$155="Yes")*($M106="Yes")+($N$6:$N$155="Yes")*($N106="Yes")+($O$6:$O$155="Yes")*($O106="Yes")+($P$6:$P$155="Yes")*($P106="Yes")+($Q$6:$Q$155="Yes")*($Q106="Yes")+($R$6:$R$155="Yes")*($R106="Yes")+($S$6:$S$155="Yes")*($S106="Yes"))&gt;0),--($U$6:$U$155=$U106))&gt;1,"Conflict","Clear"))</f>
        <v/>
      </c>
      <c r="AC106" s="17">
        <f>IF($A106="","",IF($G106="Canceled","Not Applicable",IF($H106="Online","Not Applicable",IF(OR($V106="",$Y106=""),"",IF($V106&gt;$Y106,"Over Capacity","Within Capacity")))))</f>
        <v/>
      </c>
      <c r="AD106" s="17">
        <f>IF($A106="","",IF(OR($B106="",$C106="",$D106="",$E106="",$F106="",$G106="",$H106="",$I106="",$J106="",$K106="",$L106="",$U106=""),"Missing Required Fields",IF(COUNTIF($M106:$S106,"Yes")=0,"Select a Meeting Day",IF(AND(OR($H106="In Person",$H106="Hybrid"),$T106=""),"Room Required",IF($AA106="Conflict","Room Conflict",IF($AB106="Conflict","Instructor Conflict",IF($AC106="Over Capacity","Over Capacity",IF($G106="Canceled","Canceled","Ready"))))))))</f>
        <v/>
      </c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28" t="n"/>
      <c r="J107" s="28" t="n"/>
      <c r="K107" s="15" t="n"/>
      <c r="L107" s="15" t="n"/>
      <c r="M107" s="5" t="n"/>
      <c r="N107" s="5" t="n"/>
      <c r="O107" s="5" t="n"/>
      <c r="P107" s="5" t="n"/>
      <c r="Q107" s="5" t="n"/>
      <c r="R107" s="5" t="n"/>
      <c r="S107" s="5" t="n"/>
      <c r="T107" s="5" t="n"/>
      <c r="U107" s="5" t="n"/>
      <c r="V107" s="5" t="n"/>
      <c r="W107" s="16">
        <f>IF(OR($K107="",$L107=""),"",ROUND(MOD($L107-$K107,1)*24,2))</f>
        <v/>
      </c>
      <c r="X107" s="16">
        <f>IF($W107="","",$W107*COUNTIF($M107:$S107,"Yes"))</f>
        <v/>
      </c>
      <c r="Y107" s="17">
        <f>IF($T107="","",IFERROR(INDEX(Rooms!$D$6:$D$101,MATCH($T107,Rooms!$A$6:$A$101,0)),""))</f>
        <v/>
      </c>
      <c r="Z107" s="29">
        <f>IF(OR($V107="",$Y107="",$Y107=0,$G107="Canceled"),"",$V107/$Y107)</f>
        <v/>
      </c>
      <c r="AA107" s="17">
        <f>IF(OR($A107="",$G107="Canceled",$H107="Online",$T107=""),"",IF(SUMPRODUCT(--($A$6:$A$155&lt;&gt;""),--($G$6:$G$155&lt;&gt;"Canceled"),--($I$6:$I$155&lt;=$J107),--($J$6:$J$155&gt;=$I107),--($K$6:$K$155&lt;$L107),--($L$6:$L$155&gt;$K107),--((($M$6:$M$155="Yes")*($M107="Yes")+($N$6:$N$155="Yes")*($N107="Yes")+($O$6:$O$155="Yes")*($O107="Yes")+($P$6:$P$155="Yes")*($P107="Yes")+($Q$6:$Q$155="Yes")*($Q107="Yes")+($R$6:$R$155="Yes")*($R107="Yes")+($S$6:$S$155="Yes")*($S107="Yes"))&gt;0),--($T$6:$T$155=$T107))&gt;1,"Conflict","Clear"))</f>
        <v/>
      </c>
      <c r="AB107" s="17">
        <f>IF(OR($A107="",$G107="Canceled",$U107=""),"",IF(SUMPRODUCT(--($A$6:$A$155&lt;&gt;""),--($G$6:$G$155&lt;&gt;"Canceled"),--($I$6:$I$155&lt;=$J107),--($J$6:$J$155&gt;=$I107),--($K$6:$K$155&lt;$L107),--($L$6:$L$155&gt;$K107),--((($M$6:$M$155="Yes")*($M107="Yes")+($N$6:$N$155="Yes")*($N107="Yes")+($O$6:$O$155="Yes")*($O107="Yes")+($P$6:$P$155="Yes")*($P107="Yes")+($Q$6:$Q$155="Yes")*($Q107="Yes")+($R$6:$R$155="Yes")*($R107="Yes")+($S$6:$S$155="Yes")*($S107="Yes"))&gt;0),--($U$6:$U$155=$U107))&gt;1,"Conflict","Clear"))</f>
        <v/>
      </c>
      <c r="AC107" s="17">
        <f>IF($A107="","",IF($G107="Canceled","Not Applicable",IF($H107="Online","Not Applicable",IF(OR($V107="",$Y107=""),"",IF($V107&gt;$Y107,"Over Capacity","Within Capacity")))))</f>
        <v/>
      </c>
      <c r="AD107" s="17">
        <f>IF($A107="","",IF(OR($B107="",$C107="",$D107="",$E107="",$F107="",$G107="",$H107="",$I107="",$J107="",$K107="",$L107="",$U107=""),"Missing Required Fields",IF(COUNTIF($M107:$S107,"Yes")=0,"Select a Meeting Day",IF(AND(OR($H107="In Person",$H107="Hybrid"),$T107=""),"Room Required",IF($AA107="Conflict","Room Conflict",IF($AB107="Conflict","Instructor Conflict",IF($AC107="Over Capacity","Over Capacity",IF($G107="Canceled","Canceled","Ready"))))))))</f>
        <v/>
      </c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28" t="n"/>
      <c r="J108" s="28" t="n"/>
      <c r="K108" s="15" t="n"/>
      <c r="L108" s="15" t="n"/>
      <c r="M108" s="5" t="n"/>
      <c r="N108" s="5" t="n"/>
      <c r="O108" s="5" t="n"/>
      <c r="P108" s="5" t="n"/>
      <c r="Q108" s="5" t="n"/>
      <c r="R108" s="5" t="n"/>
      <c r="S108" s="5" t="n"/>
      <c r="T108" s="5" t="n"/>
      <c r="U108" s="5" t="n"/>
      <c r="V108" s="5" t="n"/>
      <c r="W108" s="16">
        <f>IF(OR($K108="",$L108=""),"",ROUND(MOD($L108-$K108,1)*24,2))</f>
        <v/>
      </c>
      <c r="X108" s="16">
        <f>IF($W108="","",$W108*COUNTIF($M108:$S108,"Yes"))</f>
        <v/>
      </c>
      <c r="Y108" s="17">
        <f>IF($T108="","",IFERROR(INDEX(Rooms!$D$6:$D$101,MATCH($T108,Rooms!$A$6:$A$101,0)),""))</f>
        <v/>
      </c>
      <c r="Z108" s="29">
        <f>IF(OR($V108="",$Y108="",$Y108=0,$G108="Canceled"),"",$V108/$Y108)</f>
        <v/>
      </c>
      <c r="AA108" s="17">
        <f>IF(OR($A108="",$G108="Canceled",$H108="Online",$T108=""),"",IF(SUMPRODUCT(--($A$6:$A$155&lt;&gt;""),--($G$6:$G$155&lt;&gt;"Canceled"),--($I$6:$I$155&lt;=$J108),--($J$6:$J$155&gt;=$I108),--($K$6:$K$155&lt;$L108),--($L$6:$L$155&gt;$K108),--((($M$6:$M$155="Yes")*($M108="Yes")+($N$6:$N$155="Yes")*($N108="Yes")+($O$6:$O$155="Yes")*($O108="Yes")+($P$6:$P$155="Yes")*($P108="Yes")+($Q$6:$Q$155="Yes")*($Q108="Yes")+($R$6:$R$155="Yes")*($R108="Yes")+($S$6:$S$155="Yes")*($S108="Yes"))&gt;0),--($T$6:$T$155=$T108))&gt;1,"Conflict","Clear"))</f>
        <v/>
      </c>
      <c r="AB108" s="17">
        <f>IF(OR($A108="",$G108="Canceled",$U108=""),"",IF(SUMPRODUCT(--($A$6:$A$155&lt;&gt;""),--($G$6:$G$155&lt;&gt;"Canceled"),--($I$6:$I$155&lt;=$J108),--($J$6:$J$155&gt;=$I108),--($K$6:$K$155&lt;$L108),--($L$6:$L$155&gt;$K108),--((($M$6:$M$155="Yes")*($M108="Yes")+($N$6:$N$155="Yes")*($N108="Yes")+($O$6:$O$155="Yes")*($O108="Yes")+($P$6:$P$155="Yes")*($P108="Yes")+($Q$6:$Q$155="Yes")*($Q108="Yes")+($R$6:$R$155="Yes")*($R108="Yes")+($S$6:$S$155="Yes")*($S108="Yes"))&gt;0),--($U$6:$U$155=$U108))&gt;1,"Conflict","Clear"))</f>
        <v/>
      </c>
      <c r="AC108" s="17">
        <f>IF($A108="","",IF($G108="Canceled","Not Applicable",IF($H108="Online","Not Applicable",IF(OR($V108="",$Y108=""),"",IF($V108&gt;$Y108,"Over Capacity","Within Capacity")))))</f>
        <v/>
      </c>
      <c r="AD108" s="17">
        <f>IF($A108="","",IF(OR($B108="",$C108="",$D108="",$E108="",$F108="",$G108="",$H108="",$I108="",$J108="",$K108="",$L108="",$U108=""),"Missing Required Fields",IF(COUNTIF($M108:$S108,"Yes")=0,"Select a Meeting Day",IF(AND(OR($H108="In Person",$H108="Hybrid"),$T108=""),"Room Required",IF($AA108="Conflict","Room Conflict",IF($AB108="Conflict","Instructor Conflict",IF($AC108="Over Capacity","Over Capacity",IF($G108="Canceled","Canceled","Ready"))))))))</f>
        <v/>
      </c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28" t="n"/>
      <c r="J109" s="28" t="n"/>
      <c r="K109" s="15" t="n"/>
      <c r="L109" s="15" t="n"/>
      <c r="M109" s="5" t="n"/>
      <c r="N109" s="5" t="n"/>
      <c r="O109" s="5" t="n"/>
      <c r="P109" s="5" t="n"/>
      <c r="Q109" s="5" t="n"/>
      <c r="R109" s="5" t="n"/>
      <c r="S109" s="5" t="n"/>
      <c r="T109" s="5" t="n"/>
      <c r="U109" s="5" t="n"/>
      <c r="V109" s="5" t="n"/>
      <c r="W109" s="16">
        <f>IF(OR($K109="",$L109=""),"",ROUND(MOD($L109-$K109,1)*24,2))</f>
        <v/>
      </c>
      <c r="X109" s="16">
        <f>IF($W109="","",$W109*COUNTIF($M109:$S109,"Yes"))</f>
        <v/>
      </c>
      <c r="Y109" s="17">
        <f>IF($T109="","",IFERROR(INDEX(Rooms!$D$6:$D$101,MATCH($T109,Rooms!$A$6:$A$101,0)),""))</f>
        <v/>
      </c>
      <c r="Z109" s="29">
        <f>IF(OR($V109="",$Y109="",$Y109=0,$G109="Canceled"),"",$V109/$Y109)</f>
        <v/>
      </c>
      <c r="AA109" s="17">
        <f>IF(OR($A109="",$G109="Canceled",$H109="Online",$T109=""),"",IF(SUMPRODUCT(--($A$6:$A$155&lt;&gt;""),--($G$6:$G$155&lt;&gt;"Canceled"),--($I$6:$I$155&lt;=$J109),--($J$6:$J$155&gt;=$I109),--($K$6:$K$155&lt;$L109),--($L$6:$L$155&gt;$K109),--((($M$6:$M$155="Yes")*($M109="Yes")+($N$6:$N$155="Yes")*($N109="Yes")+($O$6:$O$155="Yes")*($O109="Yes")+($P$6:$P$155="Yes")*($P109="Yes")+($Q$6:$Q$155="Yes")*($Q109="Yes")+($R$6:$R$155="Yes")*($R109="Yes")+($S$6:$S$155="Yes")*($S109="Yes"))&gt;0),--($T$6:$T$155=$T109))&gt;1,"Conflict","Clear"))</f>
        <v/>
      </c>
      <c r="AB109" s="17">
        <f>IF(OR($A109="",$G109="Canceled",$U109=""),"",IF(SUMPRODUCT(--($A$6:$A$155&lt;&gt;""),--($G$6:$G$155&lt;&gt;"Canceled"),--($I$6:$I$155&lt;=$J109),--($J$6:$J$155&gt;=$I109),--($K$6:$K$155&lt;$L109),--($L$6:$L$155&gt;$K109),--((($M$6:$M$155="Yes")*($M109="Yes")+($N$6:$N$155="Yes")*($N109="Yes")+($O$6:$O$155="Yes")*($O109="Yes")+($P$6:$P$155="Yes")*($P109="Yes")+($Q$6:$Q$155="Yes")*($Q109="Yes")+($R$6:$R$155="Yes")*($R109="Yes")+($S$6:$S$155="Yes")*($S109="Yes"))&gt;0),--($U$6:$U$155=$U109))&gt;1,"Conflict","Clear"))</f>
        <v/>
      </c>
      <c r="AC109" s="17">
        <f>IF($A109="","",IF($G109="Canceled","Not Applicable",IF($H109="Online","Not Applicable",IF(OR($V109="",$Y109=""),"",IF($V109&gt;$Y109,"Over Capacity","Within Capacity")))))</f>
        <v/>
      </c>
      <c r="AD109" s="17">
        <f>IF($A109="","",IF(OR($B109="",$C109="",$D109="",$E109="",$F109="",$G109="",$H109="",$I109="",$J109="",$K109="",$L109="",$U109=""),"Missing Required Fields",IF(COUNTIF($M109:$S109,"Yes")=0,"Select a Meeting Day",IF(AND(OR($H109="In Person",$H109="Hybrid"),$T109=""),"Room Required",IF($AA109="Conflict","Room Conflict",IF($AB109="Conflict","Instructor Conflict",IF($AC109="Over Capacity","Over Capacity",IF($G109="Canceled","Canceled","Ready"))))))))</f>
        <v/>
      </c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28" t="n"/>
      <c r="J110" s="28" t="n"/>
      <c r="K110" s="15" t="n"/>
      <c r="L110" s="15" t="n"/>
      <c r="M110" s="5" t="n"/>
      <c r="N110" s="5" t="n"/>
      <c r="O110" s="5" t="n"/>
      <c r="P110" s="5" t="n"/>
      <c r="Q110" s="5" t="n"/>
      <c r="R110" s="5" t="n"/>
      <c r="S110" s="5" t="n"/>
      <c r="T110" s="5" t="n"/>
      <c r="U110" s="5" t="n"/>
      <c r="V110" s="5" t="n"/>
      <c r="W110" s="16">
        <f>IF(OR($K110="",$L110=""),"",ROUND(MOD($L110-$K110,1)*24,2))</f>
        <v/>
      </c>
      <c r="X110" s="16">
        <f>IF($W110="","",$W110*COUNTIF($M110:$S110,"Yes"))</f>
        <v/>
      </c>
      <c r="Y110" s="17">
        <f>IF($T110="","",IFERROR(INDEX(Rooms!$D$6:$D$101,MATCH($T110,Rooms!$A$6:$A$101,0)),""))</f>
        <v/>
      </c>
      <c r="Z110" s="29">
        <f>IF(OR($V110="",$Y110="",$Y110=0,$G110="Canceled"),"",$V110/$Y110)</f>
        <v/>
      </c>
      <c r="AA110" s="17">
        <f>IF(OR($A110="",$G110="Canceled",$H110="Online",$T110=""),"",IF(SUMPRODUCT(--($A$6:$A$155&lt;&gt;""),--($G$6:$G$155&lt;&gt;"Canceled"),--($I$6:$I$155&lt;=$J110),--($J$6:$J$155&gt;=$I110),--($K$6:$K$155&lt;$L110),--($L$6:$L$155&gt;$K110),--((($M$6:$M$155="Yes")*($M110="Yes")+($N$6:$N$155="Yes")*($N110="Yes")+($O$6:$O$155="Yes")*($O110="Yes")+($P$6:$P$155="Yes")*($P110="Yes")+($Q$6:$Q$155="Yes")*($Q110="Yes")+($R$6:$R$155="Yes")*($R110="Yes")+($S$6:$S$155="Yes")*($S110="Yes"))&gt;0),--($T$6:$T$155=$T110))&gt;1,"Conflict","Clear"))</f>
        <v/>
      </c>
      <c r="AB110" s="17">
        <f>IF(OR($A110="",$G110="Canceled",$U110=""),"",IF(SUMPRODUCT(--($A$6:$A$155&lt;&gt;""),--($G$6:$G$155&lt;&gt;"Canceled"),--($I$6:$I$155&lt;=$J110),--($J$6:$J$155&gt;=$I110),--($K$6:$K$155&lt;$L110),--($L$6:$L$155&gt;$K110),--((($M$6:$M$155="Yes")*($M110="Yes")+($N$6:$N$155="Yes")*($N110="Yes")+($O$6:$O$155="Yes")*($O110="Yes")+($P$6:$P$155="Yes")*($P110="Yes")+($Q$6:$Q$155="Yes")*($Q110="Yes")+($R$6:$R$155="Yes")*($R110="Yes")+($S$6:$S$155="Yes")*($S110="Yes"))&gt;0),--($U$6:$U$155=$U110))&gt;1,"Conflict","Clear"))</f>
        <v/>
      </c>
      <c r="AC110" s="17">
        <f>IF($A110="","",IF($G110="Canceled","Not Applicable",IF($H110="Online","Not Applicable",IF(OR($V110="",$Y110=""),"",IF($V110&gt;$Y110,"Over Capacity","Within Capacity")))))</f>
        <v/>
      </c>
      <c r="AD110" s="17">
        <f>IF($A110="","",IF(OR($B110="",$C110="",$D110="",$E110="",$F110="",$G110="",$H110="",$I110="",$J110="",$K110="",$L110="",$U110=""),"Missing Required Fields",IF(COUNTIF($M110:$S110,"Yes")=0,"Select a Meeting Day",IF(AND(OR($H110="In Person",$H110="Hybrid"),$T110=""),"Room Required",IF($AA110="Conflict","Room Conflict",IF($AB110="Conflict","Instructor Conflict",IF($AC110="Over Capacity","Over Capacity",IF($G110="Canceled","Canceled","Ready"))))))))</f>
        <v/>
      </c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28" t="n"/>
      <c r="J111" s="28" t="n"/>
      <c r="K111" s="15" t="n"/>
      <c r="L111" s="15" t="n"/>
      <c r="M111" s="5" t="n"/>
      <c r="N111" s="5" t="n"/>
      <c r="O111" s="5" t="n"/>
      <c r="P111" s="5" t="n"/>
      <c r="Q111" s="5" t="n"/>
      <c r="R111" s="5" t="n"/>
      <c r="S111" s="5" t="n"/>
      <c r="T111" s="5" t="n"/>
      <c r="U111" s="5" t="n"/>
      <c r="V111" s="5" t="n"/>
      <c r="W111" s="16">
        <f>IF(OR($K111="",$L111=""),"",ROUND(MOD($L111-$K111,1)*24,2))</f>
        <v/>
      </c>
      <c r="X111" s="16">
        <f>IF($W111="","",$W111*COUNTIF($M111:$S111,"Yes"))</f>
        <v/>
      </c>
      <c r="Y111" s="17">
        <f>IF($T111="","",IFERROR(INDEX(Rooms!$D$6:$D$101,MATCH($T111,Rooms!$A$6:$A$101,0)),""))</f>
        <v/>
      </c>
      <c r="Z111" s="29">
        <f>IF(OR($V111="",$Y111="",$Y111=0,$G111="Canceled"),"",$V111/$Y111)</f>
        <v/>
      </c>
      <c r="AA111" s="17">
        <f>IF(OR($A111="",$G111="Canceled",$H111="Online",$T111=""),"",IF(SUMPRODUCT(--($A$6:$A$155&lt;&gt;""),--($G$6:$G$155&lt;&gt;"Canceled"),--($I$6:$I$155&lt;=$J111),--($J$6:$J$155&gt;=$I111),--($K$6:$K$155&lt;$L111),--($L$6:$L$155&gt;$K111),--((($M$6:$M$155="Yes")*($M111="Yes")+($N$6:$N$155="Yes")*($N111="Yes")+($O$6:$O$155="Yes")*($O111="Yes")+($P$6:$P$155="Yes")*($P111="Yes")+($Q$6:$Q$155="Yes")*($Q111="Yes")+($R$6:$R$155="Yes")*($R111="Yes")+($S$6:$S$155="Yes")*($S111="Yes"))&gt;0),--($T$6:$T$155=$T111))&gt;1,"Conflict","Clear"))</f>
        <v/>
      </c>
      <c r="AB111" s="17">
        <f>IF(OR($A111="",$G111="Canceled",$U111=""),"",IF(SUMPRODUCT(--($A$6:$A$155&lt;&gt;""),--($G$6:$G$155&lt;&gt;"Canceled"),--($I$6:$I$155&lt;=$J111),--($J$6:$J$155&gt;=$I111),--($K$6:$K$155&lt;$L111),--($L$6:$L$155&gt;$K111),--((($M$6:$M$155="Yes")*($M111="Yes")+($N$6:$N$155="Yes")*($N111="Yes")+($O$6:$O$155="Yes")*($O111="Yes")+($P$6:$P$155="Yes")*($P111="Yes")+($Q$6:$Q$155="Yes")*($Q111="Yes")+($R$6:$R$155="Yes")*($R111="Yes")+($S$6:$S$155="Yes")*($S111="Yes"))&gt;0),--($U$6:$U$155=$U111))&gt;1,"Conflict","Clear"))</f>
        <v/>
      </c>
      <c r="AC111" s="17">
        <f>IF($A111="","",IF($G111="Canceled","Not Applicable",IF($H111="Online","Not Applicable",IF(OR($V111="",$Y111=""),"",IF($V111&gt;$Y111,"Over Capacity","Within Capacity")))))</f>
        <v/>
      </c>
      <c r="AD111" s="17">
        <f>IF($A111="","",IF(OR($B111="",$C111="",$D111="",$E111="",$F111="",$G111="",$H111="",$I111="",$J111="",$K111="",$L111="",$U111=""),"Missing Required Fields",IF(COUNTIF($M111:$S111,"Yes")=0,"Select a Meeting Day",IF(AND(OR($H111="In Person",$H111="Hybrid"),$T111=""),"Room Required",IF($AA111="Conflict","Room Conflict",IF($AB111="Conflict","Instructor Conflict",IF($AC111="Over Capacity","Over Capacity",IF($G111="Canceled","Canceled","Ready"))))))))</f>
        <v/>
      </c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28" t="n"/>
      <c r="J112" s="28" t="n"/>
      <c r="K112" s="15" t="n"/>
      <c r="L112" s="15" t="n"/>
      <c r="M112" s="5" t="n"/>
      <c r="N112" s="5" t="n"/>
      <c r="O112" s="5" t="n"/>
      <c r="P112" s="5" t="n"/>
      <c r="Q112" s="5" t="n"/>
      <c r="R112" s="5" t="n"/>
      <c r="S112" s="5" t="n"/>
      <c r="T112" s="5" t="n"/>
      <c r="U112" s="5" t="n"/>
      <c r="V112" s="5" t="n"/>
      <c r="W112" s="16">
        <f>IF(OR($K112="",$L112=""),"",ROUND(MOD($L112-$K112,1)*24,2))</f>
        <v/>
      </c>
      <c r="X112" s="16">
        <f>IF($W112="","",$W112*COUNTIF($M112:$S112,"Yes"))</f>
        <v/>
      </c>
      <c r="Y112" s="17">
        <f>IF($T112="","",IFERROR(INDEX(Rooms!$D$6:$D$101,MATCH($T112,Rooms!$A$6:$A$101,0)),""))</f>
        <v/>
      </c>
      <c r="Z112" s="29">
        <f>IF(OR($V112="",$Y112="",$Y112=0,$G112="Canceled"),"",$V112/$Y112)</f>
        <v/>
      </c>
      <c r="AA112" s="17">
        <f>IF(OR($A112="",$G112="Canceled",$H112="Online",$T112=""),"",IF(SUMPRODUCT(--($A$6:$A$155&lt;&gt;""),--($G$6:$G$155&lt;&gt;"Canceled"),--($I$6:$I$155&lt;=$J112),--($J$6:$J$155&gt;=$I112),--($K$6:$K$155&lt;$L112),--($L$6:$L$155&gt;$K112),--((($M$6:$M$155="Yes")*($M112="Yes")+($N$6:$N$155="Yes")*($N112="Yes")+($O$6:$O$155="Yes")*($O112="Yes")+($P$6:$P$155="Yes")*($P112="Yes")+($Q$6:$Q$155="Yes")*($Q112="Yes")+($R$6:$R$155="Yes")*($R112="Yes")+($S$6:$S$155="Yes")*($S112="Yes"))&gt;0),--($T$6:$T$155=$T112))&gt;1,"Conflict","Clear"))</f>
        <v/>
      </c>
      <c r="AB112" s="17">
        <f>IF(OR($A112="",$G112="Canceled",$U112=""),"",IF(SUMPRODUCT(--($A$6:$A$155&lt;&gt;""),--($G$6:$G$155&lt;&gt;"Canceled"),--($I$6:$I$155&lt;=$J112),--($J$6:$J$155&gt;=$I112),--($K$6:$K$155&lt;$L112),--($L$6:$L$155&gt;$K112),--((($M$6:$M$155="Yes")*($M112="Yes")+($N$6:$N$155="Yes")*($N112="Yes")+($O$6:$O$155="Yes")*($O112="Yes")+($P$6:$P$155="Yes")*($P112="Yes")+($Q$6:$Q$155="Yes")*($Q112="Yes")+($R$6:$R$155="Yes")*($R112="Yes")+($S$6:$S$155="Yes")*($S112="Yes"))&gt;0),--($U$6:$U$155=$U112))&gt;1,"Conflict","Clear"))</f>
        <v/>
      </c>
      <c r="AC112" s="17">
        <f>IF($A112="","",IF($G112="Canceled","Not Applicable",IF($H112="Online","Not Applicable",IF(OR($V112="",$Y112=""),"",IF($V112&gt;$Y112,"Over Capacity","Within Capacity")))))</f>
        <v/>
      </c>
      <c r="AD112" s="17">
        <f>IF($A112="","",IF(OR($B112="",$C112="",$D112="",$E112="",$F112="",$G112="",$H112="",$I112="",$J112="",$K112="",$L112="",$U112=""),"Missing Required Fields",IF(COUNTIF($M112:$S112,"Yes")=0,"Select a Meeting Day",IF(AND(OR($H112="In Person",$H112="Hybrid"),$T112=""),"Room Required",IF($AA112="Conflict","Room Conflict",IF($AB112="Conflict","Instructor Conflict",IF($AC112="Over Capacity","Over Capacity",IF($G112="Canceled","Canceled","Ready"))))))))</f>
        <v/>
      </c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28" t="n"/>
      <c r="J113" s="28" t="n"/>
      <c r="K113" s="15" t="n"/>
      <c r="L113" s="15" t="n"/>
      <c r="M113" s="5" t="n"/>
      <c r="N113" s="5" t="n"/>
      <c r="O113" s="5" t="n"/>
      <c r="P113" s="5" t="n"/>
      <c r="Q113" s="5" t="n"/>
      <c r="R113" s="5" t="n"/>
      <c r="S113" s="5" t="n"/>
      <c r="T113" s="5" t="n"/>
      <c r="U113" s="5" t="n"/>
      <c r="V113" s="5" t="n"/>
      <c r="W113" s="16">
        <f>IF(OR($K113="",$L113=""),"",ROUND(MOD($L113-$K113,1)*24,2))</f>
        <v/>
      </c>
      <c r="X113" s="16">
        <f>IF($W113="","",$W113*COUNTIF($M113:$S113,"Yes"))</f>
        <v/>
      </c>
      <c r="Y113" s="17">
        <f>IF($T113="","",IFERROR(INDEX(Rooms!$D$6:$D$101,MATCH($T113,Rooms!$A$6:$A$101,0)),""))</f>
        <v/>
      </c>
      <c r="Z113" s="29">
        <f>IF(OR($V113="",$Y113="",$Y113=0,$G113="Canceled"),"",$V113/$Y113)</f>
        <v/>
      </c>
      <c r="AA113" s="17">
        <f>IF(OR($A113="",$G113="Canceled",$H113="Online",$T113=""),"",IF(SUMPRODUCT(--($A$6:$A$155&lt;&gt;""),--($G$6:$G$155&lt;&gt;"Canceled"),--($I$6:$I$155&lt;=$J113),--($J$6:$J$155&gt;=$I113),--($K$6:$K$155&lt;$L113),--($L$6:$L$155&gt;$K113),--((($M$6:$M$155="Yes")*($M113="Yes")+($N$6:$N$155="Yes")*($N113="Yes")+($O$6:$O$155="Yes")*($O113="Yes")+($P$6:$P$155="Yes")*($P113="Yes")+($Q$6:$Q$155="Yes")*($Q113="Yes")+($R$6:$R$155="Yes")*($R113="Yes")+($S$6:$S$155="Yes")*($S113="Yes"))&gt;0),--($T$6:$T$155=$T113))&gt;1,"Conflict","Clear"))</f>
        <v/>
      </c>
      <c r="AB113" s="17">
        <f>IF(OR($A113="",$G113="Canceled",$U113=""),"",IF(SUMPRODUCT(--($A$6:$A$155&lt;&gt;""),--($G$6:$G$155&lt;&gt;"Canceled"),--($I$6:$I$155&lt;=$J113),--($J$6:$J$155&gt;=$I113),--($K$6:$K$155&lt;$L113),--($L$6:$L$155&gt;$K113),--((($M$6:$M$155="Yes")*($M113="Yes")+($N$6:$N$155="Yes")*($N113="Yes")+($O$6:$O$155="Yes")*($O113="Yes")+($P$6:$P$155="Yes")*($P113="Yes")+($Q$6:$Q$155="Yes")*($Q113="Yes")+($R$6:$R$155="Yes")*($R113="Yes")+($S$6:$S$155="Yes")*($S113="Yes"))&gt;0),--($U$6:$U$155=$U113))&gt;1,"Conflict","Clear"))</f>
        <v/>
      </c>
      <c r="AC113" s="17">
        <f>IF($A113="","",IF($G113="Canceled","Not Applicable",IF($H113="Online","Not Applicable",IF(OR($V113="",$Y113=""),"",IF($V113&gt;$Y113,"Over Capacity","Within Capacity")))))</f>
        <v/>
      </c>
      <c r="AD113" s="17">
        <f>IF($A113="","",IF(OR($B113="",$C113="",$D113="",$E113="",$F113="",$G113="",$H113="",$I113="",$J113="",$K113="",$L113="",$U113=""),"Missing Required Fields",IF(COUNTIF($M113:$S113,"Yes")=0,"Select a Meeting Day",IF(AND(OR($H113="In Person",$H113="Hybrid"),$T113=""),"Room Required",IF($AA113="Conflict","Room Conflict",IF($AB113="Conflict","Instructor Conflict",IF($AC113="Over Capacity","Over Capacity",IF($G113="Canceled","Canceled","Ready"))))))))</f>
        <v/>
      </c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28" t="n"/>
      <c r="J114" s="28" t="n"/>
      <c r="K114" s="15" t="n"/>
      <c r="L114" s="15" t="n"/>
      <c r="M114" s="5" t="n"/>
      <c r="N114" s="5" t="n"/>
      <c r="O114" s="5" t="n"/>
      <c r="P114" s="5" t="n"/>
      <c r="Q114" s="5" t="n"/>
      <c r="R114" s="5" t="n"/>
      <c r="S114" s="5" t="n"/>
      <c r="T114" s="5" t="n"/>
      <c r="U114" s="5" t="n"/>
      <c r="V114" s="5" t="n"/>
      <c r="W114" s="16">
        <f>IF(OR($K114="",$L114=""),"",ROUND(MOD($L114-$K114,1)*24,2))</f>
        <v/>
      </c>
      <c r="X114" s="16">
        <f>IF($W114="","",$W114*COUNTIF($M114:$S114,"Yes"))</f>
        <v/>
      </c>
      <c r="Y114" s="17">
        <f>IF($T114="","",IFERROR(INDEX(Rooms!$D$6:$D$101,MATCH($T114,Rooms!$A$6:$A$101,0)),""))</f>
        <v/>
      </c>
      <c r="Z114" s="29">
        <f>IF(OR($V114="",$Y114="",$Y114=0,$G114="Canceled"),"",$V114/$Y114)</f>
        <v/>
      </c>
      <c r="AA114" s="17">
        <f>IF(OR($A114="",$G114="Canceled",$H114="Online",$T114=""),"",IF(SUMPRODUCT(--($A$6:$A$155&lt;&gt;""),--($G$6:$G$155&lt;&gt;"Canceled"),--($I$6:$I$155&lt;=$J114),--($J$6:$J$155&gt;=$I114),--($K$6:$K$155&lt;$L114),--($L$6:$L$155&gt;$K114),--((($M$6:$M$155="Yes")*($M114="Yes")+($N$6:$N$155="Yes")*($N114="Yes")+($O$6:$O$155="Yes")*($O114="Yes")+($P$6:$P$155="Yes")*($P114="Yes")+($Q$6:$Q$155="Yes")*($Q114="Yes")+($R$6:$R$155="Yes")*($R114="Yes")+($S$6:$S$155="Yes")*($S114="Yes"))&gt;0),--($T$6:$T$155=$T114))&gt;1,"Conflict","Clear"))</f>
        <v/>
      </c>
      <c r="AB114" s="17">
        <f>IF(OR($A114="",$G114="Canceled",$U114=""),"",IF(SUMPRODUCT(--($A$6:$A$155&lt;&gt;""),--($G$6:$G$155&lt;&gt;"Canceled"),--($I$6:$I$155&lt;=$J114),--($J$6:$J$155&gt;=$I114),--($K$6:$K$155&lt;$L114),--($L$6:$L$155&gt;$K114),--((($M$6:$M$155="Yes")*($M114="Yes")+($N$6:$N$155="Yes")*($N114="Yes")+($O$6:$O$155="Yes")*($O114="Yes")+($P$6:$P$155="Yes")*($P114="Yes")+($Q$6:$Q$155="Yes")*($Q114="Yes")+($R$6:$R$155="Yes")*($R114="Yes")+($S$6:$S$155="Yes")*($S114="Yes"))&gt;0),--($U$6:$U$155=$U114))&gt;1,"Conflict","Clear"))</f>
        <v/>
      </c>
      <c r="AC114" s="17">
        <f>IF($A114="","",IF($G114="Canceled","Not Applicable",IF($H114="Online","Not Applicable",IF(OR($V114="",$Y114=""),"",IF($V114&gt;$Y114,"Over Capacity","Within Capacity")))))</f>
        <v/>
      </c>
      <c r="AD114" s="17">
        <f>IF($A114="","",IF(OR($B114="",$C114="",$D114="",$E114="",$F114="",$G114="",$H114="",$I114="",$J114="",$K114="",$L114="",$U114=""),"Missing Required Fields",IF(COUNTIF($M114:$S114,"Yes")=0,"Select a Meeting Day",IF(AND(OR($H114="In Person",$H114="Hybrid"),$T114=""),"Room Required",IF($AA114="Conflict","Room Conflict",IF($AB114="Conflict","Instructor Conflict",IF($AC114="Over Capacity","Over Capacity",IF($G114="Canceled","Canceled","Ready"))))))))</f>
        <v/>
      </c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28" t="n"/>
      <c r="J115" s="28" t="n"/>
      <c r="K115" s="15" t="n"/>
      <c r="L115" s="15" t="n"/>
      <c r="M115" s="5" t="n"/>
      <c r="N115" s="5" t="n"/>
      <c r="O115" s="5" t="n"/>
      <c r="P115" s="5" t="n"/>
      <c r="Q115" s="5" t="n"/>
      <c r="R115" s="5" t="n"/>
      <c r="S115" s="5" t="n"/>
      <c r="T115" s="5" t="n"/>
      <c r="U115" s="5" t="n"/>
      <c r="V115" s="5" t="n"/>
      <c r="W115" s="16">
        <f>IF(OR($K115="",$L115=""),"",ROUND(MOD($L115-$K115,1)*24,2))</f>
        <v/>
      </c>
      <c r="X115" s="16">
        <f>IF($W115="","",$W115*COUNTIF($M115:$S115,"Yes"))</f>
        <v/>
      </c>
      <c r="Y115" s="17">
        <f>IF($T115="","",IFERROR(INDEX(Rooms!$D$6:$D$101,MATCH($T115,Rooms!$A$6:$A$101,0)),""))</f>
        <v/>
      </c>
      <c r="Z115" s="29">
        <f>IF(OR($V115="",$Y115="",$Y115=0,$G115="Canceled"),"",$V115/$Y115)</f>
        <v/>
      </c>
      <c r="AA115" s="17">
        <f>IF(OR($A115="",$G115="Canceled",$H115="Online",$T115=""),"",IF(SUMPRODUCT(--($A$6:$A$155&lt;&gt;""),--($G$6:$G$155&lt;&gt;"Canceled"),--($I$6:$I$155&lt;=$J115),--($J$6:$J$155&gt;=$I115),--($K$6:$K$155&lt;$L115),--($L$6:$L$155&gt;$K115),--((($M$6:$M$155="Yes")*($M115="Yes")+($N$6:$N$155="Yes")*($N115="Yes")+($O$6:$O$155="Yes")*($O115="Yes")+($P$6:$P$155="Yes")*($P115="Yes")+($Q$6:$Q$155="Yes")*($Q115="Yes")+($R$6:$R$155="Yes")*($R115="Yes")+($S$6:$S$155="Yes")*($S115="Yes"))&gt;0),--($T$6:$T$155=$T115))&gt;1,"Conflict","Clear"))</f>
        <v/>
      </c>
      <c r="AB115" s="17">
        <f>IF(OR($A115="",$G115="Canceled",$U115=""),"",IF(SUMPRODUCT(--($A$6:$A$155&lt;&gt;""),--($G$6:$G$155&lt;&gt;"Canceled"),--($I$6:$I$155&lt;=$J115),--($J$6:$J$155&gt;=$I115),--($K$6:$K$155&lt;$L115),--($L$6:$L$155&gt;$K115),--((($M$6:$M$155="Yes")*($M115="Yes")+($N$6:$N$155="Yes")*($N115="Yes")+($O$6:$O$155="Yes")*($O115="Yes")+($P$6:$P$155="Yes")*($P115="Yes")+($Q$6:$Q$155="Yes")*($Q115="Yes")+($R$6:$R$155="Yes")*($R115="Yes")+($S$6:$S$155="Yes")*($S115="Yes"))&gt;0),--($U$6:$U$155=$U115))&gt;1,"Conflict","Clear"))</f>
        <v/>
      </c>
      <c r="AC115" s="17">
        <f>IF($A115="","",IF($G115="Canceled","Not Applicable",IF($H115="Online","Not Applicable",IF(OR($V115="",$Y115=""),"",IF($V115&gt;$Y115,"Over Capacity","Within Capacity")))))</f>
        <v/>
      </c>
      <c r="AD115" s="17">
        <f>IF($A115="","",IF(OR($B115="",$C115="",$D115="",$E115="",$F115="",$G115="",$H115="",$I115="",$J115="",$K115="",$L115="",$U115=""),"Missing Required Fields",IF(COUNTIF($M115:$S115,"Yes")=0,"Select a Meeting Day",IF(AND(OR($H115="In Person",$H115="Hybrid"),$T115=""),"Room Required",IF($AA115="Conflict","Room Conflict",IF($AB115="Conflict","Instructor Conflict",IF($AC115="Over Capacity","Over Capacity",IF($G115="Canceled","Canceled","Ready"))))))))</f>
        <v/>
      </c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28" t="n"/>
      <c r="J116" s="28" t="n"/>
      <c r="K116" s="15" t="n"/>
      <c r="L116" s="15" t="n"/>
      <c r="M116" s="5" t="n"/>
      <c r="N116" s="5" t="n"/>
      <c r="O116" s="5" t="n"/>
      <c r="P116" s="5" t="n"/>
      <c r="Q116" s="5" t="n"/>
      <c r="R116" s="5" t="n"/>
      <c r="S116" s="5" t="n"/>
      <c r="T116" s="5" t="n"/>
      <c r="U116" s="5" t="n"/>
      <c r="V116" s="5" t="n"/>
      <c r="W116" s="16">
        <f>IF(OR($K116="",$L116=""),"",ROUND(MOD($L116-$K116,1)*24,2))</f>
        <v/>
      </c>
      <c r="X116" s="16">
        <f>IF($W116="","",$W116*COUNTIF($M116:$S116,"Yes"))</f>
        <v/>
      </c>
      <c r="Y116" s="17">
        <f>IF($T116="","",IFERROR(INDEX(Rooms!$D$6:$D$101,MATCH($T116,Rooms!$A$6:$A$101,0)),""))</f>
        <v/>
      </c>
      <c r="Z116" s="29">
        <f>IF(OR($V116="",$Y116="",$Y116=0,$G116="Canceled"),"",$V116/$Y116)</f>
        <v/>
      </c>
      <c r="AA116" s="17">
        <f>IF(OR($A116="",$G116="Canceled",$H116="Online",$T116=""),"",IF(SUMPRODUCT(--($A$6:$A$155&lt;&gt;""),--($G$6:$G$155&lt;&gt;"Canceled"),--($I$6:$I$155&lt;=$J116),--($J$6:$J$155&gt;=$I116),--($K$6:$K$155&lt;$L116),--($L$6:$L$155&gt;$K116),--((($M$6:$M$155="Yes")*($M116="Yes")+($N$6:$N$155="Yes")*($N116="Yes")+($O$6:$O$155="Yes")*($O116="Yes")+($P$6:$P$155="Yes")*($P116="Yes")+($Q$6:$Q$155="Yes")*($Q116="Yes")+($R$6:$R$155="Yes")*($R116="Yes")+($S$6:$S$155="Yes")*($S116="Yes"))&gt;0),--($T$6:$T$155=$T116))&gt;1,"Conflict","Clear"))</f>
        <v/>
      </c>
      <c r="AB116" s="17">
        <f>IF(OR($A116="",$G116="Canceled",$U116=""),"",IF(SUMPRODUCT(--($A$6:$A$155&lt;&gt;""),--($G$6:$G$155&lt;&gt;"Canceled"),--($I$6:$I$155&lt;=$J116),--($J$6:$J$155&gt;=$I116),--($K$6:$K$155&lt;$L116),--($L$6:$L$155&gt;$K116),--((($M$6:$M$155="Yes")*($M116="Yes")+($N$6:$N$155="Yes")*($N116="Yes")+($O$6:$O$155="Yes")*($O116="Yes")+($P$6:$P$155="Yes")*($P116="Yes")+($Q$6:$Q$155="Yes")*($Q116="Yes")+($R$6:$R$155="Yes")*($R116="Yes")+($S$6:$S$155="Yes")*($S116="Yes"))&gt;0),--($U$6:$U$155=$U116))&gt;1,"Conflict","Clear"))</f>
        <v/>
      </c>
      <c r="AC116" s="17">
        <f>IF($A116="","",IF($G116="Canceled","Not Applicable",IF($H116="Online","Not Applicable",IF(OR($V116="",$Y116=""),"",IF($V116&gt;$Y116,"Over Capacity","Within Capacity")))))</f>
        <v/>
      </c>
      <c r="AD116" s="17">
        <f>IF($A116="","",IF(OR($B116="",$C116="",$D116="",$E116="",$F116="",$G116="",$H116="",$I116="",$J116="",$K116="",$L116="",$U116=""),"Missing Required Fields",IF(COUNTIF($M116:$S116,"Yes")=0,"Select a Meeting Day",IF(AND(OR($H116="In Person",$H116="Hybrid"),$T116=""),"Room Required",IF($AA116="Conflict","Room Conflict",IF($AB116="Conflict","Instructor Conflict",IF($AC116="Over Capacity","Over Capacity",IF($G116="Canceled","Canceled","Ready"))))))))</f>
        <v/>
      </c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28" t="n"/>
      <c r="J117" s="28" t="n"/>
      <c r="K117" s="15" t="n"/>
      <c r="L117" s="15" t="n"/>
      <c r="M117" s="5" t="n"/>
      <c r="N117" s="5" t="n"/>
      <c r="O117" s="5" t="n"/>
      <c r="P117" s="5" t="n"/>
      <c r="Q117" s="5" t="n"/>
      <c r="R117" s="5" t="n"/>
      <c r="S117" s="5" t="n"/>
      <c r="T117" s="5" t="n"/>
      <c r="U117" s="5" t="n"/>
      <c r="V117" s="5" t="n"/>
      <c r="W117" s="16">
        <f>IF(OR($K117="",$L117=""),"",ROUND(MOD($L117-$K117,1)*24,2))</f>
        <v/>
      </c>
      <c r="X117" s="16">
        <f>IF($W117="","",$W117*COUNTIF($M117:$S117,"Yes"))</f>
        <v/>
      </c>
      <c r="Y117" s="17">
        <f>IF($T117="","",IFERROR(INDEX(Rooms!$D$6:$D$101,MATCH($T117,Rooms!$A$6:$A$101,0)),""))</f>
        <v/>
      </c>
      <c r="Z117" s="29">
        <f>IF(OR($V117="",$Y117="",$Y117=0,$G117="Canceled"),"",$V117/$Y117)</f>
        <v/>
      </c>
      <c r="AA117" s="17">
        <f>IF(OR($A117="",$G117="Canceled",$H117="Online",$T117=""),"",IF(SUMPRODUCT(--($A$6:$A$155&lt;&gt;""),--($G$6:$G$155&lt;&gt;"Canceled"),--($I$6:$I$155&lt;=$J117),--($J$6:$J$155&gt;=$I117),--($K$6:$K$155&lt;$L117),--($L$6:$L$155&gt;$K117),--((($M$6:$M$155="Yes")*($M117="Yes")+($N$6:$N$155="Yes")*($N117="Yes")+($O$6:$O$155="Yes")*($O117="Yes")+($P$6:$P$155="Yes")*($P117="Yes")+($Q$6:$Q$155="Yes")*($Q117="Yes")+($R$6:$R$155="Yes")*($R117="Yes")+($S$6:$S$155="Yes")*($S117="Yes"))&gt;0),--($T$6:$T$155=$T117))&gt;1,"Conflict","Clear"))</f>
        <v/>
      </c>
      <c r="AB117" s="17">
        <f>IF(OR($A117="",$G117="Canceled",$U117=""),"",IF(SUMPRODUCT(--($A$6:$A$155&lt;&gt;""),--($G$6:$G$155&lt;&gt;"Canceled"),--($I$6:$I$155&lt;=$J117),--($J$6:$J$155&gt;=$I117),--($K$6:$K$155&lt;$L117),--($L$6:$L$155&gt;$K117),--((($M$6:$M$155="Yes")*($M117="Yes")+($N$6:$N$155="Yes")*($N117="Yes")+($O$6:$O$155="Yes")*($O117="Yes")+($P$6:$P$155="Yes")*($P117="Yes")+($Q$6:$Q$155="Yes")*($Q117="Yes")+($R$6:$R$155="Yes")*($R117="Yes")+($S$6:$S$155="Yes")*($S117="Yes"))&gt;0),--($U$6:$U$155=$U117))&gt;1,"Conflict","Clear"))</f>
        <v/>
      </c>
      <c r="AC117" s="17">
        <f>IF($A117="","",IF($G117="Canceled","Not Applicable",IF($H117="Online","Not Applicable",IF(OR($V117="",$Y117=""),"",IF($V117&gt;$Y117,"Over Capacity","Within Capacity")))))</f>
        <v/>
      </c>
      <c r="AD117" s="17">
        <f>IF($A117="","",IF(OR($B117="",$C117="",$D117="",$E117="",$F117="",$G117="",$H117="",$I117="",$J117="",$K117="",$L117="",$U117=""),"Missing Required Fields",IF(COUNTIF($M117:$S117,"Yes")=0,"Select a Meeting Day",IF(AND(OR($H117="In Person",$H117="Hybrid"),$T117=""),"Room Required",IF($AA117="Conflict","Room Conflict",IF($AB117="Conflict","Instructor Conflict",IF($AC117="Over Capacity","Over Capacity",IF($G117="Canceled","Canceled","Ready"))))))))</f>
        <v/>
      </c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28" t="n"/>
      <c r="J118" s="28" t="n"/>
      <c r="K118" s="15" t="n"/>
      <c r="L118" s="15" t="n"/>
      <c r="M118" s="5" t="n"/>
      <c r="N118" s="5" t="n"/>
      <c r="O118" s="5" t="n"/>
      <c r="P118" s="5" t="n"/>
      <c r="Q118" s="5" t="n"/>
      <c r="R118" s="5" t="n"/>
      <c r="S118" s="5" t="n"/>
      <c r="T118" s="5" t="n"/>
      <c r="U118" s="5" t="n"/>
      <c r="V118" s="5" t="n"/>
      <c r="W118" s="16">
        <f>IF(OR($K118="",$L118=""),"",ROUND(MOD($L118-$K118,1)*24,2))</f>
        <v/>
      </c>
      <c r="X118" s="16">
        <f>IF($W118="","",$W118*COUNTIF($M118:$S118,"Yes"))</f>
        <v/>
      </c>
      <c r="Y118" s="17">
        <f>IF($T118="","",IFERROR(INDEX(Rooms!$D$6:$D$101,MATCH($T118,Rooms!$A$6:$A$101,0)),""))</f>
        <v/>
      </c>
      <c r="Z118" s="29">
        <f>IF(OR($V118="",$Y118="",$Y118=0,$G118="Canceled"),"",$V118/$Y118)</f>
        <v/>
      </c>
      <c r="AA118" s="17">
        <f>IF(OR($A118="",$G118="Canceled",$H118="Online",$T118=""),"",IF(SUMPRODUCT(--($A$6:$A$155&lt;&gt;""),--($G$6:$G$155&lt;&gt;"Canceled"),--($I$6:$I$155&lt;=$J118),--($J$6:$J$155&gt;=$I118),--($K$6:$K$155&lt;$L118),--($L$6:$L$155&gt;$K118),--((($M$6:$M$155="Yes")*($M118="Yes")+($N$6:$N$155="Yes")*($N118="Yes")+($O$6:$O$155="Yes")*($O118="Yes")+($P$6:$P$155="Yes")*($P118="Yes")+($Q$6:$Q$155="Yes")*($Q118="Yes")+($R$6:$R$155="Yes")*($R118="Yes")+($S$6:$S$155="Yes")*($S118="Yes"))&gt;0),--($T$6:$T$155=$T118))&gt;1,"Conflict","Clear"))</f>
        <v/>
      </c>
      <c r="AB118" s="17">
        <f>IF(OR($A118="",$G118="Canceled",$U118=""),"",IF(SUMPRODUCT(--($A$6:$A$155&lt;&gt;""),--($G$6:$G$155&lt;&gt;"Canceled"),--($I$6:$I$155&lt;=$J118),--($J$6:$J$155&gt;=$I118),--($K$6:$K$155&lt;$L118),--($L$6:$L$155&gt;$K118),--((($M$6:$M$155="Yes")*($M118="Yes")+($N$6:$N$155="Yes")*($N118="Yes")+($O$6:$O$155="Yes")*($O118="Yes")+($P$6:$P$155="Yes")*($P118="Yes")+($Q$6:$Q$155="Yes")*($Q118="Yes")+($R$6:$R$155="Yes")*($R118="Yes")+($S$6:$S$155="Yes")*($S118="Yes"))&gt;0),--($U$6:$U$155=$U118))&gt;1,"Conflict","Clear"))</f>
        <v/>
      </c>
      <c r="AC118" s="17">
        <f>IF($A118="","",IF($G118="Canceled","Not Applicable",IF($H118="Online","Not Applicable",IF(OR($V118="",$Y118=""),"",IF($V118&gt;$Y118,"Over Capacity","Within Capacity")))))</f>
        <v/>
      </c>
      <c r="AD118" s="17">
        <f>IF($A118="","",IF(OR($B118="",$C118="",$D118="",$E118="",$F118="",$G118="",$H118="",$I118="",$J118="",$K118="",$L118="",$U118=""),"Missing Required Fields",IF(COUNTIF($M118:$S118,"Yes")=0,"Select a Meeting Day",IF(AND(OR($H118="In Person",$H118="Hybrid"),$T118=""),"Room Required",IF($AA118="Conflict","Room Conflict",IF($AB118="Conflict","Instructor Conflict",IF($AC118="Over Capacity","Over Capacity",IF($G118="Canceled","Canceled","Ready"))))))))</f>
        <v/>
      </c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28" t="n"/>
      <c r="J119" s="28" t="n"/>
      <c r="K119" s="15" t="n"/>
      <c r="L119" s="15" t="n"/>
      <c r="M119" s="5" t="n"/>
      <c r="N119" s="5" t="n"/>
      <c r="O119" s="5" t="n"/>
      <c r="P119" s="5" t="n"/>
      <c r="Q119" s="5" t="n"/>
      <c r="R119" s="5" t="n"/>
      <c r="S119" s="5" t="n"/>
      <c r="T119" s="5" t="n"/>
      <c r="U119" s="5" t="n"/>
      <c r="V119" s="5" t="n"/>
      <c r="W119" s="16">
        <f>IF(OR($K119="",$L119=""),"",ROUND(MOD($L119-$K119,1)*24,2))</f>
        <v/>
      </c>
      <c r="X119" s="16">
        <f>IF($W119="","",$W119*COUNTIF($M119:$S119,"Yes"))</f>
        <v/>
      </c>
      <c r="Y119" s="17">
        <f>IF($T119="","",IFERROR(INDEX(Rooms!$D$6:$D$101,MATCH($T119,Rooms!$A$6:$A$101,0)),""))</f>
        <v/>
      </c>
      <c r="Z119" s="29">
        <f>IF(OR($V119="",$Y119="",$Y119=0,$G119="Canceled"),"",$V119/$Y119)</f>
        <v/>
      </c>
      <c r="AA119" s="17">
        <f>IF(OR($A119="",$G119="Canceled",$H119="Online",$T119=""),"",IF(SUMPRODUCT(--($A$6:$A$155&lt;&gt;""),--($G$6:$G$155&lt;&gt;"Canceled"),--($I$6:$I$155&lt;=$J119),--($J$6:$J$155&gt;=$I119),--($K$6:$K$155&lt;$L119),--($L$6:$L$155&gt;$K119),--((($M$6:$M$155="Yes")*($M119="Yes")+($N$6:$N$155="Yes")*($N119="Yes")+($O$6:$O$155="Yes")*($O119="Yes")+($P$6:$P$155="Yes")*($P119="Yes")+($Q$6:$Q$155="Yes")*($Q119="Yes")+($R$6:$R$155="Yes")*($R119="Yes")+($S$6:$S$155="Yes")*($S119="Yes"))&gt;0),--($T$6:$T$155=$T119))&gt;1,"Conflict","Clear"))</f>
        <v/>
      </c>
      <c r="AB119" s="17">
        <f>IF(OR($A119="",$G119="Canceled",$U119=""),"",IF(SUMPRODUCT(--($A$6:$A$155&lt;&gt;""),--($G$6:$G$155&lt;&gt;"Canceled"),--($I$6:$I$155&lt;=$J119),--($J$6:$J$155&gt;=$I119),--($K$6:$K$155&lt;$L119),--($L$6:$L$155&gt;$K119),--((($M$6:$M$155="Yes")*($M119="Yes")+($N$6:$N$155="Yes")*($N119="Yes")+($O$6:$O$155="Yes")*($O119="Yes")+($P$6:$P$155="Yes")*($P119="Yes")+($Q$6:$Q$155="Yes")*($Q119="Yes")+($R$6:$R$155="Yes")*($R119="Yes")+($S$6:$S$155="Yes")*($S119="Yes"))&gt;0),--($U$6:$U$155=$U119))&gt;1,"Conflict","Clear"))</f>
        <v/>
      </c>
      <c r="AC119" s="17">
        <f>IF($A119="","",IF($G119="Canceled","Not Applicable",IF($H119="Online","Not Applicable",IF(OR($V119="",$Y119=""),"",IF($V119&gt;$Y119,"Over Capacity","Within Capacity")))))</f>
        <v/>
      </c>
      <c r="AD119" s="17">
        <f>IF($A119="","",IF(OR($B119="",$C119="",$D119="",$E119="",$F119="",$G119="",$H119="",$I119="",$J119="",$K119="",$L119="",$U119=""),"Missing Required Fields",IF(COUNTIF($M119:$S119,"Yes")=0,"Select a Meeting Day",IF(AND(OR($H119="In Person",$H119="Hybrid"),$T119=""),"Room Required",IF($AA119="Conflict","Room Conflict",IF($AB119="Conflict","Instructor Conflict",IF($AC119="Over Capacity","Over Capacity",IF($G119="Canceled","Canceled","Ready"))))))))</f>
        <v/>
      </c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28" t="n"/>
      <c r="J120" s="28" t="n"/>
      <c r="K120" s="15" t="n"/>
      <c r="L120" s="15" t="n"/>
      <c r="M120" s="5" t="n"/>
      <c r="N120" s="5" t="n"/>
      <c r="O120" s="5" t="n"/>
      <c r="P120" s="5" t="n"/>
      <c r="Q120" s="5" t="n"/>
      <c r="R120" s="5" t="n"/>
      <c r="S120" s="5" t="n"/>
      <c r="T120" s="5" t="n"/>
      <c r="U120" s="5" t="n"/>
      <c r="V120" s="5" t="n"/>
      <c r="W120" s="16">
        <f>IF(OR($K120="",$L120=""),"",ROUND(MOD($L120-$K120,1)*24,2))</f>
        <v/>
      </c>
      <c r="X120" s="16">
        <f>IF($W120="","",$W120*COUNTIF($M120:$S120,"Yes"))</f>
        <v/>
      </c>
      <c r="Y120" s="17">
        <f>IF($T120="","",IFERROR(INDEX(Rooms!$D$6:$D$101,MATCH($T120,Rooms!$A$6:$A$101,0)),""))</f>
        <v/>
      </c>
      <c r="Z120" s="29">
        <f>IF(OR($V120="",$Y120="",$Y120=0,$G120="Canceled"),"",$V120/$Y120)</f>
        <v/>
      </c>
      <c r="AA120" s="17">
        <f>IF(OR($A120="",$G120="Canceled",$H120="Online",$T120=""),"",IF(SUMPRODUCT(--($A$6:$A$155&lt;&gt;""),--($G$6:$G$155&lt;&gt;"Canceled"),--($I$6:$I$155&lt;=$J120),--($J$6:$J$155&gt;=$I120),--($K$6:$K$155&lt;$L120),--($L$6:$L$155&gt;$K120),--((($M$6:$M$155="Yes")*($M120="Yes")+($N$6:$N$155="Yes")*($N120="Yes")+($O$6:$O$155="Yes")*($O120="Yes")+($P$6:$P$155="Yes")*($P120="Yes")+($Q$6:$Q$155="Yes")*($Q120="Yes")+($R$6:$R$155="Yes")*($R120="Yes")+($S$6:$S$155="Yes")*($S120="Yes"))&gt;0),--($T$6:$T$155=$T120))&gt;1,"Conflict","Clear"))</f>
        <v/>
      </c>
      <c r="AB120" s="17">
        <f>IF(OR($A120="",$G120="Canceled",$U120=""),"",IF(SUMPRODUCT(--($A$6:$A$155&lt;&gt;""),--($G$6:$G$155&lt;&gt;"Canceled"),--($I$6:$I$155&lt;=$J120),--($J$6:$J$155&gt;=$I120),--($K$6:$K$155&lt;$L120),--($L$6:$L$155&gt;$K120),--((($M$6:$M$155="Yes")*($M120="Yes")+($N$6:$N$155="Yes")*($N120="Yes")+($O$6:$O$155="Yes")*($O120="Yes")+($P$6:$P$155="Yes")*($P120="Yes")+($Q$6:$Q$155="Yes")*($Q120="Yes")+($R$6:$R$155="Yes")*($R120="Yes")+($S$6:$S$155="Yes")*($S120="Yes"))&gt;0),--($U$6:$U$155=$U120))&gt;1,"Conflict","Clear"))</f>
        <v/>
      </c>
      <c r="AC120" s="17">
        <f>IF($A120="","",IF($G120="Canceled","Not Applicable",IF($H120="Online","Not Applicable",IF(OR($V120="",$Y120=""),"",IF($V120&gt;$Y120,"Over Capacity","Within Capacity")))))</f>
        <v/>
      </c>
      <c r="AD120" s="17">
        <f>IF($A120="","",IF(OR($B120="",$C120="",$D120="",$E120="",$F120="",$G120="",$H120="",$I120="",$J120="",$K120="",$L120="",$U120=""),"Missing Required Fields",IF(COUNTIF($M120:$S120,"Yes")=0,"Select a Meeting Day",IF(AND(OR($H120="In Person",$H120="Hybrid"),$T120=""),"Room Required",IF($AA120="Conflict","Room Conflict",IF($AB120="Conflict","Instructor Conflict",IF($AC120="Over Capacity","Over Capacity",IF($G120="Canceled","Canceled","Ready"))))))))</f>
        <v/>
      </c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28" t="n"/>
      <c r="J121" s="28" t="n"/>
      <c r="K121" s="15" t="n"/>
      <c r="L121" s="15" t="n"/>
      <c r="M121" s="5" t="n"/>
      <c r="N121" s="5" t="n"/>
      <c r="O121" s="5" t="n"/>
      <c r="P121" s="5" t="n"/>
      <c r="Q121" s="5" t="n"/>
      <c r="R121" s="5" t="n"/>
      <c r="S121" s="5" t="n"/>
      <c r="T121" s="5" t="n"/>
      <c r="U121" s="5" t="n"/>
      <c r="V121" s="5" t="n"/>
      <c r="W121" s="16">
        <f>IF(OR($K121="",$L121=""),"",ROUND(MOD($L121-$K121,1)*24,2))</f>
        <v/>
      </c>
      <c r="X121" s="16">
        <f>IF($W121="","",$W121*COUNTIF($M121:$S121,"Yes"))</f>
        <v/>
      </c>
      <c r="Y121" s="17">
        <f>IF($T121="","",IFERROR(INDEX(Rooms!$D$6:$D$101,MATCH($T121,Rooms!$A$6:$A$101,0)),""))</f>
        <v/>
      </c>
      <c r="Z121" s="29">
        <f>IF(OR($V121="",$Y121="",$Y121=0,$G121="Canceled"),"",$V121/$Y121)</f>
        <v/>
      </c>
      <c r="AA121" s="17">
        <f>IF(OR($A121="",$G121="Canceled",$H121="Online",$T121=""),"",IF(SUMPRODUCT(--($A$6:$A$155&lt;&gt;""),--($G$6:$G$155&lt;&gt;"Canceled"),--($I$6:$I$155&lt;=$J121),--($J$6:$J$155&gt;=$I121),--($K$6:$K$155&lt;$L121),--($L$6:$L$155&gt;$K121),--((($M$6:$M$155="Yes")*($M121="Yes")+($N$6:$N$155="Yes")*($N121="Yes")+($O$6:$O$155="Yes")*($O121="Yes")+($P$6:$P$155="Yes")*($P121="Yes")+($Q$6:$Q$155="Yes")*($Q121="Yes")+($R$6:$R$155="Yes")*($R121="Yes")+($S$6:$S$155="Yes")*($S121="Yes"))&gt;0),--($T$6:$T$155=$T121))&gt;1,"Conflict","Clear"))</f>
        <v/>
      </c>
      <c r="AB121" s="17">
        <f>IF(OR($A121="",$G121="Canceled",$U121=""),"",IF(SUMPRODUCT(--($A$6:$A$155&lt;&gt;""),--($G$6:$G$155&lt;&gt;"Canceled"),--($I$6:$I$155&lt;=$J121),--($J$6:$J$155&gt;=$I121),--($K$6:$K$155&lt;$L121),--($L$6:$L$155&gt;$K121),--((($M$6:$M$155="Yes")*($M121="Yes")+($N$6:$N$155="Yes")*($N121="Yes")+($O$6:$O$155="Yes")*($O121="Yes")+($P$6:$P$155="Yes")*($P121="Yes")+($Q$6:$Q$155="Yes")*($Q121="Yes")+($R$6:$R$155="Yes")*($R121="Yes")+($S$6:$S$155="Yes")*($S121="Yes"))&gt;0),--($U$6:$U$155=$U121))&gt;1,"Conflict","Clear"))</f>
        <v/>
      </c>
      <c r="AC121" s="17">
        <f>IF($A121="","",IF($G121="Canceled","Not Applicable",IF($H121="Online","Not Applicable",IF(OR($V121="",$Y121=""),"",IF($V121&gt;$Y121,"Over Capacity","Within Capacity")))))</f>
        <v/>
      </c>
      <c r="AD121" s="17">
        <f>IF($A121="","",IF(OR($B121="",$C121="",$D121="",$E121="",$F121="",$G121="",$H121="",$I121="",$J121="",$K121="",$L121="",$U121=""),"Missing Required Fields",IF(COUNTIF($M121:$S121,"Yes")=0,"Select a Meeting Day",IF(AND(OR($H121="In Person",$H121="Hybrid"),$T121=""),"Room Required",IF($AA121="Conflict","Room Conflict",IF($AB121="Conflict","Instructor Conflict",IF($AC121="Over Capacity","Over Capacity",IF($G121="Canceled","Canceled","Ready"))))))))</f>
        <v/>
      </c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28" t="n"/>
      <c r="J122" s="28" t="n"/>
      <c r="K122" s="15" t="n"/>
      <c r="L122" s="15" t="n"/>
      <c r="M122" s="5" t="n"/>
      <c r="N122" s="5" t="n"/>
      <c r="O122" s="5" t="n"/>
      <c r="P122" s="5" t="n"/>
      <c r="Q122" s="5" t="n"/>
      <c r="R122" s="5" t="n"/>
      <c r="S122" s="5" t="n"/>
      <c r="T122" s="5" t="n"/>
      <c r="U122" s="5" t="n"/>
      <c r="V122" s="5" t="n"/>
      <c r="W122" s="16">
        <f>IF(OR($K122="",$L122=""),"",ROUND(MOD($L122-$K122,1)*24,2))</f>
        <v/>
      </c>
      <c r="X122" s="16">
        <f>IF($W122="","",$W122*COUNTIF($M122:$S122,"Yes"))</f>
        <v/>
      </c>
      <c r="Y122" s="17">
        <f>IF($T122="","",IFERROR(INDEX(Rooms!$D$6:$D$101,MATCH($T122,Rooms!$A$6:$A$101,0)),""))</f>
        <v/>
      </c>
      <c r="Z122" s="29">
        <f>IF(OR($V122="",$Y122="",$Y122=0,$G122="Canceled"),"",$V122/$Y122)</f>
        <v/>
      </c>
      <c r="AA122" s="17">
        <f>IF(OR($A122="",$G122="Canceled",$H122="Online",$T122=""),"",IF(SUMPRODUCT(--($A$6:$A$155&lt;&gt;""),--($G$6:$G$155&lt;&gt;"Canceled"),--($I$6:$I$155&lt;=$J122),--($J$6:$J$155&gt;=$I122),--($K$6:$K$155&lt;$L122),--($L$6:$L$155&gt;$K122),--((($M$6:$M$155="Yes")*($M122="Yes")+($N$6:$N$155="Yes")*($N122="Yes")+($O$6:$O$155="Yes")*($O122="Yes")+($P$6:$P$155="Yes")*($P122="Yes")+($Q$6:$Q$155="Yes")*($Q122="Yes")+($R$6:$R$155="Yes")*($R122="Yes")+($S$6:$S$155="Yes")*($S122="Yes"))&gt;0),--($T$6:$T$155=$T122))&gt;1,"Conflict","Clear"))</f>
        <v/>
      </c>
      <c r="AB122" s="17">
        <f>IF(OR($A122="",$G122="Canceled",$U122=""),"",IF(SUMPRODUCT(--($A$6:$A$155&lt;&gt;""),--($G$6:$G$155&lt;&gt;"Canceled"),--($I$6:$I$155&lt;=$J122),--($J$6:$J$155&gt;=$I122),--($K$6:$K$155&lt;$L122),--($L$6:$L$155&gt;$K122),--((($M$6:$M$155="Yes")*($M122="Yes")+($N$6:$N$155="Yes")*($N122="Yes")+($O$6:$O$155="Yes")*($O122="Yes")+($P$6:$P$155="Yes")*($P122="Yes")+($Q$6:$Q$155="Yes")*($Q122="Yes")+($R$6:$R$155="Yes")*($R122="Yes")+($S$6:$S$155="Yes")*($S122="Yes"))&gt;0),--($U$6:$U$155=$U122))&gt;1,"Conflict","Clear"))</f>
        <v/>
      </c>
      <c r="AC122" s="17">
        <f>IF($A122="","",IF($G122="Canceled","Not Applicable",IF($H122="Online","Not Applicable",IF(OR($V122="",$Y122=""),"",IF($V122&gt;$Y122,"Over Capacity","Within Capacity")))))</f>
        <v/>
      </c>
      <c r="AD122" s="17">
        <f>IF($A122="","",IF(OR($B122="",$C122="",$D122="",$E122="",$F122="",$G122="",$H122="",$I122="",$J122="",$K122="",$L122="",$U122=""),"Missing Required Fields",IF(COUNTIF($M122:$S122,"Yes")=0,"Select a Meeting Day",IF(AND(OR($H122="In Person",$H122="Hybrid"),$T122=""),"Room Required",IF($AA122="Conflict","Room Conflict",IF($AB122="Conflict","Instructor Conflict",IF($AC122="Over Capacity","Over Capacity",IF($G122="Canceled","Canceled","Ready"))))))))</f>
        <v/>
      </c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28" t="n"/>
      <c r="J123" s="28" t="n"/>
      <c r="K123" s="15" t="n"/>
      <c r="L123" s="15" t="n"/>
      <c r="M123" s="5" t="n"/>
      <c r="N123" s="5" t="n"/>
      <c r="O123" s="5" t="n"/>
      <c r="P123" s="5" t="n"/>
      <c r="Q123" s="5" t="n"/>
      <c r="R123" s="5" t="n"/>
      <c r="S123" s="5" t="n"/>
      <c r="T123" s="5" t="n"/>
      <c r="U123" s="5" t="n"/>
      <c r="V123" s="5" t="n"/>
      <c r="W123" s="16">
        <f>IF(OR($K123="",$L123=""),"",ROUND(MOD($L123-$K123,1)*24,2))</f>
        <v/>
      </c>
      <c r="X123" s="16">
        <f>IF($W123="","",$W123*COUNTIF($M123:$S123,"Yes"))</f>
        <v/>
      </c>
      <c r="Y123" s="17">
        <f>IF($T123="","",IFERROR(INDEX(Rooms!$D$6:$D$101,MATCH($T123,Rooms!$A$6:$A$101,0)),""))</f>
        <v/>
      </c>
      <c r="Z123" s="29">
        <f>IF(OR($V123="",$Y123="",$Y123=0,$G123="Canceled"),"",$V123/$Y123)</f>
        <v/>
      </c>
      <c r="AA123" s="17">
        <f>IF(OR($A123="",$G123="Canceled",$H123="Online",$T123=""),"",IF(SUMPRODUCT(--($A$6:$A$155&lt;&gt;""),--($G$6:$G$155&lt;&gt;"Canceled"),--($I$6:$I$155&lt;=$J123),--($J$6:$J$155&gt;=$I123),--($K$6:$K$155&lt;$L123),--($L$6:$L$155&gt;$K123),--((($M$6:$M$155="Yes")*($M123="Yes")+($N$6:$N$155="Yes")*($N123="Yes")+($O$6:$O$155="Yes")*($O123="Yes")+($P$6:$P$155="Yes")*($P123="Yes")+($Q$6:$Q$155="Yes")*($Q123="Yes")+($R$6:$R$155="Yes")*($R123="Yes")+($S$6:$S$155="Yes")*($S123="Yes"))&gt;0),--($T$6:$T$155=$T123))&gt;1,"Conflict","Clear"))</f>
        <v/>
      </c>
      <c r="AB123" s="17">
        <f>IF(OR($A123="",$G123="Canceled",$U123=""),"",IF(SUMPRODUCT(--($A$6:$A$155&lt;&gt;""),--($G$6:$G$155&lt;&gt;"Canceled"),--($I$6:$I$155&lt;=$J123),--($J$6:$J$155&gt;=$I123),--($K$6:$K$155&lt;$L123),--($L$6:$L$155&gt;$K123),--((($M$6:$M$155="Yes")*($M123="Yes")+($N$6:$N$155="Yes")*($N123="Yes")+($O$6:$O$155="Yes")*($O123="Yes")+($P$6:$P$155="Yes")*($P123="Yes")+($Q$6:$Q$155="Yes")*($Q123="Yes")+($R$6:$R$155="Yes")*($R123="Yes")+($S$6:$S$155="Yes")*($S123="Yes"))&gt;0),--($U$6:$U$155=$U123))&gt;1,"Conflict","Clear"))</f>
        <v/>
      </c>
      <c r="AC123" s="17">
        <f>IF($A123="","",IF($G123="Canceled","Not Applicable",IF($H123="Online","Not Applicable",IF(OR($V123="",$Y123=""),"",IF($V123&gt;$Y123,"Over Capacity","Within Capacity")))))</f>
        <v/>
      </c>
      <c r="AD123" s="17">
        <f>IF($A123="","",IF(OR($B123="",$C123="",$D123="",$E123="",$F123="",$G123="",$H123="",$I123="",$J123="",$K123="",$L123="",$U123=""),"Missing Required Fields",IF(COUNTIF($M123:$S123,"Yes")=0,"Select a Meeting Day",IF(AND(OR($H123="In Person",$H123="Hybrid"),$T123=""),"Room Required",IF($AA123="Conflict","Room Conflict",IF($AB123="Conflict","Instructor Conflict",IF($AC123="Over Capacity","Over Capacity",IF($G123="Canceled","Canceled","Ready"))))))))</f>
        <v/>
      </c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28" t="n"/>
      <c r="J124" s="28" t="n"/>
      <c r="K124" s="15" t="n"/>
      <c r="L124" s="15" t="n"/>
      <c r="M124" s="5" t="n"/>
      <c r="N124" s="5" t="n"/>
      <c r="O124" s="5" t="n"/>
      <c r="P124" s="5" t="n"/>
      <c r="Q124" s="5" t="n"/>
      <c r="R124" s="5" t="n"/>
      <c r="S124" s="5" t="n"/>
      <c r="T124" s="5" t="n"/>
      <c r="U124" s="5" t="n"/>
      <c r="V124" s="5" t="n"/>
      <c r="W124" s="16">
        <f>IF(OR($K124="",$L124=""),"",ROUND(MOD($L124-$K124,1)*24,2))</f>
        <v/>
      </c>
      <c r="X124" s="16">
        <f>IF($W124="","",$W124*COUNTIF($M124:$S124,"Yes"))</f>
        <v/>
      </c>
      <c r="Y124" s="17">
        <f>IF($T124="","",IFERROR(INDEX(Rooms!$D$6:$D$101,MATCH($T124,Rooms!$A$6:$A$101,0)),""))</f>
        <v/>
      </c>
      <c r="Z124" s="29">
        <f>IF(OR($V124="",$Y124="",$Y124=0,$G124="Canceled"),"",$V124/$Y124)</f>
        <v/>
      </c>
      <c r="AA124" s="17">
        <f>IF(OR($A124="",$G124="Canceled",$H124="Online",$T124=""),"",IF(SUMPRODUCT(--($A$6:$A$155&lt;&gt;""),--($G$6:$G$155&lt;&gt;"Canceled"),--($I$6:$I$155&lt;=$J124),--($J$6:$J$155&gt;=$I124),--($K$6:$K$155&lt;$L124),--($L$6:$L$155&gt;$K124),--((($M$6:$M$155="Yes")*($M124="Yes")+($N$6:$N$155="Yes")*($N124="Yes")+($O$6:$O$155="Yes")*($O124="Yes")+($P$6:$P$155="Yes")*($P124="Yes")+($Q$6:$Q$155="Yes")*($Q124="Yes")+($R$6:$R$155="Yes")*($R124="Yes")+($S$6:$S$155="Yes")*($S124="Yes"))&gt;0),--($T$6:$T$155=$T124))&gt;1,"Conflict","Clear"))</f>
        <v/>
      </c>
      <c r="AB124" s="17">
        <f>IF(OR($A124="",$G124="Canceled",$U124=""),"",IF(SUMPRODUCT(--($A$6:$A$155&lt;&gt;""),--($G$6:$G$155&lt;&gt;"Canceled"),--($I$6:$I$155&lt;=$J124),--($J$6:$J$155&gt;=$I124),--($K$6:$K$155&lt;$L124),--($L$6:$L$155&gt;$K124),--((($M$6:$M$155="Yes")*($M124="Yes")+($N$6:$N$155="Yes")*($N124="Yes")+($O$6:$O$155="Yes")*($O124="Yes")+($P$6:$P$155="Yes")*($P124="Yes")+($Q$6:$Q$155="Yes")*($Q124="Yes")+($R$6:$R$155="Yes")*($R124="Yes")+($S$6:$S$155="Yes")*($S124="Yes"))&gt;0),--($U$6:$U$155=$U124))&gt;1,"Conflict","Clear"))</f>
        <v/>
      </c>
      <c r="AC124" s="17">
        <f>IF($A124="","",IF($G124="Canceled","Not Applicable",IF($H124="Online","Not Applicable",IF(OR($V124="",$Y124=""),"",IF($V124&gt;$Y124,"Over Capacity","Within Capacity")))))</f>
        <v/>
      </c>
      <c r="AD124" s="17">
        <f>IF($A124="","",IF(OR($B124="",$C124="",$D124="",$E124="",$F124="",$G124="",$H124="",$I124="",$J124="",$K124="",$L124="",$U124=""),"Missing Required Fields",IF(COUNTIF($M124:$S124,"Yes")=0,"Select a Meeting Day",IF(AND(OR($H124="In Person",$H124="Hybrid"),$T124=""),"Room Required",IF($AA124="Conflict","Room Conflict",IF($AB124="Conflict","Instructor Conflict",IF($AC124="Over Capacity","Over Capacity",IF($G124="Canceled","Canceled","Ready"))))))))</f>
        <v/>
      </c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28" t="n"/>
      <c r="J125" s="28" t="n"/>
      <c r="K125" s="15" t="n"/>
      <c r="L125" s="15" t="n"/>
      <c r="M125" s="5" t="n"/>
      <c r="N125" s="5" t="n"/>
      <c r="O125" s="5" t="n"/>
      <c r="P125" s="5" t="n"/>
      <c r="Q125" s="5" t="n"/>
      <c r="R125" s="5" t="n"/>
      <c r="S125" s="5" t="n"/>
      <c r="T125" s="5" t="n"/>
      <c r="U125" s="5" t="n"/>
      <c r="V125" s="5" t="n"/>
      <c r="W125" s="16">
        <f>IF(OR($K125="",$L125=""),"",ROUND(MOD($L125-$K125,1)*24,2))</f>
        <v/>
      </c>
      <c r="X125" s="16">
        <f>IF($W125="","",$W125*COUNTIF($M125:$S125,"Yes"))</f>
        <v/>
      </c>
      <c r="Y125" s="17">
        <f>IF($T125="","",IFERROR(INDEX(Rooms!$D$6:$D$101,MATCH($T125,Rooms!$A$6:$A$101,0)),""))</f>
        <v/>
      </c>
      <c r="Z125" s="29">
        <f>IF(OR($V125="",$Y125="",$Y125=0,$G125="Canceled"),"",$V125/$Y125)</f>
        <v/>
      </c>
      <c r="AA125" s="17">
        <f>IF(OR($A125="",$G125="Canceled",$H125="Online",$T125=""),"",IF(SUMPRODUCT(--($A$6:$A$155&lt;&gt;""),--($G$6:$G$155&lt;&gt;"Canceled"),--($I$6:$I$155&lt;=$J125),--($J$6:$J$155&gt;=$I125),--($K$6:$K$155&lt;$L125),--($L$6:$L$155&gt;$K125),--((($M$6:$M$155="Yes")*($M125="Yes")+($N$6:$N$155="Yes")*($N125="Yes")+($O$6:$O$155="Yes")*($O125="Yes")+($P$6:$P$155="Yes")*($P125="Yes")+($Q$6:$Q$155="Yes")*($Q125="Yes")+($R$6:$R$155="Yes")*($R125="Yes")+($S$6:$S$155="Yes")*($S125="Yes"))&gt;0),--($T$6:$T$155=$T125))&gt;1,"Conflict","Clear"))</f>
        <v/>
      </c>
      <c r="AB125" s="17">
        <f>IF(OR($A125="",$G125="Canceled",$U125=""),"",IF(SUMPRODUCT(--($A$6:$A$155&lt;&gt;""),--($G$6:$G$155&lt;&gt;"Canceled"),--($I$6:$I$155&lt;=$J125),--($J$6:$J$155&gt;=$I125),--($K$6:$K$155&lt;$L125),--($L$6:$L$155&gt;$K125),--((($M$6:$M$155="Yes")*($M125="Yes")+($N$6:$N$155="Yes")*($N125="Yes")+($O$6:$O$155="Yes")*($O125="Yes")+($P$6:$P$155="Yes")*($P125="Yes")+($Q$6:$Q$155="Yes")*($Q125="Yes")+($R$6:$R$155="Yes")*($R125="Yes")+($S$6:$S$155="Yes")*($S125="Yes"))&gt;0),--($U$6:$U$155=$U125))&gt;1,"Conflict","Clear"))</f>
        <v/>
      </c>
      <c r="AC125" s="17">
        <f>IF($A125="","",IF($G125="Canceled","Not Applicable",IF($H125="Online","Not Applicable",IF(OR($V125="",$Y125=""),"",IF($V125&gt;$Y125,"Over Capacity","Within Capacity")))))</f>
        <v/>
      </c>
      <c r="AD125" s="17">
        <f>IF($A125="","",IF(OR($B125="",$C125="",$D125="",$E125="",$F125="",$G125="",$H125="",$I125="",$J125="",$K125="",$L125="",$U125=""),"Missing Required Fields",IF(COUNTIF($M125:$S125,"Yes")=0,"Select a Meeting Day",IF(AND(OR($H125="In Person",$H125="Hybrid"),$T125=""),"Room Required",IF($AA125="Conflict","Room Conflict",IF($AB125="Conflict","Instructor Conflict",IF($AC125="Over Capacity","Over Capacity",IF($G125="Canceled","Canceled","Ready"))))))))</f>
        <v/>
      </c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28" t="n"/>
      <c r="J126" s="28" t="n"/>
      <c r="K126" s="15" t="n"/>
      <c r="L126" s="15" t="n"/>
      <c r="M126" s="5" t="n"/>
      <c r="N126" s="5" t="n"/>
      <c r="O126" s="5" t="n"/>
      <c r="P126" s="5" t="n"/>
      <c r="Q126" s="5" t="n"/>
      <c r="R126" s="5" t="n"/>
      <c r="S126" s="5" t="n"/>
      <c r="T126" s="5" t="n"/>
      <c r="U126" s="5" t="n"/>
      <c r="V126" s="5" t="n"/>
      <c r="W126" s="16">
        <f>IF(OR($K126="",$L126=""),"",ROUND(MOD($L126-$K126,1)*24,2))</f>
        <v/>
      </c>
      <c r="X126" s="16">
        <f>IF($W126="","",$W126*COUNTIF($M126:$S126,"Yes"))</f>
        <v/>
      </c>
      <c r="Y126" s="17">
        <f>IF($T126="","",IFERROR(INDEX(Rooms!$D$6:$D$101,MATCH($T126,Rooms!$A$6:$A$101,0)),""))</f>
        <v/>
      </c>
      <c r="Z126" s="29">
        <f>IF(OR($V126="",$Y126="",$Y126=0,$G126="Canceled"),"",$V126/$Y126)</f>
        <v/>
      </c>
      <c r="AA126" s="17">
        <f>IF(OR($A126="",$G126="Canceled",$H126="Online",$T126=""),"",IF(SUMPRODUCT(--($A$6:$A$155&lt;&gt;""),--($G$6:$G$155&lt;&gt;"Canceled"),--($I$6:$I$155&lt;=$J126),--($J$6:$J$155&gt;=$I126),--($K$6:$K$155&lt;$L126),--($L$6:$L$155&gt;$K126),--((($M$6:$M$155="Yes")*($M126="Yes")+($N$6:$N$155="Yes")*($N126="Yes")+($O$6:$O$155="Yes")*($O126="Yes")+($P$6:$P$155="Yes")*($P126="Yes")+($Q$6:$Q$155="Yes")*($Q126="Yes")+($R$6:$R$155="Yes")*($R126="Yes")+($S$6:$S$155="Yes")*($S126="Yes"))&gt;0),--($T$6:$T$155=$T126))&gt;1,"Conflict","Clear"))</f>
        <v/>
      </c>
      <c r="AB126" s="17">
        <f>IF(OR($A126="",$G126="Canceled",$U126=""),"",IF(SUMPRODUCT(--($A$6:$A$155&lt;&gt;""),--($G$6:$G$155&lt;&gt;"Canceled"),--($I$6:$I$155&lt;=$J126),--($J$6:$J$155&gt;=$I126),--($K$6:$K$155&lt;$L126),--($L$6:$L$155&gt;$K126),--((($M$6:$M$155="Yes")*($M126="Yes")+($N$6:$N$155="Yes")*($N126="Yes")+($O$6:$O$155="Yes")*($O126="Yes")+($P$6:$P$155="Yes")*($P126="Yes")+($Q$6:$Q$155="Yes")*($Q126="Yes")+($R$6:$R$155="Yes")*($R126="Yes")+($S$6:$S$155="Yes")*($S126="Yes"))&gt;0),--($U$6:$U$155=$U126))&gt;1,"Conflict","Clear"))</f>
        <v/>
      </c>
      <c r="AC126" s="17">
        <f>IF($A126="","",IF($G126="Canceled","Not Applicable",IF($H126="Online","Not Applicable",IF(OR($V126="",$Y126=""),"",IF($V126&gt;$Y126,"Over Capacity","Within Capacity")))))</f>
        <v/>
      </c>
      <c r="AD126" s="17">
        <f>IF($A126="","",IF(OR($B126="",$C126="",$D126="",$E126="",$F126="",$G126="",$H126="",$I126="",$J126="",$K126="",$L126="",$U126=""),"Missing Required Fields",IF(COUNTIF($M126:$S126,"Yes")=0,"Select a Meeting Day",IF(AND(OR($H126="In Person",$H126="Hybrid"),$T126=""),"Room Required",IF($AA126="Conflict","Room Conflict",IF($AB126="Conflict","Instructor Conflict",IF($AC126="Over Capacity","Over Capacity",IF($G126="Canceled","Canceled","Ready"))))))))</f>
        <v/>
      </c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28" t="n"/>
      <c r="J127" s="28" t="n"/>
      <c r="K127" s="15" t="n"/>
      <c r="L127" s="15" t="n"/>
      <c r="M127" s="5" t="n"/>
      <c r="N127" s="5" t="n"/>
      <c r="O127" s="5" t="n"/>
      <c r="P127" s="5" t="n"/>
      <c r="Q127" s="5" t="n"/>
      <c r="R127" s="5" t="n"/>
      <c r="S127" s="5" t="n"/>
      <c r="T127" s="5" t="n"/>
      <c r="U127" s="5" t="n"/>
      <c r="V127" s="5" t="n"/>
      <c r="W127" s="16">
        <f>IF(OR($K127="",$L127=""),"",ROUND(MOD($L127-$K127,1)*24,2))</f>
        <v/>
      </c>
      <c r="X127" s="16">
        <f>IF($W127="","",$W127*COUNTIF($M127:$S127,"Yes"))</f>
        <v/>
      </c>
      <c r="Y127" s="17">
        <f>IF($T127="","",IFERROR(INDEX(Rooms!$D$6:$D$101,MATCH($T127,Rooms!$A$6:$A$101,0)),""))</f>
        <v/>
      </c>
      <c r="Z127" s="29">
        <f>IF(OR($V127="",$Y127="",$Y127=0,$G127="Canceled"),"",$V127/$Y127)</f>
        <v/>
      </c>
      <c r="AA127" s="17">
        <f>IF(OR($A127="",$G127="Canceled",$H127="Online",$T127=""),"",IF(SUMPRODUCT(--($A$6:$A$155&lt;&gt;""),--($G$6:$G$155&lt;&gt;"Canceled"),--($I$6:$I$155&lt;=$J127),--($J$6:$J$155&gt;=$I127),--($K$6:$K$155&lt;$L127),--($L$6:$L$155&gt;$K127),--((($M$6:$M$155="Yes")*($M127="Yes")+($N$6:$N$155="Yes")*($N127="Yes")+($O$6:$O$155="Yes")*($O127="Yes")+($P$6:$P$155="Yes")*($P127="Yes")+($Q$6:$Q$155="Yes")*($Q127="Yes")+($R$6:$R$155="Yes")*($R127="Yes")+($S$6:$S$155="Yes")*($S127="Yes"))&gt;0),--($T$6:$T$155=$T127))&gt;1,"Conflict","Clear"))</f>
        <v/>
      </c>
      <c r="AB127" s="17">
        <f>IF(OR($A127="",$G127="Canceled",$U127=""),"",IF(SUMPRODUCT(--($A$6:$A$155&lt;&gt;""),--($G$6:$G$155&lt;&gt;"Canceled"),--($I$6:$I$155&lt;=$J127),--($J$6:$J$155&gt;=$I127),--($K$6:$K$155&lt;$L127),--($L$6:$L$155&gt;$K127),--((($M$6:$M$155="Yes")*($M127="Yes")+($N$6:$N$155="Yes")*($N127="Yes")+($O$6:$O$155="Yes")*($O127="Yes")+($P$6:$P$155="Yes")*($P127="Yes")+($Q$6:$Q$155="Yes")*($Q127="Yes")+($R$6:$R$155="Yes")*($R127="Yes")+($S$6:$S$155="Yes")*($S127="Yes"))&gt;0),--($U$6:$U$155=$U127))&gt;1,"Conflict","Clear"))</f>
        <v/>
      </c>
      <c r="AC127" s="17">
        <f>IF($A127="","",IF($G127="Canceled","Not Applicable",IF($H127="Online","Not Applicable",IF(OR($V127="",$Y127=""),"",IF($V127&gt;$Y127,"Over Capacity","Within Capacity")))))</f>
        <v/>
      </c>
      <c r="AD127" s="17">
        <f>IF($A127="","",IF(OR($B127="",$C127="",$D127="",$E127="",$F127="",$G127="",$H127="",$I127="",$J127="",$K127="",$L127="",$U127=""),"Missing Required Fields",IF(COUNTIF($M127:$S127,"Yes")=0,"Select a Meeting Day",IF(AND(OR($H127="In Person",$H127="Hybrid"),$T127=""),"Room Required",IF($AA127="Conflict","Room Conflict",IF($AB127="Conflict","Instructor Conflict",IF($AC127="Over Capacity","Over Capacity",IF($G127="Canceled","Canceled","Ready"))))))))</f>
        <v/>
      </c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28" t="n"/>
      <c r="J128" s="28" t="n"/>
      <c r="K128" s="15" t="n"/>
      <c r="L128" s="15" t="n"/>
      <c r="M128" s="5" t="n"/>
      <c r="N128" s="5" t="n"/>
      <c r="O128" s="5" t="n"/>
      <c r="P128" s="5" t="n"/>
      <c r="Q128" s="5" t="n"/>
      <c r="R128" s="5" t="n"/>
      <c r="S128" s="5" t="n"/>
      <c r="T128" s="5" t="n"/>
      <c r="U128" s="5" t="n"/>
      <c r="V128" s="5" t="n"/>
      <c r="W128" s="16">
        <f>IF(OR($K128="",$L128=""),"",ROUND(MOD($L128-$K128,1)*24,2))</f>
        <v/>
      </c>
      <c r="X128" s="16">
        <f>IF($W128="","",$W128*COUNTIF($M128:$S128,"Yes"))</f>
        <v/>
      </c>
      <c r="Y128" s="17">
        <f>IF($T128="","",IFERROR(INDEX(Rooms!$D$6:$D$101,MATCH($T128,Rooms!$A$6:$A$101,0)),""))</f>
        <v/>
      </c>
      <c r="Z128" s="29">
        <f>IF(OR($V128="",$Y128="",$Y128=0,$G128="Canceled"),"",$V128/$Y128)</f>
        <v/>
      </c>
      <c r="AA128" s="17">
        <f>IF(OR($A128="",$G128="Canceled",$H128="Online",$T128=""),"",IF(SUMPRODUCT(--($A$6:$A$155&lt;&gt;""),--($G$6:$G$155&lt;&gt;"Canceled"),--($I$6:$I$155&lt;=$J128),--($J$6:$J$155&gt;=$I128),--($K$6:$K$155&lt;$L128),--($L$6:$L$155&gt;$K128),--((($M$6:$M$155="Yes")*($M128="Yes")+($N$6:$N$155="Yes")*($N128="Yes")+($O$6:$O$155="Yes")*($O128="Yes")+($P$6:$P$155="Yes")*($P128="Yes")+($Q$6:$Q$155="Yes")*($Q128="Yes")+($R$6:$R$155="Yes")*($R128="Yes")+($S$6:$S$155="Yes")*($S128="Yes"))&gt;0),--($T$6:$T$155=$T128))&gt;1,"Conflict","Clear"))</f>
        <v/>
      </c>
      <c r="AB128" s="17">
        <f>IF(OR($A128="",$G128="Canceled",$U128=""),"",IF(SUMPRODUCT(--($A$6:$A$155&lt;&gt;""),--($G$6:$G$155&lt;&gt;"Canceled"),--($I$6:$I$155&lt;=$J128),--($J$6:$J$155&gt;=$I128),--($K$6:$K$155&lt;$L128),--($L$6:$L$155&gt;$K128),--((($M$6:$M$155="Yes")*($M128="Yes")+($N$6:$N$155="Yes")*($N128="Yes")+($O$6:$O$155="Yes")*($O128="Yes")+($P$6:$P$155="Yes")*($P128="Yes")+($Q$6:$Q$155="Yes")*($Q128="Yes")+($R$6:$R$155="Yes")*($R128="Yes")+($S$6:$S$155="Yes")*($S128="Yes"))&gt;0),--($U$6:$U$155=$U128))&gt;1,"Conflict","Clear"))</f>
        <v/>
      </c>
      <c r="AC128" s="17">
        <f>IF($A128="","",IF($G128="Canceled","Not Applicable",IF($H128="Online","Not Applicable",IF(OR($V128="",$Y128=""),"",IF($V128&gt;$Y128,"Over Capacity","Within Capacity")))))</f>
        <v/>
      </c>
      <c r="AD128" s="17">
        <f>IF($A128="","",IF(OR($B128="",$C128="",$D128="",$E128="",$F128="",$G128="",$H128="",$I128="",$J128="",$K128="",$L128="",$U128=""),"Missing Required Fields",IF(COUNTIF($M128:$S128,"Yes")=0,"Select a Meeting Day",IF(AND(OR($H128="In Person",$H128="Hybrid"),$T128=""),"Room Required",IF($AA128="Conflict","Room Conflict",IF($AB128="Conflict","Instructor Conflict",IF($AC128="Over Capacity","Over Capacity",IF($G128="Canceled","Canceled","Ready"))))))))</f>
        <v/>
      </c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28" t="n"/>
      <c r="J129" s="28" t="n"/>
      <c r="K129" s="15" t="n"/>
      <c r="L129" s="15" t="n"/>
      <c r="M129" s="5" t="n"/>
      <c r="N129" s="5" t="n"/>
      <c r="O129" s="5" t="n"/>
      <c r="P129" s="5" t="n"/>
      <c r="Q129" s="5" t="n"/>
      <c r="R129" s="5" t="n"/>
      <c r="S129" s="5" t="n"/>
      <c r="T129" s="5" t="n"/>
      <c r="U129" s="5" t="n"/>
      <c r="V129" s="5" t="n"/>
      <c r="W129" s="16">
        <f>IF(OR($K129="",$L129=""),"",ROUND(MOD($L129-$K129,1)*24,2))</f>
        <v/>
      </c>
      <c r="X129" s="16">
        <f>IF($W129="","",$W129*COUNTIF($M129:$S129,"Yes"))</f>
        <v/>
      </c>
      <c r="Y129" s="17">
        <f>IF($T129="","",IFERROR(INDEX(Rooms!$D$6:$D$101,MATCH($T129,Rooms!$A$6:$A$101,0)),""))</f>
        <v/>
      </c>
      <c r="Z129" s="29">
        <f>IF(OR($V129="",$Y129="",$Y129=0,$G129="Canceled"),"",$V129/$Y129)</f>
        <v/>
      </c>
      <c r="AA129" s="17">
        <f>IF(OR($A129="",$G129="Canceled",$H129="Online",$T129=""),"",IF(SUMPRODUCT(--($A$6:$A$155&lt;&gt;""),--($G$6:$G$155&lt;&gt;"Canceled"),--($I$6:$I$155&lt;=$J129),--($J$6:$J$155&gt;=$I129),--($K$6:$K$155&lt;$L129),--($L$6:$L$155&gt;$K129),--((($M$6:$M$155="Yes")*($M129="Yes")+($N$6:$N$155="Yes")*($N129="Yes")+($O$6:$O$155="Yes")*($O129="Yes")+($P$6:$P$155="Yes")*($P129="Yes")+($Q$6:$Q$155="Yes")*($Q129="Yes")+($R$6:$R$155="Yes")*($R129="Yes")+($S$6:$S$155="Yes")*($S129="Yes"))&gt;0),--($T$6:$T$155=$T129))&gt;1,"Conflict","Clear"))</f>
        <v/>
      </c>
      <c r="AB129" s="17">
        <f>IF(OR($A129="",$G129="Canceled",$U129=""),"",IF(SUMPRODUCT(--($A$6:$A$155&lt;&gt;""),--($G$6:$G$155&lt;&gt;"Canceled"),--($I$6:$I$155&lt;=$J129),--($J$6:$J$155&gt;=$I129),--($K$6:$K$155&lt;$L129),--($L$6:$L$155&gt;$K129),--((($M$6:$M$155="Yes")*($M129="Yes")+($N$6:$N$155="Yes")*($N129="Yes")+($O$6:$O$155="Yes")*($O129="Yes")+($P$6:$P$155="Yes")*($P129="Yes")+($Q$6:$Q$155="Yes")*($Q129="Yes")+($R$6:$R$155="Yes")*($R129="Yes")+($S$6:$S$155="Yes")*($S129="Yes"))&gt;0),--($U$6:$U$155=$U129))&gt;1,"Conflict","Clear"))</f>
        <v/>
      </c>
      <c r="AC129" s="17">
        <f>IF($A129="","",IF($G129="Canceled","Not Applicable",IF($H129="Online","Not Applicable",IF(OR($V129="",$Y129=""),"",IF($V129&gt;$Y129,"Over Capacity","Within Capacity")))))</f>
        <v/>
      </c>
      <c r="AD129" s="17">
        <f>IF($A129="","",IF(OR($B129="",$C129="",$D129="",$E129="",$F129="",$G129="",$H129="",$I129="",$J129="",$K129="",$L129="",$U129=""),"Missing Required Fields",IF(COUNTIF($M129:$S129,"Yes")=0,"Select a Meeting Day",IF(AND(OR($H129="In Person",$H129="Hybrid"),$T129=""),"Room Required",IF($AA129="Conflict","Room Conflict",IF($AB129="Conflict","Instructor Conflict",IF($AC129="Over Capacity","Over Capacity",IF($G129="Canceled","Canceled","Ready"))))))))</f>
        <v/>
      </c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28" t="n"/>
      <c r="J130" s="28" t="n"/>
      <c r="K130" s="15" t="n"/>
      <c r="L130" s="15" t="n"/>
      <c r="M130" s="5" t="n"/>
      <c r="N130" s="5" t="n"/>
      <c r="O130" s="5" t="n"/>
      <c r="P130" s="5" t="n"/>
      <c r="Q130" s="5" t="n"/>
      <c r="R130" s="5" t="n"/>
      <c r="S130" s="5" t="n"/>
      <c r="T130" s="5" t="n"/>
      <c r="U130" s="5" t="n"/>
      <c r="V130" s="5" t="n"/>
      <c r="W130" s="16">
        <f>IF(OR($K130="",$L130=""),"",ROUND(MOD($L130-$K130,1)*24,2))</f>
        <v/>
      </c>
      <c r="X130" s="16">
        <f>IF($W130="","",$W130*COUNTIF($M130:$S130,"Yes"))</f>
        <v/>
      </c>
      <c r="Y130" s="17">
        <f>IF($T130="","",IFERROR(INDEX(Rooms!$D$6:$D$101,MATCH($T130,Rooms!$A$6:$A$101,0)),""))</f>
        <v/>
      </c>
      <c r="Z130" s="29">
        <f>IF(OR($V130="",$Y130="",$Y130=0,$G130="Canceled"),"",$V130/$Y130)</f>
        <v/>
      </c>
      <c r="AA130" s="17">
        <f>IF(OR($A130="",$G130="Canceled",$H130="Online",$T130=""),"",IF(SUMPRODUCT(--($A$6:$A$155&lt;&gt;""),--($G$6:$G$155&lt;&gt;"Canceled"),--($I$6:$I$155&lt;=$J130),--($J$6:$J$155&gt;=$I130),--($K$6:$K$155&lt;$L130),--($L$6:$L$155&gt;$K130),--((($M$6:$M$155="Yes")*($M130="Yes")+($N$6:$N$155="Yes")*($N130="Yes")+($O$6:$O$155="Yes")*($O130="Yes")+($P$6:$P$155="Yes")*($P130="Yes")+($Q$6:$Q$155="Yes")*($Q130="Yes")+($R$6:$R$155="Yes")*($R130="Yes")+($S$6:$S$155="Yes")*($S130="Yes"))&gt;0),--($T$6:$T$155=$T130))&gt;1,"Conflict","Clear"))</f>
        <v/>
      </c>
      <c r="AB130" s="17">
        <f>IF(OR($A130="",$G130="Canceled",$U130=""),"",IF(SUMPRODUCT(--($A$6:$A$155&lt;&gt;""),--($G$6:$G$155&lt;&gt;"Canceled"),--($I$6:$I$155&lt;=$J130),--($J$6:$J$155&gt;=$I130),--($K$6:$K$155&lt;$L130),--($L$6:$L$155&gt;$K130),--((($M$6:$M$155="Yes")*($M130="Yes")+($N$6:$N$155="Yes")*($N130="Yes")+($O$6:$O$155="Yes")*($O130="Yes")+($P$6:$P$155="Yes")*($P130="Yes")+($Q$6:$Q$155="Yes")*($Q130="Yes")+($R$6:$R$155="Yes")*($R130="Yes")+($S$6:$S$155="Yes")*($S130="Yes"))&gt;0),--($U$6:$U$155=$U130))&gt;1,"Conflict","Clear"))</f>
        <v/>
      </c>
      <c r="AC130" s="17">
        <f>IF($A130="","",IF($G130="Canceled","Not Applicable",IF($H130="Online","Not Applicable",IF(OR($V130="",$Y130=""),"",IF($V130&gt;$Y130,"Over Capacity","Within Capacity")))))</f>
        <v/>
      </c>
      <c r="AD130" s="17">
        <f>IF($A130="","",IF(OR($B130="",$C130="",$D130="",$E130="",$F130="",$G130="",$H130="",$I130="",$J130="",$K130="",$L130="",$U130=""),"Missing Required Fields",IF(COUNTIF($M130:$S130,"Yes")=0,"Select a Meeting Day",IF(AND(OR($H130="In Person",$H130="Hybrid"),$T130=""),"Room Required",IF($AA130="Conflict","Room Conflict",IF($AB130="Conflict","Instructor Conflict",IF($AC130="Over Capacity","Over Capacity",IF($G130="Canceled","Canceled","Ready"))))))))</f>
        <v/>
      </c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28" t="n"/>
      <c r="J131" s="28" t="n"/>
      <c r="K131" s="15" t="n"/>
      <c r="L131" s="15" t="n"/>
      <c r="M131" s="5" t="n"/>
      <c r="N131" s="5" t="n"/>
      <c r="O131" s="5" t="n"/>
      <c r="P131" s="5" t="n"/>
      <c r="Q131" s="5" t="n"/>
      <c r="R131" s="5" t="n"/>
      <c r="S131" s="5" t="n"/>
      <c r="T131" s="5" t="n"/>
      <c r="U131" s="5" t="n"/>
      <c r="V131" s="5" t="n"/>
      <c r="W131" s="16">
        <f>IF(OR($K131="",$L131=""),"",ROUND(MOD($L131-$K131,1)*24,2))</f>
        <v/>
      </c>
      <c r="X131" s="16">
        <f>IF($W131="","",$W131*COUNTIF($M131:$S131,"Yes"))</f>
        <v/>
      </c>
      <c r="Y131" s="17">
        <f>IF($T131="","",IFERROR(INDEX(Rooms!$D$6:$D$101,MATCH($T131,Rooms!$A$6:$A$101,0)),""))</f>
        <v/>
      </c>
      <c r="Z131" s="29">
        <f>IF(OR($V131="",$Y131="",$Y131=0,$G131="Canceled"),"",$V131/$Y131)</f>
        <v/>
      </c>
      <c r="AA131" s="17">
        <f>IF(OR($A131="",$G131="Canceled",$H131="Online",$T131=""),"",IF(SUMPRODUCT(--($A$6:$A$155&lt;&gt;""),--($G$6:$G$155&lt;&gt;"Canceled"),--($I$6:$I$155&lt;=$J131),--($J$6:$J$155&gt;=$I131),--($K$6:$K$155&lt;$L131),--($L$6:$L$155&gt;$K131),--((($M$6:$M$155="Yes")*($M131="Yes")+($N$6:$N$155="Yes")*($N131="Yes")+($O$6:$O$155="Yes")*($O131="Yes")+($P$6:$P$155="Yes")*($P131="Yes")+($Q$6:$Q$155="Yes")*($Q131="Yes")+($R$6:$R$155="Yes")*($R131="Yes")+($S$6:$S$155="Yes")*($S131="Yes"))&gt;0),--($T$6:$T$155=$T131))&gt;1,"Conflict","Clear"))</f>
        <v/>
      </c>
      <c r="AB131" s="17">
        <f>IF(OR($A131="",$G131="Canceled",$U131=""),"",IF(SUMPRODUCT(--($A$6:$A$155&lt;&gt;""),--($G$6:$G$155&lt;&gt;"Canceled"),--($I$6:$I$155&lt;=$J131),--($J$6:$J$155&gt;=$I131),--($K$6:$K$155&lt;$L131),--($L$6:$L$155&gt;$K131),--((($M$6:$M$155="Yes")*($M131="Yes")+($N$6:$N$155="Yes")*($N131="Yes")+($O$6:$O$155="Yes")*($O131="Yes")+($P$6:$P$155="Yes")*($P131="Yes")+($Q$6:$Q$155="Yes")*($Q131="Yes")+($R$6:$R$155="Yes")*($R131="Yes")+($S$6:$S$155="Yes")*($S131="Yes"))&gt;0),--($U$6:$U$155=$U131))&gt;1,"Conflict","Clear"))</f>
        <v/>
      </c>
      <c r="AC131" s="17">
        <f>IF($A131="","",IF($G131="Canceled","Not Applicable",IF($H131="Online","Not Applicable",IF(OR($V131="",$Y131=""),"",IF($V131&gt;$Y131,"Over Capacity","Within Capacity")))))</f>
        <v/>
      </c>
      <c r="AD131" s="17">
        <f>IF($A131="","",IF(OR($B131="",$C131="",$D131="",$E131="",$F131="",$G131="",$H131="",$I131="",$J131="",$K131="",$L131="",$U131=""),"Missing Required Fields",IF(COUNTIF($M131:$S131,"Yes")=0,"Select a Meeting Day",IF(AND(OR($H131="In Person",$H131="Hybrid"),$T131=""),"Room Required",IF($AA131="Conflict","Room Conflict",IF($AB131="Conflict","Instructor Conflict",IF($AC131="Over Capacity","Over Capacity",IF($G131="Canceled","Canceled","Ready"))))))))</f>
        <v/>
      </c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28" t="n"/>
      <c r="J132" s="28" t="n"/>
      <c r="K132" s="15" t="n"/>
      <c r="L132" s="15" t="n"/>
      <c r="M132" s="5" t="n"/>
      <c r="N132" s="5" t="n"/>
      <c r="O132" s="5" t="n"/>
      <c r="P132" s="5" t="n"/>
      <c r="Q132" s="5" t="n"/>
      <c r="R132" s="5" t="n"/>
      <c r="S132" s="5" t="n"/>
      <c r="T132" s="5" t="n"/>
      <c r="U132" s="5" t="n"/>
      <c r="V132" s="5" t="n"/>
      <c r="W132" s="16">
        <f>IF(OR($K132="",$L132=""),"",ROUND(MOD($L132-$K132,1)*24,2))</f>
        <v/>
      </c>
      <c r="X132" s="16">
        <f>IF($W132="","",$W132*COUNTIF($M132:$S132,"Yes"))</f>
        <v/>
      </c>
      <c r="Y132" s="17">
        <f>IF($T132="","",IFERROR(INDEX(Rooms!$D$6:$D$101,MATCH($T132,Rooms!$A$6:$A$101,0)),""))</f>
        <v/>
      </c>
      <c r="Z132" s="29">
        <f>IF(OR($V132="",$Y132="",$Y132=0,$G132="Canceled"),"",$V132/$Y132)</f>
        <v/>
      </c>
      <c r="AA132" s="17">
        <f>IF(OR($A132="",$G132="Canceled",$H132="Online",$T132=""),"",IF(SUMPRODUCT(--($A$6:$A$155&lt;&gt;""),--($G$6:$G$155&lt;&gt;"Canceled"),--($I$6:$I$155&lt;=$J132),--($J$6:$J$155&gt;=$I132),--($K$6:$K$155&lt;$L132),--($L$6:$L$155&gt;$K132),--((($M$6:$M$155="Yes")*($M132="Yes")+($N$6:$N$155="Yes")*($N132="Yes")+($O$6:$O$155="Yes")*($O132="Yes")+($P$6:$P$155="Yes")*($P132="Yes")+($Q$6:$Q$155="Yes")*($Q132="Yes")+($R$6:$R$155="Yes")*($R132="Yes")+($S$6:$S$155="Yes")*($S132="Yes"))&gt;0),--($T$6:$T$155=$T132))&gt;1,"Conflict","Clear"))</f>
        <v/>
      </c>
      <c r="AB132" s="17">
        <f>IF(OR($A132="",$G132="Canceled",$U132=""),"",IF(SUMPRODUCT(--($A$6:$A$155&lt;&gt;""),--($G$6:$G$155&lt;&gt;"Canceled"),--($I$6:$I$155&lt;=$J132),--($J$6:$J$155&gt;=$I132),--($K$6:$K$155&lt;$L132),--($L$6:$L$155&gt;$K132),--((($M$6:$M$155="Yes")*($M132="Yes")+($N$6:$N$155="Yes")*($N132="Yes")+($O$6:$O$155="Yes")*($O132="Yes")+($P$6:$P$155="Yes")*($P132="Yes")+($Q$6:$Q$155="Yes")*($Q132="Yes")+($R$6:$R$155="Yes")*($R132="Yes")+($S$6:$S$155="Yes")*($S132="Yes"))&gt;0),--($U$6:$U$155=$U132))&gt;1,"Conflict","Clear"))</f>
        <v/>
      </c>
      <c r="AC132" s="17">
        <f>IF($A132="","",IF($G132="Canceled","Not Applicable",IF($H132="Online","Not Applicable",IF(OR($V132="",$Y132=""),"",IF($V132&gt;$Y132,"Over Capacity","Within Capacity")))))</f>
        <v/>
      </c>
      <c r="AD132" s="17">
        <f>IF($A132="","",IF(OR($B132="",$C132="",$D132="",$E132="",$F132="",$G132="",$H132="",$I132="",$J132="",$K132="",$L132="",$U132=""),"Missing Required Fields",IF(COUNTIF($M132:$S132,"Yes")=0,"Select a Meeting Day",IF(AND(OR($H132="In Person",$H132="Hybrid"),$T132=""),"Room Required",IF($AA132="Conflict","Room Conflict",IF($AB132="Conflict","Instructor Conflict",IF($AC132="Over Capacity","Over Capacity",IF($G132="Canceled","Canceled","Ready"))))))))</f>
        <v/>
      </c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28" t="n"/>
      <c r="J133" s="28" t="n"/>
      <c r="K133" s="15" t="n"/>
      <c r="L133" s="15" t="n"/>
      <c r="M133" s="5" t="n"/>
      <c r="N133" s="5" t="n"/>
      <c r="O133" s="5" t="n"/>
      <c r="P133" s="5" t="n"/>
      <c r="Q133" s="5" t="n"/>
      <c r="R133" s="5" t="n"/>
      <c r="S133" s="5" t="n"/>
      <c r="T133" s="5" t="n"/>
      <c r="U133" s="5" t="n"/>
      <c r="V133" s="5" t="n"/>
      <c r="W133" s="16">
        <f>IF(OR($K133="",$L133=""),"",ROUND(MOD($L133-$K133,1)*24,2))</f>
        <v/>
      </c>
      <c r="X133" s="16">
        <f>IF($W133="","",$W133*COUNTIF($M133:$S133,"Yes"))</f>
        <v/>
      </c>
      <c r="Y133" s="17">
        <f>IF($T133="","",IFERROR(INDEX(Rooms!$D$6:$D$101,MATCH($T133,Rooms!$A$6:$A$101,0)),""))</f>
        <v/>
      </c>
      <c r="Z133" s="29">
        <f>IF(OR($V133="",$Y133="",$Y133=0,$G133="Canceled"),"",$V133/$Y133)</f>
        <v/>
      </c>
      <c r="AA133" s="17">
        <f>IF(OR($A133="",$G133="Canceled",$H133="Online",$T133=""),"",IF(SUMPRODUCT(--($A$6:$A$155&lt;&gt;""),--($G$6:$G$155&lt;&gt;"Canceled"),--($I$6:$I$155&lt;=$J133),--($J$6:$J$155&gt;=$I133),--($K$6:$K$155&lt;$L133),--($L$6:$L$155&gt;$K133),--((($M$6:$M$155="Yes")*($M133="Yes")+($N$6:$N$155="Yes")*($N133="Yes")+($O$6:$O$155="Yes")*($O133="Yes")+($P$6:$P$155="Yes")*($P133="Yes")+($Q$6:$Q$155="Yes")*($Q133="Yes")+($R$6:$R$155="Yes")*($R133="Yes")+($S$6:$S$155="Yes")*($S133="Yes"))&gt;0),--($T$6:$T$155=$T133))&gt;1,"Conflict","Clear"))</f>
        <v/>
      </c>
      <c r="AB133" s="17">
        <f>IF(OR($A133="",$G133="Canceled",$U133=""),"",IF(SUMPRODUCT(--($A$6:$A$155&lt;&gt;""),--($G$6:$G$155&lt;&gt;"Canceled"),--($I$6:$I$155&lt;=$J133),--($J$6:$J$155&gt;=$I133),--($K$6:$K$155&lt;$L133),--($L$6:$L$155&gt;$K133),--((($M$6:$M$155="Yes")*($M133="Yes")+($N$6:$N$155="Yes")*($N133="Yes")+($O$6:$O$155="Yes")*($O133="Yes")+($P$6:$P$155="Yes")*($P133="Yes")+($Q$6:$Q$155="Yes")*($Q133="Yes")+($R$6:$R$155="Yes")*($R133="Yes")+($S$6:$S$155="Yes")*($S133="Yes"))&gt;0),--($U$6:$U$155=$U133))&gt;1,"Conflict","Clear"))</f>
        <v/>
      </c>
      <c r="AC133" s="17">
        <f>IF($A133="","",IF($G133="Canceled","Not Applicable",IF($H133="Online","Not Applicable",IF(OR($V133="",$Y133=""),"",IF($V133&gt;$Y133,"Over Capacity","Within Capacity")))))</f>
        <v/>
      </c>
      <c r="AD133" s="17">
        <f>IF($A133="","",IF(OR($B133="",$C133="",$D133="",$E133="",$F133="",$G133="",$H133="",$I133="",$J133="",$K133="",$L133="",$U133=""),"Missing Required Fields",IF(COUNTIF($M133:$S133,"Yes")=0,"Select a Meeting Day",IF(AND(OR($H133="In Person",$H133="Hybrid"),$T133=""),"Room Required",IF($AA133="Conflict","Room Conflict",IF($AB133="Conflict","Instructor Conflict",IF($AC133="Over Capacity","Over Capacity",IF($G133="Canceled","Canceled","Ready"))))))))</f>
        <v/>
      </c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28" t="n"/>
      <c r="J134" s="28" t="n"/>
      <c r="K134" s="15" t="n"/>
      <c r="L134" s="15" t="n"/>
      <c r="M134" s="5" t="n"/>
      <c r="N134" s="5" t="n"/>
      <c r="O134" s="5" t="n"/>
      <c r="P134" s="5" t="n"/>
      <c r="Q134" s="5" t="n"/>
      <c r="R134" s="5" t="n"/>
      <c r="S134" s="5" t="n"/>
      <c r="T134" s="5" t="n"/>
      <c r="U134" s="5" t="n"/>
      <c r="V134" s="5" t="n"/>
      <c r="W134" s="16">
        <f>IF(OR($K134="",$L134=""),"",ROUND(MOD($L134-$K134,1)*24,2))</f>
        <v/>
      </c>
      <c r="X134" s="16">
        <f>IF($W134="","",$W134*COUNTIF($M134:$S134,"Yes"))</f>
        <v/>
      </c>
      <c r="Y134" s="17">
        <f>IF($T134="","",IFERROR(INDEX(Rooms!$D$6:$D$101,MATCH($T134,Rooms!$A$6:$A$101,0)),""))</f>
        <v/>
      </c>
      <c r="Z134" s="29">
        <f>IF(OR($V134="",$Y134="",$Y134=0,$G134="Canceled"),"",$V134/$Y134)</f>
        <v/>
      </c>
      <c r="AA134" s="17">
        <f>IF(OR($A134="",$G134="Canceled",$H134="Online",$T134=""),"",IF(SUMPRODUCT(--($A$6:$A$155&lt;&gt;""),--($G$6:$G$155&lt;&gt;"Canceled"),--($I$6:$I$155&lt;=$J134),--($J$6:$J$155&gt;=$I134),--($K$6:$K$155&lt;$L134),--($L$6:$L$155&gt;$K134),--((($M$6:$M$155="Yes")*($M134="Yes")+($N$6:$N$155="Yes")*($N134="Yes")+($O$6:$O$155="Yes")*($O134="Yes")+($P$6:$P$155="Yes")*($P134="Yes")+($Q$6:$Q$155="Yes")*($Q134="Yes")+($R$6:$R$155="Yes")*($R134="Yes")+($S$6:$S$155="Yes")*($S134="Yes"))&gt;0),--($T$6:$T$155=$T134))&gt;1,"Conflict","Clear"))</f>
        <v/>
      </c>
      <c r="AB134" s="17">
        <f>IF(OR($A134="",$G134="Canceled",$U134=""),"",IF(SUMPRODUCT(--($A$6:$A$155&lt;&gt;""),--($G$6:$G$155&lt;&gt;"Canceled"),--($I$6:$I$155&lt;=$J134),--($J$6:$J$155&gt;=$I134),--($K$6:$K$155&lt;$L134),--($L$6:$L$155&gt;$K134),--((($M$6:$M$155="Yes")*($M134="Yes")+($N$6:$N$155="Yes")*($N134="Yes")+($O$6:$O$155="Yes")*($O134="Yes")+($P$6:$P$155="Yes")*($P134="Yes")+($Q$6:$Q$155="Yes")*($Q134="Yes")+($R$6:$R$155="Yes")*($R134="Yes")+($S$6:$S$155="Yes")*($S134="Yes"))&gt;0),--($U$6:$U$155=$U134))&gt;1,"Conflict","Clear"))</f>
        <v/>
      </c>
      <c r="AC134" s="17">
        <f>IF($A134="","",IF($G134="Canceled","Not Applicable",IF($H134="Online","Not Applicable",IF(OR($V134="",$Y134=""),"",IF($V134&gt;$Y134,"Over Capacity","Within Capacity")))))</f>
        <v/>
      </c>
      <c r="AD134" s="17">
        <f>IF($A134="","",IF(OR($B134="",$C134="",$D134="",$E134="",$F134="",$G134="",$H134="",$I134="",$J134="",$K134="",$L134="",$U134=""),"Missing Required Fields",IF(COUNTIF($M134:$S134,"Yes")=0,"Select a Meeting Day",IF(AND(OR($H134="In Person",$H134="Hybrid"),$T134=""),"Room Required",IF($AA134="Conflict","Room Conflict",IF($AB134="Conflict","Instructor Conflict",IF($AC134="Over Capacity","Over Capacity",IF($G134="Canceled","Canceled","Ready"))))))))</f>
        <v/>
      </c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28" t="n"/>
      <c r="J135" s="28" t="n"/>
      <c r="K135" s="15" t="n"/>
      <c r="L135" s="15" t="n"/>
      <c r="M135" s="5" t="n"/>
      <c r="N135" s="5" t="n"/>
      <c r="O135" s="5" t="n"/>
      <c r="P135" s="5" t="n"/>
      <c r="Q135" s="5" t="n"/>
      <c r="R135" s="5" t="n"/>
      <c r="S135" s="5" t="n"/>
      <c r="T135" s="5" t="n"/>
      <c r="U135" s="5" t="n"/>
      <c r="V135" s="5" t="n"/>
      <c r="W135" s="16">
        <f>IF(OR($K135="",$L135=""),"",ROUND(MOD($L135-$K135,1)*24,2))</f>
        <v/>
      </c>
      <c r="X135" s="16">
        <f>IF($W135="","",$W135*COUNTIF($M135:$S135,"Yes"))</f>
        <v/>
      </c>
      <c r="Y135" s="17">
        <f>IF($T135="","",IFERROR(INDEX(Rooms!$D$6:$D$101,MATCH($T135,Rooms!$A$6:$A$101,0)),""))</f>
        <v/>
      </c>
      <c r="Z135" s="29">
        <f>IF(OR($V135="",$Y135="",$Y135=0,$G135="Canceled"),"",$V135/$Y135)</f>
        <v/>
      </c>
      <c r="AA135" s="17">
        <f>IF(OR($A135="",$G135="Canceled",$H135="Online",$T135=""),"",IF(SUMPRODUCT(--($A$6:$A$155&lt;&gt;""),--($G$6:$G$155&lt;&gt;"Canceled"),--($I$6:$I$155&lt;=$J135),--($J$6:$J$155&gt;=$I135),--($K$6:$K$155&lt;$L135),--($L$6:$L$155&gt;$K135),--((($M$6:$M$155="Yes")*($M135="Yes")+($N$6:$N$155="Yes")*($N135="Yes")+($O$6:$O$155="Yes")*($O135="Yes")+($P$6:$P$155="Yes")*($P135="Yes")+($Q$6:$Q$155="Yes")*($Q135="Yes")+($R$6:$R$155="Yes")*($R135="Yes")+($S$6:$S$155="Yes")*($S135="Yes"))&gt;0),--($T$6:$T$155=$T135))&gt;1,"Conflict","Clear"))</f>
        <v/>
      </c>
      <c r="AB135" s="17">
        <f>IF(OR($A135="",$G135="Canceled",$U135=""),"",IF(SUMPRODUCT(--($A$6:$A$155&lt;&gt;""),--($G$6:$G$155&lt;&gt;"Canceled"),--($I$6:$I$155&lt;=$J135),--($J$6:$J$155&gt;=$I135),--($K$6:$K$155&lt;$L135),--($L$6:$L$155&gt;$K135),--((($M$6:$M$155="Yes")*($M135="Yes")+($N$6:$N$155="Yes")*($N135="Yes")+($O$6:$O$155="Yes")*($O135="Yes")+($P$6:$P$155="Yes")*($P135="Yes")+($Q$6:$Q$155="Yes")*($Q135="Yes")+($R$6:$R$155="Yes")*($R135="Yes")+($S$6:$S$155="Yes")*($S135="Yes"))&gt;0),--($U$6:$U$155=$U135))&gt;1,"Conflict","Clear"))</f>
        <v/>
      </c>
      <c r="AC135" s="17">
        <f>IF($A135="","",IF($G135="Canceled","Not Applicable",IF($H135="Online","Not Applicable",IF(OR($V135="",$Y135=""),"",IF($V135&gt;$Y135,"Over Capacity","Within Capacity")))))</f>
        <v/>
      </c>
      <c r="AD135" s="17">
        <f>IF($A135="","",IF(OR($B135="",$C135="",$D135="",$E135="",$F135="",$G135="",$H135="",$I135="",$J135="",$K135="",$L135="",$U135=""),"Missing Required Fields",IF(COUNTIF($M135:$S135,"Yes")=0,"Select a Meeting Day",IF(AND(OR($H135="In Person",$H135="Hybrid"),$T135=""),"Room Required",IF($AA135="Conflict","Room Conflict",IF($AB135="Conflict","Instructor Conflict",IF($AC135="Over Capacity","Over Capacity",IF($G135="Canceled","Canceled","Ready"))))))))</f>
        <v/>
      </c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28" t="n"/>
      <c r="J136" s="28" t="n"/>
      <c r="K136" s="15" t="n"/>
      <c r="L136" s="15" t="n"/>
      <c r="M136" s="5" t="n"/>
      <c r="N136" s="5" t="n"/>
      <c r="O136" s="5" t="n"/>
      <c r="P136" s="5" t="n"/>
      <c r="Q136" s="5" t="n"/>
      <c r="R136" s="5" t="n"/>
      <c r="S136" s="5" t="n"/>
      <c r="T136" s="5" t="n"/>
      <c r="U136" s="5" t="n"/>
      <c r="V136" s="5" t="n"/>
      <c r="W136" s="16">
        <f>IF(OR($K136="",$L136=""),"",ROUND(MOD($L136-$K136,1)*24,2))</f>
        <v/>
      </c>
      <c r="X136" s="16">
        <f>IF($W136="","",$W136*COUNTIF($M136:$S136,"Yes"))</f>
        <v/>
      </c>
      <c r="Y136" s="17">
        <f>IF($T136="","",IFERROR(INDEX(Rooms!$D$6:$D$101,MATCH($T136,Rooms!$A$6:$A$101,0)),""))</f>
        <v/>
      </c>
      <c r="Z136" s="29">
        <f>IF(OR($V136="",$Y136="",$Y136=0,$G136="Canceled"),"",$V136/$Y136)</f>
        <v/>
      </c>
      <c r="AA136" s="17">
        <f>IF(OR($A136="",$G136="Canceled",$H136="Online",$T136=""),"",IF(SUMPRODUCT(--($A$6:$A$155&lt;&gt;""),--($G$6:$G$155&lt;&gt;"Canceled"),--($I$6:$I$155&lt;=$J136),--($J$6:$J$155&gt;=$I136),--($K$6:$K$155&lt;$L136),--($L$6:$L$155&gt;$K136),--((($M$6:$M$155="Yes")*($M136="Yes")+($N$6:$N$155="Yes")*($N136="Yes")+($O$6:$O$155="Yes")*($O136="Yes")+($P$6:$P$155="Yes")*($P136="Yes")+($Q$6:$Q$155="Yes")*($Q136="Yes")+($R$6:$R$155="Yes")*($R136="Yes")+($S$6:$S$155="Yes")*($S136="Yes"))&gt;0),--($T$6:$T$155=$T136))&gt;1,"Conflict","Clear"))</f>
        <v/>
      </c>
      <c r="AB136" s="17">
        <f>IF(OR($A136="",$G136="Canceled",$U136=""),"",IF(SUMPRODUCT(--($A$6:$A$155&lt;&gt;""),--($G$6:$G$155&lt;&gt;"Canceled"),--($I$6:$I$155&lt;=$J136),--($J$6:$J$155&gt;=$I136),--($K$6:$K$155&lt;$L136),--($L$6:$L$155&gt;$K136),--((($M$6:$M$155="Yes")*($M136="Yes")+($N$6:$N$155="Yes")*($N136="Yes")+($O$6:$O$155="Yes")*($O136="Yes")+($P$6:$P$155="Yes")*($P136="Yes")+($Q$6:$Q$155="Yes")*($Q136="Yes")+($R$6:$R$155="Yes")*($R136="Yes")+($S$6:$S$155="Yes")*($S136="Yes"))&gt;0),--($U$6:$U$155=$U136))&gt;1,"Conflict","Clear"))</f>
        <v/>
      </c>
      <c r="AC136" s="17">
        <f>IF($A136="","",IF($G136="Canceled","Not Applicable",IF($H136="Online","Not Applicable",IF(OR($V136="",$Y136=""),"",IF($V136&gt;$Y136,"Over Capacity","Within Capacity")))))</f>
        <v/>
      </c>
      <c r="AD136" s="17">
        <f>IF($A136="","",IF(OR($B136="",$C136="",$D136="",$E136="",$F136="",$G136="",$H136="",$I136="",$J136="",$K136="",$L136="",$U136=""),"Missing Required Fields",IF(COUNTIF($M136:$S136,"Yes")=0,"Select a Meeting Day",IF(AND(OR($H136="In Person",$H136="Hybrid"),$T136=""),"Room Required",IF($AA136="Conflict","Room Conflict",IF($AB136="Conflict","Instructor Conflict",IF($AC136="Over Capacity","Over Capacity",IF($G136="Canceled","Canceled","Ready"))))))))</f>
        <v/>
      </c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28" t="n"/>
      <c r="J137" s="28" t="n"/>
      <c r="K137" s="15" t="n"/>
      <c r="L137" s="15" t="n"/>
      <c r="M137" s="5" t="n"/>
      <c r="N137" s="5" t="n"/>
      <c r="O137" s="5" t="n"/>
      <c r="P137" s="5" t="n"/>
      <c r="Q137" s="5" t="n"/>
      <c r="R137" s="5" t="n"/>
      <c r="S137" s="5" t="n"/>
      <c r="T137" s="5" t="n"/>
      <c r="U137" s="5" t="n"/>
      <c r="V137" s="5" t="n"/>
      <c r="W137" s="16">
        <f>IF(OR($K137="",$L137=""),"",ROUND(MOD($L137-$K137,1)*24,2))</f>
        <v/>
      </c>
      <c r="X137" s="16">
        <f>IF($W137="","",$W137*COUNTIF($M137:$S137,"Yes"))</f>
        <v/>
      </c>
      <c r="Y137" s="17">
        <f>IF($T137="","",IFERROR(INDEX(Rooms!$D$6:$D$101,MATCH($T137,Rooms!$A$6:$A$101,0)),""))</f>
        <v/>
      </c>
      <c r="Z137" s="29">
        <f>IF(OR($V137="",$Y137="",$Y137=0,$G137="Canceled"),"",$V137/$Y137)</f>
        <v/>
      </c>
      <c r="AA137" s="17">
        <f>IF(OR($A137="",$G137="Canceled",$H137="Online",$T137=""),"",IF(SUMPRODUCT(--($A$6:$A$155&lt;&gt;""),--($G$6:$G$155&lt;&gt;"Canceled"),--($I$6:$I$155&lt;=$J137),--($J$6:$J$155&gt;=$I137),--($K$6:$K$155&lt;$L137),--($L$6:$L$155&gt;$K137),--((($M$6:$M$155="Yes")*($M137="Yes")+($N$6:$N$155="Yes")*($N137="Yes")+($O$6:$O$155="Yes")*($O137="Yes")+($P$6:$P$155="Yes")*($P137="Yes")+($Q$6:$Q$155="Yes")*($Q137="Yes")+($R$6:$R$155="Yes")*($R137="Yes")+($S$6:$S$155="Yes")*($S137="Yes"))&gt;0),--($T$6:$T$155=$T137))&gt;1,"Conflict","Clear"))</f>
        <v/>
      </c>
      <c r="AB137" s="17">
        <f>IF(OR($A137="",$G137="Canceled",$U137=""),"",IF(SUMPRODUCT(--($A$6:$A$155&lt;&gt;""),--($G$6:$G$155&lt;&gt;"Canceled"),--($I$6:$I$155&lt;=$J137),--($J$6:$J$155&gt;=$I137),--($K$6:$K$155&lt;$L137),--($L$6:$L$155&gt;$K137),--((($M$6:$M$155="Yes")*($M137="Yes")+($N$6:$N$155="Yes")*($N137="Yes")+($O$6:$O$155="Yes")*($O137="Yes")+($P$6:$P$155="Yes")*($P137="Yes")+($Q$6:$Q$155="Yes")*($Q137="Yes")+($R$6:$R$155="Yes")*($R137="Yes")+($S$6:$S$155="Yes")*($S137="Yes"))&gt;0),--($U$6:$U$155=$U137))&gt;1,"Conflict","Clear"))</f>
        <v/>
      </c>
      <c r="AC137" s="17">
        <f>IF($A137="","",IF($G137="Canceled","Not Applicable",IF($H137="Online","Not Applicable",IF(OR($V137="",$Y137=""),"",IF($V137&gt;$Y137,"Over Capacity","Within Capacity")))))</f>
        <v/>
      </c>
      <c r="AD137" s="17">
        <f>IF($A137="","",IF(OR($B137="",$C137="",$D137="",$E137="",$F137="",$G137="",$H137="",$I137="",$J137="",$K137="",$L137="",$U137=""),"Missing Required Fields",IF(COUNTIF($M137:$S137,"Yes")=0,"Select a Meeting Day",IF(AND(OR($H137="In Person",$H137="Hybrid"),$T137=""),"Room Required",IF($AA137="Conflict","Room Conflict",IF($AB137="Conflict","Instructor Conflict",IF($AC137="Over Capacity","Over Capacity",IF($G137="Canceled","Canceled","Ready"))))))))</f>
        <v/>
      </c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28" t="n"/>
      <c r="J138" s="28" t="n"/>
      <c r="K138" s="15" t="n"/>
      <c r="L138" s="15" t="n"/>
      <c r="M138" s="5" t="n"/>
      <c r="N138" s="5" t="n"/>
      <c r="O138" s="5" t="n"/>
      <c r="P138" s="5" t="n"/>
      <c r="Q138" s="5" t="n"/>
      <c r="R138" s="5" t="n"/>
      <c r="S138" s="5" t="n"/>
      <c r="T138" s="5" t="n"/>
      <c r="U138" s="5" t="n"/>
      <c r="V138" s="5" t="n"/>
      <c r="W138" s="16">
        <f>IF(OR($K138="",$L138=""),"",ROUND(MOD($L138-$K138,1)*24,2))</f>
        <v/>
      </c>
      <c r="X138" s="16">
        <f>IF($W138="","",$W138*COUNTIF($M138:$S138,"Yes"))</f>
        <v/>
      </c>
      <c r="Y138" s="17">
        <f>IF($T138="","",IFERROR(INDEX(Rooms!$D$6:$D$101,MATCH($T138,Rooms!$A$6:$A$101,0)),""))</f>
        <v/>
      </c>
      <c r="Z138" s="29">
        <f>IF(OR($V138="",$Y138="",$Y138=0,$G138="Canceled"),"",$V138/$Y138)</f>
        <v/>
      </c>
      <c r="AA138" s="17">
        <f>IF(OR($A138="",$G138="Canceled",$H138="Online",$T138=""),"",IF(SUMPRODUCT(--($A$6:$A$155&lt;&gt;""),--($G$6:$G$155&lt;&gt;"Canceled"),--($I$6:$I$155&lt;=$J138),--($J$6:$J$155&gt;=$I138),--($K$6:$K$155&lt;$L138),--($L$6:$L$155&gt;$K138),--((($M$6:$M$155="Yes")*($M138="Yes")+($N$6:$N$155="Yes")*($N138="Yes")+($O$6:$O$155="Yes")*($O138="Yes")+($P$6:$P$155="Yes")*($P138="Yes")+($Q$6:$Q$155="Yes")*($Q138="Yes")+($R$6:$R$155="Yes")*($R138="Yes")+($S$6:$S$155="Yes")*($S138="Yes"))&gt;0),--($T$6:$T$155=$T138))&gt;1,"Conflict","Clear"))</f>
        <v/>
      </c>
      <c r="AB138" s="17">
        <f>IF(OR($A138="",$G138="Canceled",$U138=""),"",IF(SUMPRODUCT(--($A$6:$A$155&lt;&gt;""),--($G$6:$G$155&lt;&gt;"Canceled"),--($I$6:$I$155&lt;=$J138),--($J$6:$J$155&gt;=$I138),--($K$6:$K$155&lt;$L138),--($L$6:$L$155&gt;$K138),--((($M$6:$M$155="Yes")*($M138="Yes")+($N$6:$N$155="Yes")*($N138="Yes")+($O$6:$O$155="Yes")*($O138="Yes")+($P$6:$P$155="Yes")*($P138="Yes")+($Q$6:$Q$155="Yes")*($Q138="Yes")+($R$6:$R$155="Yes")*($R138="Yes")+($S$6:$S$155="Yes")*($S138="Yes"))&gt;0),--($U$6:$U$155=$U138))&gt;1,"Conflict","Clear"))</f>
        <v/>
      </c>
      <c r="AC138" s="17">
        <f>IF($A138="","",IF($G138="Canceled","Not Applicable",IF($H138="Online","Not Applicable",IF(OR($V138="",$Y138=""),"",IF($V138&gt;$Y138,"Over Capacity","Within Capacity")))))</f>
        <v/>
      </c>
      <c r="AD138" s="17">
        <f>IF($A138="","",IF(OR($B138="",$C138="",$D138="",$E138="",$F138="",$G138="",$H138="",$I138="",$J138="",$K138="",$L138="",$U138=""),"Missing Required Fields",IF(COUNTIF($M138:$S138,"Yes")=0,"Select a Meeting Day",IF(AND(OR($H138="In Person",$H138="Hybrid"),$T138=""),"Room Required",IF($AA138="Conflict","Room Conflict",IF($AB138="Conflict","Instructor Conflict",IF($AC138="Over Capacity","Over Capacity",IF($G138="Canceled","Canceled","Ready"))))))))</f>
        <v/>
      </c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28" t="n"/>
      <c r="J139" s="28" t="n"/>
      <c r="K139" s="15" t="n"/>
      <c r="L139" s="15" t="n"/>
      <c r="M139" s="5" t="n"/>
      <c r="N139" s="5" t="n"/>
      <c r="O139" s="5" t="n"/>
      <c r="P139" s="5" t="n"/>
      <c r="Q139" s="5" t="n"/>
      <c r="R139" s="5" t="n"/>
      <c r="S139" s="5" t="n"/>
      <c r="T139" s="5" t="n"/>
      <c r="U139" s="5" t="n"/>
      <c r="V139" s="5" t="n"/>
      <c r="W139" s="16">
        <f>IF(OR($K139="",$L139=""),"",ROUND(MOD($L139-$K139,1)*24,2))</f>
        <v/>
      </c>
      <c r="X139" s="16">
        <f>IF($W139="","",$W139*COUNTIF($M139:$S139,"Yes"))</f>
        <v/>
      </c>
      <c r="Y139" s="17">
        <f>IF($T139="","",IFERROR(INDEX(Rooms!$D$6:$D$101,MATCH($T139,Rooms!$A$6:$A$101,0)),""))</f>
        <v/>
      </c>
      <c r="Z139" s="29">
        <f>IF(OR($V139="",$Y139="",$Y139=0,$G139="Canceled"),"",$V139/$Y139)</f>
        <v/>
      </c>
      <c r="AA139" s="17">
        <f>IF(OR($A139="",$G139="Canceled",$H139="Online",$T139=""),"",IF(SUMPRODUCT(--($A$6:$A$155&lt;&gt;""),--($G$6:$G$155&lt;&gt;"Canceled"),--($I$6:$I$155&lt;=$J139),--($J$6:$J$155&gt;=$I139),--($K$6:$K$155&lt;$L139),--($L$6:$L$155&gt;$K139),--((($M$6:$M$155="Yes")*($M139="Yes")+($N$6:$N$155="Yes")*($N139="Yes")+($O$6:$O$155="Yes")*($O139="Yes")+($P$6:$P$155="Yes")*($P139="Yes")+($Q$6:$Q$155="Yes")*($Q139="Yes")+($R$6:$R$155="Yes")*($R139="Yes")+($S$6:$S$155="Yes")*($S139="Yes"))&gt;0),--($T$6:$T$155=$T139))&gt;1,"Conflict","Clear"))</f>
        <v/>
      </c>
      <c r="AB139" s="17">
        <f>IF(OR($A139="",$G139="Canceled",$U139=""),"",IF(SUMPRODUCT(--($A$6:$A$155&lt;&gt;""),--($G$6:$G$155&lt;&gt;"Canceled"),--($I$6:$I$155&lt;=$J139),--($J$6:$J$155&gt;=$I139),--($K$6:$K$155&lt;$L139),--($L$6:$L$155&gt;$K139),--((($M$6:$M$155="Yes")*($M139="Yes")+($N$6:$N$155="Yes")*($N139="Yes")+($O$6:$O$155="Yes")*($O139="Yes")+($P$6:$P$155="Yes")*($P139="Yes")+($Q$6:$Q$155="Yes")*($Q139="Yes")+($R$6:$R$155="Yes")*($R139="Yes")+($S$6:$S$155="Yes")*($S139="Yes"))&gt;0),--($U$6:$U$155=$U139))&gt;1,"Conflict","Clear"))</f>
        <v/>
      </c>
      <c r="AC139" s="17">
        <f>IF($A139="","",IF($G139="Canceled","Not Applicable",IF($H139="Online","Not Applicable",IF(OR($V139="",$Y139=""),"",IF($V139&gt;$Y139,"Over Capacity","Within Capacity")))))</f>
        <v/>
      </c>
      <c r="AD139" s="17">
        <f>IF($A139="","",IF(OR($B139="",$C139="",$D139="",$E139="",$F139="",$G139="",$H139="",$I139="",$J139="",$K139="",$L139="",$U139=""),"Missing Required Fields",IF(COUNTIF($M139:$S139,"Yes")=0,"Select a Meeting Day",IF(AND(OR($H139="In Person",$H139="Hybrid"),$T139=""),"Room Required",IF($AA139="Conflict","Room Conflict",IF($AB139="Conflict","Instructor Conflict",IF($AC139="Over Capacity","Over Capacity",IF($G139="Canceled","Canceled","Ready"))))))))</f>
        <v/>
      </c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28" t="n"/>
      <c r="J140" s="28" t="n"/>
      <c r="K140" s="15" t="n"/>
      <c r="L140" s="15" t="n"/>
      <c r="M140" s="5" t="n"/>
      <c r="N140" s="5" t="n"/>
      <c r="O140" s="5" t="n"/>
      <c r="P140" s="5" t="n"/>
      <c r="Q140" s="5" t="n"/>
      <c r="R140" s="5" t="n"/>
      <c r="S140" s="5" t="n"/>
      <c r="T140" s="5" t="n"/>
      <c r="U140" s="5" t="n"/>
      <c r="V140" s="5" t="n"/>
      <c r="W140" s="16">
        <f>IF(OR($K140="",$L140=""),"",ROUND(MOD($L140-$K140,1)*24,2))</f>
        <v/>
      </c>
      <c r="X140" s="16">
        <f>IF($W140="","",$W140*COUNTIF($M140:$S140,"Yes"))</f>
        <v/>
      </c>
      <c r="Y140" s="17">
        <f>IF($T140="","",IFERROR(INDEX(Rooms!$D$6:$D$101,MATCH($T140,Rooms!$A$6:$A$101,0)),""))</f>
        <v/>
      </c>
      <c r="Z140" s="29">
        <f>IF(OR($V140="",$Y140="",$Y140=0,$G140="Canceled"),"",$V140/$Y140)</f>
        <v/>
      </c>
      <c r="AA140" s="17">
        <f>IF(OR($A140="",$G140="Canceled",$H140="Online",$T140=""),"",IF(SUMPRODUCT(--($A$6:$A$155&lt;&gt;""),--($G$6:$G$155&lt;&gt;"Canceled"),--($I$6:$I$155&lt;=$J140),--($J$6:$J$155&gt;=$I140),--($K$6:$K$155&lt;$L140),--($L$6:$L$155&gt;$K140),--((($M$6:$M$155="Yes")*($M140="Yes")+($N$6:$N$155="Yes")*($N140="Yes")+($O$6:$O$155="Yes")*($O140="Yes")+($P$6:$P$155="Yes")*($P140="Yes")+($Q$6:$Q$155="Yes")*($Q140="Yes")+($R$6:$R$155="Yes")*($R140="Yes")+($S$6:$S$155="Yes")*($S140="Yes"))&gt;0),--($T$6:$T$155=$T140))&gt;1,"Conflict","Clear"))</f>
        <v/>
      </c>
      <c r="AB140" s="17">
        <f>IF(OR($A140="",$G140="Canceled",$U140=""),"",IF(SUMPRODUCT(--($A$6:$A$155&lt;&gt;""),--($G$6:$G$155&lt;&gt;"Canceled"),--($I$6:$I$155&lt;=$J140),--($J$6:$J$155&gt;=$I140),--($K$6:$K$155&lt;$L140),--($L$6:$L$155&gt;$K140),--((($M$6:$M$155="Yes")*($M140="Yes")+($N$6:$N$155="Yes")*($N140="Yes")+($O$6:$O$155="Yes")*($O140="Yes")+($P$6:$P$155="Yes")*($P140="Yes")+($Q$6:$Q$155="Yes")*($Q140="Yes")+($R$6:$R$155="Yes")*($R140="Yes")+($S$6:$S$155="Yes")*($S140="Yes"))&gt;0),--($U$6:$U$155=$U140))&gt;1,"Conflict","Clear"))</f>
        <v/>
      </c>
      <c r="AC140" s="17">
        <f>IF($A140="","",IF($G140="Canceled","Not Applicable",IF($H140="Online","Not Applicable",IF(OR($V140="",$Y140=""),"",IF($V140&gt;$Y140,"Over Capacity","Within Capacity")))))</f>
        <v/>
      </c>
      <c r="AD140" s="17">
        <f>IF($A140="","",IF(OR($B140="",$C140="",$D140="",$E140="",$F140="",$G140="",$H140="",$I140="",$J140="",$K140="",$L140="",$U140=""),"Missing Required Fields",IF(COUNTIF($M140:$S140,"Yes")=0,"Select a Meeting Day",IF(AND(OR($H140="In Person",$H140="Hybrid"),$T140=""),"Room Required",IF($AA140="Conflict","Room Conflict",IF($AB140="Conflict","Instructor Conflict",IF($AC140="Over Capacity","Over Capacity",IF($G140="Canceled","Canceled","Ready"))))))))</f>
        <v/>
      </c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28" t="n"/>
      <c r="J141" s="28" t="n"/>
      <c r="K141" s="15" t="n"/>
      <c r="L141" s="15" t="n"/>
      <c r="M141" s="5" t="n"/>
      <c r="N141" s="5" t="n"/>
      <c r="O141" s="5" t="n"/>
      <c r="P141" s="5" t="n"/>
      <c r="Q141" s="5" t="n"/>
      <c r="R141" s="5" t="n"/>
      <c r="S141" s="5" t="n"/>
      <c r="T141" s="5" t="n"/>
      <c r="U141" s="5" t="n"/>
      <c r="V141" s="5" t="n"/>
      <c r="W141" s="16">
        <f>IF(OR($K141="",$L141=""),"",ROUND(MOD($L141-$K141,1)*24,2))</f>
        <v/>
      </c>
      <c r="X141" s="16">
        <f>IF($W141="","",$W141*COUNTIF($M141:$S141,"Yes"))</f>
        <v/>
      </c>
      <c r="Y141" s="17">
        <f>IF($T141="","",IFERROR(INDEX(Rooms!$D$6:$D$101,MATCH($T141,Rooms!$A$6:$A$101,0)),""))</f>
        <v/>
      </c>
      <c r="Z141" s="29">
        <f>IF(OR($V141="",$Y141="",$Y141=0,$G141="Canceled"),"",$V141/$Y141)</f>
        <v/>
      </c>
      <c r="AA141" s="17">
        <f>IF(OR($A141="",$G141="Canceled",$H141="Online",$T141=""),"",IF(SUMPRODUCT(--($A$6:$A$155&lt;&gt;""),--($G$6:$G$155&lt;&gt;"Canceled"),--($I$6:$I$155&lt;=$J141),--($J$6:$J$155&gt;=$I141),--($K$6:$K$155&lt;$L141),--($L$6:$L$155&gt;$K141),--((($M$6:$M$155="Yes")*($M141="Yes")+($N$6:$N$155="Yes")*($N141="Yes")+($O$6:$O$155="Yes")*($O141="Yes")+($P$6:$P$155="Yes")*($P141="Yes")+($Q$6:$Q$155="Yes")*($Q141="Yes")+($R$6:$R$155="Yes")*($R141="Yes")+($S$6:$S$155="Yes")*($S141="Yes"))&gt;0),--($T$6:$T$155=$T141))&gt;1,"Conflict","Clear"))</f>
        <v/>
      </c>
      <c r="AB141" s="17">
        <f>IF(OR($A141="",$G141="Canceled",$U141=""),"",IF(SUMPRODUCT(--($A$6:$A$155&lt;&gt;""),--($G$6:$G$155&lt;&gt;"Canceled"),--($I$6:$I$155&lt;=$J141),--($J$6:$J$155&gt;=$I141),--($K$6:$K$155&lt;$L141),--($L$6:$L$155&gt;$K141),--((($M$6:$M$155="Yes")*($M141="Yes")+($N$6:$N$155="Yes")*($N141="Yes")+($O$6:$O$155="Yes")*($O141="Yes")+($P$6:$P$155="Yes")*($P141="Yes")+($Q$6:$Q$155="Yes")*($Q141="Yes")+($R$6:$R$155="Yes")*($R141="Yes")+($S$6:$S$155="Yes")*($S141="Yes"))&gt;0),--($U$6:$U$155=$U141))&gt;1,"Conflict","Clear"))</f>
        <v/>
      </c>
      <c r="AC141" s="17">
        <f>IF($A141="","",IF($G141="Canceled","Not Applicable",IF($H141="Online","Not Applicable",IF(OR($V141="",$Y141=""),"",IF($V141&gt;$Y141,"Over Capacity","Within Capacity")))))</f>
        <v/>
      </c>
      <c r="AD141" s="17">
        <f>IF($A141="","",IF(OR($B141="",$C141="",$D141="",$E141="",$F141="",$G141="",$H141="",$I141="",$J141="",$K141="",$L141="",$U141=""),"Missing Required Fields",IF(COUNTIF($M141:$S141,"Yes")=0,"Select a Meeting Day",IF(AND(OR($H141="In Person",$H141="Hybrid"),$T141=""),"Room Required",IF($AA141="Conflict","Room Conflict",IF($AB141="Conflict","Instructor Conflict",IF($AC141="Over Capacity","Over Capacity",IF($G141="Canceled","Canceled","Ready"))))))))</f>
        <v/>
      </c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28" t="n"/>
      <c r="J142" s="28" t="n"/>
      <c r="K142" s="15" t="n"/>
      <c r="L142" s="15" t="n"/>
      <c r="M142" s="5" t="n"/>
      <c r="N142" s="5" t="n"/>
      <c r="O142" s="5" t="n"/>
      <c r="P142" s="5" t="n"/>
      <c r="Q142" s="5" t="n"/>
      <c r="R142" s="5" t="n"/>
      <c r="S142" s="5" t="n"/>
      <c r="T142" s="5" t="n"/>
      <c r="U142" s="5" t="n"/>
      <c r="V142" s="5" t="n"/>
      <c r="W142" s="16">
        <f>IF(OR($K142="",$L142=""),"",ROUND(MOD($L142-$K142,1)*24,2))</f>
        <v/>
      </c>
      <c r="X142" s="16">
        <f>IF($W142="","",$W142*COUNTIF($M142:$S142,"Yes"))</f>
        <v/>
      </c>
      <c r="Y142" s="17">
        <f>IF($T142="","",IFERROR(INDEX(Rooms!$D$6:$D$101,MATCH($T142,Rooms!$A$6:$A$101,0)),""))</f>
        <v/>
      </c>
      <c r="Z142" s="29">
        <f>IF(OR($V142="",$Y142="",$Y142=0,$G142="Canceled"),"",$V142/$Y142)</f>
        <v/>
      </c>
      <c r="AA142" s="17">
        <f>IF(OR($A142="",$G142="Canceled",$H142="Online",$T142=""),"",IF(SUMPRODUCT(--($A$6:$A$155&lt;&gt;""),--($G$6:$G$155&lt;&gt;"Canceled"),--($I$6:$I$155&lt;=$J142),--($J$6:$J$155&gt;=$I142),--($K$6:$K$155&lt;$L142),--($L$6:$L$155&gt;$K142),--((($M$6:$M$155="Yes")*($M142="Yes")+($N$6:$N$155="Yes")*($N142="Yes")+($O$6:$O$155="Yes")*($O142="Yes")+($P$6:$P$155="Yes")*($P142="Yes")+($Q$6:$Q$155="Yes")*($Q142="Yes")+($R$6:$R$155="Yes")*($R142="Yes")+($S$6:$S$155="Yes")*($S142="Yes"))&gt;0),--($T$6:$T$155=$T142))&gt;1,"Conflict","Clear"))</f>
        <v/>
      </c>
      <c r="AB142" s="17">
        <f>IF(OR($A142="",$G142="Canceled",$U142=""),"",IF(SUMPRODUCT(--($A$6:$A$155&lt;&gt;""),--($G$6:$G$155&lt;&gt;"Canceled"),--($I$6:$I$155&lt;=$J142),--($J$6:$J$155&gt;=$I142),--($K$6:$K$155&lt;$L142),--($L$6:$L$155&gt;$K142),--((($M$6:$M$155="Yes")*($M142="Yes")+($N$6:$N$155="Yes")*($N142="Yes")+($O$6:$O$155="Yes")*($O142="Yes")+($P$6:$P$155="Yes")*($P142="Yes")+($Q$6:$Q$155="Yes")*($Q142="Yes")+($R$6:$R$155="Yes")*($R142="Yes")+($S$6:$S$155="Yes")*($S142="Yes"))&gt;0),--($U$6:$U$155=$U142))&gt;1,"Conflict","Clear"))</f>
        <v/>
      </c>
      <c r="AC142" s="17">
        <f>IF($A142="","",IF($G142="Canceled","Not Applicable",IF($H142="Online","Not Applicable",IF(OR($V142="",$Y142=""),"",IF($V142&gt;$Y142,"Over Capacity","Within Capacity")))))</f>
        <v/>
      </c>
      <c r="AD142" s="17">
        <f>IF($A142="","",IF(OR($B142="",$C142="",$D142="",$E142="",$F142="",$G142="",$H142="",$I142="",$J142="",$K142="",$L142="",$U142=""),"Missing Required Fields",IF(COUNTIF($M142:$S142,"Yes")=0,"Select a Meeting Day",IF(AND(OR($H142="In Person",$H142="Hybrid"),$T142=""),"Room Required",IF($AA142="Conflict","Room Conflict",IF($AB142="Conflict","Instructor Conflict",IF($AC142="Over Capacity","Over Capacity",IF($G142="Canceled","Canceled","Ready"))))))))</f>
        <v/>
      </c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28" t="n"/>
      <c r="J143" s="28" t="n"/>
      <c r="K143" s="15" t="n"/>
      <c r="L143" s="15" t="n"/>
      <c r="M143" s="5" t="n"/>
      <c r="N143" s="5" t="n"/>
      <c r="O143" s="5" t="n"/>
      <c r="P143" s="5" t="n"/>
      <c r="Q143" s="5" t="n"/>
      <c r="R143" s="5" t="n"/>
      <c r="S143" s="5" t="n"/>
      <c r="T143" s="5" t="n"/>
      <c r="U143" s="5" t="n"/>
      <c r="V143" s="5" t="n"/>
      <c r="W143" s="16">
        <f>IF(OR($K143="",$L143=""),"",ROUND(MOD($L143-$K143,1)*24,2))</f>
        <v/>
      </c>
      <c r="X143" s="16">
        <f>IF($W143="","",$W143*COUNTIF($M143:$S143,"Yes"))</f>
        <v/>
      </c>
      <c r="Y143" s="17">
        <f>IF($T143="","",IFERROR(INDEX(Rooms!$D$6:$D$101,MATCH($T143,Rooms!$A$6:$A$101,0)),""))</f>
        <v/>
      </c>
      <c r="Z143" s="29">
        <f>IF(OR($V143="",$Y143="",$Y143=0,$G143="Canceled"),"",$V143/$Y143)</f>
        <v/>
      </c>
      <c r="AA143" s="17">
        <f>IF(OR($A143="",$G143="Canceled",$H143="Online",$T143=""),"",IF(SUMPRODUCT(--($A$6:$A$155&lt;&gt;""),--($G$6:$G$155&lt;&gt;"Canceled"),--($I$6:$I$155&lt;=$J143),--($J$6:$J$155&gt;=$I143),--($K$6:$K$155&lt;$L143),--($L$6:$L$155&gt;$K143),--((($M$6:$M$155="Yes")*($M143="Yes")+($N$6:$N$155="Yes")*($N143="Yes")+($O$6:$O$155="Yes")*($O143="Yes")+($P$6:$P$155="Yes")*($P143="Yes")+($Q$6:$Q$155="Yes")*($Q143="Yes")+($R$6:$R$155="Yes")*($R143="Yes")+($S$6:$S$155="Yes")*($S143="Yes"))&gt;0),--($T$6:$T$155=$T143))&gt;1,"Conflict","Clear"))</f>
        <v/>
      </c>
      <c r="AB143" s="17">
        <f>IF(OR($A143="",$G143="Canceled",$U143=""),"",IF(SUMPRODUCT(--($A$6:$A$155&lt;&gt;""),--($G$6:$G$155&lt;&gt;"Canceled"),--($I$6:$I$155&lt;=$J143),--($J$6:$J$155&gt;=$I143),--($K$6:$K$155&lt;$L143),--($L$6:$L$155&gt;$K143),--((($M$6:$M$155="Yes")*($M143="Yes")+($N$6:$N$155="Yes")*($N143="Yes")+($O$6:$O$155="Yes")*($O143="Yes")+($P$6:$P$155="Yes")*($P143="Yes")+($Q$6:$Q$155="Yes")*($Q143="Yes")+($R$6:$R$155="Yes")*($R143="Yes")+($S$6:$S$155="Yes")*($S143="Yes"))&gt;0),--($U$6:$U$155=$U143))&gt;1,"Conflict","Clear"))</f>
        <v/>
      </c>
      <c r="AC143" s="17">
        <f>IF($A143="","",IF($G143="Canceled","Not Applicable",IF($H143="Online","Not Applicable",IF(OR($V143="",$Y143=""),"",IF($V143&gt;$Y143,"Over Capacity","Within Capacity")))))</f>
        <v/>
      </c>
      <c r="AD143" s="17">
        <f>IF($A143="","",IF(OR($B143="",$C143="",$D143="",$E143="",$F143="",$G143="",$H143="",$I143="",$J143="",$K143="",$L143="",$U143=""),"Missing Required Fields",IF(COUNTIF($M143:$S143,"Yes")=0,"Select a Meeting Day",IF(AND(OR($H143="In Person",$H143="Hybrid"),$T143=""),"Room Required",IF($AA143="Conflict","Room Conflict",IF($AB143="Conflict","Instructor Conflict",IF($AC143="Over Capacity","Over Capacity",IF($G143="Canceled","Canceled","Ready"))))))))</f>
        <v/>
      </c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28" t="n"/>
      <c r="J144" s="28" t="n"/>
      <c r="K144" s="15" t="n"/>
      <c r="L144" s="15" t="n"/>
      <c r="M144" s="5" t="n"/>
      <c r="N144" s="5" t="n"/>
      <c r="O144" s="5" t="n"/>
      <c r="P144" s="5" t="n"/>
      <c r="Q144" s="5" t="n"/>
      <c r="R144" s="5" t="n"/>
      <c r="S144" s="5" t="n"/>
      <c r="T144" s="5" t="n"/>
      <c r="U144" s="5" t="n"/>
      <c r="V144" s="5" t="n"/>
      <c r="W144" s="16">
        <f>IF(OR($K144="",$L144=""),"",ROUND(MOD($L144-$K144,1)*24,2))</f>
        <v/>
      </c>
      <c r="X144" s="16">
        <f>IF($W144="","",$W144*COUNTIF($M144:$S144,"Yes"))</f>
        <v/>
      </c>
      <c r="Y144" s="17">
        <f>IF($T144="","",IFERROR(INDEX(Rooms!$D$6:$D$101,MATCH($T144,Rooms!$A$6:$A$101,0)),""))</f>
        <v/>
      </c>
      <c r="Z144" s="29">
        <f>IF(OR($V144="",$Y144="",$Y144=0,$G144="Canceled"),"",$V144/$Y144)</f>
        <v/>
      </c>
      <c r="AA144" s="17">
        <f>IF(OR($A144="",$G144="Canceled",$H144="Online",$T144=""),"",IF(SUMPRODUCT(--($A$6:$A$155&lt;&gt;""),--($G$6:$G$155&lt;&gt;"Canceled"),--($I$6:$I$155&lt;=$J144),--($J$6:$J$155&gt;=$I144),--($K$6:$K$155&lt;$L144),--($L$6:$L$155&gt;$K144),--((($M$6:$M$155="Yes")*($M144="Yes")+($N$6:$N$155="Yes")*($N144="Yes")+($O$6:$O$155="Yes")*($O144="Yes")+($P$6:$P$155="Yes")*($P144="Yes")+($Q$6:$Q$155="Yes")*($Q144="Yes")+($R$6:$R$155="Yes")*($R144="Yes")+($S$6:$S$155="Yes")*($S144="Yes"))&gt;0),--($T$6:$T$155=$T144))&gt;1,"Conflict","Clear"))</f>
        <v/>
      </c>
      <c r="AB144" s="17">
        <f>IF(OR($A144="",$G144="Canceled",$U144=""),"",IF(SUMPRODUCT(--($A$6:$A$155&lt;&gt;""),--($G$6:$G$155&lt;&gt;"Canceled"),--($I$6:$I$155&lt;=$J144),--($J$6:$J$155&gt;=$I144),--($K$6:$K$155&lt;$L144),--($L$6:$L$155&gt;$K144),--((($M$6:$M$155="Yes")*($M144="Yes")+($N$6:$N$155="Yes")*($N144="Yes")+($O$6:$O$155="Yes")*($O144="Yes")+($P$6:$P$155="Yes")*($P144="Yes")+($Q$6:$Q$155="Yes")*($Q144="Yes")+($R$6:$R$155="Yes")*($R144="Yes")+($S$6:$S$155="Yes")*($S144="Yes"))&gt;0),--($U$6:$U$155=$U144))&gt;1,"Conflict","Clear"))</f>
        <v/>
      </c>
      <c r="AC144" s="17">
        <f>IF($A144="","",IF($G144="Canceled","Not Applicable",IF($H144="Online","Not Applicable",IF(OR($V144="",$Y144=""),"",IF($V144&gt;$Y144,"Over Capacity","Within Capacity")))))</f>
        <v/>
      </c>
      <c r="AD144" s="17">
        <f>IF($A144="","",IF(OR($B144="",$C144="",$D144="",$E144="",$F144="",$G144="",$H144="",$I144="",$J144="",$K144="",$L144="",$U144=""),"Missing Required Fields",IF(COUNTIF($M144:$S144,"Yes")=0,"Select a Meeting Day",IF(AND(OR($H144="In Person",$H144="Hybrid"),$T144=""),"Room Required",IF($AA144="Conflict","Room Conflict",IF($AB144="Conflict","Instructor Conflict",IF($AC144="Over Capacity","Over Capacity",IF($G144="Canceled","Canceled","Ready"))))))))</f>
        <v/>
      </c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28" t="n"/>
      <c r="J145" s="28" t="n"/>
      <c r="K145" s="15" t="n"/>
      <c r="L145" s="15" t="n"/>
      <c r="M145" s="5" t="n"/>
      <c r="N145" s="5" t="n"/>
      <c r="O145" s="5" t="n"/>
      <c r="P145" s="5" t="n"/>
      <c r="Q145" s="5" t="n"/>
      <c r="R145" s="5" t="n"/>
      <c r="S145" s="5" t="n"/>
      <c r="T145" s="5" t="n"/>
      <c r="U145" s="5" t="n"/>
      <c r="V145" s="5" t="n"/>
      <c r="W145" s="16">
        <f>IF(OR($K145="",$L145=""),"",ROUND(MOD($L145-$K145,1)*24,2))</f>
        <v/>
      </c>
      <c r="X145" s="16">
        <f>IF($W145="","",$W145*COUNTIF($M145:$S145,"Yes"))</f>
        <v/>
      </c>
      <c r="Y145" s="17">
        <f>IF($T145="","",IFERROR(INDEX(Rooms!$D$6:$D$101,MATCH($T145,Rooms!$A$6:$A$101,0)),""))</f>
        <v/>
      </c>
      <c r="Z145" s="29">
        <f>IF(OR($V145="",$Y145="",$Y145=0,$G145="Canceled"),"",$V145/$Y145)</f>
        <v/>
      </c>
      <c r="AA145" s="17">
        <f>IF(OR($A145="",$G145="Canceled",$H145="Online",$T145=""),"",IF(SUMPRODUCT(--($A$6:$A$155&lt;&gt;""),--($G$6:$G$155&lt;&gt;"Canceled"),--($I$6:$I$155&lt;=$J145),--($J$6:$J$155&gt;=$I145),--($K$6:$K$155&lt;$L145),--($L$6:$L$155&gt;$K145),--((($M$6:$M$155="Yes")*($M145="Yes")+($N$6:$N$155="Yes")*($N145="Yes")+($O$6:$O$155="Yes")*($O145="Yes")+($P$6:$P$155="Yes")*($P145="Yes")+($Q$6:$Q$155="Yes")*($Q145="Yes")+($R$6:$R$155="Yes")*($R145="Yes")+($S$6:$S$155="Yes")*($S145="Yes"))&gt;0),--($T$6:$T$155=$T145))&gt;1,"Conflict","Clear"))</f>
        <v/>
      </c>
      <c r="AB145" s="17">
        <f>IF(OR($A145="",$G145="Canceled",$U145=""),"",IF(SUMPRODUCT(--($A$6:$A$155&lt;&gt;""),--($G$6:$G$155&lt;&gt;"Canceled"),--($I$6:$I$155&lt;=$J145),--($J$6:$J$155&gt;=$I145),--($K$6:$K$155&lt;$L145),--($L$6:$L$155&gt;$K145),--((($M$6:$M$155="Yes")*($M145="Yes")+($N$6:$N$155="Yes")*($N145="Yes")+($O$6:$O$155="Yes")*($O145="Yes")+($P$6:$P$155="Yes")*($P145="Yes")+($Q$6:$Q$155="Yes")*($Q145="Yes")+($R$6:$R$155="Yes")*($R145="Yes")+($S$6:$S$155="Yes")*($S145="Yes"))&gt;0),--($U$6:$U$155=$U145))&gt;1,"Conflict","Clear"))</f>
        <v/>
      </c>
      <c r="AC145" s="17">
        <f>IF($A145="","",IF($G145="Canceled","Not Applicable",IF($H145="Online","Not Applicable",IF(OR($V145="",$Y145=""),"",IF($V145&gt;$Y145,"Over Capacity","Within Capacity")))))</f>
        <v/>
      </c>
      <c r="AD145" s="17">
        <f>IF($A145="","",IF(OR($B145="",$C145="",$D145="",$E145="",$F145="",$G145="",$H145="",$I145="",$J145="",$K145="",$L145="",$U145=""),"Missing Required Fields",IF(COUNTIF($M145:$S145,"Yes")=0,"Select a Meeting Day",IF(AND(OR($H145="In Person",$H145="Hybrid"),$T145=""),"Room Required",IF($AA145="Conflict","Room Conflict",IF($AB145="Conflict","Instructor Conflict",IF($AC145="Over Capacity","Over Capacity",IF($G145="Canceled","Canceled","Ready"))))))))</f>
        <v/>
      </c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28" t="n"/>
      <c r="J146" s="28" t="n"/>
      <c r="K146" s="15" t="n"/>
      <c r="L146" s="15" t="n"/>
      <c r="M146" s="5" t="n"/>
      <c r="N146" s="5" t="n"/>
      <c r="O146" s="5" t="n"/>
      <c r="P146" s="5" t="n"/>
      <c r="Q146" s="5" t="n"/>
      <c r="R146" s="5" t="n"/>
      <c r="S146" s="5" t="n"/>
      <c r="T146" s="5" t="n"/>
      <c r="U146" s="5" t="n"/>
      <c r="V146" s="5" t="n"/>
      <c r="W146" s="16">
        <f>IF(OR($K146="",$L146=""),"",ROUND(MOD($L146-$K146,1)*24,2))</f>
        <v/>
      </c>
      <c r="X146" s="16">
        <f>IF($W146="","",$W146*COUNTIF($M146:$S146,"Yes"))</f>
        <v/>
      </c>
      <c r="Y146" s="17">
        <f>IF($T146="","",IFERROR(INDEX(Rooms!$D$6:$D$101,MATCH($T146,Rooms!$A$6:$A$101,0)),""))</f>
        <v/>
      </c>
      <c r="Z146" s="29">
        <f>IF(OR($V146="",$Y146="",$Y146=0,$G146="Canceled"),"",$V146/$Y146)</f>
        <v/>
      </c>
      <c r="AA146" s="17">
        <f>IF(OR($A146="",$G146="Canceled",$H146="Online",$T146=""),"",IF(SUMPRODUCT(--($A$6:$A$155&lt;&gt;""),--($G$6:$G$155&lt;&gt;"Canceled"),--($I$6:$I$155&lt;=$J146),--($J$6:$J$155&gt;=$I146),--($K$6:$K$155&lt;$L146),--($L$6:$L$155&gt;$K146),--((($M$6:$M$155="Yes")*($M146="Yes")+($N$6:$N$155="Yes")*($N146="Yes")+($O$6:$O$155="Yes")*($O146="Yes")+($P$6:$P$155="Yes")*($P146="Yes")+($Q$6:$Q$155="Yes")*($Q146="Yes")+($R$6:$R$155="Yes")*($R146="Yes")+($S$6:$S$155="Yes")*($S146="Yes"))&gt;0),--($T$6:$T$155=$T146))&gt;1,"Conflict","Clear"))</f>
        <v/>
      </c>
      <c r="AB146" s="17">
        <f>IF(OR($A146="",$G146="Canceled",$U146=""),"",IF(SUMPRODUCT(--($A$6:$A$155&lt;&gt;""),--($G$6:$G$155&lt;&gt;"Canceled"),--($I$6:$I$155&lt;=$J146),--($J$6:$J$155&gt;=$I146),--($K$6:$K$155&lt;$L146),--($L$6:$L$155&gt;$K146),--((($M$6:$M$155="Yes")*($M146="Yes")+($N$6:$N$155="Yes")*($N146="Yes")+($O$6:$O$155="Yes")*($O146="Yes")+($P$6:$P$155="Yes")*($P146="Yes")+($Q$6:$Q$155="Yes")*($Q146="Yes")+($R$6:$R$155="Yes")*($R146="Yes")+($S$6:$S$155="Yes")*($S146="Yes"))&gt;0),--($U$6:$U$155=$U146))&gt;1,"Conflict","Clear"))</f>
        <v/>
      </c>
      <c r="AC146" s="17">
        <f>IF($A146="","",IF($G146="Canceled","Not Applicable",IF($H146="Online","Not Applicable",IF(OR($V146="",$Y146=""),"",IF($V146&gt;$Y146,"Over Capacity","Within Capacity")))))</f>
        <v/>
      </c>
      <c r="AD146" s="17">
        <f>IF($A146="","",IF(OR($B146="",$C146="",$D146="",$E146="",$F146="",$G146="",$H146="",$I146="",$J146="",$K146="",$L146="",$U146=""),"Missing Required Fields",IF(COUNTIF($M146:$S146,"Yes")=0,"Select a Meeting Day",IF(AND(OR($H146="In Person",$H146="Hybrid"),$T146=""),"Room Required",IF($AA146="Conflict","Room Conflict",IF($AB146="Conflict","Instructor Conflict",IF($AC146="Over Capacity","Over Capacity",IF($G146="Canceled","Canceled","Ready"))))))))</f>
        <v/>
      </c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28" t="n"/>
      <c r="J147" s="28" t="n"/>
      <c r="K147" s="15" t="n"/>
      <c r="L147" s="15" t="n"/>
      <c r="M147" s="5" t="n"/>
      <c r="N147" s="5" t="n"/>
      <c r="O147" s="5" t="n"/>
      <c r="P147" s="5" t="n"/>
      <c r="Q147" s="5" t="n"/>
      <c r="R147" s="5" t="n"/>
      <c r="S147" s="5" t="n"/>
      <c r="T147" s="5" t="n"/>
      <c r="U147" s="5" t="n"/>
      <c r="V147" s="5" t="n"/>
      <c r="W147" s="16">
        <f>IF(OR($K147="",$L147=""),"",ROUND(MOD($L147-$K147,1)*24,2))</f>
        <v/>
      </c>
      <c r="X147" s="16">
        <f>IF($W147="","",$W147*COUNTIF($M147:$S147,"Yes"))</f>
        <v/>
      </c>
      <c r="Y147" s="17">
        <f>IF($T147="","",IFERROR(INDEX(Rooms!$D$6:$D$101,MATCH($T147,Rooms!$A$6:$A$101,0)),""))</f>
        <v/>
      </c>
      <c r="Z147" s="29">
        <f>IF(OR($V147="",$Y147="",$Y147=0,$G147="Canceled"),"",$V147/$Y147)</f>
        <v/>
      </c>
      <c r="AA147" s="17">
        <f>IF(OR($A147="",$G147="Canceled",$H147="Online",$T147=""),"",IF(SUMPRODUCT(--($A$6:$A$155&lt;&gt;""),--($G$6:$G$155&lt;&gt;"Canceled"),--($I$6:$I$155&lt;=$J147),--($J$6:$J$155&gt;=$I147),--($K$6:$K$155&lt;$L147),--($L$6:$L$155&gt;$K147),--((($M$6:$M$155="Yes")*($M147="Yes")+($N$6:$N$155="Yes")*($N147="Yes")+($O$6:$O$155="Yes")*($O147="Yes")+($P$6:$P$155="Yes")*($P147="Yes")+($Q$6:$Q$155="Yes")*($Q147="Yes")+($R$6:$R$155="Yes")*($R147="Yes")+($S$6:$S$155="Yes")*($S147="Yes"))&gt;0),--($T$6:$T$155=$T147))&gt;1,"Conflict","Clear"))</f>
        <v/>
      </c>
      <c r="AB147" s="17">
        <f>IF(OR($A147="",$G147="Canceled",$U147=""),"",IF(SUMPRODUCT(--($A$6:$A$155&lt;&gt;""),--($G$6:$G$155&lt;&gt;"Canceled"),--($I$6:$I$155&lt;=$J147),--($J$6:$J$155&gt;=$I147),--($K$6:$K$155&lt;$L147),--($L$6:$L$155&gt;$K147),--((($M$6:$M$155="Yes")*($M147="Yes")+($N$6:$N$155="Yes")*($N147="Yes")+($O$6:$O$155="Yes")*($O147="Yes")+($P$6:$P$155="Yes")*($P147="Yes")+($Q$6:$Q$155="Yes")*($Q147="Yes")+($R$6:$R$155="Yes")*($R147="Yes")+($S$6:$S$155="Yes")*($S147="Yes"))&gt;0),--($U$6:$U$155=$U147))&gt;1,"Conflict","Clear"))</f>
        <v/>
      </c>
      <c r="AC147" s="17">
        <f>IF($A147="","",IF($G147="Canceled","Not Applicable",IF($H147="Online","Not Applicable",IF(OR($V147="",$Y147=""),"",IF($V147&gt;$Y147,"Over Capacity","Within Capacity")))))</f>
        <v/>
      </c>
      <c r="AD147" s="17">
        <f>IF($A147="","",IF(OR($B147="",$C147="",$D147="",$E147="",$F147="",$G147="",$H147="",$I147="",$J147="",$K147="",$L147="",$U147=""),"Missing Required Fields",IF(COUNTIF($M147:$S147,"Yes")=0,"Select a Meeting Day",IF(AND(OR($H147="In Person",$H147="Hybrid"),$T147=""),"Room Required",IF($AA147="Conflict","Room Conflict",IF($AB147="Conflict","Instructor Conflict",IF($AC147="Over Capacity","Over Capacity",IF($G147="Canceled","Canceled","Ready"))))))))</f>
        <v/>
      </c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28" t="n"/>
      <c r="J148" s="28" t="n"/>
      <c r="K148" s="15" t="n"/>
      <c r="L148" s="15" t="n"/>
      <c r="M148" s="5" t="n"/>
      <c r="N148" s="5" t="n"/>
      <c r="O148" s="5" t="n"/>
      <c r="P148" s="5" t="n"/>
      <c r="Q148" s="5" t="n"/>
      <c r="R148" s="5" t="n"/>
      <c r="S148" s="5" t="n"/>
      <c r="T148" s="5" t="n"/>
      <c r="U148" s="5" t="n"/>
      <c r="V148" s="5" t="n"/>
      <c r="W148" s="16">
        <f>IF(OR($K148="",$L148=""),"",ROUND(MOD($L148-$K148,1)*24,2))</f>
        <v/>
      </c>
      <c r="X148" s="16">
        <f>IF($W148="","",$W148*COUNTIF($M148:$S148,"Yes"))</f>
        <v/>
      </c>
      <c r="Y148" s="17">
        <f>IF($T148="","",IFERROR(INDEX(Rooms!$D$6:$D$101,MATCH($T148,Rooms!$A$6:$A$101,0)),""))</f>
        <v/>
      </c>
      <c r="Z148" s="29">
        <f>IF(OR($V148="",$Y148="",$Y148=0,$G148="Canceled"),"",$V148/$Y148)</f>
        <v/>
      </c>
      <c r="AA148" s="17">
        <f>IF(OR($A148="",$G148="Canceled",$H148="Online",$T148=""),"",IF(SUMPRODUCT(--($A$6:$A$155&lt;&gt;""),--($G$6:$G$155&lt;&gt;"Canceled"),--($I$6:$I$155&lt;=$J148),--($J$6:$J$155&gt;=$I148),--($K$6:$K$155&lt;$L148),--($L$6:$L$155&gt;$K148),--((($M$6:$M$155="Yes")*($M148="Yes")+($N$6:$N$155="Yes")*($N148="Yes")+($O$6:$O$155="Yes")*($O148="Yes")+($P$6:$P$155="Yes")*($P148="Yes")+($Q$6:$Q$155="Yes")*($Q148="Yes")+($R$6:$R$155="Yes")*($R148="Yes")+($S$6:$S$155="Yes")*($S148="Yes"))&gt;0),--($T$6:$T$155=$T148))&gt;1,"Conflict","Clear"))</f>
        <v/>
      </c>
      <c r="AB148" s="17">
        <f>IF(OR($A148="",$G148="Canceled",$U148=""),"",IF(SUMPRODUCT(--($A$6:$A$155&lt;&gt;""),--($G$6:$G$155&lt;&gt;"Canceled"),--($I$6:$I$155&lt;=$J148),--($J$6:$J$155&gt;=$I148),--($K$6:$K$155&lt;$L148),--($L$6:$L$155&gt;$K148),--((($M$6:$M$155="Yes")*($M148="Yes")+($N$6:$N$155="Yes")*($N148="Yes")+($O$6:$O$155="Yes")*($O148="Yes")+($P$6:$P$155="Yes")*($P148="Yes")+($Q$6:$Q$155="Yes")*($Q148="Yes")+($R$6:$R$155="Yes")*($R148="Yes")+($S$6:$S$155="Yes")*($S148="Yes"))&gt;0),--($U$6:$U$155=$U148))&gt;1,"Conflict","Clear"))</f>
        <v/>
      </c>
      <c r="AC148" s="17">
        <f>IF($A148="","",IF($G148="Canceled","Not Applicable",IF($H148="Online","Not Applicable",IF(OR($V148="",$Y148=""),"",IF($V148&gt;$Y148,"Over Capacity","Within Capacity")))))</f>
        <v/>
      </c>
      <c r="AD148" s="17">
        <f>IF($A148="","",IF(OR($B148="",$C148="",$D148="",$E148="",$F148="",$G148="",$H148="",$I148="",$J148="",$K148="",$L148="",$U148=""),"Missing Required Fields",IF(COUNTIF($M148:$S148,"Yes")=0,"Select a Meeting Day",IF(AND(OR($H148="In Person",$H148="Hybrid"),$T148=""),"Room Required",IF($AA148="Conflict","Room Conflict",IF($AB148="Conflict","Instructor Conflict",IF($AC148="Over Capacity","Over Capacity",IF($G148="Canceled","Canceled","Ready"))))))))</f>
        <v/>
      </c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28" t="n"/>
      <c r="J149" s="28" t="n"/>
      <c r="K149" s="15" t="n"/>
      <c r="L149" s="15" t="n"/>
      <c r="M149" s="5" t="n"/>
      <c r="N149" s="5" t="n"/>
      <c r="O149" s="5" t="n"/>
      <c r="P149" s="5" t="n"/>
      <c r="Q149" s="5" t="n"/>
      <c r="R149" s="5" t="n"/>
      <c r="S149" s="5" t="n"/>
      <c r="T149" s="5" t="n"/>
      <c r="U149" s="5" t="n"/>
      <c r="V149" s="5" t="n"/>
      <c r="W149" s="16">
        <f>IF(OR($K149="",$L149=""),"",ROUND(MOD($L149-$K149,1)*24,2))</f>
        <v/>
      </c>
      <c r="X149" s="16">
        <f>IF($W149="","",$W149*COUNTIF($M149:$S149,"Yes"))</f>
        <v/>
      </c>
      <c r="Y149" s="17">
        <f>IF($T149="","",IFERROR(INDEX(Rooms!$D$6:$D$101,MATCH($T149,Rooms!$A$6:$A$101,0)),""))</f>
        <v/>
      </c>
      <c r="Z149" s="29">
        <f>IF(OR($V149="",$Y149="",$Y149=0,$G149="Canceled"),"",$V149/$Y149)</f>
        <v/>
      </c>
      <c r="AA149" s="17">
        <f>IF(OR($A149="",$G149="Canceled",$H149="Online",$T149=""),"",IF(SUMPRODUCT(--($A$6:$A$155&lt;&gt;""),--($G$6:$G$155&lt;&gt;"Canceled"),--($I$6:$I$155&lt;=$J149),--($J$6:$J$155&gt;=$I149),--($K$6:$K$155&lt;$L149),--($L$6:$L$155&gt;$K149),--((($M$6:$M$155="Yes")*($M149="Yes")+($N$6:$N$155="Yes")*($N149="Yes")+($O$6:$O$155="Yes")*($O149="Yes")+($P$6:$P$155="Yes")*($P149="Yes")+($Q$6:$Q$155="Yes")*($Q149="Yes")+($R$6:$R$155="Yes")*($R149="Yes")+($S$6:$S$155="Yes")*($S149="Yes"))&gt;0),--($T$6:$T$155=$T149))&gt;1,"Conflict","Clear"))</f>
        <v/>
      </c>
      <c r="AB149" s="17">
        <f>IF(OR($A149="",$G149="Canceled",$U149=""),"",IF(SUMPRODUCT(--($A$6:$A$155&lt;&gt;""),--($G$6:$G$155&lt;&gt;"Canceled"),--($I$6:$I$155&lt;=$J149),--($J$6:$J$155&gt;=$I149),--($K$6:$K$155&lt;$L149),--($L$6:$L$155&gt;$K149),--((($M$6:$M$155="Yes")*($M149="Yes")+($N$6:$N$155="Yes")*($N149="Yes")+($O$6:$O$155="Yes")*($O149="Yes")+($P$6:$P$155="Yes")*($P149="Yes")+($Q$6:$Q$155="Yes")*($Q149="Yes")+($R$6:$R$155="Yes")*($R149="Yes")+($S$6:$S$155="Yes")*($S149="Yes"))&gt;0),--($U$6:$U$155=$U149))&gt;1,"Conflict","Clear"))</f>
        <v/>
      </c>
      <c r="AC149" s="17">
        <f>IF($A149="","",IF($G149="Canceled","Not Applicable",IF($H149="Online","Not Applicable",IF(OR($V149="",$Y149=""),"",IF($V149&gt;$Y149,"Over Capacity","Within Capacity")))))</f>
        <v/>
      </c>
      <c r="AD149" s="17">
        <f>IF($A149="","",IF(OR($B149="",$C149="",$D149="",$E149="",$F149="",$G149="",$H149="",$I149="",$J149="",$K149="",$L149="",$U149=""),"Missing Required Fields",IF(COUNTIF($M149:$S149,"Yes")=0,"Select a Meeting Day",IF(AND(OR($H149="In Person",$H149="Hybrid"),$T149=""),"Room Required",IF($AA149="Conflict","Room Conflict",IF($AB149="Conflict","Instructor Conflict",IF($AC149="Over Capacity","Over Capacity",IF($G149="Canceled","Canceled","Ready"))))))))</f>
        <v/>
      </c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28" t="n"/>
      <c r="J150" s="28" t="n"/>
      <c r="K150" s="15" t="n"/>
      <c r="L150" s="15" t="n"/>
      <c r="M150" s="5" t="n"/>
      <c r="N150" s="5" t="n"/>
      <c r="O150" s="5" t="n"/>
      <c r="P150" s="5" t="n"/>
      <c r="Q150" s="5" t="n"/>
      <c r="R150" s="5" t="n"/>
      <c r="S150" s="5" t="n"/>
      <c r="T150" s="5" t="n"/>
      <c r="U150" s="5" t="n"/>
      <c r="V150" s="5" t="n"/>
      <c r="W150" s="16">
        <f>IF(OR($K150="",$L150=""),"",ROUND(MOD($L150-$K150,1)*24,2))</f>
        <v/>
      </c>
      <c r="X150" s="16">
        <f>IF($W150="","",$W150*COUNTIF($M150:$S150,"Yes"))</f>
        <v/>
      </c>
      <c r="Y150" s="17">
        <f>IF($T150="","",IFERROR(INDEX(Rooms!$D$6:$D$101,MATCH($T150,Rooms!$A$6:$A$101,0)),""))</f>
        <v/>
      </c>
      <c r="Z150" s="29">
        <f>IF(OR($V150="",$Y150="",$Y150=0,$G150="Canceled"),"",$V150/$Y150)</f>
        <v/>
      </c>
      <c r="AA150" s="17">
        <f>IF(OR($A150="",$G150="Canceled",$H150="Online",$T150=""),"",IF(SUMPRODUCT(--($A$6:$A$155&lt;&gt;""),--($G$6:$G$155&lt;&gt;"Canceled"),--($I$6:$I$155&lt;=$J150),--($J$6:$J$155&gt;=$I150),--($K$6:$K$155&lt;$L150),--($L$6:$L$155&gt;$K150),--((($M$6:$M$155="Yes")*($M150="Yes")+($N$6:$N$155="Yes")*($N150="Yes")+($O$6:$O$155="Yes")*($O150="Yes")+($P$6:$P$155="Yes")*($P150="Yes")+($Q$6:$Q$155="Yes")*($Q150="Yes")+($R$6:$R$155="Yes")*($R150="Yes")+($S$6:$S$155="Yes")*($S150="Yes"))&gt;0),--($T$6:$T$155=$T150))&gt;1,"Conflict","Clear"))</f>
        <v/>
      </c>
      <c r="AB150" s="17">
        <f>IF(OR($A150="",$G150="Canceled",$U150=""),"",IF(SUMPRODUCT(--($A$6:$A$155&lt;&gt;""),--($G$6:$G$155&lt;&gt;"Canceled"),--($I$6:$I$155&lt;=$J150),--($J$6:$J$155&gt;=$I150),--($K$6:$K$155&lt;$L150),--($L$6:$L$155&gt;$K150),--((($M$6:$M$155="Yes")*($M150="Yes")+($N$6:$N$155="Yes")*($N150="Yes")+($O$6:$O$155="Yes")*($O150="Yes")+($P$6:$P$155="Yes")*($P150="Yes")+($Q$6:$Q$155="Yes")*($Q150="Yes")+($R$6:$R$155="Yes")*($R150="Yes")+($S$6:$S$155="Yes")*($S150="Yes"))&gt;0),--($U$6:$U$155=$U150))&gt;1,"Conflict","Clear"))</f>
        <v/>
      </c>
      <c r="AC150" s="17">
        <f>IF($A150="","",IF($G150="Canceled","Not Applicable",IF($H150="Online","Not Applicable",IF(OR($V150="",$Y150=""),"",IF($V150&gt;$Y150,"Over Capacity","Within Capacity")))))</f>
        <v/>
      </c>
      <c r="AD150" s="17">
        <f>IF($A150="","",IF(OR($B150="",$C150="",$D150="",$E150="",$F150="",$G150="",$H150="",$I150="",$J150="",$K150="",$L150="",$U150=""),"Missing Required Fields",IF(COUNTIF($M150:$S150,"Yes")=0,"Select a Meeting Day",IF(AND(OR($H150="In Person",$H150="Hybrid"),$T150=""),"Room Required",IF($AA150="Conflict","Room Conflict",IF($AB150="Conflict","Instructor Conflict",IF($AC150="Over Capacity","Over Capacity",IF($G150="Canceled","Canceled","Ready"))))))))</f>
        <v/>
      </c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28" t="n"/>
      <c r="J151" s="28" t="n"/>
      <c r="K151" s="15" t="n"/>
      <c r="L151" s="15" t="n"/>
      <c r="M151" s="5" t="n"/>
      <c r="N151" s="5" t="n"/>
      <c r="O151" s="5" t="n"/>
      <c r="P151" s="5" t="n"/>
      <c r="Q151" s="5" t="n"/>
      <c r="R151" s="5" t="n"/>
      <c r="S151" s="5" t="n"/>
      <c r="T151" s="5" t="n"/>
      <c r="U151" s="5" t="n"/>
      <c r="V151" s="5" t="n"/>
      <c r="W151" s="16">
        <f>IF(OR($K151="",$L151=""),"",ROUND(MOD($L151-$K151,1)*24,2))</f>
        <v/>
      </c>
      <c r="X151" s="16">
        <f>IF($W151="","",$W151*COUNTIF($M151:$S151,"Yes"))</f>
        <v/>
      </c>
      <c r="Y151" s="17">
        <f>IF($T151="","",IFERROR(INDEX(Rooms!$D$6:$D$101,MATCH($T151,Rooms!$A$6:$A$101,0)),""))</f>
        <v/>
      </c>
      <c r="Z151" s="29">
        <f>IF(OR($V151="",$Y151="",$Y151=0,$G151="Canceled"),"",$V151/$Y151)</f>
        <v/>
      </c>
      <c r="AA151" s="17">
        <f>IF(OR($A151="",$G151="Canceled",$H151="Online",$T151=""),"",IF(SUMPRODUCT(--($A$6:$A$155&lt;&gt;""),--($G$6:$G$155&lt;&gt;"Canceled"),--($I$6:$I$155&lt;=$J151),--($J$6:$J$155&gt;=$I151),--($K$6:$K$155&lt;$L151),--($L$6:$L$155&gt;$K151),--((($M$6:$M$155="Yes")*($M151="Yes")+($N$6:$N$155="Yes")*($N151="Yes")+($O$6:$O$155="Yes")*($O151="Yes")+($P$6:$P$155="Yes")*($P151="Yes")+($Q$6:$Q$155="Yes")*($Q151="Yes")+($R$6:$R$155="Yes")*($R151="Yes")+($S$6:$S$155="Yes")*($S151="Yes"))&gt;0),--($T$6:$T$155=$T151))&gt;1,"Conflict","Clear"))</f>
        <v/>
      </c>
      <c r="AB151" s="17">
        <f>IF(OR($A151="",$G151="Canceled",$U151=""),"",IF(SUMPRODUCT(--($A$6:$A$155&lt;&gt;""),--($G$6:$G$155&lt;&gt;"Canceled"),--($I$6:$I$155&lt;=$J151),--($J$6:$J$155&gt;=$I151),--($K$6:$K$155&lt;$L151),--($L$6:$L$155&gt;$K151),--((($M$6:$M$155="Yes")*($M151="Yes")+($N$6:$N$155="Yes")*($N151="Yes")+($O$6:$O$155="Yes")*($O151="Yes")+($P$6:$P$155="Yes")*($P151="Yes")+($Q$6:$Q$155="Yes")*($Q151="Yes")+($R$6:$R$155="Yes")*($R151="Yes")+($S$6:$S$155="Yes")*($S151="Yes"))&gt;0),--($U$6:$U$155=$U151))&gt;1,"Conflict","Clear"))</f>
        <v/>
      </c>
      <c r="AC151" s="17">
        <f>IF($A151="","",IF($G151="Canceled","Not Applicable",IF($H151="Online","Not Applicable",IF(OR($V151="",$Y151=""),"",IF($V151&gt;$Y151,"Over Capacity","Within Capacity")))))</f>
        <v/>
      </c>
      <c r="AD151" s="17">
        <f>IF($A151="","",IF(OR($B151="",$C151="",$D151="",$E151="",$F151="",$G151="",$H151="",$I151="",$J151="",$K151="",$L151="",$U151=""),"Missing Required Fields",IF(COUNTIF($M151:$S151,"Yes")=0,"Select a Meeting Day",IF(AND(OR($H151="In Person",$H151="Hybrid"),$T151=""),"Room Required",IF($AA151="Conflict","Room Conflict",IF($AB151="Conflict","Instructor Conflict",IF($AC151="Over Capacity","Over Capacity",IF($G151="Canceled","Canceled","Ready"))))))))</f>
        <v/>
      </c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28" t="n"/>
      <c r="J152" s="28" t="n"/>
      <c r="K152" s="15" t="n"/>
      <c r="L152" s="15" t="n"/>
      <c r="M152" s="5" t="n"/>
      <c r="N152" s="5" t="n"/>
      <c r="O152" s="5" t="n"/>
      <c r="P152" s="5" t="n"/>
      <c r="Q152" s="5" t="n"/>
      <c r="R152" s="5" t="n"/>
      <c r="S152" s="5" t="n"/>
      <c r="T152" s="5" t="n"/>
      <c r="U152" s="5" t="n"/>
      <c r="V152" s="5" t="n"/>
      <c r="W152" s="16">
        <f>IF(OR($K152="",$L152=""),"",ROUND(MOD($L152-$K152,1)*24,2))</f>
        <v/>
      </c>
      <c r="X152" s="16">
        <f>IF($W152="","",$W152*COUNTIF($M152:$S152,"Yes"))</f>
        <v/>
      </c>
      <c r="Y152" s="17">
        <f>IF($T152="","",IFERROR(INDEX(Rooms!$D$6:$D$101,MATCH($T152,Rooms!$A$6:$A$101,0)),""))</f>
        <v/>
      </c>
      <c r="Z152" s="29">
        <f>IF(OR($V152="",$Y152="",$Y152=0,$G152="Canceled"),"",$V152/$Y152)</f>
        <v/>
      </c>
      <c r="AA152" s="17">
        <f>IF(OR($A152="",$G152="Canceled",$H152="Online",$T152=""),"",IF(SUMPRODUCT(--($A$6:$A$155&lt;&gt;""),--($G$6:$G$155&lt;&gt;"Canceled"),--($I$6:$I$155&lt;=$J152),--($J$6:$J$155&gt;=$I152),--($K$6:$K$155&lt;$L152),--($L$6:$L$155&gt;$K152),--((($M$6:$M$155="Yes")*($M152="Yes")+($N$6:$N$155="Yes")*($N152="Yes")+($O$6:$O$155="Yes")*($O152="Yes")+($P$6:$P$155="Yes")*($P152="Yes")+($Q$6:$Q$155="Yes")*($Q152="Yes")+($R$6:$R$155="Yes")*($R152="Yes")+($S$6:$S$155="Yes")*($S152="Yes"))&gt;0),--($T$6:$T$155=$T152))&gt;1,"Conflict","Clear"))</f>
        <v/>
      </c>
      <c r="AB152" s="17">
        <f>IF(OR($A152="",$G152="Canceled",$U152=""),"",IF(SUMPRODUCT(--($A$6:$A$155&lt;&gt;""),--($G$6:$G$155&lt;&gt;"Canceled"),--($I$6:$I$155&lt;=$J152),--($J$6:$J$155&gt;=$I152),--($K$6:$K$155&lt;$L152),--($L$6:$L$155&gt;$K152),--((($M$6:$M$155="Yes")*($M152="Yes")+($N$6:$N$155="Yes")*($N152="Yes")+($O$6:$O$155="Yes")*($O152="Yes")+($P$6:$P$155="Yes")*($P152="Yes")+($Q$6:$Q$155="Yes")*($Q152="Yes")+($R$6:$R$155="Yes")*($R152="Yes")+($S$6:$S$155="Yes")*($S152="Yes"))&gt;0),--($U$6:$U$155=$U152))&gt;1,"Conflict","Clear"))</f>
        <v/>
      </c>
      <c r="AC152" s="17">
        <f>IF($A152="","",IF($G152="Canceled","Not Applicable",IF($H152="Online","Not Applicable",IF(OR($V152="",$Y152=""),"",IF($V152&gt;$Y152,"Over Capacity","Within Capacity")))))</f>
        <v/>
      </c>
      <c r="AD152" s="17">
        <f>IF($A152="","",IF(OR($B152="",$C152="",$D152="",$E152="",$F152="",$G152="",$H152="",$I152="",$J152="",$K152="",$L152="",$U152=""),"Missing Required Fields",IF(COUNTIF($M152:$S152,"Yes")=0,"Select a Meeting Day",IF(AND(OR($H152="In Person",$H152="Hybrid"),$T152=""),"Room Required",IF($AA152="Conflict","Room Conflict",IF($AB152="Conflict","Instructor Conflict",IF($AC152="Over Capacity","Over Capacity",IF($G152="Canceled","Canceled","Ready"))))))))</f>
        <v/>
      </c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28" t="n"/>
      <c r="J153" s="28" t="n"/>
      <c r="K153" s="15" t="n"/>
      <c r="L153" s="15" t="n"/>
      <c r="M153" s="5" t="n"/>
      <c r="N153" s="5" t="n"/>
      <c r="O153" s="5" t="n"/>
      <c r="P153" s="5" t="n"/>
      <c r="Q153" s="5" t="n"/>
      <c r="R153" s="5" t="n"/>
      <c r="S153" s="5" t="n"/>
      <c r="T153" s="5" t="n"/>
      <c r="U153" s="5" t="n"/>
      <c r="V153" s="5" t="n"/>
      <c r="W153" s="16">
        <f>IF(OR($K153="",$L153=""),"",ROUND(MOD($L153-$K153,1)*24,2))</f>
        <v/>
      </c>
      <c r="X153" s="16">
        <f>IF($W153="","",$W153*COUNTIF($M153:$S153,"Yes"))</f>
        <v/>
      </c>
      <c r="Y153" s="17">
        <f>IF($T153="","",IFERROR(INDEX(Rooms!$D$6:$D$101,MATCH($T153,Rooms!$A$6:$A$101,0)),""))</f>
        <v/>
      </c>
      <c r="Z153" s="29">
        <f>IF(OR($V153="",$Y153="",$Y153=0,$G153="Canceled"),"",$V153/$Y153)</f>
        <v/>
      </c>
      <c r="AA153" s="17">
        <f>IF(OR($A153="",$G153="Canceled",$H153="Online",$T153=""),"",IF(SUMPRODUCT(--($A$6:$A$155&lt;&gt;""),--($G$6:$G$155&lt;&gt;"Canceled"),--($I$6:$I$155&lt;=$J153),--($J$6:$J$155&gt;=$I153),--($K$6:$K$155&lt;$L153),--($L$6:$L$155&gt;$K153),--((($M$6:$M$155="Yes")*($M153="Yes")+($N$6:$N$155="Yes")*($N153="Yes")+($O$6:$O$155="Yes")*($O153="Yes")+($P$6:$P$155="Yes")*($P153="Yes")+($Q$6:$Q$155="Yes")*($Q153="Yes")+($R$6:$R$155="Yes")*($R153="Yes")+($S$6:$S$155="Yes")*($S153="Yes"))&gt;0),--($T$6:$T$155=$T153))&gt;1,"Conflict","Clear"))</f>
        <v/>
      </c>
      <c r="AB153" s="17">
        <f>IF(OR($A153="",$G153="Canceled",$U153=""),"",IF(SUMPRODUCT(--($A$6:$A$155&lt;&gt;""),--($G$6:$G$155&lt;&gt;"Canceled"),--($I$6:$I$155&lt;=$J153),--($J$6:$J$155&gt;=$I153),--($K$6:$K$155&lt;$L153),--($L$6:$L$155&gt;$K153),--((($M$6:$M$155="Yes")*($M153="Yes")+($N$6:$N$155="Yes")*($N153="Yes")+($O$6:$O$155="Yes")*($O153="Yes")+($P$6:$P$155="Yes")*($P153="Yes")+($Q$6:$Q$155="Yes")*($Q153="Yes")+($R$6:$R$155="Yes")*($R153="Yes")+($S$6:$S$155="Yes")*($S153="Yes"))&gt;0),--($U$6:$U$155=$U153))&gt;1,"Conflict","Clear"))</f>
        <v/>
      </c>
      <c r="AC153" s="17">
        <f>IF($A153="","",IF($G153="Canceled","Not Applicable",IF($H153="Online","Not Applicable",IF(OR($V153="",$Y153=""),"",IF($V153&gt;$Y153,"Over Capacity","Within Capacity")))))</f>
        <v/>
      </c>
      <c r="AD153" s="17">
        <f>IF($A153="","",IF(OR($B153="",$C153="",$D153="",$E153="",$F153="",$G153="",$H153="",$I153="",$J153="",$K153="",$L153="",$U153=""),"Missing Required Fields",IF(COUNTIF($M153:$S153,"Yes")=0,"Select a Meeting Day",IF(AND(OR($H153="In Person",$H153="Hybrid"),$T153=""),"Room Required",IF($AA153="Conflict","Room Conflict",IF($AB153="Conflict","Instructor Conflict",IF($AC153="Over Capacity","Over Capacity",IF($G153="Canceled","Canceled","Ready"))))))))</f>
        <v/>
      </c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28" t="n"/>
      <c r="J154" s="28" t="n"/>
      <c r="K154" s="15" t="n"/>
      <c r="L154" s="15" t="n"/>
      <c r="M154" s="5" t="n"/>
      <c r="N154" s="5" t="n"/>
      <c r="O154" s="5" t="n"/>
      <c r="P154" s="5" t="n"/>
      <c r="Q154" s="5" t="n"/>
      <c r="R154" s="5" t="n"/>
      <c r="S154" s="5" t="n"/>
      <c r="T154" s="5" t="n"/>
      <c r="U154" s="5" t="n"/>
      <c r="V154" s="5" t="n"/>
      <c r="W154" s="16">
        <f>IF(OR($K154="",$L154=""),"",ROUND(MOD($L154-$K154,1)*24,2))</f>
        <v/>
      </c>
      <c r="X154" s="16">
        <f>IF($W154="","",$W154*COUNTIF($M154:$S154,"Yes"))</f>
        <v/>
      </c>
      <c r="Y154" s="17">
        <f>IF($T154="","",IFERROR(INDEX(Rooms!$D$6:$D$101,MATCH($T154,Rooms!$A$6:$A$101,0)),""))</f>
        <v/>
      </c>
      <c r="Z154" s="29">
        <f>IF(OR($V154="",$Y154="",$Y154=0,$G154="Canceled"),"",$V154/$Y154)</f>
        <v/>
      </c>
      <c r="AA154" s="17">
        <f>IF(OR($A154="",$G154="Canceled",$H154="Online",$T154=""),"",IF(SUMPRODUCT(--($A$6:$A$155&lt;&gt;""),--($G$6:$G$155&lt;&gt;"Canceled"),--($I$6:$I$155&lt;=$J154),--($J$6:$J$155&gt;=$I154),--($K$6:$K$155&lt;$L154),--($L$6:$L$155&gt;$K154),--((($M$6:$M$155="Yes")*($M154="Yes")+($N$6:$N$155="Yes")*($N154="Yes")+($O$6:$O$155="Yes")*($O154="Yes")+($P$6:$P$155="Yes")*($P154="Yes")+($Q$6:$Q$155="Yes")*($Q154="Yes")+($R$6:$R$155="Yes")*($R154="Yes")+($S$6:$S$155="Yes")*($S154="Yes"))&gt;0),--($T$6:$T$155=$T154))&gt;1,"Conflict","Clear"))</f>
        <v/>
      </c>
      <c r="AB154" s="17">
        <f>IF(OR($A154="",$G154="Canceled",$U154=""),"",IF(SUMPRODUCT(--($A$6:$A$155&lt;&gt;""),--($G$6:$G$155&lt;&gt;"Canceled"),--($I$6:$I$155&lt;=$J154),--($J$6:$J$155&gt;=$I154),--($K$6:$K$155&lt;$L154),--($L$6:$L$155&gt;$K154),--((($M$6:$M$155="Yes")*($M154="Yes")+($N$6:$N$155="Yes")*($N154="Yes")+($O$6:$O$155="Yes")*($O154="Yes")+($P$6:$P$155="Yes")*($P154="Yes")+($Q$6:$Q$155="Yes")*($Q154="Yes")+($R$6:$R$155="Yes")*($R154="Yes")+($S$6:$S$155="Yes")*($S154="Yes"))&gt;0),--($U$6:$U$155=$U154))&gt;1,"Conflict","Clear"))</f>
        <v/>
      </c>
      <c r="AC154" s="17">
        <f>IF($A154="","",IF($G154="Canceled","Not Applicable",IF($H154="Online","Not Applicable",IF(OR($V154="",$Y154=""),"",IF($V154&gt;$Y154,"Over Capacity","Within Capacity")))))</f>
        <v/>
      </c>
      <c r="AD154" s="17">
        <f>IF($A154="","",IF(OR($B154="",$C154="",$D154="",$E154="",$F154="",$G154="",$H154="",$I154="",$J154="",$K154="",$L154="",$U154=""),"Missing Required Fields",IF(COUNTIF($M154:$S154,"Yes")=0,"Select a Meeting Day",IF(AND(OR($H154="In Person",$H154="Hybrid"),$T154=""),"Room Required",IF($AA154="Conflict","Room Conflict",IF($AB154="Conflict","Instructor Conflict",IF($AC154="Over Capacity","Over Capacity",IF($G154="Canceled","Canceled","Ready"))))))))</f>
        <v/>
      </c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28" t="n"/>
      <c r="J155" s="28" t="n"/>
      <c r="K155" s="15" t="n"/>
      <c r="L155" s="15" t="n"/>
      <c r="M155" s="5" t="n"/>
      <c r="N155" s="5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16">
        <f>IF(OR($K155="",$L155=""),"",ROUND(MOD($L155-$K155,1)*24,2))</f>
        <v/>
      </c>
      <c r="X155" s="16">
        <f>IF($W155="","",$W155*COUNTIF($M155:$S155,"Yes"))</f>
        <v/>
      </c>
      <c r="Y155" s="17">
        <f>IF($T155="","",IFERROR(INDEX(Rooms!$D$6:$D$101,MATCH($T155,Rooms!$A$6:$A$101,0)),""))</f>
        <v/>
      </c>
      <c r="Z155" s="29">
        <f>IF(OR($V155="",$Y155="",$Y155=0,$G155="Canceled"),"",$V155/$Y155)</f>
        <v/>
      </c>
      <c r="AA155" s="17">
        <f>IF(OR($A155="",$G155="Canceled",$H155="Online",$T155=""),"",IF(SUMPRODUCT(--($A$6:$A$155&lt;&gt;""),--($G$6:$G$155&lt;&gt;"Canceled"),--($I$6:$I$155&lt;=$J155),--($J$6:$J$155&gt;=$I155),--($K$6:$K$155&lt;$L155),--($L$6:$L$155&gt;$K155),--((($M$6:$M$155="Yes")*($M155="Yes")+($N$6:$N$155="Yes")*($N155="Yes")+($O$6:$O$155="Yes")*($O155="Yes")+($P$6:$P$155="Yes")*($P155="Yes")+($Q$6:$Q$155="Yes")*($Q155="Yes")+($R$6:$R$155="Yes")*($R155="Yes")+($S$6:$S$155="Yes")*($S155="Yes"))&gt;0),--($T$6:$T$155=$T155))&gt;1,"Conflict","Clear"))</f>
        <v/>
      </c>
      <c r="AB155" s="17">
        <f>IF(OR($A155="",$G155="Canceled",$U155=""),"",IF(SUMPRODUCT(--($A$6:$A$155&lt;&gt;""),--($G$6:$G$155&lt;&gt;"Canceled"),--($I$6:$I$155&lt;=$J155),--($J$6:$J$155&gt;=$I155),--($K$6:$K$155&lt;$L155),--($L$6:$L$155&gt;$K155),--((($M$6:$M$155="Yes")*($M155="Yes")+($N$6:$N$155="Yes")*($N155="Yes")+($O$6:$O$155="Yes")*($O155="Yes")+($P$6:$P$155="Yes")*($P155="Yes")+($Q$6:$Q$155="Yes")*($Q155="Yes")+($R$6:$R$155="Yes")*($R155="Yes")+($S$6:$S$155="Yes")*($S155="Yes"))&gt;0),--($U$6:$U$155=$U155))&gt;1,"Conflict","Clear"))</f>
        <v/>
      </c>
      <c r="AC155" s="17">
        <f>IF($A155="","",IF($G155="Canceled","Not Applicable",IF($H155="Online","Not Applicable",IF(OR($V155="",$Y155=""),"",IF($V155&gt;$Y155,"Over Capacity","Within Capacity")))))</f>
        <v/>
      </c>
      <c r="AD155" s="17">
        <f>IF($A155="","",IF(OR($B155="",$C155="",$D155="",$E155="",$F155="",$G155="",$H155="",$I155="",$J155="",$K155="",$L155="",$U155=""),"Missing Required Fields",IF(COUNTIF($M155:$S155,"Yes")=0,"Select a Meeting Day",IF(AND(OR($H155="In Person",$H155="Hybrid"),$T155=""),"Room Required",IF($AA155="Conflict","Room Conflict",IF($AB155="Conflict","Instructor Conflict",IF($AC155="Over Capacity","Over Capacity",IF($G155="Canceled","Canceled","Ready"))))))))</f>
        <v/>
      </c>
    </row>
  </sheetData>
  <mergeCells count="1">
    <mergeCell ref="A1:AD1"/>
  </mergeCells>
  <conditionalFormatting sqref="A6:AD155">
    <cfRule type="expression" priority="1" dxfId="1" stopIfTrue="1">
      <formula>OR($AA6="Conflict",$AB6="Conflict")</formula>
    </cfRule>
    <cfRule type="expression" priority="2" dxfId="2" stopIfTrue="1">
      <formula>$AC6="Over Capacity"</formula>
    </cfRule>
    <cfRule type="expression" priority="3" dxfId="3" stopIfTrue="1">
      <formula>AND($A6&lt;&gt;"",$G6="Canceled")</formula>
    </cfRule>
  </conditionalFormatting>
  <dataValidations count="7">
    <dataValidation sqref="B6:B155" showDropDown="0" showInputMessage="1" showErrorMessage="1" allowBlank="0" errorTitle="Invalid Entry" error="Select a value from the list." promptTitle="Validated Entry" prompt="Choose an available value." type="list">
      <formula1>=INDIRECT("'Instructions'!$J$6:$J$25")</formula1>
    </dataValidation>
    <dataValidation sqref="C6:C155" showDropDown="0" showInputMessage="1" showErrorMessage="1" allowBlank="0" errorTitle="Invalid Entry" error="Select a value from the list." promptTitle="Validated Entry" prompt="Choose an available value." type="list">
      <formula1>=INDIRECT("'Instructions'!$K$6:$K$25")</formula1>
    </dataValidation>
    <dataValidation sqref="G6:G155" showDropDown="0" showInputMessage="1" showErrorMessage="1" allowBlank="0" errorTitle="Invalid Entry" error="Select a value from the list." promptTitle="Validated Entry" prompt="Choose an available value." type="list">
      <formula1>"Draft,Confirmed,Canceled"</formula1>
    </dataValidation>
    <dataValidation sqref="H6:H155" showDropDown="0" showInputMessage="1" showErrorMessage="1" allowBlank="0" errorTitle="Invalid Entry" error="Select a value from the list." promptTitle="Validated Entry" prompt="Choose an available value." type="list">
      <formula1>"In Person,Hybrid,Online"</formula1>
    </dataValidation>
    <dataValidation sqref="M6:S155" showDropDown="0" showInputMessage="1" showErrorMessage="1" allowBlank="0" errorTitle="Invalid Entry" error="Select a value from the list." promptTitle="Validated Entry" prompt="Choose an available value." type="list">
      <formula1>"Yes"</formula1>
    </dataValidation>
    <dataValidation sqref="T6:T155" showDropDown="0" showInputMessage="1" showErrorMessage="1" allowBlank="0" errorTitle="Invalid Entry" error="Select a value from the list." promptTitle="Validated Entry" prompt="Choose an available value." type="list">
      <formula1>=INDIRECT("'Rooms'!$A$6:$A$101")</formula1>
    </dataValidation>
    <dataValidation sqref="U6:U155" showDropDown="0" showInputMessage="1" showErrorMessage="1" allowBlank="0" errorTitle="Invalid Entry" error="Select a value from the list." promptTitle="Validated Entry" prompt="Choose an available value." type="list">
      <formula1>=INDIRECT("'Instructors'!$A$6:$A$101")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7" customWidth="1" min="3" max="3"/>
    <col width="12" customWidth="1" min="4" max="4"/>
    <col width="18" customWidth="1" min="5" max="5"/>
    <col width="11" customWidth="1" min="6" max="6"/>
    <col width="18" customWidth="1" min="7" max="7"/>
    <col width="24" customWidth="1" min="8" max="8"/>
  </cols>
  <sheetData>
    <row r="1" ht="31" customHeight="1">
      <c r="A1" s="1" t="inlineStr">
        <is>
          <t>Rooms</t>
        </is>
      </c>
    </row>
    <row r="2" ht="31" customHeight="1">
      <c r="A2" s="3" t="inlineStr">
        <is>
          <t>Maintain room capacity and availability settings used by the Course Schedule sheet.</t>
        </is>
      </c>
    </row>
    <row r="5" ht="34" customHeight="1">
      <c r="A5" s="13" t="inlineStr">
        <is>
          <t>Room ID</t>
        </is>
      </c>
      <c r="B5" s="13" t="inlineStr">
        <is>
          <t>Building</t>
        </is>
      </c>
      <c r="C5" s="13" t="inlineStr">
        <is>
          <t>Room Name</t>
        </is>
      </c>
      <c r="D5" s="13" t="inlineStr">
        <is>
          <t>Capacity</t>
        </is>
      </c>
      <c r="E5" s="13" t="inlineStr">
        <is>
          <t>Room Type</t>
        </is>
      </c>
      <c r="F5" s="13" t="inlineStr">
        <is>
          <t>Active</t>
        </is>
      </c>
      <c r="G5" s="13" t="inlineStr">
        <is>
          <t>Scheduled Sections</t>
        </is>
      </c>
      <c r="H5" s="13" t="inlineStr">
        <is>
          <t>Room Record Alert</t>
        </is>
      </c>
    </row>
    <row r="6">
      <c r="A6" s="5" t="inlineStr">
        <is>
          <t>RM-A101</t>
        </is>
      </c>
      <c r="B6" s="5" t="inlineStr">
        <is>
          <t>Juniper Hall</t>
        </is>
      </c>
      <c r="C6" s="5" t="inlineStr">
        <is>
          <t>Juniper 101</t>
        </is>
      </c>
      <c r="D6" s="5" t="n">
        <v>28</v>
      </c>
      <c r="E6" s="5" t="inlineStr">
        <is>
          <t>Classroom</t>
        </is>
      </c>
      <c r="F6" s="5" t="inlineStr">
        <is>
          <t>Yes</t>
        </is>
      </c>
      <c r="G6" s="17">
        <f>IF($A6="","",COUNTIFS('Course Schedule'!$T$6:$T$155,$A6,'Course Schedule'!$G$6:$G$155,"&lt;&gt;Canceled"))</f>
        <v/>
      </c>
      <c r="H6" s="17">
        <f>IF($A6="","",IF(COUNTIF($A$6:$A$101,$A6)&gt;1,"Duplicate Room ID",IF(OR($D6="",$D6&lt;1),"Missing Capacity",IF(AND($F6="No",$G6&gt;0),"Inactive Room in Use","Ready"))))</f>
        <v/>
      </c>
    </row>
    <row r="7">
      <c r="A7" s="5" t="inlineStr">
        <is>
          <t>RM-A102</t>
        </is>
      </c>
      <c r="B7" s="5" t="inlineStr">
        <is>
          <t>Juniper Hall</t>
        </is>
      </c>
      <c r="C7" s="5" t="inlineStr">
        <is>
          <t>Juniper 102</t>
        </is>
      </c>
      <c r="D7" s="5" t="n">
        <v>24</v>
      </c>
      <c r="E7" s="5" t="inlineStr">
        <is>
          <t>Seminar Room</t>
        </is>
      </c>
      <c r="F7" s="5" t="inlineStr">
        <is>
          <t>Yes</t>
        </is>
      </c>
      <c r="G7" s="17">
        <f>IF($A7="","",COUNTIFS('Course Schedule'!$T$6:$T$155,$A7,'Course Schedule'!$G$6:$G$155,"&lt;&gt;Canceled"))</f>
        <v/>
      </c>
      <c r="H7" s="17">
        <f>IF($A7="","",IF(COUNTIF($A$6:$A$101,$A7)&gt;1,"Duplicate Room ID",IF(OR($D7="",$D7&lt;1),"Missing Capacity",IF(AND($F7="No",$G7&gt;0),"Inactive Room in Use","Ready"))))</f>
        <v/>
      </c>
    </row>
    <row r="8">
      <c r="A8" s="5" t="inlineStr">
        <is>
          <t>RM-B204</t>
        </is>
      </c>
      <c r="B8" s="5" t="inlineStr">
        <is>
          <t>Meridian Center</t>
        </is>
      </c>
      <c r="C8" s="5" t="inlineStr">
        <is>
          <t>Technology Lab 204</t>
        </is>
      </c>
      <c r="D8" s="5" t="n">
        <v>20</v>
      </c>
      <c r="E8" s="5" t="inlineStr">
        <is>
          <t>Computer Lab</t>
        </is>
      </c>
      <c r="F8" s="5" t="inlineStr">
        <is>
          <t>Yes</t>
        </is>
      </c>
      <c r="G8" s="17">
        <f>IF($A8="","",COUNTIFS('Course Schedule'!$T$6:$T$155,$A8,'Course Schedule'!$G$6:$G$155,"&lt;&gt;Canceled"))</f>
        <v/>
      </c>
      <c r="H8" s="17">
        <f>IF($A8="","",IF(COUNTIF($A$6:$A$101,$A8)&gt;1,"Duplicate Room ID",IF(OR($D8="",$D8&lt;1),"Missing Capacity",IF(AND($F8="No",$G8&gt;0),"Inactive Room in Use","Ready"))))</f>
        <v/>
      </c>
    </row>
    <row r="9">
      <c r="A9" s="5" t="inlineStr">
        <is>
          <t>RM-C110</t>
        </is>
      </c>
      <c r="B9" s="5" t="inlineStr">
        <is>
          <t>Harbor Building</t>
        </is>
      </c>
      <c r="C9" s="5" t="inlineStr">
        <is>
          <t>Harbor Classroom 110</t>
        </is>
      </c>
      <c r="D9" s="5" t="n">
        <v>30</v>
      </c>
      <c r="E9" s="5" t="inlineStr">
        <is>
          <t>Classroom</t>
        </is>
      </c>
      <c r="F9" s="5" t="inlineStr">
        <is>
          <t>Yes</t>
        </is>
      </c>
      <c r="G9" s="17">
        <f>IF($A9="","",COUNTIFS('Course Schedule'!$T$6:$T$155,$A9,'Course Schedule'!$G$6:$G$155,"&lt;&gt;Canceled"))</f>
        <v/>
      </c>
      <c r="H9" s="17">
        <f>IF($A9="","",IF(COUNTIF($A$6:$A$101,$A9)&gt;1,"Duplicate Room ID",IF(OR($D9="",$D9&lt;1),"Missing Capacity",IF(AND($F9="No",$G9&gt;0),"Inactive Room in Use","Ready"))))</f>
        <v/>
      </c>
    </row>
    <row r="10">
      <c r="A10" s="5" t="inlineStr">
        <is>
          <t>RM-D120</t>
        </is>
      </c>
      <c r="B10" s="5" t="inlineStr">
        <is>
          <t>Summit Annex</t>
        </is>
      </c>
      <c r="C10" s="5" t="inlineStr">
        <is>
          <t>Summit Training Room</t>
        </is>
      </c>
      <c r="D10" s="5" t="n">
        <v>24</v>
      </c>
      <c r="E10" s="5" t="inlineStr">
        <is>
          <t>Training Room</t>
        </is>
      </c>
      <c r="F10" s="5" t="inlineStr">
        <is>
          <t>Yes</t>
        </is>
      </c>
      <c r="G10" s="17">
        <f>IF($A10="","",COUNTIFS('Course Schedule'!$T$6:$T$155,$A10,'Course Schedule'!$G$6:$G$155,"&lt;&gt;Canceled"))</f>
        <v/>
      </c>
      <c r="H10" s="17">
        <f>IF($A10="","",IF(COUNTIF($A$6:$A$101,$A10)&gt;1,"Duplicate Room ID",IF(OR($D10="",$D10&lt;1),"Missing Capacity",IF(AND($F10="No",$G10&gt;0),"Inactive Room in Use","Ready"))))</f>
        <v/>
      </c>
    </row>
    <row r="11">
      <c r="A11" s="5" t="inlineStr">
        <is>
          <t>RM-E215</t>
        </is>
      </c>
      <c r="B11" s="5" t="inlineStr">
        <is>
          <t>Willow Arts Center</t>
        </is>
      </c>
      <c r="C11" s="5" t="inlineStr">
        <is>
          <t>Design Studio 215</t>
        </is>
      </c>
      <c r="D11" s="5" t="n">
        <v>18</v>
      </c>
      <c r="E11" s="5" t="inlineStr">
        <is>
          <t>Classroom</t>
        </is>
      </c>
      <c r="F11" s="5" t="inlineStr">
        <is>
          <t>Yes</t>
        </is>
      </c>
      <c r="G11" s="17">
        <f>IF($A11="","",COUNTIFS('Course Schedule'!$T$6:$T$155,$A11,'Course Schedule'!$G$6:$G$155,"&lt;&gt;Canceled"))</f>
        <v/>
      </c>
      <c r="H11" s="17">
        <f>IF($A11="","",IF(COUNTIF($A$6:$A$101,$A11)&gt;1,"Duplicate Room ID",IF(OR($D11="",$D11&lt;1),"Missing Capacity",IF(AND($F11="No",$G11&gt;0),"Inactive Room in Use","Ready"))))</f>
        <v/>
      </c>
    </row>
    <row r="12">
      <c r="A12" s="5" t="inlineStr">
        <is>
          <t>RM-F108</t>
        </is>
      </c>
      <c r="B12" s="5" t="inlineStr">
        <is>
          <t>Pioneer Center</t>
        </is>
      </c>
      <c r="C12" s="5" t="inlineStr">
        <is>
          <t>Pioneer Seminar 108</t>
        </is>
      </c>
      <c r="D12" s="5" t="n">
        <v>16</v>
      </c>
      <c r="E12" s="5" t="inlineStr">
        <is>
          <t>Seminar Room</t>
        </is>
      </c>
      <c r="F12" s="5" t="inlineStr">
        <is>
          <t>Yes</t>
        </is>
      </c>
      <c r="G12" s="17">
        <f>IF($A12="","",COUNTIFS('Course Schedule'!$T$6:$T$155,$A12,'Course Schedule'!$G$6:$G$155,"&lt;&gt;Canceled"))</f>
        <v/>
      </c>
      <c r="H12" s="17">
        <f>IF($A12="","",IF(COUNTIF($A$6:$A$101,$A12)&gt;1,"Duplicate Room ID",IF(OR($D12="",$D12&lt;1),"Missing Capacity",IF(AND($F12="No",$G12&gt;0),"Inactive Room in Use","Ready"))))</f>
        <v/>
      </c>
    </row>
    <row r="13">
      <c r="A13" s="5" t="inlineStr">
        <is>
          <t>RM-G310</t>
        </is>
      </c>
      <c r="B13" s="5" t="inlineStr">
        <is>
          <t>Cedar Science Hall</t>
        </is>
      </c>
      <c r="C13" s="5" t="inlineStr">
        <is>
          <t>Cedar Lab 310</t>
        </is>
      </c>
      <c r="D13" s="5" t="n">
        <v>22</v>
      </c>
      <c r="E13" s="5" t="inlineStr">
        <is>
          <t>Science Lab</t>
        </is>
      </c>
      <c r="F13" s="5" t="inlineStr">
        <is>
          <t>Yes</t>
        </is>
      </c>
      <c r="G13" s="17">
        <f>IF($A13="","",COUNTIFS('Course Schedule'!$T$6:$T$155,$A13,'Course Schedule'!$G$6:$G$155,"&lt;&gt;Canceled"))</f>
        <v/>
      </c>
      <c r="H13" s="17">
        <f>IF($A13="","",IF(COUNTIF($A$6:$A$101,$A13)&gt;1,"Duplicate Room ID",IF(OR($D13="",$D13&lt;1),"Missing Capacity",IF(AND($F13="No",$G13&gt;0),"Inactive Room in Use","Ready"))))</f>
        <v/>
      </c>
    </row>
    <row r="14">
      <c r="A14" s="5" t="n"/>
      <c r="B14" s="5" t="n"/>
      <c r="C14" s="5" t="n"/>
      <c r="D14" s="5" t="n"/>
      <c r="E14" s="5" t="n"/>
      <c r="F14" s="5" t="n"/>
      <c r="G14" s="17">
        <f>IF($A14="","",COUNTIFS('Course Schedule'!$T$6:$T$155,$A14,'Course Schedule'!$G$6:$G$155,"&lt;&gt;Canceled"))</f>
        <v/>
      </c>
      <c r="H14" s="17">
        <f>IF($A14="","",IF(COUNTIF($A$6:$A$101,$A14)&gt;1,"Duplicate Room ID",IF(OR($D14="",$D14&lt;1),"Missing Capacity",IF(AND($F14="No",$G14&gt;0),"Inactive Room in Use","Ready"))))</f>
        <v/>
      </c>
    </row>
    <row r="15">
      <c r="A15" s="5" t="n"/>
      <c r="B15" s="5" t="n"/>
      <c r="C15" s="5" t="n"/>
      <c r="D15" s="5" t="n"/>
      <c r="E15" s="5" t="n"/>
      <c r="F15" s="5" t="n"/>
      <c r="G15" s="17">
        <f>IF($A15="","",COUNTIFS('Course Schedule'!$T$6:$T$155,$A15,'Course Schedule'!$G$6:$G$155,"&lt;&gt;Canceled"))</f>
        <v/>
      </c>
      <c r="H15" s="17">
        <f>IF($A15="","",IF(COUNTIF($A$6:$A$101,$A15)&gt;1,"Duplicate Room ID",IF(OR($D15="",$D15&lt;1),"Missing Capacity",IF(AND($F15="No",$G15&gt;0),"Inactive Room in Use","Ready"))))</f>
        <v/>
      </c>
    </row>
    <row r="16">
      <c r="A16" s="5" t="n"/>
      <c r="B16" s="5" t="n"/>
      <c r="C16" s="5" t="n"/>
      <c r="D16" s="5" t="n"/>
      <c r="E16" s="5" t="n"/>
      <c r="F16" s="5" t="n"/>
      <c r="G16" s="17">
        <f>IF($A16="","",COUNTIFS('Course Schedule'!$T$6:$T$155,$A16,'Course Schedule'!$G$6:$G$155,"&lt;&gt;Canceled"))</f>
        <v/>
      </c>
      <c r="H16" s="17">
        <f>IF($A16="","",IF(COUNTIF($A$6:$A$101,$A16)&gt;1,"Duplicate Room ID",IF(OR($D16="",$D16&lt;1),"Missing Capacity",IF(AND($F16="No",$G16&gt;0),"Inactive Room in Use","Ready"))))</f>
        <v/>
      </c>
    </row>
    <row r="17">
      <c r="A17" s="5" t="n"/>
      <c r="B17" s="5" t="n"/>
      <c r="C17" s="5" t="n"/>
      <c r="D17" s="5" t="n"/>
      <c r="E17" s="5" t="n"/>
      <c r="F17" s="5" t="n"/>
      <c r="G17" s="17">
        <f>IF($A17="","",COUNTIFS('Course Schedule'!$T$6:$T$155,$A17,'Course Schedule'!$G$6:$G$155,"&lt;&gt;Canceled"))</f>
        <v/>
      </c>
      <c r="H17" s="17">
        <f>IF($A17="","",IF(COUNTIF($A$6:$A$101,$A17)&gt;1,"Duplicate Room ID",IF(OR($D17="",$D17&lt;1),"Missing Capacity",IF(AND($F17="No",$G17&gt;0),"Inactive Room in Use","Ready"))))</f>
        <v/>
      </c>
    </row>
    <row r="18">
      <c r="A18" s="5" t="n"/>
      <c r="B18" s="5" t="n"/>
      <c r="C18" s="5" t="n"/>
      <c r="D18" s="5" t="n"/>
      <c r="E18" s="5" t="n"/>
      <c r="F18" s="5" t="n"/>
      <c r="G18" s="17">
        <f>IF($A18="","",COUNTIFS('Course Schedule'!$T$6:$T$155,$A18,'Course Schedule'!$G$6:$G$155,"&lt;&gt;Canceled"))</f>
        <v/>
      </c>
      <c r="H18" s="17">
        <f>IF($A18="","",IF(COUNTIF($A$6:$A$101,$A18)&gt;1,"Duplicate Room ID",IF(OR($D18="",$D18&lt;1),"Missing Capacity",IF(AND($F18="No",$G18&gt;0),"Inactive Room in Use","Ready"))))</f>
        <v/>
      </c>
    </row>
    <row r="19">
      <c r="A19" s="5" t="n"/>
      <c r="B19" s="5" t="n"/>
      <c r="C19" s="5" t="n"/>
      <c r="D19" s="5" t="n"/>
      <c r="E19" s="5" t="n"/>
      <c r="F19" s="5" t="n"/>
      <c r="G19" s="17">
        <f>IF($A19="","",COUNTIFS('Course Schedule'!$T$6:$T$155,$A19,'Course Schedule'!$G$6:$G$155,"&lt;&gt;Canceled"))</f>
        <v/>
      </c>
      <c r="H19" s="17">
        <f>IF($A19="","",IF(COUNTIF($A$6:$A$101,$A19)&gt;1,"Duplicate Room ID",IF(OR($D19="",$D19&lt;1),"Missing Capacity",IF(AND($F19="No",$G19&gt;0),"Inactive Room in Use","Ready"))))</f>
        <v/>
      </c>
    </row>
    <row r="20">
      <c r="A20" s="5" t="n"/>
      <c r="B20" s="5" t="n"/>
      <c r="C20" s="5" t="n"/>
      <c r="D20" s="5" t="n"/>
      <c r="E20" s="5" t="n"/>
      <c r="F20" s="5" t="n"/>
      <c r="G20" s="17">
        <f>IF($A20="","",COUNTIFS('Course Schedule'!$T$6:$T$155,$A20,'Course Schedule'!$G$6:$G$155,"&lt;&gt;Canceled"))</f>
        <v/>
      </c>
      <c r="H20" s="17">
        <f>IF($A20="","",IF(COUNTIF($A$6:$A$101,$A20)&gt;1,"Duplicate Room ID",IF(OR($D20="",$D20&lt;1),"Missing Capacity",IF(AND($F20="No",$G20&gt;0),"Inactive Room in Use","Ready"))))</f>
        <v/>
      </c>
    </row>
    <row r="21">
      <c r="A21" s="5" t="n"/>
      <c r="B21" s="5" t="n"/>
      <c r="C21" s="5" t="n"/>
      <c r="D21" s="5" t="n"/>
      <c r="E21" s="5" t="n"/>
      <c r="F21" s="5" t="n"/>
      <c r="G21" s="17">
        <f>IF($A21="","",COUNTIFS('Course Schedule'!$T$6:$T$155,$A21,'Course Schedule'!$G$6:$G$155,"&lt;&gt;Canceled"))</f>
        <v/>
      </c>
      <c r="H21" s="17">
        <f>IF($A21="","",IF(COUNTIF($A$6:$A$101,$A21)&gt;1,"Duplicate Room ID",IF(OR($D21="",$D21&lt;1),"Missing Capacity",IF(AND($F21="No",$G21&gt;0),"Inactive Room in Use","Ready"))))</f>
        <v/>
      </c>
    </row>
    <row r="22">
      <c r="A22" s="5" t="n"/>
      <c r="B22" s="5" t="n"/>
      <c r="C22" s="5" t="n"/>
      <c r="D22" s="5" t="n"/>
      <c r="E22" s="5" t="n"/>
      <c r="F22" s="5" t="n"/>
      <c r="G22" s="17">
        <f>IF($A22="","",COUNTIFS('Course Schedule'!$T$6:$T$155,$A22,'Course Schedule'!$G$6:$G$155,"&lt;&gt;Canceled"))</f>
        <v/>
      </c>
      <c r="H22" s="17">
        <f>IF($A22="","",IF(COUNTIF($A$6:$A$101,$A22)&gt;1,"Duplicate Room ID",IF(OR($D22="",$D22&lt;1),"Missing Capacity",IF(AND($F22="No",$G22&gt;0),"Inactive Room in Use","Ready"))))</f>
        <v/>
      </c>
    </row>
    <row r="23">
      <c r="A23" s="5" t="n"/>
      <c r="B23" s="5" t="n"/>
      <c r="C23" s="5" t="n"/>
      <c r="D23" s="5" t="n"/>
      <c r="E23" s="5" t="n"/>
      <c r="F23" s="5" t="n"/>
      <c r="G23" s="17">
        <f>IF($A23="","",COUNTIFS('Course Schedule'!$T$6:$T$155,$A23,'Course Schedule'!$G$6:$G$155,"&lt;&gt;Canceled"))</f>
        <v/>
      </c>
      <c r="H23" s="17">
        <f>IF($A23="","",IF(COUNTIF($A$6:$A$101,$A23)&gt;1,"Duplicate Room ID",IF(OR($D23="",$D23&lt;1),"Missing Capacity",IF(AND($F23="No",$G23&gt;0),"Inactive Room in Use","Ready"))))</f>
        <v/>
      </c>
    </row>
    <row r="24">
      <c r="A24" s="5" t="n"/>
      <c r="B24" s="5" t="n"/>
      <c r="C24" s="5" t="n"/>
      <c r="D24" s="5" t="n"/>
      <c r="E24" s="5" t="n"/>
      <c r="F24" s="5" t="n"/>
      <c r="G24" s="17">
        <f>IF($A24="","",COUNTIFS('Course Schedule'!$T$6:$T$155,$A24,'Course Schedule'!$G$6:$G$155,"&lt;&gt;Canceled"))</f>
        <v/>
      </c>
      <c r="H24" s="17">
        <f>IF($A24="","",IF(COUNTIF($A$6:$A$101,$A24)&gt;1,"Duplicate Room ID",IF(OR($D24="",$D24&lt;1),"Missing Capacity",IF(AND($F24="No",$G24&gt;0),"Inactive Room in Use","Ready"))))</f>
        <v/>
      </c>
    </row>
    <row r="25">
      <c r="A25" s="5" t="n"/>
      <c r="B25" s="5" t="n"/>
      <c r="C25" s="5" t="n"/>
      <c r="D25" s="5" t="n"/>
      <c r="E25" s="5" t="n"/>
      <c r="F25" s="5" t="n"/>
      <c r="G25" s="17">
        <f>IF($A25="","",COUNTIFS('Course Schedule'!$T$6:$T$155,$A25,'Course Schedule'!$G$6:$G$155,"&lt;&gt;Canceled"))</f>
        <v/>
      </c>
      <c r="H25" s="17">
        <f>IF($A25="","",IF(COUNTIF($A$6:$A$101,$A25)&gt;1,"Duplicate Room ID",IF(OR($D25="",$D25&lt;1),"Missing Capacity",IF(AND($F25="No",$G25&gt;0),"Inactive Room in Use","Ready"))))</f>
        <v/>
      </c>
    </row>
    <row r="26">
      <c r="A26" s="5" t="n"/>
      <c r="B26" s="5" t="n"/>
      <c r="C26" s="5" t="n"/>
      <c r="D26" s="5" t="n"/>
      <c r="E26" s="5" t="n"/>
      <c r="F26" s="5" t="n"/>
      <c r="G26" s="17">
        <f>IF($A26="","",COUNTIFS('Course Schedule'!$T$6:$T$155,$A26,'Course Schedule'!$G$6:$G$155,"&lt;&gt;Canceled"))</f>
        <v/>
      </c>
      <c r="H26" s="17">
        <f>IF($A26="","",IF(COUNTIF($A$6:$A$101,$A26)&gt;1,"Duplicate Room ID",IF(OR($D26="",$D26&lt;1),"Missing Capacity",IF(AND($F26="No",$G26&gt;0),"Inactive Room in Use","Ready"))))</f>
        <v/>
      </c>
    </row>
    <row r="27">
      <c r="A27" s="5" t="n"/>
      <c r="B27" s="5" t="n"/>
      <c r="C27" s="5" t="n"/>
      <c r="D27" s="5" t="n"/>
      <c r="E27" s="5" t="n"/>
      <c r="F27" s="5" t="n"/>
      <c r="G27" s="17">
        <f>IF($A27="","",COUNTIFS('Course Schedule'!$T$6:$T$155,$A27,'Course Schedule'!$G$6:$G$155,"&lt;&gt;Canceled"))</f>
        <v/>
      </c>
      <c r="H27" s="17">
        <f>IF($A27="","",IF(COUNTIF($A$6:$A$101,$A27)&gt;1,"Duplicate Room ID",IF(OR($D27="",$D27&lt;1),"Missing Capacity",IF(AND($F27="No",$G27&gt;0),"Inactive Room in Use","Ready"))))</f>
        <v/>
      </c>
    </row>
    <row r="28">
      <c r="A28" s="5" t="n"/>
      <c r="B28" s="5" t="n"/>
      <c r="C28" s="5" t="n"/>
      <c r="D28" s="5" t="n"/>
      <c r="E28" s="5" t="n"/>
      <c r="F28" s="5" t="n"/>
      <c r="G28" s="17">
        <f>IF($A28="","",COUNTIFS('Course Schedule'!$T$6:$T$155,$A28,'Course Schedule'!$G$6:$G$155,"&lt;&gt;Canceled"))</f>
        <v/>
      </c>
      <c r="H28" s="17">
        <f>IF($A28="","",IF(COUNTIF($A$6:$A$101,$A28)&gt;1,"Duplicate Room ID",IF(OR($D28="",$D28&lt;1),"Missing Capacity",IF(AND($F28="No",$G28&gt;0),"Inactive Room in Use","Ready"))))</f>
        <v/>
      </c>
    </row>
    <row r="29">
      <c r="A29" s="5" t="n"/>
      <c r="B29" s="5" t="n"/>
      <c r="C29" s="5" t="n"/>
      <c r="D29" s="5" t="n"/>
      <c r="E29" s="5" t="n"/>
      <c r="F29" s="5" t="n"/>
      <c r="G29" s="17">
        <f>IF($A29="","",COUNTIFS('Course Schedule'!$T$6:$T$155,$A29,'Course Schedule'!$G$6:$G$155,"&lt;&gt;Canceled"))</f>
        <v/>
      </c>
      <c r="H29" s="17">
        <f>IF($A29="","",IF(COUNTIF($A$6:$A$101,$A29)&gt;1,"Duplicate Room ID",IF(OR($D29="",$D29&lt;1),"Missing Capacity",IF(AND($F29="No",$G29&gt;0),"Inactive Room in Use","Ready"))))</f>
        <v/>
      </c>
    </row>
    <row r="30">
      <c r="A30" s="5" t="n"/>
      <c r="B30" s="5" t="n"/>
      <c r="C30" s="5" t="n"/>
      <c r="D30" s="5" t="n"/>
      <c r="E30" s="5" t="n"/>
      <c r="F30" s="5" t="n"/>
      <c r="G30" s="17">
        <f>IF($A30="","",COUNTIFS('Course Schedule'!$T$6:$T$155,$A30,'Course Schedule'!$G$6:$G$155,"&lt;&gt;Canceled"))</f>
        <v/>
      </c>
      <c r="H30" s="17">
        <f>IF($A30="","",IF(COUNTIF($A$6:$A$101,$A30)&gt;1,"Duplicate Room ID",IF(OR($D30="",$D30&lt;1),"Missing Capacity",IF(AND($F30="No",$G30&gt;0),"Inactive Room in Use","Ready"))))</f>
        <v/>
      </c>
    </row>
    <row r="31">
      <c r="A31" s="5" t="n"/>
      <c r="B31" s="5" t="n"/>
      <c r="C31" s="5" t="n"/>
      <c r="D31" s="5" t="n"/>
      <c r="E31" s="5" t="n"/>
      <c r="F31" s="5" t="n"/>
      <c r="G31" s="17">
        <f>IF($A31="","",COUNTIFS('Course Schedule'!$T$6:$T$155,$A31,'Course Schedule'!$G$6:$G$155,"&lt;&gt;Canceled"))</f>
        <v/>
      </c>
      <c r="H31" s="17">
        <f>IF($A31="","",IF(COUNTIF($A$6:$A$101,$A31)&gt;1,"Duplicate Room ID",IF(OR($D31="",$D31&lt;1),"Missing Capacity",IF(AND($F31="No",$G31&gt;0),"Inactive Room in Use","Ready"))))</f>
        <v/>
      </c>
    </row>
    <row r="32">
      <c r="A32" s="5" t="n"/>
      <c r="B32" s="5" t="n"/>
      <c r="C32" s="5" t="n"/>
      <c r="D32" s="5" t="n"/>
      <c r="E32" s="5" t="n"/>
      <c r="F32" s="5" t="n"/>
      <c r="G32" s="17">
        <f>IF($A32="","",COUNTIFS('Course Schedule'!$T$6:$T$155,$A32,'Course Schedule'!$G$6:$G$155,"&lt;&gt;Canceled"))</f>
        <v/>
      </c>
      <c r="H32" s="17">
        <f>IF($A32="","",IF(COUNTIF($A$6:$A$101,$A32)&gt;1,"Duplicate Room ID",IF(OR($D32="",$D32&lt;1),"Missing Capacity",IF(AND($F32="No",$G32&gt;0),"Inactive Room in Use","Ready"))))</f>
        <v/>
      </c>
    </row>
    <row r="33">
      <c r="A33" s="5" t="n"/>
      <c r="B33" s="5" t="n"/>
      <c r="C33" s="5" t="n"/>
      <c r="D33" s="5" t="n"/>
      <c r="E33" s="5" t="n"/>
      <c r="F33" s="5" t="n"/>
      <c r="G33" s="17">
        <f>IF($A33="","",COUNTIFS('Course Schedule'!$T$6:$T$155,$A33,'Course Schedule'!$G$6:$G$155,"&lt;&gt;Canceled"))</f>
        <v/>
      </c>
      <c r="H33" s="17">
        <f>IF($A33="","",IF(COUNTIF($A$6:$A$101,$A33)&gt;1,"Duplicate Room ID",IF(OR($D33="",$D33&lt;1),"Missing Capacity",IF(AND($F33="No",$G33&gt;0),"Inactive Room in Use","Ready"))))</f>
        <v/>
      </c>
    </row>
    <row r="34">
      <c r="A34" s="5" t="n"/>
      <c r="B34" s="5" t="n"/>
      <c r="C34" s="5" t="n"/>
      <c r="D34" s="5" t="n"/>
      <c r="E34" s="5" t="n"/>
      <c r="F34" s="5" t="n"/>
      <c r="G34" s="17">
        <f>IF($A34="","",COUNTIFS('Course Schedule'!$T$6:$T$155,$A34,'Course Schedule'!$G$6:$G$155,"&lt;&gt;Canceled"))</f>
        <v/>
      </c>
      <c r="H34" s="17">
        <f>IF($A34="","",IF(COUNTIF($A$6:$A$101,$A34)&gt;1,"Duplicate Room ID",IF(OR($D34="",$D34&lt;1),"Missing Capacity",IF(AND($F34="No",$G34&gt;0),"Inactive Room in Use","Ready"))))</f>
        <v/>
      </c>
    </row>
    <row r="35">
      <c r="A35" s="5" t="n"/>
      <c r="B35" s="5" t="n"/>
      <c r="C35" s="5" t="n"/>
      <c r="D35" s="5" t="n"/>
      <c r="E35" s="5" t="n"/>
      <c r="F35" s="5" t="n"/>
      <c r="G35" s="17">
        <f>IF($A35="","",COUNTIFS('Course Schedule'!$T$6:$T$155,$A35,'Course Schedule'!$G$6:$G$155,"&lt;&gt;Canceled"))</f>
        <v/>
      </c>
      <c r="H35" s="17">
        <f>IF($A35="","",IF(COUNTIF($A$6:$A$101,$A35)&gt;1,"Duplicate Room ID",IF(OR($D35="",$D35&lt;1),"Missing Capacity",IF(AND($F35="No",$G35&gt;0),"Inactive Room in Use","Ready"))))</f>
        <v/>
      </c>
    </row>
    <row r="36">
      <c r="A36" s="5" t="n"/>
      <c r="B36" s="5" t="n"/>
      <c r="C36" s="5" t="n"/>
      <c r="D36" s="5" t="n"/>
      <c r="E36" s="5" t="n"/>
      <c r="F36" s="5" t="n"/>
      <c r="G36" s="17">
        <f>IF($A36="","",COUNTIFS('Course Schedule'!$T$6:$T$155,$A36,'Course Schedule'!$G$6:$G$155,"&lt;&gt;Canceled"))</f>
        <v/>
      </c>
      <c r="H36" s="17">
        <f>IF($A36="","",IF(COUNTIF($A$6:$A$101,$A36)&gt;1,"Duplicate Room ID",IF(OR($D36="",$D36&lt;1),"Missing Capacity",IF(AND($F36="No",$G36&gt;0),"Inactive Room in Use","Ready"))))</f>
        <v/>
      </c>
    </row>
    <row r="37">
      <c r="A37" s="5" t="n"/>
      <c r="B37" s="5" t="n"/>
      <c r="C37" s="5" t="n"/>
      <c r="D37" s="5" t="n"/>
      <c r="E37" s="5" t="n"/>
      <c r="F37" s="5" t="n"/>
      <c r="G37" s="17">
        <f>IF($A37="","",COUNTIFS('Course Schedule'!$T$6:$T$155,$A37,'Course Schedule'!$G$6:$G$155,"&lt;&gt;Canceled"))</f>
        <v/>
      </c>
      <c r="H37" s="17">
        <f>IF($A37="","",IF(COUNTIF($A$6:$A$101,$A37)&gt;1,"Duplicate Room ID",IF(OR($D37="",$D37&lt;1),"Missing Capacity",IF(AND($F37="No",$G37&gt;0),"Inactive Room in Use","Ready"))))</f>
        <v/>
      </c>
    </row>
    <row r="38">
      <c r="A38" s="5" t="n"/>
      <c r="B38" s="5" t="n"/>
      <c r="C38" s="5" t="n"/>
      <c r="D38" s="5" t="n"/>
      <c r="E38" s="5" t="n"/>
      <c r="F38" s="5" t="n"/>
      <c r="G38" s="17">
        <f>IF($A38="","",COUNTIFS('Course Schedule'!$T$6:$T$155,$A38,'Course Schedule'!$G$6:$G$155,"&lt;&gt;Canceled"))</f>
        <v/>
      </c>
      <c r="H38" s="17">
        <f>IF($A38="","",IF(COUNTIF($A$6:$A$101,$A38)&gt;1,"Duplicate Room ID",IF(OR($D38="",$D38&lt;1),"Missing Capacity",IF(AND($F38="No",$G38&gt;0),"Inactive Room in Use","Ready"))))</f>
        <v/>
      </c>
    </row>
    <row r="39">
      <c r="A39" s="5" t="n"/>
      <c r="B39" s="5" t="n"/>
      <c r="C39" s="5" t="n"/>
      <c r="D39" s="5" t="n"/>
      <c r="E39" s="5" t="n"/>
      <c r="F39" s="5" t="n"/>
      <c r="G39" s="17">
        <f>IF($A39="","",COUNTIFS('Course Schedule'!$T$6:$T$155,$A39,'Course Schedule'!$G$6:$G$155,"&lt;&gt;Canceled"))</f>
        <v/>
      </c>
      <c r="H39" s="17">
        <f>IF($A39="","",IF(COUNTIF($A$6:$A$101,$A39)&gt;1,"Duplicate Room ID",IF(OR($D39="",$D39&lt;1),"Missing Capacity",IF(AND($F39="No",$G39&gt;0),"Inactive Room in Use","Ready"))))</f>
        <v/>
      </c>
    </row>
    <row r="40">
      <c r="A40" s="5" t="n"/>
      <c r="B40" s="5" t="n"/>
      <c r="C40" s="5" t="n"/>
      <c r="D40" s="5" t="n"/>
      <c r="E40" s="5" t="n"/>
      <c r="F40" s="5" t="n"/>
      <c r="G40" s="17">
        <f>IF($A40="","",COUNTIFS('Course Schedule'!$T$6:$T$155,$A40,'Course Schedule'!$G$6:$G$155,"&lt;&gt;Canceled"))</f>
        <v/>
      </c>
      <c r="H40" s="17">
        <f>IF($A40="","",IF(COUNTIF($A$6:$A$101,$A40)&gt;1,"Duplicate Room ID",IF(OR($D40="",$D40&lt;1),"Missing Capacity",IF(AND($F40="No",$G40&gt;0),"Inactive Room in Use","Ready"))))</f>
        <v/>
      </c>
    </row>
    <row r="41">
      <c r="A41" s="5" t="n"/>
      <c r="B41" s="5" t="n"/>
      <c r="C41" s="5" t="n"/>
      <c r="D41" s="5" t="n"/>
      <c r="E41" s="5" t="n"/>
      <c r="F41" s="5" t="n"/>
      <c r="G41" s="17">
        <f>IF($A41="","",COUNTIFS('Course Schedule'!$T$6:$T$155,$A41,'Course Schedule'!$G$6:$G$155,"&lt;&gt;Canceled"))</f>
        <v/>
      </c>
      <c r="H41" s="17">
        <f>IF($A41="","",IF(COUNTIF($A$6:$A$101,$A41)&gt;1,"Duplicate Room ID",IF(OR($D41="",$D41&lt;1),"Missing Capacity",IF(AND($F41="No",$G41&gt;0),"Inactive Room in Use","Ready"))))</f>
        <v/>
      </c>
    </row>
    <row r="42">
      <c r="A42" s="5" t="n"/>
      <c r="B42" s="5" t="n"/>
      <c r="C42" s="5" t="n"/>
      <c r="D42" s="5" t="n"/>
      <c r="E42" s="5" t="n"/>
      <c r="F42" s="5" t="n"/>
      <c r="G42" s="17">
        <f>IF($A42="","",COUNTIFS('Course Schedule'!$T$6:$T$155,$A42,'Course Schedule'!$G$6:$G$155,"&lt;&gt;Canceled"))</f>
        <v/>
      </c>
      <c r="H42" s="17">
        <f>IF($A42="","",IF(COUNTIF($A$6:$A$101,$A42)&gt;1,"Duplicate Room ID",IF(OR($D42="",$D42&lt;1),"Missing Capacity",IF(AND($F42="No",$G42&gt;0),"Inactive Room in Use","Ready"))))</f>
        <v/>
      </c>
    </row>
    <row r="43">
      <c r="A43" s="5" t="n"/>
      <c r="B43" s="5" t="n"/>
      <c r="C43" s="5" t="n"/>
      <c r="D43" s="5" t="n"/>
      <c r="E43" s="5" t="n"/>
      <c r="F43" s="5" t="n"/>
      <c r="G43" s="17">
        <f>IF($A43="","",COUNTIFS('Course Schedule'!$T$6:$T$155,$A43,'Course Schedule'!$G$6:$G$155,"&lt;&gt;Canceled"))</f>
        <v/>
      </c>
      <c r="H43" s="17">
        <f>IF($A43="","",IF(COUNTIF($A$6:$A$101,$A43)&gt;1,"Duplicate Room ID",IF(OR($D43="",$D43&lt;1),"Missing Capacity",IF(AND($F43="No",$G43&gt;0),"Inactive Room in Use","Ready"))))</f>
        <v/>
      </c>
    </row>
    <row r="44">
      <c r="A44" s="5" t="n"/>
      <c r="B44" s="5" t="n"/>
      <c r="C44" s="5" t="n"/>
      <c r="D44" s="5" t="n"/>
      <c r="E44" s="5" t="n"/>
      <c r="F44" s="5" t="n"/>
      <c r="G44" s="17">
        <f>IF($A44="","",COUNTIFS('Course Schedule'!$T$6:$T$155,$A44,'Course Schedule'!$G$6:$G$155,"&lt;&gt;Canceled"))</f>
        <v/>
      </c>
      <c r="H44" s="17">
        <f>IF($A44="","",IF(COUNTIF($A$6:$A$101,$A44)&gt;1,"Duplicate Room ID",IF(OR($D44="",$D44&lt;1),"Missing Capacity",IF(AND($F44="No",$G44&gt;0),"Inactive Room in Use","Ready"))))</f>
        <v/>
      </c>
    </row>
    <row r="45">
      <c r="A45" s="5" t="n"/>
      <c r="B45" s="5" t="n"/>
      <c r="C45" s="5" t="n"/>
      <c r="D45" s="5" t="n"/>
      <c r="E45" s="5" t="n"/>
      <c r="F45" s="5" t="n"/>
      <c r="G45" s="17">
        <f>IF($A45="","",COUNTIFS('Course Schedule'!$T$6:$T$155,$A45,'Course Schedule'!$G$6:$G$155,"&lt;&gt;Canceled"))</f>
        <v/>
      </c>
      <c r="H45" s="17">
        <f>IF($A45="","",IF(COUNTIF($A$6:$A$101,$A45)&gt;1,"Duplicate Room ID",IF(OR($D45="",$D45&lt;1),"Missing Capacity",IF(AND($F45="No",$G45&gt;0),"Inactive Room in Use","Ready"))))</f>
        <v/>
      </c>
    </row>
    <row r="46">
      <c r="A46" s="5" t="n"/>
      <c r="B46" s="5" t="n"/>
      <c r="C46" s="5" t="n"/>
      <c r="D46" s="5" t="n"/>
      <c r="E46" s="5" t="n"/>
      <c r="F46" s="5" t="n"/>
      <c r="G46" s="17">
        <f>IF($A46="","",COUNTIFS('Course Schedule'!$T$6:$T$155,$A46,'Course Schedule'!$G$6:$G$155,"&lt;&gt;Canceled"))</f>
        <v/>
      </c>
      <c r="H46" s="17">
        <f>IF($A46="","",IF(COUNTIF($A$6:$A$101,$A46)&gt;1,"Duplicate Room ID",IF(OR($D46="",$D46&lt;1),"Missing Capacity",IF(AND($F46="No",$G46&gt;0),"Inactive Room in Use","Ready"))))</f>
        <v/>
      </c>
    </row>
    <row r="47">
      <c r="A47" s="5" t="n"/>
      <c r="B47" s="5" t="n"/>
      <c r="C47" s="5" t="n"/>
      <c r="D47" s="5" t="n"/>
      <c r="E47" s="5" t="n"/>
      <c r="F47" s="5" t="n"/>
      <c r="G47" s="17">
        <f>IF($A47="","",COUNTIFS('Course Schedule'!$T$6:$T$155,$A47,'Course Schedule'!$G$6:$G$155,"&lt;&gt;Canceled"))</f>
        <v/>
      </c>
      <c r="H47" s="17">
        <f>IF($A47="","",IF(COUNTIF($A$6:$A$101,$A47)&gt;1,"Duplicate Room ID",IF(OR($D47="",$D47&lt;1),"Missing Capacity",IF(AND($F47="No",$G47&gt;0),"Inactive Room in Use","Ready"))))</f>
        <v/>
      </c>
    </row>
    <row r="48">
      <c r="A48" s="5" t="n"/>
      <c r="B48" s="5" t="n"/>
      <c r="C48" s="5" t="n"/>
      <c r="D48" s="5" t="n"/>
      <c r="E48" s="5" t="n"/>
      <c r="F48" s="5" t="n"/>
      <c r="G48" s="17">
        <f>IF($A48="","",COUNTIFS('Course Schedule'!$T$6:$T$155,$A48,'Course Schedule'!$G$6:$G$155,"&lt;&gt;Canceled"))</f>
        <v/>
      </c>
      <c r="H48" s="17">
        <f>IF($A48="","",IF(COUNTIF($A$6:$A$101,$A48)&gt;1,"Duplicate Room ID",IF(OR($D48="",$D48&lt;1),"Missing Capacity",IF(AND($F48="No",$G48&gt;0),"Inactive Room in Use","Ready"))))</f>
        <v/>
      </c>
    </row>
    <row r="49">
      <c r="A49" s="5" t="n"/>
      <c r="B49" s="5" t="n"/>
      <c r="C49" s="5" t="n"/>
      <c r="D49" s="5" t="n"/>
      <c r="E49" s="5" t="n"/>
      <c r="F49" s="5" t="n"/>
      <c r="G49" s="17">
        <f>IF($A49="","",COUNTIFS('Course Schedule'!$T$6:$T$155,$A49,'Course Schedule'!$G$6:$G$155,"&lt;&gt;Canceled"))</f>
        <v/>
      </c>
      <c r="H49" s="17">
        <f>IF($A49="","",IF(COUNTIF($A$6:$A$101,$A49)&gt;1,"Duplicate Room ID",IF(OR($D49="",$D49&lt;1),"Missing Capacity",IF(AND($F49="No",$G49&gt;0),"Inactive Room in Use","Ready"))))</f>
        <v/>
      </c>
    </row>
    <row r="50">
      <c r="A50" s="5" t="n"/>
      <c r="B50" s="5" t="n"/>
      <c r="C50" s="5" t="n"/>
      <c r="D50" s="5" t="n"/>
      <c r="E50" s="5" t="n"/>
      <c r="F50" s="5" t="n"/>
      <c r="G50" s="17">
        <f>IF($A50="","",COUNTIFS('Course Schedule'!$T$6:$T$155,$A50,'Course Schedule'!$G$6:$G$155,"&lt;&gt;Canceled"))</f>
        <v/>
      </c>
      <c r="H50" s="17">
        <f>IF($A50="","",IF(COUNTIF($A$6:$A$101,$A50)&gt;1,"Duplicate Room ID",IF(OR($D50="",$D50&lt;1),"Missing Capacity",IF(AND($F50="No",$G50&gt;0),"Inactive Room in Use","Ready"))))</f>
        <v/>
      </c>
    </row>
    <row r="51">
      <c r="A51" s="5" t="n"/>
      <c r="B51" s="5" t="n"/>
      <c r="C51" s="5" t="n"/>
      <c r="D51" s="5" t="n"/>
      <c r="E51" s="5" t="n"/>
      <c r="F51" s="5" t="n"/>
      <c r="G51" s="17">
        <f>IF($A51="","",COUNTIFS('Course Schedule'!$T$6:$T$155,$A51,'Course Schedule'!$G$6:$G$155,"&lt;&gt;Canceled"))</f>
        <v/>
      </c>
      <c r="H51" s="17">
        <f>IF($A51="","",IF(COUNTIF($A$6:$A$101,$A51)&gt;1,"Duplicate Room ID",IF(OR($D51="",$D51&lt;1),"Missing Capacity",IF(AND($F51="No",$G51&gt;0),"Inactive Room in Use","Ready"))))</f>
        <v/>
      </c>
    </row>
    <row r="52">
      <c r="A52" s="5" t="n"/>
      <c r="B52" s="5" t="n"/>
      <c r="C52" s="5" t="n"/>
      <c r="D52" s="5" t="n"/>
      <c r="E52" s="5" t="n"/>
      <c r="F52" s="5" t="n"/>
      <c r="G52" s="17">
        <f>IF($A52="","",COUNTIFS('Course Schedule'!$T$6:$T$155,$A52,'Course Schedule'!$G$6:$G$155,"&lt;&gt;Canceled"))</f>
        <v/>
      </c>
      <c r="H52" s="17">
        <f>IF($A52="","",IF(COUNTIF($A$6:$A$101,$A52)&gt;1,"Duplicate Room ID",IF(OR($D52="",$D52&lt;1),"Missing Capacity",IF(AND($F52="No",$G52&gt;0),"Inactive Room in Use","Ready"))))</f>
        <v/>
      </c>
    </row>
    <row r="53">
      <c r="A53" s="5" t="n"/>
      <c r="B53" s="5" t="n"/>
      <c r="C53" s="5" t="n"/>
      <c r="D53" s="5" t="n"/>
      <c r="E53" s="5" t="n"/>
      <c r="F53" s="5" t="n"/>
      <c r="G53" s="17">
        <f>IF($A53="","",COUNTIFS('Course Schedule'!$T$6:$T$155,$A53,'Course Schedule'!$G$6:$G$155,"&lt;&gt;Canceled"))</f>
        <v/>
      </c>
      <c r="H53" s="17">
        <f>IF($A53="","",IF(COUNTIF($A$6:$A$101,$A53)&gt;1,"Duplicate Room ID",IF(OR($D53="",$D53&lt;1),"Missing Capacity",IF(AND($F53="No",$G53&gt;0),"Inactive Room in Use","Ready"))))</f>
        <v/>
      </c>
    </row>
    <row r="54">
      <c r="A54" s="5" t="n"/>
      <c r="B54" s="5" t="n"/>
      <c r="C54" s="5" t="n"/>
      <c r="D54" s="5" t="n"/>
      <c r="E54" s="5" t="n"/>
      <c r="F54" s="5" t="n"/>
      <c r="G54" s="17">
        <f>IF($A54="","",COUNTIFS('Course Schedule'!$T$6:$T$155,$A54,'Course Schedule'!$G$6:$G$155,"&lt;&gt;Canceled"))</f>
        <v/>
      </c>
      <c r="H54" s="17">
        <f>IF($A54="","",IF(COUNTIF($A$6:$A$101,$A54)&gt;1,"Duplicate Room ID",IF(OR($D54="",$D54&lt;1),"Missing Capacity",IF(AND($F54="No",$G54&gt;0),"Inactive Room in Use","Ready"))))</f>
        <v/>
      </c>
    </row>
    <row r="55">
      <c r="A55" s="5" t="n"/>
      <c r="B55" s="5" t="n"/>
      <c r="C55" s="5" t="n"/>
      <c r="D55" s="5" t="n"/>
      <c r="E55" s="5" t="n"/>
      <c r="F55" s="5" t="n"/>
      <c r="G55" s="17">
        <f>IF($A55="","",COUNTIFS('Course Schedule'!$T$6:$T$155,$A55,'Course Schedule'!$G$6:$G$155,"&lt;&gt;Canceled"))</f>
        <v/>
      </c>
      <c r="H55" s="17">
        <f>IF($A55="","",IF(COUNTIF($A$6:$A$101,$A55)&gt;1,"Duplicate Room ID",IF(OR($D55="",$D55&lt;1),"Missing Capacity",IF(AND($F55="No",$G55&gt;0),"Inactive Room in Use","Ready"))))</f>
        <v/>
      </c>
    </row>
    <row r="56">
      <c r="A56" s="5" t="n"/>
      <c r="B56" s="5" t="n"/>
      <c r="C56" s="5" t="n"/>
      <c r="D56" s="5" t="n"/>
      <c r="E56" s="5" t="n"/>
      <c r="F56" s="5" t="n"/>
      <c r="G56" s="17">
        <f>IF($A56="","",COUNTIFS('Course Schedule'!$T$6:$T$155,$A56,'Course Schedule'!$G$6:$G$155,"&lt;&gt;Canceled"))</f>
        <v/>
      </c>
      <c r="H56" s="17">
        <f>IF($A56="","",IF(COUNTIF($A$6:$A$101,$A56)&gt;1,"Duplicate Room ID",IF(OR($D56="",$D56&lt;1),"Missing Capacity",IF(AND($F56="No",$G56&gt;0),"Inactive Room in Use","Ready"))))</f>
        <v/>
      </c>
    </row>
    <row r="57">
      <c r="A57" s="5" t="n"/>
      <c r="B57" s="5" t="n"/>
      <c r="C57" s="5" t="n"/>
      <c r="D57" s="5" t="n"/>
      <c r="E57" s="5" t="n"/>
      <c r="F57" s="5" t="n"/>
      <c r="G57" s="17">
        <f>IF($A57="","",COUNTIFS('Course Schedule'!$T$6:$T$155,$A57,'Course Schedule'!$G$6:$G$155,"&lt;&gt;Canceled"))</f>
        <v/>
      </c>
      <c r="H57" s="17">
        <f>IF($A57="","",IF(COUNTIF($A$6:$A$101,$A57)&gt;1,"Duplicate Room ID",IF(OR($D57="",$D57&lt;1),"Missing Capacity",IF(AND($F57="No",$G57&gt;0),"Inactive Room in Use","Ready"))))</f>
        <v/>
      </c>
    </row>
    <row r="58">
      <c r="A58" s="5" t="n"/>
      <c r="B58" s="5" t="n"/>
      <c r="C58" s="5" t="n"/>
      <c r="D58" s="5" t="n"/>
      <c r="E58" s="5" t="n"/>
      <c r="F58" s="5" t="n"/>
      <c r="G58" s="17">
        <f>IF($A58="","",COUNTIFS('Course Schedule'!$T$6:$T$155,$A58,'Course Schedule'!$G$6:$G$155,"&lt;&gt;Canceled"))</f>
        <v/>
      </c>
      <c r="H58" s="17">
        <f>IF($A58="","",IF(COUNTIF($A$6:$A$101,$A58)&gt;1,"Duplicate Room ID",IF(OR($D58="",$D58&lt;1),"Missing Capacity",IF(AND($F58="No",$G58&gt;0),"Inactive Room in Use","Ready"))))</f>
        <v/>
      </c>
    </row>
    <row r="59">
      <c r="A59" s="5" t="n"/>
      <c r="B59" s="5" t="n"/>
      <c r="C59" s="5" t="n"/>
      <c r="D59" s="5" t="n"/>
      <c r="E59" s="5" t="n"/>
      <c r="F59" s="5" t="n"/>
      <c r="G59" s="17">
        <f>IF($A59="","",COUNTIFS('Course Schedule'!$T$6:$T$155,$A59,'Course Schedule'!$G$6:$G$155,"&lt;&gt;Canceled"))</f>
        <v/>
      </c>
      <c r="H59" s="17">
        <f>IF($A59="","",IF(COUNTIF($A$6:$A$101,$A59)&gt;1,"Duplicate Room ID",IF(OR($D59="",$D59&lt;1),"Missing Capacity",IF(AND($F59="No",$G59&gt;0),"Inactive Room in Use","Ready"))))</f>
        <v/>
      </c>
    </row>
    <row r="60">
      <c r="A60" s="5" t="n"/>
      <c r="B60" s="5" t="n"/>
      <c r="C60" s="5" t="n"/>
      <c r="D60" s="5" t="n"/>
      <c r="E60" s="5" t="n"/>
      <c r="F60" s="5" t="n"/>
      <c r="G60" s="17">
        <f>IF($A60="","",COUNTIFS('Course Schedule'!$T$6:$T$155,$A60,'Course Schedule'!$G$6:$G$155,"&lt;&gt;Canceled"))</f>
        <v/>
      </c>
      <c r="H60" s="17">
        <f>IF($A60="","",IF(COUNTIF($A$6:$A$101,$A60)&gt;1,"Duplicate Room ID",IF(OR($D60="",$D60&lt;1),"Missing Capacity",IF(AND($F60="No",$G60&gt;0),"Inactive Room in Use","Ready"))))</f>
        <v/>
      </c>
    </row>
    <row r="61">
      <c r="A61" s="5" t="n"/>
      <c r="B61" s="5" t="n"/>
      <c r="C61" s="5" t="n"/>
      <c r="D61" s="5" t="n"/>
      <c r="E61" s="5" t="n"/>
      <c r="F61" s="5" t="n"/>
      <c r="G61" s="17">
        <f>IF($A61="","",COUNTIFS('Course Schedule'!$T$6:$T$155,$A61,'Course Schedule'!$G$6:$G$155,"&lt;&gt;Canceled"))</f>
        <v/>
      </c>
      <c r="H61" s="17">
        <f>IF($A61="","",IF(COUNTIF($A$6:$A$101,$A61)&gt;1,"Duplicate Room ID",IF(OR($D61="",$D61&lt;1),"Missing Capacity",IF(AND($F61="No",$G61&gt;0),"Inactive Room in Use","Ready"))))</f>
        <v/>
      </c>
    </row>
    <row r="62">
      <c r="A62" s="5" t="n"/>
      <c r="B62" s="5" t="n"/>
      <c r="C62" s="5" t="n"/>
      <c r="D62" s="5" t="n"/>
      <c r="E62" s="5" t="n"/>
      <c r="F62" s="5" t="n"/>
      <c r="G62" s="17">
        <f>IF($A62="","",COUNTIFS('Course Schedule'!$T$6:$T$155,$A62,'Course Schedule'!$G$6:$G$155,"&lt;&gt;Canceled"))</f>
        <v/>
      </c>
      <c r="H62" s="17">
        <f>IF($A62="","",IF(COUNTIF($A$6:$A$101,$A62)&gt;1,"Duplicate Room ID",IF(OR($D62="",$D62&lt;1),"Missing Capacity",IF(AND($F62="No",$G62&gt;0),"Inactive Room in Use","Ready"))))</f>
        <v/>
      </c>
    </row>
    <row r="63">
      <c r="A63" s="5" t="n"/>
      <c r="B63" s="5" t="n"/>
      <c r="C63" s="5" t="n"/>
      <c r="D63" s="5" t="n"/>
      <c r="E63" s="5" t="n"/>
      <c r="F63" s="5" t="n"/>
      <c r="G63" s="17">
        <f>IF($A63="","",COUNTIFS('Course Schedule'!$T$6:$T$155,$A63,'Course Schedule'!$G$6:$G$155,"&lt;&gt;Canceled"))</f>
        <v/>
      </c>
      <c r="H63" s="17">
        <f>IF($A63="","",IF(COUNTIF($A$6:$A$101,$A63)&gt;1,"Duplicate Room ID",IF(OR($D63="",$D63&lt;1),"Missing Capacity",IF(AND($F63="No",$G63&gt;0),"Inactive Room in Use","Ready"))))</f>
        <v/>
      </c>
    </row>
    <row r="64">
      <c r="A64" s="5" t="n"/>
      <c r="B64" s="5" t="n"/>
      <c r="C64" s="5" t="n"/>
      <c r="D64" s="5" t="n"/>
      <c r="E64" s="5" t="n"/>
      <c r="F64" s="5" t="n"/>
      <c r="G64" s="17">
        <f>IF($A64="","",COUNTIFS('Course Schedule'!$T$6:$T$155,$A64,'Course Schedule'!$G$6:$G$155,"&lt;&gt;Canceled"))</f>
        <v/>
      </c>
      <c r="H64" s="17">
        <f>IF($A64="","",IF(COUNTIF($A$6:$A$101,$A64)&gt;1,"Duplicate Room ID",IF(OR($D64="",$D64&lt;1),"Missing Capacity",IF(AND($F64="No",$G64&gt;0),"Inactive Room in Use","Ready"))))</f>
        <v/>
      </c>
    </row>
    <row r="65">
      <c r="A65" s="5" t="n"/>
      <c r="B65" s="5" t="n"/>
      <c r="C65" s="5" t="n"/>
      <c r="D65" s="5" t="n"/>
      <c r="E65" s="5" t="n"/>
      <c r="F65" s="5" t="n"/>
      <c r="G65" s="17">
        <f>IF($A65="","",COUNTIFS('Course Schedule'!$T$6:$T$155,$A65,'Course Schedule'!$G$6:$G$155,"&lt;&gt;Canceled"))</f>
        <v/>
      </c>
      <c r="H65" s="17">
        <f>IF($A65="","",IF(COUNTIF($A$6:$A$101,$A65)&gt;1,"Duplicate Room ID",IF(OR($D65="",$D65&lt;1),"Missing Capacity",IF(AND($F65="No",$G65&gt;0),"Inactive Room in Use","Ready"))))</f>
        <v/>
      </c>
    </row>
    <row r="66">
      <c r="A66" s="5" t="n"/>
      <c r="B66" s="5" t="n"/>
      <c r="C66" s="5" t="n"/>
      <c r="D66" s="5" t="n"/>
      <c r="E66" s="5" t="n"/>
      <c r="F66" s="5" t="n"/>
      <c r="G66" s="17">
        <f>IF($A66="","",COUNTIFS('Course Schedule'!$T$6:$T$155,$A66,'Course Schedule'!$G$6:$G$155,"&lt;&gt;Canceled"))</f>
        <v/>
      </c>
      <c r="H66" s="17">
        <f>IF($A66="","",IF(COUNTIF($A$6:$A$101,$A66)&gt;1,"Duplicate Room ID",IF(OR($D66="",$D66&lt;1),"Missing Capacity",IF(AND($F66="No",$G66&gt;0),"Inactive Room in Use","Ready"))))</f>
        <v/>
      </c>
    </row>
    <row r="67">
      <c r="A67" s="5" t="n"/>
      <c r="B67" s="5" t="n"/>
      <c r="C67" s="5" t="n"/>
      <c r="D67" s="5" t="n"/>
      <c r="E67" s="5" t="n"/>
      <c r="F67" s="5" t="n"/>
      <c r="G67" s="17">
        <f>IF($A67="","",COUNTIFS('Course Schedule'!$T$6:$T$155,$A67,'Course Schedule'!$G$6:$G$155,"&lt;&gt;Canceled"))</f>
        <v/>
      </c>
      <c r="H67" s="17">
        <f>IF($A67="","",IF(COUNTIF($A$6:$A$101,$A67)&gt;1,"Duplicate Room ID",IF(OR($D67="",$D67&lt;1),"Missing Capacity",IF(AND($F67="No",$G67&gt;0),"Inactive Room in Use","Ready"))))</f>
        <v/>
      </c>
    </row>
    <row r="68">
      <c r="A68" s="5" t="n"/>
      <c r="B68" s="5" t="n"/>
      <c r="C68" s="5" t="n"/>
      <c r="D68" s="5" t="n"/>
      <c r="E68" s="5" t="n"/>
      <c r="F68" s="5" t="n"/>
      <c r="G68" s="17">
        <f>IF($A68="","",COUNTIFS('Course Schedule'!$T$6:$T$155,$A68,'Course Schedule'!$G$6:$G$155,"&lt;&gt;Canceled"))</f>
        <v/>
      </c>
      <c r="H68" s="17">
        <f>IF($A68="","",IF(COUNTIF($A$6:$A$101,$A68)&gt;1,"Duplicate Room ID",IF(OR($D68="",$D68&lt;1),"Missing Capacity",IF(AND($F68="No",$G68&gt;0),"Inactive Room in Use","Ready"))))</f>
        <v/>
      </c>
    </row>
    <row r="69">
      <c r="A69" s="5" t="n"/>
      <c r="B69" s="5" t="n"/>
      <c r="C69" s="5" t="n"/>
      <c r="D69" s="5" t="n"/>
      <c r="E69" s="5" t="n"/>
      <c r="F69" s="5" t="n"/>
      <c r="G69" s="17">
        <f>IF($A69="","",COUNTIFS('Course Schedule'!$T$6:$T$155,$A69,'Course Schedule'!$G$6:$G$155,"&lt;&gt;Canceled"))</f>
        <v/>
      </c>
      <c r="H69" s="17">
        <f>IF($A69="","",IF(COUNTIF($A$6:$A$101,$A69)&gt;1,"Duplicate Room ID",IF(OR($D69="",$D69&lt;1),"Missing Capacity",IF(AND($F69="No",$G69&gt;0),"Inactive Room in Use","Ready"))))</f>
        <v/>
      </c>
    </row>
    <row r="70">
      <c r="A70" s="5" t="n"/>
      <c r="B70" s="5" t="n"/>
      <c r="C70" s="5" t="n"/>
      <c r="D70" s="5" t="n"/>
      <c r="E70" s="5" t="n"/>
      <c r="F70" s="5" t="n"/>
      <c r="G70" s="17">
        <f>IF($A70="","",COUNTIFS('Course Schedule'!$T$6:$T$155,$A70,'Course Schedule'!$G$6:$G$155,"&lt;&gt;Canceled"))</f>
        <v/>
      </c>
      <c r="H70" s="17">
        <f>IF($A70="","",IF(COUNTIF($A$6:$A$101,$A70)&gt;1,"Duplicate Room ID",IF(OR($D70="",$D70&lt;1),"Missing Capacity",IF(AND($F70="No",$G70&gt;0),"Inactive Room in Use","Ready"))))</f>
        <v/>
      </c>
    </row>
    <row r="71">
      <c r="A71" s="5" t="n"/>
      <c r="B71" s="5" t="n"/>
      <c r="C71" s="5" t="n"/>
      <c r="D71" s="5" t="n"/>
      <c r="E71" s="5" t="n"/>
      <c r="F71" s="5" t="n"/>
      <c r="G71" s="17">
        <f>IF($A71="","",COUNTIFS('Course Schedule'!$T$6:$T$155,$A71,'Course Schedule'!$G$6:$G$155,"&lt;&gt;Canceled"))</f>
        <v/>
      </c>
      <c r="H71" s="17">
        <f>IF($A71="","",IF(COUNTIF($A$6:$A$101,$A71)&gt;1,"Duplicate Room ID",IF(OR($D71="",$D71&lt;1),"Missing Capacity",IF(AND($F71="No",$G71&gt;0),"Inactive Room in Use","Ready"))))</f>
        <v/>
      </c>
    </row>
    <row r="72">
      <c r="A72" s="5" t="n"/>
      <c r="B72" s="5" t="n"/>
      <c r="C72" s="5" t="n"/>
      <c r="D72" s="5" t="n"/>
      <c r="E72" s="5" t="n"/>
      <c r="F72" s="5" t="n"/>
      <c r="G72" s="17">
        <f>IF($A72="","",COUNTIFS('Course Schedule'!$T$6:$T$155,$A72,'Course Schedule'!$G$6:$G$155,"&lt;&gt;Canceled"))</f>
        <v/>
      </c>
      <c r="H72" s="17">
        <f>IF($A72="","",IF(COUNTIF($A$6:$A$101,$A72)&gt;1,"Duplicate Room ID",IF(OR($D72="",$D72&lt;1),"Missing Capacity",IF(AND($F72="No",$G72&gt;0),"Inactive Room in Use","Ready"))))</f>
        <v/>
      </c>
    </row>
    <row r="73">
      <c r="A73" s="5" t="n"/>
      <c r="B73" s="5" t="n"/>
      <c r="C73" s="5" t="n"/>
      <c r="D73" s="5" t="n"/>
      <c r="E73" s="5" t="n"/>
      <c r="F73" s="5" t="n"/>
      <c r="G73" s="17">
        <f>IF($A73="","",COUNTIFS('Course Schedule'!$T$6:$T$155,$A73,'Course Schedule'!$G$6:$G$155,"&lt;&gt;Canceled"))</f>
        <v/>
      </c>
      <c r="H73" s="17">
        <f>IF($A73="","",IF(COUNTIF($A$6:$A$101,$A73)&gt;1,"Duplicate Room ID",IF(OR($D73="",$D73&lt;1),"Missing Capacity",IF(AND($F73="No",$G73&gt;0),"Inactive Room in Use","Ready"))))</f>
        <v/>
      </c>
    </row>
    <row r="74">
      <c r="A74" s="5" t="n"/>
      <c r="B74" s="5" t="n"/>
      <c r="C74" s="5" t="n"/>
      <c r="D74" s="5" t="n"/>
      <c r="E74" s="5" t="n"/>
      <c r="F74" s="5" t="n"/>
      <c r="G74" s="17">
        <f>IF($A74="","",COUNTIFS('Course Schedule'!$T$6:$T$155,$A74,'Course Schedule'!$G$6:$G$155,"&lt;&gt;Canceled"))</f>
        <v/>
      </c>
      <c r="H74" s="17">
        <f>IF($A74="","",IF(COUNTIF($A$6:$A$101,$A74)&gt;1,"Duplicate Room ID",IF(OR($D74="",$D74&lt;1),"Missing Capacity",IF(AND($F74="No",$G74&gt;0),"Inactive Room in Use","Ready"))))</f>
        <v/>
      </c>
    </row>
    <row r="75">
      <c r="A75" s="5" t="n"/>
      <c r="B75" s="5" t="n"/>
      <c r="C75" s="5" t="n"/>
      <c r="D75" s="5" t="n"/>
      <c r="E75" s="5" t="n"/>
      <c r="F75" s="5" t="n"/>
      <c r="G75" s="17">
        <f>IF($A75="","",COUNTIFS('Course Schedule'!$T$6:$T$155,$A75,'Course Schedule'!$G$6:$G$155,"&lt;&gt;Canceled"))</f>
        <v/>
      </c>
      <c r="H75" s="17">
        <f>IF($A75="","",IF(COUNTIF($A$6:$A$101,$A75)&gt;1,"Duplicate Room ID",IF(OR($D75="",$D75&lt;1),"Missing Capacity",IF(AND($F75="No",$G75&gt;0),"Inactive Room in Use","Ready"))))</f>
        <v/>
      </c>
    </row>
    <row r="76">
      <c r="A76" s="5" t="n"/>
      <c r="B76" s="5" t="n"/>
      <c r="C76" s="5" t="n"/>
      <c r="D76" s="5" t="n"/>
      <c r="E76" s="5" t="n"/>
      <c r="F76" s="5" t="n"/>
      <c r="G76" s="17">
        <f>IF($A76="","",COUNTIFS('Course Schedule'!$T$6:$T$155,$A76,'Course Schedule'!$G$6:$G$155,"&lt;&gt;Canceled"))</f>
        <v/>
      </c>
      <c r="H76" s="17">
        <f>IF($A76="","",IF(COUNTIF($A$6:$A$101,$A76)&gt;1,"Duplicate Room ID",IF(OR($D76="",$D76&lt;1),"Missing Capacity",IF(AND($F76="No",$G76&gt;0),"Inactive Room in Use","Ready"))))</f>
        <v/>
      </c>
    </row>
    <row r="77">
      <c r="A77" s="5" t="n"/>
      <c r="B77" s="5" t="n"/>
      <c r="C77" s="5" t="n"/>
      <c r="D77" s="5" t="n"/>
      <c r="E77" s="5" t="n"/>
      <c r="F77" s="5" t="n"/>
      <c r="G77" s="17">
        <f>IF($A77="","",COUNTIFS('Course Schedule'!$T$6:$T$155,$A77,'Course Schedule'!$G$6:$G$155,"&lt;&gt;Canceled"))</f>
        <v/>
      </c>
      <c r="H77" s="17">
        <f>IF($A77="","",IF(COUNTIF($A$6:$A$101,$A77)&gt;1,"Duplicate Room ID",IF(OR($D77="",$D77&lt;1),"Missing Capacity",IF(AND($F77="No",$G77&gt;0),"Inactive Room in Use","Ready"))))</f>
        <v/>
      </c>
    </row>
    <row r="78">
      <c r="A78" s="5" t="n"/>
      <c r="B78" s="5" t="n"/>
      <c r="C78" s="5" t="n"/>
      <c r="D78" s="5" t="n"/>
      <c r="E78" s="5" t="n"/>
      <c r="F78" s="5" t="n"/>
      <c r="G78" s="17">
        <f>IF($A78="","",COUNTIFS('Course Schedule'!$T$6:$T$155,$A78,'Course Schedule'!$G$6:$G$155,"&lt;&gt;Canceled"))</f>
        <v/>
      </c>
      <c r="H78" s="17">
        <f>IF($A78="","",IF(COUNTIF($A$6:$A$101,$A78)&gt;1,"Duplicate Room ID",IF(OR($D78="",$D78&lt;1),"Missing Capacity",IF(AND($F78="No",$G78&gt;0),"Inactive Room in Use","Ready"))))</f>
        <v/>
      </c>
    </row>
    <row r="79">
      <c r="A79" s="5" t="n"/>
      <c r="B79" s="5" t="n"/>
      <c r="C79" s="5" t="n"/>
      <c r="D79" s="5" t="n"/>
      <c r="E79" s="5" t="n"/>
      <c r="F79" s="5" t="n"/>
      <c r="G79" s="17">
        <f>IF($A79="","",COUNTIFS('Course Schedule'!$T$6:$T$155,$A79,'Course Schedule'!$G$6:$G$155,"&lt;&gt;Canceled"))</f>
        <v/>
      </c>
      <c r="H79" s="17">
        <f>IF($A79="","",IF(COUNTIF($A$6:$A$101,$A79)&gt;1,"Duplicate Room ID",IF(OR($D79="",$D79&lt;1),"Missing Capacity",IF(AND($F79="No",$G79&gt;0),"Inactive Room in Use","Ready"))))</f>
        <v/>
      </c>
    </row>
    <row r="80">
      <c r="A80" s="5" t="n"/>
      <c r="B80" s="5" t="n"/>
      <c r="C80" s="5" t="n"/>
      <c r="D80" s="5" t="n"/>
      <c r="E80" s="5" t="n"/>
      <c r="F80" s="5" t="n"/>
      <c r="G80" s="17">
        <f>IF($A80="","",COUNTIFS('Course Schedule'!$T$6:$T$155,$A80,'Course Schedule'!$G$6:$G$155,"&lt;&gt;Canceled"))</f>
        <v/>
      </c>
      <c r="H80" s="17">
        <f>IF($A80="","",IF(COUNTIF($A$6:$A$101,$A80)&gt;1,"Duplicate Room ID",IF(OR($D80="",$D80&lt;1),"Missing Capacity",IF(AND($F80="No",$G80&gt;0),"Inactive Room in Use","Ready"))))</f>
        <v/>
      </c>
    </row>
    <row r="81">
      <c r="A81" s="5" t="n"/>
      <c r="B81" s="5" t="n"/>
      <c r="C81" s="5" t="n"/>
      <c r="D81" s="5" t="n"/>
      <c r="E81" s="5" t="n"/>
      <c r="F81" s="5" t="n"/>
      <c r="G81" s="17">
        <f>IF($A81="","",COUNTIFS('Course Schedule'!$T$6:$T$155,$A81,'Course Schedule'!$G$6:$G$155,"&lt;&gt;Canceled"))</f>
        <v/>
      </c>
      <c r="H81" s="17">
        <f>IF($A81="","",IF(COUNTIF($A$6:$A$101,$A81)&gt;1,"Duplicate Room ID",IF(OR($D81="",$D81&lt;1),"Missing Capacity",IF(AND($F81="No",$G81&gt;0),"Inactive Room in Use","Ready"))))</f>
        <v/>
      </c>
    </row>
    <row r="82">
      <c r="A82" s="5" t="n"/>
      <c r="B82" s="5" t="n"/>
      <c r="C82" s="5" t="n"/>
      <c r="D82" s="5" t="n"/>
      <c r="E82" s="5" t="n"/>
      <c r="F82" s="5" t="n"/>
      <c r="G82" s="17">
        <f>IF($A82="","",COUNTIFS('Course Schedule'!$T$6:$T$155,$A82,'Course Schedule'!$G$6:$G$155,"&lt;&gt;Canceled"))</f>
        <v/>
      </c>
      <c r="H82" s="17">
        <f>IF($A82="","",IF(COUNTIF($A$6:$A$101,$A82)&gt;1,"Duplicate Room ID",IF(OR($D82="",$D82&lt;1),"Missing Capacity",IF(AND($F82="No",$G82&gt;0),"Inactive Room in Use","Ready"))))</f>
        <v/>
      </c>
    </row>
    <row r="83">
      <c r="A83" s="5" t="n"/>
      <c r="B83" s="5" t="n"/>
      <c r="C83" s="5" t="n"/>
      <c r="D83" s="5" t="n"/>
      <c r="E83" s="5" t="n"/>
      <c r="F83" s="5" t="n"/>
      <c r="G83" s="17">
        <f>IF($A83="","",COUNTIFS('Course Schedule'!$T$6:$T$155,$A83,'Course Schedule'!$G$6:$G$155,"&lt;&gt;Canceled"))</f>
        <v/>
      </c>
      <c r="H83" s="17">
        <f>IF($A83="","",IF(COUNTIF($A$6:$A$101,$A83)&gt;1,"Duplicate Room ID",IF(OR($D83="",$D83&lt;1),"Missing Capacity",IF(AND($F83="No",$G83&gt;0),"Inactive Room in Use","Ready"))))</f>
        <v/>
      </c>
    </row>
    <row r="84">
      <c r="A84" s="5" t="n"/>
      <c r="B84" s="5" t="n"/>
      <c r="C84" s="5" t="n"/>
      <c r="D84" s="5" t="n"/>
      <c r="E84" s="5" t="n"/>
      <c r="F84" s="5" t="n"/>
      <c r="G84" s="17">
        <f>IF($A84="","",COUNTIFS('Course Schedule'!$T$6:$T$155,$A84,'Course Schedule'!$G$6:$G$155,"&lt;&gt;Canceled"))</f>
        <v/>
      </c>
      <c r="H84" s="17">
        <f>IF($A84="","",IF(COUNTIF($A$6:$A$101,$A84)&gt;1,"Duplicate Room ID",IF(OR($D84="",$D84&lt;1),"Missing Capacity",IF(AND($F84="No",$G84&gt;0),"Inactive Room in Use","Ready"))))</f>
        <v/>
      </c>
    </row>
    <row r="85">
      <c r="A85" s="5" t="n"/>
      <c r="B85" s="5" t="n"/>
      <c r="C85" s="5" t="n"/>
      <c r="D85" s="5" t="n"/>
      <c r="E85" s="5" t="n"/>
      <c r="F85" s="5" t="n"/>
      <c r="G85" s="17">
        <f>IF($A85="","",COUNTIFS('Course Schedule'!$T$6:$T$155,$A85,'Course Schedule'!$G$6:$G$155,"&lt;&gt;Canceled"))</f>
        <v/>
      </c>
      <c r="H85" s="17">
        <f>IF($A85="","",IF(COUNTIF($A$6:$A$101,$A85)&gt;1,"Duplicate Room ID",IF(OR($D85="",$D85&lt;1),"Missing Capacity",IF(AND($F85="No",$G85&gt;0),"Inactive Room in Use","Ready"))))</f>
        <v/>
      </c>
    </row>
    <row r="86">
      <c r="A86" s="5" t="n"/>
      <c r="B86" s="5" t="n"/>
      <c r="C86" s="5" t="n"/>
      <c r="D86" s="5" t="n"/>
      <c r="E86" s="5" t="n"/>
      <c r="F86" s="5" t="n"/>
      <c r="G86" s="17">
        <f>IF($A86="","",COUNTIFS('Course Schedule'!$T$6:$T$155,$A86,'Course Schedule'!$G$6:$G$155,"&lt;&gt;Canceled"))</f>
        <v/>
      </c>
      <c r="H86" s="17">
        <f>IF($A86="","",IF(COUNTIF($A$6:$A$101,$A86)&gt;1,"Duplicate Room ID",IF(OR($D86="",$D86&lt;1),"Missing Capacity",IF(AND($F86="No",$G86&gt;0),"Inactive Room in Use","Ready"))))</f>
        <v/>
      </c>
    </row>
    <row r="87">
      <c r="A87" s="5" t="n"/>
      <c r="B87" s="5" t="n"/>
      <c r="C87" s="5" t="n"/>
      <c r="D87" s="5" t="n"/>
      <c r="E87" s="5" t="n"/>
      <c r="F87" s="5" t="n"/>
      <c r="G87" s="17">
        <f>IF($A87="","",COUNTIFS('Course Schedule'!$T$6:$T$155,$A87,'Course Schedule'!$G$6:$G$155,"&lt;&gt;Canceled"))</f>
        <v/>
      </c>
      <c r="H87" s="17">
        <f>IF($A87="","",IF(COUNTIF($A$6:$A$101,$A87)&gt;1,"Duplicate Room ID",IF(OR($D87="",$D87&lt;1),"Missing Capacity",IF(AND($F87="No",$G87&gt;0),"Inactive Room in Use","Ready"))))</f>
        <v/>
      </c>
    </row>
    <row r="88">
      <c r="A88" s="5" t="n"/>
      <c r="B88" s="5" t="n"/>
      <c r="C88" s="5" t="n"/>
      <c r="D88" s="5" t="n"/>
      <c r="E88" s="5" t="n"/>
      <c r="F88" s="5" t="n"/>
      <c r="G88" s="17">
        <f>IF($A88="","",COUNTIFS('Course Schedule'!$T$6:$T$155,$A88,'Course Schedule'!$G$6:$G$155,"&lt;&gt;Canceled"))</f>
        <v/>
      </c>
      <c r="H88" s="17">
        <f>IF($A88="","",IF(COUNTIF($A$6:$A$101,$A88)&gt;1,"Duplicate Room ID",IF(OR($D88="",$D88&lt;1),"Missing Capacity",IF(AND($F88="No",$G88&gt;0),"Inactive Room in Use","Ready"))))</f>
        <v/>
      </c>
    </row>
    <row r="89">
      <c r="A89" s="5" t="n"/>
      <c r="B89" s="5" t="n"/>
      <c r="C89" s="5" t="n"/>
      <c r="D89" s="5" t="n"/>
      <c r="E89" s="5" t="n"/>
      <c r="F89" s="5" t="n"/>
      <c r="G89" s="17">
        <f>IF($A89="","",COUNTIFS('Course Schedule'!$T$6:$T$155,$A89,'Course Schedule'!$G$6:$G$155,"&lt;&gt;Canceled"))</f>
        <v/>
      </c>
      <c r="H89" s="17">
        <f>IF($A89="","",IF(COUNTIF($A$6:$A$101,$A89)&gt;1,"Duplicate Room ID",IF(OR($D89="",$D89&lt;1),"Missing Capacity",IF(AND($F89="No",$G89&gt;0),"Inactive Room in Use","Ready"))))</f>
        <v/>
      </c>
    </row>
    <row r="90">
      <c r="A90" s="5" t="n"/>
      <c r="B90" s="5" t="n"/>
      <c r="C90" s="5" t="n"/>
      <c r="D90" s="5" t="n"/>
      <c r="E90" s="5" t="n"/>
      <c r="F90" s="5" t="n"/>
      <c r="G90" s="17">
        <f>IF($A90="","",COUNTIFS('Course Schedule'!$T$6:$T$155,$A90,'Course Schedule'!$G$6:$G$155,"&lt;&gt;Canceled"))</f>
        <v/>
      </c>
      <c r="H90" s="17">
        <f>IF($A90="","",IF(COUNTIF($A$6:$A$101,$A90)&gt;1,"Duplicate Room ID",IF(OR($D90="",$D90&lt;1),"Missing Capacity",IF(AND($F90="No",$G90&gt;0),"Inactive Room in Use","Ready"))))</f>
        <v/>
      </c>
    </row>
    <row r="91">
      <c r="A91" s="5" t="n"/>
      <c r="B91" s="5" t="n"/>
      <c r="C91" s="5" t="n"/>
      <c r="D91" s="5" t="n"/>
      <c r="E91" s="5" t="n"/>
      <c r="F91" s="5" t="n"/>
      <c r="G91" s="17">
        <f>IF($A91="","",COUNTIFS('Course Schedule'!$T$6:$T$155,$A91,'Course Schedule'!$G$6:$G$155,"&lt;&gt;Canceled"))</f>
        <v/>
      </c>
      <c r="H91" s="17">
        <f>IF($A91="","",IF(COUNTIF($A$6:$A$101,$A91)&gt;1,"Duplicate Room ID",IF(OR($D91="",$D91&lt;1),"Missing Capacity",IF(AND($F91="No",$G91&gt;0),"Inactive Room in Use","Ready"))))</f>
        <v/>
      </c>
    </row>
    <row r="92">
      <c r="A92" s="5" t="n"/>
      <c r="B92" s="5" t="n"/>
      <c r="C92" s="5" t="n"/>
      <c r="D92" s="5" t="n"/>
      <c r="E92" s="5" t="n"/>
      <c r="F92" s="5" t="n"/>
      <c r="G92" s="17">
        <f>IF($A92="","",COUNTIFS('Course Schedule'!$T$6:$T$155,$A92,'Course Schedule'!$G$6:$G$155,"&lt;&gt;Canceled"))</f>
        <v/>
      </c>
      <c r="H92" s="17">
        <f>IF($A92="","",IF(COUNTIF($A$6:$A$101,$A92)&gt;1,"Duplicate Room ID",IF(OR($D92="",$D92&lt;1),"Missing Capacity",IF(AND($F92="No",$G92&gt;0),"Inactive Room in Use","Ready"))))</f>
        <v/>
      </c>
    </row>
    <row r="93">
      <c r="A93" s="5" t="n"/>
      <c r="B93" s="5" t="n"/>
      <c r="C93" s="5" t="n"/>
      <c r="D93" s="5" t="n"/>
      <c r="E93" s="5" t="n"/>
      <c r="F93" s="5" t="n"/>
      <c r="G93" s="17">
        <f>IF($A93="","",COUNTIFS('Course Schedule'!$T$6:$T$155,$A93,'Course Schedule'!$G$6:$G$155,"&lt;&gt;Canceled"))</f>
        <v/>
      </c>
      <c r="H93" s="17">
        <f>IF($A93="","",IF(COUNTIF($A$6:$A$101,$A93)&gt;1,"Duplicate Room ID",IF(OR($D93="",$D93&lt;1),"Missing Capacity",IF(AND($F93="No",$G93&gt;0),"Inactive Room in Use","Ready"))))</f>
        <v/>
      </c>
    </row>
    <row r="94">
      <c r="A94" s="5" t="n"/>
      <c r="B94" s="5" t="n"/>
      <c r="C94" s="5" t="n"/>
      <c r="D94" s="5" t="n"/>
      <c r="E94" s="5" t="n"/>
      <c r="F94" s="5" t="n"/>
      <c r="G94" s="17">
        <f>IF($A94="","",COUNTIFS('Course Schedule'!$T$6:$T$155,$A94,'Course Schedule'!$G$6:$G$155,"&lt;&gt;Canceled"))</f>
        <v/>
      </c>
      <c r="H94" s="17">
        <f>IF($A94="","",IF(COUNTIF($A$6:$A$101,$A94)&gt;1,"Duplicate Room ID",IF(OR($D94="",$D94&lt;1),"Missing Capacity",IF(AND($F94="No",$G94&gt;0),"Inactive Room in Use","Ready"))))</f>
        <v/>
      </c>
    </row>
    <row r="95">
      <c r="A95" s="5" t="n"/>
      <c r="B95" s="5" t="n"/>
      <c r="C95" s="5" t="n"/>
      <c r="D95" s="5" t="n"/>
      <c r="E95" s="5" t="n"/>
      <c r="F95" s="5" t="n"/>
      <c r="G95" s="17">
        <f>IF($A95="","",COUNTIFS('Course Schedule'!$T$6:$T$155,$A95,'Course Schedule'!$G$6:$G$155,"&lt;&gt;Canceled"))</f>
        <v/>
      </c>
      <c r="H95" s="17">
        <f>IF($A95="","",IF(COUNTIF($A$6:$A$101,$A95)&gt;1,"Duplicate Room ID",IF(OR($D95="",$D95&lt;1),"Missing Capacity",IF(AND($F95="No",$G95&gt;0),"Inactive Room in Use","Ready"))))</f>
        <v/>
      </c>
    </row>
    <row r="96">
      <c r="A96" s="5" t="n"/>
      <c r="B96" s="5" t="n"/>
      <c r="C96" s="5" t="n"/>
      <c r="D96" s="5" t="n"/>
      <c r="E96" s="5" t="n"/>
      <c r="F96" s="5" t="n"/>
      <c r="G96" s="17">
        <f>IF($A96="","",COUNTIFS('Course Schedule'!$T$6:$T$155,$A96,'Course Schedule'!$G$6:$G$155,"&lt;&gt;Canceled"))</f>
        <v/>
      </c>
      <c r="H96" s="17">
        <f>IF($A96="","",IF(COUNTIF($A$6:$A$101,$A96)&gt;1,"Duplicate Room ID",IF(OR($D96="",$D96&lt;1),"Missing Capacity",IF(AND($F96="No",$G96&gt;0),"Inactive Room in Use","Ready"))))</f>
        <v/>
      </c>
    </row>
    <row r="97">
      <c r="A97" s="5" t="n"/>
      <c r="B97" s="5" t="n"/>
      <c r="C97" s="5" t="n"/>
      <c r="D97" s="5" t="n"/>
      <c r="E97" s="5" t="n"/>
      <c r="F97" s="5" t="n"/>
      <c r="G97" s="17">
        <f>IF($A97="","",COUNTIFS('Course Schedule'!$T$6:$T$155,$A97,'Course Schedule'!$G$6:$G$155,"&lt;&gt;Canceled"))</f>
        <v/>
      </c>
      <c r="H97" s="17">
        <f>IF($A97="","",IF(COUNTIF($A$6:$A$101,$A97)&gt;1,"Duplicate Room ID",IF(OR($D97="",$D97&lt;1),"Missing Capacity",IF(AND($F97="No",$G97&gt;0),"Inactive Room in Use","Ready"))))</f>
        <v/>
      </c>
    </row>
    <row r="98">
      <c r="A98" s="5" t="n"/>
      <c r="B98" s="5" t="n"/>
      <c r="C98" s="5" t="n"/>
      <c r="D98" s="5" t="n"/>
      <c r="E98" s="5" t="n"/>
      <c r="F98" s="5" t="n"/>
      <c r="G98" s="17">
        <f>IF($A98="","",COUNTIFS('Course Schedule'!$T$6:$T$155,$A98,'Course Schedule'!$G$6:$G$155,"&lt;&gt;Canceled"))</f>
        <v/>
      </c>
      <c r="H98" s="17">
        <f>IF($A98="","",IF(COUNTIF($A$6:$A$101,$A98)&gt;1,"Duplicate Room ID",IF(OR($D98="",$D98&lt;1),"Missing Capacity",IF(AND($F98="No",$G98&gt;0),"Inactive Room in Use","Ready"))))</f>
        <v/>
      </c>
    </row>
    <row r="99">
      <c r="A99" s="5" t="n"/>
      <c r="B99" s="5" t="n"/>
      <c r="C99" s="5" t="n"/>
      <c r="D99" s="5" t="n"/>
      <c r="E99" s="5" t="n"/>
      <c r="F99" s="5" t="n"/>
      <c r="G99" s="17">
        <f>IF($A99="","",COUNTIFS('Course Schedule'!$T$6:$T$155,$A99,'Course Schedule'!$G$6:$G$155,"&lt;&gt;Canceled"))</f>
        <v/>
      </c>
      <c r="H99" s="17">
        <f>IF($A99="","",IF(COUNTIF($A$6:$A$101,$A99)&gt;1,"Duplicate Room ID",IF(OR($D99="",$D99&lt;1),"Missing Capacity",IF(AND($F99="No",$G99&gt;0),"Inactive Room in Use","Ready"))))</f>
        <v/>
      </c>
    </row>
    <row r="100">
      <c r="A100" s="5" t="n"/>
      <c r="B100" s="5" t="n"/>
      <c r="C100" s="5" t="n"/>
      <c r="D100" s="5" t="n"/>
      <c r="E100" s="5" t="n"/>
      <c r="F100" s="5" t="n"/>
      <c r="G100" s="17">
        <f>IF($A100="","",COUNTIFS('Course Schedule'!$T$6:$T$155,$A100,'Course Schedule'!$G$6:$G$155,"&lt;&gt;Canceled"))</f>
        <v/>
      </c>
      <c r="H100" s="17">
        <f>IF($A100="","",IF(COUNTIF($A$6:$A$101,$A100)&gt;1,"Duplicate Room ID",IF(OR($D100="",$D100&lt;1),"Missing Capacity",IF(AND($F100="No",$G100&gt;0),"Inactive Room in Use","Ready"))))</f>
        <v/>
      </c>
    </row>
    <row r="101">
      <c r="A101" s="5" t="n"/>
      <c r="B101" s="5" t="n"/>
      <c r="C101" s="5" t="n"/>
      <c r="D101" s="5" t="n"/>
      <c r="E101" s="5" t="n"/>
      <c r="F101" s="5" t="n"/>
      <c r="G101" s="17">
        <f>IF($A101="","",COUNTIFS('Course Schedule'!$T$6:$T$155,$A101,'Course Schedule'!$G$6:$G$155,"&lt;&gt;Canceled"))</f>
        <v/>
      </c>
      <c r="H101" s="17">
        <f>IF($A101="","",IF(COUNTIF($A$6:$A$101,$A101)&gt;1,"Duplicate Room ID",IF(OR($D101="",$D101&lt;1),"Missing Capacity",IF(AND($F101="No",$G101&gt;0),"Inactive Room in Use","Ready"))))</f>
        <v/>
      </c>
    </row>
  </sheetData>
  <mergeCells count="1">
    <mergeCell ref="A1:H1"/>
  </mergeCells>
  <conditionalFormatting sqref="A6:H101">
    <cfRule type="expression" priority="1" dxfId="1" stopIfTrue="1">
      <formula>$H6="Duplicate Room ID"</formula>
    </cfRule>
    <cfRule type="expression" priority="2" dxfId="4" stopIfTrue="1">
      <formula>$H6="Missing Capacity"</formula>
    </cfRule>
    <cfRule type="expression" priority="3" dxfId="2" stopIfTrue="1">
      <formula>$H6="Inactive Room in Use"</formula>
    </cfRule>
  </conditionalFormatting>
  <conditionalFormatting sqref="H6:H101">
    <cfRule type="expression" priority="4" dxfId="5">
      <formula>$H6="Ready"</formula>
    </cfRule>
  </conditionalFormatting>
  <dataValidations count="3">
    <dataValidation sqref="E6:E101" showDropDown="0" showInputMessage="1" showErrorMessage="1" allowBlank="0" errorTitle="Invalid Entry" error="Select a value from the list." promptTitle="Validated Entry" prompt="Choose an available value." type="list">
      <formula1>"Classroom,Computer Lab,Science Lab,Seminar Room,Training Room"</formula1>
    </dataValidation>
    <dataValidation sqref="F6:F101" showDropDown="0" showInputMessage="1" showErrorMessage="1" allowBlank="0" errorTitle="Invalid Entry" error="Select a value from the list." promptTitle="Validated Entry" prompt="Choose an available value." type="list">
      <formula1>"Yes,No"</formula1>
    </dataValidation>
    <dataValidation sqref="D6:D101" showDropDown="0" showInputMessage="0" showErrorMessage="1" allowBlank="0" error="Enter a whole number from 1 through 999." type="whole" operator="between">
      <formula1>1</formula1>
      <formula2>999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26" customWidth="1" min="3" max="3"/>
    <col width="10" customWidth="1" min="4" max="4"/>
    <col width="21" customWidth="1" min="5" max="5"/>
    <col width="18" customWidth="1" min="6" max="6"/>
    <col width="21" customWidth="1" min="7" max="7"/>
    <col width="27" customWidth="1" min="8" max="8"/>
  </cols>
  <sheetData>
    <row r="1" ht="31" customHeight="1">
      <c r="A1" s="1" t="inlineStr">
        <is>
          <t>Instructors</t>
        </is>
      </c>
    </row>
    <row r="2" ht="31" customHeight="1">
      <c r="A2" s="3" t="inlineStr">
        <is>
          <t>Maintain instructor availability and planning limits. Use fictional or internal operational identifiers only.</t>
        </is>
      </c>
    </row>
    <row r="5" ht="34" customHeight="1">
      <c r="A5" s="13" t="inlineStr">
        <is>
          <t>Instructor ID</t>
        </is>
      </c>
      <c r="B5" s="13" t="inlineStr">
        <is>
          <t>Instructor Name</t>
        </is>
      </c>
      <c r="C5" s="13" t="inlineStr">
        <is>
          <t>Home Department</t>
        </is>
      </c>
      <c r="D5" s="13" t="inlineStr">
        <is>
          <t>Active</t>
        </is>
      </c>
      <c r="E5" s="13" t="inlineStr">
        <is>
          <t>Maximum Weekly Hours</t>
        </is>
      </c>
      <c r="F5" s="13" t="inlineStr">
        <is>
          <t>Assigned Sections</t>
        </is>
      </c>
      <c r="G5" s="13" t="inlineStr">
        <is>
          <t>Assigned Weekly Hours</t>
        </is>
      </c>
      <c r="H5" s="13" t="inlineStr">
        <is>
          <t>Instructor Record Alert</t>
        </is>
      </c>
    </row>
    <row r="6">
      <c r="A6" s="5" t="inlineStr">
        <is>
          <t>INS-1001</t>
        </is>
      </c>
      <c r="B6" s="5" t="inlineStr">
        <is>
          <t>Avery Bennett</t>
        </is>
      </c>
      <c r="C6" s="5" t="inlineStr">
        <is>
          <t>Business</t>
        </is>
      </c>
      <c r="D6" s="5" t="inlineStr">
        <is>
          <t>Yes</t>
        </is>
      </c>
      <c r="E6" s="30" t="n">
        <v>12</v>
      </c>
      <c r="F6" s="17">
        <f>IF($A6="","",COUNTIFS('Course Schedule'!$U$6:$U$155,$A6,'Course Schedule'!$G$6:$G$155,"&lt;&gt;Canceled"))</f>
        <v/>
      </c>
      <c r="G6" s="16">
        <f>IF($A6="","",SUMIFS('Course Schedule'!$X$6:$X$155,'Course Schedule'!$U$6:$U$155,$A6,'Course Schedule'!$G$6:$G$155,"&lt;&gt;Canceled"))</f>
        <v/>
      </c>
      <c r="H6" s="17">
        <f>IF($A6="","",IF(COUNTIF($A$6:$A$101,$A6)&gt;1,"Duplicate Instructor ID",IF($E6="","Missing Limit",IF(AND($D6="No",$F6&gt;0),"Inactive Instructor in Use",IF($G6&gt;$E6,"Over Weekly Limit","Ready")))))</f>
        <v/>
      </c>
    </row>
    <row r="7">
      <c r="A7" s="5" t="inlineStr">
        <is>
          <t>INS-1002</t>
        </is>
      </c>
      <c r="B7" s="5" t="inlineStr">
        <is>
          <t>Jordan Ellis</t>
        </is>
      </c>
      <c r="C7" s="5" t="inlineStr">
        <is>
          <t>Business</t>
        </is>
      </c>
      <c r="D7" s="5" t="inlineStr">
        <is>
          <t>Yes</t>
        </is>
      </c>
      <c r="E7" s="30" t="n">
        <v>15</v>
      </c>
      <c r="F7" s="17">
        <f>IF($A7="","",COUNTIFS('Course Schedule'!$U$6:$U$155,$A7,'Course Schedule'!$G$6:$G$155,"&lt;&gt;Canceled"))</f>
        <v/>
      </c>
      <c r="G7" s="16">
        <f>IF($A7="","",SUMIFS('Course Schedule'!$X$6:$X$155,'Course Schedule'!$U$6:$U$155,$A7,'Course Schedule'!$G$6:$G$155,"&lt;&gt;Canceled"))</f>
        <v/>
      </c>
      <c r="H7" s="17">
        <f>IF($A7="","",IF(COUNTIF($A$6:$A$101,$A7)&gt;1,"Duplicate Instructor ID",IF($E7="","Missing Limit",IF(AND($D7="No",$F7&gt;0),"Inactive Instructor in Use",IF($G7&gt;$E7,"Over Weekly Limit","Ready")))))</f>
        <v/>
      </c>
    </row>
    <row r="8">
      <c r="A8" s="5" t="inlineStr">
        <is>
          <t>INS-1003</t>
        </is>
      </c>
      <c r="B8" s="5" t="inlineStr">
        <is>
          <t>Morgan Patel</t>
        </is>
      </c>
      <c r="C8" s="5" t="inlineStr">
        <is>
          <t>Information Technology</t>
        </is>
      </c>
      <c r="D8" s="5" t="inlineStr">
        <is>
          <t>Yes</t>
        </is>
      </c>
      <c r="E8" s="30" t="n">
        <v>12</v>
      </c>
      <c r="F8" s="17">
        <f>IF($A8="","",COUNTIFS('Course Schedule'!$U$6:$U$155,$A8,'Course Schedule'!$G$6:$G$155,"&lt;&gt;Canceled"))</f>
        <v/>
      </c>
      <c r="G8" s="16">
        <f>IF($A8="","",SUMIFS('Course Schedule'!$X$6:$X$155,'Course Schedule'!$U$6:$U$155,$A8,'Course Schedule'!$G$6:$G$155,"&lt;&gt;Canceled"))</f>
        <v/>
      </c>
      <c r="H8" s="17">
        <f>IF($A8="","",IF(COUNTIF($A$6:$A$101,$A8)&gt;1,"Duplicate Instructor ID",IF($E8="","Missing Limit",IF(AND($D8="No",$F8&gt;0),"Inactive Instructor in Use",IF($G8&gt;$E8,"Over Weekly Limit","Ready")))))</f>
        <v/>
      </c>
    </row>
    <row r="9">
      <c r="A9" s="5" t="inlineStr">
        <is>
          <t>INS-1004</t>
        </is>
      </c>
      <c r="B9" s="5" t="inlineStr">
        <is>
          <t>Casey Rivera</t>
        </is>
      </c>
      <c r="C9" s="5" t="inlineStr">
        <is>
          <t>Information Technology</t>
        </is>
      </c>
      <c r="D9" s="5" t="inlineStr">
        <is>
          <t>Yes</t>
        </is>
      </c>
      <c r="E9" s="30" t="n">
        <v>12</v>
      </c>
      <c r="F9" s="17">
        <f>IF($A9="","",COUNTIFS('Course Schedule'!$U$6:$U$155,$A9,'Course Schedule'!$G$6:$G$155,"&lt;&gt;Canceled"))</f>
        <v/>
      </c>
      <c r="G9" s="16">
        <f>IF($A9="","",SUMIFS('Course Schedule'!$X$6:$X$155,'Course Schedule'!$U$6:$U$155,$A9,'Course Schedule'!$G$6:$G$155,"&lt;&gt;Canceled"))</f>
        <v/>
      </c>
      <c r="H9" s="17">
        <f>IF($A9="","",IF(COUNTIF($A$6:$A$101,$A9)&gt;1,"Duplicate Instructor ID",IF($E9="","Missing Limit",IF(AND($D9="No",$F9&gt;0),"Inactive Instructor in Use",IF($G9&gt;$E9,"Over Weekly Limit","Ready")))))</f>
        <v/>
      </c>
    </row>
    <row r="10">
      <c r="A10" s="5" t="inlineStr">
        <is>
          <t>INS-1005</t>
        </is>
      </c>
      <c r="B10" s="5" t="inlineStr">
        <is>
          <t>Taylor Brooks</t>
        </is>
      </c>
      <c r="C10" s="5" t="inlineStr">
        <is>
          <t>Health Sciences</t>
        </is>
      </c>
      <c r="D10" s="5" t="inlineStr">
        <is>
          <t>Yes</t>
        </is>
      </c>
      <c r="E10" s="30" t="n">
        <v>10</v>
      </c>
      <c r="F10" s="17">
        <f>IF($A10="","",COUNTIFS('Course Schedule'!$U$6:$U$155,$A10,'Course Schedule'!$G$6:$G$155,"&lt;&gt;Canceled"))</f>
        <v/>
      </c>
      <c r="G10" s="16">
        <f>IF($A10="","",SUMIFS('Course Schedule'!$X$6:$X$155,'Course Schedule'!$U$6:$U$155,$A10,'Course Schedule'!$G$6:$G$155,"&lt;&gt;Canceled"))</f>
        <v/>
      </c>
      <c r="H10" s="17">
        <f>IF($A10="","",IF(COUNTIF($A$6:$A$101,$A10)&gt;1,"Duplicate Instructor ID",IF($E10="","Missing Limit",IF(AND($D10="No",$F10&gt;0),"Inactive Instructor in Use",IF($G10&gt;$E10,"Over Weekly Limit","Ready")))))</f>
        <v/>
      </c>
    </row>
    <row r="11">
      <c r="A11" s="5" t="inlineStr">
        <is>
          <t>INS-1006</t>
        </is>
      </c>
      <c r="B11" s="5" t="inlineStr">
        <is>
          <t>Riley Chen</t>
        </is>
      </c>
      <c r="C11" s="5" t="inlineStr">
        <is>
          <t>Professional Studies</t>
        </is>
      </c>
      <c r="D11" s="5" t="inlineStr">
        <is>
          <t>Yes</t>
        </is>
      </c>
      <c r="E11" s="30" t="n">
        <v>12</v>
      </c>
      <c r="F11" s="17">
        <f>IF($A11="","",COUNTIFS('Course Schedule'!$U$6:$U$155,$A11,'Course Schedule'!$G$6:$G$155,"&lt;&gt;Canceled"))</f>
        <v/>
      </c>
      <c r="G11" s="16">
        <f>IF($A11="","",SUMIFS('Course Schedule'!$X$6:$X$155,'Course Schedule'!$U$6:$U$155,$A11,'Course Schedule'!$G$6:$G$155,"&lt;&gt;Canceled"))</f>
        <v/>
      </c>
      <c r="H11" s="17">
        <f>IF($A11="","",IF(COUNTIF($A$6:$A$101,$A11)&gt;1,"Duplicate Instructor ID",IF($E11="","Missing Limit",IF(AND($D11="No",$F11&gt;0),"Inactive Instructor in Use",IF($G11&gt;$E11,"Over Weekly Limit","Ready")))))</f>
        <v/>
      </c>
    </row>
    <row r="12">
      <c r="A12" s="5" t="inlineStr">
        <is>
          <t>INS-1007</t>
        </is>
      </c>
      <c r="B12" s="5" t="inlineStr">
        <is>
          <t>Cameron Hayes</t>
        </is>
      </c>
      <c r="C12" s="5" t="inlineStr">
        <is>
          <t>Continuing Education</t>
        </is>
      </c>
      <c r="D12" s="5" t="inlineStr">
        <is>
          <t>Yes</t>
        </is>
      </c>
      <c r="E12" s="30" t="n">
        <v>8</v>
      </c>
      <c r="F12" s="17">
        <f>IF($A12="","",COUNTIFS('Course Schedule'!$U$6:$U$155,$A12,'Course Schedule'!$G$6:$G$155,"&lt;&gt;Canceled"))</f>
        <v/>
      </c>
      <c r="G12" s="16">
        <f>IF($A12="","",SUMIFS('Course Schedule'!$X$6:$X$155,'Course Schedule'!$U$6:$U$155,$A12,'Course Schedule'!$G$6:$G$155,"&lt;&gt;Canceled"))</f>
        <v/>
      </c>
      <c r="H12" s="17">
        <f>IF($A12="","",IF(COUNTIF($A$6:$A$101,$A12)&gt;1,"Duplicate Instructor ID",IF($E12="","Missing Limit",IF(AND($D12="No",$F12&gt;0),"Inactive Instructor in Use",IF($G12&gt;$E12,"Over Weekly Limit","Ready")))))</f>
        <v/>
      </c>
    </row>
    <row r="13">
      <c r="A13" s="5" t="inlineStr">
        <is>
          <t>INS-1008</t>
        </is>
      </c>
      <c r="B13" s="5" t="inlineStr">
        <is>
          <t>Dakota Monroe</t>
        </is>
      </c>
      <c r="C13" s="5" t="inlineStr">
        <is>
          <t>Science and Engineering</t>
        </is>
      </c>
      <c r="D13" s="5" t="inlineStr">
        <is>
          <t>Yes</t>
        </is>
      </c>
      <c r="E13" s="30" t="n">
        <v>14</v>
      </c>
      <c r="F13" s="17">
        <f>IF($A13="","",COUNTIFS('Course Schedule'!$U$6:$U$155,$A13,'Course Schedule'!$G$6:$G$155,"&lt;&gt;Canceled"))</f>
        <v/>
      </c>
      <c r="G13" s="16">
        <f>IF($A13="","",SUMIFS('Course Schedule'!$X$6:$X$155,'Course Schedule'!$U$6:$U$155,$A13,'Course Schedule'!$G$6:$G$155,"&lt;&gt;Canceled"))</f>
        <v/>
      </c>
      <c r="H13" s="17">
        <f>IF($A13="","",IF(COUNTIF($A$6:$A$101,$A13)&gt;1,"Duplicate Instructor ID",IF($E13="","Missing Limit",IF(AND($D13="No",$F13&gt;0),"Inactive Instructor in Use",IF($G13&gt;$E13,"Over Weekly Limit","Ready")))))</f>
        <v/>
      </c>
    </row>
    <row r="14">
      <c r="A14" s="5" t="n"/>
      <c r="B14" s="5" t="n"/>
      <c r="C14" s="5" t="n"/>
      <c r="D14" s="5" t="n"/>
      <c r="E14" s="30" t="n"/>
      <c r="F14" s="17">
        <f>IF($A14="","",COUNTIFS('Course Schedule'!$U$6:$U$155,$A14,'Course Schedule'!$G$6:$G$155,"&lt;&gt;Canceled"))</f>
        <v/>
      </c>
      <c r="G14" s="16">
        <f>IF($A14="","",SUMIFS('Course Schedule'!$X$6:$X$155,'Course Schedule'!$U$6:$U$155,$A14,'Course Schedule'!$G$6:$G$155,"&lt;&gt;Canceled"))</f>
        <v/>
      </c>
      <c r="H14" s="17">
        <f>IF($A14="","",IF(COUNTIF($A$6:$A$101,$A14)&gt;1,"Duplicate Instructor ID",IF($E14="","Missing Limit",IF(AND($D14="No",$F14&gt;0),"Inactive Instructor in Use",IF($G14&gt;$E14,"Over Weekly Limit","Ready")))))</f>
        <v/>
      </c>
    </row>
    <row r="15">
      <c r="A15" s="5" t="n"/>
      <c r="B15" s="5" t="n"/>
      <c r="C15" s="5" t="n"/>
      <c r="D15" s="5" t="n"/>
      <c r="E15" s="30" t="n"/>
      <c r="F15" s="17">
        <f>IF($A15="","",COUNTIFS('Course Schedule'!$U$6:$U$155,$A15,'Course Schedule'!$G$6:$G$155,"&lt;&gt;Canceled"))</f>
        <v/>
      </c>
      <c r="G15" s="16">
        <f>IF($A15="","",SUMIFS('Course Schedule'!$X$6:$X$155,'Course Schedule'!$U$6:$U$155,$A15,'Course Schedule'!$G$6:$G$155,"&lt;&gt;Canceled"))</f>
        <v/>
      </c>
      <c r="H15" s="17">
        <f>IF($A15="","",IF(COUNTIF($A$6:$A$101,$A15)&gt;1,"Duplicate Instructor ID",IF($E15="","Missing Limit",IF(AND($D15="No",$F15&gt;0),"Inactive Instructor in Use",IF($G15&gt;$E15,"Over Weekly Limit","Ready")))))</f>
        <v/>
      </c>
    </row>
    <row r="16">
      <c r="A16" s="5" t="n"/>
      <c r="B16" s="5" t="n"/>
      <c r="C16" s="5" t="n"/>
      <c r="D16" s="5" t="n"/>
      <c r="E16" s="30" t="n"/>
      <c r="F16" s="17">
        <f>IF($A16="","",COUNTIFS('Course Schedule'!$U$6:$U$155,$A16,'Course Schedule'!$G$6:$G$155,"&lt;&gt;Canceled"))</f>
        <v/>
      </c>
      <c r="G16" s="16">
        <f>IF($A16="","",SUMIFS('Course Schedule'!$X$6:$X$155,'Course Schedule'!$U$6:$U$155,$A16,'Course Schedule'!$G$6:$G$155,"&lt;&gt;Canceled"))</f>
        <v/>
      </c>
      <c r="H16" s="17">
        <f>IF($A16="","",IF(COUNTIF($A$6:$A$101,$A16)&gt;1,"Duplicate Instructor ID",IF($E16="","Missing Limit",IF(AND($D16="No",$F16&gt;0),"Inactive Instructor in Use",IF($G16&gt;$E16,"Over Weekly Limit","Ready")))))</f>
        <v/>
      </c>
    </row>
    <row r="17">
      <c r="A17" s="5" t="n"/>
      <c r="B17" s="5" t="n"/>
      <c r="C17" s="5" t="n"/>
      <c r="D17" s="5" t="n"/>
      <c r="E17" s="30" t="n"/>
      <c r="F17" s="17">
        <f>IF($A17="","",COUNTIFS('Course Schedule'!$U$6:$U$155,$A17,'Course Schedule'!$G$6:$G$155,"&lt;&gt;Canceled"))</f>
        <v/>
      </c>
      <c r="G17" s="16">
        <f>IF($A17="","",SUMIFS('Course Schedule'!$X$6:$X$155,'Course Schedule'!$U$6:$U$155,$A17,'Course Schedule'!$G$6:$G$155,"&lt;&gt;Canceled"))</f>
        <v/>
      </c>
      <c r="H17" s="17">
        <f>IF($A17="","",IF(COUNTIF($A$6:$A$101,$A17)&gt;1,"Duplicate Instructor ID",IF($E17="","Missing Limit",IF(AND($D17="No",$F17&gt;0),"Inactive Instructor in Use",IF($G17&gt;$E17,"Over Weekly Limit","Ready")))))</f>
        <v/>
      </c>
    </row>
    <row r="18">
      <c r="A18" s="5" t="n"/>
      <c r="B18" s="5" t="n"/>
      <c r="C18" s="5" t="n"/>
      <c r="D18" s="5" t="n"/>
      <c r="E18" s="30" t="n"/>
      <c r="F18" s="17">
        <f>IF($A18="","",COUNTIFS('Course Schedule'!$U$6:$U$155,$A18,'Course Schedule'!$G$6:$G$155,"&lt;&gt;Canceled"))</f>
        <v/>
      </c>
      <c r="G18" s="16">
        <f>IF($A18="","",SUMIFS('Course Schedule'!$X$6:$X$155,'Course Schedule'!$U$6:$U$155,$A18,'Course Schedule'!$G$6:$G$155,"&lt;&gt;Canceled"))</f>
        <v/>
      </c>
      <c r="H18" s="17">
        <f>IF($A18="","",IF(COUNTIF($A$6:$A$101,$A18)&gt;1,"Duplicate Instructor ID",IF($E18="","Missing Limit",IF(AND($D18="No",$F18&gt;0),"Inactive Instructor in Use",IF($G18&gt;$E18,"Over Weekly Limit","Ready")))))</f>
        <v/>
      </c>
    </row>
    <row r="19">
      <c r="A19" s="5" t="n"/>
      <c r="B19" s="5" t="n"/>
      <c r="C19" s="5" t="n"/>
      <c r="D19" s="5" t="n"/>
      <c r="E19" s="30" t="n"/>
      <c r="F19" s="17">
        <f>IF($A19="","",COUNTIFS('Course Schedule'!$U$6:$U$155,$A19,'Course Schedule'!$G$6:$G$155,"&lt;&gt;Canceled"))</f>
        <v/>
      </c>
      <c r="G19" s="16">
        <f>IF($A19="","",SUMIFS('Course Schedule'!$X$6:$X$155,'Course Schedule'!$U$6:$U$155,$A19,'Course Schedule'!$G$6:$G$155,"&lt;&gt;Canceled"))</f>
        <v/>
      </c>
      <c r="H19" s="17">
        <f>IF($A19="","",IF(COUNTIF($A$6:$A$101,$A19)&gt;1,"Duplicate Instructor ID",IF($E19="","Missing Limit",IF(AND($D19="No",$F19&gt;0),"Inactive Instructor in Use",IF($G19&gt;$E19,"Over Weekly Limit","Ready")))))</f>
        <v/>
      </c>
    </row>
    <row r="20">
      <c r="A20" s="5" t="n"/>
      <c r="B20" s="5" t="n"/>
      <c r="C20" s="5" t="n"/>
      <c r="D20" s="5" t="n"/>
      <c r="E20" s="30" t="n"/>
      <c r="F20" s="17">
        <f>IF($A20="","",COUNTIFS('Course Schedule'!$U$6:$U$155,$A20,'Course Schedule'!$G$6:$G$155,"&lt;&gt;Canceled"))</f>
        <v/>
      </c>
      <c r="G20" s="16">
        <f>IF($A20="","",SUMIFS('Course Schedule'!$X$6:$X$155,'Course Schedule'!$U$6:$U$155,$A20,'Course Schedule'!$G$6:$G$155,"&lt;&gt;Canceled"))</f>
        <v/>
      </c>
      <c r="H20" s="17">
        <f>IF($A20="","",IF(COUNTIF($A$6:$A$101,$A20)&gt;1,"Duplicate Instructor ID",IF($E20="","Missing Limit",IF(AND($D20="No",$F20&gt;0),"Inactive Instructor in Use",IF($G20&gt;$E20,"Over Weekly Limit","Ready")))))</f>
        <v/>
      </c>
    </row>
    <row r="21">
      <c r="A21" s="5" t="n"/>
      <c r="B21" s="5" t="n"/>
      <c r="C21" s="5" t="n"/>
      <c r="D21" s="5" t="n"/>
      <c r="E21" s="30" t="n"/>
      <c r="F21" s="17">
        <f>IF($A21="","",COUNTIFS('Course Schedule'!$U$6:$U$155,$A21,'Course Schedule'!$G$6:$G$155,"&lt;&gt;Canceled"))</f>
        <v/>
      </c>
      <c r="G21" s="16">
        <f>IF($A21="","",SUMIFS('Course Schedule'!$X$6:$X$155,'Course Schedule'!$U$6:$U$155,$A21,'Course Schedule'!$G$6:$G$155,"&lt;&gt;Canceled"))</f>
        <v/>
      </c>
      <c r="H21" s="17">
        <f>IF($A21="","",IF(COUNTIF($A$6:$A$101,$A21)&gt;1,"Duplicate Instructor ID",IF($E21="","Missing Limit",IF(AND($D21="No",$F21&gt;0),"Inactive Instructor in Use",IF($G21&gt;$E21,"Over Weekly Limit","Ready")))))</f>
        <v/>
      </c>
    </row>
    <row r="22">
      <c r="A22" s="5" t="n"/>
      <c r="B22" s="5" t="n"/>
      <c r="C22" s="5" t="n"/>
      <c r="D22" s="5" t="n"/>
      <c r="E22" s="30" t="n"/>
      <c r="F22" s="17">
        <f>IF($A22="","",COUNTIFS('Course Schedule'!$U$6:$U$155,$A22,'Course Schedule'!$G$6:$G$155,"&lt;&gt;Canceled"))</f>
        <v/>
      </c>
      <c r="G22" s="16">
        <f>IF($A22="","",SUMIFS('Course Schedule'!$X$6:$X$155,'Course Schedule'!$U$6:$U$155,$A22,'Course Schedule'!$G$6:$G$155,"&lt;&gt;Canceled"))</f>
        <v/>
      </c>
      <c r="H22" s="17">
        <f>IF($A22="","",IF(COUNTIF($A$6:$A$101,$A22)&gt;1,"Duplicate Instructor ID",IF($E22="","Missing Limit",IF(AND($D22="No",$F22&gt;0),"Inactive Instructor in Use",IF($G22&gt;$E22,"Over Weekly Limit","Ready")))))</f>
        <v/>
      </c>
    </row>
    <row r="23">
      <c r="A23" s="5" t="n"/>
      <c r="B23" s="5" t="n"/>
      <c r="C23" s="5" t="n"/>
      <c r="D23" s="5" t="n"/>
      <c r="E23" s="30" t="n"/>
      <c r="F23" s="17">
        <f>IF($A23="","",COUNTIFS('Course Schedule'!$U$6:$U$155,$A23,'Course Schedule'!$G$6:$G$155,"&lt;&gt;Canceled"))</f>
        <v/>
      </c>
      <c r="G23" s="16">
        <f>IF($A23="","",SUMIFS('Course Schedule'!$X$6:$X$155,'Course Schedule'!$U$6:$U$155,$A23,'Course Schedule'!$G$6:$G$155,"&lt;&gt;Canceled"))</f>
        <v/>
      </c>
      <c r="H23" s="17">
        <f>IF($A23="","",IF(COUNTIF($A$6:$A$101,$A23)&gt;1,"Duplicate Instructor ID",IF($E23="","Missing Limit",IF(AND($D23="No",$F23&gt;0),"Inactive Instructor in Use",IF($G23&gt;$E23,"Over Weekly Limit","Ready")))))</f>
        <v/>
      </c>
    </row>
    <row r="24">
      <c r="A24" s="5" t="n"/>
      <c r="B24" s="5" t="n"/>
      <c r="C24" s="5" t="n"/>
      <c r="D24" s="5" t="n"/>
      <c r="E24" s="30" t="n"/>
      <c r="F24" s="17">
        <f>IF($A24="","",COUNTIFS('Course Schedule'!$U$6:$U$155,$A24,'Course Schedule'!$G$6:$G$155,"&lt;&gt;Canceled"))</f>
        <v/>
      </c>
      <c r="G24" s="16">
        <f>IF($A24="","",SUMIFS('Course Schedule'!$X$6:$X$155,'Course Schedule'!$U$6:$U$155,$A24,'Course Schedule'!$G$6:$G$155,"&lt;&gt;Canceled"))</f>
        <v/>
      </c>
      <c r="H24" s="17">
        <f>IF($A24="","",IF(COUNTIF($A$6:$A$101,$A24)&gt;1,"Duplicate Instructor ID",IF($E24="","Missing Limit",IF(AND($D24="No",$F24&gt;0),"Inactive Instructor in Use",IF($G24&gt;$E24,"Over Weekly Limit","Ready")))))</f>
        <v/>
      </c>
    </row>
    <row r="25">
      <c r="A25" s="5" t="n"/>
      <c r="B25" s="5" t="n"/>
      <c r="C25" s="5" t="n"/>
      <c r="D25" s="5" t="n"/>
      <c r="E25" s="30" t="n"/>
      <c r="F25" s="17">
        <f>IF($A25="","",COUNTIFS('Course Schedule'!$U$6:$U$155,$A25,'Course Schedule'!$G$6:$G$155,"&lt;&gt;Canceled"))</f>
        <v/>
      </c>
      <c r="G25" s="16">
        <f>IF($A25="","",SUMIFS('Course Schedule'!$X$6:$X$155,'Course Schedule'!$U$6:$U$155,$A25,'Course Schedule'!$G$6:$G$155,"&lt;&gt;Canceled"))</f>
        <v/>
      </c>
      <c r="H25" s="17">
        <f>IF($A25="","",IF(COUNTIF($A$6:$A$101,$A25)&gt;1,"Duplicate Instructor ID",IF($E25="","Missing Limit",IF(AND($D25="No",$F25&gt;0),"Inactive Instructor in Use",IF($G25&gt;$E25,"Over Weekly Limit","Ready")))))</f>
        <v/>
      </c>
    </row>
    <row r="26">
      <c r="A26" s="5" t="n"/>
      <c r="B26" s="5" t="n"/>
      <c r="C26" s="5" t="n"/>
      <c r="D26" s="5" t="n"/>
      <c r="E26" s="30" t="n"/>
      <c r="F26" s="17">
        <f>IF($A26="","",COUNTIFS('Course Schedule'!$U$6:$U$155,$A26,'Course Schedule'!$G$6:$G$155,"&lt;&gt;Canceled"))</f>
        <v/>
      </c>
      <c r="G26" s="16">
        <f>IF($A26="","",SUMIFS('Course Schedule'!$X$6:$X$155,'Course Schedule'!$U$6:$U$155,$A26,'Course Schedule'!$G$6:$G$155,"&lt;&gt;Canceled"))</f>
        <v/>
      </c>
      <c r="H26" s="17">
        <f>IF($A26="","",IF(COUNTIF($A$6:$A$101,$A26)&gt;1,"Duplicate Instructor ID",IF($E26="","Missing Limit",IF(AND($D26="No",$F26&gt;0),"Inactive Instructor in Use",IF($G26&gt;$E26,"Over Weekly Limit","Ready")))))</f>
        <v/>
      </c>
    </row>
    <row r="27">
      <c r="A27" s="5" t="n"/>
      <c r="B27" s="5" t="n"/>
      <c r="C27" s="5" t="n"/>
      <c r="D27" s="5" t="n"/>
      <c r="E27" s="30" t="n"/>
      <c r="F27" s="17">
        <f>IF($A27="","",COUNTIFS('Course Schedule'!$U$6:$U$155,$A27,'Course Schedule'!$G$6:$G$155,"&lt;&gt;Canceled"))</f>
        <v/>
      </c>
      <c r="G27" s="16">
        <f>IF($A27="","",SUMIFS('Course Schedule'!$X$6:$X$155,'Course Schedule'!$U$6:$U$155,$A27,'Course Schedule'!$G$6:$G$155,"&lt;&gt;Canceled"))</f>
        <v/>
      </c>
      <c r="H27" s="17">
        <f>IF($A27="","",IF(COUNTIF($A$6:$A$101,$A27)&gt;1,"Duplicate Instructor ID",IF($E27="","Missing Limit",IF(AND($D27="No",$F27&gt;0),"Inactive Instructor in Use",IF($G27&gt;$E27,"Over Weekly Limit","Ready")))))</f>
        <v/>
      </c>
    </row>
    <row r="28">
      <c r="A28" s="5" t="n"/>
      <c r="B28" s="5" t="n"/>
      <c r="C28" s="5" t="n"/>
      <c r="D28" s="5" t="n"/>
      <c r="E28" s="30" t="n"/>
      <c r="F28" s="17">
        <f>IF($A28="","",COUNTIFS('Course Schedule'!$U$6:$U$155,$A28,'Course Schedule'!$G$6:$G$155,"&lt;&gt;Canceled"))</f>
        <v/>
      </c>
      <c r="G28" s="16">
        <f>IF($A28="","",SUMIFS('Course Schedule'!$X$6:$X$155,'Course Schedule'!$U$6:$U$155,$A28,'Course Schedule'!$G$6:$G$155,"&lt;&gt;Canceled"))</f>
        <v/>
      </c>
      <c r="H28" s="17">
        <f>IF($A28="","",IF(COUNTIF($A$6:$A$101,$A28)&gt;1,"Duplicate Instructor ID",IF($E28="","Missing Limit",IF(AND($D28="No",$F28&gt;0),"Inactive Instructor in Use",IF($G28&gt;$E28,"Over Weekly Limit","Ready")))))</f>
        <v/>
      </c>
    </row>
    <row r="29">
      <c r="A29" s="5" t="n"/>
      <c r="B29" s="5" t="n"/>
      <c r="C29" s="5" t="n"/>
      <c r="D29" s="5" t="n"/>
      <c r="E29" s="30" t="n"/>
      <c r="F29" s="17">
        <f>IF($A29="","",COUNTIFS('Course Schedule'!$U$6:$U$155,$A29,'Course Schedule'!$G$6:$G$155,"&lt;&gt;Canceled"))</f>
        <v/>
      </c>
      <c r="G29" s="16">
        <f>IF($A29="","",SUMIFS('Course Schedule'!$X$6:$X$155,'Course Schedule'!$U$6:$U$155,$A29,'Course Schedule'!$G$6:$G$155,"&lt;&gt;Canceled"))</f>
        <v/>
      </c>
      <c r="H29" s="17">
        <f>IF($A29="","",IF(COUNTIF($A$6:$A$101,$A29)&gt;1,"Duplicate Instructor ID",IF($E29="","Missing Limit",IF(AND($D29="No",$F29&gt;0),"Inactive Instructor in Use",IF($G29&gt;$E29,"Over Weekly Limit","Ready")))))</f>
        <v/>
      </c>
    </row>
    <row r="30">
      <c r="A30" s="5" t="n"/>
      <c r="B30" s="5" t="n"/>
      <c r="C30" s="5" t="n"/>
      <c r="D30" s="5" t="n"/>
      <c r="E30" s="30" t="n"/>
      <c r="F30" s="17">
        <f>IF($A30="","",COUNTIFS('Course Schedule'!$U$6:$U$155,$A30,'Course Schedule'!$G$6:$G$155,"&lt;&gt;Canceled"))</f>
        <v/>
      </c>
      <c r="G30" s="16">
        <f>IF($A30="","",SUMIFS('Course Schedule'!$X$6:$X$155,'Course Schedule'!$U$6:$U$155,$A30,'Course Schedule'!$G$6:$G$155,"&lt;&gt;Canceled"))</f>
        <v/>
      </c>
      <c r="H30" s="17">
        <f>IF($A30="","",IF(COUNTIF($A$6:$A$101,$A30)&gt;1,"Duplicate Instructor ID",IF($E30="","Missing Limit",IF(AND($D30="No",$F30&gt;0),"Inactive Instructor in Use",IF($G30&gt;$E30,"Over Weekly Limit","Ready")))))</f>
        <v/>
      </c>
    </row>
    <row r="31">
      <c r="A31" s="5" t="n"/>
      <c r="B31" s="5" t="n"/>
      <c r="C31" s="5" t="n"/>
      <c r="D31" s="5" t="n"/>
      <c r="E31" s="30" t="n"/>
      <c r="F31" s="17">
        <f>IF($A31="","",COUNTIFS('Course Schedule'!$U$6:$U$155,$A31,'Course Schedule'!$G$6:$G$155,"&lt;&gt;Canceled"))</f>
        <v/>
      </c>
      <c r="G31" s="16">
        <f>IF($A31="","",SUMIFS('Course Schedule'!$X$6:$X$155,'Course Schedule'!$U$6:$U$155,$A31,'Course Schedule'!$G$6:$G$155,"&lt;&gt;Canceled"))</f>
        <v/>
      </c>
      <c r="H31" s="17">
        <f>IF($A31="","",IF(COUNTIF($A$6:$A$101,$A31)&gt;1,"Duplicate Instructor ID",IF($E31="","Missing Limit",IF(AND($D31="No",$F31&gt;0),"Inactive Instructor in Use",IF($G31&gt;$E31,"Over Weekly Limit","Ready")))))</f>
        <v/>
      </c>
    </row>
    <row r="32">
      <c r="A32" s="5" t="n"/>
      <c r="B32" s="5" t="n"/>
      <c r="C32" s="5" t="n"/>
      <c r="D32" s="5" t="n"/>
      <c r="E32" s="30" t="n"/>
      <c r="F32" s="17">
        <f>IF($A32="","",COUNTIFS('Course Schedule'!$U$6:$U$155,$A32,'Course Schedule'!$G$6:$G$155,"&lt;&gt;Canceled"))</f>
        <v/>
      </c>
      <c r="G32" s="16">
        <f>IF($A32="","",SUMIFS('Course Schedule'!$X$6:$X$155,'Course Schedule'!$U$6:$U$155,$A32,'Course Schedule'!$G$6:$G$155,"&lt;&gt;Canceled"))</f>
        <v/>
      </c>
      <c r="H32" s="17">
        <f>IF($A32="","",IF(COUNTIF($A$6:$A$101,$A32)&gt;1,"Duplicate Instructor ID",IF($E32="","Missing Limit",IF(AND($D32="No",$F32&gt;0),"Inactive Instructor in Use",IF($G32&gt;$E32,"Over Weekly Limit","Ready")))))</f>
        <v/>
      </c>
    </row>
    <row r="33">
      <c r="A33" s="5" t="n"/>
      <c r="B33" s="5" t="n"/>
      <c r="C33" s="5" t="n"/>
      <c r="D33" s="5" t="n"/>
      <c r="E33" s="30" t="n"/>
      <c r="F33" s="17">
        <f>IF($A33="","",COUNTIFS('Course Schedule'!$U$6:$U$155,$A33,'Course Schedule'!$G$6:$G$155,"&lt;&gt;Canceled"))</f>
        <v/>
      </c>
      <c r="G33" s="16">
        <f>IF($A33="","",SUMIFS('Course Schedule'!$X$6:$X$155,'Course Schedule'!$U$6:$U$155,$A33,'Course Schedule'!$G$6:$G$155,"&lt;&gt;Canceled"))</f>
        <v/>
      </c>
      <c r="H33" s="17">
        <f>IF($A33="","",IF(COUNTIF($A$6:$A$101,$A33)&gt;1,"Duplicate Instructor ID",IF($E33="","Missing Limit",IF(AND($D33="No",$F33&gt;0),"Inactive Instructor in Use",IF($G33&gt;$E33,"Over Weekly Limit","Ready")))))</f>
        <v/>
      </c>
    </row>
    <row r="34">
      <c r="A34" s="5" t="n"/>
      <c r="B34" s="5" t="n"/>
      <c r="C34" s="5" t="n"/>
      <c r="D34" s="5" t="n"/>
      <c r="E34" s="30" t="n"/>
      <c r="F34" s="17">
        <f>IF($A34="","",COUNTIFS('Course Schedule'!$U$6:$U$155,$A34,'Course Schedule'!$G$6:$G$155,"&lt;&gt;Canceled"))</f>
        <v/>
      </c>
      <c r="G34" s="16">
        <f>IF($A34="","",SUMIFS('Course Schedule'!$X$6:$X$155,'Course Schedule'!$U$6:$U$155,$A34,'Course Schedule'!$G$6:$G$155,"&lt;&gt;Canceled"))</f>
        <v/>
      </c>
      <c r="H34" s="17">
        <f>IF($A34="","",IF(COUNTIF($A$6:$A$101,$A34)&gt;1,"Duplicate Instructor ID",IF($E34="","Missing Limit",IF(AND($D34="No",$F34&gt;0),"Inactive Instructor in Use",IF($G34&gt;$E34,"Over Weekly Limit","Ready")))))</f>
        <v/>
      </c>
    </row>
    <row r="35">
      <c r="A35" s="5" t="n"/>
      <c r="B35" s="5" t="n"/>
      <c r="C35" s="5" t="n"/>
      <c r="D35" s="5" t="n"/>
      <c r="E35" s="30" t="n"/>
      <c r="F35" s="17">
        <f>IF($A35="","",COUNTIFS('Course Schedule'!$U$6:$U$155,$A35,'Course Schedule'!$G$6:$G$155,"&lt;&gt;Canceled"))</f>
        <v/>
      </c>
      <c r="G35" s="16">
        <f>IF($A35="","",SUMIFS('Course Schedule'!$X$6:$X$155,'Course Schedule'!$U$6:$U$155,$A35,'Course Schedule'!$G$6:$G$155,"&lt;&gt;Canceled"))</f>
        <v/>
      </c>
      <c r="H35" s="17">
        <f>IF($A35="","",IF(COUNTIF($A$6:$A$101,$A35)&gt;1,"Duplicate Instructor ID",IF($E35="","Missing Limit",IF(AND($D35="No",$F35&gt;0),"Inactive Instructor in Use",IF($G35&gt;$E35,"Over Weekly Limit","Ready")))))</f>
        <v/>
      </c>
    </row>
    <row r="36">
      <c r="A36" s="5" t="n"/>
      <c r="B36" s="5" t="n"/>
      <c r="C36" s="5" t="n"/>
      <c r="D36" s="5" t="n"/>
      <c r="E36" s="30" t="n"/>
      <c r="F36" s="17">
        <f>IF($A36="","",COUNTIFS('Course Schedule'!$U$6:$U$155,$A36,'Course Schedule'!$G$6:$G$155,"&lt;&gt;Canceled"))</f>
        <v/>
      </c>
      <c r="G36" s="16">
        <f>IF($A36="","",SUMIFS('Course Schedule'!$X$6:$X$155,'Course Schedule'!$U$6:$U$155,$A36,'Course Schedule'!$G$6:$G$155,"&lt;&gt;Canceled"))</f>
        <v/>
      </c>
      <c r="H36" s="17">
        <f>IF($A36="","",IF(COUNTIF($A$6:$A$101,$A36)&gt;1,"Duplicate Instructor ID",IF($E36="","Missing Limit",IF(AND($D36="No",$F36&gt;0),"Inactive Instructor in Use",IF($G36&gt;$E36,"Over Weekly Limit","Ready")))))</f>
        <v/>
      </c>
    </row>
    <row r="37">
      <c r="A37" s="5" t="n"/>
      <c r="B37" s="5" t="n"/>
      <c r="C37" s="5" t="n"/>
      <c r="D37" s="5" t="n"/>
      <c r="E37" s="30" t="n"/>
      <c r="F37" s="17">
        <f>IF($A37="","",COUNTIFS('Course Schedule'!$U$6:$U$155,$A37,'Course Schedule'!$G$6:$G$155,"&lt;&gt;Canceled"))</f>
        <v/>
      </c>
      <c r="G37" s="16">
        <f>IF($A37="","",SUMIFS('Course Schedule'!$X$6:$X$155,'Course Schedule'!$U$6:$U$155,$A37,'Course Schedule'!$G$6:$G$155,"&lt;&gt;Canceled"))</f>
        <v/>
      </c>
      <c r="H37" s="17">
        <f>IF($A37="","",IF(COUNTIF($A$6:$A$101,$A37)&gt;1,"Duplicate Instructor ID",IF($E37="","Missing Limit",IF(AND($D37="No",$F37&gt;0),"Inactive Instructor in Use",IF($G37&gt;$E37,"Over Weekly Limit","Ready")))))</f>
        <v/>
      </c>
    </row>
    <row r="38">
      <c r="A38" s="5" t="n"/>
      <c r="B38" s="5" t="n"/>
      <c r="C38" s="5" t="n"/>
      <c r="D38" s="5" t="n"/>
      <c r="E38" s="30" t="n"/>
      <c r="F38" s="17">
        <f>IF($A38="","",COUNTIFS('Course Schedule'!$U$6:$U$155,$A38,'Course Schedule'!$G$6:$G$155,"&lt;&gt;Canceled"))</f>
        <v/>
      </c>
      <c r="G38" s="16">
        <f>IF($A38="","",SUMIFS('Course Schedule'!$X$6:$X$155,'Course Schedule'!$U$6:$U$155,$A38,'Course Schedule'!$G$6:$G$155,"&lt;&gt;Canceled"))</f>
        <v/>
      </c>
      <c r="H38" s="17">
        <f>IF($A38="","",IF(COUNTIF($A$6:$A$101,$A38)&gt;1,"Duplicate Instructor ID",IF($E38="","Missing Limit",IF(AND($D38="No",$F38&gt;0),"Inactive Instructor in Use",IF($G38&gt;$E38,"Over Weekly Limit","Ready")))))</f>
        <v/>
      </c>
    </row>
    <row r="39">
      <c r="A39" s="5" t="n"/>
      <c r="B39" s="5" t="n"/>
      <c r="C39" s="5" t="n"/>
      <c r="D39" s="5" t="n"/>
      <c r="E39" s="30" t="n"/>
      <c r="F39" s="17">
        <f>IF($A39="","",COUNTIFS('Course Schedule'!$U$6:$U$155,$A39,'Course Schedule'!$G$6:$G$155,"&lt;&gt;Canceled"))</f>
        <v/>
      </c>
      <c r="G39" s="16">
        <f>IF($A39="","",SUMIFS('Course Schedule'!$X$6:$X$155,'Course Schedule'!$U$6:$U$155,$A39,'Course Schedule'!$G$6:$G$155,"&lt;&gt;Canceled"))</f>
        <v/>
      </c>
      <c r="H39" s="17">
        <f>IF($A39="","",IF(COUNTIF($A$6:$A$101,$A39)&gt;1,"Duplicate Instructor ID",IF($E39="","Missing Limit",IF(AND($D39="No",$F39&gt;0),"Inactive Instructor in Use",IF($G39&gt;$E39,"Over Weekly Limit","Ready")))))</f>
        <v/>
      </c>
    </row>
    <row r="40">
      <c r="A40" s="5" t="n"/>
      <c r="B40" s="5" t="n"/>
      <c r="C40" s="5" t="n"/>
      <c r="D40" s="5" t="n"/>
      <c r="E40" s="30" t="n"/>
      <c r="F40" s="17">
        <f>IF($A40="","",COUNTIFS('Course Schedule'!$U$6:$U$155,$A40,'Course Schedule'!$G$6:$G$155,"&lt;&gt;Canceled"))</f>
        <v/>
      </c>
      <c r="G40" s="16">
        <f>IF($A40="","",SUMIFS('Course Schedule'!$X$6:$X$155,'Course Schedule'!$U$6:$U$155,$A40,'Course Schedule'!$G$6:$G$155,"&lt;&gt;Canceled"))</f>
        <v/>
      </c>
      <c r="H40" s="17">
        <f>IF($A40="","",IF(COUNTIF($A$6:$A$101,$A40)&gt;1,"Duplicate Instructor ID",IF($E40="","Missing Limit",IF(AND($D40="No",$F40&gt;0),"Inactive Instructor in Use",IF($G40&gt;$E40,"Over Weekly Limit","Ready")))))</f>
        <v/>
      </c>
    </row>
    <row r="41">
      <c r="A41" s="5" t="n"/>
      <c r="B41" s="5" t="n"/>
      <c r="C41" s="5" t="n"/>
      <c r="D41" s="5" t="n"/>
      <c r="E41" s="30" t="n"/>
      <c r="F41" s="17">
        <f>IF($A41="","",COUNTIFS('Course Schedule'!$U$6:$U$155,$A41,'Course Schedule'!$G$6:$G$155,"&lt;&gt;Canceled"))</f>
        <v/>
      </c>
      <c r="G41" s="16">
        <f>IF($A41="","",SUMIFS('Course Schedule'!$X$6:$X$155,'Course Schedule'!$U$6:$U$155,$A41,'Course Schedule'!$G$6:$G$155,"&lt;&gt;Canceled"))</f>
        <v/>
      </c>
      <c r="H41" s="17">
        <f>IF($A41="","",IF(COUNTIF($A$6:$A$101,$A41)&gt;1,"Duplicate Instructor ID",IF($E41="","Missing Limit",IF(AND($D41="No",$F41&gt;0),"Inactive Instructor in Use",IF($G41&gt;$E41,"Over Weekly Limit","Ready")))))</f>
        <v/>
      </c>
    </row>
    <row r="42">
      <c r="A42" s="5" t="n"/>
      <c r="B42" s="5" t="n"/>
      <c r="C42" s="5" t="n"/>
      <c r="D42" s="5" t="n"/>
      <c r="E42" s="30" t="n"/>
      <c r="F42" s="17">
        <f>IF($A42="","",COUNTIFS('Course Schedule'!$U$6:$U$155,$A42,'Course Schedule'!$G$6:$G$155,"&lt;&gt;Canceled"))</f>
        <v/>
      </c>
      <c r="G42" s="16">
        <f>IF($A42="","",SUMIFS('Course Schedule'!$X$6:$X$155,'Course Schedule'!$U$6:$U$155,$A42,'Course Schedule'!$G$6:$G$155,"&lt;&gt;Canceled"))</f>
        <v/>
      </c>
      <c r="H42" s="17">
        <f>IF($A42="","",IF(COUNTIF($A$6:$A$101,$A42)&gt;1,"Duplicate Instructor ID",IF($E42="","Missing Limit",IF(AND($D42="No",$F42&gt;0),"Inactive Instructor in Use",IF($G42&gt;$E42,"Over Weekly Limit","Ready")))))</f>
        <v/>
      </c>
    </row>
    <row r="43">
      <c r="A43" s="5" t="n"/>
      <c r="B43" s="5" t="n"/>
      <c r="C43" s="5" t="n"/>
      <c r="D43" s="5" t="n"/>
      <c r="E43" s="30" t="n"/>
      <c r="F43" s="17">
        <f>IF($A43="","",COUNTIFS('Course Schedule'!$U$6:$U$155,$A43,'Course Schedule'!$G$6:$G$155,"&lt;&gt;Canceled"))</f>
        <v/>
      </c>
      <c r="G43" s="16">
        <f>IF($A43="","",SUMIFS('Course Schedule'!$X$6:$X$155,'Course Schedule'!$U$6:$U$155,$A43,'Course Schedule'!$G$6:$G$155,"&lt;&gt;Canceled"))</f>
        <v/>
      </c>
      <c r="H43" s="17">
        <f>IF($A43="","",IF(COUNTIF($A$6:$A$101,$A43)&gt;1,"Duplicate Instructor ID",IF($E43="","Missing Limit",IF(AND($D43="No",$F43&gt;0),"Inactive Instructor in Use",IF($G43&gt;$E43,"Over Weekly Limit","Ready")))))</f>
        <v/>
      </c>
    </row>
    <row r="44">
      <c r="A44" s="5" t="n"/>
      <c r="B44" s="5" t="n"/>
      <c r="C44" s="5" t="n"/>
      <c r="D44" s="5" t="n"/>
      <c r="E44" s="30" t="n"/>
      <c r="F44" s="17">
        <f>IF($A44="","",COUNTIFS('Course Schedule'!$U$6:$U$155,$A44,'Course Schedule'!$G$6:$G$155,"&lt;&gt;Canceled"))</f>
        <v/>
      </c>
      <c r="G44" s="16">
        <f>IF($A44="","",SUMIFS('Course Schedule'!$X$6:$X$155,'Course Schedule'!$U$6:$U$155,$A44,'Course Schedule'!$G$6:$G$155,"&lt;&gt;Canceled"))</f>
        <v/>
      </c>
      <c r="H44" s="17">
        <f>IF($A44="","",IF(COUNTIF($A$6:$A$101,$A44)&gt;1,"Duplicate Instructor ID",IF($E44="","Missing Limit",IF(AND($D44="No",$F44&gt;0),"Inactive Instructor in Use",IF($G44&gt;$E44,"Over Weekly Limit","Ready")))))</f>
        <v/>
      </c>
    </row>
    <row r="45">
      <c r="A45" s="5" t="n"/>
      <c r="B45" s="5" t="n"/>
      <c r="C45" s="5" t="n"/>
      <c r="D45" s="5" t="n"/>
      <c r="E45" s="30" t="n"/>
      <c r="F45" s="17">
        <f>IF($A45="","",COUNTIFS('Course Schedule'!$U$6:$U$155,$A45,'Course Schedule'!$G$6:$G$155,"&lt;&gt;Canceled"))</f>
        <v/>
      </c>
      <c r="G45" s="16">
        <f>IF($A45="","",SUMIFS('Course Schedule'!$X$6:$X$155,'Course Schedule'!$U$6:$U$155,$A45,'Course Schedule'!$G$6:$G$155,"&lt;&gt;Canceled"))</f>
        <v/>
      </c>
      <c r="H45" s="17">
        <f>IF($A45="","",IF(COUNTIF($A$6:$A$101,$A45)&gt;1,"Duplicate Instructor ID",IF($E45="","Missing Limit",IF(AND($D45="No",$F45&gt;0),"Inactive Instructor in Use",IF($G45&gt;$E45,"Over Weekly Limit","Ready")))))</f>
        <v/>
      </c>
    </row>
    <row r="46">
      <c r="A46" s="5" t="n"/>
      <c r="B46" s="5" t="n"/>
      <c r="C46" s="5" t="n"/>
      <c r="D46" s="5" t="n"/>
      <c r="E46" s="30" t="n"/>
      <c r="F46" s="17">
        <f>IF($A46="","",COUNTIFS('Course Schedule'!$U$6:$U$155,$A46,'Course Schedule'!$G$6:$G$155,"&lt;&gt;Canceled"))</f>
        <v/>
      </c>
      <c r="G46" s="16">
        <f>IF($A46="","",SUMIFS('Course Schedule'!$X$6:$X$155,'Course Schedule'!$U$6:$U$155,$A46,'Course Schedule'!$G$6:$G$155,"&lt;&gt;Canceled"))</f>
        <v/>
      </c>
      <c r="H46" s="17">
        <f>IF($A46="","",IF(COUNTIF($A$6:$A$101,$A46)&gt;1,"Duplicate Instructor ID",IF($E46="","Missing Limit",IF(AND($D46="No",$F46&gt;0),"Inactive Instructor in Use",IF($G46&gt;$E46,"Over Weekly Limit","Ready")))))</f>
        <v/>
      </c>
    </row>
    <row r="47">
      <c r="A47" s="5" t="n"/>
      <c r="B47" s="5" t="n"/>
      <c r="C47" s="5" t="n"/>
      <c r="D47" s="5" t="n"/>
      <c r="E47" s="30" t="n"/>
      <c r="F47" s="17">
        <f>IF($A47="","",COUNTIFS('Course Schedule'!$U$6:$U$155,$A47,'Course Schedule'!$G$6:$G$155,"&lt;&gt;Canceled"))</f>
        <v/>
      </c>
      <c r="G47" s="16">
        <f>IF($A47="","",SUMIFS('Course Schedule'!$X$6:$X$155,'Course Schedule'!$U$6:$U$155,$A47,'Course Schedule'!$G$6:$G$155,"&lt;&gt;Canceled"))</f>
        <v/>
      </c>
      <c r="H47" s="17">
        <f>IF($A47="","",IF(COUNTIF($A$6:$A$101,$A47)&gt;1,"Duplicate Instructor ID",IF($E47="","Missing Limit",IF(AND($D47="No",$F47&gt;0),"Inactive Instructor in Use",IF($G47&gt;$E47,"Over Weekly Limit","Ready")))))</f>
        <v/>
      </c>
    </row>
    <row r="48">
      <c r="A48" s="5" t="n"/>
      <c r="B48" s="5" t="n"/>
      <c r="C48" s="5" t="n"/>
      <c r="D48" s="5" t="n"/>
      <c r="E48" s="30" t="n"/>
      <c r="F48" s="17">
        <f>IF($A48="","",COUNTIFS('Course Schedule'!$U$6:$U$155,$A48,'Course Schedule'!$G$6:$G$155,"&lt;&gt;Canceled"))</f>
        <v/>
      </c>
      <c r="G48" s="16">
        <f>IF($A48="","",SUMIFS('Course Schedule'!$X$6:$X$155,'Course Schedule'!$U$6:$U$155,$A48,'Course Schedule'!$G$6:$G$155,"&lt;&gt;Canceled"))</f>
        <v/>
      </c>
      <c r="H48" s="17">
        <f>IF($A48="","",IF(COUNTIF($A$6:$A$101,$A48)&gt;1,"Duplicate Instructor ID",IF($E48="","Missing Limit",IF(AND($D48="No",$F48&gt;0),"Inactive Instructor in Use",IF($G48&gt;$E48,"Over Weekly Limit","Ready")))))</f>
        <v/>
      </c>
    </row>
    <row r="49">
      <c r="A49" s="5" t="n"/>
      <c r="B49" s="5" t="n"/>
      <c r="C49" s="5" t="n"/>
      <c r="D49" s="5" t="n"/>
      <c r="E49" s="30" t="n"/>
      <c r="F49" s="17">
        <f>IF($A49="","",COUNTIFS('Course Schedule'!$U$6:$U$155,$A49,'Course Schedule'!$G$6:$G$155,"&lt;&gt;Canceled"))</f>
        <v/>
      </c>
      <c r="G49" s="16">
        <f>IF($A49="","",SUMIFS('Course Schedule'!$X$6:$X$155,'Course Schedule'!$U$6:$U$155,$A49,'Course Schedule'!$G$6:$G$155,"&lt;&gt;Canceled"))</f>
        <v/>
      </c>
      <c r="H49" s="17">
        <f>IF($A49="","",IF(COUNTIF($A$6:$A$101,$A49)&gt;1,"Duplicate Instructor ID",IF($E49="","Missing Limit",IF(AND($D49="No",$F49&gt;0),"Inactive Instructor in Use",IF($G49&gt;$E49,"Over Weekly Limit","Ready")))))</f>
        <v/>
      </c>
    </row>
    <row r="50">
      <c r="A50" s="5" t="n"/>
      <c r="B50" s="5" t="n"/>
      <c r="C50" s="5" t="n"/>
      <c r="D50" s="5" t="n"/>
      <c r="E50" s="30" t="n"/>
      <c r="F50" s="17">
        <f>IF($A50="","",COUNTIFS('Course Schedule'!$U$6:$U$155,$A50,'Course Schedule'!$G$6:$G$155,"&lt;&gt;Canceled"))</f>
        <v/>
      </c>
      <c r="G50" s="16">
        <f>IF($A50="","",SUMIFS('Course Schedule'!$X$6:$X$155,'Course Schedule'!$U$6:$U$155,$A50,'Course Schedule'!$G$6:$G$155,"&lt;&gt;Canceled"))</f>
        <v/>
      </c>
      <c r="H50" s="17">
        <f>IF($A50="","",IF(COUNTIF($A$6:$A$101,$A50)&gt;1,"Duplicate Instructor ID",IF($E50="","Missing Limit",IF(AND($D50="No",$F50&gt;0),"Inactive Instructor in Use",IF($G50&gt;$E50,"Over Weekly Limit","Ready")))))</f>
        <v/>
      </c>
    </row>
    <row r="51">
      <c r="A51" s="5" t="n"/>
      <c r="B51" s="5" t="n"/>
      <c r="C51" s="5" t="n"/>
      <c r="D51" s="5" t="n"/>
      <c r="E51" s="30" t="n"/>
      <c r="F51" s="17">
        <f>IF($A51="","",COUNTIFS('Course Schedule'!$U$6:$U$155,$A51,'Course Schedule'!$G$6:$G$155,"&lt;&gt;Canceled"))</f>
        <v/>
      </c>
      <c r="G51" s="16">
        <f>IF($A51="","",SUMIFS('Course Schedule'!$X$6:$X$155,'Course Schedule'!$U$6:$U$155,$A51,'Course Schedule'!$G$6:$G$155,"&lt;&gt;Canceled"))</f>
        <v/>
      </c>
      <c r="H51" s="17">
        <f>IF($A51="","",IF(COUNTIF($A$6:$A$101,$A51)&gt;1,"Duplicate Instructor ID",IF($E51="","Missing Limit",IF(AND($D51="No",$F51&gt;0),"Inactive Instructor in Use",IF($G51&gt;$E51,"Over Weekly Limit","Ready")))))</f>
        <v/>
      </c>
    </row>
    <row r="52">
      <c r="A52" s="5" t="n"/>
      <c r="B52" s="5" t="n"/>
      <c r="C52" s="5" t="n"/>
      <c r="D52" s="5" t="n"/>
      <c r="E52" s="30" t="n"/>
      <c r="F52" s="17">
        <f>IF($A52="","",COUNTIFS('Course Schedule'!$U$6:$U$155,$A52,'Course Schedule'!$G$6:$G$155,"&lt;&gt;Canceled"))</f>
        <v/>
      </c>
      <c r="G52" s="16">
        <f>IF($A52="","",SUMIFS('Course Schedule'!$X$6:$X$155,'Course Schedule'!$U$6:$U$155,$A52,'Course Schedule'!$G$6:$G$155,"&lt;&gt;Canceled"))</f>
        <v/>
      </c>
      <c r="H52" s="17">
        <f>IF($A52="","",IF(COUNTIF($A$6:$A$101,$A52)&gt;1,"Duplicate Instructor ID",IF($E52="","Missing Limit",IF(AND($D52="No",$F52&gt;0),"Inactive Instructor in Use",IF($G52&gt;$E52,"Over Weekly Limit","Ready")))))</f>
        <v/>
      </c>
    </row>
    <row r="53">
      <c r="A53" s="5" t="n"/>
      <c r="B53" s="5" t="n"/>
      <c r="C53" s="5" t="n"/>
      <c r="D53" s="5" t="n"/>
      <c r="E53" s="30" t="n"/>
      <c r="F53" s="17">
        <f>IF($A53="","",COUNTIFS('Course Schedule'!$U$6:$U$155,$A53,'Course Schedule'!$G$6:$G$155,"&lt;&gt;Canceled"))</f>
        <v/>
      </c>
      <c r="G53" s="16">
        <f>IF($A53="","",SUMIFS('Course Schedule'!$X$6:$X$155,'Course Schedule'!$U$6:$U$155,$A53,'Course Schedule'!$G$6:$G$155,"&lt;&gt;Canceled"))</f>
        <v/>
      </c>
      <c r="H53" s="17">
        <f>IF($A53="","",IF(COUNTIF($A$6:$A$101,$A53)&gt;1,"Duplicate Instructor ID",IF($E53="","Missing Limit",IF(AND($D53="No",$F53&gt;0),"Inactive Instructor in Use",IF($G53&gt;$E53,"Over Weekly Limit","Ready")))))</f>
        <v/>
      </c>
    </row>
    <row r="54">
      <c r="A54" s="5" t="n"/>
      <c r="B54" s="5" t="n"/>
      <c r="C54" s="5" t="n"/>
      <c r="D54" s="5" t="n"/>
      <c r="E54" s="30" t="n"/>
      <c r="F54" s="17">
        <f>IF($A54="","",COUNTIFS('Course Schedule'!$U$6:$U$155,$A54,'Course Schedule'!$G$6:$G$155,"&lt;&gt;Canceled"))</f>
        <v/>
      </c>
      <c r="G54" s="16">
        <f>IF($A54="","",SUMIFS('Course Schedule'!$X$6:$X$155,'Course Schedule'!$U$6:$U$155,$A54,'Course Schedule'!$G$6:$G$155,"&lt;&gt;Canceled"))</f>
        <v/>
      </c>
      <c r="H54" s="17">
        <f>IF($A54="","",IF(COUNTIF($A$6:$A$101,$A54)&gt;1,"Duplicate Instructor ID",IF($E54="","Missing Limit",IF(AND($D54="No",$F54&gt;0),"Inactive Instructor in Use",IF($G54&gt;$E54,"Over Weekly Limit","Ready")))))</f>
        <v/>
      </c>
    </row>
    <row r="55">
      <c r="A55" s="5" t="n"/>
      <c r="B55" s="5" t="n"/>
      <c r="C55" s="5" t="n"/>
      <c r="D55" s="5" t="n"/>
      <c r="E55" s="30" t="n"/>
      <c r="F55" s="17">
        <f>IF($A55="","",COUNTIFS('Course Schedule'!$U$6:$U$155,$A55,'Course Schedule'!$G$6:$G$155,"&lt;&gt;Canceled"))</f>
        <v/>
      </c>
      <c r="G55" s="16">
        <f>IF($A55="","",SUMIFS('Course Schedule'!$X$6:$X$155,'Course Schedule'!$U$6:$U$155,$A55,'Course Schedule'!$G$6:$G$155,"&lt;&gt;Canceled"))</f>
        <v/>
      </c>
      <c r="H55" s="17">
        <f>IF($A55="","",IF(COUNTIF($A$6:$A$101,$A55)&gt;1,"Duplicate Instructor ID",IF($E55="","Missing Limit",IF(AND($D55="No",$F55&gt;0),"Inactive Instructor in Use",IF($G55&gt;$E55,"Over Weekly Limit","Ready")))))</f>
        <v/>
      </c>
    </row>
    <row r="56">
      <c r="A56" s="5" t="n"/>
      <c r="B56" s="5" t="n"/>
      <c r="C56" s="5" t="n"/>
      <c r="D56" s="5" t="n"/>
      <c r="E56" s="30" t="n"/>
      <c r="F56" s="17">
        <f>IF($A56="","",COUNTIFS('Course Schedule'!$U$6:$U$155,$A56,'Course Schedule'!$G$6:$G$155,"&lt;&gt;Canceled"))</f>
        <v/>
      </c>
      <c r="G56" s="16">
        <f>IF($A56="","",SUMIFS('Course Schedule'!$X$6:$X$155,'Course Schedule'!$U$6:$U$155,$A56,'Course Schedule'!$G$6:$G$155,"&lt;&gt;Canceled"))</f>
        <v/>
      </c>
      <c r="H56" s="17">
        <f>IF($A56="","",IF(COUNTIF($A$6:$A$101,$A56)&gt;1,"Duplicate Instructor ID",IF($E56="","Missing Limit",IF(AND($D56="No",$F56&gt;0),"Inactive Instructor in Use",IF($G56&gt;$E56,"Over Weekly Limit","Ready")))))</f>
        <v/>
      </c>
    </row>
    <row r="57">
      <c r="A57" s="5" t="n"/>
      <c r="B57" s="5" t="n"/>
      <c r="C57" s="5" t="n"/>
      <c r="D57" s="5" t="n"/>
      <c r="E57" s="30" t="n"/>
      <c r="F57" s="17">
        <f>IF($A57="","",COUNTIFS('Course Schedule'!$U$6:$U$155,$A57,'Course Schedule'!$G$6:$G$155,"&lt;&gt;Canceled"))</f>
        <v/>
      </c>
      <c r="G57" s="16">
        <f>IF($A57="","",SUMIFS('Course Schedule'!$X$6:$X$155,'Course Schedule'!$U$6:$U$155,$A57,'Course Schedule'!$G$6:$G$155,"&lt;&gt;Canceled"))</f>
        <v/>
      </c>
      <c r="H57" s="17">
        <f>IF($A57="","",IF(COUNTIF($A$6:$A$101,$A57)&gt;1,"Duplicate Instructor ID",IF($E57="","Missing Limit",IF(AND($D57="No",$F57&gt;0),"Inactive Instructor in Use",IF($G57&gt;$E57,"Over Weekly Limit","Ready")))))</f>
        <v/>
      </c>
    </row>
    <row r="58">
      <c r="A58" s="5" t="n"/>
      <c r="B58" s="5" t="n"/>
      <c r="C58" s="5" t="n"/>
      <c r="D58" s="5" t="n"/>
      <c r="E58" s="30" t="n"/>
      <c r="F58" s="17">
        <f>IF($A58="","",COUNTIFS('Course Schedule'!$U$6:$U$155,$A58,'Course Schedule'!$G$6:$G$155,"&lt;&gt;Canceled"))</f>
        <v/>
      </c>
      <c r="G58" s="16">
        <f>IF($A58="","",SUMIFS('Course Schedule'!$X$6:$X$155,'Course Schedule'!$U$6:$U$155,$A58,'Course Schedule'!$G$6:$G$155,"&lt;&gt;Canceled"))</f>
        <v/>
      </c>
      <c r="H58" s="17">
        <f>IF($A58="","",IF(COUNTIF($A$6:$A$101,$A58)&gt;1,"Duplicate Instructor ID",IF($E58="","Missing Limit",IF(AND($D58="No",$F58&gt;0),"Inactive Instructor in Use",IF($G58&gt;$E58,"Over Weekly Limit","Ready")))))</f>
        <v/>
      </c>
    </row>
    <row r="59">
      <c r="A59" s="5" t="n"/>
      <c r="B59" s="5" t="n"/>
      <c r="C59" s="5" t="n"/>
      <c r="D59" s="5" t="n"/>
      <c r="E59" s="30" t="n"/>
      <c r="F59" s="17">
        <f>IF($A59="","",COUNTIFS('Course Schedule'!$U$6:$U$155,$A59,'Course Schedule'!$G$6:$G$155,"&lt;&gt;Canceled"))</f>
        <v/>
      </c>
      <c r="G59" s="16">
        <f>IF($A59="","",SUMIFS('Course Schedule'!$X$6:$X$155,'Course Schedule'!$U$6:$U$155,$A59,'Course Schedule'!$G$6:$G$155,"&lt;&gt;Canceled"))</f>
        <v/>
      </c>
      <c r="H59" s="17">
        <f>IF($A59="","",IF(COUNTIF($A$6:$A$101,$A59)&gt;1,"Duplicate Instructor ID",IF($E59="","Missing Limit",IF(AND($D59="No",$F59&gt;0),"Inactive Instructor in Use",IF($G59&gt;$E59,"Over Weekly Limit","Ready")))))</f>
        <v/>
      </c>
    </row>
    <row r="60">
      <c r="A60" s="5" t="n"/>
      <c r="B60" s="5" t="n"/>
      <c r="C60" s="5" t="n"/>
      <c r="D60" s="5" t="n"/>
      <c r="E60" s="30" t="n"/>
      <c r="F60" s="17">
        <f>IF($A60="","",COUNTIFS('Course Schedule'!$U$6:$U$155,$A60,'Course Schedule'!$G$6:$G$155,"&lt;&gt;Canceled"))</f>
        <v/>
      </c>
      <c r="G60" s="16">
        <f>IF($A60="","",SUMIFS('Course Schedule'!$X$6:$X$155,'Course Schedule'!$U$6:$U$155,$A60,'Course Schedule'!$G$6:$G$155,"&lt;&gt;Canceled"))</f>
        <v/>
      </c>
      <c r="H60" s="17">
        <f>IF($A60="","",IF(COUNTIF($A$6:$A$101,$A60)&gt;1,"Duplicate Instructor ID",IF($E60="","Missing Limit",IF(AND($D60="No",$F60&gt;0),"Inactive Instructor in Use",IF($G60&gt;$E60,"Over Weekly Limit","Ready")))))</f>
        <v/>
      </c>
    </row>
    <row r="61">
      <c r="A61" s="5" t="n"/>
      <c r="B61" s="5" t="n"/>
      <c r="C61" s="5" t="n"/>
      <c r="D61" s="5" t="n"/>
      <c r="E61" s="30" t="n"/>
      <c r="F61" s="17">
        <f>IF($A61="","",COUNTIFS('Course Schedule'!$U$6:$U$155,$A61,'Course Schedule'!$G$6:$G$155,"&lt;&gt;Canceled"))</f>
        <v/>
      </c>
      <c r="G61" s="16">
        <f>IF($A61="","",SUMIFS('Course Schedule'!$X$6:$X$155,'Course Schedule'!$U$6:$U$155,$A61,'Course Schedule'!$G$6:$G$155,"&lt;&gt;Canceled"))</f>
        <v/>
      </c>
      <c r="H61" s="17">
        <f>IF($A61="","",IF(COUNTIF($A$6:$A$101,$A61)&gt;1,"Duplicate Instructor ID",IF($E61="","Missing Limit",IF(AND($D61="No",$F61&gt;0),"Inactive Instructor in Use",IF($G61&gt;$E61,"Over Weekly Limit","Ready")))))</f>
        <v/>
      </c>
    </row>
    <row r="62">
      <c r="A62" s="5" t="n"/>
      <c r="B62" s="5" t="n"/>
      <c r="C62" s="5" t="n"/>
      <c r="D62" s="5" t="n"/>
      <c r="E62" s="30" t="n"/>
      <c r="F62" s="17">
        <f>IF($A62="","",COUNTIFS('Course Schedule'!$U$6:$U$155,$A62,'Course Schedule'!$G$6:$G$155,"&lt;&gt;Canceled"))</f>
        <v/>
      </c>
      <c r="G62" s="16">
        <f>IF($A62="","",SUMIFS('Course Schedule'!$X$6:$X$155,'Course Schedule'!$U$6:$U$155,$A62,'Course Schedule'!$G$6:$G$155,"&lt;&gt;Canceled"))</f>
        <v/>
      </c>
      <c r="H62" s="17">
        <f>IF($A62="","",IF(COUNTIF($A$6:$A$101,$A62)&gt;1,"Duplicate Instructor ID",IF($E62="","Missing Limit",IF(AND($D62="No",$F62&gt;0),"Inactive Instructor in Use",IF($G62&gt;$E62,"Over Weekly Limit","Ready")))))</f>
        <v/>
      </c>
    </row>
    <row r="63">
      <c r="A63" s="5" t="n"/>
      <c r="B63" s="5" t="n"/>
      <c r="C63" s="5" t="n"/>
      <c r="D63" s="5" t="n"/>
      <c r="E63" s="30" t="n"/>
      <c r="F63" s="17">
        <f>IF($A63="","",COUNTIFS('Course Schedule'!$U$6:$U$155,$A63,'Course Schedule'!$G$6:$G$155,"&lt;&gt;Canceled"))</f>
        <v/>
      </c>
      <c r="G63" s="16">
        <f>IF($A63="","",SUMIFS('Course Schedule'!$X$6:$X$155,'Course Schedule'!$U$6:$U$155,$A63,'Course Schedule'!$G$6:$G$155,"&lt;&gt;Canceled"))</f>
        <v/>
      </c>
      <c r="H63" s="17">
        <f>IF($A63="","",IF(COUNTIF($A$6:$A$101,$A63)&gt;1,"Duplicate Instructor ID",IF($E63="","Missing Limit",IF(AND($D63="No",$F63&gt;0),"Inactive Instructor in Use",IF($G63&gt;$E63,"Over Weekly Limit","Ready")))))</f>
        <v/>
      </c>
    </row>
    <row r="64">
      <c r="A64" s="5" t="n"/>
      <c r="B64" s="5" t="n"/>
      <c r="C64" s="5" t="n"/>
      <c r="D64" s="5" t="n"/>
      <c r="E64" s="30" t="n"/>
      <c r="F64" s="17">
        <f>IF($A64="","",COUNTIFS('Course Schedule'!$U$6:$U$155,$A64,'Course Schedule'!$G$6:$G$155,"&lt;&gt;Canceled"))</f>
        <v/>
      </c>
      <c r="G64" s="16">
        <f>IF($A64="","",SUMIFS('Course Schedule'!$X$6:$X$155,'Course Schedule'!$U$6:$U$155,$A64,'Course Schedule'!$G$6:$G$155,"&lt;&gt;Canceled"))</f>
        <v/>
      </c>
      <c r="H64" s="17">
        <f>IF($A64="","",IF(COUNTIF($A$6:$A$101,$A64)&gt;1,"Duplicate Instructor ID",IF($E64="","Missing Limit",IF(AND($D64="No",$F64&gt;0),"Inactive Instructor in Use",IF($G64&gt;$E64,"Over Weekly Limit","Ready")))))</f>
        <v/>
      </c>
    </row>
    <row r="65">
      <c r="A65" s="5" t="n"/>
      <c r="B65" s="5" t="n"/>
      <c r="C65" s="5" t="n"/>
      <c r="D65" s="5" t="n"/>
      <c r="E65" s="30" t="n"/>
      <c r="F65" s="17">
        <f>IF($A65="","",COUNTIFS('Course Schedule'!$U$6:$U$155,$A65,'Course Schedule'!$G$6:$G$155,"&lt;&gt;Canceled"))</f>
        <v/>
      </c>
      <c r="G65" s="16">
        <f>IF($A65="","",SUMIFS('Course Schedule'!$X$6:$X$155,'Course Schedule'!$U$6:$U$155,$A65,'Course Schedule'!$G$6:$G$155,"&lt;&gt;Canceled"))</f>
        <v/>
      </c>
      <c r="H65" s="17">
        <f>IF($A65="","",IF(COUNTIF($A$6:$A$101,$A65)&gt;1,"Duplicate Instructor ID",IF($E65="","Missing Limit",IF(AND($D65="No",$F65&gt;0),"Inactive Instructor in Use",IF($G65&gt;$E65,"Over Weekly Limit","Ready")))))</f>
        <v/>
      </c>
    </row>
    <row r="66">
      <c r="A66" s="5" t="n"/>
      <c r="B66" s="5" t="n"/>
      <c r="C66" s="5" t="n"/>
      <c r="D66" s="5" t="n"/>
      <c r="E66" s="30" t="n"/>
      <c r="F66" s="17">
        <f>IF($A66="","",COUNTIFS('Course Schedule'!$U$6:$U$155,$A66,'Course Schedule'!$G$6:$G$155,"&lt;&gt;Canceled"))</f>
        <v/>
      </c>
      <c r="G66" s="16">
        <f>IF($A66="","",SUMIFS('Course Schedule'!$X$6:$X$155,'Course Schedule'!$U$6:$U$155,$A66,'Course Schedule'!$G$6:$G$155,"&lt;&gt;Canceled"))</f>
        <v/>
      </c>
      <c r="H66" s="17">
        <f>IF($A66="","",IF(COUNTIF($A$6:$A$101,$A66)&gt;1,"Duplicate Instructor ID",IF($E66="","Missing Limit",IF(AND($D66="No",$F66&gt;0),"Inactive Instructor in Use",IF($G66&gt;$E66,"Over Weekly Limit","Ready")))))</f>
        <v/>
      </c>
    </row>
    <row r="67">
      <c r="A67" s="5" t="n"/>
      <c r="B67" s="5" t="n"/>
      <c r="C67" s="5" t="n"/>
      <c r="D67" s="5" t="n"/>
      <c r="E67" s="30" t="n"/>
      <c r="F67" s="17">
        <f>IF($A67="","",COUNTIFS('Course Schedule'!$U$6:$U$155,$A67,'Course Schedule'!$G$6:$G$155,"&lt;&gt;Canceled"))</f>
        <v/>
      </c>
      <c r="G67" s="16">
        <f>IF($A67="","",SUMIFS('Course Schedule'!$X$6:$X$155,'Course Schedule'!$U$6:$U$155,$A67,'Course Schedule'!$G$6:$G$155,"&lt;&gt;Canceled"))</f>
        <v/>
      </c>
      <c r="H67" s="17">
        <f>IF($A67="","",IF(COUNTIF($A$6:$A$101,$A67)&gt;1,"Duplicate Instructor ID",IF($E67="","Missing Limit",IF(AND($D67="No",$F67&gt;0),"Inactive Instructor in Use",IF($G67&gt;$E67,"Over Weekly Limit","Ready")))))</f>
        <v/>
      </c>
    </row>
    <row r="68">
      <c r="A68" s="5" t="n"/>
      <c r="B68" s="5" t="n"/>
      <c r="C68" s="5" t="n"/>
      <c r="D68" s="5" t="n"/>
      <c r="E68" s="30" t="n"/>
      <c r="F68" s="17">
        <f>IF($A68="","",COUNTIFS('Course Schedule'!$U$6:$U$155,$A68,'Course Schedule'!$G$6:$G$155,"&lt;&gt;Canceled"))</f>
        <v/>
      </c>
      <c r="G68" s="16">
        <f>IF($A68="","",SUMIFS('Course Schedule'!$X$6:$X$155,'Course Schedule'!$U$6:$U$155,$A68,'Course Schedule'!$G$6:$G$155,"&lt;&gt;Canceled"))</f>
        <v/>
      </c>
      <c r="H68" s="17">
        <f>IF($A68="","",IF(COUNTIF($A$6:$A$101,$A68)&gt;1,"Duplicate Instructor ID",IF($E68="","Missing Limit",IF(AND($D68="No",$F68&gt;0),"Inactive Instructor in Use",IF($G68&gt;$E68,"Over Weekly Limit","Ready")))))</f>
        <v/>
      </c>
    </row>
    <row r="69">
      <c r="A69" s="5" t="n"/>
      <c r="B69" s="5" t="n"/>
      <c r="C69" s="5" t="n"/>
      <c r="D69" s="5" t="n"/>
      <c r="E69" s="30" t="n"/>
      <c r="F69" s="17">
        <f>IF($A69="","",COUNTIFS('Course Schedule'!$U$6:$U$155,$A69,'Course Schedule'!$G$6:$G$155,"&lt;&gt;Canceled"))</f>
        <v/>
      </c>
      <c r="G69" s="16">
        <f>IF($A69="","",SUMIFS('Course Schedule'!$X$6:$X$155,'Course Schedule'!$U$6:$U$155,$A69,'Course Schedule'!$G$6:$G$155,"&lt;&gt;Canceled"))</f>
        <v/>
      </c>
      <c r="H69" s="17">
        <f>IF($A69="","",IF(COUNTIF($A$6:$A$101,$A69)&gt;1,"Duplicate Instructor ID",IF($E69="","Missing Limit",IF(AND($D69="No",$F69&gt;0),"Inactive Instructor in Use",IF($G69&gt;$E69,"Over Weekly Limit","Ready")))))</f>
        <v/>
      </c>
    </row>
    <row r="70">
      <c r="A70" s="5" t="n"/>
      <c r="B70" s="5" t="n"/>
      <c r="C70" s="5" t="n"/>
      <c r="D70" s="5" t="n"/>
      <c r="E70" s="30" t="n"/>
      <c r="F70" s="17">
        <f>IF($A70="","",COUNTIFS('Course Schedule'!$U$6:$U$155,$A70,'Course Schedule'!$G$6:$G$155,"&lt;&gt;Canceled"))</f>
        <v/>
      </c>
      <c r="G70" s="16">
        <f>IF($A70="","",SUMIFS('Course Schedule'!$X$6:$X$155,'Course Schedule'!$U$6:$U$155,$A70,'Course Schedule'!$G$6:$G$155,"&lt;&gt;Canceled"))</f>
        <v/>
      </c>
      <c r="H70" s="17">
        <f>IF($A70="","",IF(COUNTIF($A$6:$A$101,$A70)&gt;1,"Duplicate Instructor ID",IF($E70="","Missing Limit",IF(AND($D70="No",$F70&gt;0),"Inactive Instructor in Use",IF($G70&gt;$E70,"Over Weekly Limit","Ready")))))</f>
        <v/>
      </c>
    </row>
    <row r="71">
      <c r="A71" s="5" t="n"/>
      <c r="B71" s="5" t="n"/>
      <c r="C71" s="5" t="n"/>
      <c r="D71" s="5" t="n"/>
      <c r="E71" s="30" t="n"/>
      <c r="F71" s="17">
        <f>IF($A71="","",COUNTIFS('Course Schedule'!$U$6:$U$155,$A71,'Course Schedule'!$G$6:$G$155,"&lt;&gt;Canceled"))</f>
        <v/>
      </c>
      <c r="G71" s="16">
        <f>IF($A71="","",SUMIFS('Course Schedule'!$X$6:$X$155,'Course Schedule'!$U$6:$U$155,$A71,'Course Schedule'!$G$6:$G$155,"&lt;&gt;Canceled"))</f>
        <v/>
      </c>
      <c r="H71" s="17">
        <f>IF($A71="","",IF(COUNTIF($A$6:$A$101,$A71)&gt;1,"Duplicate Instructor ID",IF($E71="","Missing Limit",IF(AND($D71="No",$F71&gt;0),"Inactive Instructor in Use",IF($G71&gt;$E71,"Over Weekly Limit","Ready")))))</f>
        <v/>
      </c>
    </row>
    <row r="72">
      <c r="A72" s="5" t="n"/>
      <c r="B72" s="5" t="n"/>
      <c r="C72" s="5" t="n"/>
      <c r="D72" s="5" t="n"/>
      <c r="E72" s="30" t="n"/>
      <c r="F72" s="17">
        <f>IF($A72="","",COUNTIFS('Course Schedule'!$U$6:$U$155,$A72,'Course Schedule'!$G$6:$G$155,"&lt;&gt;Canceled"))</f>
        <v/>
      </c>
      <c r="G72" s="16">
        <f>IF($A72="","",SUMIFS('Course Schedule'!$X$6:$X$155,'Course Schedule'!$U$6:$U$155,$A72,'Course Schedule'!$G$6:$G$155,"&lt;&gt;Canceled"))</f>
        <v/>
      </c>
      <c r="H72" s="17">
        <f>IF($A72="","",IF(COUNTIF($A$6:$A$101,$A72)&gt;1,"Duplicate Instructor ID",IF($E72="","Missing Limit",IF(AND($D72="No",$F72&gt;0),"Inactive Instructor in Use",IF($G72&gt;$E72,"Over Weekly Limit","Ready")))))</f>
        <v/>
      </c>
    </row>
    <row r="73">
      <c r="A73" s="5" t="n"/>
      <c r="B73" s="5" t="n"/>
      <c r="C73" s="5" t="n"/>
      <c r="D73" s="5" t="n"/>
      <c r="E73" s="30" t="n"/>
      <c r="F73" s="17">
        <f>IF($A73="","",COUNTIFS('Course Schedule'!$U$6:$U$155,$A73,'Course Schedule'!$G$6:$G$155,"&lt;&gt;Canceled"))</f>
        <v/>
      </c>
      <c r="G73" s="16">
        <f>IF($A73="","",SUMIFS('Course Schedule'!$X$6:$X$155,'Course Schedule'!$U$6:$U$155,$A73,'Course Schedule'!$G$6:$G$155,"&lt;&gt;Canceled"))</f>
        <v/>
      </c>
      <c r="H73" s="17">
        <f>IF($A73="","",IF(COUNTIF($A$6:$A$101,$A73)&gt;1,"Duplicate Instructor ID",IF($E73="","Missing Limit",IF(AND($D73="No",$F73&gt;0),"Inactive Instructor in Use",IF($G73&gt;$E73,"Over Weekly Limit","Ready")))))</f>
        <v/>
      </c>
    </row>
    <row r="74">
      <c r="A74" s="5" t="n"/>
      <c r="B74" s="5" t="n"/>
      <c r="C74" s="5" t="n"/>
      <c r="D74" s="5" t="n"/>
      <c r="E74" s="30" t="n"/>
      <c r="F74" s="17">
        <f>IF($A74="","",COUNTIFS('Course Schedule'!$U$6:$U$155,$A74,'Course Schedule'!$G$6:$G$155,"&lt;&gt;Canceled"))</f>
        <v/>
      </c>
      <c r="G74" s="16">
        <f>IF($A74="","",SUMIFS('Course Schedule'!$X$6:$X$155,'Course Schedule'!$U$6:$U$155,$A74,'Course Schedule'!$G$6:$G$155,"&lt;&gt;Canceled"))</f>
        <v/>
      </c>
      <c r="H74" s="17">
        <f>IF($A74="","",IF(COUNTIF($A$6:$A$101,$A74)&gt;1,"Duplicate Instructor ID",IF($E74="","Missing Limit",IF(AND($D74="No",$F74&gt;0),"Inactive Instructor in Use",IF($G74&gt;$E74,"Over Weekly Limit","Ready")))))</f>
        <v/>
      </c>
    </row>
    <row r="75">
      <c r="A75" s="5" t="n"/>
      <c r="B75" s="5" t="n"/>
      <c r="C75" s="5" t="n"/>
      <c r="D75" s="5" t="n"/>
      <c r="E75" s="30" t="n"/>
      <c r="F75" s="17">
        <f>IF($A75="","",COUNTIFS('Course Schedule'!$U$6:$U$155,$A75,'Course Schedule'!$G$6:$G$155,"&lt;&gt;Canceled"))</f>
        <v/>
      </c>
      <c r="G75" s="16">
        <f>IF($A75="","",SUMIFS('Course Schedule'!$X$6:$X$155,'Course Schedule'!$U$6:$U$155,$A75,'Course Schedule'!$G$6:$G$155,"&lt;&gt;Canceled"))</f>
        <v/>
      </c>
      <c r="H75" s="17">
        <f>IF($A75="","",IF(COUNTIF($A$6:$A$101,$A75)&gt;1,"Duplicate Instructor ID",IF($E75="","Missing Limit",IF(AND($D75="No",$F75&gt;0),"Inactive Instructor in Use",IF($G75&gt;$E75,"Over Weekly Limit","Ready")))))</f>
        <v/>
      </c>
    </row>
    <row r="76">
      <c r="A76" s="5" t="n"/>
      <c r="B76" s="5" t="n"/>
      <c r="C76" s="5" t="n"/>
      <c r="D76" s="5" t="n"/>
      <c r="E76" s="30" t="n"/>
      <c r="F76" s="17">
        <f>IF($A76="","",COUNTIFS('Course Schedule'!$U$6:$U$155,$A76,'Course Schedule'!$G$6:$G$155,"&lt;&gt;Canceled"))</f>
        <v/>
      </c>
      <c r="G76" s="16">
        <f>IF($A76="","",SUMIFS('Course Schedule'!$X$6:$X$155,'Course Schedule'!$U$6:$U$155,$A76,'Course Schedule'!$G$6:$G$155,"&lt;&gt;Canceled"))</f>
        <v/>
      </c>
      <c r="H76" s="17">
        <f>IF($A76="","",IF(COUNTIF($A$6:$A$101,$A76)&gt;1,"Duplicate Instructor ID",IF($E76="","Missing Limit",IF(AND($D76="No",$F76&gt;0),"Inactive Instructor in Use",IF($G76&gt;$E76,"Over Weekly Limit","Ready")))))</f>
        <v/>
      </c>
    </row>
    <row r="77">
      <c r="A77" s="5" t="n"/>
      <c r="B77" s="5" t="n"/>
      <c r="C77" s="5" t="n"/>
      <c r="D77" s="5" t="n"/>
      <c r="E77" s="30" t="n"/>
      <c r="F77" s="17">
        <f>IF($A77="","",COUNTIFS('Course Schedule'!$U$6:$U$155,$A77,'Course Schedule'!$G$6:$G$155,"&lt;&gt;Canceled"))</f>
        <v/>
      </c>
      <c r="G77" s="16">
        <f>IF($A77="","",SUMIFS('Course Schedule'!$X$6:$X$155,'Course Schedule'!$U$6:$U$155,$A77,'Course Schedule'!$G$6:$G$155,"&lt;&gt;Canceled"))</f>
        <v/>
      </c>
      <c r="H77" s="17">
        <f>IF($A77="","",IF(COUNTIF($A$6:$A$101,$A77)&gt;1,"Duplicate Instructor ID",IF($E77="","Missing Limit",IF(AND($D77="No",$F77&gt;0),"Inactive Instructor in Use",IF($G77&gt;$E77,"Over Weekly Limit","Ready")))))</f>
        <v/>
      </c>
    </row>
    <row r="78">
      <c r="A78" s="5" t="n"/>
      <c r="B78" s="5" t="n"/>
      <c r="C78" s="5" t="n"/>
      <c r="D78" s="5" t="n"/>
      <c r="E78" s="30" t="n"/>
      <c r="F78" s="17">
        <f>IF($A78="","",COUNTIFS('Course Schedule'!$U$6:$U$155,$A78,'Course Schedule'!$G$6:$G$155,"&lt;&gt;Canceled"))</f>
        <v/>
      </c>
      <c r="G78" s="16">
        <f>IF($A78="","",SUMIFS('Course Schedule'!$X$6:$X$155,'Course Schedule'!$U$6:$U$155,$A78,'Course Schedule'!$G$6:$G$155,"&lt;&gt;Canceled"))</f>
        <v/>
      </c>
      <c r="H78" s="17">
        <f>IF($A78="","",IF(COUNTIF($A$6:$A$101,$A78)&gt;1,"Duplicate Instructor ID",IF($E78="","Missing Limit",IF(AND($D78="No",$F78&gt;0),"Inactive Instructor in Use",IF($G78&gt;$E78,"Over Weekly Limit","Ready")))))</f>
        <v/>
      </c>
    </row>
    <row r="79">
      <c r="A79" s="5" t="n"/>
      <c r="B79" s="5" t="n"/>
      <c r="C79" s="5" t="n"/>
      <c r="D79" s="5" t="n"/>
      <c r="E79" s="30" t="n"/>
      <c r="F79" s="17">
        <f>IF($A79="","",COUNTIFS('Course Schedule'!$U$6:$U$155,$A79,'Course Schedule'!$G$6:$G$155,"&lt;&gt;Canceled"))</f>
        <v/>
      </c>
      <c r="G79" s="16">
        <f>IF($A79="","",SUMIFS('Course Schedule'!$X$6:$X$155,'Course Schedule'!$U$6:$U$155,$A79,'Course Schedule'!$G$6:$G$155,"&lt;&gt;Canceled"))</f>
        <v/>
      </c>
      <c r="H79" s="17">
        <f>IF($A79="","",IF(COUNTIF($A$6:$A$101,$A79)&gt;1,"Duplicate Instructor ID",IF($E79="","Missing Limit",IF(AND($D79="No",$F79&gt;0),"Inactive Instructor in Use",IF($G79&gt;$E79,"Over Weekly Limit","Ready")))))</f>
        <v/>
      </c>
    </row>
    <row r="80">
      <c r="A80" s="5" t="n"/>
      <c r="B80" s="5" t="n"/>
      <c r="C80" s="5" t="n"/>
      <c r="D80" s="5" t="n"/>
      <c r="E80" s="30" t="n"/>
      <c r="F80" s="17">
        <f>IF($A80="","",COUNTIFS('Course Schedule'!$U$6:$U$155,$A80,'Course Schedule'!$G$6:$G$155,"&lt;&gt;Canceled"))</f>
        <v/>
      </c>
      <c r="G80" s="16">
        <f>IF($A80="","",SUMIFS('Course Schedule'!$X$6:$X$155,'Course Schedule'!$U$6:$U$155,$A80,'Course Schedule'!$G$6:$G$155,"&lt;&gt;Canceled"))</f>
        <v/>
      </c>
      <c r="H80" s="17">
        <f>IF($A80="","",IF(COUNTIF($A$6:$A$101,$A80)&gt;1,"Duplicate Instructor ID",IF($E80="","Missing Limit",IF(AND($D80="No",$F80&gt;0),"Inactive Instructor in Use",IF($G80&gt;$E80,"Over Weekly Limit","Ready")))))</f>
        <v/>
      </c>
    </row>
    <row r="81">
      <c r="A81" s="5" t="n"/>
      <c r="B81" s="5" t="n"/>
      <c r="C81" s="5" t="n"/>
      <c r="D81" s="5" t="n"/>
      <c r="E81" s="30" t="n"/>
      <c r="F81" s="17">
        <f>IF($A81="","",COUNTIFS('Course Schedule'!$U$6:$U$155,$A81,'Course Schedule'!$G$6:$G$155,"&lt;&gt;Canceled"))</f>
        <v/>
      </c>
      <c r="G81" s="16">
        <f>IF($A81="","",SUMIFS('Course Schedule'!$X$6:$X$155,'Course Schedule'!$U$6:$U$155,$A81,'Course Schedule'!$G$6:$G$155,"&lt;&gt;Canceled"))</f>
        <v/>
      </c>
      <c r="H81" s="17">
        <f>IF($A81="","",IF(COUNTIF($A$6:$A$101,$A81)&gt;1,"Duplicate Instructor ID",IF($E81="","Missing Limit",IF(AND($D81="No",$F81&gt;0),"Inactive Instructor in Use",IF($G81&gt;$E81,"Over Weekly Limit","Ready")))))</f>
        <v/>
      </c>
    </row>
    <row r="82">
      <c r="A82" s="5" t="n"/>
      <c r="B82" s="5" t="n"/>
      <c r="C82" s="5" t="n"/>
      <c r="D82" s="5" t="n"/>
      <c r="E82" s="30" t="n"/>
      <c r="F82" s="17">
        <f>IF($A82="","",COUNTIFS('Course Schedule'!$U$6:$U$155,$A82,'Course Schedule'!$G$6:$G$155,"&lt;&gt;Canceled"))</f>
        <v/>
      </c>
      <c r="G82" s="16">
        <f>IF($A82="","",SUMIFS('Course Schedule'!$X$6:$X$155,'Course Schedule'!$U$6:$U$155,$A82,'Course Schedule'!$G$6:$G$155,"&lt;&gt;Canceled"))</f>
        <v/>
      </c>
      <c r="H82" s="17">
        <f>IF($A82="","",IF(COUNTIF($A$6:$A$101,$A82)&gt;1,"Duplicate Instructor ID",IF($E82="","Missing Limit",IF(AND($D82="No",$F82&gt;0),"Inactive Instructor in Use",IF($G82&gt;$E82,"Over Weekly Limit","Ready")))))</f>
        <v/>
      </c>
    </row>
    <row r="83">
      <c r="A83" s="5" t="n"/>
      <c r="B83" s="5" t="n"/>
      <c r="C83" s="5" t="n"/>
      <c r="D83" s="5" t="n"/>
      <c r="E83" s="30" t="n"/>
      <c r="F83" s="17">
        <f>IF($A83="","",COUNTIFS('Course Schedule'!$U$6:$U$155,$A83,'Course Schedule'!$G$6:$G$155,"&lt;&gt;Canceled"))</f>
        <v/>
      </c>
      <c r="G83" s="16">
        <f>IF($A83="","",SUMIFS('Course Schedule'!$X$6:$X$155,'Course Schedule'!$U$6:$U$155,$A83,'Course Schedule'!$G$6:$G$155,"&lt;&gt;Canceled"))</f>
        <v/>
      </c>
      <c r="H83" s="17">
        <f>IF($A83="","",IF(COUNTIF($A$6:$A$101,$A83)&gt;1,"Duplicate Instructor ID",IF($E83="","Missing Limit",IF(AND($D83="No",$F83&gt;0),"Inactive Instructor in Use",IF($G83&gt;$E83,"Over Weekly Limit","Ready")))))</f>
        <v/>
      </c>
    </row>
    <row r="84">
      <c r="A84" s="5" t="n"/>
      <c r="B84" s="5" t="n"/>
      <c r="C84" s="5" t="n"/>
      <c r="D84" s="5" t="n"/>
      <c r="E84" s="30" t="n"/>
      <c r="F84" s="17">
        <f>IF($A84="","",COUNTIFS('Course Schedule'!$U$6:$U$155,$A84,'Course Schedule'!$G$6:$G$155,"&lt;&gt;Canceled"))</f>
        <v/>
      </c>
      <c r="G84" s="16">
        <f>IF($A84="","",SUMIFS('Course Schedule'!$X$6:$X$155,'Course Schedule'!$U$6:$U$155,$A84,'Course Schedule'!$G$6:$G$155,"&lt;&gt;Canceled"))</f>
        <v/>
      </c>
      <c r="H84" s="17">
        <f>IF($A84="","",IF(COUNTIF($A$6:$A$101,$A84)&gt;1,"Duplicate Instructor ID",IF($E84="","Missing Limit",IF(AND($D84="No",$F84&gt;0),"Inactive Instructor in Use",IF($G84&gt;$E84,"Over Weekly Limit","Ready")))))</f>
        <v/>
      </c>
    </row>
    <row r="85">
      <c r="A85" s="5" t="n"/>
      <c r="B85" s="5" t="n"/>
      <c r="C85" s="5" t="n"/>
      <c r="D85" s="5" t="n"/>
      <c r="E85" s="30" t="n"/>
      <c r="F85" s="17">
        <f>IF($A85="","",COUNTIFS('Course Schedule'!$U$6:$U$155,$A85,'Course Schedule'!$G$6:$G$155,"&lt;&gt;Canceled"))</f>
        <v/>
      </c>
      <c r="G85" s="16">
        <f>IF($A85="","",SUMIFS('Course Schedule'!$X$6:$X$155,'Course Schedule'!$U$6:$U$155,$A85,'Course Schedule'!$G$6:$G$155,"&lt;&gt;Canceled"))</f>
        <v/>
      </c>
      <c r="H85" s="17">
        <f>IF($A85="","",IF(COUNTIF($A$6:$A$101,$A85)&gt;1,"Duplicate Instructor ID",IF($E85="","Missing Limit",IF(AND($D85="No",$F85&gt;0),"Inactive Instructor in Use",IF($G85&gt;$E85,"Over Weekly Limit","Ready")))))</f>
        <v/>
      </c>
    </row>
    <row r="86">
      <c r="A86" s="5" t="n"/>
      <c r="B86" s="5" t="n"/>
      <c r="C86" s="5" t="n"/>
      <c r="D86" s="5" t="n"/>
      <c r="E86" s="30" t="n"/>
      <c r="F86" s="17">
        <f>IF($A86="","",COUNTIFS('Course Schedule'!$U$6:$U$155,$A86,'Course Schedule'!$G$6:$G$155,"&lt;&gt;Canceled"))</f>
        <v/>
      </c>
      <c r="G86" s="16">
        <f>IF($A86="","",SUMIFS('Course Schedule'!$X$6:$X$155,'Course Schedule'!$U$6:$U$155,$A86,'Course Schedule'!$G$6:$G$155,"&lt;&gt;Canceled"))</f>
        <v/>
      </c>
      <c r="H86" s="17">
        <f>IF($A86="","",IF(COUNTIF($A$6:$A$101,$A86)&gt;1,"Duplicate Instructor ID",IF($E86="","Missing Limit",IF(AND($D86="No",$F86&gt;0),"Inactive Instructor in Use",IF($G86&gt;$E86,"Over Weekly Limit","Ready")))))</f>
        <v/>
      </c>
    </row>
    <row r="87">
      <c r="A87" s="5" t="n"/>
      <c r="B87" s="5" t="n"/>
      <c r="C87" s="5" t="n"/>
      <c r="D87" s="5" t="n"/>
      <c r="E87" s="30" t="n"/>
      <c r="F87" s="17">
        <f>IF($A87="","",COUNTIFS('Course Schedule'!$U$6:$U$155,$A87,'Course Schedule'!$G$6:$G$155,"&lt;&gt;Canceled"))</f>
        <v/>
      </c>
      <c r="G87" s="16">
        <f>IF($A87="","",SUMIFS('Course Schedule'!$X$6:$X$155,'Course Schedule'!$U$6:$U$155,$A87,'Course Schedule'!$G$6:$G$155,"&lt;&gt;Canceled"))</f>
        <v/>
      </c>
      <c r="H87" s="17">
        <f>IF($A87="","",IF(COUNTIF($A$6:$A$101,$A87)&gt;1,"Duplicate Instructor ID",IF($E87="","Missing Limit",IF(AND($D87="No",$F87&gt;0),"Inactive Instructor in Use",IF($G87&gt;$E87,"Over Weekly Limit","Ready")))))</f>
        <v/>
      </c>
    </row>
    <row r="88">
      <c r="A88" s="5" t="n"/>
      <c r="B88" s="5" t="n"/>
      <c r="C88" s="5" t="n"/>
      <c r="D88" s="5" t="n"/>
      <c r="E88" s="30" t="n"/>
      <c r="F88" s="17">
        <f>IF($A88="","",COUNTIFS('Course Schedule'!$U$6:$U$155,$A88,'Course Schedule'!$G$6:$G$155,"&lt;&gt;Canceled"))</f>
        <v/>
      </c>
      <c r="G88" s="16">
        <f>IF($A88="","",SUMIFS('Course Schedule'!$X$6:$X$155,'Course Schedule'!$U$6:$U$155,$A88,'Course Schedule'!$G$6:$G$155,"&lt;&gt;Canceled"))</f>
        <v/>
      </c>
      <c r="H88" s="17">
        <f>IF($A88="","",IF(COUNTIF($A$6:$A$101,$A88)&gt;1,"Duplicate Instructor ID",IF($E88="","Missing Limit",IF(AND($D88="No",$F88&gt;0),"Inactive Instructor in Use",IF($G88&gt;$E88,"Over Weekly Limit","Ready")))))</f>
        <v/>
      </c>
    </row>
    <row r="89">
      <c r="A89" s="5" t="n"/>
      <c r="B89" s="5" t="n"/>
      <c r="C89" s="5" t="n"/>
      <c r="D89" s="5" t="n"/>
      <c r="E89" s="30" t="n"/>
      <c r="F89" s="17">
        <f>IF($A89="","",COUNTIFS('Course Schedule'!$U$6:$U$155,$A89,'Course Schedule'!$G$6:$G$155,"&lt;&gt;Canceled"))</f>
        <v/>
      </c>
      <c r="G89" s="16">
        <f>IF($A89="","",SUMIFS('Course Schedule'!$X$6:$X$155,'Course Schedule'!$U$6:$U$155,$A89,'Course Schedule'!$G$6:$G$155,"&lt;&gt;Canceled"))</f>
        <v/>
      </c>
      <c r="H89" s="17">
        <f>IF($A89="","",IF(COUNTIF($A$6:$A$101,$A89)&gt;1,"Duplicate Instructor ID",IF($E89="","Missing Limit",IF(AND($D89="No",$F89&gt;0),"Inactive Instructor in Use",IF($G89&gt;$E89,"Over Weekly Limit","Ready")))))</f>
        <v/>
      </c>
    </row>
    <row r="90">
      <c r="A90" s="5" t="n"/>
      <c r="B90" s="5" t="n"/>
      <c r="C90" s="5" t="n"/>
      <c r="D90" s="5" t="n"/>
      <c r="E90" s="30" t="n"/>
      <c r="F90" s="17">
        <f>IF($A90="","",COUNTIFS('Course Schedule'!$U$6:$U$155,$A90,'Course Schedule'!$G$6:$G$155,"&lt;&gt;Canceled"))</f>
        <v/>
      </c>
      <c r="G90" s="16">
        <f>IF($A90="","",SUMIFS('Course Schedule'!$X$6:$X$155,'Course Schedule'!$U$6:$U$155,$A90,'Course Schedule'!$G$6:$G$155,"&lt;&gt;Canceled"))</f>
        <v/>
      </c>
      <c r="H90" s="17">
        <f>IF($A90="","",IF(COUNTIF($A$6:$A$101,$A90)&gt;1,"Duplicate Instructor ID",IF($E90="","Missing Limit",IF(AND($D90="No",$F90&gt;0),"Inactive Instructor in Use",IF($G90&gt;$E90,"Over Weekly Limit","Ready")))))</f>
        <v/>
      </c>
    </row>
    <row r="91">
      <c r="A91" s="5" t="n"/>
      <c r="B91" s="5" t="n"/>
      <c r="C91" s="5" t="n"/>
      <c r="D91" s="5" t="n"/>
      <c r="E91" s="30" t="n"/>
      <c r="F91" s="17">
        <f>IF($A91="","",COUNTIFS('Course Schedule'!$U$6:$U$155,$A91,'Course Schedule'!$G$6:$G$155,"&lt;&gt;Canceled"))</f>
        <v/>
      </c>
      <c r="G91" s="16">
        <f>IF($A91="","",SUMIFS('Course Schedule'!$X$6:$X$155,'Course Schedule'!$U$6:$U$155,$A91,'Course Schedule'!$G$6:$G$155,"&lt;&gt;Canceled"))</f>
        <v/>
      </c>
      <c r="H91" s="17">
        <f>IF($A91="","",IF(COUNTIF($A$6:$A$101,$A91)&gt;1,"Duplicate Instructor ID",IF($E91="","Missing Limit",IF(AND($D91="No",$F91&gt;0),"Inactive Instructor in Use",IF($G91&gt;$E91,"Over Weekly Limit","Ready")))))</f>
        <v/>
      </c>
    </row>
    <row r="92">
      <c r="A92" s="5" t="n"/>
      <c r="B92" s="5" t="n"/>
      <c r="C92" s="5" t="n"/>
      <c r="D92" s="5" t="n"/>
      <c r="E92" s="30" t="n"/>
      <c r="F92" s="17">
        <f>IF($A92="","",COUNTIFS('Course Schedule'!$U$6:$U$155,$A92,'Course Schedule'!$G$6:$G$155,"&lt;&gt;Canceled"))</f>
        <v/>
      </c>
      <c r="G92" s="16">
        <f>IF($A92="","",SUMIFS('Course Schedule'!$X$6:$X$155,'Course Schedule'!$U$6:$U$155,$A92,'Course Schedule'!$G$6:$G$155,"&lt;&gt;Canceled"))</f>
        <v/>
      </c>
      <c r="H92" s="17">
        <f>IF($A92="","",IF(COUNTIF($A$6:$A$101,$A92)&gt;1,"Duplicate Instructor ID",IF($E92="","Missing Limit",IF(AND($D92="No",$F92&gt;0),"Inactive Instructor in Use",IF($G92&gt;$E92,"Over Weekly Limit","Ready")))))</f>
        <v/>
      </c>
    </row>
    <row r="93">
      <c r="A93" s="5" t="n"/>
      <c r="B93" s="5" t="n"/>
      <c r="C93" s="5" t="n"/>
      <c r="D93" s="5" t="n"/>
      <c r="E93" s="30" t="n"/>
      <c r="F93" s="17">
        <f>IF($A93="","",COUNTIFS('Course Schedule'!$U$6:$U$155,$A93,'Course Schedule'!$G$6:$G$155,"&lt;&gt;Canceled"))</f>
        <v/>
      </c>
      <c r="G93" s="16">
        <f>IF($A93="","",SUMIFS('Course Schedule'!$X$6:$X$155,'Course Schedule'!$U$6:$U$155,$A93,'Course Schedule'!$G$6:$G$155,"&lt;&gt;Canceled"))</f>
        <v/>
      </c>
      <c r="H93" s="17">
        <f>IF($A93="","",IF(COUNTIF($A$6:$A$101,$A93)&gt;1,"Duplicate Instructor ID",IF($E93="","Missing Limit",IF(AND($D93="No",$F93&gt;0),"Inactive Instructor in Use",IF($G93&gt;$E93,"Over Weekly Limit","Ready")))))</f>
        <v/>
      </c>
    </row>
    <row r="94">
      <c r="A94" s="5" t="n"/>
      <c r="B94" s="5" t="n"/>
      <c r="C94" s="5" t="n"/>
      <c r="D94" s="5" t="n"/>
      <c r="E94" s="30" t="n"/>
      <c r="F94" s="17">
        <f>IF($A94="","",COUNTIFS('Course Schedule'!$U$6:$U$155,$A94,'Course Schedule'!$G$6:$G$155,"&lt;&gt;Canceled"))</f>
        <v/>
      </c>
      <c r="G94" s="16">
        <f>IF($A94="","",SUMIFS('Course Schedule'!$X$6:$X$155,'Course Schedule'!$U$6:$U$155,$A94,'Course Schedule'!$G$6:$G$155,"&lt;&gt;Canceled"))</f>
        <v/>
      </c>
      <c r="H94" s="17">
        <f>IF($A94="","",IF(COUNTIF($A$6:$A$101,$A94)&gt;1,"Duplicate Instructor ID",IF($E94="","Missing Limit",IF(AND($D94="No",$F94&gt;0),"Inactive Instructor in Use",IF($G94&gt;$E94,"Over Weekly Limit","Ready")))))</f>
        <v/>
      </c>
    </row>
    <row r="95">
      <c r="A95" s="5" t="n"/>
      <c r="B95" s="5" t="n"/>
      <c r="C95" s="5" t="n"/>
      <c r="D95" s="5" t="n"/>
      <c r="E95" s="30" t="n"/>
      <c r="F95" s="17">
        <f>IF($A95="","",COUNTIFS('Course Schedule'!$U$6:$U$155,$A95,'Course Schedule'!$G$6:$G$155,"&lt;&gt;Canceled"))</f>
        <v/>
      </c>
      <c r="G95" s="16">
        <f>IF($A95="","",SUMIFS('Course Schedule'!$X$6:$X$155,'Course Schedule'!$U$6:$U$155,$A95,'Course Schedule'!$G$6:$G$155,"&lt;&gt;Canceled"))</f>
        <v/>
      </c>
      <c r="H95" s="17">
        <f>IF($A95="","",IF(COUNTIF($A$6:$A$101,$A95)&gt;1,"Duplicate Instructor ID",IF($E95="","Missing Limit",IF(AND($D95="No",$F95&gt;0),"Inactive Instructor in Use",IF($G95&gt;$E95,"Over Weekly Limit","Ready")))))</f>
        <v/>
      </c>
    </row>
    <row r="96">
      <c r="A96" s="5" t="n"/>
      <c r="B96" s="5" t="n"/>
      <c r="C96" s="5" t="n"/>
      <c r="D96" s="5" t="n"/>
      <c r="E96" s="30" t="n"/>
      <c r="F96" s="17">
        <f>IF($A96="","",COUNTIFS('Course Schedule'!$U$6:$U$155,$A96,'Course Schedule'!$G$6:$G$155,"&lt;&gt;Canceled"))</f>
        <v/>
      </c>
      <c r="G96" s="16">
        <f>IF($A96="","",SUMIFS('Course Schedule'!$X$6:$X$155,'Course Schedule'!$U$6:$U$155,$A96,'Course Schedule'!$G$6:$G$155,"&lt;&gt;Canceled"))</f>
        <v/>
      </c>
      <c r="H96" s="17">
        <f>IF($A96="","",IF(COUNTIF($A$6:$A$101,$A96)&gt;1,"Duplicate Instructor ID",IF($E96="","Missing Limit",IF(AND($D96="No",$F96&gt;0),"Inactive Instructor in Use",IF($G96&gt;$E96,"Over Weekly Limit","Ready")))))</f>
        <v/>
      </c>
    </row>
    <row r="97">
      <c r="A97" s="5" t="n"/>
      <c r="B97" s="5" t="n"/>
      <c r="C97" s="5" t="n"/>
      <c r="D97" s="5" t="n"/>
      <c r="E97" s="30" t="n"/>
      <c r="F97" s="17">
        <f>IF($A97="","",COUNTIFS('Course Schedule'!$U$6:$U$155,$A97,'Course Schedule'!$G$6:$G$155,"&lt;&gt;Canceled"))</f>
        <v/>
      </c>
      <c r="G97" s="16">
        <f>IF($A97="","",SUMIFS('Course Schedule'!$X$6:$X$155,'Course Schedule'!$U$6:$U$155,$A97,'Course Schedule'!$G$6:$G$155,"&lt;&gt;Canceled"))</f>
        <v/>
      </c>
      <c r="H97" s="17">
        <f>IF($A97="","",IF(COUNTIF($A$6:$A$101,$A97)&gt;1,"Duplicate Instructor ID",IF($E97="","Missing Limit",IF(AND($D97="No",$F97&gt;0),"Inactive Instructor in Use",IF($G97&gt;$E97,"Over Weekly Limit","Ready")))))</f>
        <v/>
      </c>
    </row>
    <row r="98">
      <c r="A98" s="5" t="n"/>
      <c r="B98" s="5" t="n"/>
      <c r="C98" s="5" t="n"/>
      <c r="D98" s="5" t="n"/>
      <c r="E98" s="30" t="n"/>
      <c r="F98" s="17">
        <f>IF($A98="","",COUNTIFS('Course Schedule'!$U$6:$U$155,$A98,'Course Schedule'!$G$6:$G$155,"&lt;&gt;Canceled"))</f>
        <v/>
      </c>
      <c r="G98" s="16">
        <f>IF($A98="","",SUMIFS('Course Schedule'!$X$6:$X$155,'Course Schedule'!$U$6:$U$155,$A98,'Course Schedule'!$G$6:$G$155,"&lt;&gt;Canceled"))</f>
        <v/>
      </c>
      <c r="H98" s="17">
        <f>IF($A98="","",IF(COUNTIF($A$6:$A$101,$A98)&gt;1,"Duplicate Instructor ID",IF($E98="","Missing Limit",IF(AND($D98="No",$F98&gt;0),"Inactive Instructor in Use",IF($G98&gt;$E98,"Over Weekly Limit","Ready")))))</f>
        <v/>
      </c>
    </row>
    <row r="99">
      <c r="A99" s="5" t="n"/>
      <c r="B99" s="5" t="n"/>
      <c r="C99" s="5" t="n"/>
      <c r="D99" s="5" t="n"/>
      <c r="E99" s="30" t="n"/>
      <c r="F99" s="17">
        <f>IF($A99="","",COUNTIFS('Course Schedule'!$U$6:$U$155,$A99,'Course Schedule'!$G$6:$G$155,"&lt;&gt;Canceled"))</f>
        <v/>
      </c>
      <c r="G99" s="16">
        <f>IF($A99="","",SUMIFS('Course Schedule'!$X$6:$X$155,'Course Schedule'!$U$6:$U$155,$A99,'Course Schedule'!$G$6:$G$155,"&lt;&gt;Canceled"))</f>
        <v/>
      </c>
      <c r="H99" s="17">
        <f>IF($A99="","",IF(COUNTIF($A$6:$A$101,$A99)&gt;1,"Duplicate Instructor ID",IF($E99="","Missing Limit",IF(AND($D99="No",$F99&gt;0),"Inactive Instructor in Use",IF($G99&gt;$E99,"Over Weekly Limit","Ready")))))</f>
        <v/>
      </c>
    </row>
    <row r="100">
      <c r="A100" s="5" t="n"/>
      <c r="B100" s="5" t="n"/>
      <c r="C100" s="5" t="n"/>
      <c r="D100" s="5" t="n"/>
      <c r="E100" s="30" t="n"/>
      <c r="F100" s="17">
        <f>IF($A100="","",COUNTIFS('Course Schedule'!$U$6:$U$155,$A100,'Course Schedule'!$G$6:$G$155,"&lt;&gt;Canceled"))</f>
        <v/>
      </c>
      <c r="G100" s="16">
        <f>IF($A100="","",SUMIFS('Course Schedule'!$X$6:$X$155,'Course Schedule'!$U$6:$U$155,$A100,'Course Schedule'!$G$6:$G$155,"&lt;&gt;Canceled"))</f>
        <v/>
      </c>
      <c r="H100" s="17">
        <f>IF($A100="","",IF(COUNTIF($A$6:$A$101,$A100)&gt;1,"Duplicate Instructor ID",IF($E100="","Missing Limit",IF(AND($D100="No",$F100&gt;0),"Inactive Instructor in Use",IF($G100&gt;$E100,"Over Weekly Limit","Ready")))))</f>
        <v/>
      </c>
    </row>
    <row r="101">
      <c r="A101" s="5" t="n"/>
      <c r="B101" s="5" t="n"/>
      <c r="C101" s="5" t="n"/>
      <c r="D101" s="5" t="n"/>
      <c r="E101" s="30" t="n"/>
      <c r="F101" s="17">
        <f>IF($A101="","",COUNTIFS('Course Schedule'!$U$6:$U$155,$A101,'Course Schedule'!$G$6:$G$155,"&lt;&gt;Canceled"))</f>
        <v/>
      </c>
      <c r="G101" s="16">
        <f>IF($A101="","",SUMIFS('Course Schedule'!$X$6:$X$155,'Course Schedule'!$U$6:$U$155,$A101,'Course Schedule'!$G$6:$G$155,"&lt;&gt;Canceled"))</f>
        <v/>
      </c>
      <c r="H101" s="17">
        <f>IF($A101="","",IF(COUNTIF($A$6:$A$101,$A101)&gt;1,"Duplicate Instructor ID",IF($E101="","Missing Limit",IF(AND($D101="No",$F101&gt;0),"Inactive Instructor in Use",IF($G101&gt;$E101,"Over Weekly Limit","Ready")))))</f>
        <v/>
      </c>
    </row>
  </sheetData>
  <mergeCells count="1">
    <mergeCell ref="A1:H1"/>
  </mergeCells>
  <conditionalFormatting sqref="A6:H101">
    <cfRule type="expression" priority="1" dxfId="1" stopIfTrue="1">
      <formula>$H6="Duplicate Instructor ID"</formula>
    </cfRule>
    <cfRule type="expression" priority="2" dxfId="2" stopIfTrue="1">
      <formula>$H6="Inactive Instructor in Use"</formula>
    </cfRule>
    <cfRule type="expression" priority="3" dxfId="1" stopIfTrue="1">
      <formula>$H6="Over Weekly Limit"</formula>
    </cfRule>
  </conditionalFormatting>
  <conditionalFormatting sqref="H6:H101">
    <cfRule type="expression" priority="4" dxfId="5">
      <formula>$H6="Ready"</formula>
    </cfRule>
  </conditionalFormatting>
  <dataValidations count="3">
    <dataValidation sqref="C6:C101" showDropDown="0" showInputMessage="1" showErrorMessage="1" allowBlank="0" errorTitle="Invalid Entry" error="Select a value from the list." promptTitle="Validated Entry" prompt="Choose an available value." type="list">
      <formula1>=INDIRECT("'Instructions'!$K$6:$K$25")</formula1>
    </dataValidation>
    <dataValidation sqref="D6:D101" showDropDown="0" showInputMessage="1" showErrorMessage="1" allowBlank="0" errorTitle="Invalid Entry" error="Select a value from the list." promptTitle="Validated Entry" prompt="Choose an available value." type="list">
      <formula1>"Yes,No"</formula1>
    </dataValidation>
    <dataValidation sqref="E6:E101" showDropDown="0" showInputMessage="0" showErrorMessage="1" allowBlank="0" error="Enter a value from 0 through 40." type="decimal" operator="between">
      <formula1>0</formula1>
      <formula2>40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2" customWidth="1" min="1" max="1"/>
    <col width="23" customWidth="1" min="10" max="10"/>
    <col width="23" customWidth="1" min="11" max="11"/>
    <col width="23" customWidth="1" min="12" max="12"/>
    <col width="23" customWidth="1" min="13" max="13"/>
    <col width="23" customWidth="1" min="14" max="14"/>
    <col width="23" customWidth="1" min="15" max="15"/>
    <col width="23" customWidth="1" min="16" max="16"/>
    <col width="23" customWidth="1" min="17" max="17"/>
    <col width="23" customWidth="1" min="18" max="18"/>
    <col width="23" customWidth="1" min="19" max="19"/>
  </cols>
  <sheetData>
    <row r="1" ht="31" customHeight="1">
      <c r="A1" s="1" t="inlineStr">
        <is>
          <t>Instructions</t>
        </is>
      </c>
    </row>
    <row r="2" ht="31" customHeight="1">
      <c r="A2" s="3" t="inlineStr">
        <is>
          <t>Use this planning workbook to review section assignments, capacity, and scheduling conflicts.</t>
        </is>
      </c>
    </row>
    <row r="4">
      <c r="A4" s="20" t="inlineStr">
        <is>
          <t>Getting Started</t>
        </is>
      </c>
      <c r="J4" s="21" t="inlineStr">
        <is>
          <t>Editable Validation Lists</t>
        </is>
      </c>
    </row>
    <row r="5">
      <c r="A5" s="22" t="inlineStr">
        <is>
          <t>1. Maintain room records on the Rooms sheet.</t>
        </is>
      </c>
      <c r="J5" s="23" t="inlineStr">
        <is>
          <t>Terms</t>
        </is>
      </c>
      <c r="K5" s="23" t="inlineStr">
        <is>
          <t>Departments</t>
        </is>
      </c>
      <c r="L5" s="23" t="inlineStr">
        <is>
          <t>Status</t>
        </is>
      </c>
      <c r="M5" s="23" t="inlineStr">
        <is>
          <t>Delivery Mode</t>
        </is>
      </c>
      <c r="N5" s="23" t="inlineStr">
        <is>
          <t>Yes or No</t>
        </is>
      </c>
      <c r="O5" s="23" t="inlineStr">
        <is>
          <t>Meeting Day Entry</t>
        </is>
      </c>
      <c r="P5" s="23" t="inlineStr">
        <is>
          <t>Room Type</t>
        </is>
      </c>
      <c r="Q5" s="24" t="inlineStr"/>
      <c r="R5" s="23" t="inlineStr">
        <is>
          <t>Dashboard Status</t>
        </is>
      </c>
      <c r="S5" s="23" t="inlineStr">
        <is>
          <t>Dashboard Term</t>
        </is>
      </c>
    </row>
    <row r="6">
      <c r="A6" s="22" t="inlineStr">
        <is>
          <t>2. Maintain instructor records on the Instructors sheet.</t>
        </is>
      </c>
      <c r="J6" s="5" t="inlineStr">
        <is>
          <t>Spring 2027</t>
        </is>
      </c>
      <c r="K6" s="5" t="inlineStr">
        <is>
          <t>Arts and Humanities</t>
        </is>
      </c>
      <c r="L6" s="25" t="inlineStr">
        <is>
          <t>Draft</t>
        </is>
      </c>
      <c r="M6" s="25" t="inlineStr">
        <is>
          <t>In Person</t>
        </is>
      </c>
      <c r="N6" s="25" t="inlineStr">
        <is>
          <t>Yes</t>
        </is>
      </c>
      <c r="O6" s="25" t="inlineStr">
        <is>
          <t>Yes</t>
        </is>
      </c>
      <c r="P6" s="25" t="inlineStr">
        <is>
          <t>Classroom</t>
        </is>
      </c>
      <c r="R6" s="25" t="inlineStr">
        <is>
          <t>All Statuses</t>
        </is>
      </c>
      <c r="S6" s="25" t="inlineStr">
        <is>
          <t>All Terms</t>
        </is>
      </c>
    </row>
    <row r="7">
      <c r="A7" s="22" t="inlineStr">
        <is>
          <t>3. Enter or import one section per row on Course Schedule.</t>
        </is>
      </c>
      <c r="J7" s="5" t="inlineStr">
        <is>
          <t>Summer 2027</t>
        </is>
      </c>
      <c r="K7" s="5" t="inlineStr">
        <is>
          <t>Business</t>
        </is>
      </c>
      <c r="L7" s="25" t="inlineStr">
        <is>
          <t>Confirmed</t>
        </is>
      </c>
      <c r="M7" s="25" t="inlineStr">
        <is>
          <t>Hybrid</t>
        </is>
      </c>
      <c r="N7" s="25" t="inlineStr">
        <is>
          <t>No</t>
        </is>
      </c>
      <c r="O7" s="25" t="n"/>
      <c r="P7" s="25" t="inlineStr">
        <is>
          <t>Computer Lab</t>
        </is>
      </c>
      <c r="R7" s="25" t="inlineStr">
        <is>
          <t>Draft</t>
        </is>
      </c>
      <c r="S7" s="25" t="inlineStr">
        <is>
          <t>Spring 2027</t>
        </is>
      </c>
    </row>
    <row r="8">
      <c r="A8" s="22" t="inlineStr">
        <is>
          <t>4. Mark each recurring meeting day with Yes.</t>
        </is>
      </c>
      <c r="J8" s="5" t="inlineStr">
        <is>
          <t>Fall 2027</t>
        </is>
      </c>
      <c r="K8" s="5" t="inlineStr">
        <is>
          <t>Continuing Education</t>
        </is>
      </c>
      <c r="L8" s="25" t="inlineStr">
        <is>
          <t>Canceled</t>
        </is>
      </c>
      <c r="M8" s="25" t="inlineStr">
        <is>
          <t>Online</t>
        </is>
      </c>
      <c r="N8" s="25" t="n"/>
      <c r="O8" s="25" t="n"/>
      <c r="P8" s="25" t="inlineStr">
        <is>
          <t>Science Lab</t>
        </is>
      </c>
      <c r="R8" s="25" t="inlineStr">
        <is>
          <t>Confirmed</t>
        </is>
      </c>
      <c r="S8" s="25" t="inlineStr">
        <is>
          <t>Summer 2027</t>
        </is>
      </c>
    </row>
    <row r="9">
      <c r="A9" s="22" t="inlineStr">
        <is>
          <t>5. Review conflicts, capacity warnings, and missing-field alerts.</t>
        </is>
      </c>
      <c r="J9" s="5" t="inlineStr">
        <is>
          <t>Winter 2028</t>
        </is>
      </c>
      <c r="K9" s="5" t="inlineStr">
        <is>
          <t>Health Sciences</t>
        </is>
      </c>
      <c r="L9" s="25" t="n"/>
      <c r="M9" s="25" t="n"/>
      <c r="N9" s="25" t="n"/>
      <c r="O9" s="25" t="n"/>
      <c r="P9" s="25" t="inlineStr">
        <is>
          <t>Seminar Room</t>
        </is>
      </c>
      <c r="R9" s="25" t="inlineStr">
        <is>
          <t>Canceled</t>
        </is>
      </c>
      <c r="S9" s="25" t="inlineStr">
        <is>
          <t>Fall 2027</t>
        </is>
      </c>
    </row>
    <row r="10">
      <c r="A10" s="22" t="inlineStr">
        <is>
          <t>6. Use Dashboard filters to review a term or section status.</t>
        </is>
      </c>
      <c r="J10" s="5" t="n"/>
      <c r="K10" s="5" t="inlineStr">
        <is>
          <t>Information Technology</t>
        </is>
      </c>
      <c r="L10" s="25" t="n"/>
      <c r="M10" s="25" t="n"/>
      <c r="N10" s="25" t="n"/>
      <c r="O10" s="25" t="n"/>
      <c r="P10" s="25" t="inlineStr">
        <is>
          <t>Training Room</t>
        </is>
      </c>
      <c r="R10" s="25" t="n"/>
      <c r="S10" s="25" t="inlineStr">
        <is>
          <t>Winter 2028</t>
        </is>
      </c>
    </row>
    <row r="11">
      <c r="A11" s="22" t="inlineStr">
        <is>
          <t>7. Resolve alerts before treating the schedule as final.</t>
        </is>
      </c>
      <c r="J11" s="5" t="n"/>
      <c r="K11" s="5" t="inlineStr">
        <is>
          <t>Professional Studies</t>
        </is>
      </c>
      <c r="L11" s="25" t="n"/>
      <c r="M11" s="25" t="n"/>
      <c r="N11" s="25" t="n"/>
      <c r="O11" s="25" t="n"/>
      <c r="P11" s="25" t="n"/>
      <c r="R11" s="25" t="n"/>
      <c r="S11" s="25" t="n"/>
    </row>
    <row r="12">
      <c r="J12" s="5" t="n"/>
      <c r="K12" s="5" t="inlineStr">
        <is>
          <t>Science and Engineering</t>
        </is>
      </c>
      <c r="L12" s="25" t="n"/>
      <c r="M12" s="25" t="n"/>
      <c r="N12" s="25" t="n"/>
      <c r="O12" s="25" t="n"/>
      <c r="P12" s="25" t="n"/>
      <c r="R12" s="25" t="n"/>
      <c r="S12" s="25" t="n"/>
    </row>
    <row r="13">
      <c r="J13" s="5" t="n"/>
      <c r="K13" s="5" t="n"/>
      <c r="L13" s="25" t="n"/>
      <c r="M13" s="25" t="n"/>
      <c r="N13" s="25" t="n"/>
      <c r="O13" s="25" t="n"/>
      <c r="P13" s="25" t="n"/>
      <c r="R13" s="25" t="n"/>
      <c r="S13" s="25" t="n"/>
    </row>
    <row r="14">
      <c r="A14" s="20" t="inlineStr">
        <is>
          <t>Scheduling Rules</t>
        </is>
      </c>
      <c r="J14" s="5" t="n"/>
      <c r="K14" s="5" t="n"/>
      <c r="L14" s="25" t="n"/>
      <c r="M14" s="25" t="n"/>
      <c r="N14" s="25" t="n"/>
      <c r="O14" s="25" t="n"/>
      <c r="P14" s="25" t="n"/>
      <c r="R14" s="25" t="n"/>
      <c r="S14" s="25" t="n"/>
    </row>
    <row r="15">
      <c r="A15" s="26" t="inlineStr">
        <is>
          <t>• Meetings conflict only when dates, times, and at least one weekday overlap.</t>
        </is>
      </c>
      <c r="J15" s="5" t="n"/>
      <c r="K15" s="5" t="n"/>
      <c r="L15" s="25" t="n"/>
      <c r="M15" s="25" t="n"/>
      <c r="N15" s="25" t="n"/>
      <c r="O15" s="25" t="n"/>
      <c r="P15" s="25" t="n"/>
      <c r="R15" s="25" t="n"/>
      <c r="S15" s="25" t="n"/>
    </row>
    <row r="16">
      <c r="A16" s="26" t="inlineStr">
        <is>
          <t>• Meetings that touch at the boundary do not conflict.</t>
        </is>
      </c>
      <c r="J16" s="5" t="n"/>
      <c r="K16" s="5" t="n"/>
      <c r="L16" s="25" t="n"/>
      <c r="M16" s="25" t="n"/>
      <c r="N16" s="25" t="n"/>
      <c r="O16" s="25" t="n"/>
      <c r="P16" s="25" t="n"/>
      <c r="R16" s="25" t="n"/>
      <c r="S16" s="25" t="n"/>
    </row>
    <row r="17">
      <c r="A17" s="26" t="inlineStr">
        <is>
          <t>• Online sections do not require rooms but can have instructor conflicts.</t>
        </is>
      </c>
      <c r="J17" s="5" t="n"/>
      <c r="K17" s="5" t="n"/>
      <c r="L17" s="25" t="n"/>
      <c r="M17" s="25" t="n"/>
      <c r="N17" s="25" t="n"/>
      <c r="O17" s="25" t="n"/>
      <c r="P17" s="25" t="n"/>
      <c r="R17" s="25" t="n"/>
      <c r="S17" s="25" t="n"/>
    </row>
    <row r="18">
      <c r="A18" s="26" t="inlineStr">
        <is>
          <t>• In Person and Hybrid sections require a room.</t>
        </is>
      </c>
      <c r="J18" s="5" t="n"/>
      <c r="K18" s="5" t="n"/>
      <c r="L18" s="25" t="n"/>
      <c r="M18" s="25" t="n"/>
      <c r="N18" s="25" t="n"/>
      <c r="O18" s="25" t="n"/>
      <c r="P18" s="25" t="n"/>
      <c r="R18" s="25" t="n"/>
      <c r="S18" s="25" t="n"/>
    </row>
    <row r="19">
      <c r="A19" s="26" t="inlineStr">
        <is>
          <t>• Canceled sections are excluded from conflicts, room usage, instructor load, and active dashboard totals.</t>
        </is>
      </c>
      <c r="J19" s="5" t="n"/>
      <c r="K19" s="5" t="n"/>
      <c r="L19" s="25" t="n"/>
      <c r="M19" s="25" t="n"/>
      <c r="N19" s="25" t="n"/>
      <c r="O19" s="25" t="n"/>
      <c r="P19" s="25" t="n"/>
      <c r="R19" s="25" t="n"/>
      <c r="S19" s="25" t="n"/>
    </row>
    <row r="20">
      <c r="A20" s="26" t="inlineStr">
        <is>
          <t>• Overnight meetings are not supported.</t>
        </is>
      </c>
      <c r="J20" s="5" t="n"/>
      <c r="K20" s="5" t="n"/>
      <c r="L20" s="25" t="n"/>
      <c r="M20" s="25" t="n"/>
      <c r="N20" s="25" t="n"/>
      <c r="O20" s="25" t="n"/>
      <c r="P20" s="25" t="n"/>
      <c r="R20" s="25" t="n"/>
      <c r="S20" s="25" t="n"/>
    </row>
    <row r="21">
      <c r="A21" s="26" t="inlineStr">
        <is>
          <t>• Split meeting patterns with different times should use separate rows with distinct Section IDs.</t>
        </is>
      </c>
      <c r="J21" s="5" t="n"/>
      <c r="K21" s="5" t="n"/>
      <c r="L21" s="25" t="n"/>
      <c r="M21" s="25" t="n"/>
      <c r="N21" s="25" t="n"/>
      <c r="O21" s="25" t="n"/>
      <c r="P21" s="25" t="n"/>
      <c r="R21" s="25" t="n"/>
      <c r="S21" s="25" t="n"/>
    </row>
    <row r="22">
      <c r="J22" s="5" t="n"/>
      <c r="K22" s="5" t="n"/>
      <c r="L22" s="25" t="n"/>
      <c r="M22" s="25" t="n"/>
      <c r="N22" s="25" t="n"/>
      <c r="O22" s="25" t="n"/>
      <c r="P22" s="25" t="n"/>
      <c r="R22" s="25" t="n"/>
      <c r="S22" s="25" t="n"/>
    </row>
    <row r="23">
      <c r="J23" s="5" t="n"/>
      <c r="K23" s="5" t="n"/>
      <c r="L23" s="25" t="n"/>
      <c r="M23" s="25" t="n"/>
      <c r="N23" s="25" t="n"/>
      <c r="O23" s="25" t="n"/>
      <c r="P23" s="25" t="n"/>
      <c r="R23" s="25" t="n"/>
      <c r="S23" s="25" t="n"/>
    </row>
    <row r="24">
      <c r="A24" s="21" t="inlineStr">
        <is>
          <t>Review Checklist</t>
        </is>
      </c>
      <c r="J24" s="5" t="n"/>
      <c r="K24" s="5" t="n"/>
      <c r="L24" s="25" t="n"/>
      <c r="M24" s="25" t="n"/>
      <c r="N24" s="25" t="n"/>
      <c r="O24" s="25" t="n"/>
      <c r="P24" s="25" t="n"/>
      <c r="R24" s="25" t="n"/>
      <c r="S24" s="25" t="n"/>
    </row>
    <row r="25">
      <c r="A25" s="22" t="inlineStr">
        <is>
          <t>☐  All active sections have complete dates and times.</t>
        </is>
      </c>
      <c r="J25" s="5" t="n"/>
      <c r="K25" s="5" t="n"/>
      <c r="L25" s="25" t="n"/>
      <c r="M25" s="25" t="n"/>
      <c r="N25" s="25" t="n"/>
      <c r="O25" s="25" t="n"/>
      <c r="P25" s="25" t="n"/>
      <c r="R25" s="25" t="n"/>
      <c r="S25" s="25" t="n"/>
    </row>
    <row r="26">
      <c r="A26" s="22" t="inlineStr">
        <is>
          <t>☐  Every active section has at least one meeting day.</t>
        </is>
      </c>
    </row>
    <row r="27">
      <c r="A27" s="22" t="inlineStr">
        <is>
          <t>☐  In Person and Hybrid sections have a valid room.</t>
        </is>
      </c>
    </row>
    <row r="28">
      <c r="A28" s="22" t="inlineStr">
        <is>
          <t>☐  Room and instructor conflicts have been reviewed.</t>
        </is>
      </c>
    </row>
    <row r="29">
      <c r="A29" s="22" t="inlineStr">
        <is>
          <t>☐  Expected enrollment does not exceed room capacity without review.</t>
        </is>
      </c>
    </row>
    <row r="30">
      <c r="A30" s="22" t="inlineStr">
        <is>
          <t>☐  Instructor weekly hours are within the planning limit.</t>
        </is>
      </c>
    </row>
    <row r="31">
      <c r="A31" s="22" t="inlineStr">
        <is>
          <t>☐  Duplicate IDs have been corrected.</t>
        </is>
      </c>
    </row>
    <row r="32">
      <c r="A32" s="22" t="inlineStr">
        <is>
          <t>☐  Dashboard filters show the intended term and status.</t>
        </is>
      </c>
    </row>
  </sheetData>
  <mergeCells count="1">
    <mergeCell ref="A1:S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2026-09-07T02:13:32Z</dcterms:created>
  <dcterms:modified xmlns:dcterms="http://purl.org/dc/terms/" xmlns:xsi="http://www.w3.org/2001/XMLSchema-instance" xsi:type="dcterms:W3CDTF">2026-09-07T02:13:34+00:00Z</dcterms:modified>
</cp:coreProperties>
</file>