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Clearance Tracker" sheetId="2" state="visible" r:id="rId2"/>
    <sheet xmlns:r="http://schemas.openxmlformats.org/officeDocument/2006/relationships" name="Rules &amp; Lists" sheetId="3" state="visible" r:id="rId3"/>
    <sheet xmlns:r="http://schemas.openxmlformats.org/officeDocument/2006/relationships" name="Instructions" sheetId="4" state="visible" r:id="rId4"/>
  </sheets>
  <definedNames>
    <definedName name="_xlnm._FilterDatabase" localSheetId="1" hidden="1">'Clearance Tracker'!$A$5:$U$205</definedName>
    <definedName name="_xlnm._FilterDatabase" localSheetId="2" hidden="1">'Rules &amp; Lists'!$A$4:$I$24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666666"/>
      <sz val="10"/>
    </font>
    <font>
      <name val="Calibri"/>
      <b val="1"/>
      <color rgb="0024343B"/>
      <sz val="11"/>
    </font>
    <font>
      <name val="Calibri"/>
      <b val="1"/>
      <color rgb="00FFFFFF"/>
      <sz val="11"/>
    </font>
    <font>
      <name val="Calibri"/>
      <b val="1"/>
      <color rgb="001F4E78"/>
      <sz val="18"/>
    </font>
    <font>
      <name val="Calibri"/>
      <b val="1"/>
      <color rgb="009C0006"/>
      <sz val="11"/>
    </font>
  </fonts>
  <fills count="11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D9EAF7"/>
      </patternFill>
    </fill>
    <fill>
      <patternFill patternType="solid">
        <fgColor rgb="002F6F73"/>
      </patternFill>
    </fill>
    <fill>
      <patternFill patternType="solid">
        <fgColor rgb="00FFFFFF"/>
      </patternFill>
    </fill>
    <fill>
      <patternFill patternType="solid">
        <fgColor rgb="00183B4E"/>
      </patternFill>
    </fill>
    <fill>
      <patternFill patternType="solid">
        <fgColor rgb="00F3F7F6"/>
      </patternFill>
    </fill>
    <fill>
      <patternFill patternType="solid">
        <fgColor rgb="00FFF1C9"/>
      </patternFill>
    </fill>
    <fill>
      <patternFill patternType="solid">
        <fgColor rgb="00E7E6E6"/>
      </patternFill>
    </fill>
    <fill>
      <patternFill patternType="solid">
        <fgColor rgb="00FCE4D6"/>
      </patternFill>
    </fill>
  </fills>
  <borders count="11">
    <border>
      <left/>
      <right/>
      <top/>
      <bottom/>
      <diagonal/>
    </border>
    <border>
      <left style="thin">
        <color rgb="00C9D7D9"/>
      </left>
      <right style="thin">
        <color rgb="00C9D7D9"/>
      </right>
      <top style="thin">
        <color rgb="00C9D7D9"/>
      </top>
      <bottom style="thin">
        <color rgb="00C9D7D9"/>
      </bottom>
    </border>
    <border>
      <left/>
      <right/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/>
      <diagonal/>
    </border>
    <border>
      <left/>
      <right style="thin">
        <color rgb="00C9D7D9"/>
      </right>
      <top style="thin">
        <color rgb="00C9D7D9"/>
      </top>
      <bottom style="thin">
        <color rgb="00C9D7D9"/>
      </bottom>
      <diagonal/>
    </border>
    <border>
      <left/>
      <right/>
      <top style="thin">
        <color rgb="00C9D7D9"/>
      </top>
      <bottom style="thin">
        <color rgb="00C9D7D9"/>
      </bottom>
      <diagonal/>
    </border>
    <border>
      <left style="thin">
        <color rgb="00C9D7D9"/>
      </left>
      <right/>
      <top/>
      <bottom/>
      <diagonal/>
    </border>
    <border>
      <left/>
      <right style="thin">
        <color rgb="00C9D7D9"/>
      </right>
      <top/>
      <bottom/>
      <diagonal/>
    </border>
    <border>
      <left style="thin">
        <color rgb="00C9D7D9"/>
      </left>
      <right/>
      <top/>
      <bottom style="thin">
        <color rgb="00C9D7D9"/>
      </bottom>
      <diagonal/>
    </border>
    <border>
      <left/>
      <right/>
      <top/>
      <bottom style="thin">
        <color rgb="00C9D7D9"/>
      </bottom>
      <diagonal/>
    </border>
    <border>
      <left/>
      <right style="thin">
        <color rgb="00C9D7D9"/>
      </right>
      <top/>
      <bottom style="thin">
        <color rgb="00C9D7D9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pivotButton="0" quotePrefix="0" xfId="0"/>
    <xf numFmtId="164" fontId="0" fillId="3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0" fillId="0" borderId="1" pivotButton="0" quotePrefix="0" xfId="0"/>
    <xf numFmtId="0" fontId="5" fillId="5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0" fontId="0" fillId="7" borderId="1" applyAlignment="1" pivotButton="0" quotePrefix="0" xfId="0">
      <alignment horizontal="left" vertical="center"/>
    </xf>
    <xf numFmtId="0" fontId="0" fillId="7" borderId="1" applyAlignment="1" pivotButton="0" quotePrefix="0" xfId="0">
      <alignment horizontal="center" vertical="center"/>
    </xf>
    <xf numFmtId="0" fontId="0" fillId="5" borderId="1" applyAlignment="1" pivotButton="0" quotePrefix="0" xfId="0">
      <alignment horizontal="left" vertical="center"/>
    </xf>
    <xf numFmtId="0" fontId="0" fillId="5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top" wrapText="1"/>
    </xf>
    <xf numFmtId="0" fontId="6" fillId="10" borderId="0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 wrapText="1"/>
    </xf>
    <xf numFmtId="0" fontId="0" fillId="8" borderId="1" applyAlignment="1" pivotButton="0" quotePrefix="0" xfId="0">
      <alignment horizontal="left" vertical="center"/>
    </xf>
    <xf numFmtId="164" fontId="0" fillId="8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top" wrapText="1"/>
    </xf>
    <xf numFmtId="1" fontId="0" fillId="8" borderId="1" applyAlignment="1" pivotButton="0" quotePrefix="0" xfId="0">
      <alignment horizontal="left" vertical="center"/>
    </xf>
    <xf numFmtId="164" fontId="0" fillId="3" borderId="1" applyAlignment="1" pivotButton="0" quotePrefix="0" xfId="0">
      <alignment horizontal="left" vertical="center"/>
    </xf>
    <xf numFmtId="1" fontId="0" fillId="3" borderId="1" applyAlignment="1" pivotButton="0" quotePrefix="0" xfId="0">
      <alignment horizontal="left" vertical="center"/>
    </xf>
    <xf numFmtId="0" fontId="0" fillId="8" borderId="1" applyAlignment="1" pivotButton="0" quotePrefix="0" xfId="0">
      <alignment horizontal="left" vertical="top" wrapText="1"/>
    </xf>
    <xf numFmtId="0" fontId="4" fillId="4" borderId="0" pivotButton="0" quotePrefix="0" xfId="0"/>
    <xf numFmtId="0" fontId="3" fillId="9" borderId="1" pivotButton="0" quotePrefix="0" xfId="0"/>
    <xf numFmtId="0" fontId="2" fillId="0" borderId="1" pivotButton="0" quotePrefix="0" xfId="0"/>
    <xf numFmtId="0" fontId="4" fillId="6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top" wrapText="1"/>
    </xf>
    <xf numFmtId="0" fontId="4" fillId="4" borderId="1" pivotButton="0" quotePrefix="0" xfId="0"/>
    <xf numFmtId="0" fontId="3" fillId="5" borderId="1" pivotButton="0" quotePrefix="0" xfId="0"/>
    <xf numFmtId="0" fontId="0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3" fillId="7" borderId="1" pivotButton="0" quotePrefix="0" xfId="0"/>
    <xf numFmtId="0" fontId="0" fillId="7" borderId="1" applyAlignment="1" pivotButton="0" quotePrefix="0" xfId="0">
      <alignment horizontal="left" vertical="top" wrapText="1"/>
    </xf>
    <xf numFmtId="0" fontId="0" fillId="7" borderId="1" pivotButton="0" quotePrefix="0" xfId="0"/>
    <xf numFmtId="0" fontId="6" fillId="10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</cellXfs>
  <cellStyles count="1">
    <cellStyle name="Normal" xfId="0" builtinId="0" hidden="0"/>
  </cellStyles>
  <dxfs count="9">
    <dxf>
      <fill>
        <patternFill patternType="solid">
          <fgColor rgb="00E2F0D9"/>
        </patternFill>
      </fill>
    </dxf>
    <dxf>
      <fill>
        <patternFill patternType="solid">
          <fgColor rgb="00FFF1C9"/>
        </patternFill>
      </fill>
    </dxf>
    <dxf>
      <fill>
        <patternFill patternType="solid">
          <fgColor rgb="00FCE4D6"/>
        </patternFill>
      </fill>
    </dxf>
    <dxf>
      <fill>
        <patternFill patternType="solid">
          <fgColor rgb="00D9EAF7"/>
        </patternFill>
      </fill>
    </dxf>
    <dxf>
      <fill>
        <patternFill patternType="solid">
          <fgColor rgb="00E7E6E6"/>
        </patternFill>
      </fill>
    </dxf>
    <dxf>
      <font>
        <name val="Calibri"/>
        <b val="1"/>
        <color rgb="009C0006"/>
        <sz val="11"/>
      </font>
      <fill>
        <patternFill patternType="solid">
          <fgColor rgb="00FCE4D6"/>
        </patternFill>
      </fill>
    </dxf>
    <dxf>
      <border>
        <left style="medium">
          <color rgb="00B7473A"/>
        </left>
      </border>
    </dxf>
    <dxf>
      <font>
        <name val="Calibri"/>
        <b val="1"/>
        <color rgb="00FFFFFF"/>
        <sz val="11"/>
      </font>
      <fill>
        <patternFill patternType="solid">
          <fgColor rgb="00B7473A"/>
        </patternFill>
      </fill>
    </dxf>
    <dxf>
      <font>
        <name val="Calibri"/>
        <color rgb="00666666"/>
        <sz val="10"/>
      </font>
      <fill>
        <patternFill patternType="solid">
          <fgColor rgb="00E7E6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Clearance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'Dashboard'!$A$15:$A$21</f>
            </numRef>
          </cat>
          <val>
            <numRef>
              <f>'Dashboard'!$B$15:$B$21</f>
            </numRef>
          </val>
        </ser>
        <dLbls>
          <showVal val="1"/>
        </dLbls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Requests by Target Course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'Dashboard'!E14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'Dashboard'!$D$15:$D$18</f>
            </numRef>
          </cat>
          <val>
            <numRef>
              <f>'Dashboard'!$E$15:$E$18</f>
            </numRef>
          </val>
        </ser>
        <dLbls>
          <showVal val="1"/>
        </dLbls>
        <gapWidth val="6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432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5</col>
      <colOff>0</colOff>
      <row>22</row>
      <rowOff>0</rowOff>
    </from>
    <ext cx="4320000" cy="2592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Clearance" displayName="tblClearance" ref="A5:U205" headerRowCount="1">
  <autoFilter ref="A5:U205"/>
  <tableColumns count="21">
    <tableColumn id="1" name="Request ID"/>
    <tableColumn id="2" name="Learner Alias"/>
    <tableColumn id="3" name="Request Date"/>
    <tableColumn id="4" name="Term"/>
    <tableColumn id="5" name="Route Code"/>
    <tableColumn id="6" name="Target Course"/>
    <tableColumn id="7" name="Requirement Summary"/>
    <tableColumn id="8" name="Evidence Received"/>
    <tableColumn id="9" name="Evidence Date"/>
    <tableColumn id="10" name="Evidence Grade"/>
    <tableColumn id="11" name="Evidence Score"/>
    <tableColumn id="12" name="Evidence Assessment"/>
    <tableColumn id="13" name="Reviewer"/>
    <tableColumn id="14" name="Review Status"/>
    <tableColumn id="15" name="Decision Date"/>
    <tableColumn id="16" name="Valid Through"/>
    <tableColumn id="17" name="Days Open"/>
    <tableColumn id="18" name="Clearance Status"/>
    <tableColumn id="19" name="Follow-Up Date"/>
    <tableColumn id="20" name="Notes"/>
    <tableColumn id="21" name="Data Check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blRoutes" displayName="tblRoutes" ref="A4:I24" headerRowCount="1">
  <autoFilter ref="A4:I24"/>
  <tableColumns count="9">
    <tableColumn id="1" name="Route Code"/>
    <tableColumn id="2" name="Target Course"/>
    <tableColumn id="3" name="Evidence Route"/>
    <tableColumn id="4" name="Criterion Type"/>
    <tableColumn id="5" name="Minimum Grade"/>
    <tableColumn id="6" name="Minimum Score"/>
    <tableColumn id="7" name="Validity Months"/>
    <tableColumn id="8" name="Requirement Summary"/>
    <tableColumn id="9" name="Acti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101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8" customWidth="1" min="3" max="3"/>
    <col width="15" customWidth="1" min="4" max="4"/>
    <col width="20" customWidth="1" min="5" max="5"/>
    <col width="12" customWidth="1" min="6" max="6"/>
    <col width="20" customWidth="1" min="7" max="7"/>
    <col width="12" customWidth="1" min="8" max="8"/>
    <col width="4" customWidth="1" min="9" max="9"/>
    <col width="4" customWidth="1" min="10" max="10"/>
  </cols>
  <sheetData>
    <row r="1" ht="28" customHeight="1">
      <c r="A1" s="1" t="inlineStr">
        <is>
          <t>Prerequisite Clearance Dashboard</t>
        </is>
      </c>
    </row>
    <row r="2">
      <c r="A2" s="2" t="inlineStr">
        <is>
          <t>Status and aging metrics recalculate when the workbook opens.</t>
        </is>
      </c>
    </row>
    <row r="3">
      <c r="A3" s="3" t="inlineStr">
        <is>
          <t>As of Date</t>
        </is>
      </c>
      <c r="B3" s="4">
        <f>TODAY()</f>
        <v/>
      </c>
    </row>
    <row r="4"/>
    <row r="5">
      <c r="A5" s="5" t="inlineStr">
        <is>
          <t>Total Requests</t>
        </is>
      </c>
      <c r="B5" s="39" t="n"/>
      <c r="C5" s="5" t="inlineStr">
        <is>
          <t>Cleared</t>
        </is>
      </c>
      <c r="D5" s="39" t="n"/>
      <c r="E5" s="5" t="inlineStr">
        <is>
          <t>Pending Review</t>
        </is>
      </c>
      <c r="F5" s="39" t="n"/>
      <c r="G5" s="5" t="inlineStr">
        <is>
          <t>Evidence Needed</t>
        </is>
      </c>
      <c r="H5" s="39" t="n"/>
    </row>
    <row r="6">
      <c r="A6" s="7">
        <f>COUNTIF('Clearance Tracker'!$A$6:$A$205,"&lt;&gt;")</f>
        <v/>
      </c>
      <c r="B6" s="39" t="n"/>
      <c r="C6" s="7">
        <f>COUNTIF('Clearance Tracker'!$R$6:$R$205,"Cleared")</f>
        <v/>
      </c>
      <c r="D6" s="39" t="n"/>
      <c r="E6" s="7">
        <f>COUNTIF('Clearance Tracker'!$R$6:$R$205,"Pending Review")</f>
        <v/>
      </c>
      <c r="F6" s="39" t="n"/>
      <c r="G6" s="7">
        <f>COUNTIF('Clearance Tracker'!$R$6:$R$205,"Evidence Needed")</f>
        <v/>
      </c>
      <c r="H6" s="39" t="n"/>
    </row>
    <row r="7"/>
    <row r="8">
      <c r="A8" s="5" t="inlineStr">
        <is>
          <t>Not Cleared</t>
        </is>
      </c>
      <c r="B8" s="39" t="n"/>
      <c r="C8" s="5" t="inlineStr">
        <is>
          <t>On Hold</t>
        </is>
      </c>
      <c r="D8" s="39" t="n"/>
      <c r="E8" s="5" t="inlineStr">
        <is>
          <t>Expired Evidence</t>
        </is>
      </c>
      <c r="F8" s="39" t="n"/>
      <c r="G8" s="5" t="inlineStr">
        <is>
          <t>Data Issues</t>
        </is>
      </c>
      <c r="H8" s="39" t="n"/>
    </row>
    <row r="9">
      <c r="A9" s="7">
        <f>COUNTIF('Clearance Tracker'!$R$6:$R$205,"Not Cleared")</f>
        <v/>
      </c>
      <c r="B9" s="39" t="n"/>
      <c r="C9" s="7">
        <f>COUNTIF('Clearance Tracker'!$R$6:$R$205,"On Hold")</f>
        <v/>
      </c>
      <c r="D9" s="39" t="n"/>
      <c r="E9" s="7">
        <f>COUNTIF('Clearance Tracker'!$R$6:$R$205,"Expired")</f>
        <v/>
      </c>
      <c r="F9" s="39" t="n"/>
      <c r="G9" s="7">
        <f>COUNTIFS('Clearance Tracker'!$A$6:$A$205,"&lt;&gt;",'Clearance Tracker'!$U$6:$U$205,"&lt;&gt;")</f>
        <v/>
      </c>
      <c r="H9" s="39" t="n"/>
    </row>
    <row r="10"/>
    <row r="11">
      <c r="A11" s="8" t="inlineStr">
        <is>
          <t>Overdue Follow-Up</t>
        </is>
      </c>
      <c r="B11" s="39" t="n"/>
      <c r="D11" s="8" t="inlineStr">
        <is>
          <t>Follow-Up Due in Next 7 Days</t>
        </is>
      </c>
      <c r="E11" s="39" t="n"/>
      <c r="G11" s="8" t="inlineStr">
        <is>
          <t>Average Days Open</t>
        </is>
      </c>
      <c r="H11" s="39" t="n"/>
    </row>
    <row r="12">
      <c r="A12" s="7">
        <f>COUNTIFS('Clearance Tracker'!$A$6:$A$205,"&lt;&gt;",'Clearance Tracker'!$S$6:$S$205,"&lt;"&amp;TODAY(),'Clearance Tracker'!$S$6:$S$205,"&lt;&gt;",'Clearance Tracker'!$R$6:$R$205,"&lt;&gt;Cleared")</f>
        <v/>
      </c>
      <c r="B12" s="39" t="n"/>
      <c r="D12" s="7">
        <f>COUNTIFS('Clearance Tracker'!$A$6:$A$205,"&lt;&gt;",'Clearance Tracker'!$S$6:$S$205,"&gt;="&amp;TODAY(),'Clearance Tracker'!$S$6:$S$205,"&lt;="&amp;TODAY()+7,'Clearance Tracker'!$R$6:$R$205,"&lt;&gt;Cleared")</f>
        <v/>
      </c>
      <c r="E12" s="39" t="n"/>
      <c r="G12" s="9">
        <f>IFERROR(AVERAGEIF('Clearance Tracker'!$A$6:$A$205,"&lt;&gt;",'Clearance Tracker'!$Q$6:$Q$205),0)</f>
        <v/>
      </c>
      <c r="H12" s="39" t="n"/>
    </row>
    <row r="13">
      <c r="A13">
        <f>""</f>
        <v/>
      </c>
      <c r="G13">
        <f>""</f>
        <v/>
      </c>
    </row>
    <row r="14">
      <c r="A14" s="10" t="inlineStr">
        <is>
          <t>Clearance Status</t>
        </is>
      </c>
      <c r="B14" s="10" t="inlineStr">
        <is>
          <t>Request Count</t>
        </is>
      </c>
      <c r="D14" s="10" t="inlineStr">
        <is>
          <t>Target Course</t>
        </is>
      </c>
      <c r="E14" s="10" t="inlineStr">
        <is>
          <t>Request Count</t>
        </is>
      </c>
      <c r="G14">
        <f>""</f>
        <v/>
      </c>
    </row>
    <row r="15">
      <c r="A15" s="11" t="inlineStr">
        <is>
          <t>Cleared</t>
        </is>
      </c>
      <c r="B15" s="12">
        <f>COUNTIF('Clearance Tracker'!$R$6:$R$205,A15)</f>
        <v/>
      </c>
      <c r="D15" s="11" t="inlineStr">
        <is>
          <t>BIO-220</t>
        </is>
      </c>
      <c r="E15" s="12">
        <f>COUNTIF('Clearance Tracker'!$F$6:$F$205,D15)</f>
        <v/>
      </c>
      <c r="G15">
        <f>""</f>
        <v/>
      </c>
    </row>
    <row r="16">
      <c r="A16" s="13" t="inlineStr">
        <is>
          <t>Pending Review</t>
        </is>
      </c>
      <c r="B16" s="14">
        <f>COUNTIF('Clearance Tracker'!$R$6:$R$205,A16)</f>
        <v/>
      </c>
      <c r="D16" s="13" t="inlineStr">
        <is>
          <t>CIS-240</t>
        </is>
      </c>
      <c r="E16" s="14">
        <f>COUNTIF('Clearance Tracker'!$F$6:$F$205,D16)</f>
        <v/>
      </c>
      <c r="G16">
        <f>""</f>
        <v/>
      </c>
    </row>
    <row r="17">
      <c r="A17" s="11" t="inlineStr">
        <is>
          <t>Evidence Needed</t>
        </is>
      </c>
      <c r="B17" s="12">
        <f>COUNTIF('Clearance Tracker'!$R$6:$R$205,A17)</f>
        <v/>
      </c>
      <c r="D17" s="11" t="inlineStr">
        <is>
          <t>ENG-201</t>
        </is>
      </c>
      <c r="E17" s="12">
        <f>COUNTIF('Clearance Tracker'!$F$6:$F$205,D17)</f>
        <v/>
      </c>
      <c r="G17">
        <f>""</f>
        <v/>
      </c>
    </row>
    <row r="18">
      <c r="A18" s="13" t="inlineStr">
        <is>
          <t>Not Cleared</t>
        </is>
      </c>
      <c r="B18" s="14">
        <f>COUNTIF('Clearance Tracker'!$R$6:$R$205,A18)</f>
        <v/>
      </c>
      <c r="D18" s="13" t="inlineStr">
        <is>
          <t>MAT-210</t>
        </is>
      </c>
      <c r="E18" s="14">
        <f>COUNTIF('Clearance Tracker'!$F$6:$F$205,D18)</f>
        <v/>
      </c>
      <c r="G18">
        <f>""</f>
        <v/>
      </c>
    </row>
    <row r="19">
      <c r="A19" s="11" t="inlineStr">
        <is>
          <t>On Hold</t>
        </is>
      </c>
      <c r="B19" s="12">
        <f>COUNTIF('Clearance Tracker'!$R$6:$R$205,A19)</f>
        <v/>
      </c>
      <c r="E19">
        <f>""</f>
        <v/>
      </c>
      <c r="G19">
        <f>""</f>
        <v/>
      </c>
    </row>
    <row r="20">
      <c r="A20" s="13" t="inlineStr">
        <is>
          <t>Expired</t>
        </is>
      </c>
      <c r="B20" s="14">
        <f>COUNTIF('Clearance Tracker'!$R$6:$R$205,A20)</f>
        <v/>
      </c>
      <c r="E20">
        <f>""</f>
        <v/>
      </c>
      <c r="G20">
        <f>""</f>
        <v/>
      </c>
    </row>
    <row r="21">
      <c r="A21" s="11" t="inlineStr">
        <is>
          <t>Route Needed</t>
        </is>
      </c>
      <c r="B21" s="12">
        <f>COUNTIF('Clearance Tracker'!$R$6:$R$205,A21)</f>
        <v/>
      </c>
      <c r="E21">
        <f>""</f>
        <v/>
      </c>
      <c r="G21">
        <f>""</f>
        <v/>
      </c>
    </row>
    <row r="22">
      <c r="A22">
        <f>""</f>
        <v/>
      </c>
      <c r="B22">
        <f>""</f>
        <v/>
      </c>
      <c r="E22">
        <f>""</f>
        <v/>
      </c>
      <c r="G22">
        <f>""</f>
        <v/>
      </c>
    </row>
    <row r="23">
      <c r="A23">
        <f>""</f>
        <v/>
      </c>
      <c r="B23">
        <f>""</f>
        <v/>
      </c>
      <c r="E23">
        <f>""</f>
        <v/>
      </c>
      <c r="G23">
        <f>""</f>
        <v/>
      </c>
    </row>
    <row r="24">
      <c r="A24">
        <f>""</f>
        <v/>
      </c>
      <c r="B24">
        <f>""</f>
        <v/>
      </c>
      <c r="E24">
        <f>""</f>
        <v/>
      </c>
      <c r="G24">
        <f>""</f>
        <v/>
      </c>
    </row>
    <row r="25">
      <c r="A25">
        <f>""</f>
        <v/>
      </c>
      <c r="B25">
        <f>""</f>
        <v/>
      </c>
      <c r="E25">
        <f>""</f>
        <v/>
      </c>
      <c r="G25">
        <f>""</f>
        <v/>
      </c>
    </row>
    <row r="26">
      <c r="A26">
        <f>""</f>
        <v/>
      </c>
      <c r="B26">
        <f>""</f>
        <v/>
      </c>
      <c r="E26">
        <f>""</f>
        <v/>
      </c>
      <c r="G26">
        <f>""</f>
        <v/>
      </c>
    </row>
    <row r="27">
      <c r="A27">
        <f>""</f>
        <v/>
      </c>
      <c r="B27">
        <f>""</f>
        <v/>
      </c>
      <c r="E27">
        <f>""</f>
        <v/>
      </c>
      <c r="G27">
        <f>""</f>
        <v/>
      </c>
    </row>
    <row r="28">
      <c r="A28">
        <f>""</f>
        <v/>
      </c>
      <c r="B28">
        <f>""</f>
        <v/>
      </c>
      <c r="E28">
        <f>""</f>
        <v/>
      </c>
      <c r="G28">
        <f>""</f>
        <v/>
      </c>
    </row>
    <row r="29">
      <c r="A29">
        <f>""</f>
        <v/>
      </c>
      <c r="B29">
        <f>""</f>
        <v/>
      </c>
      <c r="E29">
        <f>""</f>
        <v/>
      </c>
      <c r="G29">
        <f>""</f>
        <v/>
      </c>
    </row>
    <row r="30">
      <c r="A30">
        <f>""</f>
        <v/>
      </c>
      <c r="B30">
        <f>""</f>
        <v/>
      </c>
      <c r="E30">
        <f>""</f>
        <v/>
      </c>
      <c r="G30">
        <f>""</f>
        <v/>
      </c>
    </row>
    <row r="31">
      <c r="A31">
        <f>""</f>
        <v/>
      </c>
      <c r="B31">
        <f>""</f>
        <v/>
      </c>
      <c r="E31">
        <f>""</f>
        <v/>
      </c>
      <c r="G31">
        <f>""</f>
        <v/>
      </c>
    </row>
    <row r="32">
      <c r="A32">
        <f>""</f>
        <v/>
      </c>
      <c r="B32">
        <f>""</f>
        <v/>
      </c>
      <c r="E32">
        <f>""</f>
        <v/>
      </c>
      <c r="G32">
        <f>""</f>
        <v/>
      </c>
    </row>
    <row r="33">
      <c r="A33">
        <f>""</f>
        <v/>
      </c>
      <c r="B33">
        <f>""</f>
        <v/>
      </c>
      <c r="E33">
        <f>""</f>
        <v/>
      </c>
      <c r="G33">
        <f>""</f>
        <v/>
      </c>
    </row>
    <row r="34">
      <c r="A34">
        <f>""</f>
        <v/>
      </c>
      <c r="B34">
        <f>""</f>
        <v/>
      </c>
      <c r="E34">
        <f>""</f>
        <v/>
      </c>
      <c r="G34">
        <f>""</f>
        <v/>
      </c>
    </row>
    <row r="35">
      <c r="A35">
        <f>""</f>
        <v/>
      </c>
      <c r="B35">
        <f>""</f>
        <v/>
      </c>
      <c r="E35">
        <f>""</f>
        <v/>
      </c>
      <c r="G35">
        <f>""</f>
        <v/>
      </c>
    </row>
    <row r="36">
      <c r="A36">
        <f>""</f>
        <v/>
      </c>
      <c r="B36">
        <f>""</f>
        <v/>
      </c>
      <c r="E36">
        <f>""</f>
        <v/>
      </c>
      <c r="G36">
        <f>""</f>
        <v/>
      </c>
    </row>
    <row r="37">
      <c r="A37">
        <f>""</f>
        <v/>
      </c>
      <c r="B37">
        <f>""</f>
        <v/>
      </c>
      <c r="E37">
        <f>""</f>
        <v/>
      </c>
      <c r="G37">
        <f>""</f>
        <v/>
      </c>
    </row>
    <row r="38">
      <c r="A38">
        <f>""</f>
        <v/>
      </c>
      <c r="B38">
        <f>""</f>
        <v/>
      </c>
      <c r="E38">
        <f>""</f>
        <v/>
      </c>
      <c r="G38">
        <f>""</f>
        <v/>
      </c>
    </row>
    <row r="39">
      <c r="A39">
        <f>""</f>
        <v/>
      </c>
      <c r="B39">
        <f>""</f>
        <v/>
      </c>
      <c r="E39">
        <f>""</f>
        <v/>
      </c>
      <c r="G39">
        <f>""</f>
        <v/>
      </c>
    </row>
    <row r="40">
      <c r="A40">
        <f>""</f>
        <v/>
      </c>
      <c r="B40">
        <f>""</f>
        <v/>
      </c>
      <c r="E40">
        <f>""</f>
        <v/>
      </c>
      <c r="G40">
        <f>""</f>
        <v/>
      </c>
    </row>
    <row r="41">
      <c r="A41">
        <f>""</f>
        <v/>
      </c>
      <c r="B41">
        <f>""</f>
        <v/>
      </c>
      <c r="E41">
        <f>""</f>
        <v/>
      </c>
      <c r="G41">
        <f>""</f>
        <v/>
      </c>
    </row>
    <row r="42">
      <c r="A42">
        <f>""</f>
        <v/>
      </c>
      <c r="B42">
        <f>""</f>
        <v/>
      </c>
      <c r="E42">
        <f>""</f>
        <v/>
      </c>
      <c r="G42">
        <f>""</f>
        <v/>
      </c>
    </row>
    <row r="43">
      <c r="A43">
        <f>""</f>
        <v/>
      </c>
      <c r="B43">
        <f>""</f>
        <v/>
      </c>
      <c r="E43">
        <f>""</f>
        <v/>
      </c>
      <c r="G43">
        <f>""</f>
        <v/>
      </c>
    </row>
    <row r="44">
      <c r="A44">
        <f>""</f>
        <v/>
      </c>
      <c r="B44">
        <f>""</f>
        <v/>
      </c>
      <c r="E44">
        <f>""</f>
        <v/>
      </c>
      <c r="G44">
        <f>""</f>
        <v/>
      </c>
    </row>
    <row r="45">
      <c r="A45">
        <f>""</f>
        <v/>
      </c>
      <c r="B45">
        <f>""</f>
        <v/>
      </c>
      <c r="E45">
        <f>""</f>
        <v/>
      </c>
      <c r="G45">
        <f>""</f>
        <v/>
      </c>
    </row>
    <row r="46">
      <c r="A46">
        <f>""</f>
        <v/>
      </c>
      <c r="B46">
        <f>""</f>
        <v/>
      </c>
      <c r="E46">
        <f>""</f>
        <v/>
      </c>
      <c r="G46">
        <f>""</f>
        <v/>
      </c>
    </row>
    <row r="47">
      <c r="A47">
        <f>""</f>
        <v/>
      </c>
      <c r="B47">
        <f>""</f>
        <v/>
      </c>
      <c r="E47">
        <f>""</f>
        <v/>
      </c>
      <c r="G47">
        <f>""</f>
        <v/>
      </c>
    </row>
    <row r="48">
      <c r="A48">
        <f>""</f>
        <v/>
      </c>
      <c r="B48">
        <f>""</f>
        <v/>
      </c>
      <c r="E48">
        <f>""</f>
        <v/>
      </c>
      <c r="G48">
        <f>""</f>
        <v/>
      </c>
    </row>
    <row r="49">
      <c r="A49">
        <f>""</f>
        <v/>
      </c>
      <c r="B49">
        <f>""</f>
        <v/>
      </c>
      <c r="E49">
        <f>""</f>
        <v/>
      </c>
      <c r="G49">
        <f>""</f>
        <v/>
      </c>
    </row>
    <row r="50">
      <c r="A50">
        <f>""</f>
        <v/>
      </c>
      <c r="B50">
        <f>""</f>
        <v/>
      </c>
      <c r="E50">
        <f>""</f>
        <v/>
      </c>
      <c r="G50">
        <f>""</f>
        <v/>
      </c>
    </row>
    <row r="51">
      <c r="A51">
        <f>""</f>
        <v/>
      </c>
      <c r="B51">
        <f>""</f>
        <v/>
      </c>
      <c r="E51">
        <f>""</f>
        <v/>
      </c>
      <c r="G51">
        <f>""</f>
        <v/>
      </c>
    </row>
    <row r="52">
      <c r="A52">
        <f>""</f>
        <v/>
      </c>
      <c r="B52">
        <f>""</f>
        <v/>
      </c>
      <c r="E52">
        <f>""</f>
        <v/>
      </c>
      <c r="G52">
        <f>""</f>
        <v/>
      </c>
    </row>
    <row r="53">
      <c r="A53">
        <f>""</f>
        <v/>
      </c>
      <c r="B53">
        <f>""</f>
        <v/>
      </c>
      <c r="E53">
        <f>""</f>
        <v/>
      </c>
      <c r="G53">
        <f>""</f>
        <v/>
      </c>
    </row>
    <row r="54">
      <c r="A54">
        <f>""</f>
        <v/>
      </c>
      <c r="B54">
        <f>""</f>
        <v/>
      </c>
      <c r="E54">
        <f>""</f>
        <v/>
      </c>
      <c r="G54">
        <f>""</f>
        <v/>
      </c>
    </row>
    <row r="55">
      <c r="A55">
        <f>""</f>
        <v/>
      </c>
      <c r="B55">
        <f>""</f>
        <v/>
      </c>
      <c r="E55">
        <f>""</f>
        <v/>
      </c>
      <c r="G55">
        <f>""</f>
        <v/>
      </c>
    </row>
    <row r="56">
      <c r="A56">
        <f>""</f>
        <v/>
      </c>
      <c r="B56">
        <f>""</f>
        <v/>
      </c>
      <c r="E56">
        <f>""</f>
        <v/>
      </c>
      <c r="G56">
        <f>""</f>
        <v/>
      </c>
    </row>
    <row r="57">
      <c r="A57">
        <f>""</f>
        <v/>
      </c>
      <c r="B57">
        <f>""</f>
        <v/>
      </c>
      <c r="E57">
        <f>""</f>
        <v/>
      </c>
      <c r="G57">
        <f>""</f>
        <v/>
      </c>
    </row>
    <row r="58">
      <c r="A58">
        <f>""</f>
        <v/>
      </c>
      <c r="B58">
        <f>""</f>
        <v/>
      </c>
      <c r="E58">
        <f>""</f>
        <v/>
      </c>
      <c r="G58">
        <f>""</f>
        <v/>
      </c>
    </row>
    <row r="59">
      <c r="A59">
        <f>""</f>
        <v/>
      </c>
      <c r="B59">
        <f>""</f>
        <v/>
      </c>
      <c r="E59">
        <f>""</f>
        <v/>
      </c>
      <c r="G59">
        <f>""</f>
        <v/>
      </c>
    </row>
    <row r="60">
      <c r="A60">
        <f>""</f>
        <v/>
      </c>
      <c r="B60">
        <f>""</f>
        <v/>
      </c>
      <c r="E60">
        <f>""</f>
        <v/>
      </c>
      <c r="G60">
        <f>""</f>
        <v/>
      </c>
    </row>
    <row r="61">
      <c r="A61">
        <f>""</f>
        <v/>
      </c>
      <c r="B61">
        <f>""</f>
        <v/>
      </c>
      <c r="E61">
        <f>""</f>
        <v/>
      </c>
      <c r="G61">
        <f>""</f>
        <v/>
      </c>
    </row>
    <row r="62">
      <c r="A62">
        <f>""</f>
        <v/>
      </c>
      <c r="B62">
        <f>""</f>
        <v/>
      </c>
      <c r="E62">
        <f>""</f>
        <v/>
      </c>
      <c r="G62">
        <f>""</f>
        <v/>
      </c>
    </row>
    <row r="63">
      <c r="A63">
        <f>""</f>
        <v/>
      </c>
      <c r="B63">
        <f>""</f>
        <v/>
      </c>
      <c r="E63">
        <f>""</f>
        <v/>
      </c>
      <c r="G63">
        <f>""</f>
        <v/>
      </c>
    </row>
    <row r="64">
      <c r="A64">
        <f>""</f>
        <v/>
      </c>
      <c r="B64">
        <f>""</f>
        <v/>
      </c>
      <c r="E64">
        <f>""</f>
        <v/>
      </c>
      <c r="G64">
        <f>""</f>
        <v/>
      </c>
    </row>
    <row r="65">
      <c r="A65">
        <f>""</f>
        <v/>
      </c>
      <c r="B65">
        <f>""</f>
        <v/>
      </c>
      <c r="E65">
        <f>""</f>
        <v/>
      </c>
      <c r="G65">
        <f>""</f>
        <v/>
      </c>
    </row>
    <row r="66">
      <c r="A66">
        <f>""</f>
        <v/>
      </c>
      <c r="B66">
        <f>""</f>
        <v/>
      </c>
      <c r="E66">
        <f>""</f>
        <v/>
      </c>
      <c r="G66">
        <f>""</f>
        <v/>
      </c>
    </row>
    <row r="67">
      <c r="A67">
        <f>""</f>
        <v/>
      </c>
      <c r="B67">
        <f>""</f>
        <v/>
      </c>
      <c r="E67">
        <f>""</f>
        <v/>
      </c>
      <c r="G67">
        <f>""</f>
        <v/>
      </c>
    </row>
    <row r="68">
      <c r="A68">
        <f>""</f>
        <v/>
      </c>
      <c r="B68">
        <f>""</f>
        <v/>
      </c>
      <c r="E68">
        <f>""</f>
        <v/>
      </c>
      <c r="G68">
        <f>""</f>
        <v/>
      </c>
    </row>
    <row r="69">
      <c r="A69">
        <f>""</f>
        <v/>
      </c>
      <c r="B69">
        <f>""</f>
        <v/>
      </c>
      <c r="E69">
        <f>""</f>
        <v/>
      </c>
      <c r="G69">
        <f>""</f>
        <v/>
      </c>
    </row>
    <row r="70">
      <c r="A70">
        <f>""</f>
        <v/>
      </c>
      <c r="B70">
        <f>""</f>
        <v/>
      </c>
      <c r="E70">
        <f>""</f>
        <v/>
      </c>
      <c r="G70">
        <f>""</f>
        <v/>
      </c>
    </row>
    <row r="71">
      <c r="A71">
        <f>""</f>
        <v/>
      </c>
      <c r="B71">
        <f>""</f>
        <v/>
      </c>
      <c r="E71">
        <f>""</f>
        <v/>
      </c>
      <c r="G71">
        <f>""</f>
        <v/>
      </c>
    </row>
    <row r="72">
      <c r="A72">
        <f>""</f>
        <v/>
      </c>
      <c r="B72">
        <f>""</f>
        <v/>
      </c>
      <c r="E72">
        <f>""</f>
        <v/>
      </c>
      <c r="G72">
        <f>""</f>
        <v/>
      </c>
    </row>
    <row r="73">
      <c r="A73">
        <f>""</f>
        <v/>
      </c>
      <c r="B73">
        <f>""</f>
        <v/>
      </c>
      <c r="E73">
        <f>""</f>
        <v/>
      </c>
      <c r="G73">
        <f>""</f>
        <v/>
      </c>
    </row>
    <row r="74">
      <c r="A74">
        <f>""</f>
        <v/>
      </c>
      <c r="B74">
        <f>""</f>
        <v/>
      </c>
      <c r="E74">
        <f>""</f>
        <v/>
      </c>
      <c r="G74">
        <f>""</f>
        <v/>
      </c>
    </row>
    <row r="75">
      <c r="A75">
        <f>""</f>
        <v/>
      </c>
      <c r="B75">
        <f>""</f>
        <v/>
      </c>
      <c r="E75">
        <f>""</f>
        <v/>
      </c>
      <c r="G75">
        <f>""</f>
        <v/>
      </c>
    </row>
    <row r="76">
      <c r="A76">
        <f>""</f>
        <v/>
      </c>
      <c r="B76">
        <f>""</f>
        <v/>
      </c>
      <c r="E76">
        <f>""</f>
        <v/>
      </c>
      <c r="G76">
        <f>""</f>
        <v/>
      </c>
    </row>
    <row r="77">
      <c r="A77">
        <f>""</f>
        <v/>
      </c>
      <c r="B77">
        <f>""</f>
        <v/>
      </c>
      <c r="E77">
        <f>""</f>
        <v/>
      </c>
      <c r="G77">
        <f>""</f>
        <v/>
      </c>
    </row>
    <row r="78">
      <c r="A78">
        <f>""</f>
        <v/>
      </c>
      <c r="B78">
        <f>""</f>
        <v/>
      </c>
      <c r="E78">
        <f>""</f>
        <v/>
      </c>
      <c r="G78">
        <f>""</f>
        <v/>
      </c>
    </row>
    <row r="79">
      <c r="A79">
        <f>""</f>
        <v/>
      </c>
      <c r="B79">
        <f>""</f>
        <v/>
      </c>
      <c r="E79">
        <f>""</f>
        <v/>
      </c>
      <c r="G79">
        <f>""</f>
        <v/>
      </c>
    </row>
    <row r="80">
      <c r="A80">
        <f>""</f>
        <v/>
      </c>
      <c r="B80">
        <f>""</f>
        <v/>
      </c>
      <c r="E80">
        <f>""</f>
        <v/>
      </c>
      <c r="G80">
        <f>""</f>
        <v/>
      </c>
    </row>
    <row r="81">
      <c r="A81">
        <f>""</f>
        <v/>
      </c>
      <c r="B81">
        <f>""</f>
        <v/>
      </c>
      <c r="E81">
        <f>""</f>
        <v/>
      </c>
      <c r="G81">
        <f>""</f>
        <v/>
      </c>
    </row>
    <row r="82">
      <c r="A82">
        <f>""</f>
        <v/>
      </c>
      <c r="B82">
        <f>""</f>
        <v/>
      </c>
      <c r="E82">
        <f>""</f>
        <v/>
      </c>
      <c r="G82">
        <f>""</f>
        <v/>
      </c>
    </row>
    <row r="83">
      <c r="A83">
        <f>""</f>
        <v/>
      </c>
      <c r="B83">
        <f>""</f>
        <v/>
      </c>
      <c r="E83">
        <f>""</f>
        <v/>
      </c>
      <c r="G83">
        <f>""</f>
        <v/>
      </c>
    </row>
    <row r="84">
      <c r="A84">
        <f>""</f>
        <v/>
      </c>
      <c r="B84">
        <f>""</f>
        <v/>
      </c>
      <c r="E84">
        <f>""</f>
        <v/>
      </c>
      <c r="G84">
        <f>""</f>
        <v/>
      </c>
    </row>
    <row r="85">
      <c r="A85">
        <f>""</f>
        <v/>
      </c>
      <c r="B85">
        <f>""</f>
        <v/>
      </c>
      <c r="E85">
        <f>""</f>
        <v/>
      </c>
      <c r="G85">
        <f>""</f>
        <v/>
      </c>
    </row>
    <row r="86">
      <c r="A86">
        <f>""</f>
        <v/>
      </c>
      <c r="B86">
        <f>""</f>
        <v/>
      </c>
      <c r="E86">
        <f>""</f>
        <v/>
      </c>
      <c r="G86">
        <f>""</f>
        <v/>
      </c>
    </row>
    <row r="87">
      <c r="A87">
        <f>""</f>
        <v/>
      </c>
      <c r="B87">
        <f>""</f>
        <v/>
      </c>
      <c r="E87">
        <f>""</f>
        <v/>
      </c>
      <c r="G87">
        <f>""</f>
        <v/>
      </c>
    </row>
    <row r="88">
      <c r="A88">
        <f>""</f>
        <v/>
      </c>
      <c r="B88">
        <f>""</f>
        <v/>
      </c>
      <c r="E88">
        <f>""</f>
        <v/>
      </c>
      <c r="G88">
        <f>""</f>
        <v/>
      </c>
    </row>
    <row r="89">
      <c r="A89">
        <f>""</f>
        <v/>
      </c>
      <c r="B89">
        <f>""</f>
        <v/>
      </c>
      <c r="E89">
        <f>""</f>
        <v/>
      </c>
      <c r="G89">
        <f>""</f>
        <v/>
      </c>
    </row>
    <row r="90">
      <c r="A90">
        <f>""</f>
        <v/>
      </c>
      <c r="B90">
        <f>""</f>
        <v/>
      </c>
      <c r="E90">
        <f>""</f>
        <v/>
      </c>
      <c r="G90">
        <f>""</f>
        <v/>
      </c>
    </row>
    <row r="91">
      <c r="A91">
        <f>""</f>
        <v/>
      </c>
      <c r="B91">
        <f>""</f>
        <v/>
      </c>
      <c r="E91">
        <f>""</f>
        <v/>
      </c>
      <c r="G91">
        <f>""</f>
        <v/>
      </c>
    </row>
    <row r="92">
      <c r="A92">
        <f>""</f>
        <v/>
      </c>
      <c r="B92">
        <f>""</f>
        <v/>
      </c>
      <c r="E92">
        <f>""</f>
        <v/>
      </c>
      <c r="G92">
        <f>""</f>
        <v/>
      </c>
    </row>
    <row r="93">
      <c r="A93">
        <f>""</f>
        <v/>
      </c>
      <c r="B93">
        <f>""</f>
        <v/>
      </c>
      <c r="E93">
        <f>""</f>
        <v/>
      </c>
      <c r="G93">
        <f>""</f>
        <v/>
      </c>
    </row>
    <row r="94">
      <c r="A94">
        <f>""</f>
        <v/>
      </c>
      <c r="B94">
        <f>""</f>
        <v/>
      </c>
      <c r="E94">
        <f>""</f>
        <v/>
      </c>
      <c r="G94">
        <f>""</f>
        <v/>
      </c>
    </row>
    <row r="95">
      <c r="A95">
        <f>""</f>
        <v/>
      </c>
      <c r="B95">
        <f>""</f>
        <v/>
      </c>
      <c r="E95">
        <f>""</f>
        <v/>
      </c>
      <c r="G95">
        <f>""</f>
        <v/>
      </c>
    </row>
    <row r="96">
      <c r="A96">
        <f>""</f>
        <v/>
      </c>
      <c r="B96">
        <f>""</f>
        <v/>
      </c>
      <c r="E96">
        <f>""</f>
        <v/>
      </c>
      <c r="G96">
        <f>""</f>
        <v/>
      </c>
    </row>
    <row r="97">
      <c r="A97">
        <f>""</f>
        <v/>
      </c>
      <c r="B97">
        <f>""</f>
        <v/>
      </c>
      <c r="E97">
        <f>""</f>
        <v/>
      </c>
      <c r="G97">
        <f>""</f>
        <v/>
      </c>
    </row>
    <row r="98">
      <c r="A98">
        <f>""</f>
        <v/>
      </c>
      <c r="B98">
        <f>""</f>
        <v/>
      </c>
      <c r="E98">
        <f>""</f>
        <v/>
      </c>
      <c r="G98">
        <f>""</f>
        <v/>
      </c>
    </row>
    <row r="99">
      <c r="A99">
        <f>""</f>
        <v/>
      </c>
      <c r="B99">
        <f>""</f>
        <v/>
      </c>
      <c r="E99">
        <f>""</f>
        <v/>
      </c>
      <c r="G99">
        <f>""</f>
        <v/>
      </c>
    </row>
    <row r="100">
      <c r="A100">
        <f>""</f>
        <v/>
      </c>
      <c r="B100">
        <f>""</f>
        <v/>
      </c>
      <c r="E100">
        <f>""</f>
        <v/>
      </c>
      <c r="G100">
        <f>""</f>
        <v/>
      </c>
    </row>
    <row r="101">
      <c r="A101">
        <f>""</f>
        <v/>
      </c>
      <c r="B101">
        <f>""</f>
        <v/>
      </c>
      <c r="E101">
        <f>""</f>
        <v/>
      </c>
      <c r="G101">
        <f>""</f>
        <v/>
      </c>
    </row>
  </sheetData>
  <mergeCells count="24">
    <mergeCell ref="G12:H12"/>
    <mergeCell ref="C6:D6"/>
    <mergeCell ref="A11:B11"/>
    <mergeCell ref="G11:H11"/>
    <mergeCell ref="C5:D5"/>
    <mergeCell ref="E5:F5"/>
    <mergeCell ref="G8:H8"/>
    <mergeCell ref="E8:F8"/>
    <mergeCell ref="A6:B6"/>
    <mergeCell ref="D11:E11"/>
    <mergeCell ref="G6:H6"/>
    <mergeCell ref="C9:D9"/>
    <mergeCell ref="E9:F9"/>
    <mergeCell ref="A12:B12"/>
    <mergeCell ref="A1:J1"/>
    <mergeCell ref="E6:F6"/>
    <mergeCell ref="A5:B5"/>
    <mergeCell ref="G5:H5"/>
    <mergeCell ref="A8:B8"/>
    <mergeCell ref="C8:D8"/>
    <mergeCell ref="D12:E12"/>
    <mergeCell ref="A2:J2"/>
    <mergeCell ref="A9:B9"/>
    <mergeCell ref="G9:H9"/>
  </mergeCells>
  <conditionalFormatting sqref="C6:D6">
    <cfRule type="cellIs" priority="1" operator="greaterThan" dxfId="0">
      <formula>0</formula>
    </cfRule>
  </conditionalFormatting>
  <conditionalFormatting sqref="E6:H6">
    <cfRule type="cellIs" priority="2" operator="greaterThan" dxfId="1">
      <formula>0</formula>
    </cfRule>
  </conditionalFormatting>
  <conditionalFormatting sqref="E9:H9">
    <cfRule type="cellIs" priority="3" operator="greaterThan" dxfId="2">
      <formula>0</formula>
    </cfRule>
  </conditionalFormatting>
  <conditionalFormatting sqref="A12:B12">
    <cfRule type="cellIs" priority="4" operator="greaterThan" dxfId="2">
      <formula>0</formula>
    </cfRule>
  </conditionalFormatting>
  <conditionalFormatting sqref="B15:B21">
    <cfRule type="dataBar" priority="5">
      <dataBar>
        <cfvo type="num" val="0"/>
        <cfvo type="max"/>
        <color rgb="005B9BD5"/>
      </dataBar>
    </cfRule>
  </conditionalFormatting>
  <conditionalFormatting sqref="E15:E18">
    <cfRule type="dataBar" priority="6">
      <dataBar>
        <cfvo type="num" val="0"/>
        <cfvo type="max"/>
        <color rgb="002F7D5B"/>
      </dataBar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3" customWidth="1" min="3" max="3"/>
    <col width="13" customWidth="1" min="4" max="4"/>
    <col width="20" customWidth="1" min="5" max="5"/>
    <col width="15" customWidth="1" min="6" max="6"/>
    <col width="36" customWidth="1" min="7" max="7"/>
    <col width="17" customWidth="1" min="8" max="8"/>
    <col width="14" customWidth="1" min="9" max="9"/>
    <col width="15" customWidth="1" min="10" max="10"/>
    <col width="15" customWidth="1" min="11" max="11"/>
    <col width="20" customWidth="1" min="12" max="12"/>
    <col width="20" customWidth="1" min="13" max="13"/>
    <col width="16" customWidth="1" min="14" max="14"/>
    <col width="14" customWidth="1" min="15" max="15"/>
    <col width="14" customWidth="1" min="16" max="16"/>
    <col width="11" customWidth="1" min="17" max="17"/>
    <col width="18" customWidth="1" min="18" max="18"/>
    <col width="14" customWidth="1" min="19" max="19"/>
    <col width="38" customWidth="1" min="20" max="20"/>
    <col width="42" customWidth="1" min="21" max="21"/>
  </cols>
  <sheetData>
    <row r="1" ht="28" customHeight="1">
      <c r="A1" s="1" t="inlineStr">
        <is>
          <t>Prerequisite Clearance Tracker</t>
        </is>
      </c>
    </row>
    <row r="2" ht="32" customHeight="1">
      <c r="A2" s="15" t="inlineStr">
        <is>
          <t>Enter one request per row. Use a learner alias rather than a full name or student number. Yellow cells are editable; blue-gray cells are calculated.</t>
        </is>
      </c>
    </row>
    <row r="3" ht="24" customHeight="1">
      <c r="A3" s="16" t="inlineStr">
        <is>
          <t>A cleared result requires received evidence, a completed review, and a Meets assessment.</t>
        </is>
      </c>
    </row>
    <row r="5" ht="38" customHeight="1">
      <c r="A5" s="17" t="inlineStr">
        <is>
          <t>Request ID</t>
        </is>
      </c>
      <c r="B5" s="17" t="inlineStr">
        <is>
          <t>Learner Alias</t>
        </is>
      </c>
      <c r="C5" s="17" t="inlineStr">
        <is>
          <t>Request Date</t>
        </is>
      </c>
      <c r="D5" s="17" t="inlineStr">
        <is>
          <t>Term</t>
        </is>
      </c>
      <c r="E5" s="17" t="inlineStr">
        <is>
          <t>Route Code</t>
        </is>
      </c>
      <c r="F5" s="17" t="inlineStr">
        <is>
          <t>Target Course</t>
        </is>
      </c>
      <c r="G5" s="17" t="inlineStr">
        <is>
          <t>Requirement Summary</t>
        </is>
      </c>
      <c r="H5" s="17" t="inlineStr">
        <is>
          <t>Evidence Received</t>
        </is>
      </c>
      <c r="I5" s="17" t="inlineStr">
        <is>
          <t>Evidence Date</t>
        </is>
      </c>
      <c r="J5" s="17" t="inlineStr">
        <is>
          <t>Evidence Grade</t>
        </is>
      </c>
      <c r="K5" s="17" t="inlineStr">
        <is>
          <t>Evidence Score</t>
        </is>
      </c>
      <c r="L5" s="17" t="inlineStr">
        <is>
          <t>Evidence Assessment</t>
        </is>
      </c>
      <c r="M5" s="17" t="inlineStr">
        <is>
          <t>Reviewer</t>
        </is>
      </c>
      <c r="N5" s="17" t="inlineStr">
        <is>
          <t>Review Status</t>
        </is>
      </c>
      <c r="O5" s="17" t="inlineStr">
        <is>
          <t>Decision Date</t>
        </is>
      </c>
      <c r="P5" s="17" t="inlineStr">
        <is>
          <t>Valid Through</t>
        </is>
      </c>
      <c r="Q5" s="17" t="inlineStr">
        <is>
          <t>Days Open</t>
        </is>
      </c>
      <c r="R5" s="17" t="inlineStr">
        <is>
          <t>Clearance Status</t>
        </is>
      </c>
      <c r="S5" s="17" t="inlineStr">
        <is>
          <t>Follow-Up Date</t>
        </is>
      </c>
      <c r="T5" s="17" t="inlineStr">
        <is>
          <t>Notes</t>
        </is>
      </c>
      <c r="U5" s="17" t="inlineStr">
        <is>
          <t>Data Check</t>
        </is>
      </c>
    </row>
    <row r="6">
      <c r="A6" s="18" t="inlineStr">
        <is>
          <t>PC-260901</t>
        </is>
      </c>
      <c r="B6" s="18" t="inlineStr">
        <is>
          <t>Cedar Fox</t>
        </is>
      </c>
      <c r="C6" s="19" t="n">
        <v>46252</v>
      </c>
      <c r="D6" s="18" t="inlineStr">
        <is>
          <t>Fall 2026</t>
        </is>
      </c>
      <c r="E6" s="18" t="inlineStr">
        <is>
          <t>BIO220-GRADE</t>
        </is>
      </c>
      <c r="F6" s="20">
        <f>IF($A6="","",IF($E6="","",IFERROR(INDEX('Rules &amp; Lists'!$B$5:$B$24,MATCH($E6,'Rules &amp; Lists'!$A$5:$A$24,0)),"Unknown Route")))</f>
        <v/>
      </c>
      <c r="G6" s="21">
        <f>IF($A6="","",IF($E6="","",IFERROR(INDEX('Rules &amp; Lists'!$H$5:$H$24,MATCH($E6,'Rules &amp; Lists'!$A$5:$A$24,0)),"Rule not found")))</f>
        <v/>
      </c>
      <c r="H6" s="18" t="inlineStr">
        <is>
          <t>Yes</t>
        </is>
      </c>
      <c r="I6" s="19" t="n">
        <v>46252</v>
      </c>
      <c r="J6" s="18" t="inlineStr">
        <is>
          <t>A-</t>
        </is>
      </c>
      <c r="K6" s="22" t="n"/>
      <c r="L6" s="18" t="inlineStr">
        <is>
          <t>Meets</t>
        </is>
      </c>
      <c r="M6" s="18" t="inlineStr">
        <is>
          <t>Avery Brooks</t>
        </is>
      </c>
      <c r="N6" s="18" t="inlineStr">
        <is>
          <t>Complete</t>
        </is>
      </c>
      <c r="O6" s="19" t="n">
        <v>46254</v>
      </c>
      <c r="P6" s="23">
        <f>IF(OR($A6="",$I6="",$E6=""),"",IFERROR(IF(INDEX('Rules &amp; Lists'!$G$5:$G$24,MATCH($E6,'Rules &amp; Lists'!$A$5:$A$24,0))=0,"",EDATE($I6,INDEX('Rules &amp; Lists'!$G$5:$G$24,MATCH($E6,'Rules &amp; Lists'!$A$5:$A$24,0)))),""))</f>
        <v/>
      </c>
      <c r="Q6" s="24">
        <f>IF(OR($A6="",$C6=""),"",MAX(0,IF($O6&lt;&gt;"",$O6-$C6,TODAY()-$C6)))</f>
        <v/>
      </c>
      <c r="R6" s="20">
        <f>IF($A6="","",IF($E6="","Route Needed",IF($H6&lt;&gt;"Yes","Evidence Needed",IF($N6="On Hold","On Hold",IF(AND($P6&lt;&gt;"",$P6&lt;TODAY()),"Expired",IF($N6&lt;&gt;"Complete","Pending Review",IF($L6="Meets","Cleared",IF($L6="Does Not Meet","Not Cleared","Pending Review"))))))))</f>
        <v/>
      </c>
      <c r="S6" s="19" t="n"/>
      <c r="T6" s="25" t="inlineStr">
        <is>
          <t>Transcript copy reviewed</t>
        </is>
      </c>
      <c r="U6" s="21">
        <f>IF($A6="","",TEXTJOIN(", ",TRUE,IF(COUNTIF($A$6:$A$205,$A6)&gt;1,"Duplicate Request ID",""),IF($B6="","Missing learner alias",""),IF($C6="","Missing request date",""),IF($D6="","Missing term",""),IF($E6="","Missing route",""),IF($F6="Unknown Route","Route not found",""),IF($H6="","Missing evidence received value",""),IF(AND($H6="Yes",$I6=""),"Missing evidence date",""),IF(AND($H6="No",$I6&lt;&gt;""),"Evidence date entered when evidence is No",""),IF(AND($H6="Yes",$L6=""),"Missing evidence assessment",""),IF(AND($N6="Complete",$O6=""),"Missing decision date",""),IF(AND($O6&lt;&gt;"",$N6&lt;&gt;"Complete"),"Decision date entered before review is Complete",""),IF(AND($L6="Meets",$H6&lt;&gt;"Yes"),"Meets assessment requires received evidence",""),IF(AND($L6="Does Not Meet",$H6&lt;&gt;"Yes"),"Does Not Meet assessment requires received evidence",""),IF(AND($N6="Complete",$L6="Pending"),"Complete review cannot have Pending assessment",""),IF(AND($C6&lt;&gt;"",$I6&lt;&gt;"",$I6&lt;$C6),"Evidence date precedes request date",""),IF(AND($C6&lt;&gt;"",$O6&lt;&gt;"",$O6&lt;$C6),"Decision date precedes request date",""),IF(AND($S6&lt;&gt;"",$S6&lt;$C6),"Follow-up date precedes request date",""),IF(AND($E6&lt;&gt;"",$H6="Yes",IFERROR(INDEX('Rules &amp; Lists'!$D$5:$D$24,MATCH($E6,'Rules &amp; Lists'!$A$5:$A$24,0)),"")="Grade",$J6=""),"Missing evidence grade",""),IF(AND($E6&lt;&gt;"",$H6="Yes",IFERROR(INDEX('Rules &amp; Lists'!$D$5:$D$24,MATCH($E6,'Rules &amp; Lists'!$A$5:$A$24,0)),"")="Score",$K6=""),"Missing evidence score","")))</f>
        <v/>
      </c>
    </row>
    <row r="7">
      <c r="A7" s="18" t="inlineStr">
        <is>
          <t>PC-260902</t>
        </is>
      </c>
      <c r="B7" s="18" t="inlineStr">
        <is>
          <t>Harbor Kite</t>
        </is>
      </c>
      <c r="C7" s="19" t="n">
        <v>46254</v>
      </c>
      <c r="D7" s="18" t="inlineStr">
        <is>
          <t>Fall 2026</t>
        </is>
      </c>
      <c r="E7" s="18" t="inlineStr">
        <is>
          <t>MAT210-PLACEMENT</t>
        </is>
      </c>
      <c r="F7" s="20">
        <f>IF($A7="","",IF($E7="","",IFERROR(INDEX('Rules &amp; Lists'!$B$5:$B$24,MATCH($E7,'Rules &amp; Lists'!$A$5:$A$24,0)),"Unknown Route")))</f>
        <v/>
      </c>
      <c r="G7" s="21">
        <f>IF($A7="","",IF($E7="","",IFERROR(INDEX('Rules &amp; Lists'!$H$5:$H$24,MATCH($E7,'Rules &amp; Lists'!$A$5:$A$24,0)),"Rule not found")))</f>
        <v/>
      </c>
      <c r="H7" s="18" t="inlineStr">
        <is>
          <t>Yes</t>
        </is>
      </c>
      <c r="I7" s="19" t="n">
        <v>46254</v>
      </c>
      <c r="J7" s="18" t="n"/>
      <c r="K7" s="22" t="n">
        <v>82</v>
      </c>
      <c r="L7" s="18" t="inlineStr">
        <is>
          <t>Meets</t>
        </is>
      </c>
      <c r="M7" s="18" t="inlineStr">
        <is>
          <t>Jordan Lee</t>
        </is>
      </c>
      <c r="N7" s="18" t="inlineStr">
        <is>
          <t>Complete</t>
        </is>
      </c>
      <c r="O7" s="19" t="n">
        <v>46255</v>
      </c>
      <c r="P7" s="23">
        <f>IF(OR($A7="",$I7="",$E7=""),"",IFERROR(IF(INDEX('Rules &amp; Lists'!$G$5:$G$24,MATCH($E7,'Rules &amp; Lists'!$A$5:$A$24,0))=0,"",EDATE($I7,INDEX('Rules &amp; Lists'!$G$5:$G$24,MATCH($E7,'Rules &amp; Lists'!$A$5:$A$24,0)))),""))</f>
        <v/>
      </c>
      <c r="Q7" s="24">
        <f>IF(OR($A7="",$C7=""),"",MAX(0,IF($O7&lt;&gt;"",$O7-$C7,TODAY()-$C7)))</f>
        <v/>
      </c>
      <c r="R7" s="20">
        <f>IF($A7="","",IF($E7="","Route Needed",IF($H7&lt;&gt;"Yes","Evidence Needed",IF($N7="On Hold","On Hold",IF(AND($P7&lt;&gt;"",$P7&lt;TODAY()),"Expired",IF($N7&lt;&gt;"Complete","Pending Review",IF($L7="Meets","Cleared",IF($L7="Does Not Meet","Not Cleared","Pending Review"))))))))</f>
        <v/>
      </c>
      <c r="S7" s="19" t="n"/>
      <c r="T7" s="25" t="inlineStr">
        <is>
          <t>Placement result verified</t>
        </is>
      </c>
      <c r="U7" s="21">
        <f>IF($A7="","",TEXTJOIN(", ",TRUE,IF(COUNTIF($A$6:$A$205,$A7)&gt;1,"Duplicate Request ID",""),IF($B7="","Missing learner alias",""),IF($C7="","Missing request date",""),IF($D7="","Missing term",""),IF($E7="","Missing route",""),IF($F7="Unknown Route","Route not found",""),IF($H7="","Missing evidence received value",""),IF(AND($H7="Yes",$I7=""),"Missing evidence date",""),IF(AND($H7="No",$I7&lt;&gt;""),"Evidence date entered when evidence is No",""),IF(AND($H7="Yes",$L7=""),"Missing evidence assessment",""),IF(AND($N7="Complete",$O7=""),"Missing decision date",""),IF(AND($O7&lt;&gt;"",$N7&lt;&gt;"Complete"),"Decision date entered before review is Complete",""),IF(AND($L7="Meets",$H7&lt;&gt;"Yes"),"Meets assessment requires received evidence",""),IF(AND($L7="Does Not Meet",$H7&lt;&gt;"Yes"),"Does Not Meet assessment requires received evidence",""),IF(AND($N7="Complete",$L7="Pending"),"Complete review cannot have Pending assessment",""),IF(AND($C7&lt;&gt;"",$I7&lt;&gt;"",$I7&lt;$C7),"Evidence date precedes request date",""),IF(AND($C7&lt;&gt;"",$O7&lt;&gt;"",$O7&lt;$C7),"Decision date precedes request date",""),IF(AND($S7&lt;&gt;"",$S7&lt;$C7),"Follow-up date precedes request date",""),IF(AND($E7&lt;&gt;"",$H7="Yes",IFERROR(INDEX('Rules &amp; Lists'!$D$5:$D$24,MATCH($E7,'Rules &amp; Lists'!$A$5:$A$24,0)),"")="Grade",$J7=""),"Missing evidence grade",""),IF(AND($E7&lt;&gt;"",$H7="Yes",IFERROR(INDEX('Rules &amp; Lists'!$D$5:$D$24,MATCH($E7,'Rules &amp; Lists'!$A$5:$A$24,0)),"")="Score",$K7=""),"Missing evidence score","")))</f>
        <v/>
      </c>
    </row>
    <row r="8">
      <c r="A8" s="18" t="inlineStr">
        <is>
          <t>PC-260903</t>
        </is>
      </c>
      <c r="B8" s="18" t="inlineStr">
        <is>
          <t>Maple Finch</t>
        </is>
      </c>
      <c r="C8" s="19" t="n">
        <v>46258</v>
      </c>
      <c r="D8" s="18" t="inlineStr">
        <is>
          <t>Fall 2026</t>
        </is>
      </c>
      <c r="E8" s="18" t="inlineStr">
        <is>
          <t>ENG201-GRADE</t>
        </is>
      </c>
      <c r="F8" s="20">
        <f>IF($A8="","",IF($E8="","",IFERROR(INDEX('Rules &amp; Lists'!$B$5:$B$24,MATCH($E8,'Rules &amp; Lists'!$A$5:$A$24,0)),"Unknown Route")))</f>
        <v/>
      </c>
      <c r="G8" s="21">
        <f>IF($A8="","",IF($E8="","",IFERROR(INDEX('Rules &amp; Lists'!$H$5:$H$24,MATCH($E8,'Rules &amp; Lists'!$A$5:$A$24,0)),"Rule not found")))</f>
        <v/>
      </c>
      <c r="H8" s="18" t="inlineStr">
        <is>
          <t>No</t>
        </is>
      </c>
      <c r="I8" s="19" t="n"/>
      <c r="J8" s="18" t="n"/>
      <c r="K8" s="22" t="n"/>
      <c r="L8" s="18" t="inlineStr">
        <is>
          <t>Pending</t>
        </is>
      </c>
      <c r="M8" s="18" t="inlineStr">
        <is>
          <t>Unassigned</t>
        </is>
      </c>
      <c r="N8" s="18" t="inlineStr">
        <is>
          <t>Not Started</t>
        </is>
      </c>
      <c r="O8" s="19" t="n"/>
      <c r="P8" s="23">
        <f>IF(OR($A8="",$I8="",$E8=""),"",IFERROR(IF(INDEX('Rules &amp; Lists'!$G$5:$G$24,MATCH($E8,'Rules &amp; Lists'!$A$5:$A$24,0))=0,"",EDATE($I8,INDEX('Rules &amp; Lists'!$G$5:$G$24,MATCH($E8,'Rules &amp; Lists'!$A$5:$A$24,0)))),""))</f>
        <v/>
      </c>
      <c r="Q8" s="24">
        <f>IF(OR($A8="",$C8=""),"",MAX(0,IF($O8&lt;&gt;"",$O8-$C8,TODAY()-$C8)))</f>
        <v/>
      </c>
      <c r="R8" s="20">
        <f>IF($A8="","",IF($E8="","Route Needed",IF($H8&lt;&gt;"Yes","Evidence Needed",IF($N8="On Hold","On Hold",IF(AND($P8&lt;&gt;"",$P8&lt;TODAY()),"Expired",IF($N8&lt;&gt;"Complete","Pending Review",IF($L8="Meets","Cleared",IF($L8="Does Not Meet","Not Cleared","Pending Review"))))))))</f>
        <v/>
      </c>
      <c r="S8" s="19" t="n">
        <v>46273</v>
      </c>
      <c r="T8" s="25" t="inlineStr">
        <is>
          <t>Waiting for course record</t>
        </is>
      </c>
      <c r="U8" s="21">
        <f>IF($A8="","",TEXTJOIN(", ",TRUE,IF(COUNTIF($A$6:$A$205,$A8)&gt;1,"Duplicate Request ID",""),IF($B8="","Missing learner alias",""),IF($C8="","Missing request date",""),IF($D8="","Missing term",""),IF($E8="","Missing route",""),IF($F8="Unknown Route","Route not found",""),IF($H8="","Missing evidence received value",""),IF(AND($H8="Yes",$I8=""),"Missing evidence date",""),IF(AND($H8="No",$I8&lt;&gt;""),"Evidence date entered when evidence is No",""),IF(AND($H8="Yes",$L8=""),"Missing evidence assessment",""),IF(AND($N8="Complete",$O8=""),"Missing decision date",""),IF(AND($O8&lt;&gt;"",$N8&lt;&gt;"Complete"),"Decision date entered before review is Complete",""),IF(AND($L8="Meets",$H8&lt;&gt;"Yes"),"Meets assessment requires received evidence",""),IF(AND($L8="Does Not Meet",$H8&lt;&gt;"Yes"),"Does Not Meet assessment requires received evidence",""),IF(AND($N8="Complete",$L8="Pending"),"Complete review cannot have Pending assessment",""),IF(AND($C8&lt;&gt;"",$I8&lt;&gt;"",$I8&lt;$C8),"Evidence date precedes request date",""),IF(AND($C8&lt;&gt;"",$O8&lt;&gt;"",$O8&lt;$C8),"Decision date precedes request date",""),IF(AND($S8&lt;&gt;"",$S8&lt;$C8),"Follow-up date precedes request date",""),IF(AND($E8&lt;&gt;"",$H8="Yes",IFERROR(INDEX('Rules &amp; Lists'!$D$5:$D$24,MATCH($E8,'Rules &amp; Lists'!$A$5:$A$24,0)),"")="Grade",$J8=""),"Missing evidence grade",""),IF(AND($E8&lt;&gt;"",$H8="Yes",IFERROR(INDEX('Rules &amp; Lists'!$D$5:$D$24,MATCH($E8,'Rules &amp; Lists'!$A$5:$A$24,0)),"")="Score",$K8=""),"Missing evidence score","")))</f>
        <v/>
      </c>
    </row>
    <row r="9">
      <c r="A9" s="18" t="inlineStr">
        <is>
          <t>PC-260904</t>
        </is>
      </c>
      <c r="B9" s="18" t="inlineStr">
        <is>
          <t>Silver Otter</t>
        </is>
      </c>
      <c r="C9" s="19" t="n">
        <v>46259</v>
      </c>
      <c r="D9" s="18" t="inlineStr">
        <is>
          <t>Fall 2026</t>
        </is>
      </c>
      <c r="E9" s="18" t="inlineStr">
        <is>
          <t>CIS240-GRADE</t>
        </is>
      </c>
      <c r="F9" s="20">
        <f>IF($A9="","",IF($E9="","",IFERROR(INDEX('Rules &amp; Lists'!$B$5:$B$24,MATCH($E9,'Rules &amp; Lists'!$A$5:$A$24,0)),"Unknown Route")))</f>
        <v/>
      </c>
      <c r="G9" s="21">
        <f>IF($A9="","",IF($E9="","",IFERROR(INDEX('Rules &amp; Lists'!$H$5:$H$24,MATCH($E9,'Rules &amp; Lists'!$A$5:$A$24,0)),"Rule not found")))</f>
        <v/>
      </c>
      <c r="H9" s="18" t="inlineStr">
        <is>
          <t>Yes</t>
        </is>
      </c>
      <c r="I9" s="19" t="n">
        <v>46259</v>
      </c>
      <c r="J9" s="18" t="inlineStr">
        <is>
          <t>B</t>
        </is>
      </c>
      <c r="K9" s="22" t="n"/>
      <c r="L9" s="18" t="inlineStr">
        <is>
          <t>Meets</t>
        </is>
      </c>
      <c r="M9" s="18" t="inlineStr">
        <is>
          <t>Morgan Patel</t>
        </is>
      </c>
      <c r="N9" s="18" t="inlineStr">
        <is>
          <t>In Review</t>
        </is>
      </c>
      <c r="O9" s="19" t="n"/>
      <c r="P9" s="23">
        <f>IF(OR($A9="",$I9="",$E9=""),"",IFERROR(IF(INDEX('Rules &amp; Lists'!$G$5:$G$24,MATCH($E9,'Rules &amp; Lists'!$A$5:$A$24,0))=0,"",EDATE($I9,INDEX('Rules &amp; Lists'!$G$5:$G$24,MATCH($E9,'Rules &amp; Lists'!$A$5:$A$24,0)))),""))</f>
        <v/>
      </c>
      <c r="Q9" s="24">
        <f>IF(OR($A9="",$C9=""),"",MAX(0,IF($O9&lt;&gt;"",$O9-$C9,TODAY()-$C9)))</f>
        <v/>
      </c>
      <c r="R9" s="20">
        <f>IF($A9="","",IF($E9="","Route Needed",IF($H9&lt;&gt;"Yes","Evidence Needed",IF($N9="On Hold","On Hold",IF(AND($P9&lt;&gt;"",$P9&lt;TODAY()),"Expired",IF($N9&lt;&gt;"Complete","Pending Review",IF($L9="Meets","Cleared",IF($L9="Does Not Meet","Not Cleared","Pending Review"))))))))</f>
        <v/>
      </c>
      <c r="S9" s="19" t="n">
        <v>46274</v>
      </c>
      <c r="T9" s="25" t="inlineStr">
        <is>
          <t>Reviewer assigned</t>
        </is>
      </c>
      <c r="U9" s="21">
        <f>IF($A9="","",TEXTJOIN(", ",TRUE,IF(COUNTIF($A$6:$A$205,$A9)&gt;1,"Duplicate Request ID",""),IF($B9="","Missing learner alias",""),IF($C9="","Missing request date",""),IF($D9="","Missing term",""),IF($E9="","Missing route",""),IF($F9="Unknown Route","Route not found",""),IF($H9="","Missing evidence received value",""),IF(AND($H9="Yes",$I9=""),"Missing evidence date",""),IF(AND($H9="No",$I9&lt;&gt;""),"Evidence date entered when evidence is No",""),IF(AND($H9="Yes",$L9=""),"Missing evidence assessment",""),IF(AND($N9="Complete",$O9=""),"Missing decision date",""),IF(AND($O9&lt;&gt;"",$N9&lt;&gt;"Complete"),"Decision date entered before review is Complete",""),IF(AND($L9="Meets",$H9&lt;&gt;"Yes"),"Meets assessment requires received evidence",""),IF(AND($L9="Does Not Meet",$H9&lt;&gt;"Yes"),"Does Not Meet assessment requires received evidence",""),IF(AND($N9="Complete",$L9="Pending"),"Complete review cannot have Pending assessment",""),IF(AND($C9&lt;&gt;"",$I9&lt;&gt;"",$I9&lt;$C9),"Evidence date precedes request date",""),IF(AND($C9&lt;&gt;"",$O9&lt;&gt;"",$O9&lt;$C9),"Decision date precedes request date",""),IF(AND($S9&lt;&gt;"",$S9&lt;$C9),"Follow-up date precedes request date",""),IF(AND($E9&lt;&gt;"",$H9="Yes",IFERROR(INDEX('Rules &amp; Lists'!$D$5:$D$24,MATCH($E9,'Rules &amp; Lists'!$A$5:$A$24,0)),"")="Grade",$J9=""),"Missing evidence grade",""),IF(AND($E9&lt;&gt;"",$H9="Yes",IFERROR(INDEX('Rules &amp; Lists'!$D$5:$D$24,MATCH($E9,'Rules &amp; Lists'!$A$5:$A$24,0)),"")="Score",$K9=""),"Missing evidence score","")))</f>
        <v/>
      </c>
    </row>
    <row r="10">
      <c r="A10" s="18" t="inlineStr">
        <is>
          <t>PC-260905</t>
        </is>
      </c>
      <c r="B10" s="18" t="inlineStr">
        <is>
          <t>Amber Wren</t>
        </is>
      </c>
      <c r="C10" s="19" t="n">
        <v>46260</v>
      </c>
      <c r="D10" s="18" t="inlineStr">
        <is>
          <t>Fall 2026</t>
        </is>
      </c>
      <c r="E10" s="18" t="inlineStr">
        <is>
          <t>BIO220-TRANSFER</t>
        </is>
      </c>
      <c r="F10" s="20">
        <f>IF($A10="","",IF($E10="","",IFERROR(INDEX('Rules &amp; Lists'!$B$5:$B$24,MATCH($E10,'Rules &amp; Lists'!$A$5:$A$24,0)),"Unknown Route")))</f>
        <v/>
      </c>
      <c r="G10" s="21">
        <f>IF($A10="","",IF($E10="","",IFERROR(INDEX('Rules &amp; Lists'!$H$5:$H$24,MATCH($E10,'Rules &amp; Lists'!$A$5:$A$24,0)),"Rule not found")))</f>
        <v/>
      </c>
      <c r="H10" s="18" t="inlineStr">
        <is>
          <t>Yes</t>
        </is>
      </c>
      <c r="I10" s="19" t="n">
        <v>46260</v>
      </c>
      <c r="J10" s="18" t="n"/>
      <c r="K10" s="22" t="n"/>
      <c r="L10" s="18" t="inlineStr">
        <is>
          <t>Does Not Meet</t>
        </is>
      </c>
      <c r="M10" s="18" t="inlineStr">
        <is>
          <t>Riley Chen</t>
        </is>
      </c>
      <c r="N10" s="18" t="inlineStr">
        <is>
          <t>Complete</t>
        </is>
      </c>
      <c r="O10" s="19" t="n">
        <v>46263</v>
      </c>
      <c r="P10" s="23">
        <f>IF(OR($A10="",$I10="",$E10=""),"",IFERROR(IF(INDEX('Rules &amp; Lists'!$G$5:$G$24,MATCH($E10,'Rules &amp; Lists'!$A$5:$A$24,0))=0,"",EDATE($I10,INDEX('Rules &amp; Lists'!$G$5:$G$24,MATCH($E10,'Rules &amp; Lists'!$A$5:$A$24,0)))),""))</f>
        <v/>
      </c>
      <c r="Q10" s="24">
        <f>IF(OR($A10="",$C10=""),"",MAX(0,IF($O10&lt;&gt;"",$O10-$C10,TODAY()-$C10)))</f>
        <v/>
      </c>
      <c r="R10" s="20">
        <f>IF($A10="","",IF($E10="","Route Needed",IF($H10&lt;&gt;"Yes","Evidence Needed",IF($N10="On Hold","On Hold",IF(AND($P10&lt;&gt;"",$P10&lt;TODAY()),"Expired",IF($N10&lt;&gt;"Complete","Pending Review",IF($L10="Meets","Cleared",IF($L10="Does Not Meet","Not Cleared","Pending Review"))))))))</f>
        <v/>
      </c>
      <c r="S10" s="19" t="n"/>
      <c r="T10" s="25" t="inlineStr">
        <is>
          <t>Submitted course was not equivalent</t>
        </is>
      </c>
      <c r="U10" s="21">
        <f>IF($A10="","",TEXTJOIN(", ",TRUE,IF(COUNTIF($A$6:$A$205,$A10)&gt;1,"Duplicate Request ID",""),IF($B10="","Missing learner alias",""),IF($C10="","Missing request date",""),IF($D10="","Missing term",""),IF($E10="","Missing route",""),IF($F10="Unknown Route","Route not found",""),IF($H10="","Missing evidence received value",""),IF(AND($H10="Yes",$I10=""),"Missing evidence date",""),IF(AND($H10="No",$I10&lt;&gt;""),"Evidence date entered when evidence is No",""),IF(AND($H10="Yes",$L10=""),"Missing evidence assessment",""),IF(AND($N10="Complete",$O10=""),"Missing decision date",""),IF(AND($O10&lt;&gt;"",$N10&lt;&gt;"Complete"),"Decision date entered before review is Complete",""),IF(AND($L10="Meets",$H10&lt;&gt;"Yes"),"Meets assessment requires received evidence",""),IF(AND($L10="Does Not Meet",$H10&lt;&gt;"Yes"),"Does Not Meet assessment requires received evidence",""),IF(AND($N10="Complete",$L10="Pending"),"Complete review cannot have Pending assessment",""),IF(AND($C10&lt;&gt;"",$I10&lt;&gt;"",$I10&lt;$C10),"Evidence date precedes request date",""),IF(AND($C10&lt;&gt;"",$O10&lt;&gt;"",$O10&lt;$C10),"Decision date precedes request date",""),IF(AND($S10&lt;&gt;"",$S10&lt;$C10),"Follow-up date precedes request date",""),IF(AND($E10&lt;&gt;"",$H10="Yes",IFERROR(INDEX('Rules &amp; Lists'!$D$5:$D$24,MATCH($E10,'Rules &amp; Lists'!$A$5:$A$24,0)),"")="Grade",$J10=""),"Missing evidence grade",""),IF(AND($E10&lt;&gt;"",$H10="Yes",IFERROR(INDEX('Rules &amp; Lists'!$D$5:$D$24,MATCH($E10,'Rules &amp; Lists'!$A$5:$A$24,0)),"")="Score",$K10=""),"Missing evidence score","")))</f>
        <v/>
      </c>
    </row>
    <row r="11">
      <c r="A11" s="18" t="inlineStr">
        <is>
          <t>PC-260906</t>
        </is>
      </c>
      <c r="B11" s="18" t="inlineStr">
        <is>
          <t>Prairie Lynx</t>
        </is>
      </c>
      <c r="C11" s="19" t="n">
        <v>46261</v>
      </c>
      <c r="D11" s="18" t="inlineStr">
        <is>
          <t>Fall 2026</t>
        </is>
      </c>
      <c r="E11" s="18" t="inlineStr">
        <is>
          <t>ENG201-PLACEMENT</t>
        </is>
      </c>
      <c r="F11" s="20">
        <f>IF($A11="","",IF($E11="","",IFERROR(INDEX('Rules &amp; Lists'!$B$5:$B$24,MATCH($E11,'Rules &amp; Lists'!$A$5:$A$24,0)),"Unknown Route")))</f>
        <v/>
      </c>
      <c r="G11" s="21">
        <f>IF($A11="","",IF($E11="","",IFERROR(INDEX('Rules &amp; Lists'!$H$5:$H$24,MATCH($E11,'Rules &amp; Lists'!$A$5:$A$24,0)),"Rule not found")))</f>
        <v/>
      </c>
      <c r="H11" s="18" t="inlineStr">
        <is>
          <t>Yes</t>
        </is>
      </c>
      <c r="I11" s="19" t="n">
        <v>46261</v>
      </c>
      <c r="J11" s="18" t="n"/>
      <c r="K11" s="22" t="n">
        <v>79</v>
      </c>
      <c r="L11" s="18" t="inlineStr">
        <is>
          <t>Meets</t>
        </is>
      </c>
      <c r="M11" s="18" t="inlineStr">
        <is>
          <t>Taylor Monroe</t>
        </is>
      </c>
      <c r="N11" s="18" t="inlineStr">
        <is>
          <t>Complete</t>
        </is>
      </c>
      <c r="O11" s="19" t="n">
        <v>46262</v>
      </c>
      <c r="P11" s="23">
        <f>IF(OR($A11="",$I11="",$E11=""),"",IFERROR(IF(INDEX('Rules &amp; Lists'!$G$5:$G$24,MATCH($E11,'Rules &amp; Lists'!$A$5:$A$24,0))=0,"",EDATE($I11,INDEX('Rules &amp; Lists'!$G$5:$G$24,MATCH($E11,'Rules &amp; Lists'!$A$5:$A$24,0)))),""))</f>
        <v/>
      </c>
      <c r="Q11" s="24">
        <f>IF(OR($A11="",$C11=""),"",MAX(0,IF($O11&lt;&gt;"",$O11-$C11,TODAY()-$C11)))</f>
        <v/>
      </c>
      <c r="R11" s="20">
        <f>IF($A11="","",IF($E11="","Route Needed",IF($H11&lt;&gt;"Yes","Evidence Needed",IF($N11="On Hold","On Hold",IF(AND($P11&lt;&gt;"",$P11&lt;TODAY()),"Expired",IF($N11&lt;&gt;"Complete","Pending Review",IF($L11="Meets","Cleared",IF($L11="Does Not Meet","Not Cleared","Pending Review"))))))))</f>
        <v/>
      </c>
      <c r="S11" s="19" t="n"/>
      <c r="T11" s="25" t="inlineStr">
        <is>
          <t>Placement route completed</t>
        </is>
      </c>
      <c r="U11" s="21">
        <f>IF($A11="","",TEXTJOIN(", ",TRUE,IF(COUNTIF($A$6:$A$205,$A11)&gt;1,"Duplicate Request ID",""),IF($B11="","Missing learner alias",""),IF($C11="","Missing request date",""),IF($D11="","Missing term",""),IF($E11="","Missing route",""),IF($F11="Unknown Route","Route not found",""),IF($H11="","Missing evidence received value",""),IF(AND($H11="Yes",$I11=""),"Missing evidence date",""),IF(AND($H11="No",$I11&lt;&gt;""),"Evidence date entered when evidence is No",""),IF(AND($H11="Yes",$L11=""),"Missing evidence assessment",""),IF(AND($N11="Complete",$O11=""),"Missing decision date",""),IF(AND($O11&lt;&gt;"",$N11&lt;&gt;"Complete"),"Decision date entered before review is Complete",""),IF(AND($L11="Meets",$H11&lt;&gt;"Yes"),"Meets assessment requires received evidence",""),IF(AND($L11="Does Not Meet",$H11&lt;&gt;"Yes"),"Does Not Meet assessment requires received evidence",""),IF(AND($N11="Complete",$L11="Pending"),"Complete review cannot have Pending assessment",""),IF(AND($C11&lt;&gt;"",$I11&lt;&gt;"",$I11&lt;$C11),"Evidence date precedes request date",""),IF(AND($C11&lt;&gt;"",$O11&lt;&gt;"",$O11&lt;$C11),"Decision date precedes request date",""),IF(AND($S11&lt;&gt;"",$S11&lt;$C11),"Follow-up date precedes request date",""),IF(AND($E11&lt;&gt;"",$H11="Yes",IFERROR(INDEX('Rules &amp; Lists'!$D$5:$D$24,MATCH($E11,'Rules &amp; Lists'!$A$5:$A$24,0)),"")="Grade",$J11=""),"Missing evidence grade",""),IF(AND($E11&lt;&gt;"",$H11="Yes",IFERROR(INDEX('Rules &amp; Lists'!$D$5:$D$24,MATCH($E11,'Rules &amp; Lists'!$A$5:$A$24,0)),"")="Score",$K11=""),"Missing evidence score","")))</f>
        <v/>
      </c>
    </row>
    <row r="12">
      <c r="A12" s="18" t="inlineStr">
        <is>
          <t>PC-260907</t>
        </is>
      </c>
      <c r="B12" s="18" t="inlineStr">
        <is>
          <t>Blue Heron</t>
        </is>
      </c>
      <c r="C12" s="19" t="n">
        <v>46262</v>
      </c>
      <c r="D12" s="18" t="inlineStr">
        <is>
          <t>Fall 2026</t>
        </is>
      </c>
      <c r="E12" s="18" t="inlineStr">
        <is>
          <t>CIS240-PRIOR</t>
        </is>
      </c>
      <c r="F12" s="20">
        <f>IF($A12="","",IF($E12="","",IFERROR(INDEX('Rules &amp; Lists'!$B$5:$B$24,MATCH($E12,'Rules &amp; Lists'!$A$5:$A$24,0)),"Unknown Route")))</f>
        <v/>
      </c>
      <c r="G12" s="21">
        <f>IF($A12="","",IF($E12="","",IFERROR(INDEX('Rules &amp; Lists'!$H$5:$H$24,MATCH($E12,'Rules &amp; Lists'!$A$5:$A$24,0)),"Rule not found")))</f>
        <v/>
      </c>
      <c r="H12" s="18" t="inlineStr">
        <is>
          <t>Yes</t>
        </is>
      </c>
      <c r="I12" s="19" t="n">
        <v>46262</v>
      </c>
      <c r="J12" s="18" t="n"/>
      <c r="K12" s="22" t="n"/>
      <c r="L12" s="18" t="inlineStr">
        <is>
          <t>Pending</t>
        </is>
      </c>
      <c r="M12" s="18" t="inlineStr">
        <is>
          <t>Morgan Patel</t>
        </is>
      </c>
      <c r="N12" s="18" t="inlineStr">
        <is>
          <t>On Hold</t>
        </is>
      </c>
      <c r="O12" s="19" t="n"/>
      <c r="P12" s="23">
        <f>IF(OR($A12="",$I12="",$E12=""),"",IFERROR(IF(INDEX('Rules &amp; Lists'!$G$5:$G$24,MATCH($E12,'Rules &amp; Lists'!$A$5:$A$24,0))=0,"",EDATE($I12,INDEX('Rules &amp; Lists'!$G$5:$G$24,MATCH($E12,'Rules &amp; Lists'!$A$5:$A$24,0)))),""))</f>
        <v/>
      </c>
      <c r="Q12" s="24">
        <f>IF(OR($A12="",$C12=""),"",MAX(0,IF($O12&lt;&gt;"",$O12-$C12,TODAY()-$C12)))</f>
        <v/>
      </c>
      <c r="R12" s="20">
        <f>IF($A12="","",IF($E12="","Route Needed",IF($H12&lt;&gt;"Yes","Evidence Needed",IF($N12="On Hold","On Hold",IF(AND($P12&lt;&gt;"",$P12&lt;TODAY()),"Expired",IF($N12&lt;&gt;"Complete","Pending Review",IF($L12="Meets","Cleared",IF($L12="Does Not Meet","Not Cleared","Pending Review"))))))))</f>
        <v/>
      </c>
      <c r="S12" s="19" t="n">
        <v>46275</v>
      </c>
      <c r="T12" s="25" t="inlineStr">
        <is>
          <t>Additional work sample requested</t>
        </is>
      </c>
      <c r="U12" s="21">
        <f>IF($A12="","",TEXTJOIN(", ",TRUE,IF(COUNTIF($A$6:$A$205,$A12)&gt;1,"Duplicate Request ID",""),IF($B12="","Missing learner alias",""),IF($C12="","Missing request date",""),IF($D12="","Missing term",""),IF($E12="","Missing route",""),IF($F12="Unknown Route","Route not found",""),IF($H12="","Missing evidence received value",""),IF(AND($H12="Yes",$I12=""),"Missing evidence date",""),IF(AND($H12="No",$I12&lt;&gt;""),"Evidence date entered when evidence is No",""),IF(AND($H12="Yes",$L12=""),"Missing evidence assessment",""),IF(AND($N12="Complete",$O12=""),"Missing decision date",""),IF(AND($O12&lt;&gt;"",$N12&lt;&gt;"Complete"),"Decision date entered before review is Complete",""),IF(AND($L12="Meets",$H12&lt;&gt;"Yes"),"Meets assessment requires received evidence",""),IF(AND($L12="Does Not Meet",$H12&lt;&gt;"Yes"),"Does Not Meet assessment requires received evidence",""),IF(AND($N12="Complete",$L12="Pending"),"Complete review cannot have Pending assessment",""),IF(AND($C12&lt;&gt;"",$I12&lt;&gt;"",$I12&lt;$C12),"Evidence date precedes request date",""),IF(AND($C12&lt;&gt;"",$O12&lt;&gt;"",$O12&lt;$C12),"Decision date precedes request date",""),IF(AND($S12&lt;&gt;"",$S12&lt;$C12),"Follow-up date precedes request date",""),IF(AND($E12&lt;&gt;"",$H12="Yes",IFERROR(INDEX('Rules &amp; Lists'!$D$5:$D$24,MATCH($E12,'Rules &amp; Lists'!$A$5:$A$24,0)),"")="Grade",$J12=""),"Missing evidence grade",""),IF(AND($E12&lt;&gt;"",$H12="Yes",IFERROR(INDEX('Rules &amp; Lists'!$D$5:$D$24,MATCH($E12,'Rules &amp; Lists'!$A$5:$A$24,0)),"")="Score",$K12=""),"Missing evidence score","")))</f>
        <v/>
      </c>
    </row>
    <row r="13">
      <c r="A13" s="18" t="inlineStr">
        <is>
          <t>PC-260908</t>
        </is>
      </c>
      <c r="B13" s="18" t="inlineStr">
        <is>
          <t>Copper Elm</t>
        </is>
      </c>
      <c r="C13" s="19" t="n">
        <v>46266</v>
      </c>
      <c r="D13" s="18" t="inlineStr">
        <is>
          <t>Fall 2026</t>
        </is>
      </c>
      <c r="E13" s="18" t="inlineStr">
        <is>
          <t>MAT210-GRADE</t>
        </is>
      </c>
      <c r="F13" s="20">
        <f>IF($A13="","",IF($E13="","",IFERROR(INDEX('Rules &amp; Lists'!$B$5:$B$24,MATCH($E13,'Rules &amp; Lists'!$A$5:$A$24,0)),"Unknown Route")))</f>
        <v/>
      </c>
      <c r="G13" s="21">
        <f>IF($A13="","",IF($E13="","",IFERROR(INDEX('Rules &amp; Lists'!$H$5:$H$24,MATCH($E13,'Rules &amp; Lists'!$A$5:$A$24,0)),"Rule not found")))</f>
        <v/>
      </c>
      <c r="H13" s="18" t="inlineStr">
        <is>
          <t>Yes</t>
        </is>
      </c>
      <c r="I13" s="19" t="n">
        <v>46266</v>
      </c>
      <c r="J13" s="18" t="inlineStr">
        <is>
          <t>C+</t>
        </is>
      </c>
      <c r="K13" s="22" t="n"/>
      <c r="L13" s="18" t="inlineStr">
        <is>
          <t>Meets</t>
        </is>
      </c>
      <c r="M13" s="18" t="inlineStr">
        <is>
          <t>Avery Brooks</t>
        </is>
      </c>
      <c r="N13" s="18" t="inlineStr">
        <is>
          <t>Complete</t>
        </is>
      </c>
      <c r="O13" s="19" t="n">
        <v>46268</v>
      </c>
      <c r="P13" s="23">
        <f>IF(OR($A13="",$I13="",$E13=""),"",IFERROR(IF(INDEX('Rules &amp; Lists'!$G$5:$G$24,MATCH($E13,'Rules &amp; Lists'!$A$5:$A$24,0))=0,"",EDATE($I13,INDEX('Rules &amp; Lists'!$G$5:$G$24,MATCH($E13,'Rules &amp; Lists'!$A$5:$A$24,0)))),""))</f>
        <v/>
      </c>
      <c r="Q13" s="24">
        <f>IF(OR($A13="",$C13=""),"",MAX(0,IF($O13&lt;&gt;"",$O13-$C13,TODAY()-$C13)))</f>
        <v/>
      </c>
      <c r="R13" s="20">
        <f>IF($A13="","",IF($E13="","Route Needed",IF($H13&lt;&gt;"Yes","Evidence Needed",IF($N13="On Hold","On Hold",IF(AND($P13&lt;&gt;"",$P13&lt;TODAY()),"Expired",IF($N13&lt;&gt;"Complete","Pending Review",IF($L13="Meets","Cleared",IF($L13="Does Not Meet","Not Cleared","Pending Review"))))))))</f>
        <v/>
      </c>
      <c r="S13" s="19" t="n"/>
      <c r="T13" s="25" t="inlineStr">
        <is>
          <t>Course grade reviewed</t>
        </is>
      </c>
      <c r="U13" s="21">
        <f>IF($A13="","",TEXTJOIN(", ",TRUE,IF(COUNTIF($A$6:$A$205,$A13)&gt;1,"Duplicate Request ID",""),IF($B13="","Missing learner alias",""),IF($C13="","Missing request date",""),IF($D13="","Missing term",""),IF($E13="","Missing route",""),IF($F13="Unknown Route","Route not found",""),IF($H13="","Missing evidence received value",""),IF(AND($H13="Yes",$I13=""),"Missing evidence date",""),IF(AND($H13="No",$I13&lt;&gt;""),"Evidence date entered when evidence is No",""),IF(AND($H13="Yes",$L13=""),"Missing evidence assessment",""),IF(AND($N13="Complete",$O13=""),"Missing decision date",""),IF(AND($O13&lt;&gt;"",$N13&lt;&gt;"Complete"),"Decision date entered before review is Complete",""),IF(AND($L13="Meets",$H13&lt;&gt;"Yes"),"Meets assessment requires received evidence",""),IF(AND($L13="Does Not Meet",$H13&lt;&gt;"Yes"),"Does Not Meet assessment requires received evidence",""),IF(AND($N13="Complete",$L13="Pending"),"Complete review cannot have Pending assessment",""),IF(AND($C13&lt;&gt;"",$I13&lt;&gt;"",$I13&lt;$C13),"Evidence date precedes request date",""),IF(AND($C13&lt;&gt;"",$O13&lt;&gt;"",$O13&lt;$C13),"Decision date precedes request date",""),IF(AND($S13&lt;&gt;"",$S13&lt;$C13),"Follow-up date precedes request date",""),IF(AND($E13&lt;&gt;"",$H13="Yes",IFERROR(INDEX('Rules &amp; Lists'!$D$5:$D$24,MATCH($E13,'Rules &amp; Lists'!$A$5:$A$24,0)),"")="Grade",$J13=""),"Missing evidence grade",""),IF(AND($E13&lt;&gt;"",$H13="Yes",IFERROR(INDEX('Rules &amp; Lists'!$D$5:$D$24,MATCH($E13,'Rules &amp; Lists'!$A$5:$A$24,0)),"")="Score",$K13=""),"Missing evidence score","")))</f>
        <v/>
      </c>
    </row>
    <row r="14">
      <c r="A14" s="18" t="inlineStr">
        <is>
          <t>PC-260909</t>
        </is>
      </c>
      <c r="B14" s="18" t="inlineStr">
        <is>
          <t>Canyon Lark</t>
        </is>
      </c>
      <c r="C14" s="19" t="n">
        <v>46267</v>
      </c>
      <c r="D14" s="18" t="inlineStr">
        <is>
          <t>Fall 2026</t>
        </is>
      </c>
      <c r="E14" s="18" t="n"/>
      <c r="F14" s="20">
        <f>IF($A14="","",IF($E14="","",IFERROR(INDEX('Rules &amp; Lists'!$B$5:$B$24,MATCH($E14,'Rules &amp; Lists'!$A$5:$A$24,0)),"Unknown Route")))</f>
        <v/>
      </c>
      <c r="G14" s="21">
        <f>IF($A14="","",IF($E14="","",IFERROR(INDEX('Rules &amp; Lists'!$H$5:$H$24,MATCH($E14,'Rules &amp; Lists'!$A$5:$A$24,0)),"Rule not found")))</f>
        <v/>
      </c>
      <c r="H14" s="18" t="inlineStr">
        <is>
          <t>No</t>
        </is>
      </c>
      <c r="I14" s="19" t="n"/>
      <c r="J14" s="18" t="n"/>
      <c r="K14" s="22" t="n"/>
      <c r="L14" s="18" t="inlineStr">
        <is>
          <t>Pending</t>
        </is>
      </c>
      <c r="M14" s="18" t="inlineStr">
        <is>
          <t>Unassigned</t>
        </is>
      </c>
      <c r="N14" s="18" t="inlineStr">
        <is>
          <t>Not Started</t>
        </is>
      </c>
      <c r="O14" s="19" t="n"/>
      <c r="P14" s="23">
        <f>IF(OR($A14="",$I14="",$E14=""),"",IFERROR(IF(INDEX('Rules &amp; Lists'!$G$5:$G$24,MATCH($E14,'Rules &amp; Lists'!$A$5:$A$24,0))=0,"",EDATE($I14,INDEX('Rules &amp; Lists'!$G$5:$G$24,MATCH($E14,'Rules &amp; Lists'!$A$5:$A$24,0)))),""))</f>
        <v/>
      </c>
      <c r="Q14" s="24">
        <f>IF(OR($A14="",$C14=""),"",MAX(0,IF($O14&lt;&gt;"",$O14-$C14,TODAY()-$C14)))</f>
        <v/>
      </c>
      <c r="R14" s="20">
        <f>IF($A14="","",IF($E14="","Route Needed",IF($H14&lt;&gt;"Yes","Evidence Needed",IF($N14="On Hold","On Hold",IF(AND($P14&lt;&gt;"",$P14&lt;TODAY()),"Expired",IF($N14&lt;&gt;"Complete","Pending Review",IF($L14="Meets","Cleared",IF($L14="Does Not Meet","Not Cleared","Pending Review"))))))))</f>
        <v/>
      </c>
      <c r="S14" s="19" t="n">
        <v>46276</v>
      </c>
      <c r="T14" s="25" t="inlineStr">
        <is>
          <t>Target route still being identified</t>
        </is>
      </c>
      <c r="U14" s="21">
        <f>IF($A14="","",TEXTJOIN(", ",TRUE,IF(COUNTIF($A$6:$A$205,$A14)&gt;1,"Duplicate Request ID",""),IF($B14="","Missing learner alias",""),IF($C14="","Missing request date",""),IF($D14="","Missing term",""),IF($E14="","Missing route",""),IF($F14="Unknown Route","Route not found",""),IF($H14="","Missing evidence received value",""),IF(AND($H14="Yes",$I14=""),"Missing evidence date",""),IF(AND($H14="No",$I14&lt;&gt;""),"Evidence date entered when evidence is No",""),IF(AND($H14="Yes",$L14=""),"Missing evidence assessment",""),IF(AND($N14="Complete",$O14=""),"Missing decision date",""),IF(AND($O14&lt;&gt;"",$N14&lt;&gt;"Complete"),"Decision date entered before review is Complete",""),IF(AND($L14="Meets",$H14&lt;&gt;"Yes"),"Meets assessment requires received evidence",""),IF(AND($L14="Does Not Meet",$H14&lt;&gt;"Yes"),"Does Not Meet assessment requires received evidence",""),IF(AND($N14="Complete",$L14="Pending"),"Complete review cannot have Pending assessment",""),IF(AND($C14&lt;&gt;"",$I14&lt;&gt;"",$I14&lt;$C14),"Evidence date precedes request date",""),IF(AND($C14&lt;&gt;"",$O14&lt;&gt;"",$O14&lt;$C14),"Decision date precedes request date",""),IF(AND($S14&lt;&gt;"",$S14&lt;$C14),"Follow-up date precedes request date",""),IF(AND($E14&lt;&gt;"",$H14="Yes",IFERROR(INDEX('Rules &amp; Lists'!$D$5:$D$24,MATCH($E14,'Rules &amp; Lists'!$A$5:$A$24,0)),"")="Grade",$J14=""),"Missing evidence grade",""),IF(AND($E14&lt;&gt;"",$H14="Yes",IFERROR(INDEX('Rules &amp; Lists'!$D$5:$D$24,MATCH($E14,'Rules &amp; Lists'!$A$5:$A$24,0)),"")="Score",$K14=""),"Missing evidence score","")))</f>
        <v/>
      </c>
    </row>
    <row r="15">
      <c r="A15" s="18" t="inlineStr">
        <is>
          <t>PC-260910</t>
        </is>
      </c>
      <c r="B15" s="18" t="inlineStr">
        <is>
          <t>Meadow Pike</t>
        </is>
      </c>
      <c r="C15" s="19" t="n">
        <v>46268</v>
      </c>
      <c r="D15" s="18" t="inlineStr">
        <is>
          <t>Fall 2026</t>
        </is>
      </c>
      <c r="E15" s="18" t="inlineStr">
        <is>
          <t>BIO220-GRADE</t>
        </is>
      </c>
      <c r="F15" s="20">
        <f>IF($A15="","",IF($E15="","",IFERROR(INDEX('Rules &amp; Lists'!$B$5:$B$24,MATCH($E15,'Rules &amp; Lists'!$A$5:$A$24,0)),"Unknown Route")))</f>
        <v/>
      </c>
      <c r="G15" s="21">
        <f>IF($A15="","",IF($E15="","",IFERROR(INDEX('Rules &amp; Lists'!$H$5:$H$24,MATCH($E15,'Rules &amp; Lists'!$A$5:$A$24,0)),"Rule not found")))</f>
        <v/>
      </c>
      <c r="H15" s="18" t="inlineStr">
        <is>
          <t>Yes</t>
        </is>
      </c>
      <c r="I15" s="19" t="n">
        <v>46268</v>
      </c>
      <c r="J15" s="18" t="inlineStr">
        <is>
          <t>C+</t>
        </is>
      </c>
      <c r="K15" s="22" t="n"/>
      <c r="L15" s="18" t="inlineStr">
        <is>
          <t>Does Not Meet</t>
        </is>
      </c>
      <c r="M15" s="18" t="inlineStr">
        <is>
          <t>Jordan Lee</t>
        </is>
      </c>
      <c r="N15" s="18" t="inlineStr">
        <is>
          <t>Complete</t>
        </is>
      </c>
      <c r="O15" s="19" t="n">
        <v>46270</v>
      </c>
      <c r="P15" s="23">
        <f>IF(OR($A15="",$I15="",$E15=""),"",IFERROR(IF(INDEX('Rules &amp; Lists'!$G$5:$G$24,MATCH($E15,'Rules &amp; Lists'!$A$5:$A$24,0))=0,"",EDATE($I15,INDEX('Rules &amp; Lists'!$G$5:$G$24,MATCH($E15,'Rules &amp; Lists'!$A$5:$A$24,0)))),""))</f>
        <v/>
      </c>
      <c r="Q15" s="24">
        <f>IF(OR($A15="",$C15=""),"",MAX(0,IF($O15&lt;&gt;"",$O15-$C15,TODAY()-$C15)))</f>
        <v/>
      </c>
      <c r="R15" s="20">
        <f>IF($A15="","",IF($E15="","Route Needed",IF($H15&lt;&gt;"Yes","Evidence Needed",IF($N15="On Hold","On Hold",IF(AND($P15&lt;&gt;"",$P15&lt;TODAY()),"Expired",IF($N15&lt;&gt;"Complete","Pending Review",IF($L15="Meets","Cleared",IF($L15="Does Not Meet","Not Cleared","Pending Review"))))))))</f>
        <v/>
      </c>
      <c r="S15" s="19" t="n"/>
      <c r="T15" s="25" t="inlineStr">
        <is>
          <t>Grade was below the listed minimum</t>
        </is>
      </c>
      <c r="U15" s="21">
        <f>IF($A15="","",TEXTJOIN(", ",TRUE,IF(COUNTIF($A$6:$A$205,$A15)&gt;1,"Duplicate Request ID",""),IF($B15="","Missing learner alias",""),IF($C15="","Missing request date",""),IF($D15="","Missing term",""),IF($E15="","Missing route",""),IF($F15="Unknown Route","Route not found",""),IF($H15="","Missing evidence received value",""),IF(AND($H15="Yes",$I15=""),"Missing evidence date",""),IF(AND($H15="No",$I15&lt;&gt;""),"Evidence date entered when evidence is No",""),IF(AND($H15="Yes",$L15=""),"Missing evidence assessment",""),IF(AND($N15="Complete",$O15=""),"Missing decision date",""),IF(AND($O15&lt;&gt;"",$N15&lt;&gt;"Complete"),"Decision date entered before review is Complete",""),IF(AND($L15="Meets",$H15&lt;&gt;"Yes"),"Meets assessment requires received evidence",""),IF(AND($L15="Does Not Meet",$H15&lt;&gt;"Yes"),"Does Not Meet assessment requires received evidence",""),IF(AND($N15="Complete",$L15="Pending"),"Complete review cannot have Pending assessment",""),IF(AND($C15&lt;&gt;"",$I15&lt;&gt;"",$I15&lt;$C15),"Evidence date precedes request date",""),IF(AND($C15&lt;&gt;"",$O15&lt;&gt;"",$O15&lt;$C15),"Decision date precedes request date",""),IF(AND($S15&lt;&gt;"",$S15&lt;$C15),"Follow-up date precedes request date",""),IF(AND($E15&lt;&gt;"",$H15="Yes",IFERROR(INDEX('Rules &amp; Lists'!$D$5:$D$24,MATCH($E15,'Rules &amp; Lists'!$A$5:$A$24,0)),"")="Grade",$J15=""),"Missing evidence grade",""),IF(AND($E15&lt;&gt;"",$H15="Yes",IFERROR(INDEX('Rules &amp; Lists'!$D$5:$D$24,MATCH($E15,'Rules &amp; Lists'!$A$5:$A$24,0)),"")="Score",$K15=""),"Missing evidence score","")))</f>
        <v/>
      </c>
    </row>
    <row r="16">
      <c r="A16" s="18" t="n"/>
      <c r="B16" s="18" t="n"/>
      <c r="C16" s="19" t="n"/>
      <c r="D16" s="18" t="n"/>
      <c r="E16" s="18" t="n"/>
      <c r="F16" s="20">
        <f>IF($A16="","",IF($E16="","",IFERROR(INDEX('Rules &amp; Lists'!$B$5:$B$24,MATCH($E16,'Rules &amp; Lists'!$A$5:$A$24,0)),"Unknown Route")))</f>
        <v/>
      </c>
      <c r="G16" s="21">
        <f>IF($A16="","",IF($E16="","",IFERROR(INDEX('Rules &amp; Lists'!$H$5:$H$24,MATCH($E16,'Rules &amp; Lists'!$A$5:$A$24,0)),"Rule not found")))</f>
        <v/>
      </c>
      <c r="H16" s="18" t="n"/>
      <c r="I16" s="19" t="n"/>
      <c r="J16" s="18" t="n"/>
      <c r="K16" s="22" t="n"/>
      <c r="L16" s="18" t="n"/>
      <c r="M16" s="18" t="n"/>
      <c r="N16" s="18" t="n"/>
      <c r="O16" s="19" t="n"/>
      <c r="P16" s="23">
        <f>IF(OR($A16="",$I16="",$E16=""),"",IFERROR(IF(INDEX('Rules &amp; Lists'!$G$5:$G$24,MATCH($E16,'Rules &amp; Lists'!$A$5:$A$24,0))=0,"",EDATE($I16,INDEX('Rules &amp; Lists'!$G$5:$G$24,MATCH($E16,'Rules &amp; Lists'!$A$5:$A$24,0)))),""))</f>
        <v/>
      </c>
      <c r="Q16" s="24">
        <f>IF(OR($A16="",$C16=""),"",MAX(0,IF($O16&lt;&gt;"",$O16-$C16,TODAY()-$C16)))</f>
        <v/>
      </c>
      <c r="R16" s="20">
        <f>IF($A16="","",IF($E16="","Route Needed",IF($H16&lt;&gt;"Yes","Evidence Needed",IF($N16="On Hold","On Hold",IF(AND($P16&lt;&gt;"",$P16&lt;TODAY()),"Expired",IF($N16&lt;&gt;"Complete","Pending Review",IF($L16="Meets","Cleared",IF($L16="Does Not Meet","Not Cleared","Pending Review"))))))))</f>
        <v/>
      </c>
      <c r="S16" s="19" t="n"/>
      <c r="T16" s="25" t="n"/>
      <c r="U16" s="21">
        <f>IF($A16="","",TEXTJOIN(", ",TRUE,IF(COUNTIF($A$6:$A$205,$A16)&gt;1,"Duplicate Request ID",""),IF($B16="","Missing learner alias",""),IF($C16="","Missing request date",""),IF($D16="","Missing term",""),IF($E16="","Missing route",""),IF($F16="Unknown Route","Route not found",""),IF($H16="","Missing evidence received value",""),IF(AND($H16="Yes",$I16=""),"Missing evidence date",""),IF(AND($H16="No",$I16&lt;&gt;""),"Evidence date entered when evidence is No",""),IF(AND($H16="Yes",$L16=""),"Missing evidence assessment",""),IF(AND($N16="Complete",$O16=""),"Missing decision date",""),IF(AND($O16&lt;&gt;"",$N16&lt;&gt;"Complete"),"Decision date entered before review is Complete",""),IF(AND($L16="Meets",$H16&lt;&gt;"Yes"),"Meets assessment requires received evidence",""),IF(AND($L16="Does Not Meet",$H16&lt;&gt;"Yes"),"Does Not Meet assessment requires received evidence",""),IF(AND($N16="Complete",$L16="Pending"),"Complete review cannot have Pending assessment",""),IF(AND($C16&lt;&gt;"",$I16&lt;&gt;"",$I16&lt;$C16),"Evidence date precedes request date",""),IF(AND($C16&lt;&gt;"",$O16&lt;&gt;"",$O16&lt;$C16),"Decision date precedes request date",""),IF(AND($S16&lt;&gt;"",$S16&lt;$C16),"Follow-up date precedes request date",""),IF(AND($E16&lt;&gt;"",$H16="Yes",IFERROR(INDEX('Rules &amp; Lists'!$D$5:$D$24,MATCH($E16,'Rules &amp; Lists'!$A$5:$A$24,0)),"")="Grade",$J16=""),"Missing evidence grade",""),IF(AND($E16&lt;&gt;"",$H16="Yes",IFERROR(INDEX('Rules &amp; Lists'!$D$5:$D$24,MATCH($E16,'Rules &amp; Lists'!$A$5:$A$24,0)),"")="Score",$K16=""),"Missing evidence score","")))</f>
        <v/>
      </c>
    </row>
    <row r="17">
      <c r="A17" s="18" t="n"/>
      <c r="B17" s="18" t="n"/>
      <c r="C17" s="19" t="n"/>
      <c r="D17" s="18" t="n"/>
      <c r="E17" s="18" t="n"/>
      <c r="F17" s="20">
        <f>IF($A17="","",IF($E17="","",IFERROR(INDEX('Rules &amp; Lists'!$B$5:$B$24,MATCH($E17,'Rules &amp; Lists'!$A$5:$A$24,0)),"Unknown Route")))</f>
        <v/>
      </c>
      <c r="G17" s="21">
        <f>IF($A17="","",IF($E17="","",IFERROR(INDEX('Rules &amp; Lists'!$H$5:$H$24,MATCH($E17,'Rules &amp; Lists'!$A$5:$A$24,0)),"Rule not found")))</f>
        <v/>
      </c>
      <c r="H17" s="18" t="n"/>
      <c r="I17" s="19" t="n"/>
      <c r="J17" s="18" t="n"/>
      <c r="K17" s="22" t="n"/>
      <c r="L17" s="18" t="n"/>
      <c r="M17" s="18" t="n"/>
      <c r="N17" s="18" t="n"/>
      <c r="O17" s="19" t="n"/>
      <c r="P17" s="23">
        <f>IF(OR($A17="",$I17="",$E17=""),"",IFERROR(IF(INDEX('Rules &amp; Lists'!$G$5:$G$24,MATCH($E17,'Rules &amp; Lists'!$A$5:$A$24,0))=0,"",EDATE($I17,INDEX('Rules &amp; Lists'!$G$5:$G$24,MATCH($E17,'Rules &amp; Lists'!$A$5:$A$24,0)))),""))</f>
        <v/>
      </c>
      <c r="Q17" s="24">
        <f>IF(OR($A17="",$C17=""),"",MAX(0,IF($O17&lt;&gt;"",$O17-$C17,TODAY()-$C17)))</f>
        <v/>
      </c>
      <c r="R17" s="20">
        <f>IF($A17="","",IF($E17="","Route Needed",IF($H17&lt;&gt;"Yes","Evidence Needed",IF($N17="On Hold","On Hold",IF(AND($P17&lt;&gt;"",$P17&lt;TODAY()),"Expired",IF($N17&lt;&gt;"Complete","Pending Review",IF($L17="Meets","Cleared",IF($L17="Does Not Meet","Not Cleared","Pending Review"))))))))</f>
        <v/>
      </c>
      <c r="S17" s="19" t="n"/>
      <c r="T17" s="25" t="n"/>
      <c r="U17" s="21">
        <f>IF($A17="","",TEXTJOIN(", ",TRUE,IF(COUNTIF($A$6:$A$205,$A17)&gt;1,"Duplicate Request ID",""),IF($B17="","Missing learner alias",""),IF($C17="","Missing request date",""),IF($D17="","Missing term",""),IF($E17="","Missing route",""),IF($F17="Unknown Route","Route not found",""),IF($H17="","Missing evidence received value",""),IF(AND($H17="Yes",$I17=""),"Missing evidence date",""),IF(AND($H17="No",$I17&lt;&gt;""),"Evidence date entered when evidence is No",""),IF(AND($H17="Yes",$L17=""),"Missing evidence assessment",""),IF(AND($N17="Complete",$O17=""),"Missing decision date",""),IF(AND($O17&lt;&gt;"",$N17&lt;&gt;"Complete"),"Decision date entered before review is Complete",""),IF(AND($L17="Meets",$H17&lt;&gt;"Yes"),"Meets assessment requires received evidence",""),IF(AND($L17="Does Not Meet",$H17&lt;&gt;"Yes"),"Does Not Meet assessment requires received evidence",""),IF(AND($N17="Complete",$L17="Pending"),"Complete review cannot have Pending assessment",""),IF(AND($C17&lt;&gt;"",$I17&lt;&gt;"",$I17&lt;$C17),"Evidence date precedes request date",""),IF(AND($C17&lt;&gt;"",$O17&lt;&gt;"",$O17&lt;$C17),"Decision date precedes request date",""),IF(AND($S17&lt;&gt;"",$S17&lt;$C17),"Follow-up date precedes request date",""),IF(AND($E17&lt;&gt;"",$H17="Yes",IFERROR(INDEX('Rules &amp; Lists'!$D$5:$D$24,MATCH($E17,'Rules &amp; Lists'!$A$5:$A$24,0)),"")="Grade",$J17=""),"Missing evidence grade",""),IF(AND($E17&lt;&gt;"",$H17="Yes",IFERROR(INDEX('Rules &amp; Lists'!$D$5:$D$24,MATCH($E17,'Rules &amp; Lists'!$A$5:$A$24,0)),"")="Score",$K17=""),"Missing evidence score","")))</f>
        <v/>
      </c>
    </row>
    <row r="18">
      <c r="A18" s="18" t="n"/>
      <c r="B18" s="18" t="n"/>
      <c r="C18" s="19" t="n"/>
      <c r="D18" s="18" t="n"/>
      <c r="E18" s="18" t="n"/>
      <c r="F18" s="20">
        <f>IF($A18="","",IF($E18="","",IFERROR(INDEX('Rules &amp; Lists'!$B$5:$B$24,MATCH($E18,'Rules &amp; Lists'!$A$5:$A$24,0)),"Unknown Route")))</f>
        <v/>
      </c>
      <c r="G18" s="21">
        <f>IF($A18="","",IF($E18="","",IFERROR(INDEX('Rules &amp; Lists'!$H$5:$H$24,MATCH($E18,'Rules &amp; Lists'!$A$5:$A$24,0)),"Rule not found")))</f>
        <v/>
      </c>
      <c r="H18" s="18" t="n"/>
      <c r="I18" s="19" t="n"/>
      <c r="J18" s="18" t="n"/>
      <c r="K18" s="22" t="n"/>
      <c r="L18" s="18" t="n"/>
      <c r="M18" s="18" t="n"/>
      <c r="N18" s="18" t="n"/>
      <c r="O18" s="19" t="n"/>
      <c r="P18" s="23">
        <f>IF(OR($A18="",$I18="",$E18=""),"",IFERROR(IF(INDEX('Rules &amp; Lists'!$G$5:$G$24,MATCH($E18,'Rules &amp; Lists'!$A$5:$A$24,0))=0,"",EDATE($I18,INDEX('Rules &amp; Lists'!$G$5:$G$24,MATCH($E18,'Rules &amp; Lists'!$A$5:$A$24,0)))),""))</f>
        <v/>
      </c>
      <c r="Q18" s="24">
        <f>IF(OR($A18="",$C18=""),"",MAX(0,IF($O18&lt;&gt;"",$O18-$C18,TODAY()-$C18)))</f>
        <v/>
      </c>
      <c r="R18" s="20">
        <f>IF($A18="","",IF($E18="","Route Needed",IF($H18&lt;&gt;"Yes","Evidence Needed",IF($N18="On Hold","On Hold",IF(AND($P18&lt;&gt;"",$P18&lt;TODAY()),"Expired",IF($N18&lt;&gt;"Complete","Pending Review",IF($L18="Meets","Cleared",IF($L18="Does Not Meet","Not Cleared","Pending Review"))))))))</f>
        <v/>
      </c>
      <c r="S18" s="19" t="n"/>
      <c r="T18" s="25" t="n"/>
      <c r="U18" s="21">
        <f>IF($A18="","",TEXTJOIN(", ",TRUE,IF(COUNTIF($A$6:$A$205,$A18)&gt;1,"Duplicate Request ID",""),IF($B18="","Missing learner alias",""),IF($C18="","Missing request date",""),IF($D18="","Missing term",""),IF($E18="","Missing route",""),IF($F18="Unknown Route","Route not found",""),IF($H18="","Missing evidence received value",""),IF(AND($H18="Yes",$I18=""),"Missing evidence date",""),IF(AND($H18="No",$I18&lt;&gt;""),"Evidence date entered when evidence is No",""),IF(AND($H18="Yes",$L18=""),"Missing evidence assessment",""),IF(AND($N18="Complete",$O18=""),"Missing decision date",""),IF(AND($O18&lt;&gt;"",$N18&lt;&gt;"Complete"),"Decision date entered before review is Complete",""),IF(AND($L18="Meets",$H18&lt;&gt;"Yes"),"Meets assessment requires received evidence",""),IF(AND($L18="Does Not Meet",$H18&lt;&gt;"Yes"),"Does Not Meet assessment requires received evidence",""),IF(AND($N18="Complete",$L18="Pending"),"Complete review cannot have Pending assessment",""),IF(AND($C18&lt;&gt;"",$I18&lt;&gt;"",$I18&lt;$C18),"Evidence date precedes request date",""),IF(AND($C18&lt;&gt;"",$O18&lt;&gt;"",$O18&lt;$C18),"Decision date precedes request date",""),IF(AND($S18&lt;&gt;"",$S18&lt;$C18),"Follow-up date precedes request date",""),IF(AND($E18&lt;&gt;"",$H18="Yes",IFERROR(INDEX('Rules &amp; Lists'!$D$5:$D$24,MATCH($E18,'Rules &amp; Lists'!$A$5:$A$24,0)),"")="Grade",$J18=""),"Missing evidence grade",""),IF(AND($E18&lt;&gt;"",$H18="Yes",IFERROR(INDEX('Rules &amp; Lists'!$D$5:$D$24,MATCH($E18,'Rules &amp; Lists'!$A$5:$A$24,0)),"")="Score",$K18=""),"Missing evidence score","")))</f>
        <v/>
      </c>
    </row>
    <row r="19">
      <c r="A19" s="18" t="n"/>
      <c r="B19" s="18" t="n"/>
      <c r="C19" s="19" t="n"/>
      <c r="D19" s="18" t="n"/>
      <c r="E19" s="18" t="n"/>
      <c r="F19" s="20">
        <f>IF($A19="","",IF($E19="","",IFERROR(INDEX('Rules &amp; Lists'!$B$5:$B$24,MATCH($E19,'Rules &amp; Lists'!$A$5:$A$24,0)),"Unknown Route")))</f>
        <v/>
      </c>
      <c r="G19" s="21">
        <f>IF($A19="","",IF($E19="","",IFERROR(INDEX('Rules &amp; Lists'!$H$5:$H$24,MATCH($E19,'Rules &amp; Lists'!$A$5:$A$24,0)),"Rule not found")))</f>
        <v/>
      </c>
      <c r="H19" s="18" t="n"/>
      <c r="I19" s="19" t="n"/>
      <c r="J19" s="18" t="n"/>
      <c r="K19" s="22" t="n"/>
      <c r="L19" s="18" t="n"/>
      <c r="M19" s="18" t="n"/>
      <c r="N19" s="18" t="n"/>
      <c r="O19" s="19" t="n"/>
      <c r="P19" s="23">
        <f>IF(OR($A19="",$I19="",$E19=""),"",IFERROR(IF(INDEX('Rules &amp; Lists'!$G$5:$G$24,MATCH($E19,'Rules &amp; Lists'!$A$5:$A$24,0))=0,"",EDATE($I19,INDEX('Rules &amp; Lists'!$G$5:$G$24,MATCH($E19,'Rules &amp; Lists'!$A$5:$A$24,0)))),""))</f>
        <v/>
      </c>
      <c r="Q19" s="24">
        <f>IF(OR($A19="",$C19=""),"",MAX(0,IF($O19&lt;&gt;"",$O19-$C19,TODAY()-$C19)))</f>
        <v/>
      </c>
      <c r="R19" s="20">
        <f>IF($A19="","",IF($E19="","Route Needed",IF($H19&lt;&gt;"Yes","Evidence Needed",IF($N19="On Hold","On Hold",IF(AND($P19&lt;&gt;"",$P19&lt;TODAY()),"Expired",IF($N19&lt;&gt;"Complete","Pending Review",IF($L19="Meets","Cleared",IF($L19="Does Not Meet","Not Cleared","Pending Review"))))))))</f>
        <v/>
      </c>
      <c r="S19" s="19" t="n"/>
      <c r="T19" s="25" t="n"/>
      <c r="U19" s="21">
        <f>IF($A19="","",TEXTJOIN(", ",TRUE,IF(COUNTIF($A$6:$A$205,$A19)&gt;1,"Duplicate Request ID",""),IF($B19="","Missing learner alias",""),IF($C19="","Missing request date",""),IF($D19="","Missing term",""),IF($E19="","Missing route",""),IF($F19="Unknown Route","Route not found",""),IF($H19="","Missing evidence received value",""),IF(AND($H19="Yes",$I19=""),"Missing evidence date",""),IF(AND($H19="No",$I19&lt;&gt;""),"Evidence date entered when evidence is No",""),IF(AND($H19="Yes",$L19=""),"Missing evidence assessment",""),IF(AND($N19="Complete",$O19=""),"Missing decision date",""),IF(AND($O19&lt;&gt;"",$N19&lt;&gt;"Complete"),"Decision date entered before review is Complete",""),IF(AND($L19="Meets",$H19&lt;&gt;"Yes"),"Meets assessment requires received evidence",""),IF(AND($L19="Does Not Meet",$H19&lt;&gt;"Yes"),"Does Not Meet assessment requires received evidence",""),IF(AND($N19="Complete",$L19="Pending"),"Complete review cannot have Pending assessment",""),IF(AND($C19&lt;&gt;"",$I19&lt;&gt;"",$I19&lt;$C19),"Evidence date precedes request date",""),IF(AND($C19&lt;&gt;"",$O19&lt;&gt;"",$O19&lt;$C19),"Decision date precedes request date",""),IF(AND($S19&lt;&gt;"",$S19&lt;$C19),"Follow-up date precedes request date",""),IF(AND($E19&lt;&gt;"",$H19="Yes",IFERROR(INDEX('Rules &amp; Lists'!$D$5:$D$24,MATCH($E19,'Rules &amp; Lists'!$A$5:$A$24,0)),"")="Grade",$J19=""),"Missing evidence grade",""),IF(AND($E19&lt;&gt;"",$H19="Yes",IFERROR(INDEX('Rules &amp; Lists'!$D$5:$D$24,MATCH($E19,'Rules &amp; Lists'!$A$5:$A$24,0)),"")="Score",$K19=""),"Missing evidence score","")))</f>
        <v/>
      </c>
    </row>
    <row r="20">
      <c r="A20" s="18" t="n"/>
      <c r="B20" s="18" t="n"/>
      <c r="C20" s="19" t="n"/>
      <c r="D20" s="18" t="n"/>
      <c r="E20" s="18" t="n"/>
      <c r="F20" s="20">
        <f>IF($A20="","",IF($E20="","",IFERROR(INDEX('Rules &amp; Lists'!$B$5:$B$24,MATCH($E20,'Rules &amp; Lists'!$A$5:$A$24,0)),"Unknown Route")))</f>
        <v/>
      </c>
      <c r="G20" s="21">
        <f>IF($A20="","",IF($E20="","",IFERROR(INDEX('Rules &amp; Lists'!$H$5:$H$24,MATCH($E20,'Rules &amp; Lists'!$A$5:$A$24,0)),"Rule not found")))</f>
        <v/>
      </c>
      <c r="H20" s="18" t="n"/>
      <c r="I20" s="19" t="n"/>
      <c r="J20" s="18" t="n"/>
      <c r="K20" s="22" t="n"/>
      <c r="L20" s="18" t="n"/>
      <c r="M20" s="18" t="n"/>
      <c r="N20" s="18" t="n"/>
      <c r="O20" s="19" t="n"/>
      <c r="P20" s="23">
        <f>IF(OR($A20="",$I20="",$E20=""),"",IFERROR(IF(INDEX('Rules &amp; Lists'!$G$5:$G$24,MATCH($E20,'Rules &amp; Lists'!$A$5:$A$24,0))=0,"",EDATE($I20,INDEX('Rules &amp; Lists'!$G$5:$G$24,MATCH($E20,'Rules &amp; Lists'!$A$5:$A$24,0)))),""))</f>
        <v/>
      </c>
      <c r="Q20" s="24">
        <f>IF(OR($A20="",$C20=""),"",MAX(0,IF($O20&lt;&gt;"",$O20-$C20,TODAY()-$C20)))</f>
        <v/>
      </c>
      <c r="R20" s="20">
        <f>IF($A20="","",IF($E20="","Route Needed",IF($H20&lt;&gt;"Yes","Evidence Needed",IF($N20="On Hold","On Hold",IF(AND($P20&lt;&gt;"",$P20&lt;TODAY()),"Expired",IF($N20&lt;&gt;"Complete","Pending Review",IF($L20="Meets","Cleared",IF($L20="Does Not Meet","Not Cleared","Pending Review"))))))))</f>
        <v/>
      </c>
      <c r="S20" s="19" t="n"/>
      <c r="T20" s="25" t="n"/>
      <c r="U20" s="21">
        <f>IF($A20="","",TEXTJOIN(", ",TRUE,IF(COUNTIF($A$6:$A$205,$A20)&gt;1,"Duplicate Request ID",""),IF($B20="","Missing learner alias",""),IF($C20="","Missing request date",""),IF($D20="","Missing term",""),IF($E20="","Missing route",""),IF($F20="Unknown Route","Route not found",""),IF($H20="","Missing evidence received value",""),IF(AND($H20="Yes",$I20=""),"Missing evidence date",""),IF(AND($H20="No",$I20&lt;&gt;""),"Evidence date entered when evidence is No",""),IF(AND($H20="Yes",$L20=""),"Missing evidence assessment",""),IF(AND($N20="Complete",$O20=""),"Missing decision date",""),IF(AND($O20&lt;&gt;"",$N20&lt;&gt;"Complete"),"Decision date entered before review is Complete",""),IF(AND($L20="Meets",$H20&lt;&gt;"Yes"),"Meets assessment requires received evidence",""),IF(AND($L20="Does Not Meet",$H20&lt;&gt;"Yes"),"Does Not Meet assessment requires received evidence",""),IF(AND($N20="Complete",$L20="Pending"),"Complete review cannot have Pending assessment",""),IF(AND($C20&lt;&gt;"",$I20&lt;&gt;"",$I20&lt;$C20),"Evidence date precedes request date",""),IF(AND($C20&lt;&gt;"",$O20&lt;&gt;"",$O20&lt;$C20),"Decision date precedes request date",""),IF(AND($S20&lt;&gt;"",$S20&lt;$C20),"Follow-up date precedes request date",""),IF(AND($E20&lt;&gt;"",$H20="Yes",IFERROR(INDEX('Rules &amp; Lists'!$D$5:$D$24,MATCH($E20,'Rules &amp; Lists'!$A$5:$A$24,0)),"")="Grade",$J20=""),"Missing evidence grade",""),IF(AND($E20&lt;&gt;"",$H20="Yes",IFERROR(INDEX('Rules &amp; Lists'!$D$5:$D$24,MATCH($E20,'Rules &amp; Lists'!$A$5:$A$24,0)),"")="Score",$K20=""),"Missing evidence score","")))</f>
        <v/>
      </c>
    </row>
    <row r="21">
      <c r="A21" s="18" t="n"/>
      <c r="B21" s="18" t="n"/>
      <c r="C21" s="19" t="n"/>
      <c r="D21" s="18" t="n"/>
      <c r="E21" s="18" t="n"/>
      <c r="F21" s="20">
        <f>IF($A21="","",IF($E21="","",IFERROR(INDEX('Rules &amp; Lists'!$B$5:$B$24,MATCH($E21,'Rules &amp; Lists'!$A$5:$A$24,0)),"Unknown Route")))</f>
        <v/>
      </c>
      <c r="G21" s="21">
        <f>IF($A21="","",IF($E21="","",IFERROR(INDEX('Rules &amp; Lists'!$H$5:$H$24,MATCH($E21,'Rules &amp; Lists'!$A$5:$A$24,0)),"Rule not found")))</f>
        <v/>
      </c>
      <c r="H21" s="18" t="n"/>
      <c r="I21" s="19" t="n"/>
      <c r="J21" s="18" t="n"/>
      <c r="K21" s="22" t="n"/>
      <c r="L21" s="18" t="n"/>
      <c r="M21" s="18" t="n"/>
      <c r="N21" s="18" t="n"/>
      <c r="O21" s="19" t="n"/>
      <c r="P21" s="23">
        <f>IF(OR($A21="",$I21="",$E21=""),"",IFERROR(IF(INDEX('Rules &amp; Lists'!$G$5:$G$24,MATCH($E21,'Rules &amp; Lists'!$A$5:$A$24,0))=0,"",EDATE($I21,INDEX('Rules &amp; Lists'!$G$5:$G$24,MATCH($E21,'Rules &amp; Lists'!$A$5:$A$24,0)))),""))</f>
        <v/>
      </c>
      <c r="Q21" s="24">
        <f>IF(OR($A21="",$C21=""),"",MAX(0,IF($O21&lt;&gt;"",$O21-$C21,TODAY()-$C21)))</f>
        <v/>
      </c>
      <c r="R21" s="20">
        <f>IF($A21="","",IF($E21="","Route Needed",IF($H21&lt;&gt;"Yes","Evidence Needed",IF($N21="On Hold","On Hold",IF(AND($P21&lt;&gt;"",$P21&lt;TODAY()),"Expired",IF($N21&lt;&gt;"Complete","Pending Review",IF($L21="Meets","Cleared",IF($L21="Does Not Meet","Not Cleared","Pending Review"))))))))</f>
        <v/>
      </c>
      <c r="S21" s="19" t="n"/>
      <c r="T21" s="25" t="n"/>
      <c r="U21" s="21">
        <f>IF($A21="","",TEXTJOIN(", ",TRUE,IF(COUNTIF($A$6:$A$205,$A21)&gt;1,"Duplicate Request ID",""),IF($B21="","Missing learner alias",""),IF($C21="","Missing request date",""),IF($D21="","Missing term",""),IF($E21="","Missing route",""),IF($F21="Unknown Route","Route not found",""),IF($H21="","Missing evidence received value",""),IF(AND($H21="Yes",$I21=""),"Missing evidence date",""),IF(AND($H21="No",$I21&lt;&gt;""),"Evidence date entered when evidence is No",""),IF(AND($H21="Yes",$L21=""),"Missing evidence assessment",""),IF(AND($N21="Complete",$O21=""),"Missing decision date",""),IF(AND($O21&lt;&gt;"",$N21&lt;&gt;"Complete"),"Decision date entered before review is Complete",""),IF(AND($L21="Meets",$H21&lt;&gt;"Yes"),"Meets assessment requires received evidence",""),IF(AND($L21="Does Not Meet",$H21&lt;&gt;"Yes"),"Does Not Meet assessment requires received evidence",""),IF(AND($N21="Complete",$L21="Pending"),"Complete review cannot have Pending assessment",""),IF(AND($C21&lt;&gt;"",$I21&lt;&gt;"",$I21&lt;$C21),"Evidence date precedes request date",""),IF(AND($C21&lt;&gt;"",$O21&lt;&gt;"",$O21&lt;$C21),"Decision date precedes request date",""),IF(AND($S21&lt;&gt;"",$S21&lt;$C21),"Follow-up date precedes request date",""),IF(AND($E21&lt;&gt;"",$H21="Yes",IFERROR(INDEX('Rules &amp; Lists'!$D$5:$D$24,MATCH($E21,'Rules &amp; Lists'!$A$5:$A$24,0)),"")="Grade",$J21=""),"Missing evidence grade",""),IF(AND($E21&lt;&gt;"",$H21="Yes",IFERROR(INDEX('Rules &amp; Lists'!$D$5:$D$24,MATCH($E21,'Rules &amp; Lists'!$A$5:$A$24,0)),"")="Score",$K21=""),"Missing evidence score","")))</f>
        <v/>
      </c>
    </row>
    <row r="22">
      <c r="A22" s="18" t="n"/>
      <c r="B22" s="18" t="n"/>
      <c r="C22" s="19" t="n"/>
      <c r="D22" s="18" t="n"/>
      <c r="E22" s="18" t="n"/>
      <c r="F22" s="20">
        <f>IF($A22="","",IF($E22="","",IFERROR(INDEX('Rules &amp; Lists'!$B$5:$B$24,MATCH($E22,'Rules &amp; Lists'!$A$5:$A$24,0)),"Unknown Route")))</f>
        <v/>
      </c>
      <c r="G22" s="21">
        <f>IF($A22="","",IF($E22="","",IFERROR(INDEX('Rules &amp; Lists'!$H$5:$H$24,MATCH($E22,'Rules &amp; Lists'!$A$5:$A$24,0)),"Rule not found")))</f>
        <v/>
      </c>
      <c r="H22" s="18" t="n"/>
      <c r="I22" s="19" t="n"/>
      <c r="J22" s="18" t="n"/>
      <c r="K22" s="22" t="n"/>
      <c r="L22" s="18" t="n"/>
      <c r="M22" s="18" t="n"/>
      <c r="N22" s="18" t="n"/>
      <c r="O22" s="19" t="n"/>
      <c r="P22" s="23">
        <f>IF(OR($A22="",$I22="",$E22=""),"",IFERROR(IF(INDEX('Rules &amp; Lists'!$G$5:$G$24,MATCH($E22,'Rules &amp; Lists'!$A$5:$A$24,0))=0,"",EDATE($I22,INDEX('Rules &amp; Lists'!$G$5:$G$24,MATCH($E22,'Rules &amp; Lists'!$A$5:$A$24,0)))),""))</f>
        <v/>
      </c>
      <c r="Q22" s="24">
        <f>IF(OR($A22="",$C22=""),"",MAX(0,IF($O22&lt;&gt;"",$O22-$C22,TODAY()-$C22)))</f>
        <v/>
      </c>
      <c r="R22" s="20">
        <f>IF($A22="","",IF($E22="","Route Needed",IF($H22&lt;&gt;"Yes","Evidence Needed",IF($N22="On Hold","On Hold",IF(AND($P22&lt;&gt;"",$P22&lt;TODAY()),"Expired",IF($N22&lt;&gt;"Complete","Pending Review",IF($L22="Meets","Cleared",IF($L22="Does Not Meet","Not Cleared","Pending Review"))))))))</f>
        <v/>
      </c>
      <c r="S22" s="19" t="n"/>
      <c r="T22" s="25" t="n"/>
      <c r="U22" s="21">
        <f>IF($A22="","",TEXTJOIN(", ",TRUE,IF(COUNTIF($A$6:$A$205,$A22)&gt;1,"Duplicate Request ID",""),IF($B22="","Missing learner alias",""),IF($C22="","Missing request date",""),IF($D22="","Missing term",""),IF($E22="","Missing route",""),IF($F22="Unknown Route","Route not found",""),IF($H22="","Missing evidence received value",""),IF(AND($H22="Yes",$I22=""),"Missing evidence date",""),IF(AND($H22="No",$I22&lt;&gt;""),"Evidence date entered when evidence is No",""),IF(AND($H22="Yes",$L22=""),"Missing evidence assessment",""),IF(AND($N22="Complete",$O22=""),"Missing decision date",""),IF(AND($O22&lt;&gt;"",$N22&lt;&gt;"Complete"),"Decision date entered before review is Complete",""),IF(AND($L22="Meets",$H22&lt;&gt;"Yes"),"Meets assessment requires received evidence",""),IF(AND($L22="Does Not Meet",$H22&lt;&gt;"Yes"),"Does Not Meet assessment requires received evidence",""),IF(AND($N22="Complete",$L22="Pending"),"Complete review cannot have Pending assessment",""),IF(AND($C22&lt;&gt;"",$I22&lt;&gt;"",$I22&lt;$C22),"Evidence date precedes request date",""),IF(AND($C22&lt;&gt;"",$O22&lt;&gt;"",$O22&lt;$C22),"Decision date precedes request date",""),IF(AND($S22&lt;&gt;"",$S22&lt;$C22),"Follow-up date precedes request date",""),IF(AND($E22&lt;&gt;"",$H22="Yes",IFERROR(INDEX('Rules &amp; Lists'!$D$5:$D$24,MATCH($E22,'Rules &amp; Lists'!$A$5:$A$24,0)),"")="Grade",$J22=""),"Missing evidence grade",""),IF(AND($E22&lt;&gt;"",$H22="Yes",IFERROR(INDEX('Rules &amp; Lists'!$D$5:$D$24,MATCH($E22,'Rules &amp; Lists'!$A$5:$A$24,0)),"")="Score",$K22=""),"Missing evidence score","")))</f>
        <v/>
      </c>
    </row>
    <row r="23">
      <c r="A23" s="18" t="n"/>
      <c r="B23" s="18" t="n"/>
      <c r="C23" s="19" t="n"/>
      <c r="D23" s="18" t="n"/>
      <c r="E23" s="18" t="n"/>
      <c r="F23" s="20">
        <f>IF($A23="","",IF($E23="","",IFERROR(INDEX('Rules &amp; Lists'!$B$5:$B$24,MATCH($E23,'Rules &amp; Lists'!$A$5:$A$24,0)),"Unknown Route")))</f>
        <v/>
      </c>
      <c r="G23" s="21">
        <f>IF($A23="","",IF($E23="","",IFERROR(INDEX('Rules &amp; Lists'!$H$5:$H$24,MATCH($E23,'Rules &amp; Lists'!$A$5:$A$24,0)),"Rule not found")))</f>
        <v/>
      </c>
      <c r="H23" s="18" t="n"/>
      <c r="I23" s="19" t="n"/>
      <c r="J23" s="18" t="n"/>
      <c r="K23" s="22" t="n"/>
      <c r="L23" s="18" t="n"/>
      <c r="M23" s="18" t="n"/>
      <c r="N23" s="18" t="n"/>
      <c r="O23" s="19" t="n"/>
      <c r="P23" s="23">
        <f>IF(OR($A23="",$I23="",$E23=""),"",IFERROR(IF(INDEX('Rules &amp; Lists'!$G$5:$G$24,MATCH($E23,'Rules &amp; Lists'!$A$5:$A$24,0))=0,"",EDATE($I23,INDEX('Rules &amp; Lists'!$G$5:$G$24,MATCH($E23,'Rules &amp; Lists'!$A$5:$A$24,0)))),""))</f>
        <v/>
      </c>
      <c r="Q23" s="24">
        <f>IF(OR($A23="",$C23=""),"",MAX(0,IF($O23&lt;&gt;"",$O23-$C23,TODAY()-$C23)))</f>
        <v/>
      </c>
      <c r="R23" s="20">
        <f>IF($A23="","",IF($E23="","Route Needed",IF($H23&lt;&gt;"Yes","Evidence Needed",IF($N23="On Hold","On Hold",IF(AND($P23&lt;&gt;"",$P23&lt;TODAY()),"Expired",IF($N23&lt;&gt;"Complete","Pending Review",IF($L23="Meets","Cleared",IF($L23="Does Not Meet","Not Cleared","Pending Review"))))))))</f>
        <v/>
      </c>
      <c r="S23" s="19" t="n"/>
      <c r="T23" s="25" t="n"/>
      <c r="U23" s="21">
        <f>IF($A23="","",TEXTJOIN(", ",TRUE,IF(COUNTIF($A$6:$A$205,$A23)&gt;1,"Duplicate Request ID",""),IF($B23="","Missing learner alias",""),IF($C23="","Missing request date",""),IF($D23="","Missing term",""),IF($E23="","Missing route",""),IF($F23="Unknown Route","Route not found",""),IF($H23="","Missing evidence received value",""),IF(AND($H23="Yes",$I23=""),"Missing evidence date",""),IF(AND($H23="No",$I23&lt;&gt;""),"Evidence date entered when evidence is No",""),IF(AND($H23="Yes",$L23=""),"Missing evidence assessment",""),IF(AND($N23="Complete",$O23=""),"Missing decision date",""),IF(AND($O23&lt;&gt;"",$N23&lt;&gt;"Complete"),"Decision date entered before review is Complete",""),IF(AND($L23="Meets",$H23&lt;&gt;"Yes"),"Meets assessment requires received evidence",""),IF(AND($L23="Does Not Meet",$H23&lt;&gt;"Yes"),"Does Not Meet assessment requires received evidence",""),IF(AND($N23="Complete",$L23="Pending"),"Complete review cannot have Pending assessment",""),IF(AND($C23&lt;&gt;"",$I23&lt;&gt;"",$I23&lt;$C23),"Evidence date precedes request date",""),IF(AND($C23&lt;&gt;"",$O23&lt;&gt;"",$O23&lt;$C23),"Decision date precedes request date",""),IF(AND($S23&lt;&gt;"",$S23&lt;$C23),"Follow-up date precedes request date",""),IF(AND($E23&lt;&gt;"",$H23="Yes",IFERROR(INDEX('Rules &amp; Lists'!$D$5:$D$24,MATCH($E23,'Rules &amp; Lists'!$A$5:$A$24,0)),"")="Grade",$J23=""),"Missing evidence grade",""),IF(AND($E23&lt;&gt;"",$H23="Yes",IFERROR(INDEX('Rules &amp; Lists'!$D$5:$D$24,MATCH($E23,'Rules &amp; Lists'!$A$5:$A$24,0)),"")="Score",$K23=""),"Missing evidence score","")))</f>
        <v/>
      </c>
    </row>
    <row r="24">
      <c r="A24" s="18" t="n"/>
      <c r="B24" s="18" t="n"/>
      <c r="C24" s="19" t="n"/>
      <c r="D24" s="18" t="n"/>
      <c r="E24" s="18" t="n"/>
      <c r="F24" s="20">
        <f>IF($A24="","",IF($E24="","",IFERROR(INDEX('Rules &amp; Lists'!$B$5:$B$24,MATCH($E24,'Rules &amp; Lists'!$A$5:$A$24,0)),"Unknown Route")))</f>
        <v/>
      </c>
      <c r="G24" s="21">
        <f>IF($A24="","",IF($E24="","",IFERROR(INDEX('Rules &amp; Lists'!$H$5:$H$24,MATCH($E24,'Rules &amp; Lists'!$A$5:$A$24,0)),"Rule not found")))</f>
        <v/>
      </c>
      <c r="H24" s="18" t="n"/>
      <c r="I24" s="19" t="n"/>
      <c r="J24" s="18" t="n"/>
      <c r="K24" s="22" t="n"/>
      <c r="L24" s="18" t="n"/>
      <c r="M24" s="18" t="n"/>
      <c r="N24" s="18" t="n"/>
      <c r="O24" s="19" t="n"/>
      <c r="P24" s="23">
        <f>IF(OR($A24="",$I24="",$E24=""),"",IFERROR(IF(INDEX('Rules &amp; Lists'!$G$5:$G$24,MATCH($E24,'Rules &amp; Lists'!$A$5:$A$24,0))=0,"",EDATE($I24,INDEX('Rules &amp; Lists'!$G$5:$G$24,MATCH($E24,'Rules &amp; Lists'!$A$5:$A$24,0)))),""))</f>
        <v/>
      </c>
      <c r="Q24" s="24">
        <f>IF(OR($A24="",$C24=""),"",MAX(0,IF($O24&lt;&gt;"",$O24-$C24,TODAY()-$C24)))</f>
        <v/>
      </c>
      <c r="R24" s="20">
        <f>IF($A24="","",IF($E24="","Route Needed",IF($H24&lt;&gt;"Yes","Evidence Needed",IF($N24="On Hold","On Hold",IF(AND($P24&lt;&gt;"",$P24&lt;TODAY()),"Expired",IF($N24&lt;&gt;"Complete","Pending Review",IF($L24="Meets","Cleared",IF($L24="Does Not Meet","Not Cleared","Pending Review"))))))))</f>
        <v/>
      </c>
      <c r="S24" s="19" t="n"/>
      <c r="T24" s="25" t="n"/>
      <c r="U24" s="21">
        <f>IF($A24="","",TEXTJOIN(", ",TRUE,IF(COUNTIF($A$6:$A$205,$A24)&gt;1,"Duplicate Request ID",""),IF($B24="","Missing learner alias",""),IF($C24="","Missing request date",""),IF($D24="","Missing term",""),IF($E24="","Missing route",""),IF($F24="Unknown Route","Route not found",""),IF($H24="","Missing evidence received value",""),IF(AND($H24="Yes",$I24=""),"Missing evidence date",""),IF(AND($H24="No",$I24&lt;&gt;""),"Evidence date entered when evidence is No",""),IF(AND($H24="Yes",$L24=""),"Missing evidence assessment",""),IF(AND($N24="Complete",$O24=""),"Missing decision date",""),IF(AND($O24&lt;&gt;"",$N24&lt;&gt;"Complete"),"Decision date entered before review is Complete",""),IF(AND($L24="Meets",$H24&lt;&gt;"Yes"),"Meets assessment requires received evidence",""),IF(AND($L24="Does Not Meet",$H24&lt;&gt;"Yes"),"Does Not Meet assessment requires received evidence",""),IF(AND($N24="Complete",$L24="Pending"),"Complete review cannot have Pending assessment",""),IF(AND($C24&lt;&gt;"",$I24&lt;&gt;"",$I24&lt;$C24),"Evidence date precedes request date",""),IF(AND($C24&lt;&gt;"",$O24&lt;&gt;"",$O24&lt;$C24),"Decision date precedes request date",""),IF(AND($S24&lt;&gt;"",$S24&lt;$C24),"Follow-up date precedes request date",""),IF(AND($E24&lt;&gt;"",$H24="Yes",IFERROR(INDEX('Rules &amp; Lists'!$D$5:$D$24,MATCH($E24,'Rules &amp; Lists'!$A$5:$A$24,0)),"")="Grade",$J24=""),"Missing evidence grade",""),IF(AND($E24&lt;&gt;"",$H24="Yes",IFERROR(INDEX('Rules &amp; Lists'!$D$5:$D$24,MATCH($E24,'Rules &amp; Lists'!$A$5:$A$24,0)),"")="Score",$K24=""),"Missing evidence score","")))</f>
        <v/>
      </c>
    </row>
    <row r="25">
      <c r="A25" s="18" t="n"/>
      <c r="B25" s="18" t="n"/>
      <c r="C25" s="19" t="n"/>
      <c r="D25" s="18" t="n"/>
      <c r="E25" s="18" t="n"/>
      <c r="F25" s="20">
        <f>IF($A25="","",IF($E25="","",IFERROR(INDEX('Rules &amp; Lists'!$B$5:$B$24,MATCH($E25,'Rules &amp; Lists'!$A$5:$A$24,0)),"Unknown Route")))</f>
        <v/>
      </c>
      <c r="G25" s="21">
        <f>IF($A25="","",IF($E25="","",IFERROR(INDEX('Rules &amp; Lists'!$H$5:$H$24,MATCH($E25,'Rules &amp; Lists'!$A$5:$A$24,0)),"Rule not found")))</f>
        <v/>
      </c>
      <c r="H25" s="18" t="n"/>
      <c r="I25" s="19" t="n"/>
      <c r="J25" s="18" t="n"/>
      <c r="K25" s="22" t="n"/>
      <c r="L25" s="18" t="n"/>
      <c r="M25" s="18" t="n"/>
      <c r="N25" s="18" t="n"/>
      <c r="O25" s="19" t="n"/>
      <c r="P25" s="23">
        <f>IF(OR($A25="",$I25="",$E25=""),"",IFERROR(IF(INDEX('Rules &amp; Lists'!$G$5:$G$24,MATCH($E25,'Rules &amp; Lists'!$A$5:$A$24,0))=0,"",EDATE($I25,INDEX('Rules &amp; Lists'!$G$5:$G$24,MATCH($E25,'Rules &amp; Lists'!$A$5:$A$24,0)))),""))</f>
        <v/>
      </c>
      <c r="Q25" s="24">
        <f>IF(OR($A25="",$C25=""),"",MAX(0,IF($O25&lt;&gt;"",$O25-$C25,TODAY()-$C25)))</f>
        <v/>
      </c>
      <c r="R25" s="20">
        <f>IF($A25="","",IF($E25="","Route Needed",IF($H25&lt;&gt;"Yes","Evidence Needed",IF($N25="On Hold","On Hold",IF(AND($P25&lt;&gt;"",$P25&lt;TODAY()),"Expired",IF($N25&lt;&gt;"Complete","Pending Review",IF($L25="Meets","Cleared",IF($L25="Does Not Meet","Not Cleared","Pending Review"))))))))</f>
        <v/>
      </c>
      <c r="S25" s="19" t="n"/>
      <c r="T25" s="25" t="n"/>
      <c r="U25" s="21">
        <f>IF($A25="","",TEXTJOIN(", ",TRUE,IF(COUNTIF($A$6:$A$205,$A25)&gt;1,"Duplicate Request ID",""),IF($B25="","Missing learner alias",""),IF($C25="","Missing request date",""),IF($D25="","Missing term",""),IF($E25="","Missing route",""),IF($F25="Unknown Route","Route not found",""),IF($H25="","Missing evidence received value",""),IF(AND($H25="Yes",$I25=""),"Missing evidence date",""),IF(AND($H25="No",$I25&lt;&gt;""),"Evidence date entered when evidence is No",""),IF(AND($H25="Yes",$L25=""),"Missing evidence assessment",""),IF(AND($N25="Complete",$O25=""),"Missing decision date",""),IF(AND($O25&lt;&gt;"",$N25&lt;&gt;"Complete"),"Decision date entered before review is Complete",""),IF(AND($L25="Meets",$H25&lt;&gt;"Yes"),"Meets assessment requires received evidence",""),IF(AND($L25="Does Not Meet",$H25&lt;&gt;"Yes"),"Does Not Meet assessment requires received evidence",""),IF(AND($N25="Complete",$L25="Pending"),"Complete review cannot have Pending assessment",""),IF(AND($C25&lt;&gt;"",$I25&lt;&gt;"",$I25&lt;$C25),"Evidence date precedes request date",""),IF(AND($C25&lt;&gt;"",$O25&lt;&gt;"",$O25&lt;$C25),"Decision date precedes request date",""),IF(AND($S25&lt;&gt;"",$S25&lt;$C25),"Follow-up date precedes request date",""),IF(AND($E25&lt;&gt;"",$H25="Yes",IFERROR(INDEX('Rules &amp; Lists'!$D$5:$D$24,MATCH($E25,'Rules &amp; Lists'!$A$5:$A$24,0)),"")="Grade",$J25=""),"Missing evidence grade",""),IF(AND($E25&lt;&gt;"",$H25="Yes",IFERROR(INDEX('Rules &amp; Lists'!$D$5:$D$24,MATCH($E25,'Rules &amp; Lists'!$A$5:$A$24,0)),"")="Score",$K25=""),"Missing evidence score","")))</f>
        <v/>
      </c>
    </row>
    <row r="26">
      <c r="A26" s="18" t="n"/>
      <c r="B26" s="18" t="n"/>
      <c r="C26" s="19" t="n"/>
      <c r="D26" s="18" t="n"/>
      <c r="E26" s="18" t="n"/>
      <c r="F26" s="20">
        <f>IF($A26="","",IF($E26="","",IFERROR(INDEX('Rules &amp; Lists'!$B$5:$B$24,MATCH($E26,'Rules &amp; Lists'!$A$5:$A$24,0)),"Unknown Route")))</f>
        <v/>
      </c>
      <c r="G26" s="21">
        <f>IF($A26="","",IF($E26="","",IFERROR(INDEX('Rules &amp; Lists'!$H$5:$H$24,MATCH($E26,'Rules &amp; Lists'!$A$5:$A$24,0)),"Rule not found")))</f>
        <v/>
      </c>
      <c r="H26" s="18" t="n"/>
      <c r="I26" s="19" t="n"/>
      <c r="J26" s="18" t="n"/>
      <c r="K26" s="22" t="n"/>
      <c r="L26" s="18" t="n"/>
      <c r="M26" s="18" t="n"/>
      <c r="N26" s="18" t="n"/>
      <c r="O26" s="19" t="n"/>
      <c r="P26" s="23">
        <f>IF(OR($A26="",$I26="",$E26=""),"",IFERROR(IF(INDEX('Rules &amp; Lists'!$G$5:$G$24,MATCH($E26,'Rules &amp; Lists'!$A$5:$A$24,0))=0,"",EDATE($I26,INDEX('Rules &amp; Lists'!$G$5:$G$24,MATCH($E26,'Rules &amp; Lists'!$A$5:$A$24,0)))),""))</f>
        <v/>
      </c>
      <c r="Q26" s="24">
        <f>IF(OR($A26="",$C26=""),"",MAX(0,IF($O26&lt;&gt;"",$O26-$C26,TODAY()-$C26)))</f>
        <v/>
      </c>
      <c r="R26" s="20">
        <f>IF($A26="","",IF($E26="","Route Needed",IF($H26&lt;&gt;"Yes","Evidence Needed",IF($N26="On Hold","On Hold",IF(AND($P26&lt;&gt;"",$P26&lt;TODAY()),"Expired",IF($N26&lt;&gt;"Complete","Pending Review",IF($L26="Meets","Cleared",IF($L26="Does Not Meet","Not Cleared","Pending Review"))))))))</f>
        <v/>
      </c>
      <c r="S26" s="19" t="n"/>
      <c r="T26" s="25" t="n"/>
      <c r="U26" s="21">
        <f>IF($A26="","",TEXTJOIN(", ",TRUE,IF(COUNTIF($A$6:$A$205,$A26)&gt;1,"Duplicate Request ID",""),IF($B26="","Missing learner alias",""),IF($C26="","Missing request date",""),IF($D26="","Missing term",""),IF($E26="","Missing route",""),IF($F26="Unknown Route","Route not found",""),IF($H26="","Missing evidence received value",""),IF(AND($H26="Yes",$I26=""),"Missing evidence date",""),IF(AND($H26="No",$I26&lt;&gt;""),"Evidence date entered when evidence is No",""),IF(AND($H26="Yes",$L26=""),"Missing evidence assessment",""),IF(AND($N26="Complete",$O26=""),"Missing decision date",""),IF(AND($O26&lt;&gt;"",$N26&lt;&gt;"Complete"),"Decision date entered before review is Complete",""),IF(AND($L26="Meets",$H26&lt;&gt;"Yes"),"Meets assessment requires received evidence",""),IF(AND($L26="Does Not Meet",$H26&lt;&gt;"Yes"),"Does Not Meet assessment requires received evidence",""),IF(AND($N26="Complete",$L26="Pending"),"Complete review cannot have Pending assessment",""),IF(AND($C26&lt;&gt;"",$I26&lt;&gt;"",$I26&lt;$C26),"Evidence date precedes request date",""),IF(AND($C26&lt;&gt;"",$O26&lt;&gt;"",$O26&lt;$C26),"Decision date precedes request date",""),IF(AND($S26&lt;&gt;"",$S26&lt;$C26),"Follow-up date precedes request date",""),IF(AND($E26&lt;&gt;"",$H26="Yes",IFERROR(INDEX('Rules &amp; Lists'!$D$5:$D$24,MATCH($E26,'Rules &amp; Lists'!$A$5:$A$24,0)),"")="Grade",$J26=""),"Missing evidence grade",""),IF(AND($E26&lt;&gt;"",$H26="Yes",IFERROR(INDEX('Rules &amp; Lists'!$D$5:$D$24,MATCH($E26,'Rules &amp; Lists'!$A$5:$A$24,0)),"")="Score",$K26=""),"Missing evidence score","")))</f>
        <v/>
      </c>
    </row>
    <row r="27">
      <c r="A27" s="18" t="n"/>
      <c r="B27" s="18" t="n"/>
      <c r="C27" s="19" t="n"/>
      <c r="D27" s="18" t="n"/>
      <c r="E27" s="18" t="n"/>
      <c r="F27" s="20">
        <f>IF($A27="","",IF($E27="","",IFERROR(INDEX('Rules &amp; Lists'!$B$5:$B$24,MATCH($E27,'Rules &amp; Lists'!$A$5:$A$24,0)),"Unknown Route")))</f>
        <v/>
      </c>
      <c r="G27" s="21">
        <f>IF($A27="","",IF($E27="","",IFERROR(INDEX('Rules &amp; Lists'!$H$5:$H$24,MATCH($E27,'Rules &amp; Lists'!$A$5:$A$24,0)),"Rule not found")))</f>
        <v/>
      </c>
      <c r="H27" s="18" t="n"/>
      <c r="I27" s="19" t="n"/>
      <c r="J27" s="18" t="n"/>
      <c r="K27" s="22" t="n"/>
      <c r="L27" s="18" t="n"/>
      <c r="M27" s="18" t="n"/>
      <c r="N27" s="18" t="n"/>
      <c r="O27" s="19" t="n"/>
      <c r="P27" s="23">
        <f>IF(OR($A27="",$I27="",$E27=""),"",IFERROR(IF(INDEX('Rules &amp; Lists'!$G$5:$G$24,MATCH($E27,'Rules &amp; Lists'!$A$5:$A$24,0))=0,"",EDATE($I27,INDEX('Rules &amp; Lists'!$G$5:$G$24,MATCH($E27,'Rules &amp; Lists'!$A$5:$A$24,0)))),""))</f>
        <v/>
      </c>
      <c r="Q27" s="24">
        <f>IF(OR($A27="",$C27=""),"",MAX(0,IF($O27&lt;&gt;"",$O27-$C27,TODAY()-$C27)))</f>
        <v/>
      </c>
      <c r="R27" s="20">
        <f>IF($A27="","",IF($E27="","Route Needed",IF($H27&lt;&gt;"Yes","Evidence Needed",IF($N27="On Hold","On Hold",IF(AND($P27&lt;&gt;"",$P27&lt;TODAY()),"Expired",IF($N27&lt;&gt;"Complete","Pending Review",IF($L27="Meets","Cleared",IF($L27="Does Not Meet","Not Cleared","Pending Review"))))))))</f>
        <v/>
      </c>
      <c r="S27" s="19" t="n"/>
      <c r="T27" s="25" t="n"/>
      <c r="U27" s="21">
        <f>IF($A27="","",TEXTJOIN(", ",TRUE,IF(COUNTIF($A$6:$A$205,$A27)&gt;1,"Duplicate Request ID",""),IF($B27="","Missing learner alias",""),IF($C27="","Missing request date",""),IF($D27="","Missing term",""),IF($E27="","Missing route",""),IF($F27="Unknown Route","Route not found",""),IF($H27="","Missing evidence received value",""),IF(AND($H27="Yes",$I27=""),"Missing evidence date",""),IF(AND($H27="No",$I27&lt;&gt;""),"Evidence date entered when evidence is No",""),IF(AND($H27="Yes",$L27=""),"Missing evidence assessment",""),IF(AND($N27="Complete",$O27=""),"Missing decision date",""),IF(AND($O27&lt;&gt;"",$N27&lt;&gt;"Complete"),"Decision date entered before review is Complete",""),IF(AND($L27="Meets",$H27&lt;&gt;"Yes"),"Meets assessment requires received evidence",""),IF(AND($L27="Does Not Meet",$H27&lt;&gt;"Yes"),"Does Not Meet assessment requires received evidence",""),IF(AND($N27="Complete",$L27="Pending"),"Complete review cannot have Pending assessment",""),IF(AND($C27&lt;&gt;"",$I27&lt;&gt;"",$I27&lt;$C27),"Evidence date precedes request date",""),IF(AND($C27&lt;&gt;"",$O27&lt;&gt;"",$O27&lt;$C27),"Decision date precedes request date",""),IF(AND($S27&lt;&gt;"",$S27&lt;$C27),"Follow-up date precedes request date",""),IF(AND($E27&lt;&gt;"",$H27="Yes",IFERROR(INDEX('Rules &amp; Lists'!$D$5:$D$24,MATCH($E27,'Rules &amp; Lists'!$A$5:$A$24,0)),"")="Grade",$J27=""),"Missing evidence grade",""),IF(AND($E27&lt;&gt;"",$H27="Yes",IFERROR(INDEX('Rules &amp; Lists'!$D$5:$D$24,MATCH($E27,'Rules &amp; Lists'!$A$5:$A$24,0)),"")="Score",$K27=""),"Missing evidence score","")))</f>
        <v/>
      </c>
    </row>
    <row r="28">
      <c r="A28" s="18" t="n"/>
      <c r="B28" s="18" t="n"/>
      <c r="C28" s="19" t="n"/>
      <c r="D28" s="18" t="n"/>
      <c r="E28" s="18" t="n"/>
      <c r="F28" s="20">
        <f>IF($A28="","",IF($E28="","",IFERROR(INDEX('Rules &amp; Lists'!$B$5:$B$24,MATCH($E28,'Rules &amp; Lists'!$A$5:$A$24,0)),"Unknown Route")))</f>
        <v/>
      </c>
      <c r="G28" s="21">
        <f>IF($A28="","",IF($E28="","",IFERROR(INDEX('Rules &amp; Lists'!$H$5:$H$24,MATCH($E28,'Rules &amp; Lists'!$A$5:$A$24,0)),"Rule not found")))</f>
        <v/>
      </c>
      <c r="H28" s="18" t="n"/>
      <c r="I28" s="19" t="n"/>
      <c r="J28" s="18" t="n"/>
      <c r="K28" s="22" t="n"/>
      <c r="L28" s="18" t="n"/>
      <c r="M28" s="18" t="n"/>
      <c r="N28" s="18" t="n"/>
      <c r="O28" s="19" t="n"/>
      <c r="P28" s="23">
        <f>IF(OR($A28="",$I28="",$E28=""),"",IFERROR(IF(INDEX('Rules &amp; Lists'!$G$5:$G$24,MATCH($E28,'Rules &amp; Lists'!$A$5:$A$24,0))=0,"",EDATE($I28,INDEX('Rules &amp; Lists'!$G$5:$G$24,MATCH($E28,'Rules &amp; Lists'!$A$5:$A$24,0)))),""))</f>
        <v/>
      </c>
      <c r="Q28" s="24">
        <f>IF(OR($A28="",$C28=""),"",MAX(0,IF($O28&lt;&gt;"",$O28-$C28,TODAY()-$C28)))</f>
        <v/>
      </c>
      <c r="R28" s="20">
        <f>IF($A28="","",IF($E28="","Route Needed",IF($H28&lt;&gt;"Yes","Evidence Needed",IF($N28="On Hold","On Hold",IF(AND($P28&lt;&gt;"",$P28&lt;TODAY()),"Expired",IF($N28&lt;&gt;"Complete","Pending Review",IF($L28="Meets","Cleared",IF($L28="Does Not Meet","Not Cleared","Pending Review"))))))))</f>
        <v/>
      </c>
      <c r="S28" s="19" t="n"/>
      <c r="T28" s="25" t="n"/>
      <c r="U28" s="21">
        <f>IF($A28="","",TEXTJOIN(", ",TRUE,IF(COUNTIF($A$6:$A$205,$A28)&gt;1,"Duplicate Request ID",""),IF($B28="","Missing learner alias",""),IF($C28="","Missing request date",""),IF($D28="","Missing term",""),IF($E28="","Missing route",""),IF($F28="Unknown Route","Route not found",""),IF($H28="","Missing evidence received value",""),IF(AND($H28="Yes",$I28=""),"Missing evidence date",""),IF(AND($H28="No",$I28&lt;&gt;""),"Evidence date entered when evidence is No",""),IF(AND($H28="Yes",$L28=""),"Missing evidence assessment",""),IF(AND($N28="Complete",$O28=""),"Missing decision date",""),IF(AND($O28&lt;&gt;"",$N28&lt;&gt;"Complete"),"Decision date entered before review is Complete",""),IF(AND($L28="Meets",$H28&lt;&gt;"Yes"),"Meets assessment requires received evidence",""),IF(AND($L28="Does Not Meet",$H28&lt;&gt;"Yes"),"Does Not Meet assessment requires received evidence",""),IF(AND($N28="Complete",$L28="Pending"),"Complete review cannot have Pending assessment",""),IF(AND($C28&lt;&gt;"",$I28&lt;&gt;"",$I28&lt;$C28),"Evidence date precedes request date",""),IF(AND($C28&lt;&gt;"",$O28&lt;&gt;"",$O28&lt;$C28),"Decision date precedes request date",""),IF(AND($S28&lt;&gt;"",$S28&lt;$C28),"Follow-up date precedes request date",""),IF(AND($E28&lt;&gt;"",$H28="Yes",IFERROR(INDEX('Rules &amp; Lists'!$D$5:$D$24,MATCH($E28,'Rules &amp; Lists'!$A$5:$A$24,0)),"")="Grade",$J28=""),"Missing evidence grade",""),IF(AND($E28&lt;&gt;"",$H28="Yes",IFERROR(INDEX('Rules &amp; Lists'!$D$5:$D$24,MATCH($E28,'Rules &amp; Lists'!$A$5:$A$24,0)),"")="Score",$K28=""),"Missing evidence score","")))</f>
        <v/>
      </c>
    </row>
    <row r="29">
      <c r="A29" s="18" t="n"/>
      <c r="B29" s="18" t="n"/>
      <c r="C29" s="19" t="n"/>
      <c r="D29" s="18" t="n"/>
      <c r="E29" s="18" t="n"/>
      <c r="F29" s="20">
        <f>IF($A29="","",IF($E29="","",IFERROR(INDEX('Rules &amp; Lists'!$B$5:$B$24,MATCH($E29,'Rules &amp; Lists'!$A$5:$A$24,0)),"Unknown Route")))</f>
        <v/>
      </c>
      <c r="G29" s="21">
        <f>IF($A29="","",IF($E29="","",IFERROR(INDEX('Rules &amp; Lists'!$H$5:$H$24,MATCH($E29,'Rules &amp; Lists'!$A$5:$A$24,0)),"Rule not found")))</f>
        <v/>
      </c>
      <c r="H29" s="18" t="n"/>
      <c r="I29" s="19" t="n"/>
      <c r="J29" s="18" t="n"/>
      <c r="K29" s="22" t="n"/>
      <c r="L29" s="18" t="n"/>
      <c r="M29" s="18" t="n"/>
      <c r="N29" s="18" t="n"/>
      <c r="O29" s="19" t="n"/>
      <c r="P29" s="23">
        <f>IF(OR($A29="",$I29="",$E29=""),"",IFERROR(IF(INDEX('Rules &amp; Lists'!$G$5:$G$24,MATCH($E29,'Rules &amp; Lists'!$A$5:$A$24,0))=0,"",EDATE($I29,INDEX('Rules &amp; Lists'!$G$5:$G$24,MATCH($E29,'Rules &amp; Lists'!$A$5:$A$24,0)))),""))</f>
        <v/>
      </c>
      <c r="Q29" s="24">
        <f>IF(OR($A29="",$C29=""),"",MAX(0,IF($O29&lt;&gt;"",$O29-$C29,TODAY()-$C29)))</f>
        <v/>
      </c>
      <c r="R29" s="20">
        <f>IF($A29="","",IF($E29="","Route Needed",IF($H29&lt;&gt;"Yes","Evidence Needed",IF($N29="On Hold","On Hold",IF(AND($P29&lt;&gt;"",$P29&lt;TODAY()),"Expired",IF($N29&lt;&gt;"Complete","Pending Review",IF($L29="Meets","Cleared",IF($L29="Does Not Meet","Not Cleared","Pending Review"))))))))</f>
        <v/>
      </c>
      <c r="S29" s="19" t="n"/>
      <c r="T29" s="25" t="n"/>
      <c r="U29" s="21">
        <f>IF($A29="","",TEXTJOIN(", ",TRUE,IF(COUNTIF($A$6:$A$205,$A29)&gt;1,"Duplicate Request ID",""),IF($B29="","Missing learner alias",""),IF($C29="","Missing request date",""),IF($D29="","Missing term",""),IF($E29="","Missing route",""),IF($F29="Unknown Route","Route not found",""),IF($H29="","Missing evidence received value",""),IF(AND($H29="Yes",$I29=""),"Missing evidence date",""),IF(AND($H29="No",$I29&lt;&gt;""),"Evidence date entered when evidence is No",""),IF(AND($H29="Yes",$L29=""),"Missing evidence assessment",""),IF(AND($N29="Complete",$O29=""),"Missing decision date",""),IF(AND($O29&lt;&gt;"",$N29&lt;&gt;"Complete"),"Decision date entered before review is Complete",""),IF(AND($L29="Meets",$H29&lt;&gt;"Yes"),"Meets assessment requires received evidence",""),IF(AND($L29="Does Not Meet",$H29&lt;&gt;"Yes"),"Does Not Meet assessment requires received evidence",""),IF(AND($N29="Complete",$L29="Pending"),"Complete review cannot have Pending assessment",""),IF(AND($C29&lt;&gt;"",$I29&lt;&gt;"",$I29&lt;$C29),"Evidence date precedes request date",""),IF(AND($C29&lt;&gt;"",$O29&lt;&gt;"",$O29&lt;$C29),"Decision date precedes request date",""),IF(AND($S29&lt;&gt;"",$S29&lt;$C29),"Follow-up date precedes request date",""),IF(AND($E29&lt;&gt;"",$H29="Yes",IFERROR(INDEX('Rules &amp; Lists'!$D$5:$D$24,MATCH($E29,'Rules &amp; Lists'!$A$5:$A$24,0)),"")="Grade",$J29=""),"Missing evidence grade",""),IF(AND($E29&lt;&gt;"",$H29="Yes",IFERROR(INDEX('Rules &amp; Lists'!$D$5:$D$24,MATCH($E29,'Rules &amp; Lists'!$A$5:$A$24,0)),"")="Score",$K29=""),"Missing evidence score","")))</f>
        <v/>
      </c>
    </row>
    <row r="30">
      <c r="A30" s="18" t="n"/>
      <c r="B30" s="18" t="n"/>
      <c r="C30" s="19" t="n"/>
      <c r="D30" s="18" t="n"/>
      <c r="E30" s="18" t="n"/>
      <c r="F30" s="20">
        <f>IF($A30="","",IF($E30="","",IFERROR(INDEX('Rules &amp; Lists'!$B$5:$B$24,MATCH($E30,'Rules &amp; Lists'!$A$5:$A$24,0)),"Unknown Route")))</f>
        <v/>
      </c>
      <c r="G30" s="21">
        <f>IF($A30="","",IF($E30="","",IFERROR(INDEX('Rules &amp; Lists'!$H$5:$H$24,MATCH($E30,'Rules &amp; Lists'!$A$5:$A$24,0)),"Rule not found")))</f>
        <v/>
      </c>
      <c r="H30" s="18" t="n"/>
      <c r="I30" s="19" t="n"/>
      <c r="J30" s="18" t="n"/>
      <c r="K30" s="22" t="n"/>
      <c r="L30" s="18" t="n"/>
      <c r="M30" s="18" t="n"/>
      <c r="N30" s="18" t="n"/>
      <c r="O30" s="19" t="n"/>
      <c r="P30" s="23">
        <f>IF(OR($A30="",$I30="",$E30=""),"",IFERROR(IF(INDEX('Rules &amp; Lists'!$G$5:$G$24,MATCH($E30,'Rules &amp; Lists'!$A$5:$A$24,0))=0,"",EDATE($I30,INDEX('Rules &amp; Lists'!$G$5:$G$24,MATCH($E30,'Rules &amp; Lists'!$A$5:$A$24,0)))),""))</f>
        <v/>
      </c>
      <c r="Q30" s="24">
        <f>IF(OR($A30="",$C30=""),"",MAX(0,IF($O30&lt;&gt;"",$O30-$C30,TODAY()-$C30)))</f>
        <v/>
      </c>
      <c r="R30" s="20">
        <f>IF($A30="","",IF($E30="","Route Needed",IF($H30&lt;&gt;"Yes","Evidence Needed",IF($N30="On Hold","On Hold",IF(AND($P30&lt;&gt;"",$P30&lt;TODAY()),"Expired",IF($N30&lt;&gt;"Complete","Pending Review",IF($L30="Meets","Cleared",IF($L30="Does Not Meet","Not Cleared","Pending Review"))))))))</f>
        <v/>
      </c>
      <c r="S30" s="19" t="n"/>
      <c r="T30" s="25" t="n"/>
      <c r="U30" s="21">
        <f>IF($A30="","",TEXTJOIN(", ",TRUE,IF(COUNTIF($A$6:$A$205,$A30)&gt;1,"Duplicate Request ID",""),IF($B30="","Missing learner alias",""),IF($C30="","Missing request date",""),IF($D30="","Missing term",""),IF($E30="","Missing route",""),IF($F30="Unknown Route","Route not found",""),IF($H30="","Missing evidence received value",""),IF(AND($H30="Yes",$I30=""),"Missing evidence date",""),IF(AND($H30="No",$I30&lt;&gt;""),"Evidence date entered when evidence is No",""),IF(AND($H30="Yes",$L30=""),"Missing evidence assessment",""),IF(AND($N30="Complete",$O30=""),"Missing decision date",""),IF(AND($O30&lt;&gt;"",$N30&lt;&gt;"Complete"),"Decision date entered before review is Complete",""),IF(AND($L30="Meets",$H30&lt;&gt;"Yes"),"Meets assessment requires received evidence",""),IF(AND($L30="Does Not Meet",$H30&lt;&gt;"Yes"),"Does Not Meet assessment requires received evidence",""),IF(AND($N30="Complete",$L30="Pending"),"Complete review cannot have Pending assessment",""),IF(AND($C30&lt;&gt;"",$I30&lt;&gt;"",$I30&lt;$C30),"Evidence date precedes request date",""),IF(AND($C30&lt;&gt;"",$O30&lt;&gt;"",$O30&lt;$C30),"Decision date precedes request date",""),IF(AND($S30&lt;&gt;"",$S30&lt;$C30),"Follow-up date precedes request date",""),IF(AND($E30&lt;&gt;"",$H30="Yes",IFERROR(INDEX('Rules &amp; Lists'!$D$5:$D$24,MATCH($E30,'Rules &amp; Lists'!$A$5:$A$24,0)),"")="Grade",$J30=""),"Missing evidence grade",""),IF(AND($E30&lt;&gt;"",$H30="Yes",IFERROR(INDEX('Rules &amp; Lists'!$D$5:$D$24,MATCH($E30,'Rules &amp; Lists'!$A$5:$A$24,0)),"")="Score",$K30=""),"Missing evidence score","")))</f>
        <v/>
      </c>
    </row>
    <row r="31">
      <c r="A31" s="18" t="n"/>
      <c r="B31" s="18" t="n"/>
      <c r="C31" s="19" t="n"/>
      <c r="D31" s="18" t="n"/>
      <c r="E31" s="18" t="n"/>
      <c r="F31" s="20">
        <f>IF($A31="","",IF($E31="","",IFERROR(INDEX('Rules &amp; Lists'!$B$5:$B$24,MATCH($E31,'Rules &amp; Lists'!$A$5:$A$24,0)),"Unknown Route")))</f>
        <v/>
      </c>
      <c r="G31" s="21">
        <f>IF($A31="","",IF($E31="","",IFERROR(INDEX('Rules &amp; Lists'!$H$5:$H$24,MATCH($E31,'Rules &amp; Lists'!$A$5:$A$24,0)),"Rule not found")))</f>
        <v/>
      </c>
      <c r="H31" s="18" t="n"/>
      <c r="I31" s="19" t="n"/>
      <c r="J31" s="18" t="n"/>
      <c r="K31" s="22" t="n"/>
      <c r="L31" s="18" t="n"/>
      <c r="M31" s="18" t="n"/>
      <c r="N31" s="18" t="n"/>
      <c r="O31" s="19" t="n"/>
      <c r="P31" s="23">
        <f>IF(OR($A31="",$I31="",$E31=""),"",IFERROR(IF(INDEX('Rules &amp; Lists'!$G$5:$G$24,MATCH($E31,'Rules &amp; Lists'!$A$5:$A$24,0))=0,"",EDATE($I31,INDEX('Rules &amp; Lists'!$G$5:$G$24,MATCH($E31,'Rules &amp; Lists'!$A$5:$A$24,0)))),""))</f>
        <v/>
      </c>
      <c r="Q31" s="24">
        <f>IF(OR($A31="",$C31=""),"",MAX(0,IF($O31&lt;&gt;"",$O31-$C31,TODAY()-$C31)))</f>
        <v/>
      </c>
      <c r="R31" s="20">
        <f>IF($A31="","",IF($E31="","Route Needed",IF($H31&lt;&gt;"Yes","Evidence Needed",IF($N31="On Hold","On Hold",IF(AND($P31&lt;&gt;"",$P31&lt;TODAY()),"Expired",IF($N31&lt;&gt;"Complete","Pending Review",IF($L31="Meets","Cleared",IF($L31="Does Not Meet","Not Cleared","Pending Review"))))))))</f>
        <v/>
      </c>
      <c r="S31" s="19" t="n"/>
      <c r="T31" s="25" t="n"/>
      <c r="U31" s="21">
        <f>IF($A31="","",TEXTJOIN(", ",TRUE,IF(COUNTIF($A$6:$A$205,$A31)&gt;1,"Duplicate Request ID",""),IF($B31="","Missing learner alias",""),IF($C31="","Missing request date",""),IF($D31="","Missing term",""),IF($E31="","Missing route",""),IF($F31="Unknown Route","Route not found",""),IF($H31="","Missing evidence received value",""),IF(AND($H31="Yes",$I31=""),"Missing evidence date",""),IF(AND($H31="No",$I31&lt;&gt;""),"Evidence date entered when evidence is No",""),IF(AND($H31="Yes",$L31=""),"Missing evidence assessment",""),IF(AND($N31="Complete",$O31=""),"Missing decision date",""),IF(AND($O31&lt;&gt;"",$N31&lt;&gt;"Complete"),"Decision date entered before review is Complete",""),IF(AND($L31="Meets",$H31&lt;&gt;"Yes"),"Meets assessment requires received evidence",""),IF(AND($L31="Does Not Meet",$H31&lt;&gt;"Yes"),"Does Not Meet assessment requires received evidence",""),IF(AND($N31="Complete",$L31="Pending"),"Complete review cannot have Pending assessment",""),IF(AND($C31&lt;&gt;"",$I31&lt;&gt;"",$I31&lt;$C31),"Evidence date precedes request date",""),IF(AND($C31&lt;&gt;"",$O31&lt;&gt;"",$O31&lt;$C31),"Decision date precedes request date",""),IF(AND($S31&lt;&gt;"",$S31&lt;$C31),"Follow-up date precedes request date",""),IF(AND($E31&lt;&gt;"",$H31="Yes",IFERROR(INDEX('Rules &amp; Lists'!$D$5:$D$24,MATCH($E31,'Rules &amp; Lists'!$A$5:$A$24,0)),"")="Grade",$J31=""),"Missing evidence grade",""),IF(AND($E31&lt;&gt;"",$H31="Yes",IFERROR(INDEX('Rules &amp; Lists'!$D$5:$D$24,MATCH($E31,'Rules &amp; Lists'!$A$5:$A$24,0)),"")="Score",$K31=""),"Missing evidence score","")))</f>
        <v/>
      </c>
    </row>
    <row r="32">
      <c r="A32" s="18" t="n"/>
      <c r="B32" s="18" t="n"/>
      <c r="C32" s="19" t="n"/>
      <c r="D32" s="18" t="n"/>
      <c r="E32" s="18" t="n"/>
      <c r="F32" s="20">
        <f>IF($A32="","",IF($E32="","",IFERROR(INDEX('Rules &amp; Lists'!$B$5:$B$24,MATCH($E32,'Rules &amp; Lists'!$A$5:$A$24,0)),"Unknown Route")))</f>
        <v/>
      </c>
      <c r="G32" s="21">
        <f>IF($A32="","",IF($E32="","",IFERROR(INDEX('Rules &amp; Lists'!$H$5:$H$24,MATCH($E32,'Rules &amp; Lists'!$A$5:$A$24,0)),"Rule not found")))</f>
        <v/>
      </c>
      <c r="H32" s="18" t="n"/>
      <c r="I32" s="19" t="n"/>
      <c r="J32" s="18" t="n"/>
      <c r="K32" s="22" t="n"/>
      <c r="L32" s="18" t="n"/>
      <c r="M32" s="18" t="n"/>
      <c r="N32" s="18" t="n"/>
      <c r="O32" s="19" t="n"/>
      <c r="P32" s="23">
        <f>IF(OR($A32="",$I32="",$E32=""),"",IFERROR(IF(INDEX('Rules &amp; Lists'!$G$5:$G$24,MATCH($E32,'Rules &amp; Lists'!$A$5:$A$24,0))=0,"",EDATE($I32,INDEX('Rules &amp; Lists'!$G$5:$G$24,MATCH($E32,'Rules &amp; Lists'!$A$5:$A$24,0)))),""))</f>
        <v/>
      </c>
      <c r="Q32" s="24">
        <f>IF(OR($A32="",$C32=""),"",MAX(0,IF($O32&lt;&gt;"",$O32-$C32,TODAY()-$C32)))</f>
        <v/>
      </c>
      <c r="R32" s="20">
        <f>IF($A32="","",IF($E32="","Route Needed",IF($H32&lt;&gt;"Yes","Evidence Needed",IF($N32="On Hold","On Hold",IF(AND($P32&lt;&gt;"",$P32&lt;TODAY()),"Expired",IF($N32&lt;&gt;"Complete","Pending Review",IF($L32="Meets","Cleared",IF($L32="Does Not Meet","Not Cleared","Pending Review"))))))))</f>
        <v/>
      </c>
      <c r="S32" s="19" t="n"/>
      <c r="T32" s="25" t="n"/>
      <c r="U32" s="21">
        <f>IF($A32="","",TEXTJOIN(", ",TRUE,IF(COUNTIF($A$6:$A$205,$A32)&gt;1,"Duplicate Request ID",""),IF($B32="","Missing learner alias",""),IF($C32="","Missing request date",""),IF($D32="","Missing term",""),IF($E32="","Missing route",""),IF($F32="Unknown Route","Route not found",""),IF($H32="","Missing evidence received value",""),IF(AND($H32="Yes",$I32=""),"Missing evidence date",""),IF(AND($H32="No",$I32&lt;&gt;""),"Evidence date entered when evidence is No",""),IF(AND($H32="Yes",$L32=""),"Missing evidence assessment",""),IF(AND($N32="Complete",$O32=""),"Missing decision date",""),IF(AND($O32&lt;&gt;"",$N32&lt;&gt;"Complete"),"Decision date entered before review is Complete",""),IF(AND($L32="Meets",$H32&lt;&gt;"Yes"),"Meets assessment requires received evidence",""),IF(AND($L32="Does Not Meet",$H32&lt;&gt;"Yes"),"Does Not Meet assessment requires received evidence",""),IF(AND($N32="Complete",$L32="Pending"),"Complete review cannot have Pending assessment",""),IF(AND($C32&lt;&gt;"",$I32&lt;&gt;"",$I32&lt;$C32),"Evidence date precedes request date",""),IF(AND($C32&lt;&gt;"",$O32&lt;&gt;"",$O32&lt;$C32),"Decision date precedes request date",""),IF(AND($S32&lt;&gt;"",$S32&lt;$C32),"Follow-up date precedes request date",""),IF(AND($E32&lt;&gt;"",$H32="Yes",IFERROR(INDEX('Rules &amp; Lists'!$D$5:$D$24,MATCH($E32,'Rules &amp; Lists'!$A$5:$A$24,0)),"")="Grade",$J32=""),"Missing evidence grade",""),IF(AND($E32&lt;&gt;"",$H32="Yes",IFERROR(INDEX('Rules &amp; Lists'!$D$5:$D$24,MATCH($E32,'Rules &amp; Lists'!$A$5:$A$24,0)),"")="Score",$K32=""),"Missing evidence score","")))</f>
        <v/>
      </c>
    </row>
    <row r="33">
      <c r="A33" s="18" t="n"/>
      <c r="B33" s="18" t="n"/>
      <c r="C33" s="19" t="n"/>
      <c r="D33" s="18" t="n"/>
      <c r="E33" s="18" t="n"/>
      <c r="F33" s="20">
        <f>IF($A33="","",IF($E33="","",IFERROR(INDEX('Rules &amp; Lists'!$B$5:$B$24,MATCH($E33,'Rules &amp; Lists'!$A$5:$A$24,0)),"Unknown Route")))</f>
        <v/>
      </c>
      <c r="G33" s="21">
        <f>IF($A33="","",IF($E33="","",IFERROR(INDEX('Rules &amp; Lists'!$H$5:$H$24,MATCH($E33,'Rules &amp; Lists'!$A$5:$A$24,0)),"Rule not found")))</f>
        <v/>
      </c>
      <c r="H33" s="18" t="n"/>
      <c r="I33" s="19" t="n"/>
      <c r="J33" s="18" t="n"/>
      <c r="K33" s="22" t="n"/>
      <c r="L33" s="18" t="n"/>
      <c r="M33" s="18" t="n"/>
      <c r="N33" s="18" t="n"/>
      <c r="O33" s="19" t="n"/>
      <c r="P33" s="23">
        <f>IF(OR($A33="",$I33="",$E33=""),"",IFERROR(IF(INDEX('Rules &amp; Lists'!$G$5:$G$24,MATCH($E33,'Rules &amp; Lists'!$A$5:$A$24,0))=0,"",EDATE($I33,INDEX('Rules &amp; Lists'!$G$5:$G$24,MATCH($E33,'Rules &amp; Lists'!$A$5:$A$24,0)))),""))</f>
        <v/>
      </c>
      <c r="Q33" s="24">
        <f>IF(OR($A33="",$C33=""),"",MAX(0,IF($O33&lt;&gt;"",$O33-$C33,TODAY()-$C33)))</f>
        <v/>
      </c>
      <c r="R33" s="20">
        <f>IF($A33="","",IF($E33="","Route Needed",IF($H33&lt;&gt;"Yes","Evidence Needed",IF($N33="On Hold","On Hold",IF(AND($P33&lt;&gt;"",$P33&lt;TODAY()),"Expired",IF($N33&lt;&gt;"Complete","Pending Review",IF($L33="Meets","Cleared",IF($L33="Does Not Meet","Not Cleared","Pending Review"))))))))</f>
        <v/>
      </c>
      <c r="S33" s="19" t="n"/>
      <c r="T33" s="25" t="n"/>
      <c r="U33" s="21">
        <f>IF($A33="","",TEXTJOIN(", ",TRUE,IF(COUNTIF($A$6:$A$205,$A33)&gt;1,"Duplicate Request ID",""),IF($B33="","Missing learner alias",""),IF($C33="","Missing request date",""),IF($D33="","Missing term",""),IF($E33="","Missing route",""),IF($F33="Unknown Route","Route not found",""),IF($H33="","Missing evidence received value",""),IF(AND($H33="Yes",$I33=""),"Missing evidence date",""),IF(AND($H33="No",$I33&lt;&gt;""),"Evidence date entered when evidence is No",""),IF(AND($H33="Yes",$L33=""),"Missing evidence assessment",""),IF(AND($N33="Complete",$O33=""),"Missing decision date",""),IF(AND($O33&lt;&gt;"",$N33&lt;&gt;"Complete"),"Decision date entered before review is Complete",""),IF(AND($L33="Meets",$H33&lt;&gt;"Yes"),"Meets assessment requires received evidence",""),IF(AND($L33="Does Not Meet",$H33&lt;&gt;"Yes"),"Does Not Meet assessment requires received evidence",""),IF(AND($N33="Complete",$L33="Pending"),"Complete review cannot have Pending assessment",""),IF(AND($C33&lt;&gt;"",$I33&lt;&gt;"",$I33&lt;$C33),"Evidence date precedes request date",""),IF(AND($C33&lt;&gt;"",$O33&lt;&gt;"",$O33&lt;$C33),"Decision date precedes request date",""),IF(AND($S33&lt;&gt;"",$S33&lt;$C33),"Follow-up date precedes request date",""),IF(AND($E33&lt;&gt;"",$H33="Yes",IFERROR(INDEX('Rules &amp; Lists'!$D$5:$D$24,MATCH($E33,'Rules &amp; Lists'!$A$5:$A$24,0)),"")="Grade",$J33=""),"Missing evidence grade",""),IF(AND($E33&lt;&gt;"",$H33="Yes",IFERROR(INDEX('Rules &amp; Lists'!$D$5:$D$24,MATCH($E33,'Rules &amp; Lists'!$A$5:$A$24,0)),"")="Score",$K33=""),"Missing evidence score","")))</f>
        <v/>
      </c>
    </row>
    <row r="34">
      <c r="A34" s="18" t="n"/>
      <c r="B34" s="18" t="n"/>
      <c r="C34" s="19" t="n"/>
      <c r="D34" s="18" t="n"/>
      <c r="E34" s="18" t="n"/>
      <c r="F34" s="20">
        <f>IF($A34="","",IF($E34="","",IFERROR(INDEX('Rules &amp; Lists'!$B$5:$B$24,MATCH($E34,'Rules &amp; Lists'!$A$5:$A$24,0)),"Unknown Route")))</f>
        <v/>
      </c>
      <c r="G34" s="21">
        <f>IF($A34="","",IF($E34="","",IFERROR(INDEX('Rules &amp; Lists'!$H$5:$H$24,MATCH($E34,'Rules &amp; Lists'!$A$5:$A$24,0)),"Rule not found")))</f>
        <v/>
      </c>
      <c r="H34" s="18" t="n"/>
      <c r="I34" s="19" t="n"/>
      <c r="J34" s="18" t="n"/>
      <c r="K34" s="22" t="n"/>
      <c r="L34" s="18" t="n"/>
      <c r="M34" s="18" t="n"/>
      <c r="N34" s="18" t="n"/>
      <c r="O34" s="19" t="n"/>
      <c r="P34" s="23">
        <f>IF(OR($A34="",$I34="",$E34=""),"",IFERROR(IF(INDEX('Rules &amp; Lists'!$G$5:$G$24,MATCH($E34,'Rules &amp; Lists'!$A$5:$A$24,0))=0,"",EDATE($I34,INDEX('Rules &amp; Lists'!$G$5:$G$24,MATCH($E34,'Rules &amp; Lists'!$A$5:$A$24,0)))),""))</f>
        <v/>
      </c>
      <c r="Q34" s="24">
        <f>IF(OR($A34="",$C34=""),"",MAX(0,IF($O34&lt;&gt;"",$O34-$C34,TODAY()-$C34)))</f>
        <v/>
      </c>
      <c r="R34" s="20">
        <f>IF($A34="","",IF($E34="","Route Needed",IF($H34&lt;&gt;"Yes","Evidence Needed",IF($N34="On Hold","On Hold",IF(AND($P34&lt;&gt;"",$P34&lt;TODAY()),"Expired",IF($N34&lt;&gt;"Complete","Pending Review",IF($L34="Meets","Cleared",IF($L34="Does Not Meet","Not Cleared","Pending Review"))))))))</f>
        <v/>
      </c>
      <c r="S34" s="19" t="n"/>
      <c r="T34" s="25" t="n"/>
      <c r="U34" s="21">
        <f>IF($A34="","",TEXTJOIN(", ",TRUE,IF(COUNTIF($A$6:$A$205,$A34)&gt;1,"Duplicate Request ID",""),IF($B34="","Missing learner alias",""),IF($C34="","Missing request date",""),IF($D34="","Missing term",""),IF($E34="","Missing route",""),IF($F34="Unknown Route","Route not found",""),IF($H34="","Missing evidence received value",""),IF(AND($H34="Yes",$I34=""),"Missing evidence date",""),IF(AND($H34="No",$I34&lt;&gt;""),"Evidence date entered when evidence is No",""),IF(AND($H34="Yes",$L34=""),"Missing evidence assessment",""),IF(AND($N34="Complete",$O34=""),"Missing decision date",""),IF(AND($O34&lt;&gt;"",$N34&lt;&gt;"Complete"),"Decision date entered before review is Complete",""),IF(AND($L34="Meets",$H34&lt;&gt;"Yes"),"Meets assessment requires received evidence",""),IF(AND($L34="Does Not Meet",$H34&lt;&gt;"Yes"),"Does Not Meet assessment requires received evidence",""),IF(AND($N34="Complete",$L34="Pending"),"Complete review cannot have Pending assessment",""),IF(AND($C34&lt;&gt;"",$I34&lt;&gt;"",$I34&lt;$C34),"Evidence date precedes request date",""),IF(AND($C34&lt;&gt;"",$O34&lt;&gt;"",$O34&lt;$C34),"Decision date precedes request date",""),IF(AND($S34&lt;&gt;"",$S34&lt;$C34),"Follow-up date precedes request date",""),IF(AND($E34&lt;&gt;"",$H34="Yes",IFERROR(INDEX('Rules &amp; Lists'!$D$5:$D$24,MATCH($E34,'Rules &amp; Lists'!$A$5:$A$24,0)),"")="Grade",$J34=""),"Missing evidence grade",""),IF(AND($E34&lt;&gt;"",$H34="Yes",IFERROR(INDEX('Rules &amp; Lists'!$D$5:$D$24,MATCH($E34,'Rules &amp; Lists'!$A$5:$A$24,0)),"")="Score",$K34=""),"Missing evidence score","")))</f>
        <v/>
      </c>
    </row>
    <row r="35">
      <c r="A35" s="18" t="n"/>
      <c r="B35" s="18" t="n"/>
      <c r="C35" s="19" t="n"/>
      <c r="D35" s="18" t="n"/>
      <c r="E35" s="18" t="n"/>
      <c r="F35" s="20">
        <f>IF($A35="","",IF($E35="","",IFERROR(INDEX('Rules &amp; Lists'!$B$5:$B$24,MATCH($E35,'Rules &amp; Lists'!$A$5:$A$24,0)),"Unknown Route")))</f>
        <v/>
      </c>
      <c r="G35" s="21">
        <f>IF($A35="","",IF($E35="","",IFERROR(INDEX('Rules &amp; Lists'!$H$5:$H$24,MATCH($E35,'Rules &amp; Lists'!$A$5:$A$24,0)),"Rule not found")))</f>
        <v/>
      </c>
      <c r="H35" s="18" t="n"/>
      <c r="I35" s="19" t="n"/>
      <c r="J35" s="18" t="n"/>
      <c r="K35" s="22" t="n"/>
      <c r="L35" s="18" t="n"/>
      <c r="M35" s="18" t="n"/>
      <c r="N35" s="18" t="n"/>
      <c r="O35" s="19" t="n"/>
      <c r="P35" s="23">
        <f>IF(OR($A35="",$I35="",$E35=""),"",IFERROR(IF(INDEX('Rules &amp; Lists'!$G$5:$G$24,MATCH($E35,'Rules &amp; Lists'!$A$5:$A$24,0))=0,"",EDATE($I35,INDEX('Rules &amp; Lists'!$G$5:$G$24,MATCH($E35,'Rules &amp; Lists'!$A$5:$A$24,0)))),""))</f>
        <v/>
      </c>
      <c r="Q35" s="24">
        <f>IF(OR($A35="",$C35=""),"",MAX(0,IF($O35&lt;&gt;"",$O35-$C35,TODAY()-$C35)))</f>
        <v/>
      </c>
      <c r="R35" s="20">
        <f>IF($A35="","",IF($E35="","Route Needed",IF($H35&lt;&gt;"Yes","Evidence Needed",IF($N35="On Hold","On Hold",IF(AND($P35&lt;&gt;"",$P35&lt;TODAY()),"Expired",IF($N35&lt;&gt;"Complete","Pending Review",IF($L35="Meets","Cleared",IF($L35="Does Not Meet","Not Cleared","Pending Review"))))))))</f>
        <v/>
      </c>
      <c r="S35" s="19" t="n"/>
      <c r="T35" s="25" t="n"/>
      <c r="U35" s="21">
        <f>IF($A35="","",TEXTJOIN(", ",TRUE,IF(COUNTIF($A$6:$A$205,$A35)&gt;1,"Duplicate Request ID",""),IF($B35="","Missing learner alias",""),IF($C35="","Missing request date",""),IF($D35="","Missing term",""),IF($E35="","Missing route",""),IF($F35="Unknown Route","Route not found",""),IF($H35="","Missing evidence received value",""),IF(AND($H35="Yes",$I35=""),"Missing evidence date",""),IF(AND($H35="No",$I35&lt;&gt;""),"Evidence date entered when evidence is No",""),IF(AND($H35="Yes",$L35=""),"Missing evidence assessment",""),IF(AND($N35="Complete",$O35=""),"Missing decision date",""),IF(AND($O35&lt;&gt;"",$N35&lt;&gt;"Complete"),"Decision date entered before review is Complete",""),IF(AND($L35="Meets",$H35&lt;&gt;"Yes"),"Meets assessment requires received evidence",""),IF(AND($L35="Does Not Meet",$H35&lt;&gt;"Yes"),"Does Not Meet assessment requires received evidence",""),IF(AND($N35="Complete",$L35="Pending"),"Complete review cannot have Pending assessment",""),IF(AND($C35&lt;&gt;"",$I35&lt;&gt;"",$I35&lt;$C35),"Evidence date precedes request date",""),IF(AND($C35&lt;&gt;"",$O35&lt;&gt;"",$O35&lt;$C35),"Decision date precedes request date",""),IF(AND($S35&lt;&gt;"",$S35&lt;$C35),"Follow-up date precedes request date",""),IF(AND($E35&lt;&gt;"",$H35="Yes",IFERROR(INDEX('Rules &amp; Lists'!$D$5:$D$24,MATCH($E35,'Rules &amp; Lists'!$A$5:$A$24,0)),"")="Grade",$J35=""),"Missing evidence grade",""),IF(AND($E35&lt;&gt;"",$H35="Yes",IFERROR(INDEX('Rules &amp; Lists'!$D$5:$D$24,MATCH($E35,'Rules &amp; Lists'!$A$5:$A$24,0)),"")="Score",$K35=""),"Missing evidence score","")))</f>
        <v/>
      </c>
    </row>
    <row r="36">
      <c r="A36" s="18" t="n"/>
      <c r="B36" s="18" t="n"/>
      <c r="C36" s="19" t="n"/>
      <c r="D36" s="18" t="n"/>
      <c r="E36" s="18" t="n"/>
      <c r="F36" s="20">
        <f>IF($A36="","",IF($E36="","",IFERROR(INDEX('Rules &amp; Lists'!$B$5:$B$24,MATCH($E36,'Rules &amp; Lists'!$A$5:$A$24,0)),"Unknown Route")))</f>
        <v/>
      </c>
      <c r="G36" s="21">
        <f>IF($A36="","",IF($E36="","",IFERROR(INDEX('Rules &amp; Lists'!$H$5:$H$24,MATCH($E36,'Rules &amp; Lists'!$A$5:$A$24,0)),"Rule not found")))</f>
        <v/>
      </c>
      <c r="H36" s="18" t="n"/>
      <c r="I36" s="19" t="n"/>
      <c r="J36" s="18" t="n"/>
      <c r="K36" s="22" t="n"/>
      <c r="L36" s="18" t="n"/>
      <c r="M36" s="18" t="n"/>
      <c r="N36" s="18" t="n"/>
      <c r="O36" s="19" t="n"/>
      <c r="P36" s="23">
        <f>IF(OR($A36="",$I36="",$E36=""),"",IFERROR(IF(INDEX('Rules &amp; Lists'!$G$5:$G$24,MATCH($E36,'Rules &amp; Lists'!$A$5:$A$24,0))=0,"",EDATE($I36,INDEX('Rules &amp; Lists'!$G$5:$G$24,MATCH($E36,'Rules &amp; Lists'!$A$5:$A$24,0)))),""))</f>
        <v/>
      </c>
      <c r="Q36" s="24">
        <f>IF(OR($A36="",$C36=""),"",MAX(0,IF($O36&lt;&gt;"",$O36-$C36,TODAY()-$C36)))</f>
        <v/>
      </c>
      <c r="R36" s="20">
        <f>IF($A36="","",IF($E36="","Route Needed",IF($H36&lt;&gt;"Yes","Evidence Needed",IF($N36="On Hold","On Hold",IF(AND($P36&lt;&gt;"",$P36&lt;TODAY()),"Expired",IF($N36&lt;&gt;"Complete","Pending Review",IF($L36="Meets","Cleared",IF($L36="Does Not Meet","Not Cleared","Pending Review"))))))))</f>
        <v/>
      </c>
      <c r="S36" s="19" t="n"/>
      <c r="T36" s="25" t="n"/>
      <c r="U36" s="21">
        <f>IF($A36="","",TEXTJOIN(", ",TRUE,IF(COUNTIF($A$6:$A$205,$A36)&gt;1,"Duplicate Request ID",""),IF($B36="","Missing learner alias",""),IF($C36="","Missing request date",""),IF($D36="","Missing term",""),IF($E36="","Missing route",""),IF($F36="Unknown Route","Route not found",""),IF($H36="","Missing evidence received value",""),IF(AND($H36="Yes",$I36=""),"Missing evidence date",""),IF(AND($H36="No",$I36&lt;&gt;""),"Evidence date entered when evidence is No",""),IF(AND($H36="Yes",$L36=""),"Missing evidence assessment",""),IF(AND($N36="Complete",$O36=""),"Missing decision date",""),IF(AND($O36&lt;&gt;"",$N36&lt;&gt;"Complete"),"Decision date entered before review is Complete",""),IF(AND($L36="Meets",$H36&lt;&gt;"Yes"),"Meets assessment requires received evidence",""),IF(AND($L36="Does Not Meet",$H36&lt;&gt;"Yes"),"Does Not Meet assessment requires received evidence",""),IF(AND($N36="Complete",$L36="Pending"),"Complete review cannot have Pending assessment",""),IF(AND($C36&lt;&gt;"",$I36&lt;&gt;"",$I36&lt;$C36),"Evidence date precedes request date",""),IF(AND($C36&lt;&gt;"",$O36&lt;&gt;"",$O36&lt;$C36),"Decision date precedes request date",""),IF(AND($S36&lt;&gt;"",$S36&lt;$C36),"Follow-up date precedes request date",""),IF(AND($E36&lt;&gt;"",$H36="Yes",IFERROR(INDEX('Rules &amp; Lists'!$D$5:$D$24,MATCH($E36,'Rules &amp; Lists'!$A$5:$A$24,0)),"")="Grade",$J36=""),"Missing evidence grade",""),IF(AND($E36&lt;&gt;"",$H36="Yes",IFERROR(INDEX('Rules &amp; Lists'!$D$5:$D$24,MATCH($E36,'Rules &amp; Lists'!$A$5:$A$24,0)),"")="Score",$K36=""),"Missing evidence score","")))</f>
        <v/>
      </c>
    </row>
    <row r="37">
      <c r="A37" s="18" t="n"/>
      <c r="B37" s="18" t="n"/>
      <c r="C37" s="19" t="n"/>
      <c r="D37" s="18" t="n"/>
      <c r="E37" s="18" t="n"/>
      <c r="F37" s="20">
        <f>IF($A37="","",IF($E37="","",IFERROR(INDEX('Rules &amp; Lists'!$B$5:$B$24,MATCH($E37,'Rules &amp; Lists'!$A$5:$A$24,0)),"Unknown Route")))</f>
        <v/>
      </c>
      <c r="G37" s="21">
        <f>IF($A37="","",IF($E37="","",IFERROR(INDEX('Rules &amp; Lists'!$H$5:$H$24,MATCH($E37,'Rules &amp; Lists'!$A$5:$A$24,0)),"Rule not found")))</f>
        <v/>
      </c>
      <c r="H37" s="18" t="n"/>
      <c r="I37" s="19" t="n"/>
      <c r="J37" s="18" t="n"/>
      <c r="K37" s="22" t="n"/>
      <c r="L37" s="18" t="n"/>
      <c r="M37" s="18" t="n"/>
      <c r="N37" s="18" t="n"/>
      <c r="O37" s="19" t="n"/>
      <c r="P37" s="23">
        <f>IF(OR($A37="",$I37="",$E37=""),"",IFERROR(IF(INDEX('Rules &amp; Lists'!$G$5:$G$24,MATCH($E37,'Rules &amp; Lists'!$A$5:$A$24,0))=0,"",EDATE($I37,INDEX('Rules &amp; Lists'!$G$5:$G$24,MATCH($E37,'Rules &amp; Lists'!$A$5:$A$24,0)))),""))</f>
        <v/>
      </c>
      <c r="Q37" s="24">
        <f>IF(OR($A37="",$C37=""),"",MAX(0,IF($O37&lt;&gt;"",$O37-$C37,TODAY()-$C37)))</f>
        <v/>
      </c>
      <c r="R37" s="20">
        <f>IF($A37="","",IF($E37="","Route Needed",IF($H37&lt;&gt;"Yes","Evidence Needed",IF($N37="On Hold","On Hold",IF(AND($P37&lt;&gt;"",$P37&lt;TODAY()),"Expired",IF($N37&lt;&gt;"Complete","Pending Review",IF($L37="Meets","Cleared",IF($L37="Does Not Meet","Not Cleared","Pending Review"))))))))</f>
        <v/>
      </c>
      <c r="S37" s="19" t="n"/>
      <c r="T37" s="25" t="n"/>
      <c r="U37" s="21">
        <f>IF($A37="","",TEXTJOIN(", ",TRUE,IF(COUNTIF($A$6:$A$205,$A37)&gt;1,"Duplicate Request ID",""),IF($B37="","Missing learner alias",""),IF($C37="","Missing request date",""),IF($D37="","Missing term",""),IF($E37="","Missing route",""),IF($F37="Unknown Route","Route not found",""),IF($H37="","Missing evidence received value",""),IF(AND($H37="Yes",$I37=""),"Missing evidence date",""),IF(AND($H37="No",$I37&lt;&gt;""),"Evidence date entered when evidence is No",""),IF(AND($H37="Yes",$L37=""),"Missing evidence assessment",""),IF(AND($N37="Complete",$O37=""),"Missing decision date",""),IF(AND($O37&lt;&gt;"",$N37&lt;&gt;"Complete"),"Decision date entered before review is Complete",""),IF(AND($L37="Meets",$H37&lt;&gt;"Yes"),"Meets assessment requires received evidence",""),IF(AND($L37="Does Not Meet",$H37&lt;&gt;"Yes"),"Does Not Meet assessment requires received evidence",""),IF(AND($N37="Complete",$L37="Pending"),"Complete review cannot have Pending assessment",""),IF(AND($C37&lt;&gt;"",$I37&lt;&gt;"",$I37&lt;$C37),"Evidence date precedes request date",""),IF(AND($C37&lt;&gt;"",$O37&lt;&gt;"",$O37&lt;$C37),"Decision date precedes request date",""),IF(AND($S37&lt;&gt;"",$S37&lt;$C37),"Follow-up date precedes request date",""),IF(AND($E37&lt;&gt;"",$H37="Yes",IFERROR(INDEX('Rules &amp; Lists'!$D$5:$D$24,MATCH($E37,'Rules &amp; Lists'!$A$5:$A$24,0)),"")="Grade",$J37=""),"Missing evidence grade",""),IF(AND($E37&lt;&gt;"",$H37="Yes",IFERROR(INDEX('Rules &amp; Lists'!$D$5:$D$24,MATCH($E37,'Rules &amp; Lists'!$A$5:$A$24,0)),"")="Score",$K37=""),"Missing evidence score","")))</f>
        <v/>
      </c>
    </row>
    <row r="38">
      <c r="A38" s="18" t="n"/>
      <c r="B38" s="18" t="n"/>
      <c r="C38" s="19" t="n"/>
      <c r="D38" s="18" t="n"/>
      <c r="E38" s="18" t="n"/>
      <c r="F38" s="20">
        <f>IF($A38="","",IF($E38="","",IFERROR(INDEX('Rules &amp; Lists'!$B$5:$B$24,MATCH($E38,'Rules &amp; Lists'!$A$5:$A$24,0)),"Unknown Route")))</f>
        <v/>
      </c>
      <c r="G38" s="21">
        <f>IF($A38="","",IF($E38="","",IFERROR(INDEX('Rules &amp; Lists'!$H$5:$H$24,MATCH($E38,'Rules &amp; Lists'!$A$5:$A$24,0)),"Rule not found")))</f>
        <v/>
      </c>
      <c r="H38" s="18" t="n"/>
      <c r="I38" s="19" t="n"/>
      <c r="J38" s="18" t="n"/>
      <c r="K38" s="22" t="n"/>
      <c r="L38" s="18" t="n"/>
      <c r="M38" s="18" t="n"/>
      <c r="N38" s="18" t="n"/>
      <c r="O38" s="19" t="n"/>
      <c r="P38" s="23">
        <f>IF(OR($A38="",$I38="",$E38=""),"",IFERROR(IF(INDEX('Rules &amp; Lists'!$G$5:$G$24,MATCH($E38,'Rules &amp; Lists'!$A$5:$A$24,0))=0,"",EDATE($I38,INDEX('Rules &amp; Lists'!$G$5:$G$24,MATCH($E38,'Rules &amp; Lists'!$A$5:$A$24,0)))),""))</f>
        <v/>
      </c>
      <c r="Q38" s="24">
        <f>IF(OR($A38="",$C38=""),"",MAX(0,IF($O38&lt;&gt;"",$O38-$C38,TODAY()-$C38)))</f>
        <v/>
      </c>
      <c r="R38" s="20">
        <f>IF($A38="","",IF($E38="","Route Needed",IF($H38&lt;&gt;"Yes","Evidence Needed",IF($N38="On Hold","On Hold",IF(AND($P38&lt;&gt;"",$P38&lt;TODAY()),"Expired",IF($N38&lt;&gt;"Complete","Pending Review",IF($L38="Meets","Cleared",IF($L38="Does Not Meet","Not Cleared","Pending Review"))))))))</f>
        <v/>
      </c>
      <c r="S38" s="19" t="n"/>
      <c r="T38" s="25" t="n"/>
      <c r="U38" s="21">
        <f>IF($A38="","",TEXTJOIN(", ",TRUE,IF(COUNTIF($A$6:$A$205,$A38)&gt;1,"Duplicate Request ID",""),IF($B38="","Missing learner alias",""),IF($C38="","Missing request date",""),IF($D38="","Missing term",""),IF($E38="","Missing route",""),IF($F38="Unknown Route","Route not found",""),IF($H38="","Missing evidence received value",""),IF(AND($H38="Yes",$I38=""),"Missing evidence date",""),IF(AND($H38="No",$I38&lt;&gt;""),"Evidence date entered when evidence is No",""),IF(AND($H38="Yes",$L38=""),"Missing evidence assessment",""),IF(AND($N38="Complete",$O38=""),"Missing decision date",""),IF(AND($O38&lt;&gt;"",$N38&lt;&gt;"Complete"),"Decision date entered before review is Complete",""),IF(AND($L38="Meets",$H38&lt;&gt;"Yes"),"Meets assessment requires received evidence",""),IF(AND($L38="Does Not Meet",$H38&lt;&gt;"Yes"),"Does Not Meet assessment requires received evidence",""),IF(AND($N38="Complete",$L38="Pending"),"Complete review cannot have Pending assessment",""),IF(AND($C38&lt;&gt;"",$I38&lt;&gt;"",$I38&lt;$C38),"Evidence date precedes request date",""),IF(AND($C38&lt;&gt;"",$O38&lt;&gt;"",$O38&lt;$C38),"Decision date precedes request date",""),IF(AND($S38&lt;&gt;"",$S38&lt;$C38),"Follow-up date precedes request date",""),IF(AND($E38&lt;&gt;"",$H38="Yes",IFERROR(INDEX('Rules &amp; Lists'!$D$5:$D$24,MATCH($E38,'Rules &amp; Lists'!$A$5:$A$24,0)),"")="Grade",$J38=""),"Missing evidence grade",""),IF(AND($E38&lt;&gt;"",$H38="Yes",IFERROR(INDEX('Rules &amp; Lists'!$D$5:$D$24,MATCH($E38,'Rules &amp; Lists'!$A$5:$A$24,0)),"")="Score",$K38=""),"Missing evidence score","")))</f>
        <v/>
      </c>
    </row>
    <row r="39">
      <c r="A39" s="18" t="n"/>
      <c r="B39" s="18" t="n"/>
      <c r="C39" s="19" t="n"/>
      <c r="D39" s="18" t="n"/>
      <c r="E39" s="18" t="n"/>
      <c r="F39" s="20">
        <f>IF($A39="","",IF($E39="","",IFERROR(INDEX('Rules &amp; Lists'!$B$5:$B$24,MATCH($E39,'Rules &amp; Lists'!$A$5:$A$24,0)),"Unknown Route")))</f>
        <v/>
      </c>
      <c r="G39" s="21">
        <f>IF($A39="","",IF($E39="","",IFERROR(INDEX('Rules &amp; Lists'!$H$5:$H$24,MATCH($E39,'Rules &amp; Lists'!$A$5:$A$24,0)),"Rule not found")))</f>
        <v/>
      </c>
      <c r="H39" s="18" t="n"/>
      <c r="I39" s="19" t="n"/>
      <c r="J39" s="18" t="n"/>
      <c r="K39" s="22" t="n"/>
      <c r="L39" s="18" t="n"/>
      <c r="M39" s="18" t="n"/>
      <c r="N39" s="18" t="n"/>
      <c r="O39" s="19" t="n"/>
      <c r="P39" s="23">
        <f>IF(OR($A39="",$I39="",$E39=""),"",IFERROR(IF(INDEX('Rules &amp; Lists'!$G$5:$G$24,MATCH($E39,'Rules &amp; Lists'!$A$5:$A$24,0))=0,"",EDATE($I39,INDEX('Rules &amp; Lists'!$G$5:$G$24,MATCH($E39,'Rules &amp; Lists'!$A$5:$A$24,0)))),""))</f>
        <v/>
      </c>
      <c r="Q39" s="24">
        <f>IF(OR($A39="",$C39=""),"",MAX(0,IF($O39&lt;&gt;"",$O39-$C39,TODAY()-$C39)))</f>
        <v/>
      </c>
      <c r="R39" s="20">
        <f>IF($A39="","",IF($E39="","Route Needed",IF($H39&lt;&gt;"Yes","Evidence Needed",IF($N39="On Hold","On Hold",IF(AND($P39&lt;&gt;"",$P39&lt;TODAY()),"Expired",IF($N39&lt;&gt;"Complete","Pending Review",IF($L39="Meets","Cleared",IF($L39="Does Not Meet","Not Cleared","Pending Review"))))))))</f>
        <v/>
      </c>
      <c r="S39" s="19" t="n"/>
      <c r="T39" s="25" t="n"/>
      <c r="U39" s="21">
        <f>IF($A39="","",TEXTJOIN(", ",TRUE,IF(COUNTIF($A$6:$A$205,$A39)&gt;1,"Duplicate Request ID",""),IF($B39="","Missing learner alias",""),IF($C39="","Missing request date",""),IF($D39="","Missing term",""),IF($E39="","Missing route",""),IF($F39="Unknown Route","Route not found",""),IF($H39="","Missing evidence received value",""),IF(AND($H39="Yes",$I39=""),"Missing evidence date",""),IF(AND($H39="No",$I39&lt;&gt;""),"Evidence date entered when evidence is No",""),IF(AND($H39="Yes",$L39=""),"Missing evidence assessment",""),IF(AND($N39="Complete",$O39=""),"Missing decision date",""),IF(AND($O39&lt;&gt;"",$N39&lt;&gt;"Complete"),"Decision date entered before review is Complete",""),IF(AND($L39="Meets",$H39&lt;&gt;"Yes"),"Meets assessment requires received evidence",""),IF(AND($L39="Does Not Meet",$H39&lt;&gt;"Yes"),"Does Not Meet assessment requires received evidence",""),IF(AND($N39="Complete",$L39="Pending"),"Complete review cannot have Pending assessment",""),IF(AND($C39&lt;&gt;"",$I39&lt;&gt;"",$I39&lt;$C39),"Evidence date precedes request date",""),IF(AND($C39&lt;&gt;"",$O39&lt;&gt;"",$O39&lt;$C39),"Decision date precedes request date",""),IF(AND($S39&lt;&gt;"",$S39&lt;$C39),"Follow-up date precedes request date",""),IF(AND($E39&lt;&gt;"",$H39="Yes",IFERROR(INDEX('Rules &amp; Lists'!$D$5:$D$24,MATCH($E39,'Rules &amp; Lists'!$A$5:$A$24,0)),"")="Grade",$J39=""),"Missing evidence grade",""),IF(AND($E39&lt;&gt;"",$H39="Yes",IFERROR(INDEX('Rules &amp; Lists'!$D$5:$D$24,MATCH($E39,'Rules &amp; Lists'!$A$5:$A$24,0)),"")="Score",$K39=""),"Missing evidence score","")))</f>
        <v/>
      </c>
    </row>
    <row r="40">
      <c r="A40" s="18" t="n"/>
      <c r="B40" s="18" t="n"/>
      <c r="C40" s="19" t="n"/>
      <c r="D40" s="18" t="n"/>
      <c r="E40" s="18" t="n"/>
      <c r="F40" s="20">
        <f>IF($A40="","",IF($E40="","",IFERROR(INDEX('Rules &amp; Lists'!$B$5:$B$24,MATCH($E40,'Rules &amp; Lists'!$A$5:$A$24,0)),"Unknown Route")))</f>
        <v/>
      </c>
      <c r="G40" s="21">
        <f>IF($A40="","",IF($E40="","",IFERROR(INDEX('Rules &amp; Lists'!$H$5:$H$24,MATCH($E40,'Rules &amp; Lists'!$A$5:$A$24,0)),"Rule not found")))</f>
        <v/>
      </c>
      <c r="H40" s="18" t="n"/>
      <c r="I40" s="19" t="n"/>
      <c r="J40" s="18" t="n"/>
      <c r="K40" s="22" t="n"/>
      <c r="L40" s="18" t="n"/>
      <c r="M40" s="18" t="n"/>
      <c r="N40" s="18" t="n"/>
      <c r="O40" s="19" t="n"/>
      <c r="P40" s="23">
        <f>IF(OR($A40="",$I40="",$E40=""),"",IFERROR(IF(INDEX('Rules &amp; Lists'!$G$5:$G$24,MATCH($E40,'Rules &amp; Lists'!$A$5:$A$24,0))=0,"",EDATE($I40,INDEX('Rules &amp; Lists'!$G$5:$G$24,MATCH($E40,'Rules &amp; Lists'!$A$5:$A$24,0)))),""))</f>
        <v/>
      </c>
      <c r="Q40" s="24">
        <f>IF(OR($A40="",$C40=""),"",MAX(0,IF($O40&lt;&gt;"",$O40-$C40,TODAY()-$C40)))</f>
        <v/>
      </c>
      <c r="R40" s="20">
        <f>IF($A40="","",IF($E40="","Route Needed",IF($H40&lt;&gt;"Yes","Evidence Needed",IF($N40="On Hold","On Hold",IF(AND($P40&lt;&gt;"",$P40&lt;TODAY()),"Expired",IF($N40&lt;&gt;"Complete","Pending Review",IF($L40="Meets","Cleared",IF($L40="Does Not Meet","Not Cleared","Pending Review"))))))))</f>
        <v/>
      </c>
      <c r="S40" s="19" t="n"/>
      <c r="T40" s="25" t="n"/>
      <c r="U40" s="21">
        <f>IF($A40="","",TEXTJOIN(", ",TRUE,IF(COUNTIF($A$6:$A$205,$A40)&gt;1,"Duplicate Request ID",""),IF($B40="","Missing learner alias",""),IF($C40="","Missing request date",""),IF($D40="","Missing term",""),IF($E40="","Missing route",""),IF($F40="Unknown Route","Route not found",""),IF($H40="","Missing evidence received value",""),IF(AND($H40="Yes",$I40=""),"Missing evidence date",""),IF(AND($H40="No",$I40&lt;&gt;""),"Evidence date entered when evidence is No",""),IF(AND($H40="Yes",$L40=""),"Missing evidence assessment",""),IF(AND($N40="Complete",$O40=""),"Missing decision date",""),IF(AND($O40&lt;&gt;"",$N40&lt;&gt;"Complete"),"Decision date entered before review is Complete",""),IF(AND($L40="Meets",$H40&lt;&gt;"Yes"),"Meets assessment requires received evidence",""),IF(AND($L40="Does Not Meet",$H40&lt;&gt;"Yes"),"Does Not Meet assessment requires received evidence",""),IF(AND($N40="Complete",$L40="Pending"),"Complete review cannot have Pending assessment",""),IF(AND($C40&lt;&gt;"",$I40&lt;&gt;"",$I40&lt;$C40),"Evidence date precedes request date",""),IF(AND($C40&lt;&gt;"",$O40&lt;&gt;"",$O40&lt;$C40),"Decision date precedes request date",""),IF(AND($S40&lt;&gt;"",$S40&lt;$C40),"Follow-up date precedes request date",""),IF(AND($E40&lt;&gt;"",$H40="Yes",IFERROR(INDEX('Rules &amp; Lists'!$D$5:$D$24,MATCH($E40,'Rules &amp; Lists'!$A$5:$A$24,0)),"")="Grade",$J40=""),"Missing evidence grade",""),IF(AND($E40&lt;&gt;"",$H40="Yes",IFERROR(INDEX('Rules &amp; Lists'!$D$5:$D$24,MATCH($E40,'Rules &amp; Lists'!$A$5:$A$24,0)),"")="Score",$K40=""),"Missing evidence score","")))</f>
        <v/>
      </c>
    </row>
    <row r="41">
      <c r="A41" s="18" t="n"/>
      <c r="B41" s="18" t="n"/>
      <c r="C41" s="19" t="n"/>
      <c r="D41" s="18" t="n"/>
      <c r="E41" s="18" t="n"/>
      <c r="F41" s="20">
        <f>IF($A41="","",IF($E41="","",IFERROR(INDEX('Rules &amp; Lists'!$B$5:$B$24,MATCH($E41,'Rules &amp; Lists'!$A$5:$A$24,0)),"Unknown Route")))</f>
        <v/>
      </c>
      <c r="G41" s="21">
        <f>IF($A41="","",IF($E41="","",IFERROR(INDEX('Rules &amp; Lists'!$H$5:$H$24,MATCH($E41,'Rules &amp; Lists'!$A$5:$A$24,0)),"Rule not found")))</f>
        <v/>
      </c>
      <c r="H41" s="18" t="n"/>
      <c r="I41" s="19" t="n"/>
      <c r="J41" s="18" t="n"/>
      <c r="K41" s="22" t="n"/>
      <c r="L41" s="18" t="n"/>
      <c r="M41" s="18" t="n"/>
      <c r="N41" s="18" t="n"/>
      <c r="O41" s="19" t="n"/>
      <c r="P41" s="23">
        <f>IF(OR($A41="",$I41="",$E41=""),"",IFERROR(IF(INDEX('Rules &amp; Lists'!$G$5:$G$24,MATCH($E41,'Rules &amp; Lists'!$A$5:$A$24,0))=0,"",EDATE($I41,INDEX('Rules &amp; Lists'!$G$5:$G$24,MATCH($E41,'Rules &amp; Lists'!$A$5:$A$24,0)))),""))</f>
        <v/>
      </c>
      <c r="Q41" s="24">
        <f>IF(OR($A41="",$C41=""),"",MAX(0,IF($O41&lt;&gt;"",$O41-$C41,TODAY()-$C41)))</f>
        <v/>
      </c>
      <c r="R41" s="20">
        <f>IF($A41="","",IF($E41="","Route Needed",IF($H41&lt;&gt;"Yes","Evidence Needed",IF($N41="On Hold","On Hold",IF(AND($P41&lt;&gt;"",$P41&lt;TODAY()),"Expired",IF($N41&lt;&gt;"Complete","Pending Review",IF($L41="Meets","Cleared",IF($L41="Does Not Meet","Not Cleared","Pending Review"))))))))</f>
        <v/>
      </c>
      <c r="S41" s="19" t="n"/>
      <c r="T41" s="25" t="n"/>
      <c r="U41" s="21">
        <f>IF($A41="","",TEXTJOIN(", ",TRUE,IF(COUNTIF($A$6:$A$205,$A41)&gt;1,"Duplicate Request ID",""),IF($B41="","Missing learner alias",""),IF($C41="","Missing request date",""),IF($D41="","Missing term",""),IF($E41="","Missing route",""),IF($F41="Unknown Route","Route not found",""),IF($H41="","Missing evidence received value",""),IF(AND($H41="Yes",$I41=""),"Missing evidence date",""),IF(AND($H41="No",$I41&lt;&gt;""),"Evidence date entered when evidence is No",""),IF(AND($H41="Yes",$L41=""),"Missing evidence assessment",""),IF(AND($N41="Complete",$O41=""),"Missing decision date",""),IF(AND($O41&lt;&gt;"",$N41&lt;&gt;"Complete"),"Decision date entered before review is Complete",""),IF(AND($L41="Meets",$H41&lt;&gt;"Yes"),"Meets assessment requires received evidence",""),IF(AND($L41="Does Not Meet",$H41&lt;&gt;"Yes"),"Does Not Meet assessment requires received evidence",""),IF(AND($N41="Complete",$L41="Pending"),"Complete review cannot have Pending assessment",""),IF(AND($C41&lt;&gt;"",$I41&lt;&gt;"",$I41&lt;$C41),"Evidence date precedes request date",""),IF(AND($C41&lt;&gt;"",$O41&lt;&gt;"",$O41&lt;$C41),"Decision date precedes request date",""),IF(AND($S41&lt;&gt;"",$S41&lt;$C41),"Follow-up date precedes request date",""),IF(AND($E41&lt;&gt;"",$H41="Yes",IFERROR(INDEX('Rules &amp; Lists'!$D$5:$D$24,MATCH($E41,'Rules &amp; Lists'!$A$5:$A$24,0)),"")="Grade",$J41=""),"Missing evidence grade",""),IF(AND($E41&lt;&gt;"",$H41="Yes",IFERROR(INDEX('Rules &amp; Lists'!$D$5:$D$24,MATCH($E41,'Rules &amp; Lists'!$A$5:$A$24,0)),"")="Score",$K41=""),"Missing evidence score","")))</f>
        <v/>
      </c>
    </row>
    <row r="42">
      <c r="A42" s="18" t="n"/>
      <c r="B42" s="18" t="n"/>
      <c r="C42" s="19" t="n"/>
      <c r="D42" s="18" t="n"/>
      <c r="E42" s="18" t="n"/>
      <c r="F42" s="20">
        <f>IF($A42="","",IF($E42="","",IFERROR(INDEX('Rules &amp; Lists'!$B$5:$B$24,MATCH($E42,'Rules &amp; Lists'!$A$5:$A$24,0)),"Unknown Route")))</f>
        <v/>
      </c>
      <c r="G42" s="21">
        <f>IF($A42="","",IF($E42="","",IFERROR(INDEX('Rules &amp; Lists'!$H$5:$H$24,MATCH($E42,'Rules &amp; Lists'!$A$5:$A$24,0)),"Rule not found")))</f>
        <v/>
      </c>
      <c r="H42" s="18" t="n"/>
      <c r="I42" s="19" t="n"/>
      <c r="J42" s="18" t="n"/>
      <c r="K42" s="22" t="n"/>
      <c r="L42" s="18" t="n"/>
      <c r="M42" s="18" t="n"/>
      <c r="N42" s="18" t="n"/>
      <c r="O42" s="19" t="n"/>
      <c r="P42" s="23">
        <f>IF(OR($A42="",$I42="",$E42=""),"",IFERROR(IF(INDEX('Rules &amp; Lists'!$G$5:$G$24,MATCH($E42,'Rules &amp; Lists'!$A$5:$A$24,0))=0,"",EDATE($I42,INDEX('Rules &amp; Lists'!$G$5:$G$24,MATCH($E42,'Rules &amp; Lists'!$A$5:$A$24,0)))),""))</f>
        <v/>
      </c>
      <c r="Q42" s="24">
        <f>IF(OR($A42="",$C42=""),"",MAX(0,IF($O42&lt;&gt;"",$O42-$C42,TODAY()-$C42)))</f>
        <v/>
      </c>
      <c r="R42" s="20">
        <f>IF($A42="","",IF($E42="","Route Needed",IF($H42&lt;&gt;"Yes","Evidence Needed",IF($N42="On Hold","On Hold",IF(AND($P42&lt;&gt;"",$P42&lt;TODAY()),"Expired",IF($N42&lt;&gt;"Complete","Pending Review",IF($L42="Meets","Cleared",IF($L42="Does Not Meet","Not Cleared","Pending Review"))))))))</f>
        <v/>
      </c>
      <c r="S42" s="19" t="n"/>
      <c r="T42" s="25" t="n"/>
      <c r="U42" s="21">
        <f>IF($A42="","",TEXTJOIN(", ",TRUE,IF(COUNTIF($A$6:$A$205,$A42)&gt;1,"Duplicate Request ID",""),IF($B42="","Missing learner alias",""),IF($C42="","Missing request date",""),IF($D42="","Missing term",""),IF($E42="","Missing route",""),IF($F42="Unknown Route","Route not found",""),IF($H42="","Missing evidence received value",""),IF(AND($H42="Yes",$I42=""),"Missing evidence date",""),IF(AND($H42="No",$I42&lt;&gt;""),"Evidence date entered when evidence is No",""),IF(AND($H42="Yes",$L42=""),"Missing evidence assessment",""),IF(AND($N42="Complete",$O42=""),"Missing decision date",""),IF(AND($O42&lt;&gt;"",$N42&lt;&gt;"Complete"),"Decision date entered before review is Complete",""),IF(AND($L42="Meets",$H42&lt;&gt;"Yes"),"Meets assessment requires received evidence",""),IF(AND($L42="Does Not Meet",$H42&lt;&gt;"Yes"),"Does Not Meet assessment requires received evidence",""),IF(AND($N42="Complete",$L42="Pending"),"Complete review cannot have Pending assessment",""),IF(AND($C42&lt;&gt;"",$I42&lt;&gt;"",$I42&lt;$C42),"Evidence date precedes request date",""),IF(AND($C42&lt;&gt;"",$O42&lt;&gt;"",$O42&lt;$C42),"Decision date precedes request date",""),IF(AND($S42&lt;&gt;"",$S42&lt;$C42),"Follow-up date precedes request date",""),IF(AND($E42&lt;&gt;"",$H42="Yes",IFERROR(INDEX('Rules &amp; Lists'!$D$5:$D$24,MATCH($E42,'Rules &amp; Lists'!$A$5:$A$24,0)),"")="Grade",$J42=""),"Missing evidence grade",""),IF(AND($E42&lt;&gt;"",$H42="Yes",IFERROR(INDEX('Rules &amp; Lists'!$D$5:$D$24,MATCH($E42,'Rules &amp; Lists'!$A$5:$A$24,0)),"")="Score",$K42=""),"Missing evidence score","")))</f>
        <v/>
      </c>
    </row>
    <row r="43">
      <c r="A43" s="18" t="n"/>
      <c r="B43" s="18" t="n"/>
      <c r="C43" s="19" t="n"/>
      <c r="D43" s="18" t="n"/>
      <c r="E43" s="18" t="n"/>
      <c r="F43" s="20">
        <f>IF($A43="","",IF($E43="","",IFERROR(INDEX('Rules &amp; Lists'!$B$5:$B$24,MATCH($E43,'Rules &amp; Lists'!$A$5:$A$24,0)),"Unknown Route")))</f>
        <v/>
      </c>
      <c r="G43" s="21">
        <f>IF($A43="","",IF($E43="","",IFERROR(INDEX('Rules &amp; Lists'!$H$5:$H$24,MATCH($E43,'Rules &amp; Lists'!$A$5:$A$24,0)),"Rule not found")))</f>
        <v/>
      </c>
      <c r="H43" s="18" t="n"/>
      <c r="I43" s="19" t="n"/>
      <c r="J43" s="18" t="n"/>
      <c r="K43" s="22" t="n"/>
      <c r="L43" s="18" t="n"/>
      <c r="M43" s="18" t="n"/>
      <c r="N43" s="18" t="n"/>
      <c r="O43" s="19" t="n"/>
      <c r="P43" s="23">
        <f>IF(OR($A43="",$I43="",$E43=""),"",IFERROR(IF(INDEX('Rules &amp; Lists'!$G$5:$G$24,MATCH($E43,'Rules &amp; Lists'!$A$5:$A$24,0))=0,"",EDATE($I43,INDEX('Rules &amp; Lists'!$G$5:$G$24,MATCH($E43,'Rules &amp; Lists'!$A$5:$A$24,0)))),""))</f>
        <v/>
      </c>
      <c r="Q43" s="24">
        <f>IF(OR($A43="",$C43=""),"",MAX(0,IF($O43&lt;&gt;"",$O43-$C43,TODAY()-$C43)))</f>
        <v/>
      </c>
      <c r="R43" s="20">
        <f>IF($A43="","",IF($E43="","Route Needed",IF($H43&lt;&gt;"Yes","Evidence Needed",IF($N43="On Hold","On Hold",IF(AND($P43&lt;&gt;"",$P43&lt;TODAY()),"Expired",IF($N43&lt;&gt;"Complete","Pending Review",IF($L43="Meets","Cleared",IF($L43="Does Not Meet","Not Cleared","Pending Review"))))))))</f>
        <v/>
      </c>
      <c r="S43" s="19" t="n"/>
      <c r="T43" s="25" t="n"/>
      <c r="U43" s="21">
        <f>IF($A43="","",TEXTJOIN(", ",TRUE,IF(COUNTIF($A$6:$A$205,$A43)&gt;1,"Duplicate Request ID",""),IF($B43="","Missing learner alias",""),IF($C43="","Missing request date",""),IF($D43="","Missing term",""),IF($E43="","Missing route",""),IF($F43="Unknown Route","Route not found",""),IF($H43="","Missing evidence received value",""),IF(AND($H43="Yes",$I43=""),"Missing evidence date",""),IF(AND($H43="No",$I43&lt;&gt;""),"Evidence date entered when evidence is No",""),IF(AND($H43="Yes",$L43=""),"Missing evidence assessment",""),IF(AND($N43="Complete",$O43=""),"Missing decision date",""),IF(AND($O43&lt;&gt;"",$N43&lt;&gt;"Complete"),"Decision date entered before review is Complete",""),IF(AND($L43="Meets",$H43&lt;&gt;"Yes"),"Meets assessment requires received evidence",""),IF(AND($L43="Does Not Meet",$H43&lt;&gt;"Yes"),"Does Not Meet assessment requires received evidence",""),IF(AND($N43="Complete",$L43="Pending"),"Complete review cannot have Pending assessment",""),IF(AND($C43&lt;&gt;"",$I43&lt;&gt;"",$I43&lt;$C43),"Evidence date precedes request date",""),IF(AND($C43&lt;&gt;"",$O43&lt;&gt;"",$O43&lt;$C43),"Decision date precedes request date",""),IF(AND($S43&lt;&gt;"",$S43&lt;$C43),"Follow-up date precedes request date",""),IF(AND($E43&lt;&gt;"",$H43="Yes",IFERROR(INDEX('Rules &amp; Lists'!$D$5:$D$24,MATCH($E43,'Rules &amp; Lists'!$A$5:$A$24,0)),"")="Grade",$J43=""),"Missing evidence grade",""),IF(AND($E43&lt;&gt;"",$H43="Yes",IFERROR(INDEX('Rules &amp; Lists'!$D$5:$D$24,MATCH($E43,'Rules &amp; Lists'!$A$5:$A$24,0)),"")="Score",$K43=""),"Missing evidence score","")))</f>
        <v/>
      </c>
    </row>
    <row r="44">
      <c r="A44" s="18" t="n"/>
      <c r="B44" s="18" t="n"/>
      <c r="C44" s="19" t="n"/>
      <c r="D44" s="18" t="n"/>
      <c r="E44" s="18" t="n"/>
      <c r="F44" s="20">
        <f>IF($A44="","",IF($E44="","",IFERROR(INDEX('Rules &amp; Lists'!$B$5:$B$24,MATCH($E44,'Rules &amp; Lists'!$A$5:$A$24,0)),"Unknown Route")))</f>
        <v/>
      </c>
      <c r="G44" s="21">
        <f>IF($A44="","",IF($E44="","",IFERROR(INDEX('Rules &amp; Lists'!$H$5:$H$24,MATCH($E44,'Rules &amp; Lists'!$A$5:$A$24,0)),"Rule not found")))</f>
        <v/>
      </c>
      <c r="H44" s="18" t="n"/>
      <c r="I44" s="19" t="n"/>
      <c r="J44" s="18" t="n"/>
      <c r="K44" s="22" t="n"/>
      <c r="L44" s="18" t="n"/>
      <c r="M44" s="18" t="n"/>
      <c r="N44" s="18" t="n"/>
      <c r="O44" s="19" t="n"/>
      <c r="P44" s="23">
        <f>IF(OR($A44="",$I44="",$E44=""),"",IFERROR(IF(INDEX('Rules &amp; Lists'!$G$5:$G$24,MATCH($E44,'Rules &amp; Lists'!$A$5:$A$24,0))=0,"",EDATE($I44,INDEX('Rules &amp; Lists'!$G$5:$G$24,MATCH($E44,'Rules &amp; Lists'!$A$5:$A$24,0)))),""))</f>
        <v/>
      </c>
      <c r="Q44" s="24">
        <f>IF(OR($A44="",$C44=""),"",MAX(0,IF($O44&lt;&gt;"",$O44-$C44,TODAY()-$C44)))</f>
        <v/>
      </c>
      <c r="R44" s="20">
        <f>IF($A44="","",IF($E44="","Route Needed",IF($H44&lt;&gt;"Yes","Evidence Needed",IF($N44="On Hold","On Hold",IF(AND($P44&lt;&gt;"",$P44&lt;TODAY()),"Expired",IF($N44&lt;&gt;"Complete","Pending Review",IF($L44="Meets","Cleared",IF($L44="Does Not Meet","Not Cleared","Pending Review"))))))))</f>
        <v/>
      </c>
      <c r="S44" s="19" t="n"/>
      <c r="T44" s="25" t="n"/>
      <c r="U44" s="21">
        <f>IF($A44="","",TEXTJOIN(", ",TRUE,IF(COUNTIF($A$6:$A$205,$A44)&gt;1,"Duplicate Request ID",""),IF($B44="","Missing learner alias",""),IF($C44="","Missing request date",""),IF($D44="","Missing term",""),IF($E44="","Missing route",""),IF($F44="Unknown Route","Route not found",""),IF($H44="","Missing evidence received value",""),IF(AND($H44="Yes",$I44=""),"Missing evidence date",""),IF(AND($H44="No",$I44&lt;&gt;""),"Evidence date entered when evidence is No",""),IF(AND($H44="Yes",$L44=""),"Missing evidence assessment",""),IF(AND($N44="Complete",$O44=""),"Missing decision date",""),IF(AND($O44&lt;&gt;"",$N44&lt;&gt;"Complete"),"Decision date entered before review is Complete",""),IF(AND($L44="Meets",$H44&lt;&gt;"Yes"),"Meets assessment requires received evidence",""),IF(AND($L44="Does Not Meet",$H44&lt;&gt;"Yes"),"Does Not Meet assessment requires received evidence",""),IF(AND($N44="Complete",$L44="Pending"),"Complete review cannot have Pending assessment",""),IF(AND($C44&lt;&gt;"",$I44&lt;&gt;"",$I44&lt;$C44),"Evidence date precedes request date",""),IF(AND($C44&lt;&gt;"",$O44&lt;&gt;"",$O44&lt;$C44),"Decision date precedes request date",""),IF(AND($S44&lt;&gt;"",$S44&lt;$C44),"Follow-up date precedes request date",""),IF(AND($E44&lt;&gt;"",$H44="Yes",IFERROR(INDEX('Rules &amp; Lists'!$D$5:$D$24,MATCH($E44,'Rules &amp; Lists'!$A$5:$A$24,0)),"")="Grade",$J44=""),"Missing evidence grade",""),IF(AND($E44&lt;&gt;"",$H44="Yes",IFERROR(INDEX('Rules &amp; Lists'!$D$5:$D$24,MATCH($E44,'Rules &amp; Lists'!$A$5:$A$24,0)),"")="Score",$K44=""),"Missing evidence score","")))</f>
        <v/>
      </c>
    </row>
    <row r="45">
      <c r="A45" s="18" t="n"/>
      <c r="B45" s="18" t="n"/>
      <c r="C45" s="19" t="n"/>
      <c r="D45" s="18" t="n"/>
      <c r="E45" s="18" t="n"/>
      <c r="F45" s="20">
        <f>IF($A45="","",IF($E45="","",IFERROR(INDEX('Rules &amp; Lists'!$B$5:$B$24,MATCH($E45,'Rules &amp; Lists'!$A$5:$A$24,0)),"Unknown Route")))</f>
        <v/>
      </c>
      <c r="G45" s="21">
        <f>IF($A45="","",IF($E45="","",IFERROR(INDEX('Rules &amp; Lists'!$H$5:$H$24,MATCH($E45,'Rules &amp; Lists'!$A$5:$A$24,0)),"Rule not found")))</f>
        <v/>
      </c>
      <c r="H45" s="18" t="n"/>
      <c r="I45" s="19" t="n"/>
      <c r="J45" s="18" t="n"/>
      <c r="K45" s="22" t="n"/>
      <c r="L45" s="18" t="n"/>
      <c r="M45" s="18" t="n"/>
      <c r="N45" s="18" t="n"/>
      <c r="O45" s="19" t="n"/>
      <c r="P45" s="23">
        <f>IF(OR($A45="",$I45="",$E45=""),"",IFERROR(IF(INDEX('Rules &amp; Lists'!$G$5:$G$24,MATCH($E45,'Rules &amp; Lists'!$A$5:$A$24,0))=0,"",EDATE($I45,INDEX('Rules &amp; Lists'!$G$5:$G$24,MATCH($E45,'Rules &amp; Lists'!$A$5:$A$24,0)))),""))</f>
        <v/>
      </c>
      <c r="Q45" s="24">
        <f>IF(OR($A45="",$C45=""),"",MAX(0,IF($O45&lt;&gt;"",$O45-$C45,TODAY()-$C45)))</f>
        <v/>
      </c>
      <c r="R45" s="20">
        <f>IF($A45="","",IF($E45="","Route Needed",IF($H45&lt;&gt;"Yes","Evidence Needed",IF($N45="On Hold","On Hold",IF(AND($P45&lt;&gt;"",$P45&lt;TODAY()),"Expired",IF($N45&lt;&gt;"Complete","Pending Review",IF($L45="Meets","Cleared",IF($L45="Does Not Meet","Not Cleared","Pending Review"))))))))</f>
        <v/>
      </c>
      <c r="S45" s="19" t="n"/>
      <c r="T45" s="25" t="n"/>
      <c r="U45" s="21">
        <f>IF($A45="","",TEXTJOIN(", ",TRUE,IF(COUNTIF($A$6:$A$205,$A45)&gt;1,"Duplicate Request ID",""),IF($B45="","Missing learner alias",""),IF($C45="","Missing request date",""),IF($D45="","Missing term",""),IF($E45="","Missing route",""),IF($F45="Unknown Route","Route not found",""),IF($H45="","Missing evidence received value",""),IF(AND($H45="Yes",$I45=""),"Missing evidence date",""),IF(AND($H45="No",$I45&lt;&gt;""),"Evidence date entered when evidence is No",""),IF(AND($H45="Yes",$L45=""),"Missing evidence assessment",""),IF(AND($N45="Complete",$O45=""),"Missing decision date",""),IF(AND($O45&lt;&gt;"",$N45&lt;&gt;"Complete"),"Decision date entered before review is Complete",""),IF(AND($L45="Meets",$H45&lt;&gt;"Yes"),"Meets assessment requires received evidence",""),IF(AND($L45="Does Not Meet",$H45&lt;&gt;"Yes"),"Does Not Meet assessment requires received evidence",""),IF(AND($N45="Complete",$L45="Pending"),"Complete review cannot have Pending assessment",""),IF(AND($C45&lt;&gt;"",$I45&lt;&gt;"",$I45&lt;$C45),"Evidence date precedes request date",""),IF(AND($C45&lt;&gt;"",$O45&lt;&gt;"",$O45&lt;$C45),"Decision date precedes request date",""),IF(AND($S45&lt;&gt;"",$S45&lt;$C45),"Follow-up date precedes request date",""),IF(AND($E45&lt;&gt;"",$H45="Yes",IFERROR(INDEX('Rules &amp; Lists'!$D$5:$D$24,MATCH($E45,'Rules &amp; Lists'!$A$5:$A$24,0)),"")="Grade",$J45=""),"Missing evidence grade",""),IF(AND($E45&lt;&gt;"",$H45="Yes",IFERROR(INDEX('Rules &amp; Lists'!$D$5:$D$24,MATCH($E45,'Rules &amp; Lists'!$A$5:$A$24,0)),"")="Score",$K45=""),"Missing evidence score","")))</f>
        <v/>
      </c>
    </row>
    <row r="46">
      <c r="A46" s="18" t="n"/>
      <c r="B46" s="18" t="n"/>
      <c r="C46" s="19" t="n"/>
      <c r="D46" s="18" t="n"/>
      <c r="E46" s="18" t="n"/>
      <c r="F46" s="20">
        <f>IF($A46="","",IF($E46="","",IFERROR(INDEX('Rules &amp; Lists'!$B$5:$B$24,MATCH($E46,'Rules &amp; Lists'!$A$5:$A$24,0)),"Unknown Route")))</f>
        <v/>
      </c>
      <c r="G46" s="21">
        <f>IF($A46="","",IF($E46="","",IFERROR(INDEX('Rules &amp; Lists'!$H$5:$H$24,MATCH($E46,'Rules &amp; Lists'!$A$5:$A$24,0)),"Rule not found")))</f>
        <v/>
      </c>
      <c r="H46" s="18" t="n"/>
      <c r="I46" s="19" t="n"/>
      <c r="J46" s="18" t="n"/>
      <c r="K46" s="22" t="n"/>
      <c r="L46" s="18" t="n"/>
      <c r="M46" s="18" t="n"/>
      <c r="N46" s="18" t="n"/>
      <c r="O46" s="19" t="n"/>
      <c r="P46" s="23">
        <f>IF(OR($A46="",$I46="",$E46=""),"",IFERROR(IF(INDEX('Rules &amp; Lists'!$G$5:$G$24,MATCH($E46,'Rules &amp; Lists'!$A$5:$A$24,0))=0,"",EDATE($I46,INDEX('Rules &amp; Lists'!$G$5:$G$24,MATCH($E46,'Rules &amp; Lists'!$A$5:$A$24,0)))),""))</f>
        <v/>
      </c>
      <c r="Q46" s="24">
        <f>IF(OR($A46="",$C46=""),"",MAX(0,IF($O46&lt;&gt;"",$O46-$C46,TODAY()-$C46)))</f>
        <v/>
      </c>
      <c r="R46" s="20">
        <f>IF($A46="","",IF($E46="","Route Needed",IF($H46&lt;&gt;"Yes","Evidence Needed",IF($N46="On Hold","On Hold",IF(AND($P46&lt;&gt;"",$P46&lt;TODAY()),"Expired",IF($N46&lt;&gt;"Complete","Pending Review",IF($L46="Meets","Cleared",IF($L46="Does Not Meet","Not Cleared","Pending Review"))))))))</f>
        <v/>
      </c>
      <c r="S46" s="19" t="n"/>
      <c r="T46" s="25" t="n"/>
      <c r="U46" s="21">
        <f>IF($A46="","",TEXTJOIN(", ",TRUE,IF(COUNTIF($A$6:$A$205,$A46)&gt;1,"Duplicate Request ID",""),IF($B46="","Missing learner alias",""),IF($C46="","Missing request date",""),IF($D46="","Missing term",""),IF($E46="","Missing route",""),IF($F46="Unknown Route","Route not found",""),IF($H46="","Missing evidence received value",""),IF(AND($H46="Yes",$I46=""),"Missing evidence date",""),IF(AND($H46="No",$I46&lt;&gt;""),"Evidence date entered when evidence is No",""),IF(AND($H46="Yes",$L46=""),"Missing evidence assessment",""),IF(AND($N46="Complete",$O46=""),"Missing decision date",""),IF(AND($O46&lt;&gt;"",$N46&lt;&gt;"Complete"),"Decision date entered before review is Complete",""),IF(AND($L46="Meets",$H46&lt;&gt;"Yes"),"Meets assessment requires received evidence",""),IF(AND($L46="Does Not Meet",$H46&lt;&gt;"Yes"),"Does Not Meet assessment requires received evidence",""),IF(AND($N46="Complete",$L46="Pending"),"Complete review cannot have Pending assessment",""),IF(AND($C46&lt;&gt;"",$I46&lt;&gt;"",$I46&lt;$C46),"Evidence date precedes request date",""),IF(AND($C46&lt;&gt;"",$O46&lt;&gt;"",$O46&lt;$C46),"Decision date precedes request date",""),IF(AND($S46&lt;&gt;"",$S46&lt;$C46),"Follow-up date precedes request date",""),IF(AND($E46&lt;&gt;"",$H46="Yes",IFERROR(INDEX('Rules &amp; Lists'!$D$5:$D$24,MATCH($E46,'Rules &amp; Lists'!$A$5:$A$24,0)),"")="Grade",$J46=""),"Missing evidence grade",""),IF(AND($E46&lt;&gt;"",$H46="Yes",IFERROR(INDEX('Rules &amp; Lists'!$D$5:$D$24,MATCH($E46,'Rules &amp; Lists'!$A$5:$A$24,0)),"")="Score",$K46=""),"Missing evidence score","")))</f>
        <v/>
      </c>
    </row>
    <row r="47">
      <c r="A47" s="18" t="n"/>
      <c r="B47" s="18" t="n"/>
      <c r="C47" s="19" t="n"/>
      <c r="D47" s="18" t="n"/>
      <c r="E47" s="18" t="n"/>
      <c r="F47" s="20">
        <f>IF($A47="","",IF($E47="","",IFERROR(INDEX('Rules &amp; Lists'!$B$5:$B$24,MATCH($E47,'Rules &amp; Lists'!$A$5:$A$24,0)),"Unknown Route")))</f>
        <v/>
      </c>
      <c r="G47" s="21">
        <f>IF($A47="","",IF($E47="","",IFERROR(INDEX('Rules &amp; Lists'!$H$5:$H$24,MATCH($E47,'Rules &amp; Lists'!$A$5:$A$24,0)),"Rule not found")))</f>
        <v/>
      </c>
      <c r="H47" s="18" t="n"/>
      <c r="I47" s="19" t="n"/>
      <c r="J47" s="18" t="n"/>
      <c r="K47" s="22" t="n"/>
      <c r="L47" s="18" t="n"/>
      <c r="M47" s="18" t="n"/>
      <c r="N47" s="18" t="n"/>
      <c r="O47" s="19" t="n"/>
      <c r="P47" s="23">
        <f>IF(OR($A47="",$I47="",$E47=""),"",IFERROR(IF(INDEX('Rules &amp; Lists'!$G$5:$G$24,MATCH($E47,'Rules &amp; Lists'!$A$5:$A$24,0))=0,"",EDATE($I47,INDEX('Rules &amp; Lists'!$G$5:$G$24,MATCH($E47,'Rules &amp; Lists'!$A$5:$A$24,0)))),""))</f>
        <v/>
      </c>
      <c r="Q47" s="24">
        <f>IF(OR($A47="",$C47=""),"",MAX(0,IF($O47&lt;&gt;"",$O47-$C47,TODAY()-$C47)))</f>
        <v/>
      </c>
      <c r="R47" s="20">
        <f>IF($A47="","",IF($E47="","Route Needed",IF($H47&lt;&gt;"Yes","Evidence Needed",IF($N47="On Hold","On Hold",IF(AND($P47&lt;&gt;"",$P47&lt;TODAY()),"Expired",IF($N47&lt;&gt;"Complete","Pending Review",IF($L47="Meets","Cleared",IF($L47="Does Not Meet","Not Cleared","Pending Review"))))))))</f>
        <v/>
      </c>
      <c r="S47" s="19" t="n"/>
      <c r="T47" s="25" t="n"/>
      <c r="U47" s="21">
        <f>IF($A47="","",TEXTJOIN(", ",TRUE,IF(COUNTIF($A$6:$A$205,$A47)&gt;1,"Duplicate Request ID",""),IF($B47="","Missing learner alias",""),IF($C47="","Missing request date",""),IF($D47="","Missing term",""),IF($E47="","Missing route",""),IF($F47="Unknown Route","Route not found",""),IF($H47="","Missing evidence received value",""),IF(AND($H47="Yes",$I47=""),"Missing evidence date",""),IF(AND($H47="No",$I47&lt;&gt;""),"Evidence date entered when evidence is No",""),IF(AND($H47="Yes",$L47=""),"Missing evidence assessment",""),IF(AND($N47="Complete",$O47=""),"Missing decision date",""),IF(AND($O47&lt;&gt;"",$N47&lt;&gt;"Complete"),"Decision date entered before review is Complete",""),IF(AND($L47="Meets",$H47&lt;&gt;"Yes"),"Meets assessment requires received evidence",""),IF(AND($L47="Does Not Meet",$H47&lt;&gt;"Yes"),"Does Not Meet assessment requires received evidence",""),IF(AND($N47="Complete",$L47="Pending"),"Complete review cannot have Pending assessment",""),IF(AND($C47&lt;&gt;"",$I47&lt;&gt;"",$I47&lt;$C47),"Evidence date precedes request date",""),IF(AND($C47&lt;&gt;"",$O47&lt;&gt;"",$O47&lt;$C47),"Decision date precedes request date",""),IF(AND($S47&lt;&gt;"",$S47&lt;$C47),"Follow-up date precedes request date",""),IF(AND($E47&lt;&gt;"",$H47="Yes",IFERROR(INDEX('Rules &amp; Lists'!$D$5:$D$24,MATCH($E47,'Rules &amp; Lists'!$A$5:$A$24,0)),"")="Grade",$J47=""),"Missing evidence grade",""),IF(AND($E47&lt;&gt;"",$H47="Yes",IFERROR(INDEX('Rules &amp; Lists'!$D$5:$D$24,MATCH($E47,'Rules &amp; Lists'!$A$5:$A$24,0)),"")="Score",$K47=""),"Missing evidence score","")))</f>
        <v/>
      </c>
    </row>
    <row r="48">
      <c r="A48" s="18" t="n"/>
      <c r="B48" s="18" t="n"/>
      <c r="C48" s="19" t="n"/>
      <c r="D48" s="18" t="n"/>
      <c r="E48" s="18" t="n"/>
      <c r="F48" s="20">
        <f>IF($A48="","",IF($E48="","",IFERROR(INDEX('Rules &amp; Lists'!$B$5:$B$24,MATCH($E48,'Rules &amp; Lists'!$A$5:$A$24,0)),"Unknown Route")))</f>
        <v/>
      </c>
      <c r="G48" s="21">
        <f>IF($A48="","",IF($E48="","",IFERROR(INDEX('Rules &amp; Lists'!$H$5:$H$24,MATCH($E48,'Rules &amp; Lists'!$A$5:$A$24,0)),"Rule not found")))</f>
        <v/>
      </c>
      <c r="H48" s="18" t="n"/>
      <c r="I48" s="19" t="n"/>
      <c r="J48" s="18" t="n"/>
      <c r="K48" s="22" t="n"/>
      <c r="L48" s="18" t="n"/>
      <c r="M48" s="18" t="n"/>
      <c r="N48" s="18" t="n"/>
      <c r="O48" s="19" t="n"/>
      <c r="P48" s="23">
        <f>IF(OR($A48="",$I48="",$E48=""),"",IFERROR(IF(INDEX('Rules &amp; Lists'!$G$5:$G$24,MATCH($E48,'Rules &amp; Lists'!$A$5:$A$24,0))=0,"",EDATE($I48,INDEX('Rules &amp; Lists'!$G$5:$G$24,MATCH($E48,'Rules &amp; Lists'!$A$5:$A$24,0)))),""))</f>
        <v/>
      </c>
      <c r="Q48" s="24">
        <f>IF(OR($A48="",$C48=""),"",MAX(0,IF($O48&lt;&gt;"",$O48-$C48,TODAY()-$C48)))</f>
        <v/>
      </c>
      <c r="R48" s="20">
        <f>IF($A48="","",IF($E48="","Route Needed",IF($H48&lt;&gt;"Yes","Evidence Needed",IF($N48="On Hold","On Hold",IF(AND($P48&lt;&gt;"",$P48&lt;TODAY()),"Expired",IF($N48&lt;&gt;"Complete","Pending Review",IF($L48="Meets","Cleared",IF($L48="Does Not Meet","Not Cleared","Pending Review"))))))))</f>
        <v/>
      </c>
      <c r="S48" s="19" t="n"/>
      <c r="T48" s="25" t="n"/>
      <c r="U48" s="21">
        <f>IF($A48="","",TEXTJOIN(", ",TRUE,IF(COUNTIF($A$6:$A$205,$A48)&gt;1,"Duplicate Request ID",""),IF($B48="","Missing learner alias",""),IF($C48="","Missing request date",""),IF($D48="","Missing term",""),IF($E48="","Missing route",""),IF($F48="Unknown Route","Route not found",""),IF($H48="","Missing evidence received value",""),IF(AND($H48="Yes",$I48=""),"Missing evidence date",""),IF(AND($H48="No",$I48&lt;&gt;""),"Evidence date entered when evidence is No",""),IF(AND($H48="Yes",$L48=""),"Missing evidence assessment",""),IF(AND($N48="Complete",$O48=""),"Missing decision date",""),IF(AND($O48&lt;&gt;"",$N48&lt;&gt;"Complete"),"Decision date entered before review is Complete",""),IF(AND($L48="Meets",$H48&lt;&gt;"Yes"),"Meets assessment requires received evidence",""),IF(AND($L48="Does Not Meet",$H48&lt;&gt;"Yes"),"Does Not Meet assessment requires received evidence",""),IF(AND($N48="Complete",$L48="Pending"),"Complete review cannot have Pending assessment",""),IF(AND($C48&lt;&gt;"",$I48&lt;&gt;"",$I48&lt;$C48),"Evidence date precedes request date",""),IF(AND($C48&lt;&gt;"",$O48&lt;&gt;"",$O48&lt;$C48),"Decision date precedes request date",""),IF(AND($S48&lt;&gt;"",$S48&lt;$C48),"Follow-up date precedes request date",""),IF(AND($E48&lt;&gt;"",$H48="Yes",IFERROR(INDEX('Rules &amp; Lists'!$D$5:$D$24,MATCH($E48,'Rules &amp; Lists'!$A$5:$A$24,0)),"")="Grade",$J48=""),"Missing evidence grade",""),IF(AND($E48&lt;&gt;"",$H48="Yes",IFERROR(INDEX('Rules &amp; Lists'!$D$5:$D$24,MATCH($E48,'Rules &amp; Lists'!$A$5:$A$24,0)),"")="Score",$K48=""),"Missing evidence score","")))</f>
        <v/>
      </c>
    </row>
    <row r="49">
      <c r="A49" s="18" t="n"/>
      <c r="B49" s="18" t="n"/>
      <c r="C49" s="19" t="n"/>
      <c r="D49" s="18" t="n"/>
      <c r="E49" s="18" t="n"/>
      <c r="F49" s="20">
        <f>IF($A49="","",IF($E49="","",IFERROR(INDEX('Rules &amp; Lists'!$B$5:$B$24,MATCH($E49,'Rules &amp; Lists'!$A$5:$A$24,0)),"Unknown Route")))</f>
        <v/>
      </c>
      <c r="G49" s="21">
        <f>IF($A49="","",IF($E49="","",IFERROR(INDEX('Rules &amp; Lists'!$H$5:$H$24,MATCH($E49,'Rules &amp; Lists'!$A$5:$A$24,0)),"Rule not found")))</f>
        <v/>
      </c>
      <c r="H49" s="18" t="n"/>
      <c r="I49" s="19" t="n"/>
      <c r="J49" s="18" t="n"/>
      <c r="K49" s="22" t="n"/>
      <c r="L49" s="18" t="n"/>
      <c r="M49" s="18" t="n"/>
      <c r="N49" s="18" t="n"/>
      <c r="O49" s="19" t="n"/>
      <c r="P49" s="23">
        <f>IF(OR($A49="",$I49="",$E49=""),"",IFERROR(IF(INDEX('Rules &amp; Lists'!$G$5:$G$24,MATCH($E49,'Rules &amp; Lists'!$A$5:$A$24,0))=0,"",EDATE($I49,INDEX('Rules &amp; Lists'!$G$5:$G$24,MATCH($E49,'Rules &amp; Lists'!$A$5:$A$24,0)))),""))</f>
        <v/>
      </c>
      <c r="Q49" s="24">
        <f>IF(OR($A49="",$C49=""),"",MAX(0,IF($O49&lt;&gt;"",$O49-$C49,TODAY()-$C49)))</f>
        <v/>
      </c>
      <c r="R49" s="20">
        <f>IF($A49="","",IF($E49="","Route Needed",IF($H49&lt;&gt;"Yes","Evidence Needed",IF($N49="On Hold","On Hold",IF(AND($P49&lt;&gt;"",$P49&lt;TODAY()),"Expired",IF($N49&lt;&gt;"Complete","Pending Review",IF($L49="Meets","Cleared",IF($L49="Does Not Meet","Not Cleared","Pending Review"))))))))</f>
        <v/>
      </c>
      <c r="S49" s="19" t="n"/>
      <c r="T49" s="25" t="n"/>
      <c r="U49" s="21">
        <f>IF($A49="","",TEXTJOIN(", ",TRUE,IF(COUNTIF($A$6:$A$205,$A49)&gt;1,"Duplicate Request ID",""),IF($B49="","Missing learner alias",""),IF($C49="","Missing request date",""),IF($D49="","Missing term",""),IF($E49="","Missing route",""),IF($F49="Unknown Route","Route not found",""),IF($H49="","Missing evidence received value",""),IF(AND($H49="Yes",$I49=""),"Missing evidence date",""),IF(AND($H49="No",$I49&lt;&gt;""),"Evidence date entered when evidence is No",""),IF(AND($H49="Yes",$L49=""),"Missing evidence assessment",""),IF(AND($N49="Complete",$O49=""),"Missing decision date",""),IF(AND($O49&lt;&gt;"",$N49&lt;&gt;"Complete"),"Decision date entered before review is Complete",""),IF(AND($L49="Meets",$H49&lt;&gt;"Yes"),"Meets assessment requires received evidence",""),IF(AND($L49="Does Not Meet",$H49&lt;&gt;"Yes"),"Does Not Meet assessment requires received evidence",""),IF(AND($N49="Complete",$L49="Pending"),"Complete review cannot have Pending assessment",""),IF(AND($C49&lt;&gt;"",$I49&lt;&gt;"",$I49&lt;$C49),"Evidence date precedes request date",""),IF(AND($C49&lt;&gt;"",$O49&lt;&gt;"",$O49&lt;$C49),"Decision date precedes request date",""),IF(AND($S49&lt;&gt;"",$S49&lt;$C49),"Follow-up date precedes request date",""),IF(AND($E49&lt;&gt;"",$H49="Yes",IFERROR(INDEX('Rules &amp; Lists'!$D$5:$D$24,MATCH($E49,'Rules &amp; Lists'!$A$5:$A$24,0)),"")="Grade",$J49=""),"Missing evidence grade",""),IF(AND($E49&lt;&gt;"",$H49="Yes",IFERROR(INDEX('Rules &amp; Lists'!$D$5:$D$24,MATCH($E49,'Rules &amp; Lists'!$A$5:$A$24,0)),"")="Score",$K49=""),"Missing evidence score","")))</f>
        <v/>
      </c>
    </row>
    <row r="50">
      <c r="A50" s="18" t="n"/>
      <c r="B50" s="18" t="n"/>
      <c r="C50" s="19" t="n"/>
      <c r="D50" s="18" t="n"/>
      <c r="E50" s="18" t="n"/>
      <c r="F50" s="20">
        <f>IF($A50="","",IF($E50="","",IFERROR(INDEX('Rules &amp; Lists'!$B$5:$B$24,MATCH($E50,'Rules &amp; Lists'!$A$5:$A$24,0)),"Unknown Route")))</f>
        <v/>
      </c>
      <c r="G50" s="21">
        <f>IF($A50="","",IF($E50="","",IFERROR(INDEX('Rules &amp; Lists'!$H$5:$H$24,MATCH($E50,'Rules &amp; Lists'!$A$5:$A$24,0)),"Rule not found")))</f>
        <v/>
      </c>
      <c r="H50" s="18" t="n"/>
      <c r="I50" s="19" t="n"/>
      <c r="J50" s="18" t="n"/>
      <c r="K50" s="22" t="n"/>
      <c r="L50" s="18" t="n"/>
      <c r="M50" s="18" t="n"/>
      <c r="N50" s="18" t="n"/>
      <c r="O50" s="19" t="n"/>
      <c r="P50" s="23">
        <f>IF(OR($A50="",$I50="",$E50=""),"",IFERROR(IF(INDEX('Rules &amp; Lists'!$G$5:$G$24,MATCH($E50,'Rules &amp; Lists'!$A$5:$A$24,0))=0,"",EDATE($I50,INDEX('Rules &amp; Lists'!$G$5:$G$24,MATCH($E50,'Rules &amp; Lists'!$A$5:$A$24,0)))),""))</f>
        <v/>
      </c>
      <c r="Q50" s="24">
        <f>IF(OR($A50="",$C50=""),"",MAX(0,IF($O50&lt;&gt;"",$O50-$C50,TODAY()-$C50)))</f>
        <v/>
      </c>
      <c r="R50" s="20">
        <f>IF($A50="","",IF($E50="","Route Needed",IF($H50&lt;&gt;"Yes","Evidence Needed",IF($N50="On Hold","On Hold",IF(AND($P50&lt;&gt;"",$P50&lt;TODAY()),"Expired",IF($N50&lt;&gt;"Complete","Pending Review",IF($L50="Meets","Cleared",IF($L50="Does Not Meet","Not Cleared","Pending Review"))))))))</f>
        <v/>
      </c>
      <c r="S50" s="19" t="n"/>
      <c r="T50" s="25" t="n"/>
      <c r="U50" s="21">
        <f>IF($A50="","",TEXTJOIN(", ",TRUE,IF(COUNTIF($A$6:$A$205,$A50)&gt;1,"Duplicate Request ID",""),IF($B50="","Missing learner alias",""),IF($C50="","Missing request date",""),IF($D50="","Missing term",""),IF($E50="","Missing route",""),IF($F50="Unknown Route","Route not found",""),IF($H50="","Missing evidence received value",""),IF(AND($H50="Yes",$I50=""),"Missing evidence date",""),IF(AND($H50="No",$I50&lt;&gt;""),"Evidence date entered when evidence is No",""),IF(AND($H50="Yes",$L50=""),"Missing evidence assessment",""),IF(AND($N50="Complete",$O50=""),"Missing decision date",""),IF(AND($O50&lt;&gt;"",$N50&lt;&gt;"Complete"),"Decision date entered before review is Complete",""),IF(AND($L50="Meets",$H50&lt;&gt;"Yes"),"Meets assessment requires received evidence",""),IF(AND($L50="Does Not Meet",$H50&lt;&gt;"Yes"),"Does Not Meet assessment requires received evidence",""),IF(AND($N50="Complete",$L50="Pending"),"Complete review cannot have Pending assessment",""),IF(AND($C50&lt;&gt;"",$I50&lt;&gt;"",$I50&lt;$C50),"Evidence date precedes request date",""),IF(AND($C50&lt;&gt;"",$O50&lt;&gt;"",$O50&lt;$C50),"Decision date precedes request date",""),IF(AND($S50&lt;&gt;"",$S50&lt;$C50),"Follow-up date precedes request date",""),IF(AND($E50&lt;&gt;"",$H50="Yes",IFERROR(INDEX('Rules &amp; Lists'!$D$5:$D$24,MATCH($E50,'Rules &amp; Lists'!$A$5:$A$24,0)),"")="Grade",$J50=""),"Missing evidence grade",""),IF(AND($E50&lt;&gt;"",$H50="Yes",IFERROR(INDEX('Rules &amp; Lists'!$D$5:$D$24,MATCH($E50,'Rules &amp; Lists'!$A$5:$A$24,0)),"")="Score",$K50=""),"Missing evidence score","")))</f>
        <v/>
      </c>
    </row>
    <row r="51">
      <c r="A51" s="18" t="n"/>
      <c r="B51" s="18" t="n"/>
      <c r="C51" s="19" t="n"/>
      <c r="D51" s="18" t="n"/>
      <c r="E51" s="18" t="n"/>
      <c r="F51" s="20">
        <f>IF($A51="","",IF($E51="","",IFERROR(INDEX('Rules &amp; Lists'!$B$5:$B$24,MATCH($E51,'Rules &amp; Lists'!$A$5:$A$24,0)),"Unknown Route")))</f>
        <v/>
      </c>
      <c r="G51" s="21">
        <f>IF($A51="","",IF($E51="","",IFERROR(INDEX('Rules &amp; Lists'!$H$5:$H$24,MATCH($E51,'Rules &amp; Lists'!$A$5:$A$24,0)),"Rule not found")))</f>
        <v/>
      </c>
      <c r="H51" s="18" t="n"/>
      <c r="I51" s="19" t="n"/>
      <c r="J51" s="18" t="n"/>
      <c r="K51" s="22" t="n"/>
      <c r="L51" s="18" t="n"/>
      <c r="M51" s="18" t="n"/>
      <c r="N51" s="18" t="n"/>
      <c r="O51" s="19" t="n"/>
      <c r="P51" s="23">
        <f>IF(OR($A51="",$I51="",$E51=""),"",IFERROR(IF(INDEX('Rules &amp; Lists'!$G$5:$G$24,MATCH($E51,'Rules &amp; Lists'!$A$5:$A$24,0))=0,"",EDATE($I51,INDEX('Rules &amp; Lists'!$G$5:$G$24,MATCH($E51,'Rules &amp; Lists'!$A$5:$A$24,0)))),""))</f>
        <v/>
      </c>
      <c r="Q51" s="24">
        <f>IF(OR($A51="",$C51=""),"",MAX(0,IF($O51&lt;&gt;"",$O51-$C51,TODAY()-$C51)))</f>
        <v/>
      </c>
      <c r="R51" s="20">
        <f>IF($A51="","",IF($E51="","Route Needed",IF($H51&lt;&gt;"Yes","Evidence Needed",IF($N51="On Hold","On Hold",IF(AND($P51&lt;&gt;"",$P51&lt;TODAY()),"Expired",IF($N51&lt;&gt;"Complete","Pending Review",IF($L51="Meets","Cleared",IF($L51="Does Not Meet","Not Cleared","Pending Review"))))))))</f>
        <v/>
      </c>
      <c r="S51" s="19" t="n"/>
      <c r="T51" s="25" t="n"/>
      <c r="U51" s="21">
        <f>IF($A51="","",TEXTJOIN(", ",TRUE,IF(COUNTIF($A$6:$A$205,$A51)&gt;1,"Duplicate Request ID",""),IF($B51="","Missing learner alias",""),IF($C51="","Missing request date",""),IF($D51="","Missing term",""),IF($E51="","Missing route",""),IF($F51="Unknown Route","Route not found",""),IF($H51="","Missing evidence received value",""),IF(AND($H51="Yes",$I51=""),"Missing evidence date",""),IF(AND($H51="No",$I51&lt;&gt;""),"Evidence date entered when evidence is No",""),IF(AND($H51="Yes",$L51=""),"Missing evidence assessment",""),IF(AND($N51="Complete",$O51=""),"Missing decision date",""),IF(AND($O51&lt;&gt;"",$N51&lt;&gt;"Complete"),"Decision date entered before review is Complete",""),IF(AND($L51="Meets",$H51&lt;&gt;"Yes"),"Meets assessment requires received evidence",""),IF(AND($L51="Does Not Meet",$H51&lt;&gt;"Yes"),"Does Not Meet assessment requires received evidence",""),IF(AND($N51="Complete",$L51="Pending"),"Complete review cannot have Pending assessment",""),IF(AND($C51&lt;&gt;"",$I51&lt;&gt;"",$I51&lt;$C51),"Evidence date precedes request date",""),IF(AND($C51&lt;&gt;"",$O51&lt;&gt;"",$O51&lt;$C51),"Decision date precedes request date",""),IF(AND($S51&lt;&gt;"",$S51&lt;$C51),"Follow-up date precedes request date",""),IF(AND($E51&lt;&gt;"",$H51="Yes",IFERROR(INDEX('Rules &amp; Lists'!$D$5:$D$24,MATCH($E51,'Rules &amp; Lists'!$A$5:$A$24,0)),"")="Grade",$J51=""),"Missing evidence grade",""),IF(AND($E51&lt;&gt;"",$H51="Yes",IFERROR(INDEX('Rules &amp; Lists'!$D$5:$D$24,MATCH($E51,'Rules &amp; Lists'!$A$5:$A$24,0)),"")="Score",$K51=""),"Missing evidence score","")))</f>
        <v/>
      </c>
    </row>
    <row r="52">
      <c r="A52" s="18" t="n"/>
      <c r="B52" s="18" t="n"/>
      <c r="C52" s="19" t="n"/>
      <c r="D52" s="18" t="n"/>
      <c r="E52" s="18" t="n"/>
      <c r="F52" s="20">
        <f>IF($A52="","",IF($E52="","",IFERROR(INDEX('Rules &amp; Lists'!$B$5:$B$24,MATCH($E52,'Rules &amp; Lists'!$A$5:$A$24,0)),"Unknown Route")))</f>
        <v/>
      </c>
      <c r="G52" s="21">
        <f>IF($A52="","",IF($E52="","",IFERROR(INDEX('Rules &amp; Lists'!$H$5:$H$24,MATCH($E52,'Rules &amp; Lists'!$A$5:$A$24,0)),"Rule not found")))</f>
        <v/>
      </c>
      <c r="H52" s="18" t="n"/>
      <c r="I52" s="19" t="n"/>
      <c r="J52" s="18" t="n"/>
      <c r="K52" s="22" t="n"/>
      <c r="L52" s="18" t="n"/>
      <c r="M52" s="18" t="n"/>
      <c r="N52" s="18" t="n"/>
      <c r="O52" s="19" t="n"/>
      <c r="P52" s="23">
        <f>IF(OR($A52="",$I52="",$E52=""),"",IFERROR(IF(INDEX('Rules &amp; Lists'!$G$5:$G$24,MATCH($E52,'Rules &amp; Lists'!$A$5:$A$24,0))=0,"",EDATE($I52,INDEX('Rules &amp; Lists'!$G$5:$G$24,MATCH($E52,'Rules &amp; Lists'!$A$5:$A$24,0)))),""))</f>
        <v/>
      </c>
      <c r="Q52" s="24">
        <f>IF(OR($A52="",$C52=""),"",MAX(0,IF($O52&lt;&gt;"",$O52-$C52,TODAY()-$C52)))</f>
        <v/>
      </c>
      <c r="R52" s="20">
        <f>IF($A52="","",IF($E52="","Route Needed",IF($H52&lt;&gt;"Yes","Evidence Needed",IF($N52="On Hold","On Hold",IF(AND($P52&lt;&gt;"",$P52&lt;TODAY()),"Expired",IF($N52&lt;&gt;"Complete","Pending Review",IF($L52="Meets","Cleared",IF($L52="Does Not Meet","Not Cleared","Pending Review"))))))))</f>
        <v/>
      </c>
      <c r="S52" s="19" t="n"/>
      <c r="T52" s="25" t="n"/>
      <c r="U52" s="21">
        <f>IF($A52="","",TEXTJOIN(", ",TRUE,IF(COUNTIF($A$6:$A$205,$A52)&gt;1,"Duplicate Request ID",""),IF($B52="","Missing learner alias",""),IF($C52="","Missing request date",""),IF($D52="","Missing term",""),IF($E52="","Missing route",""),IF($F52="Unknown Route","Route not found",""),IF($H52="","Missing evidence received value",""),IF(AND($H52="Yes",$I52=""),"Missing evidence date",""),IF(AND($H52="No",$I52&lt;&gt;""),"Evidence date entered when evidence is No",""),IF(AND($H52="Yes",$L52=""),"Missing evidence assessment",""),IF(AND($N52="Complete",$O52=""),"Missing decision date",""),IF(AND($O52&lt;&gt;"",$N52&lt;&gt;"Complete"),"Decision date entered before review is Complete",""),IF(AND($L52="Meets",$H52&lt;&gt;"Yes"),"Meets assessment requires received evidence",""),IF(AND($L52="Does Not Meet",$H52&lt;&gt;"Yes"),"Does Not Meet assessment requires received evidence",""),IF(AND($N52="Complete",$L52="Pending"),"Complete review cannot have Pending assessment",""),IF(AND($C52&lt;&gt;"",$I52&lt;&gt;"",$I52&lt;$C52),"Evidence date precedes request date",""),IF(AND($C52&lt;&gt;"",$O52&lt;&gt;"",$O52&lt;$C52),"Decision date precedes request date",""),IF(AND($S52&lt;&gt;"",$S52&lt;$C52),"Follow-up date precedes request date",""),IF(AND($E52&lt;&gt;"",$H52="Yes",IFERROR(INDEX('Rules &amp; Lists'!$D$5:$D$24,MATCH($E52,'Rules &amp; Lists'!$A$5:$A$24,0)),"")="Grade",$J52=""),"Missing evidence grade",""),IF(AND($E52&lt;&gt;"",$H52="Yes",IFERROR(INDEX('Rules &amp; Lists'!$D$5:$D$24,MATCH($E52,'Rules &amp; Lists'!$A$5:$A$24,0)),"")="Score",$K52=""),"Missing evidence score","")))</f>
        <v/>
      </c>
    </row>
    <row r="53">
      <c r="A53" s="18" t="n"/>
      <c r="B53" s="18" t="n"/>
      <c r="C53" s="19" t="n"/>
      <c r="D53" s="18" t="n"/>
      <c r="E53" s="18" t="n"/>
      <c r="F53" s="20">
        <f>IF($A53="","",IF($E53="","",IFERROR(INDEX('Rules &amp; Lists'!$B$5:$B$24,MATCH($E53,'Rules &amp; Lists'!$A$5:$A$24,0)),"Unknown Route")))</f>
        <v/>
      </c>
      <c r="G53" s="21">
        <f>IF($A53="","",IF($E53="","",IFERROR(INDEX('Rules &amp; Lists'!$H$5:$H$24,MATCH($E53,'Rules &amp; Lists'!$A$5:$A$24,0)),"Rule not found")))</f>
        <v/>
      </c>
      <c r="H53" s="18" t="n"/>
      <c r="I53" s="19" t="n"/>
      <c r="J53" s="18" t="n"/>
      <c r="K53" s="22" t="n"/>
      <c r="L53" s="18" t="n"/>
      <c r="M53" s="18" t="n"/>
      <c r="N53" s="18" t="n"/>
      <c r="O53" s="19" t="n"/>
      <c r="P53" s="23">
        <f>IF(OR($A53="",$I53="",$E53=""),"",IFERROR(IF(INDEX('Rules &amp; Lists'!$G$5:$G$24,MATCH($E53,'Rules &amp; Lists'!$A$5:$A$24,0))=0,"",EDATE($I53,INDEX('Rules &amp; Lists'!$G$5:$G$24,MATCH($E53,'Rules &amp; Lists'!$A$5:$A$24,0)))),""))</f>
        <v/>
      </c>
      <c r="Q53" s="24">
        <f>IF(OR($A53="",$C53=""),"",MAX(0,IF($O53&lt;&gt;"",$O53-$C53,TODAY()-$C53)))</f>
        <v/>
      </c>
      <c r="R53" s="20">
        <f>IF($A53="","",IF($E53="","Route Needed",IF($H53&lt;&gt;"Yes","Evidence Needed",IF($N53="On Hold","On Hold",IF(AND($P53&lt;&gt;"",$P53&lt;TODAY()),"Expired",IF($N53&lt;&gt;"Complete","Pending Review",IF($L53="Meets","Cleared",IF($L53="Does Not Meet","Not Cleared","Pending Review"))))))))</f>
        <v/>
      </c>
      <c r="S53" s="19" t="n"/>
      <c r="T53" s="25" t="n"/>
      <c r="U53" s="21">
        <f>IF($A53="","",TEXTJOIN(", ",TRUE,IF(COUNTIF($A$6:$A$205,$A53)&gt;1,"Duplicate Request ID",""),IF($B53="","Missing learner alias",""),IF($C53="","Missing request date",""),IF($D53="","Missing term",""),IF($E53="","Missing route",""),IF($F53="Unknown Route","Route not found",""),IF($H53="","Missing evidence received value",""),IF(AND($H53="Yes",$I53=""),"Missing evidence date",""),IF(AND($H53="No",$I53&lt;&gt;""),"Evidence date entered when evidence is No",""),IF(AND($H53="Yes",$L53=""),"Missing evidence assessment",""),IF(AND($N53="Complete",$O53=""),"Missing decision date",""),IF(AND($O53&lt;&gt;"",$N53&lt;&gt;"Complete"),"Decision date entered before review is Complete",""),IF(AND($L53="Meets",$H53&lt;&gt;"Yes"),"Meets assessment requires received evidence",""),IF(AND($L53="Does Not Meet",$H53&lt;&gt;"Yes"),"Does Not Meet assessment requires received evidence",""),IF(AND($N53="Complete",$L53="Pending"),"Complete review cannot have Pending assessment",""),IF(AND($C53&lt;&gt;"",$I53&lt;&gt;"",$I53&lt;$C53),"Evidence date precedes request date",""),IF(AND($C53&lt;&gt;"",$O53&lt;&gt;"",$O53&lt;$C53),"Decision date precedes request date",""),IF(AND($S53&lt;&gt;"",$S53&lt;$C53),"Follow-up date precedes request date",""),IF(AND($E53&lt;&gt;"",$H53="Yes",IFERROR(INDEX('Rules &amp; Lists'!$D$5:$D$24,MATCH($E53,'Rules &amp; Lists'!$A$5:$A$24,0)),"")="Grade",$J53=""),"Missing evidence grade",""),IF(AND($E53&lt;&gt;"",$H53="Yes",IFERROR(INDEX('Rules &amp; Lists'!$D$5:$D$24,MATCH($E53,'Rules &amp; Lists'!$A$5:$A$24,0)),"")="Score",$K53=""),"Missing evidence score","")))</f>
        <v/>
      </c>
    </row>
    <row r="54">
      <c r="A54" s="18" t="n"/>
      <c r="B54" s="18" t="n"/>
      <c r="C54" s="19" t="n"/>
      <c r="D54" s="18" t="n"/>
      <c r="E54" s="18" t="n"/>
      <c r="F54" s="20">
        <f>IF($A54="","",IF($E54="","",IFERROR(INDEX('Rules &amp; Lists'!$B$5:$B$24,MATCH($E54,'Rules &amp; Lists'!$A$5:$A$24,0)),"Unknown Route")))</f>
        <v/>
      </c>
      <c r="G54" s="21">
        <f>IF($A54="","",IF($E54="","",IFERROR(INDEX('Rules &amp; Lists'!$H$5:$H$24,MATCH($E54,'Rules &amp; Lists'!$A$5:$A$24,0)),"Rule not found")))</f>
        <v/>
      </c>
      <c r="H54" s="18" t="n"/>
      <c r="I54" s="19" t="n"/>
      <c r="J54" s="18" t="n"/>
      <c r="K54" s="22" t="n"/>
      <c r="L54" s="18" t="n"/>
      <c r="M54" s="18" t="n"/>
      <c r="N54" s="18" t="n"/>
      <c r="O54" s="19" t="n"/>
      <c r="P54" s="23">
        <f>IF(OR($A54="",$I54="",$E54=""),"",IFERROR(IF(INDEX('Rules &amp; Lists'!$G$5:$G$24,MATCH($E54,'Rules &amp; Lists'!$A$5:$A$24,0))=0,"",EDATE($I54,INDEX('Rules &amp; Lists'!$G$5:$G$24,MATCH($E54,'Rules &amp; Lists'!$A$5:$A$24,0)))),""))</f>
        <v/>
      </c>
      <c r="Q54" s="24">
        <f>IF(OR($A54="",$C54=""),"",MAX(0,IF($O54&lt;&gt;"",$O54-$C54,TODAY()-$C54)))</f>
        <v/>
      </c>
      <c r="R54" s="20">
        <f>IF($A54="","",IF($E54="","Route Needed",IF($H54&lt;&gt;"Yes","Evidence Needed",IF($N54="On Hold","On Hold",IF(AND($P54&lt;&gt;"",$P54&lt;TODAY()),"Expired",IF($N54&lt;&gt;"Complete","Pending Review",IF($L54="Meets","Cleared",IF($L54="Does Not Meet","Not Cleared","Pending Review"))))))))</f>
        <v/>
      </c>
      <c r="S54" s="19" t="n"/>
      <c r="T54" s="25" t="n"/>
      <c r="U54" s="21">
        <f>IF($A54="","",TEXTJOIN(", ",TRUE,IF(COUNTIF($A$6:$A$205,$A54)&gt;1,"Duplicate Request ID",""),IF($B54="","Missing learner alias",""),IF($C54="","Missing request date",""),IF($D54="","Missing term",""),IF($E54="","Missing route",""),IF($F54="Unknown Route","Route not found",""),IF($H54="","Missing evidence received value",""),IF(AND($H54="Yes",$I54=""),"Missing evidence date",""),IF(AND($H54="No",$I54&lt;&gt;""),"Evidence date entered when evidence is No",""),IF(AND($H54="Yes",$L54=""),"Missing evidence assessment",""),IF(AND($N54="Complete",$O54=""),"Missing decision date",""),IF(AND($O54&lt;&gt;"",$N54&lt;&gt;"Complete"),"Decision date entered before review is Complete",""),IF(AND($L54="Meets",$H54&lt;&gt;"Yes"),"Meets assessment requires received evidence",""),IF(AND($L54="Does Not Meet",$H54&lt;&gt;"Yes"),"Does Not Meet assessment requires received evidence",""),IF(AND($N54="Complete",$L54="Pending"),"Complete review cannot have Pending assessment",""),IF(AND($C54&lt;&gt;"",$I54&lt;&gt;"",$I54&lt;$C54),"Evidence date precedes request date",""),IF(AND($C54&lt;&gt;"",$O54&lt;&gt;"",$O54&lt;$C54),"Decision date precedes request date",""),IF(AND($S54&lt;&gt;"",$S54&lt;$C54),"Follow-up date precedes request date",""),IF(AND($E54&lt;&gt;"",$H54="Yes",IFERROR(INDEX('Rules &amp; Lists'!$D$5:$D$24,MATCH($E54,'Rules &amp; Lists'!$A$5:$A$24,0)),"")="Grade",$J54=""),"Missing evidence grade",""),IF(AND($E54&lt;&gt;"",$H54="Yes",IFERROR(INDEX('Rules &amp; Lists'!$D$5:$D$24,MATCH($E54,'Rules &amp; Lists'!$A$5:$A$24,0)),"")="Score",$K54=""),"Missing evidence score","")))</f>
        <v/>
      </c>
    </row>
    <row r="55">
      <c r="A55" s="18" t="n"/>
      <c r="B55" s="18" t="n"/>
      <c r="C55" s="19" t="n"/>
      <c r="D55" s="18" t="n"/>
      <c r="E55" s="18" t="n"/>
      <c r="F55" s="20">
        <f>IF($A55="","",IF($E55="","",IFERROR(INDEX('Rules &amp; Lists'!$B$5:$B$24,MATCH($E55,'Rules &amp; Lists'!$A$5:$A$24,0)),"Unknown Route")))</f>
        <v/>
      </c>
      <c r="G55" s="21">
        <f>IF($A55="","",IF($E55="","",IFERROR(INDEX('Rules &amp; Lists'!$H$5:$H$24,MATCH($E55,'Rules &amp; Lists'!$A$5:$A$24,0)),"Rule not found")))</f>
        <v/>
      </c>
      <c r="H55" s="18" t="n"/>
      <c r="I55" s="19" t="n"/>
      <c r="J55" s="18" t="n"/>
      <c r="K55" s="22" t="n"/>
      <c r="L55" s="18" t="n"/>
      <c r="M55" s="18" t="n"/>
      <c r="N55" s="18" t="n"/>
      <c r="O55" s="19" t="n"/>
      <c r="P55" s="23">
        <f>IF(OR($A55="",$I55="",$E55=""),"",IFERROR(IF(INDEX('Rules &amp; Lists'!$G$5:$G$24,MATCH($E55,'Rules &amp; Lists'!$A$5:$A$24,0))=0,"",EDATE($I55,INDEX('Rules &amp; Lists'!$G$5:$G$24,MATCH($E55,'Rules &amp; Lists'!$A$5:$A$24,0)))),""))</f>
        <v/>
      </c>
      <c r="Q55" s="24">
        <f>IF(OR($A55="",$C55=""),"",MAX(0,IF($O55&lt;&gt;"",$O55-$C55,TODAY()-$C55)))</f>
        <v/>
      </c>
      <c r="R55" s="20">
        <f>IF($A55="","",IF($E55="","Route Needed",IF($H55&lt;&gt;"Yes","Evidence Needed",IF($N55="On Hold","On Hold",IF(AND($P55&lt;&gt;"",$P55&lt;TODAY()),"Expired",IF($N55&lt;&gt;"Complete","Pending Review",IF($L55="Meets","Cleared",IF($L55="Does Not Meet","Not Cleared","Pending Review"))))))))</f>
        <v/>
      </c>
      <c r="S55" s="19" t="n"/>
      <c r="T55" s="25" t="n"/>
      <c r="U55" s="21">
        <f>IF($A55="","",TEXTJOIN(", ",TRUE,IF(COUNTIF($A$6:$A$205,$A55)&gt;1,"Duplicate Request ID",""),IF($B55="","Missing learner alias",""),IF($C55="","Missing request date",""),IF($D55="","Missing term",""),IF($E55="","Missing route",""),IF($F55="Unknown Route","Route not found",""),IF($H55="","Missing evidence received value",""),IF(AND($H55="Yes",$I55=""),"Missing evidence date",""),IF(AND($H55="No",$I55&lt;&gt;""),"Evidence date entered when evidence is No",""),IF(AND($H55="Yes",$L55=""),"Missing evidence assessment",""),IF(AND($N55="Complete",$O55=""),"Missing decision date",""),IF(AND($O55&lt;&gt;"",$N55&lt;&gt;"Complete"),"Decision date entered before review is Complete",""),IF(AND($L55="Meets",$H55&lt;&gt;"Yes"),"Meets assessment requires received evidence",""),IF(AND($L55="Does Not Meet",$H55&lt;&gt;"Yes"),"Does Not Meet assessment requires received evidence",""),IF(AND($N55="Complete",$L55="Pending"),"Complete review cannot have Pending assessment",""),IF(AND($C55&lt;&gt;"",$I55&lt;&gt;"",$I55&lt;$C55),"Evidence date precedes request date",""),IF(AND($C55&lt;&gt;"",$O55&lt;&gt;"",$O55&lt;$C55),"Decision date precedes request date",""),IF(AND($S55&lt;&gt;"",$S55&lt;$C55),"Follow-up date precedes request date",""),IF(AND($E55&lt;&gt;"",$H55="Yes",IFERROR(INDEX('Rules &amp; Lists'!$D$5:$D$24,MATCH($E55,'Rules &amp; Lists'!$A$5:$A$24,0)),"")="Grade",$J55=""),"Missing evidence grade",""),IF(AND($E55&lt;&gt;"",$H55="Yes",IFERROR(INDEX('Rules &amp; Lists'!$D$5:$D$24,MATCH($E55,'Rules &amp; Lists'!$A$5:$A$24,0)),"")="Score",$K55=""),"Missing evidence score","")))</f>
        <v/>
      </c>
    </row>
    <row r="56">
      <c r="A56" s="18" t="n"/>
      <c r="B56" s="18" t="n"/>
      <c r="C56" s="19" t="n"/>
      <c r="D56" s="18" t="n"/>
      <c r="E56" s="18" t="n"/>
      <c r="F56" s="20">
        <f>IF($A56="","",IF($E56="","",IFERROR(INDEX('Rules &amp; Lists'!$B$5:$B$24,MATCH($E56,'Rules &amp; Lists'!$A$5:$A$24,0)),"Unknown Route")))</f>
        <v/>
      </c>
      <c r="G56" s="21">
        <f>IF($A56="","",IF($E56="","",IFERROR(INDEX('Rules &amp; Lists'!$H$5:$H$24,MATCH($E56,'Rules &amp; Lists'!$A$5:$A$24,0)),"Rule not found")))</f>
        <v/>
      </c>
      <c r="H56" s="18" t="n"/>
      <c r="I56" s="19" t="n"/>
      <c r="J56" s="18" t="n"/>
      <c r="K56" s="22" t="n"/>
      <c r="L56" s="18" t="n"/>
      <c r="M56" s="18" t="n"/>
      <c r="N56" s="18" t="n"/>
      <c r="O56" s="19" t="n"/>
      <c r="P56" s="23">
        <f>IF(OR($A56="",$I56="",$E56=""),"",IFERROR(IF(INDEX('Rules &amp; Lists'!$G$5:$G$24,MATCH($E56,'Rules &amp; Lists'!$A$5:$A$24,0))=0,"",EDATE($I56,INDEX('Rules &amp; Lists'!$G$5:$G$24,MATCH($E56,'Rules &amp; Lists'!$A$5:$A$24,0)))),""))</f>
        <v/>
      </c>
      <c r="Q56" s="24">
        <f>IF(OR($A56="",$C56=""),"",MAX(0,IF($O56&lt;&gt;"",$O56-$C56,TODAY()-$C56)))</f>
        <v/>
      </c>
      <c r="R56" s="20">
        <f>IF($A56="","",IF($E56="","Route Needed",IF($H56&lt;&gt;"Yes","Evidence Needed",IF($N56="On Hold","On Hold",IF(AND($P56&lt;&gt;"",$P56&lt;TODAY()),"Expired",IF($N56&lt;&gt;"Complete","Pending Review",IF($L56="Meets","Cleared",IF($L56="Does Not Meet","Not Cleared","Pending Review"))))))))</f>
        <v/>
      </c>
      <c r="S56" s="19" t="n"/>
      <c r="T56" s="25" t="n"/>
      <c r="U56" s="21">
        <f>IF($A56="","",TEXTJOIN(", ",TRUE,IF(COUNTIF($A$6:$A$205,$A56)&gt;1,"Duplicate Request ID",""),IF($B56="","Missing learner alias",""),IF($C56="","Missing request date",""),IF($D56="","Missing term",""),IF($E56="","Missing route",""),IF($F56="Unknown Route","Route not found",""),IF($H56="","Missing evidence received value",""),IF(AND($H56="Yes",$I56=""),"Missing evidence date",""),IF(AND($H56="No",$I56&lt;&gt;""),"Evidence date entered when evidence is No",""),IF(AND($H56="Yes",$L56=""),"Missing evidence assessment",""),IF(AND($N56="Complete",$O56=""),"Missing decision date",""),IF(AND($O56&lt;&gt;"",$N56&lt;&gt;"Complete"),"Decision date entered before review is Complete",""),IF(AND($L56="Meets",$H56&lt;&gt;"Yes"),"Meets assessment requires received evidence",""),IF(AND($L56="Does Not Meet",$H56&lt;&gt;"Yes"),"Does Not Meet assessment requires received evidence",""),IF(AND($N56="Complete",$L56="Pending"),"Complete review cannot have Pending assessment",""),IF(AND($C56&lt;&gt;"",$I56&lt;&gt;"",$I56&lt;$C56),"Evidence date precedes request date",""),IF(AND($C56&lt;&gt;"",$O56&lt;&gt;"",$O56&lt;$C56),"Decision date precedes request date",""),IF(AND($S56&lt;&gt;"",$S56&lt;$C56),"Follow-up date precedes request date",""),IF(AND($E56&lt;&gt;"",$H56="Yes",IFERROR(INDEX('Rules &amp; Lists'!$D$5:$D$24,MATCH($E56,'Rules &amp; Lists'!$A$5:$A$24,0)),"")="Grade",$J56=""),"Missing evidence grade",""),IF(AND($E56&lt;&gt;"",$H56="Yes",IFERROR(INDEX('Rules &amp; Lists'!$D$5:$D$24,MATCH($E56,'Rules &amp; Lists'!$A$5:$A$24,0)),"")="Score",$K56=""),"Missing evidence score","")))</f>
        <v/>
      </c>
    </row>
    <row r="57">
      <c r="A57" s="18" t="n"/>
      <c r="B57" s="18" t="n"/>
      <c r="C57" s="19" t="n"/>
      <c r="D57" s="18" t="n"/>
      <c r="E57" s="18" t="n"/>
      <c r="F57" s="20">
        <f>IF($A57="","",IF($E57="","",IFERROR(INDEX('Rules &amp; Lists'!$B$5:$B$24,MATCH($E57,'Rules &amp; Lists'!$A$5:$A$24,0)),"Unknown Route")))</f>
        <v/>
      </c>
      <c r="G57" s="21">
        <f>IF($A57="","",IF($E57="","",IFERROR(INDEX('Rules &amp; Lists'!$H$5:$H$24,MATCH($E57,'Rules &amp; Lists'!$A$5:$A$24,0)),"Rule not found")))</f>
        <v/>
      </c>
      <c r="H57" s="18" t="n"/>
      <c r="I57" s="19" t="n"/>
      <c r="J57" s="18" t="n"/>
      <c r="K57" s="22" t="n"/>
      <c r="L57" s="18" t="n"/>
      <c r="M57" s="18" t="n"/>
      <c r="N57" s="18" t="n"/>
      <c r="O57" s="19" t="n"/>
      <c r="P57" s="23">
        <f>IF(OR($A57="",$I57="",$E57=""),"",IFERROR(IF(INDEX('Rules &amp; Lists'!$G$5:$G$24,MATCH($E57,'Rules &amp; Lists'!$A$5:$A$24,0))=0,"",EDATE($I57,INDEX('Rules &amp; Lists'!$G$5:$G$24,MATCH($E57,'Rules &amp; Lists'!$A$5:$A$24,0)))),""))</f>
        <v/>
      </c>
      <c r="Q57" s="24">
        <f>IF(OR($A57="",$C57=""),"",MAX(0,IF($O57&lt;&gt;"",$O57-$C57,TODAY()-$C57)))</f>
        <v/>
      </c>
      <c r="R57" s="20">
        <f>IF($A57="","",IF($E57="","Route Needed",IF($H57&lt;&gt;"Yes","Evidence Needed",IF($N57="On Hold","On Hold",IF(AND($P57&lt;&gt;"",$P57&lt;TODAY()),"Expired",IF($N57&lt;&gt;"Complete","Pending Review",IF($L57="Meets","Cleared",IF($L57="Does Not Meet","Not Cleared","Pending Review"))))))))</f>
        <v/>
      </c>
      <c r="S57" s="19" t="n"/>
      <c r="T57" s="25" t="n"/>
      <c r="U57" s="21">
        <f>IF($A57="","",TEXTJOIN(", ",TRUE,IF(COUNTIF($A$6:$A$205,$A57)&gt;1,"Duplicate Request ID",""),IF($B57="","Missing learner alias",""),IF($C57="","Missing request date",""),IF($D57="","Missing term",""),IF($E57="","Missing route",""),IF($F57="Unknown Route","Route not found",""),IF($H57="","Missing evidence received value",""),IF(AND($H57="Yes",$I57=""),"Missing evidence date",""),IF(AND($H57="No",$I57&lt;&gt;""),"Evidence date entered when evidence is No",""),IF(AND($H57="Yes",$L57=""),"Missing evidence assessment",""),IF(AND($N57="Complete",$O57=""),"Missing decision date",""),IF(AND($O57&lt;&gt;"",$N57&lt;&gt;"Complete"),"Decision date entered before review is Complete",""),IF(AND($L57="Meets",$H57&lt;&gt;"Yes"),"Meets assessment requires received evidence",""),IF(AND($L57="Does Not Meet",$H57&lt;&gt;"Yes"),"Does Not Meet assessment requires received evidence",""),IF(AND($N57="Complete",$L57="Pending"),"Complete review cannot have Pending assessment",""),IF(AND($C57&lt;&gt;"",$I57&lt;&gt;"",$I57&lt;$C57),"Evidence date precedes request date",""),IF(AND($C57&lt;&gt;"",$O57&lt;&gt;"",$O57&lt;$C57),"Decision date precedes request date",""),IF(AND($S57&lt;&gt;"",$S57&lt;$C57),"Follow-up date precedes request date",""),IF(AND($E57&lt;&gt;"",$H57="Yes",IFERROR(INDEX('Rules &amp; Lists'!$D$5:$D$24,MATCH($E57,'Rules &amp; Lists'!$A$5:$A$24,0)),"")="Grade",$J57=""),"Missing evidence grade",""),IF(AND($E57&lt;&gt;"",$H57="Yes",IFERROR(INDEX('Rules &amp; Lists'!$D$5:$D$24,MATCH($E57,'Rules &amp; Lists'!$A$5:$A$24,0)),"")="Score",$K57=""),"Missing evidence score","")))</f>
        <v/>
      </c>
    </row>
    <row r="58">
      <c r="A58" s="18" t="n"/>
      <c r="B58" s="18" t="n"/>
      <c r="C58" s="19" t="n"/>
      <c r="D58" s="18" t="n"/>
      <c r="E58" s="18" t="n"/>
      <c r="F58" s="20">
        <f>IF($A58="","",IF($E58="","",IFERROR(INDEX('Rules &amp; Lists'!$B$5:$B$24,MATCH($E58,'Rules &amp; Lists'!$A$5:$A$24,0)),"Unknown Route")))</f>
        <v/>
      </c>
      <c r="G58" s="21">
        <f>IF($A58="","",IF($E58="","",IFERROR(INDEX('Rules &amp; Lists'!$H$5:$H$24,MATCH($E58,'Rules &amp; Lists'!$A$5:$A$24,0)),"Rule not found")))</f>
        <v/>
      </c>
      <c r="H58" s="18" t="n"/>
      <c r="I58" s="19" t="n"/>
      <c r="J58" s="18" t="n"/>
      <c r="K58" s="22" t="n"/>
      <c r="L58" s="18" t="n"/>
      <c r="M58" s="18" t="n"/>
      <c r="N58" s="18" t="n"/>
      <c r="O58" s="19" t="n"/>
      <c r="P58" s="23">
        <f>IF(OR($A58="",$I58="",$E58=""),"",IFERROR(IF(INDEX('Rules &amp; Lists'!$G$5:$G$24,MATCH($E58,'Rules &amp; Lists'!$A$5:$A$24,0))=0,"",EDATE($I58,INDEX('Rules &amp; Lists'!$G$5:$G$24,MATCH($E58,'Rules &amp; Lists'!$A$5:$A$24,0)))),""))</f>
        <v/>
      </c>
      <c r="Q58" s="24">
        <f>IF(OR($A58="",$C58=""),"",MAX(0,IF($O58&lt;&gt;"",$O58-$C58,TODAY()-$C58)))</f>
        <v/>
      </c>
      <c r="R58" s="20">
        <f>IF($A58="","",IF($E58="","Route Needed",IF($H58&lt;&gt;"Yes","Evidence Needed",IF($N58="On Hold","On Hold",IF(AND($P58&lt;&gt;"",$P58&lt;TODAY()),"Expired",IF($N58&lt;&gt;"Complete","Pending Review",IF($L58="Meets","Cleared",IF($L58="Does Not Meet","Not Cleared","Pending Review"))))))))</f>
        <v/>
      </c>
      <c r="S58" s="19" t="n"/>
      <c r="T58" s="25" t="n"/>
      <c r="U58" s="21">
        <f>IF($A58="","",TEXTJOIN(", ",TRUE,IF(COUNTIF($A$6:$A$205,$A58)&gt;1,"Duplicate Request ID",""),IF($B58="","Missing learner alias",""),IF($C58="","Missing request date",""),IF($D58="","Missing term",""),IF($E58="","Missing route",""),IF($F58="Unknown Route","Route not found",""),IF($H58="","Missing evidence received value",""),IF(AND($H58="Yes",$I58=""),"Missing evidence date",""),IF(AND($H58="No",$I58&lt;&gt;""),"Evidence date entered when evidence is No",""),IF(AND($H58="Yes",$L58=""),"Missing evidence assessment",""),IF(AND($N58="Complete",$O58=""),"Missing decision date",""),IF(AND($O58&lt;&gt;"",$N58&lt;&gt;"Complete"),"Decision date entered before review is Complete",""),IF(AND($L58="Meets",$H58&lt;&gt;"Yes"),"Meets assessment requires received evidence",""),IF(AND($L58="Does Not Meet",$H58&lt;&gt;"Yes"),"Does Not Meet assessment requires received evidence",""),IF(AND($N58="Complete",$L58="Pending"),"Complete review cannot have Pending assessment",""),IF(AND($C58&lt;&gt;"",$I58&lt;&gt;"",$I58&lt;$C58),"Evidence date precedes request date",""),IF(AND($C58&lt;&gt;"",$O58&lt;&gt;"",$O58&lt;$C58),"Decision date precedes request date",""),IF(AND($S58&lt;&gt;"",$S58&lt;$C58),"Follow-up date precedes request date",""),IF(AND($E58&lt;&gt;"",$H58="Yes",IFERROR(INDEX('Rules &amp; Lists'!$D$5:$D$24,MATCH($E58,'Rules &amp; Lists'!$A$5:$A$24,0)),"")="Grade",$J58=""),"Missing evidence grade",""),IF(AND($E58&lt;&gt;"",$H58="Yes",IFERROR(INDEX('Rules &amp; Lists'!$D$5:$D$24,MATCH($E58,'Rules &amp; Lists'!$A$5:$A$24,0)),"")="Score",$K58=""),"Missing evidence score","")))</f>
        <v/>
      </c>
    </row>
    <row r="59">
      <c r="A59" s="18" t="n"/>
      <c r="B59" s="18" t="n"/>
      <c r="C59" s="19" t="n"/>
      <c r="D59" s="18" t="n"/>
      <c r="E59" s="18" t="n"/>
      <c r="F59" s="20">
        <f>IF($A59="","",IF($E59="","",IFERROR(INDEX('Rules &amp; Lists'!$B$5:$B$24,MATCH($E59,'Rules &amp; Lists'!$A$5:$A$24,0)),"Unknown Route")))</f>
        <v/>
      </c>
      <c r="G59" s="21">
        <f>IF($A59="","",IF($E59="","",IFERROR(INDEX('Rules &amp; Lists'!$H$5:$H$24,MATCH($E59,'Rules &amp; Lists'!$A$5:$A$24,0)),"Rule not found")))</f>
        <v/>
      </c>
      <c r="H59" s="18" t="n"/>
      <c r="I59" s="19" t="n"/>
      <c r="J59" s="18" t="n"/>
      <c r="K59" s="22" t="n"/>
      <c r="L59" s="18" t="n"/>
      <c r="M59" s="18" t="n"/>
      <c r="N59" s="18" t="n"/>
      <c r="O59" s="19" t="n"/>
      <c r="P59" s="23">
        <f>IF(OR($A59="",$I59="",$E59=""),"",IFERROR(IF(INDEX('Rules &amp; Lists'!$G$5:$G$24,MATCH($E59,'Rules &amp; Lists'!$A$5:$A$24,0))=0,"",EDATE($I59,INDEX('Rules &amp; Lists'!$G$5:$G$24,MATCH($E59,'Rules &amp; Lists'!$A$5:$A$24,0)))),""))</f>
        <v/>
      </c>
      <c r="Q59" s="24">
        <f>IF(OR($A59="",$C59=""),"",MAX(0,IF($O59&lt;&gt;"",$O59-$C59,TODAY()-$C59)))</f>
        <v/>
      </c>
      <c r="R59" s="20">
        <f>IF($A59="","",IF($E59="","Route Needed",IF($H59&lt;&gt;"Yes","Evidence Needed",IF($N59="On Hold","On Hold",IF(AND($P59&lt;&gt;"",$P59&lt;TODAY()),"Expired",IF($N59&lt;&gt;"Complete","Pending Review",IF($L59="Meets","Cleared",IF($L59="Does Not Meet","Not Cleared","Pending Review"))))))))</f>
        <v/>
      </c>
      <c r="S59" s="19" t="n"/>
      <c r="T59" s="25" t="n"/>
      <c r="U59" s="21">
        <f>IF($A59="","",TEXTJOIN(", ",TRUE,IF(COUNTIF($A$6:$A$205,$A59)&gt;1,"Duplicate Request ID",""),IF($B59="","Missing learner alias",""),IF($C59="","Missing request date",""),IF($D59="","Missing term",""),IF($E59="","Missing route",""),IF($F59="Unknown Route","Route not found",""),IF($H59="","Missing evidence received value",""),IF(AND($H59="Yes",$I59=""),"Missing evidence date",""),IF(AND($H59="No",$I59&lt;&gt;""),"Evidence date entered when evidence is No",""),IF(AND($H59="Yes",$L59=""),"Missing evidence assessment",""),IF(AND($N59="Complete",$O59=""),"Missing decision date",""),IF(AND($O59&lt;&gt;"",$N59&lt;&gt;"Complete"),"Decision date entered before review is Complete",""),IF(AND($L59="Meets",$H59&lt;&gt;"Yes"),"Meets assessment requires received evidence",""),IF(AND($L59="Does Not Meet",$H59&lt;&gt;"Yes"),"Does Not Meet assessment requires received evidence",""),IF(AND($N59="Complete",$L59="Pending"),"Complete review cannot have Pending assessment",""),IF(AND($C59&lt;&gt;"",$I59&lt;&gt;"",$I59&lt;$C59),"Evidence date precedes request date",""),IF(AND($C59&lt;&gt;"",$O59&lt;&gt;"",$O59&lt;$C59),"Decision date precedes request date",""),IF(AND($S59&lt;&gt;"",$S59&lt;$C59),"Follow-up date precedes request date",""),IF(AND($E59&lt;&gt;"",$H59="Yes",IFERROR(INDEX('Rules &amp; Lists'!$D$5:$D$24,MATCH($E59,'Rules &amp; Lists'!$A$5:$A$24,0)),"")="Grade",$J59=""),"Missing evidence grade",""),IF(AND($E59&lt;&gt;"",$H59="Yes",IFERROR(INDEX('Rules &amp; Lists'!$D$5:$D$24,MATCH($E59,'Rules &amp; Lists'!$A$5:$A$24,0)),"")="Score",$K59=""),"Missing evidence score","")))</f>
        <v/>
      </c>
    </row>
    <row r="60">
      <c r="A60" s="18" t="n"/>
      <c r="B60" s="18" t="n"/>
      <c r="C60" s="19" t="n"/>
      <c r="D60" s="18" t="n"/>
      <c r="E60" s="18" t="n"/>
      <c r="F60" s="20">
        <f>IF($A60="","",IF($E60="","",IFERROR(INDEX('Rules &amp; Lists'!$B$5:$B$24,MATCH($E60,'Rules &amp; Lists'!$A$5:$A$24,0)),"Unknown Route")))</f>
        <v/>
      </c>
      <c r="G60" s="21">
        <f>IF($A60="","",IF($E60="","",IFERROR(INDEX('Rules &amp; Lists'!$H$5:$H$24,MATCH($E60,'Rules &amp; Lists'!$A$5:$A$24,0)),"Rule not found")))</f>
        <v/>
      </c>
      <c r="H60" s="18" t="n"/>
      <c r="I60" s="19" t="n"/>
      <c r="J60" s="18" t="n"/>
      <c r="K60" s="22" t="n"/>
      <c r="L60" s="18" t="n"/>
      <c r="M60" s="18" t="n"/>
      <c r="N60" s="18" t="n"/>
      <c r="O60" s="19" t="n"/>
      <c r="P60" s="23">
        <f>IF(OR($A60="",$I60="",$E60=""),"",IFERROR(IF(INDEX('Rules &amp; Lists'!$G$5:$G$24,MATCH($E60,'Rules &amp; Lists'!$A$5:$A$24,0))=0,"",EDATE($I60,INDEX('Rules &amp; Lists'!$G$5:$G$24,MATCH($E60,'Rules &amp; Lists'!$A$5:$A$24,0)))),""))</f>
        <v/>
      </c>
      <c r="Q60" s="24">
        <f>IF(OR($A60="",$C60=""),"",MAX(0,IF($O60&lt;&gt;"",$O60-$C60,TODAY()-$C60)))</f>
        <v/>
      </c>
      <c r="R60" s="20">
        <f>IF($A60="","",IF($E60="","Route Needed",IF($H60&lt;&gt;"Yes","Evidence Needed",IF($N60="On Hold","On Hold",IF(AND($P60&lt;&gt;"",$P60&lt;TODAY()),"Expired",IF($N60&lt;&gt;"Complete","Pending Review",IF($L60="Meets","Cleared",IF($L60="Does Not Meet","Not Cleared","Pending Review"))))))))</f>
        <v/>
      </c>
      <c r="S60" s="19" t="n"/>
      <c r="T60" s="25" t="n"/>
      <c r="U60" s="21">
        <f>IF($A60="","",TEXTJOIN(", ",TRUE,IF(COUNTIF($A$6:$A$205,$A60)&gt;1,"Duplicate Request ID",""),IF($B60="","Missing learner alias",""),IF($C60="","Missing request date",""),IF($D60="","Missing term",""),IF($E60="","Missing route",""),IF($F60="Unknown Route","Route not found",""),IF($H60="","Missing evidence received value",""),IF(AND($H60="Yes",$I60=""),"Missing evidence date",""),IF(AND($H60="No",$I60&lt;&gt;""),"Evidence date entered when evidence is No",""),IF(AND($H60="Yes",$L60=""),"Missing evidence assessment",""),IF(AND($N60="Complete",$O60=""),"Missing decision date",""),IF(AND($O60&lt;&gt;"",$N60&lt;&gt;"Complete"),"Decision date entered before review is Complete",""),IF(AND($L60="Meets",$H60&lt;&gt;"Yes"),"Meets assessment requires received evidence",""),IF(AND($L60="Does Not Meet",$H60&lt;&gt;"Yes"),"Does Not Meet assessment requires received evidence",""),IF(AND($N60="Complete",$L60="Pending"),"Complete review cannot have Pending assessment",""),IF(AND($C60&lt;&gt;"",$I60&lt;&gt;"",$I60&lt;$C60),"Evidence date precedes request date",""),IF(AND($C60&lt;&gt;"",$O60&lt;&gt;"",$O60&lt;$C60),"Decision date precedes request date",""),IF(AND($S60&lt;&gt;"",$S60&lt;$C60),"Follow-up date precedes request date",""),IF(AND($E60&lt;&gt;"",$H60="Yes",IFERROR(INDEX('Rules &amp; Lists'!$D$5:$D$24,MATCH($E60,'Rules &amp; Lists'!$A$5:$A$24,0)),"")="Grade",$J60=""),"Missing evidence grade",""),IF(AND($E60&lt;&gt;"",$H60="Yes",IFERROR(INDEX('Rules &amp; Lists'!$D$5:$D$24,MATCH($E60,'Rules &amp; Lists'!$A$5:$A$24,0)),"")="Score",$K60=""),"Missing evidence score","")))</f>
        <v/>
      </c>
    </row>
    <row r="61">
      <c r="A61" s="18" t="n"/>
      <c r="B61" s="18" t="n"/>
      <c r="C61" s="19" t="n"/>
      <c r="D61" s="18" t="n"/>
      <c r="E61" s="18" t="n"/>
      <c r="F61" s="20">
        <f>IF($A61="","",IF($E61="","",IFERROR(INDEX('Rules &amp; Lists'!$B$5:$B$24,MATCH($E61,'Rules &amp; Lists'!$A$5:$A$24,0)),"Unknown Route")))</f>
        <v/>
      </c>
      <c r="G61" s="21">
        <f>IF($A61="","",IF($E61="","",IFERROR(INDEX('Rules &amp; Lists'!$H$5:$H$24,MATCH($E61,'Rules &amp; Lists'!$A$5:$A$24,0)),"Rule not found")))</f>
        <v/>
      </c>
      <c r="H61" s="18" t="n"/>
      <c r="I61" s="19" t="n"/>
      <c r="J61" s="18" t="n"/>
      <c r="K61" s="22" t="n"/>
      <c r="L61" s="18" t="n"/>
      <c r="M61" s="18" t="n"/>
      <c r="N61" s="18" t="n"/>
      <c r="O61" s="19" t="n"/>
      <c r="P61" s="23">
        <f>IF(OR($A61="",$I61="",$E61=""),"",IFERROR(IF(INDEX('Rules &amp; Lists'!$G$5:$G$24,MATCH($E61,'Rules &amp; Lists'!$A$5:$A$24,0))=0,"",EDATE($I61,INDEX('Rules &amp; Lists'!$G$5:$G$24,MATCH($E61,'Rules &amp; Lists'!$A$5:$A$24,0)))),""))</f>
        <v/>
      </c>
      <c r="Q61" s="24">
        <f>IF(OR($A61="",$C61=""),"",MAX(0,IF($O61&lt;&gt;"",$O61-$C61,TODAY()-$C61)))</f>
        <v/>
      </c>
      <c r="R61" s="20">
        <f>IF($A61="","",IF($E61="","Route Needed",IF($H61&lt;&gt;"Yes","Evidence Needed",IF($N61="On Hold","On Hold",IF(AND($P61&lt;&gt;"",$P61&lt;TODAY()),"Expired",IF($N61&lt;&gt;"Complete","Pending Review",IF($L61="Meets","Cleared",IF($L61="Does Not Meet","Not Cleared","Pending Review"))))))))</f>
        <v/>
      </c>
      <c r="S61" s="19" t="n"/>
      <c r="T61" s="25" t="n"/>
      <c r="U61" s="21">
        <f>IF($A61="","",TEXTJOIN(", ",TRUE,IF(COUNTIF($A$6:$A$205,$A61)&gt;1,"Duplicate Request ID",""),IF($B61="","Missing learner alias",""),IF($C61="","Missing request date",""),IF($D61="","Missing term",""),IF($E61="","Missing route",""),IF($F61="Unknown Route","Route not found",""),IF($H61="","Missing evidence received value",""),IF(AND($H61="Yes",$I61=""),"Missing evidence date",""),IF(AND($H61="No",$I61&lt;&gt;""),"Evidence date entered when evidence is No",""),IF(AND($H61="Yes",$L61=""),"Missing evidence assessment",""),IF(AND($N61="Complete",$O61=""),"Missing decision date",""),IF(AND($O61&lt;&gt;"",$N61&lt;&gt;"Complete"),"Decision date entered before review is Complete",""),IF(AND($L61="Meets",$H61&lt;&gt;"Yes"),"Meets assessment requires received evidence",""),IF(AND($L61="Does Not Meet",$H61&lt;&gt;"Yes"),"Does Not Meet assessment requires received evidence",""),IF(AND($N61="Complete",$L61="Pending"),"Complete review cannot have Pending assessment",""),IF(AND($C61&lt;&gt;"",$I61&lt;&gt;"",$I61&lt;$C61),"Evidence date precedes request date",""),IF(AND($C61&lt;&gt;"",$O61&lt;&gt;"",$O61&lt;$C61),"Decision date precedes request date",""),IF(AND($S61&lt;&gt;"",$S61&lt;$C61),"Follow-up date precedes request date",""),IF(AND($E61&lt;&gt;"",$H61="Yes",IFERROR(INDEX('Rules &amp; Lists'!$D$5:$D$24,MATCH($E61,'Rules &amp; Lists'!$A$5:$A$24,0)),"")="Grade",$J61=""),"Missing evidence grade",""),IF(AND($E61&lt;&gt;"",$H61="Yes",IFERROR(INDEX('Rules &amp; Lists'!$D$5:$D$24,MATCH($E61,'Rules &amp; Lists'!$A$5:$A$24,0)),"")="Score",$K61=""),"Missing evidence score","")))</f>
        <v/>
      </c>
    </row>
    <row r="62">
      <c r="A62" s="18" t="n"/>
      <c r="B62" s="18" t="n"/>
      <c r="C62" s="19" t="n"/>
      <c r="D62" s="18" t="n"/>
      <c r="E62" s="18" t="n"/>
      <c r="F62" s="20">
        <f>IF($A62="","",IF($E62="","",IFERROR(INDEX('Rules &amp; Lists'!$B$5:$B$24,MATCH($E62,'Rules &amp; Lists'!$A$5:$A$24,0)),"Unknown Route")))</f>
        <v/>
      </c>
      <c r="G62" s="21">
        <f>IF($A62="","",IF($E62="","",IFERROR(INDEX('Rules &amp; Lists'!$H$5:$H$24,MATCH($E62,'Rules &amp; Lists'!$A$5:$A$24,0)),"Rule not found")))</f>
        <v/>
      </c>
      <c r="H62" s="18" t="n"/>
      <c r="I62" s="19" t="n"/>
      <c r="J62" s="18" t="n"/>
      <c r="K62" s="22" t="n"/>
      <c r="L62" s="18" t="n"/>
      <c r="M62" s="18" t="n"/>
      <c r="N62" s="18" t="n"/>
      <c r="O62" s="19" t="n"/>
      <c r="P62" s="23">
        <f>IF(OR($A62="",$I62="",$E62=""),"",IFERROR(IF(INDEX('Rules &amp; Lists'!$G$5:$G$24,MATCH($E62,'Rules &amp; Lists'!$A$5:$A$24,0))=0,"",EDATE($I62,INDEX('Rules &amp; Lists'!$G$5:$G$24,MATCH($E62,'Rules &amp; Lists'!$A$5:$A$24,0)))),""))</f>
        <v/>
      </c>
      <c r="Q62" s="24">
        <f>IF(OR($A62="",$C62=""),"",MAX(0,IF($O62&lt;&gt;"",$O62-$C62,TODAY()-$C62)))</f>
        <v/>
      </c>
      <c r="R62" s="20">
        <f>IF($A62="","",IF($E62="","Route Needed",IF($H62&lt;&gt;"Yes","Evidence Needed",IF($N62="On Hold","On Hold",IF(AND($P62&lt;&gt;"",$P62&lt;TODAY()),"Expired",IF($N62&lt;&gt;"Complete","Pending Review",IF($L62="Meets","Cleared",IF($L62="Does Not Meet","Not Cleared","Pending Review"))))))))</f>
        <v/>
      </c>
      <c r="S62" s="19" t="n"/>
      <c r="T62" s="25" t="n"/>
      <c r="U62" s="21">
        <f>IF($A62="","",TEXTJOIN(", ",TRUE,IF(COUNTIF($A$6:$A$205,$A62)&gt;1,"Duplicate Request ID",""),IF($B62="","Missing learner alias",""),IF($C62="","Missing request date",""),IF($D62="","Missing term",""),IF($E62="","Missing route",""),IF($F62="Unknown Route","Route not found",""),IF($H62="","Missing evidence received value",""),IF(AND($H62="Yes",$I62=""),"Missing evidence date",""),IF(AND($H62="No",$I62&lt;&gt;""),"Evidence date entered when evidence is No",""),IF(AND($H62="Yes",$L62=""),"Missing evidence assessment",""),IF(AND($N62="Complete",$O62=""),"Missing decision date",""),IF(AND($O62&lt;&gt;"",$N62&lt;&gt;"Complete"),"Decision date entered before review is Complete",""),IF(AND($L62="Meets",$H62&lt;&gt;"Yes"),"Meets assessment requires received evidence",""),IF(AND($L62="Does Not Meet",$H62&lt;&gt;"Yes"),"Does Not Meet assessment requires received evidence",""),IF(AND($N62="Complete",$L62="Pending"),"Complete review cannot have Pending assessment",""),IF(AND($C62&lt;&gt;"",$I62&lt;&gt;"",$I62&lt;$C62),"Evidence date precedes request date",""),IF(AND($C62&lt;&gt;"",$O62&lt;&gt;"",$O62&lt;$C62),"Decision date precedes request date",""),IF(AND($S62&lt;&gt;"",$S62&lt;$C62),"Follow-up date precedes request date",""),IF(AND($E62&lt;&gt;"",$H62="Yes",IFERROR(INDEX('Rules &amp; Lists'!$D$5:$D$24,MATCH($E62,'Rules &amp; Lists'!$A$5:$A$24,0)),"")="Grade",$J62=""),"Missing evidence grade",""),IF(AND($E62&lt;&gt;"",$H62="Yes",IFERROR(INDEX('Rules &amp; Lists'!$D$5:$D$24,MATCH($E62,'Rules &amp; Lists'!$A$5:$A$24,0)),"")="Score",$K62=""),"Missing evidence score","")))</f>
        <v/>
      </c>
    </row>
    <row r="63">
      <c r="A63" s="18" t="n"/>
      <c r="B63" s="18" t="n"/>
      <c r="C63" s="19" t="n"/>
      <c r="D63" s="18" t="n"/>
      <c r="E63" s="18" t="n"/>
      <c r="F63" s="20">
        <f>IF($A63="","",IF($E63="","",IFERROR(INDEX('Rules &amp; Lists'!$B$5:$B$24,MATCH($E63,'Rules &amp; Lists'!$A$5:$A$24,0)),"Unknown Route")))</f>
        <v/>
      </c>
      <c r="G63" s="21">
        <f>IF($A63="","",IF($E63="","",IFERROR(INDEX('Rules &amp; Lists'!$H$5:$H$24,MATCH($E63,'Rules &amp; Lists'!$A$5:$A$24,0)),"Rule not found")))</f>
        <v/>
      </c>
      <c r="H63" s="18" t="n"/>
      <c r="I63" s="19" t="n"/>
      <c r="J63" s="18" t="n"/>
      <c r="K63" s="22" t="n"/>
      <c r="L63" s="18" t="n"/>
      <c r="M63" s="18" t="n"/>
      <c r="N63" s="18" t="n"/>
      <c r="O63" s="19" t="n"/>
      <c r="P63" s="23">
        <f>IF(OR($A63="",$I63="",$E63=""),"",IFERROR(IF(INDEX('Rules &amp; Lists'!$G$5:$G$24,MATCH($E63,'Rules &amp; Lists'!$A$5:$A$24,0))=0,"",EDATE($I63,INDEX('Rules &amp; Lists'!$G$5:$G$24,MATCH($E63,'Rules &amp; Lists'!$A$5:$A$24,0)))),""))</f>
        <v/>
      </c>
      <c r="Q63" s="24">
        <f>IF(OR($A63="",$C63=""),"",MAX(0,IF($O63&lt;&gt;"",$O63-$C63,TODAY()-$C63)))</f>
        <v/>
      </c>
      <c r="R63" s="20">
        <f>IF($A63="","",IF($E63="","Route Needed",IF($H63&lt;&gt;"Yes","Evidence Needed",IF($N63="On Hold","On Hold",IF(AND($P63&lt;&gt;"",$P63&lt;TODAY()),"Expired",IF($N63&lt;&gt;"Complete","Pending Review",IF($L63="Meets","Cleared",IF($L63="Does Not Meet","Not Cleared","Pending Review"))))))))</f>
        <v/>
      </c>
      <c r="S63" s="19" t="n"/>
      <c r="T63" s="25" t="n"/>
      <c r="U63" s="21">
        <f>IF($A63="","",TEXTJOIN(", ",TRUE,IF(COUNTIF($A$6:$A$205,$A63)&gt;1,"Duplicate Request ID",""),IF($B63="","Missing learner alias",""),IF($C63="","Missing request date",""),IF($D63="","Missing term",""),IF($E63="","Missing route",""),IF($F63="Unknown Route","Route not found",""),IF($H63="","Missing evidence received value",""),IF(AND($H63="Yes",$I63=""),"Missing evidence date",""),IF(AND($H63="No",$I63&lt;&gt;""),"Evidence date entered when evidence is No",""),IF(AND($H63="Yes",$L63=""),"Missing evidence assessment",""),IF(AND($N63="Complete",$O63=""),"Missing decision date",""),IF(AND($O63&lt;&gt;"",$N63&lt;&gt;"Complete"),"Decision date entered before review is Complete",""),IF(AND($L63="Meets",$H63&lt;&gt;"Yes"),"Meets assessment requires received evidence",""),IF(AND($L63="Does Not Meet",$H63&lt;&gt;"Yes"),"Does Not Meet assessment requires received evidence",""),IF(AND($N63="Complete",$L63="Pending"),"Complete review cannot have Pending assessment",""),IF(AND($C63&lt;&gt;"",$I63&lt;&gt;"",$I63&lt;$C63),"Evidence date precedes request date",""),IF(AND($C63&lt;&gt;"",$O63&lt;&gt;"",$O63&lt;$C63),"Decision date precedes request date",""),IF(AND($S63&lt;&gt;"",$S63&lt;$C63),"Follow-up date precedes request date",""),IF(AND($E63&lt;&gt;"",$H63="Yes",IFERROR(INDEX('Rules &amp; Lists'!$D$5:$D$24,MATCH($E63,'Rules &amp; Lists'!$A$5:$A$24,0)),"")="Grade",$J63=""),"Missing evidence grade",""),IF(AND($E63&lt;&gt;"",$H63="Yes",IFERROR(INDEX('Rules &amp; Lists'!$D$5:$D$24,MATCH($E63,'Rules &amp; Lists'!$A$5:$A$24,0)),"")="Score",$K63=""),"Missing evidence score","")))</f>
        <v/>
      </c>
    </row>
    <row r="64">
      <c r="A64" s="18" t="n"/>
      <c r="B64" s="18" t="n"/>
      <c r="C64" s="19" t="n"/>
      <c r="D64" s="18" t="n"/>
      <c r="E64" s="18" t="n"/>
      <c r="F64" s="20">
        <f>IF($A64="","",IF($E64="","",IFERROR(INDEX('Rules &amp; Lists'!$B$5:$B$24,MATCH($E64,'Rules &amp; Lists'!$A$5:$A$24,0)),"Unknown Route")))</f>
        <v/>
      </c>
      <c r="G64" s="21">
        <f>IF($A64="","",IF($E64="","",IFERROR(INDEX('Rules &amp; Lists'!$H$5:$H$24,MATCH($E64,'Rules &amp; Lists'!$A$5:$A$24,0)),"Rule not found")))</f>
        <v/>
      </c>
      <c r="H64" s="18" t="n"/>
      <c r="I64" s="19" t="n"/>
      <c r="J64" s="18" t="n"/>
      <c r="K64" s="22" t="n"/>
      <c r="L64" s="18" t="n"/>
      <c r="M64" s="18" t="n"/>
      <c r="N64" s="18" t="n"/>
      <c r="O64" s="19" t="n"/>
      <c r="P64" s="23">
        <f>IF(OR($A64="",$I64="",$E64=""),"",IFERROR(IF(INDEX('Rules &amp; Lists'!$G$5:$G$24,MATCH($E64,'Rules &amp; Lists'!$A$5:$A$24,0))=0,"",EDATE($I64,INDEX('Rules &amp; Lists'!$G$5:$G$24,MATCH($E64,'Rules &amp; Lists'!$A$5:$A$24,0)))),""))</f>
        <v/>
      </c>
      <c r="Q64" s="24">
        <f>IF(OR($A64="",$C64=""),"",MAX(0,IF($O64&lt;&gt;"",$O64-$C64,TODAY()-$C64)))</f>
        <v/>
      </c>
      <c r="R64" s="20">
        <f>IF($A64="","",IF($E64="","Route Needed",IF($H64&lt;&gt;"Yes","Evidence Needed",IF($N64="On Hold","On Hold",IF(AND($P64&lt;&gt;"",$P64&lt;TODAY()),"Expired",IF($N64&lt;&gt;"Complete","Pending Review",IF($L64="Meets","Cleared",IF($L64="Does Not Meet","Not Cleared","Pending Review"))))))))</f>
        <v/>
      </c>
      <c r="S64" s="19" t="n"/>
      <c r="T64" s="25" t="n"/>
      <c r="U64" s="21">
        <f>IF($A64="","",TEXTJOIN(", ",TRUE,IF(COUNTIF($A$6:$A$205,$A64)&gt;1,"Duplicate Request ID",""),IF($B64="","Missing learner alias",""),IF($C64="","Missing request date",""),IF($D64="","Missing term",""),IF($E64="","Missing route",""),IF($F64="Unknown Route","Route not found",""),IF($H64="","Missing evidence received value",""),IF(AND($H64="Yes",$I64=""),"Missing evidence date",""),IF(AND($H64="No",$I64&lt;&gt;""),"Evidence date entered when evidence is No",""),IF(AND($H64="Yes",$L64=""),"Missing evidence assessment",""),IF(AND($N64="Complete",$O64=""),"Missing decision date",""),IF(AND($O64&lt;&gt;"",$N64&lt;&gt;"Complete"),"Decision date entered before review is Complete",""),IF(AND($L64="Meets",$H64&lt;&gt;"Yes"),"Meets assessment requires received evidence",""),IF(AND($L64="Does Not Meet",$H64&lt;&gt;"Yes"),"Does Not Meet assessment requires received evidence",""),IF(AND($N64="Complete",$L64="Pending"),"Complete review cannot have Pending assessment",""),IF(AND($C64&lt;&gt;"",$I64&lt;&gt;"",$I64&lt;$C64),"Evidence date precedes request date",""),IF(AND($C64&lt;&gt;"",$O64&lt;&gt;"",$O64&lt;$C64),"Decision date precedes request date",""),IF(AND($S64&lt;&gt;"",$S64&lt;$C64),"Follow-up date precedes request date",""),IF(AND($E64&lt;&gt;"",$H64="Yes",IFERROR(INDEX('Rules &amp; Lists'!$D$5:$D$24,MATCH($E64,'Rules &amp; Lists'!$A$5:$A$24,0)),"")="Grade",$J64=""),"Missing evidence grade",""),IF(AND($E64&lt;&gt;"",$H64="Yes",IFERROR(INDEX('Rules &amp; Lists'!$D$5:$D$24,MATCH($E64,'Rules &amp; Lists'!$A$5:$A$24,0)),"")="Score",$K64=""),"Missing evidence score","")))</f>
        <v/>
      </c>
    </row>
    <row r="65">
      <c r="A65" s="18" t="n"/>
      <c r="B65" s="18" t="n"/>
      <c r="C65" s="19" t="n"/>
      <c r="D65" s="18" t="n"/>
      <c r="E65" s="18" t="n"/>
      <c r="F65" s="20">
        <f>IF($A65="","",IF($E65="","",IFERROR(INDEX('Rules &amp; Lists'!$B$5:$B$24,MATCH($E65,'Rules &amp; Lists'!$A$5:$A$24,0)),"Unknown Route")))</f>
        <v/>
      </c>
      <c r="G65" s="21">
        <f>IF($A65="","",IF($E65="","",IFERROR(INDEX('Rules &amp; Lists'!$H$5:$H$24,MATCH($E65,'Rules &amp; Lists'!$A$5:$A$24,0)),"Rule not found")))</f>
        <v/>
      </c>
      <c r="H65" s="18" t="n"/>
      <c r="I65" s="19" t="n"/>
      <c r="J65" s="18" t="n"/>
      <c r="K65" s="22" t="n"/>
      <c r="L65" s="18" t="n"/>
      <c r="M65" s="18" t="n"/>
      <c r="N65" s="18" t="n"/>
      <c r="O65" s="19" t="n"/>
      <c r="P65" s="23">
        <f>IF(OR($A65="",$I65="",$E65=""),"",IFERROR(IF(INDEX('Rules &amp; Lists'!$G$5:$G$24,MATCH($E65,'Rules &amp; Lists'!$A$5:$A$24,0))=0,"",EDATE($I65,INDEX('Rules &amp; Lists'!$G$5:$G$24,MATCH($E65,'Rules &amp; Lists'!$A$5:$A$24,0)))),""))</f>
        <v/>
      </c>
      <c r="Q65" s="24">
        <f>IF(OR($A65="",$C65=""),"",MAX(0,IF($O65&lt;&gt;"",$O65-$C65,TODAY()-$C65)))</f>
        <v/>
      </c>
      <c r="R65" s="20">
        <f>IF($A65="","",IF($E65="","Route Needed",IF($H65&lt;&gt;"Yes","Evidence Needed",IF($N65="On Hold","On Hold",IF(AND($P65&lt;&gt;"",$P65&lt;TODAY()),"Expired",IF($N65&lt;&gt;"Complete","Pending Review",IF($L65="Meets","Cleared",IF($L65="Does Not Meet","Not Cleared","Pending Review"))))))))</f>
        <v/>
      </c>
      <c r="S65" s="19" t="n"/>
      <c r="T65" s="25" t="n"/>
      <c r="U65" s="21">
        <f>IF($A65="","",TEXTJOIN(", ",TRUE,IF(COUNTIF($A$6:$A$205,$A65)&gt;1,"Duplicate Request ID",""),IF($B65="","Missing learner alias",""),IF($C65="","Missing request date",""),IF($D65="","Missing term",""),IF($E65="","Missing route",""),IF($F65="Unknown Route","Route not found",""),IF($H65="","Missing evidence received value",""),IF(AND($H65="Yes",$I65=""),"Missing evidence date",""),IF(AND($H65="No",$I65&lt;&gt;""),"Evidence date entered when evidence is No",""),IF(AND($H65="Yes",$L65=""),"Missing evidence assessment",""),IF(AND($N65="Complete",$O65=""),"Missing decision date",""),IF(AND($O65&lt;&gt;"",$N65&lt;&gt;"Complete"),"Decision date entered before review is Complete",""),IF(AND($L65="Meets",$H65&lt;&gt;"Yes"),"Meets assessment requires received evidence",""),IF(AND($L65="Does Not Meet",$H65&lt;&gt;"Yes"),"Does Not Meet assessment requires received evidence",""),IF(AND($N65="Complete",$L65="Pending"),"Complete review cannot have Pending assessment",""),IF(AND($C65&lt;&gt;"",$I65&lt;&gt;"",$I65&lt;$C65),"Evidence date precedes request date",""),IF(AND($C65&lt;&gt;"",$O65&lt;&gt;"",$O65&lt;$C65),"Decision date precedes request date",""),IF(AND($S65&lt;&gt;"",$S65&lt;$C65),"Follow-up date precedes request date",""),IF(AND($E65&lt;&gt;"",$H65="Yes",IFERROR(INDEX('Rules &amp; Lists'!$D$5:$D$24,MATCH($E65,'Rules &amp; Lists'!$A$5:$A$24,0)),"")="Grade",$J65=""),"Missing evidence grade",""),IF(AND($E65&lt;&gt;"",$H65="Yes",IFERROR(INDEX('Rules &amp; Lists'!$D$5:$D$24,MATCH($E65,'Rules &amp; Lists'!$A$5:$A$24,0)),"")="Score",$K65=""),"Missing evidence score","")))</f>
        <v/>
      </c>
    </row>
    <row r="66">
      <c r="A66" s="18" t="n"/>
      <c r="B66" s="18" t="n"/>
      <c r="C66" s="19" t="n"/>
      <c r="D66" s="18" t="n"/>
      <c r="E66" s="18" t="n"/>
      <c r="F66" s="20">
        <f>IF($A66="","",IF($E66="","",IFERROR(INDEX('Rules &amp; Lists'!$B$5:$B$24,MATCH($E66,'Rules &amp; Lists'!$A$5:$A$24,0)),"Unknown Route")))</f>
        <v/>
      </c>
      <c r="G66" s="21">
        <f>IF($A66="","",IF($E66="","",IFERROR(INDEX('Rules &amp; Lists'!$H$5:$H$24,MATCH($E66,'Rules &amp; Lists'!$A$5:$A$24,0)),"Rule not found")))</f>
        <v/>
      </c>
      <c r="H66" s="18" t="n"/>
      <c r="I66" s="19" t="n"/>
      <c r="J66" s="18" t="n"/>
      <c r="K66" s="22" t="n"/>
      <c r="L66" s="18" t="n"/>
      <c r="M66" s="18" t="n"/>
      <c r="N66" s="18" t="n"/>
      <c r="O66" s="19" t="n"/>
      <c r="P66" s="23">
        <f>IF(OR($A66="",$I66="",$E66=""),"",IFERROR(IF(INDEX('Rules &amp; Lists'!$G$5:$G$24,MATCH($E66,'Rules &amp; Lists'!$A$5:$A$24,0))=0,"",EDATE($I66,INDEX('Rules &amp; Lists'!$G$5:$G$24,MATCH($E66,'Rules &amp; Lists'!$A$5:$A$24,0)))),""))</f>
        <v/>
      </c>
      <c r="Q66" s="24">
        <f>IF(OR($A66="",$C66=""),"",MAX(0,IF($O66&lt;&gt;"",$O66-$C66,TODAY()-$C66)))</f>
        <v/>
      </c>
      <c r="R66" s="20">
        <f>IF($A66="","",IF($E66="","Route Needed",IF($H66&lt;&gt;"Yes","Evidence Needed",IF($N66="On Hold","On Hold",IF(AND($P66&lt;&gt;"",$P66&lt;TODAY()),"Expired",IF($N66&lt;&gt;"Complete","Pending Review",IF($L66="Meets","Cleared",IF($L66="Does Not Meet","Not Cleared","Pending Review"))))))))</f>
        <v/>
      </c>
      <c r="S66" s="19" t="n"/>
      <c r="T66" s="25" t="n"/>
      <c r="U66" s="21">
        <f>IF($A66="","",TEXTJOIN(", ",TRUE,IF(COUNTIF($A$6:$A$205,$A66)&gt;1,"Duplicate Request ID",""),IF($B66="","Missing learner alias",""),IF($C66="","Missing request date",""),IF($D66="","Missing term",""),IF($E66="","Missing route",""),IF($F66="Unknown Route","Route not found",""),IF($H66="","Missing evidence received value",""),IF(AND($H66="Yes",$I66=""),"Missing evidence date",""),IF(AND($H66="No",$I66&lt;&gt;""),"Evidence date entered when evidence is No",""),IF(AND($H66="Yes",$L66=""),"Missing evidence assessment",""),IF(AND($N66="Complete",$O66=""),"Missing decision date",""),IF(AND($O66&lt;&gt;"",$N66&lt;&gt;"Complete"),"Decision date entered before review is Complete",""),IF(AND($L66="Meets",$H66&lt;&gt;"Yes"),"Meets assessment requires received evidence",""),IF(AND($L66="Does Not Meet",$H66&lt;&gt;"Yes"),"Does Not Meet assessment requires received evidence",""),IF(AND($N66="Complete",$L66="Pending"),"Complete review cannot have Pending assessment",""),IF(AND($C66&lt;&gt;"",$I66&lt;&gt;"",$I66&lt;$C66),"Evidence date precedes request date",""),IF(AND($C66&lt;&gt;"",$O66&lt;&gt;"",$O66&lt;$C66),"Decision date precedes request date",""),IF(AND($S66&lt;&gt;"",$S66&lt;$C66),"Follow-up date precedes request date",""),IF(AND($E66&lt;&gt;"",$H66="Yes",IFERROR(INDEX('Rules &amp; Lists'!$D$5:$D$24,MATCH($E66,'Rules &amp; Lists'!$A$5:$A$24,0)),"")="Grade",$J66=""),"Missing evidence grade",""),IF(AND($E66&lt;&gt;"",$H66="Yes",IFERROR(INDEX('Rules &amp; Lists'!$D$5:$D$24,MATCH($E66,'Rules &amp; Lists'!$A$5:$A$24,0)),"")="Score",$K66=""),"Missing evidence score","")))</f>
        <v/>
      </c>
    </row>
    <row r="67">
      <c r="A67" s="18" t="n"/>
      <c r="B67" s="18" t="n"/>
      <c r="C67" s="19" t="n"/>
      <c r="D67" s="18" t="n"/>
      <c r="E67" s="18" t="n"/>
      <c r="F67" s="20">
        <f>IF($A67="","",IF($E67="","",IFERROR(INDEX('Rules &amp; Lists'!$B$5:$B$24,MATCH($E67,'Rules &amp; Lists'!$A$5:$A$24,0)),"Unknown Route")))</f>
        <v/>
      </c>
      <c r="G67" s="21">
        <f>IF($A67="","",IF($E67="","",IFERROR(INDEX('Rules &amp; Lists'!$H$5:$H$24,MATCH($E67,'Rules &amp; Lists'!$A$5:$A$24,0)),"Rule not found")))</f>
        <v/>
      </c>
      <c r="H67" s="18" t="n"/>
      <c r="I67" s="19" t="n"/>
      <c r="J67" s="18" t="n"/>
      <c r="K67" s="22" t="n"/>
      <c r="L67" s="18" t="n"/>
      <c r="M67" s="18" t="n"/>
      <c r="N67" s="18" t="n"/>
      <c r="O67" s="19" t="n"/>
      <c r="P67" s="23">
        <f>IF(OR($A67="",$I67="",$E67=""),"",IFERROR(IF(INDEX('Rules &amp; Lists'!$G$5:$G$24,MATCH($E67,'Rules &amp; Lists'!$A$5:$A$24,0))=0,"",EDATE($I67,INDEX('Rules &amp; Lists'!$G$5:$G$24,MATCH($E67,'Rules &amp; Lists'!$A$5:$A$24,0)))),""))</f>
        <v/>
      </c>
      <c r="Q67" s="24">
        <f>IF(OR($A67="",$C67=""),"",MAX(0,IF($O67&lt;&gt;"",$O67-$C67,TODAY()-$C67)))</f>
        <v/>
      </c>
      <c r="R67" s="20">
        <f>IF($A67="","",IF($E67="","Route Needed",IF($H67&lt;&gt;"Yes","Evidence Needed",IF($N67="On Hold","On Hold",IF(AND($P67&lt;&gt;"",$P67&lt;TODAY()),"Expired",IF($N67&lt;&gt;"Complete","Pending Review",IF($L67="Meets","Cleared",IF($L67="Does Not Meet","Not Cleared","Pending Review"))))))))</f>
        <v/>
      </c>
      <c r="S67" s="19" t="n"/>
      <c r="T67" s="25" t="n"/>
      <c r="U67" s="21">
        <f>IF($A67="","",TEXTJOIN(", ",TRUE,IF(COUNTIF($A$6:$A$205,$A67)&gt;1,"Duplicate Request ID",""),IF($B67="","Missing learner alias",""),IF($C67="","Missing request date",""),IF($D67="","Missing term",""),IF($E67="","Missing route",""),IF($F67="Unknown Route","Route not found",""),IF($H67="","Missing evidence received value",""),IF(AND($H67="Yes",$I67=""),"Missing evidence date",""),IF(AND($H67="No",$I67&lt;&gt;""),"Evidence date entered when evidence is No",""),IF(AND($H67="Yes",$L67=""),"Missing evidence assessment",""),IF(AND($N67="Complete",$O67=""),"Missing decision date",""),IF(AND($O67&lt;&gt;"",$N67&lt;&gt;"Complete"),"Decision date entered before review is Complete",""),IF(AND($L67="Meets",$H67&lt;&gt;"Yes"),"Meets assessment requires received evidence",""),IF(AND($L67="Does Not Meet",$H67&lt;&gt;"Yes"),"Does Not Meet assessment requires received evidence",""),IF(AND($N67="Complete",$L67="Pending"),"Complete review cannot have Pending assessment",""),IF(AND($C67&lt;&gt;"",$I67&lt;&gt;"",$I67&lt;$C67),"Evidence date precedes request date",""),IF(AND($C67&lt;&gt;"",$O67&lt;&gt;"",$O67&lt;$C67),"Decision date precedes request date",""),IF(AND($S67&lt;&gt;"",$S67&lt;$C67),"Follow-up date precedes request date",""),IF(AND($E67&lt;&gt;"",$H67="Yes",IFERROR(INDEX('Rules &amp; Lists'!$D$5:$D$24,MATCH($E67,'Rules &amp; Lists'!$A$5:$A$24,0)),"")="Grade",$J67=""),"Missing evidence grade",""),IF(AND($E67&lt;&gt;"",$H67="Yes",IFERROR(INDEX('Rules &amp; Lists'!$D$5:$D$24,MATCH($E67,'Rules &amp; Lists'!$A$5:$A$24,0)),"")="Score",$K67=""),"Missing evidence score","")))</f>
        <v/>
      </c>
    </row>
    <row r="68">
      <c r="A68" s="18" t="n"/>
      <c r="B68" s="18" t="n"/>
      <c r="C68" s="19" t="n"/>
      <c r="D68" s="18" t="n"/>
      <c r="E68" s="18" t="n"/>
      <c r="F68" s="20">
        <f>IF($A68="","",IF($E68="","",IFERROR(INDEX('Rules &amp; Lists'!$B$5:$B$24,MATCH($E68,'Rules &amp; Lists'!$A$5:$A$24,0)),"Unknown Route")))</f>
        <v/>
      </c>
      <c r="G68" s="21">
        <f>IF($A68="","",IF($E68="","",IFERROR(INDEX('Rules &amp; Lists'!$H$5:$H$24,MATCH($E68,'Rules &amp; Lists'!$A$5:$A$24,0)),"Rule not found")))</f>
        <v/>
      </c>
      <c r="H68" s="18" t="n"/>
      <c r="I68" s="19" t="n"/>
      <c r="J68" s="18" t="n"/>
      <c r="K68" s="22" t="n"/>
      <c r="L68" s="18" t="n"/>
      <c r="M68" s="18" t="n"/>
      <c r="N68" s="18" t="n"/>
      <c r="O68" s="19" t="n"/>
      <c r="P68" s="23">
        <f>IF(OR($A68="",$I68="",$E68=""),"",IFERROR(IF(INDEX('Rules &amp; Lists'!$G$5:$G$24,MATCH($E68,'Rules &amp; Lists'!$A$5:$A$24,0))=0,"",EDATE($I68,INDEX('Rules &amp; Lists'!$G$5:$G$24,MATCH($E68,'Rules &amp; Lists'!$A$5:$A$24,0)))),""))</f>
        <v/>
      </c>
      <c r="Q68" s="24">
        <f>IF(OR($A68="",$C68=""),"",MAX(0,IF($O68&lt;&gt;"",$O68-$C68,TODAY()-$C68)))</f>
        <v/>
      </c>
      <c r="R68" s="20">
        <f>IF($A68="","",IF($E68="","Route Needed",IF($H68&lt;&gt;"Yes","Evidence Needed",IF($N68="On Hold","On Hold",IF(AND($P68&lt;&gt;"",$P68&lt;TODAY()),"Expired",IF($N68&lt;&gt;"Complete","Pending Review",IF($L68="Meets","Cleared",IF($L68="Does Not Meet","Not Cleared","Pending Review"))))))))</f>
        <v/>
      </c>
      <c r="S68" s="19" t="n"/>
      <c r="T68" s="25" t="n"/>
      <c r="U68" s="21">
        <f>IF($A68="","",TEXTJOIN(", ",TRUE,IF(COUNTIF($A$6:$A$205,$A68)&gt;1,"Duplicate Request ID",""),IF($B68="","Missing learner alias",""),IF($C68="","Missing request date",""),IF($D68="","Missing term",""),IF($E68="","Missing route",""),IF($F68="Unknown Route","Route not found",""),IF($H68="","Missing evidence received value",""),IF(AND($H68="Yes",$I68=""),"Missing evidence date",""),IF(AND($H68="No",$I68&lt;&gt;""),"Evidence date entered when evidence is No",""),IF(AND($H68="Yes",$L68=""),"Missing evidence assessment",""),IF(AND($N68="Complete",$O68=""),"Missing decision date",""),IF(AND($O68&lt;&gt;"",$N68&lt;&gt;"Complete"),"Decision date entered before review is Complete",""),IF(AND($L68="Meets",$H68&lt;&gt;"Yes"),"Meets assessment requires received evidence",""),IF(AND($L68="Does Not Meet",$H68&lt;&gt;"Yes"),"Does Not Meet assessment requires received evidence",""),IF(AND($N68="Complete",$L68="Pending"),"Complete review cannot have Pending assessment",""),IF(AND($C68&lt;&gt;"",$I68&lt;&gt;"",$I68&lt;$C68),"Evidence date precedes request date",""),IF(AND($C68&lt;&gt;"",$O68&lt;&gt;"",$O68&lt;$C68),"Decision date precedes request date",""),IF(AND($S68&lt;&gt;"",$S68&lt;$C68),"Follow-up date precedes request date",""),IF(AND($E68&lt;&gt;"",$H68="Yes",IFERROR(INDEX('Rules &amp; Lists'!$D$5:$D$24,MATCH($E68,'Rules &amp; Lists'!$A$5:$A$24,0)),"")="Grade",$J68=""),"Missing evidence grade",""),IF(AND($E68&lt;&gt;"",$H68="Yes",IFERROR(INDEX('Rules &amp; Lists'!$D$5:$D$24,MATCH($E68,'Rules &amp; Lists'!$A$5:$A$24,0)),"")="Score",$K68=""),"Missing evidence score","")))</f>
        <v/>
      </c>
    </row>
    <row r="69">
      <c r="A69" s="18" t="n"/>
      <c r="B69" s="18" t="n"/>
      <c r="C69" s="19" t="n"/>
      <c r="D69" s="18" t="n"/>
      <c r="E69" s="18" t="n"/>
      <c r="F69" s="20">
        <f>IF($A69="","",IF($E69="","",IFERROR(INDEX('Rules &amp; Lists'!$B$5:$B$24,MATCH($E69,'Rules &amp; Lists'!$A$5:$A$24,0)),"Unknown Route")))</f>
        <v/>
      </c>
      <c r="G69" s="21">
        <f>IF($A69="","",IF($E69="","",IFERROR(INDEX('Rules &amp; Lists'!$H$5:$H$24,MATCH($E69,'Rules &amp; Lists'!$A$5:$A$24,0)),"Rule not found")))</f>
        <v/>
      </c>
      <c r="H69" s="18" t="n"/>
      <c r="I69" s="19" t="n"/>
      <c r="J69" s="18" t="n"/>
      <c r="K69" s="22" t="n"/>
      <c r="L69" s="18" t="n"/>
      <c r="M69" s="18" t="n"/>
      <c r="N69" s="18" t="n"/>
      <c r="O69" s="19" t="n"/>
      <c r="P69" s="23">
        <f>IF(OR($A69="",$I69="",$E69=""),"",IFERROR(IF(INDEX('Rules &amp; Lists'!$G$5:$G$24,MATCH($E69,'Rules &amp; Lists'!$A$5:$A$24,0))=0,"",EDATE($I69,INDEX('Rules &amp; Lists'!$G$5:$G$24,MATCH($E69,'Rules &amp; Lists'!$A$5:$A$24,0)))),""))</f>
        <v/>
      </c>
      <c r="Q69" s="24">
        <f>IF(OR($A69="",$C69=""),"",MAX(0,IF($O69&lt;&gt;"",$O69-$C69,TODAY()-$C69)))</f>
        <v/>
      </c>
      <c r="R69" s="20">
        <f>IF($A69="","",IF($E69="","Route Needed",IF($H69&lt;&gt;"Yes","Evidence Needed",IF($N69="On Hold","On Hold",IF(AND($P69&lt;&gt;"",$P69&lt;TODAY()),"Expired",IF($N69&lt;&gt;"Complete","Pending Review",IF($L69="Meets","Cleared",IF($L69="Does Not Meet","Not Cleared","Pending Review"))))))))</f>
        <v/>
      </c>
      <c r="S69" s="19" t="n"/>
      <c r="T69" s="25" t="n"/>
      <c r="U69" s="21">
        <f>IF($A69="","",TEXTJOIN(", ",TRUE,IF(COUNTIF($A$6:$A$205,$A69)&gt;1,"Duplicate Request ID",""),IF($B69="","Missing learner alias",""),IF($C69="","Missing request date",""),IF($D69="","Missing term",""),IF($E69="","Missing route",""),IF($F69="Unknown Route","Route not found",""),IF($H69="","Missing evidence received value",""),IF(AND($H69="Yes",$I69=""),"Missing evidence date",""),IF(AND($H69="No",$I69&lt;&gt;""),"Evidence date entered when evidence is No",""),IF(AND($H69="Yes",$L69=""),"Missing evidence assessment",""),IF(AND($N69="Complete",$O69=""),"Missing decision date",""),IF(AND($O69&lt;&gt;"",$N69&lt;&gt;"Complete"),"Decision date entered before review is Complete",""),IF(AND($L69="Meets",$H69&lt;&gt;"Yes"),"Meets assessment requires received evidence",""),IF(AND($L69="Does Not Meet",$H69&lt;&gt;"Yes"),"Does Not Meet assessment requires received evidence",""),IF(AND($N69="Complete",$L69="Pending"),"Complete review cannot have Pending assessment",""),IF(AND($C69&lt;&gt;"",$I69&lt;&gt;"",$I69&lt;$C69),"Evidence date precedes request date",""),IF(AND($C69&lt;&gt;"",$O69&lt;&gt;"",$O69&lt;$C69),"Decision date precedes request date",""),IF(AND($S69&lt;&gt;"",$S69&lt;$C69),"Follow-up date precedes request date",""),IF(AND($E69&lt;&gt;"",$H69="Yes",IFERROR(INDEX('Rules &amp; Lists'!$D$5:$D$24,MATCH($E69,'Rules &amp; Lists'!$A$5:$A$24,0)),"")="Grade",$J69=""),"Missing evidence grade",""),IF(AND($E69&lt;&gt;"",$H69="Yes",IFERROR(INDEX('Rules &amp; Lists'!$D$5:$D$24,MATCH($E69,'Rules &amp; Lists'!$A$5:$A$24,0)),"")="Score",$K69=""),"Missing evidence score","")))</f>
        <v/>
      </c>
    </row>
    <row r="70">
      <c r="A70" s="18" t="n"/>
      <c r="B70" s="18" t="n"/>
      <c r="C70" s="19" t="n"/>
      <c r="D70" s="18" t="n"/>
      <c r="E70" s="18" t="n"/>
      <c r="F70" s="20">
        <f>IF($A70="","",IF($E70="","",IFERROR(INDEX('Rules &amp; Lists'!$B$5:$B$24,MATCH($E70,'Rules &amp; Lists'!$A$5:$A$24,0)),"Unknown Route")))</f>
        <v/>
      </c>
      <c r="G70" s="21">
        <f>IF($A70="","",IF($E70="","",IFERROR(INDEX('Rules &amp; Lists'!$H$5:$H$24,MATCH($E70,'Rules &amp; Lists'!$A$5:$A$24,0)),"Rule not found")))</f>
        <v/>
      </c>
      <c r="H70" s="18" t="n"/>
      <c r="I70" s="19" t="n"/>
      <c r="J70" s="18" t="n"/>
      <c r="K70" s="22" t="n"/>
      <c r="L70" s="18" t="n"/>
      <c r="M70" s="18" t="n"/>
      <c r="N70" s="18" t="n"/>
      <c r="O70" s="19" t="n"/>
      <c r="P70" s="23">
        <f>IF(OR($A70="",$I70="",$E70=""),"",IFERROR(IF(INDEX('Rules &amp; Lists'!$G$5:$G$24,MATCH($E70,'Rules &amp; Lists'!$A$5:$A$24,0))=0,"",EDATE($I70,INDEX('Rules &amp; Lists'!$G$5:$G$24,MATCH($E70,'Rules &amp; Lists'!$A$5:$A$24,0)))),""))</f>
        <v/>
      </c>
      <c r="Q70" s="24">
        <f>IF(OR($A70="",$C70=""),"",MAX(0,IF($O70&lt;&gt;"",$O70-$C70,TODAY()-$C70)))</f>
        <v/>
      </c>
      <c r="R70" s="20">
        <f>IF($A70="","",IF($E70="","Route Needed",IF($H70&lt;&gt;"Yes","Evidence Needed",IF($N70="On Hold","On Hold",IF(AND($P70&lt;&gt;"",$P70&lt;TODAY()),"Expired",IF($N70&lt;&gt;"Complete","Pending Review",IF($L70="Meets","Cleared",IF($L70="Does Not Meet","Not Cleared","Pending Review"))))))))</f>
        <v/>
      </c>
      <c r="S70" s="19" t="n"/>
      <c r="T70" s="25" t="n"/>
      <c r="U70" s="21">
        <f>IF($A70="","",TEXTJOIN(", ",TRUE,IF(COUNTIF($A$6:$A$205,$A70)&gt;1,"Duplicate Request ID",""),IF($B70="","Missing learner alias",""),IF($C70="","Missing request date",""),IF($D70="","Missing term",""),IF($E70="","Missing route",""),IF($F70="Unknown Route","Route not found",""),IF($H70="","Missing evidence received value",""),IF(AND($H70="Yes",$I70=""),"Missing evidence date",""),IF(AND($H70="No",$I70&lt;&gt;""),"Evidence date entered when evidence is No",""),IF(AND($H70="Yes",$L70=""),"Missing evidence assessment",""),IF(AND($N70="Complete",$O70=""),"Missing decision date",""),IF(AND($O70&lt;&gt;"",$N70&lt;&gt;"Complete"),"Decision date entered before review is Complete",""),IF(AND($L70="Meets",$H70&lt;&gt;"Yes"),"Meets assessment requires received evidence",""),IF(AND($L70="Does Not Meet",$H70&lt;&gt;"Yes"),"Does Not Meet assessment requires received evidence",""),IF(AND($N70="Complete",$L70="Pending"),"Complete review cannot have Pending assessment",""),IF(AND($C70&lt;&gt;"",$I70&lt;&gt;"",$I70&lt;$C70),"Evidence date precedes request date",""),IF(AND($C70&lt;&gt;"",$O70&lt;&gt;"",$O70&lt;$C70),"Decision date precedes request date",""),IF(AND($S70&lt;&gt;"",$S70&lt;$C70),"Follow-up date precedes request date",""),IF(AND($E70&lt;&gt;"",$H70="Yes",IFERROR(INDEX('Rules &amp; Lists'!$D$5:$D$24,MATCH($E70,'Rules &amp; Lists'!$A$5:$A$24,0)),"")="Grade",$J70=""),"Missing evidence grade",""),IF(AND($E70&lt;&gt;"",$H70="Yes",IFERROR(INDEX('Rules &amp; Lists'!$D$5:$D$24,MATCH($E70,'Rules &amp; Lists'!$A$5:$A$24,0)),"")="Score",$K70=""),"Missing evidence score","")))</f>
        <v/>
      </c>
    </row>
    <row r="71">
      <c r="A71" s="18" t="n"/>
      <c r="B71" s="18" t="n"/>
      <c r="C71" s="19" t="n"/>
      <c r="D71" s="18" t="n"/>
      <c r="E71" s="18" t="n"/>
      <c r="F71" s="20">
        <f>IF($A71="","",IF($E71="","",IFERROR(INDEX('Rules &amp; Lists'!$B$5:$B$24,MATCH($E71,'Rules &amp; Lists'!$A$5:$A$24,0)),"Unknown Route")))</f>
        <v/>
      </c>
      <c r="G71" s="21">
        <f>IF($A71="","",IF($E71="","",IFERROR(INDEX('Rules &amp; Lists'!$H$5:$H$24,MATCH($E71,'Rules &amp; Lists'!$A$5:$A$24,0)),"Rule not found")))</f>
        <v/>
      </c>
      <c r="H71" s="18" t="n"/>
      <c r="I71" s="19" t="n"/>
      <c r="J71" s="18" t="n"/>
      <c r="K71" s="22" t="n"/>
      <c r="L71" s="18" t="n"/>
      <c r="M71" s="18" t="n"/>
      <c r="N71" s="18" t="n"/>
      <c r="O71" s="19" t="n"/>
      <c r="P71" s="23">
        <f>IF(OR($A71="",$I71="",$E71=""),"",IFERROR(IF(INDEX('Rules &amp; Lists'!$G$5:$G$24,MATCH($E71,'Rules &amp; Lists'!$A$5:$A$24,0))=0,"",EDATE($I71,INDEX('Rules &amp; Lists'!$G$5:$G$24,MATCH($E71,'Rules &amp; Lists'!$A$5:$A$24,0)))),""))</f>
        <v/>
      </c>
      <c r="Q71" s="24">
        <f>IF(OR($A71="",$C71=""),"",MAX(0,IF($O71&lt;&gt;"",$O71-$C71,TODAY()-$C71)))</f>
        <v/>
      </c>
      <c r="R71" s="20">
        <f>IF($A71="","",IF($E71="","Route Needed",IF($H71&lt;&gt;"Yes","Evidence Needed",IF($N71="On Hold","On Hold",IF(AND($P71&lt;&gt;"",$P71&lt;TODAY()),"Expired",IF($N71&lt;&gt;"Complete","Pending Review",IF($L71="Meets","Cleared",IF($L71="Does Not Meet","Not Cleared","Pending Review"))))))))</f>
        <v/>
      </c>
      <c r="S71" s="19" t="n"/>
      <c r="T71" s="25" t="n"/>
      <c r="U71" s="21">
        <f>IF($A71="","",TEXTJOIN(", ",TRUE,IF(COUNTIF($A$6:$A$205,$A71)&gt;1,"Duplicate Request ID",""),IF($B71="","Missing learner alias",""),IF($C71="","Missing request date",""),IF($D71="","Missing term",""),IF($E71="","Missing route",""),IF($F71="Unknown Route","Route not found",""),IF($H71="","Missing evidence received value",""),IF(AND($H71="Yes",$I71=""),"Missing evidence date",""),IF(AND($H71="No",$I71&lt;&gt;""),"Evidence date entered when evidence is No",""),IF(AND($H71="Yes",$L71=""),"Missing evidence assessment",""),IF(AND($N71="Complete",$O71=""),"Missing decision date",""),IF(AND($O71&lt;&gt;"",$N71&lt;&gt;"Complete"),"Decision date entered before review is Complete",""),IF(AND($L71="Meets",$H71&lt;&gt;"Yes"),"Meets assessment requires received evidence",""),IF(AND($L71="Does Not Meet",$H71&lt;&gt;"Yes"),"Does Not Meet assessment requires received evidence",""),IF(AND($N71="Complete",$L71="Pending"),"Complete review cannot have Pending assessment",""),IF(AND($C71&lt;&gt;"",$I71&lt;&gt;"",$I71&lt;$C71),"Evidence date precedes request date",""),IF(AND($C71&lt;&gt;"",$O71&lt;&gt;"",$O71&lt;$C71),"Decision date precedes request date",""),IF(AND($S71&lt;&gt;"",$S71&lt;$C71),"Follow-up date precedes request date",""),IF(AND($E71&lt;&gt;"",$H71="Yes",IFERROR(INDEX('Rules &amp; Lists'!$D$5:$D$24,MATCH($E71,'Rules &amp; Lists'!$A$5:$A$24,0)),"")="Grade",$J71=""),"Missing evidence grade",""),IF(AND($E71&lt;&gt;"",$H71="Yes",IFERROR(INDEX('Rules &amp; Lists'!$D$5:$D$24,MATCH($E71,'Rules &amp; Lists'!$A$5:$A$24,0)),"")="Score",$K71=""),"Missing evidence score","")))</f>
        <v/>
      </c>
    </row>
    <row r="72">
      <c r="A72" s="18" t="n"/>
      <c r="B72" s="18" t="n"/>
      <c r="C72" s="19" t="n"/>
      <c r="D72" s="18" t="n"/>
      <c r="E72" s="18" t="n"/>
      <c r="F72" s="20">
        <f>IF($A72="","",IF($E72="","",IFERROR(INDEX('Rules &amp; Lists'!$B$5:$B$24,MATCH($E72,'Rules &amp; Lists'!$A$5:$A$24,0)),"Unknown Route")))</f>
        <v/>
      </c>
      <c r="G72" s="21">
        <f>IF($A72="","",IF($E72="","",IFERROR(INDEX('Rules &amp; Lists'!$H$5:$H$24,MATCH($E72,'Rules &amp; Lists'!$A$5:$A$24,0)),"Rule not found")))</f>
        <v/>
      </c>
      <c r="H72" s="18" t="n"/>
      <c r="I72" s="19" t="n"/>
      <c r="J72" s="18" t="n"/>
      <c r="K72" s="22" t="n"/>
      <c r="L72" s="18" t="n"/>
      <c r="M72" s="18" t="n"/>
      <c r="N72" s="18" t="n"/>
      <c r="O72" s="19" t="n"/>
      <c r="P72" s="23">
        <f>IF(OR($A72="",$I72="",$E72=""),"",IFERROR(IF(INDEX('Rules &amp; Lists'!$G$5:$G$24,MATCH($E72,'Rules &amp; Lists'!$A$5:$A$24,0))=0,"",EDATE($I72,INDEX('Rules &amp; Lists'!$G$5:$G$24,MATCH($E72,'Rules &amp; Lists'!$A$5:$A$24,0)))),""))</f>
        <v/>
      </c>
      <c r="Q72" s="24">
        <f>IF(OR($A72="",$C72=""),"",MAX(0,IF($O72&lt;&gt;"",$O72-$C72,TODAY()-$C72)))</f>
        <v/>
      </c>
      <c r="R72" s="20">
        <f>IF($A72="","",IF($E72="","Route Needed",IF($H72&lt;&gt;"Yes","Evidence Needed",IF($N72="On Hold","On Hold",IF(AND($P72&lt;&gt;"",$P72&lt;TODAY()),"Expired",IF($N72&lt;&gt;"Complete","Pending Review",IF($L72="Meets","Cleared",IF($L72="Does Not Meet","Not Cleared","Pending Review"))))))))</f>
        <v/>
      </c>
      <c r="S72" s="19" t="n"/>
      <c r="T72" s="25" t="n"/>
      <c r="U72" s="21">
        <f>IF($A72="","",TEXTJOIN(", ",TRUE,IF(COUNTIF($A$6:$A$205,$A72)&gt;1,"Duplicate Request ID",""),IF($B72="","Missing learner alias",""),IF($C72="","Missing request date",""),IF($D72="","Missing term",""),IF($E72="","Missing route",""),IF($F72="Unknown Route","Route not found",""),IF($H72="","Missing evidence received value",""),IF(AND($H72="Yes",$I72=""),"Missing evidence date",""),IF(AND($H72="No",$I72&lt;&gt;""),"Evidence date entered when evidence is No",""),IF(AND($H72="Yes",$L72=""),"Missing evidence assessment",""),IF(AND($N72="Complete",$O72=""),"Missing decision date",""),IF(AND($O72&lt;&gt;"",$N72&lt;&gt;"Complete"),"Decision date entered before review is Complete",""),IF(AND($L72="Meets",$H72&lt;&gt;"Yes"),"Meets assessment requires received evidence",""),IF(AND($L72="Does Not Meet",$H72&lt;&gt;"Yes"),"Does Not Meet assessment requires received evidence",""),IF(AND($N72="Complete",$L72="Pending"),"Complete review cannot have Pending assessment",""),IF(AND($C72&lt;&gt;"",$I72&lt;&gt;"",$I72&lt;$C72),"Evidence date precedes request date",""),IF(AND($C72&lt;&gt;"",$O72&lt;&gt;"",$O72&lt;$C72),"Decision date precedes request date",""),IF(AND($S72&lt;&gt;"",$S72&lt;$C72),"Follow-up date precedes request date",""),IF(AND($E72&lt;&gt;"",$H72="Yes",IFERROR(INDEX('Rules &amp; Lists'!$D$5:$D$24,MATCH($E72,'Rules &amp; Lists'!$A$5:$A$24,0)),"")="Grade",$J72=""),"Missing evidence grade",""),IF(AND($E72&lt;&gt;"",$H72="Yes",IFERROR(INDEX('Rules &amp; Lists'!$D$5:$D$24,MATCH($E72,'Rules &amp; Lists'!$A$5:$A$24,0)),"")="Score",$K72=""),"Missing evidence score","")))</f>
        <v/>
      </c>
    </row>
    <row r="73">
      <c r="A73" s="18" t="n"/>
      <c r="B73" s="18" t="n"/>
      <c r="C73" s="19" t="n"/>
      <c r="D73" s="18" t="n"/>
      <c r="E73" s="18" t="n"/>
      <c r="F73" s="20">
        <f>IF($A73="","",IF($E73="","",IFERROR(INDEX('Rules &amp; Lists'!$B$5:$B$24,MATCH($E73,'Rules &amp; Lists'!$A$5:$A$24,0)),"Unknown Route")))</f>
        <v/>
      </c>
      <c r="G73" s="21">
        <f>IF($A73="","",IF($E73="","",IFERROR(INDEX('Rules &amp; Lists'!$H$5:$H$24,MATCH($E73,'Rules &amp; Lists'!$A$5:$A$24,0)),"Rule not found")))</f>
        <v/>
      </c>
      <c r="H73" s="18" t="n"/>
      <c r="I73" s="19" t="n"/>
      <c r="J73" s="18" t="n"/>
      <c r="K73" s="22" t="n"/>
      <c r="L73" s="18" t="n"/>
      <c r="M73" s="18" t="n"/>
      <c r="N73" s="18" t="n"/>
      <c r="O73" s="19" t="n"/>
      <c r="P73" s="23">
        <f>IF(OR($A73="",$I73="",$E73=""),"",IFERROR(IF(INDEX('Rules &amp; Lists'!$G$5:$G$24,MATCH($E73,'Rules &amp; Lists'!$A$5:$A$24,0))=0,"",EDATE($I73,INDEX('Rules &amp; Lists'!$G$5:$G$24,MATCH($E73,'Rules &amp; Lists'!$A$5:$A$24,0)))),""))</f>
        <v/>
      </c>
      <c r="Q73" s="24">
        <f>IF(OR($A73="",$C73=""),"",MAX(0,IF($O73&lt;&gt;"",$O73-$C73,TODAY()-$C73)))</f>
        <v/>
      </c>
      <c r="R73" s="20">
        <f>IF($A73="","",IF($E73="","Route Needed",IF($H73&lt;&gt;"Yes","Evidence Needed",IF($N73="On Hold","On Hold",IF(AND($P73&lt;&gt;"",$P73&lt;TODAY()),"Expired",IF($N73&lt;&gt;"Complete","Pending Review",IF($L73="Meets","Cleared",IF($L73="Does Not Meet","Not Cleared","Pending Review"))))))))</f>
        <v/>
      </c>
      <c r="S73" s="19" t="n"/>
      <c r="T73" s="25" t="n"/>
      <c r="U73" s="21">
        <f>IF($A73="","",TEXTJOIN(", ",TRUE,IF(COUNTIF($A$6:$A$205,$A73)&gt;1,"Duplicate Request ID",""),IF($B73="","Missing learner alias",""),IF($C73="","Missing request date",""),IF($D73="","Missing term",""),IF($E73="","Missing route",""),IF($F73="Unknown Route","Route not found",""),IF($H73="","Missing evidence received value",""),IF(AND($H73="Yes",$I73=""),"Missing evidence date",""),IF(AND($H73="No",$I73&lt;&gt;""),"Evidence date entered when evidence is No",""),IF(AND($H73="Yes",$L73=""),"Missing evidence assessment",""),IF(AND($N73="Complete",$O73=""),"Missing decision date",""),IF(AND($O73&lt;&gt;"",$N73&lt;&gt;"Complete"),"Decision date entered before review is Complete",""),IF(AND($L73="Meets",$H73&lt;&gt;"Yes"),"Meets assessment requires received evidence",""),IF(AND($L73="Does Not Meet",$H73&lt;&gt;"Yes"),"Does Not Meet assessment requires received evidence",""),IF(AND($N73="Complete",$L73="Pending"),"Complete review cannot have Pending assessment",""),IF(AND($C73&lt;&gt;"",$I73&lt;&gt;"",$I73&lt;$C73),"Evidence date precedes request date",""),IF(AND($C73&lt;&gt;"",$O73&lt;&gt;"",$O73&lt;$C73),"Decision date precedes request date",""),IF(AND($S73&lt;&gt;"",$S73&lt;$C73),"Follow-up date precedes request date",""),IF(AND($E73&lt;&gt;"",$H73="Yes",IFERROR(INDEX('Rules &amp; Lists'!$D$5:$D$24,MATCH($E73,'Rules &amp; Lists'!$A$5:$A$24,0)),"")="Grade",$J73=""),"Missing evidence grade",""),IF(AND($E73&lt;&gt;"",$H73="Yes",IFERROR(INDEX('Rules &amp; Lists'!$D$5:$D$24,MATCH($E73,'Rules &amp; Lists'!$A$5:$A$24,0)),"")="Score",$K73=""),"Missing evidence score","")))</f>
        <v/>
      </c>
    </row>
    <row r="74">
      <c r="A74" s="18" t="n"/>
      <c r="B74" s="18" t="n"/>
      <c r="C74" s="19" t="n"/>
      <c r="D74" s="18" t="n"/>
      <c r="E74" s="18" t="n"/>
      <c r="F74" s="20">
        <f>IF($A74="","",IF($E74="","",IFERROR(INDEX('Rules &amp; Lists'!$B$5:$B$24,MATCH($E74,'Rules &amp; Lists'!$A$5:$A$24,0)),"Unknown Route")))</f>
        <v/>
      </c>
      <c r="G74" s="21">
        <f>IF($A74="","",IF($E74="","",IFERROR(INDEX('Rules &amp; Lists'!$H$5:$H$24,MATCH($E74,'Rules &amp; Lists'!$A$5:$A$24,0)),"Rule not found")))</f>
        <v/>
      </c>
      <c r="H74" s="18" t="n"/>
      <c r="I74" s="19" t="n"/>
      <c r="J74" s="18" t="n"/>
      <c r="K74" s="22" t="n"/>
      <c r="L74" s="18" t="n"/>
      <c r="M74" s="18" t="n"/>
      <c r="N74" s="18" t="n"/>
      <c r="O74" s="19" t="n"/>
      <c r="P74" s="23">
        <f>IF(OR($A74="",$I74="",$E74=""),"",IFERROR(IF(INDEX('Rules &amp; Lists'!$G$5:$G$24,MATCH($E74,'Rules &amp; Lists'!$A$5:$A$24,0))=0,"",EDATE($I74,INDEX('Rules &amp; Lists'!$G$5:$G$24,MATCH($E74,'Rules &amp; Lists'!$A$5:$A$24,0)))),""))</f>
        <v/>
      </c>
      <c r="Q74" s="24">
        <f>IF(OR($A74="",$C74=""),"",MAX(0,IF($O74&lt;&gt;"",$O74-$C74,TODAY()-$C74)))</f>
        <v/>
      </c>
      <c r="R74" s="20">
        <f>IF($A74="","",IF($E74="","Route Needed",IF($H74&lt;&gt;"Yes","Evidence Needed",IF($N74="On Hold","On Hold",IF(AND($P74&lt;&gt;"",$P74&lt;TODAY()),"Expired",IF($N74&lt;&gt;"Complete","Pending Review",IF($L74="Meets","Cleared",IF($L74="Does Not Meet","Not Cleared","Pending Review"))))))))</f>
        <v/>
      </c>
      <c r="S74" s="19" t="n"/>
      <c r="T74" s="25" t="n"/>
      <c r="U74" s="21">
        <f>IF($A74="","",TEXTJOIN(", ",TRUE,IF(COUNTIF($A$6:$A$205,$A74)&gt;1,"Duplicate Request ID",""),IF($B74="","Missing learner alias",""),IF($C74="","Missing request date",""),IF($D74="","Missing term",""),IF($E74="","Missing route",""),IF($F74="Unknown Route","Route not found",""),IF($H74="","Missing evidence received value",""),IF(AND($H74="Yes",$I74=""),"Missing evidence date",""),IF(AND($H74="No",$I74&lt;&gt;""),"Evidence date entered when evidence is No",""),IF(AND($H74="Yes",$L74=""),"Missing evidence assessment",""),IF(AND($N74="Complete",$O74=""),"Missing decision date",""),IF(AND($O74&lt;&gt;"",$N74&lt;&gt;"Complete"),"Decision date entered before review is Complete",""),IF(AND($L74="Meets",$H74&lt;&gt;"Yes"),"Meets assessment requires received evidence",""),IF(AND($L74="Does Not Meet",$H74&lt;&gt;"Yes"),"Does Not Meet assessment requires received evidence",""),IF(AND($N74="Complete",$L74="Pending"),"Complete review cannot have Pending assessment",""),IF(AND($C74&lt;&gt;"",$I74&lt;&gt;"",$I74&lt;$C74),"Evidence date precedes request date",""),IF(AND($C74&lt;&gt;"",$O74&lt;&gt;"",$O74&lt;$C74),"Decision date precedes request date",""),IF(AND($S74&lt;&gt;"",$S74&lt;$C74),"Follow-up date precedes request date",""),IF(AND($E74&lt;&gt;"",$H74="Yes",IFERROR(INDEX('Rules &amp; Lists'!$D$5:$D$24,MATCH($E74,'Rules &amp; Lists'!$A$5:$A$24,0)),"")="Grade",$J74=""),"Missing evidence grade",""),IF(AND($E74&lt;&gt;"",$H74="Yes",IFERROR(INDEX('Rules &amp; Lists'!$D$5:$D$24,MATCH($E74,'Rules &amp; Lists'!$A$5:$A$24,0)),"")="Score",$K74=""),"Missing evidence score","")))</f>
        <v/>
      </c>
    </row>
    <row r="75">
      <c r="A75" s="18" t="n"/>
      <c r="B75" s="18" t="n"/>
      <c r="C75" s="19" t="n"/>
      <c r="D75" s="18" t="n"/>
      <c r="E75" s="18" t="n"/>
      <c r="F75" s="20">
        <f>IF($A75="","",IF($E75="","",IFERROR(INDEX('Rules &amp; Lists'!$B$5:$B$24,MATCH($E75,'Rules &amp; Lists'!$A$5:$A$24,0)),"Unknown Route")))</f>
        <v/>
      </c>
      <c r="G75" s="21">
        <f>IF($A75="","",IF($E75="","",IFERROR(INDEX('Rules &amp; Lists'!$H$5:$H$24,MATCH($E75,'Rules &amp; Lists'!$A$5:$A$24,0)),"Rule not found")))</f>
        <v/>
      </c>
      <c r="H75" s="18" t="n"/>
      <c r="I75" s="19" t="n"/>
      <c r="J75" s="18" t="n"/>
      <c r="K75" s="22" t="n"/>
      <c r="L75" s="18" t="n"/>
      <c r="M75" s="18" t="n"/>
      <c r="N75" s="18" t="n"/>
      <c r="O75" s="19" t="n"/>
      <c r="P75" s="23">
        <f>IF(OR($A75="",$I75="",$E75=""),"",IFERROR(IF(INDEX('Rules &amp; Lists'!$G$5:$G$24,MATCH($E75,'Rules &amp; Lists'!$A$5:$A$24,0))=0,"",EDATE($I75,INDEX('Rules &amp; Lists'!$G$5:$G$24,MATCH($E75,'Rules &amp; Lists'!$A$5:$A$24,0)))),""))</f>
        <v/>
      </c>
      <c r="Q75" s="24">
        <f>IF(OR($A75="",$C75=""),"",MAX(0,IF($O75&lt;&gt;"",$O75-$C75,TODAY()-$C75)))</f>
        <v/>
      </c>
      <c r="R75" s="20">
        <f>IF($A75="","",IF($E75="","Route Needed",IF($H75&lt;&gt;"Yes","Evidence Needed",IF($N75="On Hold","On Hold",IF(AND($P75&lt;&gt;"",$P75&lt;TODAY()),"Expired",IF($N75&lt;&gt;"Complete","Pending Review",IF($L75="Meets","Cleared",IF($L75="Does Not Meet","Not Cleared","Pending Review"))))))))</f>
        <v/>
      </c>
      <c r="S75" s="19" t="n"/>
      <c r="T75" s="25" t="n"/>
      <c r="U75" s="21">
        <f>IF($A75="","",TEXTJOIN(", ",TRUE,IF(COUNTIF($A$6:$A$205,$A75)&gt;1,"Duplicate Request ID",""),IF($B75="","Missing learner alias",""),IF($C75="","Missing request date",""),IF($D75="","Missing term",""),IF($E75="","Missing route",""),IF($F75="Unknown Route","Route not found",""),IF($H75="","Missing evidence received value",""),IF(AND($H75="Yes",$I75=""),"Missing evidence date",""),IF(AND($H75="No",$I75&lt;&gt;""),"Evidence date entered when evidence is No",""),IF(AND($H75="Yes",$L75=""),"Missing evidence assessment",""),IF(AND($N75="Complete",$O75=""),"Missing decision date",""),IF(AND($O75&lt;&gt;"",$N75&lt;&gt;"Complete"),"Decision date entered before review is Complete",""),IF(AND($L75="Meets",$H75&lt;&gt;"Yes"),"Meets assessment requires received evidence",""),IF(AND($L75="Does Not Meet",$H75&lt;&gt;"Yes"),"Does Not Meet assessment requires received evidence",""),IF(AND($N75="Complete",$L75="Pending"),"Complete review cannot have Pending assessment",""),IF(AND($C75&lt;&gt;"",$I75&lt;&gt;"",$I75&lt;$C75),"Evidence date precedes request date",""),IF(AND($C75&lt;&gt;"",$O75&lt;&gt;"",$O75&lt;$C75),"Decision date precedes request date",""),IF(AND($S75&lt;&gt;"",$S75&lt;$C75),"Follow-up date precedes request date",""),IF(AND($E75&lt;&gt;"",$H75="Yes",IFERROR(INDEX('Rules &amp; Lists'!$D$5:$D$24,MATCH($E75,'Rules &amp; Lists'!$A$5:$A$24,0)),"")="Grade",$J75=""),"Missing evidence grade",""),IF(AND($E75&lt;&gt;"",$H75="Yes",IFERROR(INDEX('Rules &amp; Lists'!$D$5:$D$24,MATCH($E75,'Rules &amp; Lists'!$A$5:$A$24,0)),"")="Score",$K75=""),"Missing evidence score","")))</f>
        <v/>
      </c>
    </row>
    <row r="76">
      <c r="A76" s="18" t="n"/>
      <c r="B76" s="18" t="n"/>
      <c r="C76" s="19" t="n"/>
      <c r="D76" s="18" t="n"/>
      <c r="E76" s="18" t="n"/>
      <c r="F76" s="20">
        <f>IF($A76="","",IF($E76="","",IFERROR(INDEX('Rules &amp; Lists'!$B$5:$B$24,MATCH($E76,'Rules &amp; Lists'!$A$5:$A$24,0)),"Unknown Route")))</f>
        <v/>
      </c>
      <c r="G76" s="21">
        <f>IF($A76="","",IF($E76="","",IFERROR(INDEX('Rules &amp; Lists'!$H$5:$H$24,MATCH($E76,'Rules &amp; Lists'!$A$5:$A$24,0)),"Rule not found")))</f>
        <v/>
      </c>
      <c r="H76" s="18" t="n"/>
      <c r="I76" s="19" t="n"/>
      <c r="J76" s="18" t="n"/>
      <c r="K76" s="22" t="n"/>
      <c r="L76" s="18" t="n"/>
      <c r="M76" s="18" t="n"/>
      <c r="N76" s="18" t="n"/>
      <c r="O76" s="19" t="n"/>
      <c r="P76" s="23">
        <f>IF(OR($A76="",$I76="",$E76=""),"",IFERROR(IF(INDEX('Rules &amp; Lists'!$G$5:$G$24,MATCH($E76,'Rules &amp; Lists'!$A$5:$A$24,0))=0,"",EDATE($I76,INDEX('Rules &amp; Lists'!$G$5:$G$24,MATCH($E76,'Rules &amp; Lists'!$A$5:$A$24,0)))),""))</f>
        <v/>
      </c>
      <c r="Q76" s="24">
        <f>IF(OR($A76="",$C76=""),"",MAX(0,IF($O76&lt;&gt;"",$O76-$C76,TODAY()-$C76)))</f>
        <v/>
      </c>
      <c r="R76" s="20">
        <f>IF($A76="","",IF($E76="","Route Needed",IF($H76&lt;&gt;"Yes","Evidence Needed",IF($N76="On Hold","On Hold",IF(AND($P76&lt;&gt;"",$P76&lt;TODAY()),"Expired",IF($N76&lt;&gt;"Complete","Pending Review",IF($L76="Meets","Cleared",IF($L76="Does Not Meet","Not Cleared","Pending Review"))))))))</f>
        <v/>
      </c>
      <c r="S76" s="19" t="n"/>
      <c r="T76" s="25" t="n"/>
      <c r="U76" s="21">
        <f>IF($A76="","",TEXTJOIN(", ",TRUE,IF(COUNTIF($A$6:$A$205,$A76)&gt;1,"Duplicate Request ID",""),IF($B76="","Missing learner alias",""),IF($C76="","Missing request date",""),IF($D76="","Missing term",""),IF($E76="","Missing route",""),IF($F76="Unknown Route","Route not found",""),IF($H76="","Missing evidence received value",""),IF(AND($H76="Yes",$I76=""),"Missing evidence date",""),IF(AND($H76="No",$I76&lt;&gt;""),"Evidence date entered when evidence is No",""),IF(AND($H76="Yes",$L76=""),"Missing evidence assessment",""),IF(AND($N76="Complete",$O76=""),"Missing decision date",""),IF(AND($O76&lt;&gt;"",$N76&lt;&gt;"Complete"),"Decision date entered before review is Complete",""),IF(AND($L76="Meets",$H76&lt;&gt;"Yes"),"Meets assessment requires received evidence",""),IF(AND($L76="Does Not Meet",$H76&lt;&gt;"Yes"),"Does Not Meet assessment requires received evidence",""),IF(AND($N76="Complete",$L76="Pending"),"Complete review cannot have Pending assessment",""),IF(AND($C76&lt;&gt;"",$I76&lt;&gt;"",$I76&lt;$C76),"Evidence date precedes request date",""),IF(AND($C76&lt;&gt;"",$O76&lt;&gt;"",$O76&lt;$C76),"Decision date precedes request date",""),IF(AND($S76&lt;&gt;"",$S76&lt;$C76),"Follow-up date precedes request date",""),IF(AND($E76&lt;&gt;"",$H76="Yes",IFERROR(INDEX('Rules &amp; Lists'!$D$5:$D$24,MATCH($E76,'Rules &amp; Lists'!$A$5:$A$24,0)),"")="Grade",$J76=""),"Missing evidence grade",""),IF(AND($E76&lt;&gt;"",$H76="Yes",IFERROR(INDEX('Rules &amp; Lists'!$D$5:$D$24,MATCH($E76,'Rules &amp; Lists'!$A$5:$A$24,0)),"")="Score",$K76=""),"Missing evidence score","")))</f>
        <v/>
      </c>
    </row>
    <row r="77">
      <c r="A77" s="18" t="n"/>
      <c r="B77" s="18" t="n"/>
      <c r="C77" s="19" t="n"/>
      <c r="D77" s="18" t="n"/>
      <c r="E77" s="18" t="n"/>
      <c r="F77" s="20">
        <f>IF($A77="","",IF($E77="","",IFERROR(INDEX('Rules &amp; Lists'!$B$5:$B$24,MATCH($E77,'Rules &amp; Lists'!$A$5:$A$24,0)),"Unknown Route")))</f>
        <v/>
      </c>
      <c r="G77" s="21">
        <f>IF($A77="","",IF($E77="","",IFERROR(INDEX('Rules &amp; Lists'!$H$5:$H$24,MATCH($E77,'Rules &amp; Lists'!$A$5:$A$24,0)),"Rule not found")))</f>
        <v/>
      </c>
      <c r="H77" s="18" t="n"/>
      <c r="I77" s="19" t="n"/>
      <c r="J77" s="18" t="n"/>
      <c r="K77" s="22" t="n"/>
      <c r="L77" s="18" t="n"/>
      <c r="M77" s="18" t="n"/>
      <c r="N77" s="18" t="n"/>
      <c r="O77" s="19" t="n"/>
      <c r="P77" s="23">
        <f>IF(OR($A77="",$I77="",$E77=""),"",IFERROR(IF(INDEX('Rules &amp; Lists'!$G$5:$G$24,MATCH($E77,'Rules &amp; Lists'!$A$5:$A$24,0))=0,"",EDATE($I77,INDEX('Rules &amp; Lists'!$G$5:$G$24,MATCH($E77,'Rules &amp; Lists'!$A$5:$A$24,0)))),""))</f>
        <v/>
      </c>
      <c r="Q77" s="24">
        <f>IF(OR($A77="",$C77=""),"",MAX(0,IF($O77&lt;&gt;"",$O77-$C77,TODAY()-$C77)))</f>
        <v/>
      </c>
      <c r="R77" s="20">
        <f>IF($A77="","",IF($E77="","Route Needed",IF($H77&lt;&gt;"Yes","Evidence Needed",IF($N77="On Hold","On Hold",IF(AND($P77&lt;&gt;"",$P77&lt;TODAY()),"Expired",IF($N77&lt;&gt;"Complete","Pending Review",IF($L77="Meets","Cleared",IF($L77="Does Not Meet","Not Cleared","Pending Review"))))))))</f>
        <v/>
      </c>
      <c r="S77" s="19" t="n"/>
      <c r="T77" s="25" t="n"/>
      <c r="U77" s="21">
        <f>IF($A77="","",TEXTJOIN(", ",TRUE,IF(COUNTIF($A$6:$A$205,$A77)&gt;1,"Duplicate Request ID",""),IF($B77="","Missing learner alias",""),IF($C77="","Missing request date",""),IF($D77="","Missing term",""),IF($E77="","Missing route",""),IF($F77="Unknown Route","Route not found",""),IF($H77="","Missing evidence received value",""),IF(AND($H77="Yes",$I77=""),"Missing evidence date",""),IF(AND($H77="No",$I77&lt;&gt;""),"Evidence date entered when evidence is No",""),IF(AND($H77="Yes",$L77=""),"Missing evidence assessment",""),IF(AND($N77="Complete",$O77=""),"Missing decision date",""),IF(AND($O77&lt;&gt;"",$N77&lt;&gt;"Complete"),"Decision date entered before review is Complete",""),IF(AND($L77="Meets",$H77&lt;&gt;"Yes"),"Meets assessment requires received evidence",""),IF(AND($L77="Does Not Meet",$H77&lt;&gt;"Yes"),"Does Not Meet assessment requires received evidence",""),IF(AND($N77="Complete",$L77="Pending"),"Complete review cannot have Pending assessment",""),IF(AND($C77&lt;&gt;"",$I77&lt;&gt;"",$I77&lt;$C77),"Evidence date precedes request date",""),IF(AND($C77&lt;&gt;"",$O77&lt;&gt;"",$O77&lt;$C77),"Decision date precedes request date",""),IF(AND($S77&lt;&gt;"",$S77&lt;$C77),"Follow-up date precedes request date",""),IF(AND($E77&lt;&gt;"",$H77="Yes",IFERROR(INDEX('Rules &amp; Lists'!$D$5:$D$24,MATCH($E77,'Rules &amp; Lists'!$A$5:$A$24,0)),"")="Grade",$J77=""),"Missing evidence grade",""),IF(AND($E77&lt;&gt;"",$H77="Yes",IFERROR(INDEX('Rules &amp; Lists'!$D$5:$D$24,MATCH($E77,'Rules &amp; Lists'!$A$5:$A$24,0)),"")="Score",$K77=""),"Missing evidence score","")))</f>
        <v/>
      </c>
    </row>
    <row r="78">
      <c r="A78" s="18" t="n"/>
      <c r="B78" s="18" t="n"/>
      <c r="C78" s="19" t="n"/>
      <c r="D78" s="18" t="n"/>
      <c r="E78" s="18" t="n"/>
      <c r="F78" s="20">
        <f>IF($A78="","",IF($E78="","",IFERROR(INDEX('Rules &amp; Lists'!$B$5:$B$24,MATCH($E78,'Rules &amp; Lists'!$A$5:$A$24,0)),"Unknown Route")))</f>
        <v/>
      </c>
      <c r="G78" s="21">
        <f>IF($A78="","",IF($E78="","",IFERROR(INDEX('Rules &amp; Lists'!$H$5:$H$24,MATCH($E78,'Rules &amp; Lists'!$A$5:$A$24,0)),"Rule not found")))</f>
        <v/>
      </c>
      <c r="H78" s="18" t="n"/>
      <c r="I78" s="19" t="n"/>
      <c r="J78" s="18" t="n"/>
      <c r="K78" s="22" t="n"/>
      <c r="L78" s="18" t="n"/>
      <c r="M78" s="18" t="n"/>
      <c r="N78" s="18" t="n"/>
      <c r="O78" s="19" t="n"/>
      <c r="P78" s="23">
        <f>IF(OR($A78="",$I78="",$E78=""),"",IFERROR(IF(INDEX('Rules &amp; Lists'!$G$5:$G$24,MATCH($E78,'Rules &amp; Lists'!$A$5:$A$24,0))=0,"",EDATE($I78,INDEX('Rules &amp; Lists'!$G$5:$G$24,MATCH($E78,'Rules &amp; Lists'!$A$5:$A$24,0)))),""))</f>
        <v/>
      </c>
      <c r="Q78" s="24">
        <f>IF(OR($A78="",$C78=""),"",MAX(0,IF($O78&lt;&gt;"",$O78-$C78,TODAY()-$C78)))</f>
        <v/>
      </c>
      <c r="R78" s="20">
        <f>IF($A78="","",IF($E78="","Route Needed",IF($H78&lt;&gt;"Yes","Evidence Needed",IF($N78="On Hold","On Hold",IF(AND($P78&lt;&gt;"",$P78&lt;TODAY()),"Expired",IF($N78&lt;&gt;"Complete","Pending Review",IF($L78="Meets","Cleared",IF($L78="Does Not Meet","Not Cleared","Pending Review"))))))))</f>
        <v/>
      </c>
      <c r="S78" s="19" t="n"/>
      <c r="T78" s="25" t="n"/>
      <c r="U78" s="21">
        <f>IF($A78="","",TEXTJOIN(", ",TRUE,IF(COUNTIF($A$6:$A$205,$A78)&gt;1,"Duplicate Request ID",""),IF($B78="","Missing learner alias",""),IF($C78="","Missing request date",""),IF($D78="","Missing term",""),IF($E78="","Missing route",""),IF($F78="Unknown Route","Route not found",""),IF($H78="","Missing evidence received value",""),IF(AND($H78="Yes",$I78=""),"Missing evidence date",""),IF(AND($H78="No",$I78&lt;&gt;""),"Evidence date entered when evidence is No",""),IF(AND($H78="Yes",$L78=""),"Missing evidence assessment",""),IF(AND($N78="Complete",$O78=""),"Missing decision date",""),IF(AND($O78&lt;&gt;"",$N78&lt;&gt;"Complete"),"Decision date entered before review is Complete",""),IF(AND($L78="Meets",$H78&lt;&gt;"Yes"),"Meets assessment requires received evidence",""),IF(AND($L78="Does Not Meet",$H78&lt;&gt;"Yes"),"Does Not Meet assessment requires received evidence",""),IF(AND($N78="Complete",$L78="Pending"),"Complete review cannot have Pending assessment",""),IF(AND($C78&lt;&gt;"",$I78&lt;&gt;"",$I78&lt;$C78),"Evidence date precedes request date",""),IF(AND($C78&lt;&gt;"",$O78&lt;&gt;"",$O78&lt;$C78),"Decision date precedes request date",""),IF(AND($S78&lt;&gt;"",$S78&lt;$C78),"Follow-up date precedes request date",""),IF(AND($E78&lt;&gt;"",$H78="Yes",IFERROR(INDEX('Rules &amp; Lists'!$D$5:$D$24,MATCH($E78,'Rules &amp; Lists'!$A$5:$A$24,0)),"")="Grade",$J78=""),"Missing evidence grade",""),IF(AND($E78&lt;&gt;"",$H78="Yes",IFERROR(INDEX('Rules &amp; Lists'!$D$5:$D$24,MATCH($E78,'Rules &amp; Lists'!$A$5:$A$24,0)),"")="Score",$K78=""),"Missing evidence score","")))</f>
        <v/>
      </c>
    </row>
    <row r="79">
      <c r="A79" s="18" t="n"/>
      <c r="B79" s="18" t="n"/>
      <c r="C79" s="19" t="n"/>
      <c r="D79" s="18" t="n"/>
      <c r="E79" s="18" t="n"/>
      <c r="F79" s="20">
        <f>IF($A79="","",IF($E79="","",IFERROR(INDEX('Rules &amp; Lists'!$B$5:$B$24,MATCH($E79,'Rules &amp; Lists'!$A$5:$A$24,0)),"Unknown Route")))</f>
        <v/>
      </c>
      <c r="G79" s="21">
        <f>IF($A79="","",IF($E79="","",IFERROR(INDEX('Rules &amp; Lists'!$H$5:$H$24,MATCH($E79,'Rules &amp; Lists'!$A$5:$A$24,0)),"Rule not found")))</f>
        <v/>
      </c>
      <c r="H79" s="18" t="n"/>
      <c r="I79" s="19" t="n"/>
      <c r="J79" s="18" t="n"/>
      <c r="K79" s="22" t="n"/>
      <c r="L79" s="18" t="n"/>
      <c r="M79" s="18" t="n"/>
      <c r="N79" s="18" t="n"/>
      <c r="O79" s="19" t="n"/>
      <c r="P79" s="23">
        <f>IF(OR($A79="",$I79="",$E79=""),"",IFERROR(IF(INDEX('Rules &amp; Lists'!$G$5:$G$24,MATCH($E79,'Rules &amp; Lists'!$A$5:$A$24,0))=0,"",EDATE($I79,INDEX('Rules &amp; Lists'!$G$5:$G$24,MATCH($E79,'Rules &amp; Lists'!$A$5:$A$24,0)))),""))</f>
        <v/>
      </c>
      <c r="Q79" s="24">
        <f>IF(OR($A79="",$C79=""),"",MAX(0,IF($O79&lt;&gt;"",$O79-$C79,TODAY()-$C79)))</f>
        <v/>
      </c>
      <c r="R79" s="20">
        <f>IF($A79="","",IF($E79="","Route Needed",IF($H79&lt;&gt;"Yes","Evidence Needed",IF($N79="On Hold","On Hold",IF(AND($P79&lt;&gt;"",$P79&lt;TODAY()),"Expired",IF($N79&lt;&gt;"Complete","Pending Review",IF($L79="Meets","Cleared",IF($L79="Does Not Meet","Not Cleared","Pending Review"))))))))</f>
        <v/>
      </c>
      <c r="S79" s="19" t="n"/>
      <c r="T79" s="25" t="n"/>
      <c r="U79" s="21">
        <f>IF($A79="","",TEXTJOIN(", ",TRUE,IF(COUNTIF($A$6:$A$205,$A79)&gt;1,"Duplicate Request ID",""),IF($B79="","Missing learner alias",""),IF($C79="","Missing request date",""),IF($D79="","Missing term",""),IF($E79="","Missing route",""),IF($F79="Unknown Route","Route not found",""),IF($H79="","Missing evidence received value",""),IF(AND($H79="Yes",$I79=""),"Missing evidence date",""),IF(AND($H79="No",$I79&lt;&gt;""),"Evidence date entered when evidence is No",""),IF(AND($H79="Yes",$L79=""),"Missing evidence assessment",""),IF(AND($N79="Complete",$O79=""),"Missing decision date",""),IF(AND($O79&lt;&gt;"",$N79&lt;&gt;"Complete"),"Decision date entered before review is Complete",""),IF(AND($L79="Meets",$H79&lt;&gt;"Yes"),"Meets assessment requires received evidence",""),IF(AND($L79="Does Not Meet",$H79&lt;&gt;"Yes"),"Does Not Meet assessment requires received evidence",""),IF(AND($N79="Complete",$L79="Pending"),"Complete review cannot have Pending assessment",""),IF(AND($C79&lt;&gt;"",$I79&lt;&gt;"",$I79&lt;$C79),"Evidence date precedes request date",""),IF(AND($C79&lt;&gt;"",$O79&lt;&gt;"",$O79&lt;$C79),"Decision date precedes request date",""),IF(AND($S79&lt;&gt;"",$S79&lt;$C79),"Follow-up date precedes request date",""),IF(AND($E79&lt;&gt;"",$H79="Yes",IFERROR(INDEX('Rules &amp; Lists'!$D$5:$D$24,MATCH($E79,'Rules &amp; Lists'!$A$5:$A$24,0)),"")="Grade",$J79=""),"Missing evidence grade",""),IF(AND($E79&lt;&gt;"",$H79="Yes",IFERROR(INDEX('Rules &amp; Lists'!$D$5:$D$24,MATCH($E79,'Rules &amp; Lists'!$A$5:$A$24,0)),"")="Score",$K79=""),"Missing evidence score","")))</f>
        <v/>
      </c>
    </row>
    <row r="80">
      <c r="A80" s="18" t="n"/>
      <c r="B80" s="18" t="n"/>
      <c r="C80" s="19" t="n"/>
      <c r="D80" s="18" t="n"/>
      <c r="E80" s="18" t="n"/>
      <c r="F80" s="20">
        <f>IF($A80="","",IF($E80="","",IFERROR(INDEX('Rules &amp; Lists'!$B$5:$B$24,MATCH($E80,'Rules &amp; Lists'!$A$5:$A$24,0)),"Unknown Route")))</f>
        <v/>
      </c>
      <c r="G80" s="21">
        <f>IF($A80="","",IF($E80="","",IFERROR(INDEX('Rules &amp; Lists'!$H$5:$H$24,MATCH($E80,'Rules &amp; Lists'!$A$5:$A$24,0)),"Rule not found")))</f>
        <v/>
      </c>
      <c r="H80" s="18" t="n"/>
      <c r="I80" s="19" t="n"/>
      <c r="J80" s="18" t="n"/>
      <c r="K80" s="22" t="n"/>
      <c r="L80" s="18" t="n"/>
      <c r="M80" s="18" t="n"/>
      <c r="N80" s="18" t="n"/>
      <c r="O80" s="19" t="n"/>
      <c r="P80" s="23">
        <f>IF(OR($A80="",$I80="",$E80=""),"",IFERROR(IF(INDEX('Rules &amp; Lists'!$G$5:$G$24,MATCH($E80,'Rules &amp; Lists'!$A$5:$A$24,0))=0,"",EDATE($I80,INDEX('Rules &amp; Lists'!$G$5:$G$24,MATCH($E80,'Rules &amp; Lists'!$A$5:$A$24,0)))),""))</f>
        <v/>
      </c>
      <c r="Q80" s="24">
        <f>IF(OR($A80="",$C80=""),"",MAX(0,IF($O80&lt;&gt;"",$O80-$C80,TODAY()-$C80)))</f>
        <v/>
      </c>
      <c r="R80" s="20">
        <f>IF($A80="","",IF($E80="","Route Needed",IF($H80&lt;&gt;"Yes","Evidence Needed",IF($N80="On Hold","On Hold",IF(AND($P80&lt;&gt;"",$P80&lt;TODAY()),"Expired",IF($N80&lt;&gt;"Complete","Pending Review",IF($L80="Meets","Cleared",IF($L80="Does Not Meet","Not Cleared","Pending Review"))))))))</f>
        <v/>
      </c>
      <c r="S80" s="19" t="n"/>
      <c r="T80" s="25" t="n"/>
      <c r="U80" s="21">
        <f>IF($A80="","",TEXTJOIN(", ",TRUE,IF(COUNTIF($A$6:$A$205,$A80)&gt;1,"Duplicate Request ID",""),IF($B80="","Missing learner alias",""),IF($C80="","Missing request date",""),IF($D80="","Missing term",""),IF($E80="","Missing route",""),IF($F80="Unknown Route","Route not found",""),IF($H80="","Missing evidence received value",""),IF(AND($H80="Yes",$I80=""),"Missing evidence date",""),IF(AND($H80="No",$I80&lt;&gt;""),"Evidence date entered when evidence is No",""),IF(AND($H80="Yes",$L80=""),"Missing evidence assessment",""),IF(AND($N80="Complete",$O80=""),"Missing decision date",""),IF(AND($O80&lt;&gt;"",$N80&lt;&gt;"Complete"),"Decision date entered before review is Complete",""),IF(AND($L80="Meets",$H80&lt;&gt;"Yes"),"Meets assessment requires received evidence",""),IF(AND($L80="Does Not Meet",$H80&lt;&gt;"Yes"),"Does Not Meet assessment requires received evidence",""),IF(AND($N80="Complete",$L80="Pending"),"Complete review cannot have Pending assessment",""),IF(AND($C80&lt;&gt;"",$I80&lt;&gt;"",$I80&lt;$C80),"Evidence date precedes request date",""),IF(AND($C80&lt;&gt;"",$O80&lt;&gt;"",$O80&lt;$C80),"Decision date precedes request date",""),IF(AND($S80&lt;&gt;"",$S80&lt;$C80),"Follow-up date precedes request date",""),IF(AND($E80&lt;&gt;"",$H80="Yes",IFERROR(INDEX('Rules &amp; Lists'!$D$5:$D$24,MATCH($E80,'Rules &amp; Lists'!$A$5:$A$24,0)),"")="Grade",$J80=""),"Missing evidence grade",""),IF(AND($E80&lt;&gt;"",$H80="Yes",IFERROR(INDEX('Rules &amp; Lists'!$D$5:$D$24,MATCH($E80,'Rules &amp; Lists'!$A$5:$A$24,0)),"")="Score",$K80=""),"Missing evidence score","")))</f>
        <v/>
      </c>
    </row>
    <row r="81">
      <c r="A81" s="18" t="n"/>
      <c r="B81" s="18" t="n"/>
      <c r="C81" s="19" t="n"/>
      <c r="D81" s="18" t="n"/>
      <c r="E81" s="18" t="n"/>
      <c r="F81" s="20">
        <f>IF($A81="","",IF($E81="","",IFERROR(INDEX('Rules &amp; Lists'!$B$5:$B$24,MATCH($E81,'Rules &amp; Lists'!$A$5:$A$24,0)),"Unknown Route")))</f>
        <v/>
      </c>
      <c r="G81" s="21">
        <f>IF($A81="","",IF($E81="","",IFERROR(INDEX('Rules &amp; Lists'!$H$5:$H$24,MATCH($E81,'Rules &amp; Lists'!$A$5:$A$24,0)),"Rule not found")))</f>
        <v/>
      </c>
      <c r="H81" s="18" t="n"/>
      <c r="I81" s="19" t="n"/>
      <c r="J81" s="18" t="n"/>
      <c r="K81" s="22" t="n"/>
      <c r="L81" s="18" t="n"/>
      <c r="M81" s="18" t="n"/>
      <c r="N81" s="18" t="n"/>
      <c r="O81" s="19" t="n"/>
      <c r="P81" s="23">
        <f>IF(OR($A81="",$I81="",$E81=""),"",IFERROR(IF(INDEX('Rules &amp; Lists'!$G$5:$G$24,MATCH($E81,'Rules &amp; Lists'!$A$5:$A$24,0))=0,"",EDATE($I81,INDEX('Rules &amp; Lists'!$G$5:$G$24,MATCH($E81,'Rules &amp; Lists'!$A$5:$A$24,0)))),""))</f>
        <v/>
      </c>
      <c r="Q81" s="24">
        <f>IF(OR($A81="",$C81=""),"",MAX(0,IF($O81&lt;&gt;"",$O81-$C81,TODAY()-$C81)))</f>
        <v/>
      </c>
      <c r="R81" s="20">
        <f>IF($A81="","",IF($E81="","Route Needed",IF($H81&lt;&gt;"Yes","Evidence Needed",IF($N81="On Hold","On Hold",IF(AND($P81&lt;&gt;"",$P81&lt;TODAY()),"Expired",IF($N81&lt;&gt;"Complete","Pending Review",IF($L81="Meets","Cleared",IF($L81="Does Not Meet","Not Cleared","Pending Review"))))))))</f>
        <v/>
      </c>
      <c r="S81" s="19" t="n"/>
      <c r="T81" s="25" t="n"/>
      <c r="U81" s="21">
        <f>IF($A81="","",TEXTJOIN(", ",TRUE,IF(COUNTIF($A$6:$A$205,$A81)&gt;1,"Duplicate Request ID",""),IF($B81="","Missing learner alias",""),IF($C81="","Missing request date",""),IF($D81="","Missing term",""),IF($E81="","Missing route",""),IF($F81="Unknown Route","Route not found",""),IF($H81="","Missing evidence received value",""),IF(AND($H81="Yes",$I81=""),"Missing evidence date",""),IF(AND($H81="No",$I81&lt;&gt;""),"Evidence date entered when evidence is No",""),IF(AND($H81="Yes",$L81=""),"Missing evidence assessment",""),IF(AND($N81="Complete",$O81=""),"Missing decision date",""),IF(AND($O81&lt;&gt;"",$N81&lt;&gt;"Complete"),"Decision date entered before review is Complete",""),IF(AND($L81="Meets",$H81&lt;&gt;"Yes"),"Meets assessment requires received evidence",""),IF(AND($L81="Does Not Meet",$H81&lt;&gt;"Yes"),"Does Not Meet assessment requires received evidence",""),IF(AND($N81="Complete",$L81="Pending"),"Complete review cannot have Pending assessment",""),IF(AND($C81&lt;&gt;"",$I81&lt;&gt;"",$I81&lt;$C81),"Evidence date precedes request date",""),IF(AND($C81&lt;&gt;"",$O81&lt;&gt;"",$O81&lt;$C81),"Decision date precedes request date",""),IF(AND($S81&lt;&gt;"",$S81&lt;$C81),"Follow-up date precedes request date",""),IF(AND($E81&lt;&gt;"",$H81="Yes",IFERROR(INDEX('Rules &amp; Lists'!$D$5:$D$24,MATCH($E81,'Rules &amp; Lists'!$A$5:$A$24,0)),"")="Grade",$J81=""),"Missing evidence grade",""),IF(AND($E81&lt;&gt;"",$H81="Yes",IFERROR(INDEX('Rules &amp; Lists'!$D$5:$D$24,MATCH($E81,'Rules &amp; Lists'!$A$5:$A$24,0)),"")="Score",$K81=""),"Missing evidence score","")))</f>
        <v/>
      </c>
    </row>
    <row r="82">
      <c r="A82" s="18" t="n"/>
      <c r="B82" s="18" t="n"/>
      <c r="C82" s="19" t="n"/>
      <c r="D82" s="18" t="n"/>
      <c r="E82" s="18" t="n"/>
      <c r="F82" s="20">
        <f>IF($A82="","",IF($E82="","",IFERROR(INDEX('Rules &amp; Lists'!$B$5:$B$24,MATCH($E82,'Rules &amp; Lists'!$A$5:$A$24,0)),"Unknown Route")))</f>
        <v/>
      </c>
      <c r="G82" s="21">
        <f>IF($A82="","",IF($E82="","",IFERROR(INDEX('Rules &amp; Lists'!$H$5:$H$24,MATCH($E82,'Rules &amp; Lists'!$A$5:$A$24,0)),"Rule not found")))</f>
        <v/>
      </c>
      <c r="H82" s="18" t="n"/>
      <c r="I82" s="19" t="n"/>
      <c r="J82" s="18" t="n"/>
      <c r="K82" s="22" t="n"/>
      <c r="L82" s="18" t="n"/>
      <c r="M82" s="18" t="n"/>
      <c r="N82" s="18" t="n"/>
      <c r="O82" s="19" t="n"/>
      <c r="P82" s="23">
        <f>IF(OR($A82="",$I82="",$E82=""),"",IFERROR(IF(INDEX('Rules &amp; Lists'!$G$5:$G$24,MATCH($E82,'Rules &amp; Lists'!$A$5:$A$24,0))=0,"",EDATE($I82,INDEX('Rules &amp; Lists'!$G$5:$G$24,MATCH($E82,'Rules &amp; Lists'!$A$5:$A$24,0)))),""))</f>
        <v/>
      </c>
      <c r="Q82" s="24">
        <f>IF(OR($A82="",$C82=""),"",MAX(0,IF($O82&lt;&gt;"",$O82-$C82,TODAY()-$C82)))</f>
        <v/>
      </c>
      <c r="R82" s="20">
        <f>IF($A82="","",IF($E82="","Route Needed",IF($H82&lt;&gt;"Yes","Evidence Needed",IF($N82="On Hold","On Hold",IF(AND($P82&lt;&gt;"",$P82&lt;TODAY()),"Expired",IF($N82&lt;&gt;"Complete","Pending Review",IF($L82="Meets","Cleared",IF($L82="Does Not Meet","Not Cleared","Pending Review"))))))))</f>
        <v/>
      </c>
      <c r="S82" s="19" t="n"/>
      <c r="T82" s="25" t="n"/>
      <c r="U82" s="21">
        <f>IF($A82="","",TEXTJOIN(", ",TRUE,IF(COUNTIF($A$6:$A$205,$A82)&gt;1,"Duplicate Request ID",""),IF($B82="","Missing learner alias",""),IF($C82="","Missing request date",""),IF($D82="","Missing term",""),IF($E82="","Missing route",""),IF($F82="Unknown Route","Route not found",""),IF($H82="","Missing evidence received value",""),IF(AND($H82="Yes",$I82=""),"Missing evidence date",""),IF(AND($H82="No",$I82&lt;&gt;""),"Evidence date entered when evidence is No",""),IF(AND($H82="Yes",$L82=""),"Missing evidence assessment",""),IF(AND($N82="Complete",$O82=""),"Missing decision date",""),IF(AND($O82&lt;&gt;"",$N82&lt;&gt;"Complete"),"Decision date entered before review is Complete",""),IF(AND($L82="Meets",$H82&lt;&gt;"Yes"),"Meets assessment requires received evidence",""),IF(AND($L82="Does Not Meet",$H82&lt;&gt;"Yes"),"Does Not Meet assessment requires received evidence",""),IF(AND($N82="Complete",$L82="Pending"),"Complete review cannot have Pending assessment",""),IF(AND($C82&lt;&gt;"",$I82&lt;&gt;"",$I82&lt;$C82),"Evidence date precedes request date",""),IF(AND($C82&lt;&gt;"",$O82&lt;&gt;"",$O82&lt;$C82),"Decision date precedes request date",""),IF(AND($S82&lt;&gt;"",$S82&lt;$C82),"Follow-up date precedes request date",""),IF(AND($E82&lt;&gt;"",$H82="Yes",IFERROR(INDEX('Rules &amp; Lists'!$D$5:$D$24,MATCH($E82,'Rules &amp; Lists'!$A$5:$A$24,0)),"")="Grade",$J82=""),"Missing evidence grade",""),IF(AND($E82&lt;&gt;"",$H82="Yes",IFERROR(INDEX('Rules &amp; Lists'!$D$5:$D$24,MATCH($E82,'Rules &amp; Lists'!$A$5:$A$24,0)),"")="Score",$K82=""),"Missing evidence score","")))</f>
        <v/>
      </c>
    </row>
    <row r="83">
      <c r="A83" s="18" t="n"/>
      <c r="B83" s="18" t="n"/>
      <c r="C83" s="19" t="n"/>
      <c r="D83" s="18" t="n"/>
      <c r="E83" s="18" t="n"/>
      <c r="F83" s="20">
        <f>IF($A83="","",IF($E83="","",IFERROR(INDEX('Rules &amp; Lists'!$B$5:$B$24,MATCH($E83,'Rules &amp; Lists'!$A$5:$A$24,0)),"Unknown Route")))</f>
        <v/>
      </c>
      <c r="G83" s="21">
        <f>IF($A83="","",IF($E83="","",IFERROR(INDEX('Rules &amp; Lists'!$H$5:$H$24,MATCH($E83,'Rules &amp; Lists'!$A$5:$A$24,0)),"Rule not found")))</f>
        <v/>
      </c>
      <c r="H83" s="18" t="n"/>
      <c r="I83" s="19" t="n"/>
      <c r="J83" s="18" t="n"/>
      <c r="K83" s="22" t="n"/>
      <c r="L83" s="18" t="n"/>
      <c r="M83" s="18" t="n"/>
      <c r="N83" s="18" t="n"/>
      <c r="O83" s="19" t="n"/>
      <c r="P83" s="23">
        <f>IF(OR($A83="",$I83="",$E83=""),"",IFERROR(IF(INDEX('Rules &amp; Lists'!$G$5:$G$24,MATCH($E83,'Rules &amp; Lists'!$A$5:$A$24,0))=0,"",EDATE($I83,INDEX('Rules &amp; Lists'!$G$5:$G$24,MATCH($E83,'Rules &amp; Lists'!$A$5:$A$24,0)))),""))</f>
        <v/>
      </c>
      <c r="Q83" s="24">
        <f>IF(OR($A83="",$C83=""),"",MAX(0,IF($O83&lt;&gt;"",$O83-$C83,TODAY()-$C83)))</f>
        <v/>
      </c>
      <c r="R83" s="20">
        <f>IF($A83="","",IF($E83="","Route Needed",IF($H83&lt;&gt;"Yes","Evidence Needed",IF($N83="On Hold","On Hold",IF(AND($P83&lt;&gt;"",$P83&lt;TODAY()),"Expired",IF($N83&lt;&gt;"Complete","Pending Review",IF($L83="Meets","Cleared",IF($L83="Does Not Meet","Not Cleared","Pending Review"))))))))</f>
        <v/>
      </c>
      <c r="S83" s="19" t="n"/>
      <c r="T83" s="25" t="n"/>
      <c r="U83" s="21">
        <f>IF($A83="","",TEXTJOIN(", ",TRUE,IF(COUNTIF($A$6:$A$205,$A83)&gt;1,"Duplicate Request ID",""),IF($B83="","Missing learner alias",""),IF($C83="","Missing request date",""),IF($D83="","Missing term",""),IF($E83="","Missing route",""),IF($F83="Unknown Route","Route not found",""),IF($H83="","Missing evidence received value",""),IF(AND($H83="Yes",$I83=""),"Missing evidence date",""),IF(AND($H83="No",$I83&lt;&gt;""),"Evidence date entered when evidence is No",""),IF(AND($H83="Yes",$L83=""),"Missing evidence assessment",""),IF(AND($N83="Complete",$O83=""),"Missing decision date",""),IF(AND($O83&lt;&gt;"",$N83&lt;&gt;"Complete"),"Decision date entered before review is Complete",""),IF(AND($L83="Meets",$H83&lt;&gt;"Yes"),"Meets assessment requires received evidence",""),IF(AND($L83="Does Not Meet",$H83&lt;&gt;"Yes"),"Does Not Meet assessment requires received evidence",""),IF(AND($N83="Complete",$L83="Pending"),"Complete review cannot have Pending assessment",""),IF(AND($C83&lt;&gt;"",$I83&lt;&gt;"",$I83&lt;$C83),"Evidence date precedes request date",""),IF(AND($C83&lt;&gt;"",$O83&lt;&gt;"",$O83&lt;$C83),"Decision date precedes request date",""),IF(AND($S83&lt;&gt;"",$S83&lt;$C83),"Follow-up date precedes request date",""),IF(AND($E83&lt;&gt;"",$H83="Yes",IFERROR(INDEX('Rules &amp; Lists'!$D$5:$D$24,MATCH($E83,'Rules &amp; Lists'!$A$5:$A$24,0)),"")="Grade",$J83=""),"Missing evidence grade",""),IF(AND($E83&lt;&gt;"",$H83="Yes",IFERROR(INDEX('Rules &amp; Lists'!$D$5:$D$24,MATCH($E83,'Rules &amp; Lists'!$A$5:$A$24,0)),"")="Score",$K83=""),"Missing evidence score","")))</f>
        <v/>
      </c>
    </row>
    <row r="84">
      <c r="A84" s="18" t="n"/>
      <c r="B84" s="18" t="n"/>
      <c r="C84" s="19" t="n"/>
      <c r="D84" s="18" t="n"/>
      <c r="E84" s="18" t="n"/>
      <c r="F84" s="20">
        <f>IF($A84="","",IF($E84="","",IFERROR(INDEX('Rules &amp; Lists'!$B$5:$B$24,MATCH($E84,'Rules &amp; Lists'!$A$5:$A$24,0)),"Unknown Route")))</f>
        <v/>
      </c>
      <c r="G84" s="21">
        <f>IF($A84="","",IF($E84="","",IFERROR(INDEX('Rules &amp; Lists'!$H$5:$H$24,MATCH($E84,'Rules &amp; Lists'!$A$5:$A$24,0)),"Rule not found")))</f>
        <v/>
      </c>
      <c r="H84" s="18" t="n"/>
      <c r="I84" s="19" t="n"/>
      <c r="J84" s="18" t="n"/>
      <c r="K84" s="22" t="n"/>
      <c r="L84" s="18" t="n"/>
      <c r="M84" s="18" t="n"/>
      <c r="N84" s="18" t="n"/>
      <c r="O84" s="19" t="n"/>
      <c r="P84" s="23">
        <f>IF(OR($A84="",$I84="",$E84=""),"",IFERROR(IF(INDEX('Rules &amp; Lists'!$G$5:$G$24,MATCH($E84,'Rules &amp; Lists'!$A$5:$A$24,0))=0,"",EDATE($I84,INDEX('Rules &amp; Lists'!$G$5:$G$24,MATCH($E84,'Rules &amp; Lists'!$A$5:$A$24,0)))),""))</f>
        <v/>
      </c>
      <c r="Q84" s="24">
        <f>IF(OR($A84="",$C84=""),"",MAX(0,IF($O84&lt;&gt;"",$O84-$C84,TODAY()-$C84)))</f>
        <v/>
      </c>
      <c r="R84" s="20">
        <f>IF($A84="","",IF($E84="","Route Needed",IF($H84&lt;&gt;"Yes","Evidence Needed",IF($N84="On Hold","On Hold",IF(AND($P84&lt;&gt;"",$P84&lt;TODAY()),"Expired",IF($N84&lt;&gt;"Complete","Pending Review",IF($L84="Meets","Cleared",IF($L84="Does Not Meet","Not Cleared","Pending Review"))))))))</f>
        <v/>
      </c>
      <c r="S84" s="19" t="n"/>
      <c r="T84" s="25" t="n"/>
      <c r="U84" s="21">
        <f>IF($A84="","",TEXTJOIN(", ",TRUE,IF(COUNTIF($A$6:$A$205,$A84)&gt;1,"Duplicate Request ID",""),IF($B84="","Missing learner alias",""),IF($C84="","Missing request date",""),IF($D84="","Missing term",""),IF($E84="","Missing route",""),IF($F84="Unknown Route","Route not found",""),IF($H84="","Missing evidence received value",""),IF(AND($H84="Yes",$I84=""),"Missing evidence date",""),IF(AND($H84="No",$I84&lt;&gt;""),"Evidence date entered when evidence is No",""),IF(AND($H84="Yes",$L84=""),"Missing evidence assessment",""),IF(AND($N84="Complete",$O84=""),"Missing decision date",""),IF(AND($O84&lt;&gt;"",$N84&lt;&gt;"Complete"),"Decision date entered before review is Complete",""),IF(AND($L84="Meets",$H84&lt;&gt;"Yes"),"Meets assessment requires received evidence",""),IF(AND($L84="Does Not Meet",$H84&lt;&gt;"Yes"),"Does Not Meet assessment requires received evidence",""),IF(AND($N84="Complete",$L84="Pending"),"Complete review cannot have Pending assessment",""),IF(AND($C84&lt;&gt;"",$I84&lt;&gt;"",$I84&lt;$C84),"Evidence date precedes request date",""),IF(AND($C84&lt;&gt;"",$O84&lt;&gt;"",$O84&lt;$C84),"Decision date precedes request date",""),IF(AND($S84&lt;&gt;"",$S84&lt;$C84),"Follow-up date precedes request date",""),IF(AND($E84&lt;&gt;"",$H84="Yes",IFERROR(INDEX('Rules &amp; Lists'!$D$5:$D$24,MATCH($E84,'Rules &amp; Lists'!$A$5:$A$24,0)),"")="Grade",$J84=""),"Missing evidence grade",""),IF(AND($E84&lt;&gt;"",$H84="Yes",IFERROR(INDEX('Rules &amp; Lists'!$D$5:$D$24,MATCH($E84,'Rules &amp; Lists'!$A$5:$A$24,0)),"")="Score",$K84=""),"Missing evidence score","")))</f>
        <v/>
      </c>
    </row>
    <row r="85">
      <c r="A85" s="18" t="n"/>
      <c r="B85" s="18" t="n"/>
      <c r="C85" s="19" t="n"/>
      <c r="D85" s="18" t="n"/>
      <c r="E85" s="18" t="n"/>
      <c r="F85" s="20">
        <f>IF($A85="","",IF($E85="","",IFERROR(INDEX('Rules &amp; Lists'!$B$5:$B$24,MATCH($E85,'Rules &amp; Lists'!$A$5:$A$24,0)),"Unknown Route")))</f>
        <v/>
      </c>
      <c r="G85" s="21">
        <f>IF($A85="","",IF($E85="","",IFERROR(INDEX('Rules &amp; Lists'!$H$5:$H$24,MATCH($E85,'Rules &amp; Lists'!$A$5:$A$24,0)),"Rule not found")))</f>
        <v/>
      </c>
      <c r="H85" s="18" t="n"/>
      <c r="I85" s="19" t="n"/>
      <c r="J85" s="18" t="n"/>
      <c r="K85" s="22" t="n"/>
      <c r="L85" s="18" t="n"/>
      <c r="M85" s="18" t="n"/>
      <c r="N85" s="18" t="n"/>
      <c r="O85" s="19" t="n"/>
      <c r="P85" s="23">
        <f>IF(OR($A85="",$I85="",$E85=""),"",IFERROR(IF(INDEX('Rules &amp; Lists'!$G$5:$G$24,MATCH($E85,'Rules &amp; Lists'!$A$5:$A$24,0))=0,"",EDATE($I85,INDEX('Rules &amp; Lists'!$G$5:$G$24,MATCH($E85,'Rules &amp; Lists'!$A$5:$A$24,0)))),""))</f>
        <v/>
      </c>
      <c r="Q85" s="24">
        <f>IF(OR($A85="",$C85=""),"",MAX(0,IF($O85&lt;&gt;"",$O85-$C85,TODAY()-$C85)))</f>
        <v/>
      </c>
      <c r="R85" s="20">
        <f>IF($A85="","",IF($E85="","Route Needed",IF($H85&lt;&gt;"Yes","Evidence Needed",IF($N85="On Hold","On Hold",IF(AND($P85&lt;&gt;"",$P85&lt;TODAY()),"Expired",IF($N85&lt;&gt;"Complete","Pending Review",IF($L85="Meets","Cleared",IF($L85="Does Not Meet","Not Cleared","Pending Review"))))))))</f>
        <v/>
      </c>
      <c r="S85" s="19" t="n"/>
      <c r="T85" s="25" t="n"/>
      <c r="U85" s="21">
        <f>IF($A85="","",TEXTJOIN(", ",TRUE,IF(COUNTIF($A$6:$A$205,$A85)&gt;1,"Duplicate Request ID",""),IF($B85="","Missing learner alias",""),IF($C85="","Missing request date",""),IF($D85="","Missing term",""),IF($E85="","Missing route",""),IF($F85="Unknown Route","Route not found",""),IF($H85="","Missing evidence received value",""),IF(AND($H85="Yes",$I85=""),"Missing evidence date",""),IF(AND($H85="No",$I85&lt;&gt;""),"Evidence date entered when evidence is No",""),IF(AND($H85="Yes",$L85=""),"Missing evidence assessment",""),IF(AND($N85="Complete",$O85=""),"Missing decision date",""),IF(AND($O85&lt;&gt;"",$N85&lt;&gt;"Complete"),"Decision date entered before review is Complete",""),IF(AND($L85="Meets",$H85&lt;&gt;"Yes"),"Meets assessment requires received evidence",""),IF(AND($L85="Does Not Meet",$H85&lt;&gt;"Yes"),"Does Not Meet assessment requires received evidence",""),IF(AND($N85="Complete",$L85="Pending"),"Complete review cannot have Pending assessment",""),IF(AND($C85&lt;&gt;"",$I85&lt;&gt;"",$I85&lt;$C85),"Evidence date precedes request date",""),IF(AND($C85&lt;&gt;"",$O85&lt;&gt;"",$O85&lt;$C85),"Decision date precedes request date",""),IF(AND($S85&lt;&gt;"",$S85&lt;$C85),"Follow-up date precedes request date",""),IF(AND($E85&lt;&gt;"",$H85="Yes",IFERROR(INDEX('Rules &amp; Lists'!$D$5:$D$24,MATCH($E85,'Rules &amp; Lists'!$A$5:$A$24,0)),"")="Grade",$J85=""),"Missing evidence grade",""),IF(AND($E85&lt;&gt;"",$H85="Yes",IFERROR(INDEX('Rules &amp; Lists'!$D$5:$D$24,MATCH($E85,'Rules &amp; Lists'!$A$5:$A$24,0)),"")="Score",$K85=""),"Missing evidence score","")))</f>
        <v/>
      </c>
    </row>
    <row r="86">
      <c r="A86" s="18" t="n"/>
      <c r="B86" s="18" t="n"/>
      <c r="C86" s="19" t="n"/>
      <c r="D86" s="18" t="n"/>
      <c r="E86" s="18" t="n"/>
      <c r="F86" s="20">
        <f>IF($A86="","",IF($E86="","",IFERROR(INDEX('Rules &amp; Lists'!$B$5:$B$24,MATCH($E86,'Rules &amp; Lists'!$A$5:$A$24,0)),"Unknown Route")))</f>
        <v/>
      </c>
      <c r="G86" s="21">
        <f>IF($A86="","",IF($E86="","",IFERROR(INDEX('Rules &amp; Lists'!$H$5:$H$24,MATCH($E86,'Rules &amp; Lists'!$A$5:$A$24,0)),"Rule not found")))</f>
        <v/>
      </c>
      <c r="H86" s="18" t="n"/>
      <c r="I86" s="19" t="n"/>
      <c r="J86" s="18" t="n"/>
      <c r="K86" s="22" t="n"/>
      <c r="L86" s="18" t="n"/>
      <c r="M86" s="18" t="n"/>
      <c r="N86" s="18" t="n"/>
      <c r="O86" s="19" t="n"/>
      <c r="P86" s="23">
        <f>IF(OR($A86="",$I86="",$E86=""),"",IFERROR(IF(INDEX('Rules &amp; Lists'!$G$5:$G$24,MATCH($E86,'Rules &amp; Lists'!$A$5:$A$24,0))=0,"",EDATE($I86,INDEX('Rules &amp; Lists'!$G$5:$G$24,MATCH($E86,'Rules &amp; Lists'!$A$5:$A$24,0)))),""))</f>
        <v/>
      </c>
      <c r="Q86" s="24">
        <f>IF(OR($A86="",$C86=""),"",MAX(0,IF($O86&lt;&gt;"",$O86-$C86,TODAY()-$C86)))</f>
        <v/>
      </c>
      <c r="R86" s="20">
        <f>IF($A86="","",IF($E86="","Route Needed",IF($H86&lt;&gt;"Yes","Evidence Needed",IF($N86="On Hold","On Hold",IF(AND($P86&lt;&gt;"",$P86&lt;TODAY()),"Expired",IF($N86&lt;&gt;"Complete","Pending Review",IF($L86="Meets","Cleared",IF($L86="Does Not Meet","Not Cleared","Pending Review"))))))))</f>
        <v/>
      </c>
      <c r="S86" s="19" t="n"/>
      <c r="T86" s="25" t="n"/>
      <c r="U86" s="21">
        <f>IF($A86="","",TEXTJOIN(", ",TRUE,IF(COUNTIF($A$6:$A$205,$A86)&gt;1,"Duplicate Request ID",""),IF($B86="","Missing learner alias",""),IF($C86="","Missing request date",""),IF($D86="","Missing term",""),IF($E86="","Missing route",""),IF($F86="Unknown Route","Route not found",""),IF($H86="","Missing evidence received value",""),IF(AND($H86="Yes",$I86=""),"Missing evidence date",""),IF(AND($H86="No",$I86&lt;&gt;""),"Evidence date entered when evidence is No",""),IF(AND($H86="Yes",$L86=""),"Missing evidence assessment",""),IF(AND($N86="Complete",$O86=""),"Missing decision date",""),IF(AND($O86&lt;&gt;"",$N86&lt;&gt;"Complete"),"Decision date entered before review is Complete",""),IF(AND($L86="Meets",$H86&lt;&gt;"Yes"),"Meets assessment requires received evidence",""),IF(AND($L86="Does Not Meet",$H86&lt;&gt;"Yes"),"Does Not Meet assessment requires received evidence",""),IF(AND($N86="Complete",$L86="Pending"),"Complete review cannot have Pending assessment",""),IF(AND($C86&lt;&gt;"",$I86&lt;&gt;"",$I86&lt;$C86),"Evidence date precedes request date",""),IF(AND($C86&lt;&gt;"",$O86&lt;&gt;"",$O86&lt;$C86),"Decision date precedes request date",""),IF(AND($S86&lt;&gt;"",$S86&lt;$C86),"Follow-up date precedes request date",""),IF(AND($E86&lt;&gt;"",$H86="Yes",IFERROR(INDEX('Rules &amp; Lists'!$D$5:$D$24,MATCH($E86,'Rules &amp; Lists'!$A$5:$A$24,0)),"")="Grade",$J86=""),"Missing evidence grade",""),IF(AND($E86&lt;&gt;"",$H86="Yes",IFERROR(INDEX('Rules &amp; Lists'!$D$5:$D$24,MATCH($E86,'Rules &amp; Lists'!$A$5:$A$24,0)),"")="Score",$K86=""),"Missing evidence score","")))</f>
        <v/>
      </c>
    </row>
    <row r="87">
      <c r="A87" s="18" t="n"/>
      <c r="B87" s="18" t="n"/>
      <c r="C87" s="19" t="n"/>
      <c r="D87" s="18" t="n"/>
      <c r="E87" s="18" t="n"/>
      <c r="F87" s="20">
        <f>IF($A87="","",IF($E87="","",IFERROR(INDEX('Rules &amp; Lists'!$B$5:$B$24,MATCH($E87,'Rules &amp; Lists'!$A$5:$A$24,0)),"Unknown Route")))</f>
        <v/>
      </c>
      <c r="G87" s="21">
        <f>IF($A87="","",IF($E87="","",IFERROR(INDEX('Rules &amp; Lists'!$H$5:$H$24,MATCH($E87,'Rules &amp; Lists'!$A$5:$A$24,0)),"Rule not found")))</f>
        <v/>
      </c>
      <c r="H87" s="18" t="n"/>
      <c r="I87" s="19" t="n"/>
      <c r="J87" s="18" t="n"/>
      <c r="K87" s="22" t="n"/>
      <c r="L87" s="18" t="n"/>
      <c r="M87" s="18" t="n"/>
      <c r="N87" s="18" t="n"/>
      <c r="O87" s="19" t="n"/>
      <c r="P87" s="23">
        <f>IF(OR($A87="",$I87="",$E87=""),"",IFERROR(IF(INDEX('Rules &amp; Lists'!$G$5:$G$24,MATCH($E87,'Rules &amp; Lists'!$A$5:$A$24,0))=0,"",EDATE($I87,INDEX('Rules &amp; Lists'!$G$5:$G$24,MATCH($E87,'Rules &amp; Lists'!$A$5:$A$24,0)))),""))</f>
        <v/>
      </c>
      <c r="Q87" s="24">
        <f>IF(OR($A87="",$C87=""),"",MAX(0,IF($O87&lt;&gt;"",$O87-$C87,TODAY()-$C87)))</f>
        <v/>
      </c>
      <c r="R87" s="20">
        <f>IF($A87="","",IF($E87="","Route Needed",IF($H87&lt;&gt;"Yes","Evidence Needed",IF($N87="On Hold","On Hold",IF(AND($P87&lt;&gt;"",$P87&lt;TODAY()),"Expired",IF($N87&lt;&gt;"Complete","Pending Review",IF($L87="Meets","Cleared",IF($L87="Does Not Meet","Not Cleared","Pending Review"))))))))</f>
        <v/>
      </c>
      <c r="S87" s="19" t="n"/>
      <c r="T87" s="25" t="n"/>
      <c r="U87" s="21">
        <f>IF($A87="","",TEXTJOIN(", ",TRUE,IF(COUNTIF($A$6:$A$205,$A87)&gt;1,"Duplicate Request ID",""),IF($B87="","Missing learner alias",""),IF($C87="","Missing request date",""),IF($D87="","Missing term",""),IF($E87="","Missing route",""),IF($F87="Unknown Route","Route not found",""),IF($H87="","Missing evidence received value",""),IF(AND($H87="Yes",$I87=""),"Missing evidence date",""),IF(AND($H87="No",$I87&lt;&gt;""),"Evidence date entered when evidence is No",""),IF(AND($H87="Yes",$L87=""),"Missing evidence assessment",""),IF(AND($N87="Complete",$O87=""),"Missing decision date",""),IF(AND($O87&lt;&gt;"",$N87&lt;&gt;"Complete"),"Decision date entered before review is Complete",""),IF(AND($L87="Meets",$H87&lt;&gt;"Yes"),"Meets assessment requires received evidence",""),IF(AND($L87="Does Not Meet",$H87&lt;&gt;"Yes"),"Does Not Meet assessment requires received evidence",""),IF(AND($N87="Complete",$L87="Pending"),"Complete review cannot have Pending assessment",""),IF(AND($C87&lt;&gt;"",$I87&lt;&gt;"",$I87&lt;$C87),"Evidence date precedes request date",""),IF(AND($C87&lt;&gt;"",$O87&lt;&gt;"",$O87&lt;$C87),"Decision date precedes request date",""),IF(AND($S87&lt;&gt;"",$S87&lt;$C87),"Follow-up date precedes request date",""),IF(AND($E87&lt;&gt;"",$H87="Yes",IFERROR(INDEX('Rules &amp; Lists'!$D$5:$D$24,MATCH($E87,'Rules &amp; Lists'!$A$5:$A$24,0)),"")="Grade",$J87=""),"Missing evidence grade",""),IF(AND($E87&lt;&gt;"",$H87="Yes",IFERROR(INDEX('Rules &amp; Lists'!$D$5:$D$24,MATCH($E87,'Rules &amp; Lists'!$A$5:$A$24,0)),"")="Score",$K87=""),"Missing evidence score","")))</f>
        <v/>
      </c>
    </row>
    <row r="88">
      <c r="A88" s="18" t="n"/>
      <c r="B88" s="18" t="n"/>
      <c r="C88" s="19" t="n"/>
      <c r="D88" s="18" t="n"/>
      <c r="E88" s="18" t="n"/>
      <c r="F88" s="20">
        <f>IF($A88="","",IF($E88="","",IFERROR(INDEX('Rules &amp; Lists'!$B$5:$B$24,MATCH($E88,'Rules &amp; Lists'!$A$5:$A$24,0)),"Unknown Route")))</f>
        <v/>
      </c>
      <c r="G88" s="21">
        <f>IF($A88="","",IF($E88="","",IFERROR(INDEX('Rules &amp; Lists'!$H$5:$H$24,MATCH($E88,'Rules &amp; Lists'!$A$5:$A$24,0)),"Rule not found")))</f>
        <v/>
      </c>
      <c r="H88" s="18" t="n"/>
      <c r="I88" s="19" t="n"/>
      <c r="J88" s="18" t="n"/>
      <c r="K88" s="22" t="n"/>
      <c r="L88" s="18" t="n"/>
      <c r="M88" s="18" t="n"/>
      <c r="N88" s="18" t="n"/>
      <c r="O88" s="19" t="n"/>
      <c r="P88" s="23">
        <f>IF(OR($A88="",$I88="",$E88=""),"",IFERROR(IF(INDEX('Rules &amp; Lists'!$G$5:$G$24,MATCH($E88,'Rules &amp; Lists'!$A$5:$A$24,0))=0,"",EDATE($I88,INDEX('Rules &amp; Lists'!$G$5:$G$24,MATCH($E88,'Rules &amp; Lists'!$A$5:$A$24,0)))),""))</f>
        <v/>
      </c>
      <c r="Q88" s="24">
        <f>IF(OR($A88="",$C88=""),"",MAX(0,IF($O88&lt;&gt;"",$O88-$C88,TODAY()-$C88)))</f>
        <v/>
      </c>
      <c r="R88" s="20">
        <f>IF($A88="","",IF($E88="","Route Needed",IF($H88&lt;&gt;"Yes","Evidence Needed",IF($N88="On Hold","On Hold",IF(AND($P88&lt;&gt;"",$P88&lt;TODAY()),"Expired",IF($N88&lt;&gt;"Complete","Pending Review",IF($L88="Meets","Cleared",IF($L88="Does Not Meet","Not Cleared","Pending Review"))))))))</f>
        <v/>
      </c>
      <c r="S88" s="19" t="n"/>
      <c r="T88" s="25" t="n"/>
      <c r="U88" s="21">
        <f>IF($A88="","",TEXTJOIN(", ",TRUE,IF(COUNTIF($A$6:$A$205,$A88)&gt;1,"Duplicate Request ID",""),IF($B88="","Missing learner alias",""),IF($C88="","Missing request date",""),IF($D88="","Missing term",""),IF($E88="","Missing route",""),IF($F88="Unknown Route","Route not found",""),IF($H88="","Missing evidence received value",""),IF(AND($H88="Yes",$I88=""),"Missing evidence date",""),IF(AND($H88="No",$I88&lt;&gt;""),"Evidence date entered when evidence is No",""),IF(AND($H88="Yes",$L88=""),"Missing evidence assessment",""),IF(AND($N88="Complete",$O88=""),"Missing decision date",""),IF(AND($O88&lt;&gt;"",$N88&lt;&gt;"Complete"),"Decision date entered before review is Complete",""),IF(AND($L88="Meets",$H88&lt;&gt;"Yes"),"Meets assessment requires received evidence",""),IF(AND($L88="Does Not Meet",$H88&lt;&gt;"Yes"),"Does Not Meet assessment requires received evidence",""),IF(AND($N88="Complete",$L88="Pending"),"Complete review cannot have Pending assessment",""),IF(AND($C88&lt;&gt;"",$I88&lt;&gt;"",$I88&lt;$C88),"Evidence date precedes request date",""),IF(AND($C88&lt;&gt;"",$O88&lt;&gt;"",$O88&lt;$C88),"Decision date precedes request date",""),IF(AND($S88&lt;&gt;"",$S88&lt;$C88),"Follow-up date precedes request date",""),IF(AND($E88&lt;&gt;"",$H88="Yes",IFERROR(INDEX('Rules &amp; Lists'!$D$5:$D$24,MATCH($E88,'Rules &amp; Lists'!$A$5:$A$24,0)),"")="Grade",$J88=""),"Missing evidence grade",""),IF(AND($E88&lt;&gt;"",$H88="Yes",IFERROR(INDEX('Rules &amp; Lists'!$D$5:$D$24,MATCH($E88,'Rules &amp; Lists'!$A$5:$A$24,0)),"")="Score",$K88=""),"Missing evidence score","")))</f>
        <v/>
      </c>
    </row>
    <row r="89">
      <c r="A89" s="18" t="n"/>
      <c r="B89" s="18" t="n"/>
      <c r="C89" s="19" t="n"/>
      <c r="D89" s="18" t="n"/>
      <c r="E89" s="18" t="n"/>
      <c r="F89" s="20">
        <f>IF($A89="","",IF($E89="","",IFERROR(INDEX('Rules &amp; Lists'!$B$5:$B$24,MATCH($E89,'Rules &amp; Lists'!$A$5:$A$24,0)),"Unknown Route")))</f>
        <v/>
      </c>
      <c r="G89" s="21">
        <f>IF($A89="","",IF($E89="","",IFERROR(INDEX('Rules &amp; Lists'!$H$5:$H$24,MATCH($E89,'Rules &amp; Lists'!$A$5:$A$24,0)),"Rule not found")))</f>
        <v/>
      </c>
      <c r="H89" s="18" t="n"/>
      <c r="I89" s="19" t="n"/>
      <c r="J89" s="18" t="n"/>
      <c r="K89" s="22" t="n"/>
      <c r="L89" s="18" t="n"/>
      <c r="M89" s="18" t="n"/>
      <c r="N89" s="18" t="n"/>
      <c r="O89" s="19" t="n"/>
      <c r="P89" s="23">
        <f>IF(OR($A89="",$I89="",$E89=""),"",IFERROR(IF(INDEX('Rules &amp; Lists'!$G$5:$G$24,MATCH($E89,'Rules &amp; Lists'!$A$5:$A$24,0))=0,"",EDATE($I89,INDEX('Rules &amp; Lists'!$G$5:$G$24,MATCH($E89,'Rules &amp; Lists'!$A$5:$A$24,0)))),""))</f>
        <v/>
      </c>
      <c r="Q89" s="24">
        <f>IF(OR($A89="",$C89=""),"",MAX(0,IF($O89&lt;&gt;"",$O89-$C89,TODAY()-$C89)))</f>
        <v/>
      </c>
      <c r="R89" s="20">
        <f>IF($A89="","",IF($E89="","Route Needed",IF($H89&lt;&gt;"Yes","Evidence Needed",IF($N89="On Hold","On Hold",IF(AND($P89&lt;&gt;"",$P89&lt;TODAY()),"Expired",IF($N89&lt;&gt;"Complete","Pending Review",IF($L89="Meets","Cleared",IF($L89="Does Not Meet","Not Cleared","Pending Review"))))))))</f>
        <v/>
      </c>
      <c r="S89" s="19" t="n"/>
      <c r="T89" s="25" t="n"/>
      <c r="U89" s="21">
        <f>IF($A89="","",TEXTJOIN(", ",TRUE,IF(COUNTIF($A$6:$A$205,$A89)&gt;1,"Duplicate Request ID",""),IF($B89="","Missing learner alias",""),IF($C89="","Missing request date",""),IF($D89="","Missing term",""),IF($E89="","Missing route",""),IF($F89="Unknown Route","Route not found",""),IF($H89="","Missing evidence received value",""),IF(AND($H89="Yes",$I89=""),"Missing evidence date",""),IF(AND($H89="No",$I89&lt;&gt;""),"Evidence date entered when evidence is No",""),IF(AND($H89="Yes",$L89=""),"Missing evidence assessment",""),IF(AND($N89="Complete",$O89=""),"Missing decision date",""),IF(AND($O89&lt;&gt;"",$N89&lt;&gt;"Complete"),"Decision date entered before review is Complete",""),IF(AND($L89="Meets",$H89&lt;&gt;"Yes"),"Meets assessment requires received evidence",""),IF(AND($L89="Does Not Meet",$H89&lt;&gt;"Yes"),"Does Not Meet assessment requires received evidence",""),IF(AND($N89="Complete",$L89="Pending"),"Complete review cannot have Pending assessment",""),IF(AND($C89&lt;&gt;"",$I89&lt;&gt;"",$I89&lt;$C89),"Evidence date precedes request date",""),IF(AND($C89&lt;&gt;"",$O89&lt;&gt;"",$O89&lt;$C89),"Decision date precedes request date",""),IF(AND($S89&lt;&gt;"",$S89&lt;$C89),"Follow-up date precedes request date",""),IF(AND($E89&lt;&gt;"",$H89="Yes",IFERROR(INDEX('Rules &amp; Lists'!$D$5:$D$24,MATCH($E89,'Rules &amp; Lists'!$A$5:$A$24,0)),"")="Grade",$J89=""),"Missing evidence grade",""),IF(AND($E89&lt;&gt;"",$H89="Yes",IFERROR(INDEX('Rules &amp; Lists'!$D$5:$D$24,MATCH($E89,'Rules &amp; Lists'!$A$5:$A$24,0)),"")="Score",$K89=""),"Missing evidence score","")))</f>
        <v/>
      </c>
    </row>
    <row r="90">
      <c r="A90" s="18" t="n"/>
      <c r="B90" s="18" t="n"/>
      <c r="C90" s="19" t="n"/>
      <c r="D90" s="18" t="n"/>
      <c r="E90" s="18" t="n"/>
      <c r="F90" s="20">
        <f>IF($A90="","",IF($E90="","",IFERROR(INDEX('Rules &amp; Lists'!$B$5:$B$24,MATCH($E90,'Rules &amp; Lists'!$A$5:$A$24,0)),"Unknown Route")))</f>
        <v/>
      </c>
      <c r="G90" s="21">
        <f>IF($A90="","",IF($E90="","",IFERROR(INDEX('Rules &amp; Lists'!$H$5:$H$24,MATCH($E90,'Rules &amp; Lists'!$A$5:$A$24,0)),"Rule not found")))</f>
        <v/>
      </c>
      <c r="H90" s="18" t="n"/>
      <c r="I90" s="19" t="n"/>
      <c r="J90" s="18" t="n"/>
      <c r="K90" s="22" t="n"/>
      <c r="L90" s="18" t="n"/>
      <c r="M90" s="18" t="n"/>
      <c r="N90" s="18" t="n"/>
      <c r="O90" s="19" t="n"/>
      <c r="P90" s="23">
        <f>IF(OR($A90="",$I90="",$E90=""),"",IFERROR(IF(INDEX('Rules &amp; Lists'!$G$5:$G$24,MATCH($E90,'Rules &amp; Lists'!$A$5:$A$24,0))=0,"",EDATE($I90,INDEX('Rules &amp; Lists'!$G$5:$G$24,MATCH($E90,'Rules &amp; Lists'!$A$5:$A$24,0)))),""))</f>
        <v/>
      </c>
      <c r="Q90" s="24">
        <f>IF(OR($A90="",$C90=""),"",MAX(0,IF($O90&lt;&gt;"",$O90-$C90,TODAY()-$C90)))</f>
        <v/>
      </c>
      <c r="R90" s="20">
        <f>IF($A90="","",IF($E90="","Route Needed",IF($H90&lt;&gt;"Yes","Evidence Needed",IF($N90="On Hold","On Hold",IF(AND($P90&lt;&gt;"",$P90&lt;TODAY()),"Expired",IF($N90&lt;&gt;"Complete","Pending Review",IF($L90="Meets","Cleared",IF($L90="Does Not Meet","Not Cleared","Pending Review"))))))))</f>
        <v/>
      </c>
      <c r="S90" s="19" t="n"/>
      <c r="T90" s="25" t="n"/>
      <c r="U90" s="21">
        <f>IF($A90="","",TEXTJOIN(", ",TRUE,IF(COUNTIF($A$6:$A$205,$A90)&gt;1,"Duplicate Request ID",""),IF($B90="","Missing learner alias",""),IF($C90="","Missing request date",""),IF($D90="","Missing term",""),IF($E90="","Missing route",""),IF($F90="Unknown Route","Route not found",""),IF($H90="","Missing evidence received value",""),IF(AND($H90="Yes",$I90=""),"Missing evidence date",""),IF(AND($H90="No",$I90&lt;&gt;""),"Evidence date entered when evidence is No",""),IF(AND($H90="Yes",$L90=""),"Missing evidence assessment",""),IF(AND($N90="Complete",$O90=""),"Missing decision date",""),IF(AND($O90&lt;&gt;"",$N90&lt;&gt;"Complete"),"Decision date entered before review is Complete",""),IF(AND($L90="Meets",$H90&lt;&gt;"Yes"),"Meets assessment requires received evidence",""),IF(AND($L90="Does Not Meet",$H90&lt;&gt;"Yes"),"Does Not Meet assessment requires received evidence",""),IF(AND($N90="Complete",$L90="Pending"),"Complete review cannot have Pending assessment",""),IF(AND($C90&lt;&gt;"",$I90&lt;&gt;"",$I90&lt;$C90),"Evidence date precedes request date",""),IF(AND($C90&lt;&gt;"",$O90&lt;&gt;"",$O90&lt;$C90),"Decision date precedes request date",""),IF(AND($S90&lt;&gt;"",$S90&lt;$C90),"Follow-up date precedes request date",""),IF(AND($E90&lt;&gt;"",$H90="Yes",IFERROR(INDEX('Rules &amp; Lists'!$D$5:$D$24,MATCH($E90,'Rules &amp; Lists'!$A$5:$A$24,0)),"")="Grade",$J90=""),"Missing evidence grade",""),IF(AND($E90&lt;&gt;"",$H90="Yes",IFERROR(INDEX('Rules &amp; Lists'!$D$5:$D$24,MATCH($E90,'Rules &amp; Lists'!$A$5:$A$24,0)),"")="Score",$K90=""),"Missing evidence score","")))</f>
        <v/>
      </c>
    </row>
    <row r="91">
      <c r="A91" s="18" t="n"/>
      <c r="B91" s="18" t="n"/>
      <c r="C91" s="19" t="n"/>
      <c r="D91" s="18" t="n"/>
      <c r="E91" s="18" t="n"/>
      <c r="F91" s="20">
        <f>IF($A91="","",IF($E91="","",IFERROR(INDEX('Rules &amp; Lists'!$B$5:$B$24,MATCH($E91,'Rules &amp; Lists'!$A$5:$A$24,0)),"Unknown Route")))</f>
        <v/>
      </c>
      <c r="G91" s="21">
        <f>IF($A91="","",IF($E91="","",IFERROR(INDEX('Rules &amp; Lists'!$H$5:$H$24,MATCH($E91,'Rules &amp; Lists'!$A$5:$A$24,0)),"Rule not found")))</f>
        <v/>
      </c>
      <c r="H91" s="18" t="n"/>
      <c r="I91" s="19" t="n"/>
      <c r="J91" s="18" t="n"/>
      <c r="K91" s="22" t="n"/>
      <c r="L91" s="18" t="n"/>
      <c r="M91" s="18" t="n"/>
      <c r="N91" s="18" t="n"/>
      <c r="O91" s="19" t="n"/>
      <c r="P91" s="23">
        <f>IF(OR($A91="",$I91="",$E91=""),"",IFERROR(IF(INDEX('Rules &amp; Lists'!$G$5:$G$24,MATCH($E91,'Rules &amp; Lists'!$A$5:$A$24,0))=0,"",EDATE($I91,INDEX('Rules &amp; Lists'!$G$5:$G$24,MATCH($E91,'Rules &amp; Lists'!$A$5:$A$24,0)))),""))</f>
        <v/>
      </c>
      <c r="Q91" s="24">
        <f>IF(OR($A91="",$C91=""),"",MAX(0,IF($O91&lt;&gt;"",$O91-$C91,TODAY()-$C91)))</f>
        <v/>
      </c>
      <c r="R91" s="20">
        <f>IF($A91="","",IF($E91="","Route Needed",IF($H91&lt;&gt;"Yes","Evidence Needed",IF($N91="On Hold","On Hold",IF(AND($P91&lt;&gt;"",$P91&lt;TODAY()),"Expired",IF($N91&lt;&gt;"Complete","Pending Review",IF($L91="Meets","Cleared",IF($L91="Does Not Meet","Not Cleared","Pending Review"))))))))</f>
        <v/>
      </c>
      <c r="S91" s="19" t="n"/>
      <c r="T91" s="25" t="n"/>
      <c r="U91" s="21">
        <f>IF($A91="","",TEXTJOIN(", ",TRUE,IF(COUNTIF($A$6:$A$205,$A91)&gt;1,"Duplicate Request ID",""),IF($B91="","Missing learner alias",""),IF($C91="","Missing request date",""),IF($D91="","Missing term",""),IF($E91="","Missing route",""),IF($F91="Unknown Route","Route not found",""),IF($H91="","Missing evidence received value",""),IF(AND($H91="Yes",$I91=""),"Missing evidence date",""),IF(AND($H91="No",$I91&lt;&gt;""),"Evidence date entered when evidence is No",""),IF(AND($H91="Yes",$L91=""),"Missing evidence assessment",""),IF(AND($N91="Complete",$O91=""),"Missing decision date",""),IF(AND($O91&lt;&gt;"",$N91&lt;&gt;"Complete"),"Decision date entered before review is Complete",""),IF(AND($L91="Meets",$H91&lt;&gt;"Yes"),"Meets assessment requires received evidence",""),IF(AND($L91="Does Not Meet",$H91&lt;&gt;"Yes"),"Does Not Meet assessment requires received evidence",""),IF(AND($N91="Complete",$L91="Pending"),"Complete review cannot have Pending assessment",""),IF(AND($C91&lt;&gt;"",$I91&lt;&gt;"",$I91&lt;$C91),"Evidence date precedes request date",""),IF(AND($C91&lt;&gt;"",$O91&lt;&gt;"",$O91&lt;$C91),"Decision date precedes request date",""),IF(AND($S91&lt;&gt;"",$S91&lt;$C91),"Follow-up date precedes request date",""),IF(AND($E91&lt;&gt;"",$H91="Yes",IFERROR(INDEX('Rules &amp; Lists'!$D$5:$D$24,MATCH($E91,'Rules &amp; Lists'!$A$5:$A$24,0)),"")="Grade",$J91=""),"Missing evidence grade",""),IF(AND($E91&lt;&gt;"",$H91="Yes",IFERROR(INDEX('Rules &amp; Lists'!$D$5:$D$24,MATCH($E91,'Rules &amp; Lists'!$A$5:$A$24,0)),"")="Score",$K91=""),"Missing evidence score","")))</f>
        <v/>
      </c>
    </row>
    <row r="92">
      <c r="A92" s="18" t="n"/>
      <c r="B92" s="18" t="n"/>
      <c r="C92" s="19" t="n"/>
      <c r="D92" s="18" t="n"/>
      <c r="E92" s="18" t="n"/>
      <c r="F92" s="20">
        <f>IF($A92="","",IF($E92="","",IFERROR(INDEX('Rules &amp; Lists'!$B$5:$B$24,MATCH($E92,'Rules &amp; Lists'!$A$5:$A$24,0)),"Unknown Route")))</f>
        <v/>
      </c>
      <c r="G92" s="21">
        <f>IF($A92="","",IF($E92="","",IFERROR(INDEX('Rules &amp; Lists'!$H$5:$H$24,MATCH($E92,'Rules &amp; Lists'!$A$5:$A$24,0)),"Rule not found")))</f>
        <v/>
      </c>
      <c r="H92" s="18" t="n"/>
      <c r="I92" s="19" t="n"/>
      <c r="J92" s="18" t="n"/>
      <c r="K92" s="22" t="n"/>
      <c r="L92" s="18" t="n"/>
      <c r="M92" s="18" t="n"/>
      <c r="N92" s="18" t="n"/>
      <c r="O92" s="19" t="n"/>
      <c r="P92" s="23">
        <f>IF(OR($A92="",$I92="",$E92=""),"",IFERROR(IF(INDEX('Rules &amp; Lists'!$G$5:$G$24,MATCH($E92,'Rules &amp; Lists'!$A$5:$A$24,0))=0,"",EDATE($I92,INDEX('Rules &amp; Lists'!$G$5:$G$24,MATCH($E92,'Rules &amp; Lists'!$A$5:$A$24,0)))),""))</f>
        <v/>
      </c>
      <c r="Q92" s="24">
        <f>IF(OR($A92="",$C92=""),"",MAX(0,IF($O92&lt;&gt;"",$O92-$C92,TODAY()-$C92)))</f>
        <v/>
      </c>
      <c r="R92" s="20">
        <f>IF($A92="","",IF($E92="","Route Needed",IF($H92&lt;&gt;"Yes","Evidence Needed",IF($N92="On Hold","On Hold",IF(AND($P92&lt;&gt;"",$P92&lt;TODAY()),"Expired",IF($N92&lt;&gt;"Complete","Pending Review",IF($L92="Meets","Cleared",IF($L92="Does Not Meet","Not Cleared","Pending Review"))))))))</f>
        <v/>
      </c>
      <c r="S92" s="19" t="n"/>
      <c r="T92" s="25" t="n"/>
      <c r="U92" s="21">
        <f>IF($A92="","",TEXTJOIN(", ",TRUE,IF(COUNTIF($A$6:$A$205,$A92)&gt;1,"Duplicate Request ID",""),IF($B92="","Missing learner alias",""),IF($C92="","Missing request date",""),IF($D92="","Missing term",""),IF($E92="","Missing route",""),IF($F92="Unknown Route","Route not found",""),IF($H92="","Missing evidence received value",""),IF(AND($H92="Yes",$I92=""),"Missing evidence date",""),IF(AND($H92="No",$I92&lt;&gt;""),"Evidence date entered when evidence is No",""),IF(AND($H92="Yes",$L92=""),"Missing evidence assessment",""),IF(AND($N92="Complete",$O92=""),"Missing decision date",""),IF(AND($O92&lt;&gt;"",$N92&lt;&gt;"Complete"),"Decision date entered before review is Complete",""),IF(AND($L92="Meets",$H92&lt;&gt;"Yes"),"Meets assessment requires received evidence",""),IF(AND($L92="Does Not Meet",$H92&lt;&gt;"Yes"),"Does Not Meet assessment requires received evidence",""),IF(AND($N92="Complete",$L92="Pending"),"Complete review cannot have Pending assessment",""),IF(AND($C92&lt;&gt;"",$I92&lt;&gt;"",$I92&lt;$C92),"Evidence date precedes request date",""),IF(AND($C92&lt;&gt;"",$O92&lt;&gt;"",$O92&lt;$C92),"Decision date precedes request date",""),IF(AND($S92&lt;&gt;"",$S92&lt;$C92),"Follow-up date precedes request date",""),IF(AND($E92&lt;&gt;"",$H92="Yes",IFERROR(INDEX('Rules &amp; Lists'!$D$5:$D$24,MATCH($E92,'Rules &amp; Lists'!$A$5:$A$24,0)),"")="Grade",$J92=""),"Missing evidence grade",""),IF(AND($E92&lt;&gt;"",$H92="Yes",IFERROR(INDEX('Rules &amp; Lists'!$D$5:$D$24,MATCH($E92,'Rules &amp; Lists'!$A$5:$A$24,0)),"")="Score",$K92=""),"Missing evidence score","")))</f>
        <v/>
      </c>
    </row>
    <row r="93">
      <c r="A93" s="18" t="n"/>
      <c r="B93" s="18" t="n"/>
      <c r="C93" s="19" t="n"/>
      <c r="D93" s="18" t="n"/>
      <c r="E93" s="18" t="n"/>
      <c r="F93" s="20">
        <f>IF($A93="","",IF($E93="","",IFERROR(INDEX('Rules &amp; Lists'!$B$5:$B$24,MATCH($E93,'Rules &amp; Lists'!$A$5:$A$24,0)),"Unknown Route")))</f>
        <v/>
      </c>
      <c r="G93" s="21">
        <f>IF($A93="","",IF($E93="","",IFERROR(INDEX('Rules &amp; Lists'!$H$5:$H$24,MATCH($E93,'Rules &amp; Lists'!$A$5:$A$24,0)),"Rule not found")))</f>
        <v/>
      </c>
      <c r="H93" s="18" t="n"/>
      <c r="I93" s="19" t="n"/>
      <c r="J93" s="18" t="n"/>
      <c r="K93" s="22" t="n"/>
      <c r="L93" s="18" t="n"/>
      <c r="M93" s="18" t="n"/>
      <c r="N93" s="18" t="n"/>
      <c r="O93" s="19" t="n"/>
      <c r="P93" s="23">
        <f>IF(OR($A93="",$I93="",$E93=""),"",IFERROR(IF(INDEX('Rules &amp; Lists'!$G$5:$G$24,MATCH($E93,'Rules &amp; Lists'!$A$5:$A$24,0))=0,"",EDATE($I93,INDEX('Rules &amp; Lists'!$G$5:$G$24,MATCH($E93,'Rules &amp; Lists'!$A$5:$A$24,0)))),""))</f>
        <v/>
      </c>
      <c r="Q93" s="24">
        <f>IF(OR($A93="",$C93=""),"",MAX(0,IF($O93&lt;&gt;"",$O93-$C93,TODAY()-$C93)))</f>
        <v/>
      </c>
      <c r="R93" s="20">
        <f>IF($A93="","",IF($E93="","Route Needed",IF($H93&lt;&gt;"Yes","Evidence Needed",IF($N93="On Hold","On Hold",IF(AND($P93&lt;&gt;"",$P93&lt;TODAY()),"Expired",IF($N93&lt;&gt;"Complete","Pending Review",IF($L93="Meets","Cleared",IF($L93="Does Not Meet","Not Cleared","Pending Review"))))))))</f>
        <v/>
      </c>
      <c r="S93" s="19" t="n"/>
      <c r="T93" s="25" t="n"/>
      <c r="U93" s="21">
        <f>IF($A93="","",TEXTJOIN(", ",TRUE,IF(COUNTIF($A$6:$A$205,$A93)&gt;1,"Duplicate Request ID",""),IF($B93="","Missing learner alias",""),IF($C93="","Missing request date",""),IF($D93="","Missing term",""),IF($E93="","Missing route",""),IF($F93="Unknown Route","Route not found",""),IF($H93="","Missing evidence received value",""),IF(AND($H93="Yes",$I93=""),"Missing evidence date",""),IF(AND($H93="No",$I93&lt;&gt;""),"Evidence date entered when evidence is No",""),IF(AND($H93="Yes",$L93=""),"Missing evidence assessment",""),IF(AND($N93="Complete",$O93=""),"Missing decision date",""),IF(AND($O93&lt;&gt;"",$N93&lt;&gt;"Complete"),"Decision date entered before review is Complete",""),IF(AND($L93="Meets",$H93&lt;&gt;"Yes"),"Meets assessment requires received evidence",""),IF(AND($L93="Does Not Meet",$H93&lt;&gt;"Yes"),"Does Not Meet assessment requires received evidence",""),IF(AND($N93="Complete",$L93="Pending"),"Complete review cannot have Pending assessment",""),IF(AND($C93&lt;&gt;"",$I93&lt;&gt;"",$I93&lt;$C93),"Evidence date precedes request date",""),IF(AND($C93&lt;&gt;"",$O93&lt;&gt;"",$O93&lt;$C93),"Decision date precedes request date",""),IF(AND($S93&lt;&gt;"",$S93&lt;$C93),"Follow-up date precedes request date",""),IF(AND($E93&lt;&gt;"",$H93="Yes",IFERROR(INDEX('Rules &amp; Lists'!$D$5:$D$24,MATCH($E93,'Rules &amp; Lists'!$A$5:$A$24,0)),"")="Grade",$J93=""),"Missing evidence grade",""),IF(AND($E93&lt;&gt;"",$H93="Yes",IFERROR(INDEX('Rules &amp; Lists'!$D$5:$D$24,MATCH($E93,'Rules &amp; Lists'!$A$5:$A$24,0)),"")="Score",$K93=""),"Missing evidence score","")))</f>
        <v/>
      </c>
    </row>
    <row r="94">
      <c r="A94" s="18" t="n"/>
      <c r="B94" s="18" t="n"/>
      <c r="C94" s="19" t="n"/>
      <c r="D94" s="18" t="n"/>
      <c r="E94" s="18" t="n"/>
      <c r="F94" s="20">
        <f>IF($A94="","",IF($E94="","",IFERROR(INDEX('Rules &amp; Lists'!$B$5:$B$24,MATCH($E94,'Rules &amp; Lists'!$A$5:$A$24,0)),"Unknown Route")))</f>
        <v/>
      </c>
      <c r="G94" s="21">
        <f>IF($A94="","",IF($E94="","",IFERROR(INDEX('Rules &amp; Lists'!$H$5:$H$24,MATCH($E94,'Rules &amp; Lists'!$A$5:$A$24,0)),"Rule not found")))</f>
        <v/>
      </c>
      <c r="H94" s="18" t="n"/>
      <c r="I94" s="19" t="n"/>
      <c r="J94" s="18" t="n"/>
      <c r="K94" s="22" t="n"/>
      <c r="L94" s="18" t="n"/>
      <c r="M94" s="18" t="n"/>
      <c r="N94" s="18" t="n"/>
      <c r="O94" s="19" t="n"/>
      <c r="P94" s="23">
        <f>IF(OR($A94="",$I94="",$E94=""),"",IFERROR(IF(INDEX('Rules &amp; Lists'!$G$5:$G$24,MATCH($E94,'Rules &amp; Lists'!$A$5:$A$24,0))=0,"",EDATE($I94,INDEX('Rules &amp; Lists'!$G$5:$G$24,MATCH($E94,'Rules &amp; Lists'!$A$5:$A$24,0)))),""))</f>
        <v/>
      </c>
      <c r="Q94" s="24">
        <f>IF(OR($A94="",$C94=""),"",MAX(0,IF($O94&lt;&gt;"",$O94-$C94,TODAY()-$C94)))</f>
        <v/>
      </c>
      <c r="R94" s="20">
        <f>IF($A94="","",IF($E94="","Route Needed",IF($H94&lt;&gt;"Yes","Evidence Needed",IF($N94="On Hold","On Hold",IF(AND($P94&lt;&gt;"",$P94&lt;TODAY()),"Expired",IF($N94&lt;&gt;"Complete","Pending Review",IF($L94="Meets","Cleared",IF($L94="Does Not Meet","Not Cleared","Pending Review"))))))))</f>
        <v/>
      </c>
      <c r="S94" s="19" t="n"/>
      <c r="T94" s="25" t="n"/>
      <c r="U94" s="21">
        <f>IF($A94="","",TEXTJOIN(", ",TRUE,IF(COUNTIF($A$6:$A$205,$A94)&gt;1,"Duplicate Request ID",""),IF($B94="","Missing learner alias",""),IF($C94="","Missing request date",""),IF($D94="","Missing term",""),IF($E94="","Missing route",""),IF($F94="Unknown Route","Route not found",""),IF($H94="","Missing evidence received value",""),IF(AND($H94="Yes",$I94=""),"Missing evidence date",""),IF(AND($H94="No",$I94&lt;&gt;""),"Evidence date entered when evidence is No",""),IF(AND($H94="Yes",$L94=""),"Missing evidence assessment",""),IF(AND($N94="Complete",$O94=""),"Missing decision date",""),IF(AND($O94&lt;&gt;"",$N94&lt;&gt;"Complete"),"Decision date entered before review is Complete",""),IF(AND($L94="Meets",$H94&lt;&gt;"Yes"),"Meets assessment requires received evidence",""),IF(AND($L94="Does Not Meet",$H94&lt;&gt;"Yes"),"Does Not Meet assessment requires received evidence",""),IF(AND($N94="Complete",$L94="Pending"),"Complete review cannot have Pending assessment",""),IF(AND($C94&lt;&gt;"",$I94&lt;&gt;"",$I94&lt;$C94),"Evidence date precedes request date",""),IF(AND($C94&lt;&gt;"",$O94&lt;&gt;"",$O94&lt;$C94),"Decision date precedes request date",""),IF(AND($S94&lt;&gt;"",$S94&lt;$C94),"Follow-up date precedes request date",""),IF(AND($E94&lt;&gt;"",$H94="Yes",IFERROR(INDEX('Rules &amp; Lists'!$D$5:$D$24,MATCH($E94,'Rules &amp; Lists'!$A$5:$A$24,0)),"")="Grade",$J94=""),"Missing evidence grade",""),IF(AND($E94&lt;&gt;"",$H94="Yes",IFERROR(INDEX('Rules &amp; Lists'!$D$5:$D$24,MATCH($E94,'Rules &amp; Lists'!$A$5:$A$24,0)),"")="Score",$K94=""),"Missing evidence score","")))</f>
        <v/>
      </c>
    </row>
    <row r="95">
      <c r="A95" s="18" t="n"/>
      <c r="B95" s="18" t="n"/>
      <c r="C95" s="19" t="n"/>
      <c r="D95" s="18" t="n"/>
      <c r="E95" s="18" t="n"/>
      <c r="F95" s="20">
        <f>IF($A95="","",IF($E95="","",IFERROR(INDEX('Rules &amp; Lists'!$B$5:$B$24,MATCH($E95,'Rules &amp; Lists'!$A$5:$A$24,0)),"Unknown Route")))</f>
        <v/>
      </c>
      <c r="G95" s="21">
        <f>IF($A95="","",IF($E95="","",IFERROR(INDEX('Rules &amp; Lists'!$H$5:$H$24,MATCH($E95,'Rules &amp; Lists'!$A$5:$A$24,0)),"Rule not found")))</f>
        <v/>
      </c>
      <c r="H95" s="18" t="n"/>
      <c r="I95" s="19" t="n"/>
      <c r="J95" s="18" t="n"/>
      <c r="K95" s="22" t="n"/>
      <c r="L95" s="18" t="n"/>
      <c r="M95" s="18" t="n"/>
      <c r="N95" s="18" t="n"/>
      <c r="O95" s="19" t="n"/>
      <c r="P95" s="23">
        <f>IF(OR($A95="",$I95="",$E95=""),"",IFERROR(IF(INDEX('Rules &amp; Lists'!$G$5:$G$24,MATCH($E95,'Rules &amp; Lists'!$A$5:$A$24,0))=0,"",EDATE($I95,INDEX('Rules &amp; Lists'!$G$5:$G$24,MATCH($E95,'Rules &amp; Lists'!$A$5:$A$24,0)))),""))</f>
        <v/>
      </c>
      <c r="Q95" s="24">
        <f>IF(OR($A95="",$C95=""),"",MAX(0,IF($O95&lt;&gt;"",$O95-$C95,TODAY()-$C95)))</f>
        <v/>
      </c>
      <c r="R95" s="20">
        <f>IF($A95="","",IF($E95="","Route Needed",IF($H95&lt;&gt;"Yes","Evidence Needed",IF($N95="On Hold","On Hold",IF(AND($P95&lt;&gt;"",$P95&lt;TODAY()),"Expired",IF($N95&lt;&gt;"Complete","Pending Review",IF($L95="Meets","Cleared",IF($L95="Does Not Meet","Not Cleared","Pending Review"))))))))</f>
        <v/>
      </c>
      <c r="S95" s="19" t="n"/>
      <c r="T95" s="25" t="n"/>
      <c r="U95" s="21">
        <f>IF($A95="","",TEXTJOIN(", ",TRUE,IF(COUNTIF($A$6:$A$205,$A95)&gt;1,"Duplicate Request ID",""),IF($B95="","Missing learner alias",""),IF($C95="","Missing request date",""),IF($D95="","Missing term",""),IF($E95="","Missing route",""),IF($F95="Unknown Route","Route not found",""),IF($H95="","Missing evidence received value",""),IF(AND($H95="Yes",$I95=""),"Missing evidence date",""),IF(AND($H95="No",$I95&lt;&gt;""),"Evidence date entered when evidence is No",""),IF(AND($H95="Yes",$L95=""),"Missing evidence assessment",""),IF(AND($N95="Complete",$O95=""),"Missing decision date",""),IF(AND($O95&lt;&gt;"",$N95&lt;&gt;"Complete"),"Decision date entered before review is Complete",""),IF(AND($L95="Meets",$H95&lt;&gt;"Yes"),"Meets assessment requires received evidence",""),IF(AND($L95="Does Not Meet",$H95&lt;&gt;"Yes"),"Does Not Meet assessment requires received evidence",""),IF(AND($N95="Complete",$L95="Pending"),"Complete review cannot have Pending assessment",""),IF(AND($C95&lt;&gt;"",$I95&lt;&gt;"",$I95&lt;$C95),"Evidence date precedes request date",""),IF(AND($C95&lt;&gt;"",$O95&lt;&gt;"",$O95&lt;$C95),"Decision date precedes request date",""),IF(AND($S95&lt;&gt;"",$S95&lt;$C95),"Follow-up date precedes request date",""),IF(AND($E95&lt;&gt;"",$H95="Yes",IFERROR(INDEX('Rules &amp; Lists'!$D$5:$D$24,MATCH($E95,'Rules &amp; Lists'!$A$5:$A$24,0)),"")="Grade",$J95=""),"Missing evidence grade",""),IF(AND($E95&lt;&gt;"",$H95="Yes",IFERROR(INDEX('Rules &amp; Lists'!$D$5:$D$24,MATCH($E95,'Rules &amp; Lists'!$A$5:$A$24,0)),"")="Score",$K95=""),"Missing evidence score","")))</f>
        <v/>
      </c>
    </row>
    <row r="96">
      <c r="A96" s="18" t="n"/>
      <c r="B96" s="18" t="n"/>
      <c r="C96" s="19" t="n"/>
      <c r="D96" s="18" t="n"/>
      <c r="E96" s="18" t="n"/>
      <c r="F96" s="20">
        <f>IF($A96="","",IF($E96="","",IFERROR(INDEX('Rules &amp; Lists'!$B$5:$B$24,MATCH($E96,'Rules &amp; Lists'!$A$5:$A$24,0)),"Unknown Route")))</f>
        <v/>
      </c>
      <c r="G96" s="21">
        <f>IF($A96="","",IF($E96="","",IFERROR(INDEX('Rules &amp; Lists'!$H$5:$H$24,MATCH($E96,'Rules &amp; Lists'!$A$5:$A$24,0)),"Rule not found")))</f>
        <v/>
      </c>
      <c r="H96" s="18" t="n"/>
      <c r="I96" s="19" t="n"/>
      <c r="J96" s="18" t="n"/>
      <c r="K96" s="22" t="n"/>
      <c r="L96" s="18" t="n"/>
      <c r="M96" s="18" t="n"/>
      <c r="N96" s="18" t="n"/>
      <c r="O96" s="19" t="n"/>
      <c r="P96" s="23">
        <f>IF(OR($A96="",$I96="",$E96=""),"",IFERROR(IF(INDEX('Rules &amp; Lists'!$G$5:$G$24,MATCH($E96,'Rules &amp; Lists'!$A$5:$A$24,0))=0,"",EDATE($I96,INDEX('Rules &amp; Lists'!$G$5:$G$24,MATCH($E96,'Rules &amp; Lists'!$A$5:$A$24,0)))),""))</f>
        <v/>
      </c>
      <c r="Q96" s="24">
        <f>IF(OR($A96="",$C96=""),"",MAX(0,IF($O96&lt;&gt;"",$O96-$C96,TODAY()-$C96)))</f>
        <v/>
      </c>
      <c r="R96" s="20">
        <f>IF($A96="","",IF($E96="","Route Needed",IF($H96&lt;&gt;"Yes","Evidence Needed",IF($N96="On Hold","On Hold",IF(AND($P96&lt;&gt;"",$P96&lt;TODAY()),"Expired",IF($N96&lt;&gt;"Complete","Pending Review",IF($L96="Meets","Cleared",IF($L96="Does Not Meet","Not Cleared","Pending Review"))))))))</f>
        <v/>
      </c>
      <c r="S96" s="19" t="n"/>
      <c r="T96" s="25" t="n"/>
      <c r="U96" s="21">
        <f>IF($A96="","",TEXTJOIN(", ",TRUE,IF(COUNTIF($A$6:$A$205,$A96)&gt;1,"Duplicate Request ID",""),IF($B96="","Missing learner alias",""),IF($C96="","Missing request date",""),IF($D96="","Missing term",""),IF($E96="","Missing route",""),IF($F96="Unknown Route","Route not found",""),IF($H96="","Missing evidence received value",""),IF(AND($H96="Yes",$I96=""),"Missing evidence date",""),IF(AND($H96="No",$I96&lt;&gt;""),"Evidence date entered when evidence is No",""),IF(AND($H96="Yes",$L96=""),"Missing evidence assessment",""),IF(AND($N96="Complete",$O96=""),"Missing decision date",""),IF(AND($O96&lt;&gt;"",$N96&lt;&gt;"Complete"),"Decision date entered before review is Complete",""),IF(AND($L96="Meets",$H96&lt;&gt;"Yes"),"Meets assessment requires received evidence",""),IF(AND($L96="Does Not Meet",$H96&lt;&gt;"Yes"),"Does Not Meet assessment requires received evidence",""),IF(AND($N96="Complete",$L96="Pending"),"Complete review cannot have Pending assessment",""),IF(AND($C96&lt;&gt;"",$I96&lt;&gt;"",$I96&lt;$C96),"Evidence date precedes request date",""),IF(AND($C96&lt;&gt;"",$O96&lt;&gt;"",$O96&lt;$C96),"Decision date precedes request date",""),IF(AND($S96&lt;&gt;"",$S96&lt;$C96),"Follow-up date precedes request date",""),IF(AND($E96&lt;&gt;"",$H96="Yes",IFERROR(INDEX('Rules &amp; Lists'!$D$5:$D$24,MATCH($E96,'Rules &amp; Lists'!$A$5:$A$24,0)),"")="Grade",$J96=""),"Missing evidence grade",""),IF(AND($E96&lt;&gt;"",$H96="Yes",IFERROR(INDEX('Rules &amp; Lists'!$D$5:$D$24,MATCH($E96,'Rules &amp; Lists'!$A$5:$A$24,0)),"")="Score",$K96=""),"Missing evidence score","")))</f>
        <v/>
      </c>
    </row>
    <row r="97">
      <c r="A97" s="18" t="n"/>
      <c r="B97" s="18" t="n"/>
      <c r="C97" s="19" t="n"/>
      <c r="D97" s="18" t="n"/>
      <c r="E97" s="18" t="n"/>
      <c r="F97" s="20">
        <f>IF($A97="","",IF($E97="","",IFERROR(INDEX('Rules &amp; Lists'!$B$5:$B$24,MATCH($E97,'Rules &amp; Lists'!$A$5:$A$24,0)),"Unknown Route")))</f>
        <v/>
      </c>
      <c r="G97" s="21">
        <f>IF($A97="","",IF($E97="","",IFERROR(INDEX('Rules &amp; Lists'!$H$5:$H$24,MATCH($E97,'Rules &amp; Lists'!$A$5:$A$24,0)),"Rule not found")))</f>
        <v/>
      </c>
      <c r="H97" s="18" t="n"/>
      <c r="I97" s="19" t="n"/>
      <c r="J97" s="18" t="n"/>
      <c r="K97" s="22" t="n"/>
      <c r="L97" s="18" t="n"/>
      <c r="M97" s="18" t="n"/>
      <c r="N97" s="18" t="n"/>
      <c r="O97" s="19" t="n"/>
      <c r="P97" s="23">
        <f>IF(OR($A97="",$I97="",$E97=""),"",IFERROR(IF(INDEX('Rules &amp; Lists'!$G$5:$G$24,MATCH($E97,'Rules &amp; Lists'!$A$5:$A$24,0))=0,"",EDATE($I97,INDEX('Rules &amp; Lists'!$G$5:$G$24,MATCH($E97,'Rules &amp; Lists'!$A$5:$A$24,0)))),""))</f>
        <v/>
      </c>
      <c r="Q97" s="24">
        <f>IF(OR($A97="",$C97=""),"",MAX(0,IF($O97&lt;&gt;"",$O97-$C97,TODAY()-$C97)))</f>
        <v/>
      </c>
      <c r="R97" s="20">
        <f>IF($A97="","",IF($E97="","Route Needed",IF($H97&lt;&gt;"Yes","Evidence Needed",IF($N97="On Hold","On Hold",IF(AND($P97&lt;&gt;"",$P97&lt;TODAY()),"Expired",IF($N97&lt;&gt;"Complete","Pending Review",IF($L97="Meets","Cleared",IF($L97="Does Not Meet","Not Cleared","Pending Review"))))))))</f>
        <v/>
      </c>
      <c r="S97" s="19" t="n"/>
      <c r="T97" s="25" t="n"/>
      <c r="U97" s="21">
        <f>IF($A97="","",TEXTJOIN(", ",TRUE,IF(COUNTIF($A$6:$A$205,$A97)&gt;1,"Duplicate Request ID",""),IF($B97="","Missing learner alias",""),IF($C97="","Missing request date",""),IF($D97="","Missing term",""),IF($E97="","Missing route",""),IF($F97="Unknown Route","Route not found",""),IF($H97="","Missing evidence received value",""),IF(AND($H97="Yes",$I97=""),"Missing evidence date",""),IF(AND($H97="No",$I97&lt;&gt;""),"Evidence date entered when evidence is No",""),IF(AND($H97="Yes",$L97=""),"Missing evidence assessment",""),IF(AND($N97="Complete",$O97=""),"Missing decision date",""),IF(AND($O97&lt;&gt;"",$N97&lt;&gt;"Complete"),"Decision date entered before review is Complete",""),IF(AND($L97="Meets",$H97&lt;&gt;"Yes"),"Meets assessment requires received evidence",""),IF(AND($L97="Does Not Meet",$H97&lt;&gt;"Yes"),"Does Not Meet assessment requires received evidence",""),IF(AND($N97="Complete",$L97="Pending"),"Complete review cannot have Pending assessment",""),IF(AND($C97&lt;&gt;"",$I97&lt;&gt;"",$I97&lt;$C97),"Evidence date precedes request date",""),IF(AND($C97&lt;&gt;"",$O97&lt;&gt;"",$O97&lt;$C97),"Decision date precedes request date",""),IF(AND($S97&lt;&gt;"",$S97&lt;$C97),"Follow-up date precedes request date",""),IF(AND($E97&lt;&gt;"",$H97="Yes",IFERROR(INDEX('Rules &amp; Lists'!$D$5:$D$24,MATCH($E97,'Rules &amp; Lists'!$A$5:$A$24,0)),"")="Grade",$J97=""),"Missing evidence grade",""),IF(AND($E97&lt;&gt;"",$H97="Yes",IFERROR(INDEX('Rules &amp; Lists'!$D$5:$D$24,MATCH($E97,'Rules &amp; Lists'!$A$5:$A$24,0)),"")="Score",$K97=""),"Missing evidence score","")))</f>
        <v/>
      </c>
    </row>
    <row r="98">
      <c r="A98" s="18" t="n"/>
      <c r="B98" s="18" t="n"/>
      <c r="C98" s="19" t="n"/>
      <c r="D98" s="18" t="n"/>
      <c r="E98" s="18" t="n"/>
      <c r="F98" s="20">
        <f>IF($A98="","",IF($E98="","",IFERROR(INDEX('Rules &amp; Lists'!$B$5:$B$24,MATCH($E98,'Rules &amp; Lists'!$A$5:$A$24,0)),"Unknown Route")))</f>
        <v/>
      </c>
      <c r="G98" s="21">
        <f>IF($A98="","",IF($E98="","",IFERROR(INDEX('Rules &amp; Lists'!$H$5:$H$24,MATCH($E98,'Rules &amp; Lists'!$A$5:$A$24,0)),"Rule not found")))</f>
        <v/>
      </c>
      <c r="H98" s="18" t="n"/>
      <c r="I98" s="19" t="n"/>
      <c r="J98" s="18" t="n"/>
      <c r="K98" s="22" t="n"/>
      <c r="L98" s="18" t="n"/>
      <c r="M98" s="18" t="n"/>
      <c r="N98" s="18" t="n"/>
      <c r="O98" s="19" t="n"/>
      <c r="P98" s="23">
        <f>IF(OR($A98="",$I98="",$E98=""),"",IFERROR(IF(INDEX('Rules &amp; Lists'!$G$5:$G$24,MATCH($E98,'Rules &amp; Lists'!$A$5:$A$24,0))=0,"",EDATE($I98,INDEX('Rules &amp; Lists'!$G$5:$G$24,MATCH($E98,'Rules &amp; Lists'!$A$5:$A$24,0)))),""))</f>
        <v/>
      </c>
      <c r="Q98" s="24">
        <f>IF(OR($A98="",$C98=""),"",MAX(0,IF($O98&lt;&gt;"",$O98-$C98,TODAY()-$C98)))</f>
        <v/>
      </c>
      <c r="R98" s="20">
        <f>IF($A98="","",IF($E98="","Route Needed",IF($H98&lt;&gt;"Yes","Evidence Needed",IF($N98="On Hold","On Hold",IF(AND($P98&lt;&gt;"",$P98&lt;TODAY()),"Expired",IF($N98&lt;&gt;"Complete","Pending Review",IF($L98="Meets","Cleared",IF($L98="Does Not Meet","Not Cleared","Pending Review"))))))))</f>
        <v/>
      </c>
      <c r="S98" s="19" t="n"/>
      <c r="T98" s="25" t="n"/>
      <c r="U98" s="21">
        <f>IF($A98="","",TEXTJOIN(", ",TRUE,IF(COUNTIF($A$6:$A$205,$A98)&gt;1,"Duplicate Request ID",""),IF($B98="","Missing learner alias",""),IF($C98="","Missing request date",""),IF($D98="","Missing term",""),IF($E98="","Missing route",""),IF($F98="Unknown Route","Route not found",""),IF($H98="","Missing evidence received value",""),IF(AND($H98="Yes",$I98=""),"Missing evidence date",""),IF(AND($H98="No",$I98&lt;&gt;""),"Evidence date entered when evidence is No",""),IF(AND($H98="Yes",$L98=""),"Missing evidence assessment",""),IF(AND($N98="Complete",$O98=""),"Missing decision date",""),IF(AND($O98&lt;&gt;"",$N98&lt;&gt;"Complete"),"Decision date entered before review is Complete",""),IF(AND($L98="Meets",$H98&lt;&gt;"Yes"),"Meets assessment requires received evidence",""),IF(AND($L98="Does Not Meet",$H98&lt;&gt;"Yes"),"Does Not Meet assessment requires received evidence",""),IF(AND($N98="Complete",$L98="Pending"),"Complete review cannot have Pending assessment",""),IF(AND($C98&lt;&gt;"",$I98&lt;&gt;"",$I98&lt;$C98),"Evidence date precedes request date",""),IF(AND($C98&lt;&gt;"",$O98&lt;&gt;"",$O98&lt;$C98),"Decision date precedes request date",""),IF(AND($S98&lt;&gt;"",$S98&lt;$C98),"Follow-up date precedes request date",""),IF(AND($E98&lt;&gt;"",$H98="Yes",IFERROR(INDEX('Rules &amp; Lists'!$D$5:$D$24,MATCH($E98,'Rules &amp; Lists'!$A$5:$A$24,0)),"")="Grade",$J98=""),"Missing evidence grade",""),IF(AND($E98&lt;&gt;"",$H98="Yes",IFERROR(INDEX('Rules &amp; Lists'!$D$5:$D$24,MATCH($E98,'Rules &amp; Lists'!$A$5:$A$24,0)),"")="Score",$K98=""),"Missing evidence score","")))</f>
        <v/>
      </c>
    </row>
    <row r="99">
      <c r="A99" s="18" t="n"/>
      <c r="B99" s="18" t="n"/>
      <c r="C99" s="19" t="n"/>
      <c r="D99" s="18" t="n"/>
      <c r="E99" s="18" t="n"/>
      <c r="F99" s="20">
        <f>IF($A99="","",IF($E99="","",IFERROR(INDEX('Rules &amp; Lists'!$B$5:$B$24,MATCH($E99,'Rules &amp; Lists'!$A$5:$A$24,0)),"Unknown Route")))</f>
        <v/>
      </c>
      <c r="G99" s="21">
        <f>IF($A99="","",IF($E99="","",IFERROR(INDEX('Rules &amp; Lists'!$H$5:$H$24,MATCH($E99,'Rules &amp; Lists'!$A$5:$A$24,0)),"Rule not found")))</f>
        <v/>
      </c>
      <c r="H99" s="18" t="n"/>
      <c r="I99" s="19" t="n"/>
      <c r="J99" s="18" t="n"/>
      <c r="K99" s="22" t="n"/>
      <c r="L99" s="18" t="n"/>
      <c r="M99" s="18" t="n"/>
      <c r="N99" s="18" t="n"/>
      <c r="O99" s="19" t="n"/>
      <c r="P99" s="23">
        <f>IF(OR($A99="",$I99="",$E99=""),"",IFERROR(IF(INDEX('Rules &amp; Lists'!$G$5:$G$24,MATCH($E99,'Rules &amp; Lists'!$A$5:$A$24,0))=0,"",EDATE($I99,INDEX('Rules &amp; Lists'!$G$5:$G$24,MATCH($E99,'Rules &amp; Lists'!$A$5:$A$24,0)))),""))</f>
        <v/>
      </c>
      <c r="Q99" s="24">
        <f>IF(OR($A99="",$C99=""),"",MAX(0,IF($O99&lt;&gt;"",$O99-$C99,TODAY()-$C99)))</f>
        <v/>
      </c>
      <c r="R99" s="20">
        <f>IF($A99="","",IF($E99="","Route Needed",IF($H99&lt;&gt;"Yes","Evidence Needed",IF($N99="On Hold","On Hold",IF(AND($P99&lt;&gt;"",$P99&lt;TODAY()),"Expired",IF($N99&lt;&gt;"Complete","Pending Review",IF($L99="Meets","Cleared",IF($L99="Does Not Meet","Not Cleared","Pending Review"))))))))</f>
        <v/>
      </c>
      <c r="S99" s="19" t="n"/>
      <c r="T99" s="25" t="n"/>
      <c r="U99" s="21">
        <f>IF($A99="","",TEXTJOIN(", ",TRUE,IF(COUNTIF($A$6:$A$205,$A99)&gt;1,"Duplicate Request ID",""),IF($B99="","Missing learner alias",""),IF($C99="","Missing request date",""),IF($D99="","Missing term",""),IF($E99="","Missing route",""),IF($F99="Unknown Route","Route not found",""),IF($H99="","Missing evidence received value",""),IF(AND($H99="Yes",$I99=""),"Missing evidence date",""),IF(AND($H99="No",$I99&lt;&gt;""),"Evidence date entered when evidence is No",""),IF(AND($H99="Yes",$L99=""),"Missing evidence assessment",""),IF(AND($N99="Complete",$O99=""),"Missing decision date",""),IF(AND($O99&lt;&gt;"",$N99&lt;&gt;"Complete"),"Decision date entered before review is Complete",""),IF(AND($L99="Meets",$H99&lt;&gt;"Yes"),"Meets assessment requires received evidence",""),IF(AND($L99="Does Not Meet",$H99&lt;&gt;"Yes"),"Does Not Meet assessment requires received evidence",""),IF(AND($N99="Complete",$L99="Pending"),"Complete review cannot have Pending assessment",""),IF(AND($C99&lt;&gt;"",$I99&lt;&gt;"",$I99&lt;$C99),"Evidence date precedes request date",""),IF(AND($C99&lt;&gt;"",$O99&lt;&gt;"",$O99&lt;$C99),"Decision date precedes request date",""),IF(AND($S99&lt;&gt;"",$S99&lt;$C99),"Follow-up date precedes request date",""),IF(AND($E99&lt;&gt;"",$H99="Yes",IFERROR(INDEX('Rules &amp; Lists'!$D$5:$D$24,MATCH($E99,'Rules &amp; Lists'!$A$5:$A$24,0)),"")="Grade",$J99=""),"Missing evidence grade",""),IF(AND($E99&lt;&gt;"",$H99="Yes",IFERROR(INDEX('Rules &amp; Lists'!$D$5:$D$24,MATCH($E99,'Rules &amp; Lists'!$A$5:$A$24,0)),"")="Score",$K99=""),"Missing evidence score","")))</f>
        <v/>
      </c>
    </row>
    <row r="100">
      <c r="A100" s="18" t="n"/>
      <c r="B100" s="18" t="n"/>
      <c r="C100" s="19" t="n"/>
      <c r="D100" s="18" t="n"/>
      <c r="E100" s="18" t="n"/>
      <c r="F100" s="20">
        <f>IF($A100="","",IF($E100="","",IFERROR(INDEX('Rules &amp; Lists'!$B$5:$B$24,MATCH($E100,'Rules &amp; Lists'!$A$5:$A$24,0)),"Unknown Route")))</f>
        <v/>
      </c>
      <c r="G100" s="21">
        <f>IF($A100="","",IF($E100="","",IFERROR(INDEX('Rules &amp; Lists'!$H$5:$H$24,MATCH($E100,'Rules &amp; Lists'!$A$5:$A$24,0)),"Rule not found")))</f>
        <v/>
      </c>
      <c r="H100" s="18" t="n"/>
      <c r="I100" s="19" t="n"/>
      <c r="J100" s="18" t="n"/>
      <c r="K100" s="22" t="n"/>
      <c r="L100" s="18" t="n"/>
      <c r="M100" s="18" t="n"/>
      <c r="N100" s="18" t="n"/>
      <c r="O100" s="19" t="n"/>
      <c r="P100" s="23">
        <f>IF(OR($A100="",$I100="",$E100=""),"",IFERROR(IF(INDEX('Rules &amp; Lists'!$G$5:$G$24,MATCH($E100,'Rules &amp; Lists'!$A$5:$A$24,0))=0,"",EDATE($I100,INDEX('Rules &amp; Lists'!$G$5:$G$24,MATCH($E100,'Rules &amp; Lists'!$A$5:$A$24,0)))),""))</f>
        <v/>
      </c>
      <c r="Q100" s="24">
        <f>IF(OR($A100="",$C100=""),"",MAX(0,IF($O100&lt;&gt;"",$O100-$C100,TODAY()-$C100)))</f>
        <v/>
      </c>
      <c r="R100" s="20">
        <f>IF($A100="","",IF($E100="","Route Needed",IF($H100&lt;&gt;"Yes","Evidence Needed",IF($N100="On Hold","On Hold",IF(AND($P100&lt;&gt;"",$P100&lt;TODAY()),"Expired",IF($N100&lt;&gt;"Complete","Pending Review",IF($L100="Meets","Cleared",IF($L100="Does Not Meet","Not Cleared","Pending Review"))))))))</f>
        <v/>
      </c>
      <c r="S100" s="19" t="n"/>
      <c r="T100" s="25" t="n"/>
      <c r="U100" s="21">
        <f>IF($A100="","",TEXTJOIN(", ",TRUE,IF(COUNTIF($A$6:$A$205,$A100)&gt;1,"Duplicate Request ID",""),IF($B100="","Missing learner alias",""),IF($C100="","Missing request date",""),IF($D100="","Missing term",""),IF($E100="","Missing route",""),IF($F100="Unknown Route","Route not found",""),IF($H100="","Missing evidence received value",""),IF(AND($H100="Yes",$I100=""),"Missing evidence date",""),IF(AND($H100="No",$I100&lt;&gt;""),"Evidence date entered when evidence is No",""),IF(AND($H100="Yes",$L100=""),"Missing evidence assessment",""),IF(AND($N100="Complete",$O100=""),"Missing decision date",""),IF(AND($O100&lt;&gt;"",$N100&lt;&gt;"Complete"),"Decision date entered before review is Complete",""),IF(AND($L100="Meets",$H100&lt;&gt;"Yes"),"Meets assessment requires received evidence",""),IF(AND($L100="Does Not Meet",$H100&lt;&gt;"Yes"),"Does Not Meet assessment requires received evidence",""),IF(AND($N100="Complete",$L100="Pending"),"Complete review cannot have Pending assessment",""),IF(AND($C100&lt;&gt;"",$I100&lt;&gt;"",$I100&lt;$C100),"Evidence date precedes request date",""),IF(AND($C100&lt;&gt;"",$O100&lt;&gt;"",$O100&lt;$C100),"Decision date precedes request date",""),IF(AND($S100&lt;&gt;"",$S100&lt;$C100),"Follow-up date precedes request date",""),IF(AND($E100&lt;&gt;"",$H100="Yes",IFERROR(INDEX('Rules &amp; Lists'!$D$5:$D$24,MATCH($E100,'Rules &amp; Lists'!$A$5:$A$24,0)),"")="Grade",$J100=""),"Missing evidence grade",""),IF(AND($E100&lt;&gt;"",$H100="Yes",IFERROR(INDEX('Rules &amp; Lists'!$D$5:$D$24,MATCH($E100,'Rules &amp; Lists'!$A$5:$A$24,0)),"")="Score",$K100=""),"Missing evidence score","")))</f>
        <v/>
      </c>
    </row>
    <row r="101">
      <c r="A101" s="18" t="n"/>
      <c r="B101" s="18" t="n"/>
      <c r="C101" s="19" t="n"/>
      <c r="D101" s="18" t="n"/>
      <c r="E101" s="18" t="n"/>
      <c r="F101" s="20">
        <f>IF($A101="","",IF($E101="","",IFERROR(INDEX('Rules &amp; Lists'!$B$5:$B$24,MATCH($E101,'Rules &amp; Lists'!$A$5:$A$24,0)),"Unknown Route")))</f>
        <v/>
      </c>
      <c r="G101" s="21">
        <f>IF($A101="","",IF($E101="","",IFERROR(INDEX('Rules &amp; Lists'!$H$5:$H$24,MATCH($E101,'Rules &amp; Lists'!$A$5:$A$24,0)),"Rule not found")))</f>
        <v/>
      </c>
      <c r="H101" s="18" t="n"/>
      <c r="I101" s="19" t="n"/>
      <c r="J101" s="18" t="n"/>
      <c r="K101" s="22" t="n"/>
      <c r="L101" s="18" t="n"/>
      <c r="M101" s="18" t="n"/>
      <c r="N101" s="18" t="n"/>
      <c r="O101" s="19" t="n"/>
      <c r="P101" s="23">
        <f>IF(OR($A101="",$I101="",$E101=""),"",IFERROR(IF(INDEX('Rules &amp; Lists'!$G$5:$G$24,MATCH($E101,'Rules &amp; Lists'!$A$5:$A$24,0))=0,"",EDATE($I101,INDEX('Rules &amp; Lists'!$G$5:$G$24,MATCH($E101,'Rules &amp; Lists'!$A$5:$A$24,0)))),""))</f>
        <v/>
      </c>
      <c r="Q101" s="24">
        <f>IF(OR($A101="",$C101=""),"",MAX(0,IF($O101&lt;&gt;"",$O101-$C101,TODAY()-$C101)))</f>
        <v/>
      </c>
      <c r="R101" s="20">
        <f>IF($A101="","",IF($E101="","Route Needed",IF($H101&lt;&gt;"Yes","Evidence Needed",IF($N101="On Hold","On Hold",IF(AND($P101&lt;&gt;"",$P101&lt;TODAY()),"Expired",IF($N101&lt;&gt;"Complete","Pending Review",IF($L101="Meets","Cleared",IF($L101="Does Not Meet","Not Cleared","Pending Review"))))))))</f>
        <v/>
      </c>
      <c r="S101" s="19" t="n"/>
      <c r="T101" s="25" t="n"/>
      <c r="U101" s="21">
        <f>IF($A101="","",TEXTJOIN(", ",TRUE,IF(COUNTIF($A$6:$A$205,$A101)&gt;1,"Duplicate Request ID",""),IF($B101="","Missing learner alias",""),IF($C101="","Missing request date",""),IF($D101="","Missing term",""),IF($E101="","Missing route",""),IF($F101="Unknown Route","Route not found",""),IF($H101="","Missing evidence received value",""),IF(AND($H101="Yes",$I101=""),"Missing evidence date",""),IF(AND($H101="No",$I101&lt;&gt;""),"Evidence date entered when evidence is No",""),IF(AND($H101="Yes",$L101=""),"Missing evidence assessment",""),IF(AND($N101="Complete",$O101=""),"Missing decision date",""),IF(AND($O101&lt;&gt;"",$N101&lt;&gt;"Complete"),"Decision date entered before review is Complete",""),IF(AND($L101="Meets",$H101&lt;&gt;"Yes"),"Meets assessment requires received evidence",""),IF(AND($L101="Does Not Meet",$H101&lt;&gt;"Yes"),"Does Not Meet assessment requires received evidence",""),IF(AND($N101="Complete",$L101="Pending"),"Complete review cannot have Pending assessment",""),IF(AND($C101&lt;&gt;"",$I101&lt;&gt;"",$I101&lt;$C101),"Evidence date precedes request date",""),IF(AND($C101&lt;&gt;"",$O101&lt;&gt;"",$O101&lt;$C101),"Decision date precedes request date",""),IF(AND($S101&lt;&gt;"",$S101&lt;$C101),"Follow-up date precedes request date",""),IF(AND($E101&lt;&gt;"",$H101="Yes",IFERROR(INDEX('Rules &amp; Lists'!$D$5:$D$24,MATCH($E101,'Rules &amp; Lists'!$A$5:$A$24,0)),"")="Grade",$J101=""),"Missing evidence grade",""),IF(AND($E101&lt;&gt;"",$H101="Yes",IFERROR(INDEX('Rules &amp; Lists'!$D$5:$D$24,MATCH($E101,'Rules &amp; Lists'!$A$5:$A$24,0)),"")="Score",$K101=""),"Missing evidence score","")))</f>
        <v/>
      </c>
    </row>
    <row r="102">
      <c r="A102" s="18" t="n"/>
      <c r="B102" s="18" t="n"/>
      <c r="C102" s="19" t="n"/>
      <c r="D102" s="18" t="n"/>
      <c r="E102" s="18" t="n"/>
      <c r="F102" s="20">
        <f>IF($A102="","",IF($E102="","",IFERROR(INDEX('Rules &amp; Lists'!$B$5:$B$24,MATCH($E102,'Rules &amp; Lists'!$A$5:$A$24,0)),"Unknown Route")))</f>
        <v/>
      </c>
      <c r="G102" s="21">
        <f>IF($A102="","",IF($E102="","",IFERROR(INDEX('Rules &amp; Lists'!$H$5:$H$24,MATCH($E102,'Rules &amp; Lists'!$A$5:$A$24,0)),"Rule not found")))</f>
        <v/>
      </c>
      <c r="H102" s="18" t="n"/>
      <c r="I102" s="19" t="n"/>
      <c r="J102" s="18" t="n"/>
      <c r="K102" s="22" t="n"/>
      <c r="L102" s="18" t="n"/>
      <c r="M102" s="18" t="n"/>
      <c r="N102" s="18" t="n"/>
      <c r="O102" s="19" t="n"/>
      <c r="P102" s="23">
        <f>IF(OR($A102="",$I102="",$E102=""),"",IFERROR(IF(INDEX('Rules &amp; Lists'!$G$5:$G$24,MATCH($E102,'Rules &amp; Lists'!$A$5:$A$24,0))=0,"",EDATE($I102,INDEX('Rules &amp; Lists'!$G$5:$G$24,MATCH($E102,'Rules &amp; Lists'!$A$5:$A$24,0)))),""))</f>
        <v/>
      </c>
      <c r="Q102" s="24">
        <f>IF(OR($A102="",$C102=""),"",MAX(0,IF($O102&lt;&gt;"",$O102-$C102,TODAY()-$C102)))</f>
        <v/>
      </c>
      <c r="R102" s="20">
        <f>IF($A102="","",IF($E102="","Route Needed",IF($H102&lt;&gt;"Yes","Evidence Needed",IF($N102="On Hold","On Hold",IF(AND($P102&lt;&gt;"",$P102&lt;TODAY()),"Expired",IF($N102&lt;&gt;"Complete","Pending Review",IF($L102="Meets","Cleared",IF($L102="Does Not Meet","Not Cleared","Pending Review"))))))))</f>
        <v/>
      </c>
      <c r="S102" s="19" t="n"/>
      <c r="T102" s="25" t="n"/>
      <c r="U102" s="21">
        <f>IF($A102="","",TEXTJOIN(", ",TRUE,IF(COUNTIF($A$6:$A$205,$A102)&gt;1,"Duplicate Request ID",""),IF($B102="","Missing learner alias",""),IF($C102="","Missing request date",""),IF($D102="","Missing term",""),IF($E102="","Missing route",""),IF($F102="Unknown Route","Route not found",""),IF($H102="","Missing evidence received value",""),IF(AND($H102="Yes",$I102=""),"Missing evidence date",""),IF(AND($H102="No",$I102&lt;&gt;""),"Evidence date entered when evidence is No",""),IF(AND($H102="Yes",$L102=""),"Missing evidence assessment",""),IF(AND($N102="Complete",$O102=""),"Missing decision date",""),IF(AND($O102&lt;&gt;"",$N102&lt;&gt;"Complete"),"Decision date entered before review is Complete",""),IF(AND($L102="Meets",$H102&lt;&gt;"Yes"),"Meets assessment requires received evidence",""),IF(AND($L102="Does Not Meet",$H102&lt;&gt;"Yes"),"Does Not Meet assessment requires received evidence",""),IF(AND($N102="Complete",$L102="Pending"),"Complete review cannot have Pending assessment",""),IF(AND($C102&lt;&gt;"",$I102&lt;&gt;"",$I102&lt;$C102),"Evidence date precedes request date",""),IF(AND($C102&lt;&gt;"",$O102&lt;&gt;"",$O102&lt;$C102),"Decision date precedes request date",""),IF(AND($S102&lt;&gt;"",$S102&lt;$C102),"Follow-up date precedes request date",""),IF(AND($E102&lt;&gt;"",$H102="Yes",IFERROR(INDEX('Rules &amp; Lists'!$D$5:$D$24,MATCH($E102,'Rules &amp; Lists'!$A$5:$A$24,0)),"")="Grade",$J102=""),"Missing evidence grade",""),IF(AND($E102&lt;&gt;"",$H102="Yes",IFERROR(INDEX('Rules &amp; Lists'!$D$5:$D$24,MATCH($E102,'Rules &amp; Lists'!$A$5:$A$24,0)),"")="Score",$K102=""),"Missing evidence score","")))</f>
        <v/>
      </c>
    </row>
    <row r="103">
      <c r="A103" s="18" t="n"/>
      <c r="B103" s="18" t="n"/>
      <c r="C103" s="19" t="n"/>
      <c r="D103" s="18" t="n"/>
      <c r="E103" s="18" t="n"/>
      <c r="F103" s="20">
        <f>IF($A103="","",IF($E103="","",IFERROR(INDEX('Rules &amp; Lists'!$B$5:$B$24,MATCH($E103,'Rules &amp; Lists'!$A$5:$A$24,0)),"Unknown Route")))</f>
        <v/>
      </c>
      <c r="G103" s="21">
        <f>IF($A103="","",IF($E103="","",IFERROR(INDEX('Rules &amp; Lists'!$H$5:$H$24,MATCH($E103,'Rules &amp; Lists'!$A$5:$A$24,0)),"Rule not found")))</f>
        <v/>
      </c>
      <c r="H103" s="18" t="n"/>
      <c r="I103" s="19" t="n"/>
      <c r="J103" s="18" t="n"/>
      <c r="K103" s="22" t="n"/>
      <c r="L103" s="18" t="n"/>
      <c r="M103" s="18" t="n"/>
      <c r="N103" s="18" t="n"/>
      <c r="O103" s="19" t="n"/>
      <c r="P103" s="23">
        <f>IF(OR($A103="",$I103="",$E103=""),"",IFERROR(IF(INDEX('Rules &amp; Lists'!$G$5:$G$24,MATCH($E103,'Rules &amp; Lists'!$A$5:$A$24,0))=0,"",EDATE($I103,INDEX('Rules &amp; Lists'!$G$5:$G$24,MATCH($E103,'Rules &amp; Lists'!$A$5:$A$24,0)))),""))</f>
        <v/>
      </c>
      <c r="Q103" s="24">
        <f>IF(OR($A103="",$C103=""),"",MAX(0,IF($O103&lt;&gt;"",$O103-$C103,TODAY()-$C103)))</f>
        <v/>
      </c>
      <c r="R103" s="20">
        <f>IF($A103="","",IF($E103="","Route Needed",IF($H103&lt;&gt;"Yes","Evidence Needed",IF($N103="On Hold","On Hold",IF(AND($P103&lt;&gt;"",$P103&lt;TODAY()),"Expired",IF($N103&lt;&gt;"Complete","Pending Review",IF($L103="Meets","Cleared",IF($L103="Does Not Meet","Not Cleared","Pending Review"))))))))</f>
        <v/>
      </c>
      <c r="S103" s="19" t="n"/>
      <c r="T103" s="25" t="n"/>
      <c r="U103" s="21">
        <f>IF($A103="","",TEXTJOIN(", ",TRUE,IF(COUNTIF($A$6:$A$205,$A103)&gt;1,"Duplicate Request ID",""),IF($B103="","Missing learner alias",""),IF($C103="","Missing request date",""),IF($D103="","Missing term",""),IF($E103="","Missing route",""),IF($F103="Unknown Route","Route not found",""),IF($H103="","Missing evidence received value",""),IF(AND($H103="Yes",$I103=""),"Missing evidence date",""),IF(AND($H103="No",$I103&lt;&gt;""),"Evidence date entered when evidence is No",""),IF(AND($H103="Yes",$L103=""),"Missing evidence assessment",""),IF(AND($N103="Complete",$O103=""),"Missing decision date",""),IF(AND($O103&lt;&gt;"",$N103&lt;&gt;"Complete"),"Decision date entered before review is Complete",""),IF(AND($L103="Meets",$H103&lt;&gt;"Yes"),"Meets assessment requires received evidence",""),IF(AND($L103="Does Not Meet",$H103&lt;&gt;"Yes"),"Does Not Meet assessment requires received evidence",""),IF(AND($N103="Complete",$L103="Pending"),"Complete review cannot have Pending assessment",""),IF(AND($C103&lt;&gt;"",$I103&lt;&gt;"",$I103&lt;$C103),"Evidence date precedes request date",""),IF(AND($C103&lt;&gt;"",$O103&lt;&gt;"",$O103&lt;$C103),"Decision date precedes request date",""),IF(AND($S103&lt;&gt;"",$S103&lt;$C103),"Follow-up date precedes request date",""),IF(AND($E103&lt;&gt;"",$H103="Yes",IFERROR(INDEX('Rules &amp; Lists'!$D$5:$D$24,MATCH($E103,'Rules &amp; Lists'!$A$5:$A$24,0)),"")="Grade",$J103=""),"Missing evidence grade",""),IF(AND($E103&lt;&gt;"",$H103="Yes",IFERROR(INDEX('Rules &amp; Lists'!$D$5:$D$24,MATCH($E103,'Rules &amp; Lists'!$A$5:$A$24,0)),"")="Score",$K103=""),"Missing evidence score","")))</f>
        <v/>
      </c>
    </row>
    <row r="104">
      <c r="A104" s="18" t="n"/>
      <c r="B104" s="18" t="n"/>
      <c r="C104" s="19" t="n"/>
      <c r="D104" s="18" t="n"/>
      <c r="E104" s="18" t="n"/>
      <c r="F104" s="20">
        <f>IF($A104="","",IF($E104="","",IFERROR(INDEX('Rules &amp; Lists'!$B$5:$B$24,MATCH($E104,'Rules &amp; Lists'!$A$5:$A$24,0)),"Unknown Route")))</f>
        <v/>
      </c>
      <c r="G104" s="21">
        <f>IF($A104="","",IF($E104="","",IFERROR(INDEX('Rules &amp; Lists'!$H$5:$H$24,MATCH($E104,'Rules &amp; Lists'!$A$5:$A$24,0)),"Rule not found")))</f>
        <v/>
      </c>
      <c r="H104" s="18" t="n"/>
      <c r="I104" s="19" t="n"/>
      <c r="J104" s="18" t="n"/>
      <c r="K104" s="22" t="n"/>
      <c r="L104" s="18" t="n"/>
      <c r="M104" s="18" t="n"/>
      <c r="N104" s="18" t="n"/>
      <c r="O104" s="19" t="n"/>
      <c r="P104" s="23">
        <f>IF(OR($A104="",$I104="",$E104=""),"",IFERROR(IF(INDEX('Rules &amp; Lists'!$G$5:$G$24,MATCH($E104,'Rules &amp; Lists'!$A$5:$A$24,0))=0,"",EDATE($I104,INDEX('Rules &amp; Lists'!$G$5:$G$24,MATCH($E104,'Rules &amp; Lists'!$A$5:$A$24,0)))),""))</f>
        <v/>
      </c>
      <c r="Q104" s="24">
        <f>IF(OR($A104="",$C104=""),"",MAX(0,IF($O104&lt;&gt;"",$O104-$C104,TODAY()-$C104)))</f>
        <v/>
      </c>
      <c r="R104" s="20">
        <f>IF($A104="","",IF($E104="","Route Needed",IF($H104&lt;&gt;"Yes","Evidence Needed",IF($N104="On Hold","On Hold",IF(AND($P104&lt;&gt;"",$P104&lt;TODAY()),"Expired",IF($N104&lt;&gt;"Complete","Pending Review",IF($L104="Meets","Cleared",IF($L104="Does Not Meet","Not Cleared","Pending Review"))))))))</f>
        <v/>
      </c>
      <c r="S104" s="19" t="n"/>
      <c r="T104" s="25" t="n"/>
      <c r="U104" s="21">
        <f>IF($A104="","",TEXTJOIN(", ",TRUE,IF(COUNTIF($A$6:$A$205,$A104)&gt;1,"Duplicate Request ID",""),IF($B104="","Missing learner alias",""),IF($C104="","Missing request date",""),IF($D104="","Missing term",""),IF($E104="","Missing route",""),IF($F104="Unknown Route","Route not found",""),IF($H104="","Missing evidence received value",""),IF(AND($H104="Yes",$I104=""),"Missing evidence date",""),IF(AND($H104="No",$I104&lt;&gt;""),"Evidence date entered when evidence is No",""),IF(AND($H104="Yes",$L104=""),"Missing evidence assessment",""),IF(AND($N104="Complete",$O104=""),"Missing decision date",""),IF(AND($O104&lt;&gt;"",$N104&lt;&gt;"Complete"),"Decision date entered before review is Complete",""),IF(AND($L104="Meets",$H104&lt;&gt;"Yes"),"Meets assessment requires received evidence",""),IF(AND($L104="Does Not Meet",$H104&lt;&gt;"Yes"),"Does Not Meet assessment requires received evidence",""),IF(AND($N104="Complete",$L104="Pending"),"Complete review cannot have Pending assessment",""),IF(AND($C104&lt;&gt;"",$I104&lt;&gt;"",$I104&lt;$C104),"Evidence date precedes request date",""),IF(AND($C104&lt;&gt;"",$O104&lt;&gt;"",$O104&lt;$C104),"Decision date precedes request date",""),IF(AND($S104&lt;&gt;"",$S104&lt;$C104),"Follow-up date precedes request date",""),IF(AND($E104&lt;&gt;"",$H104="Yes",IFERROR(INDEX('Rules &amp; Lists'!$D$5:$D$24,MATCH($E104,'Rules &amp; Lists'!$A$5:$A$24,0)),"")="Grade",$J104=""),"Missing evidence grade",""),IF(AND($E104&lt;&gt;"",$H104="Yes",IFERROR(INDEX('Rules &amp; Lists'!$D$5:$D$24,MATCH($E104,'Rules &amp; Lists'!$A$5:$A$24,0)),"")="Score",$K104=""),"Missing evidence score","")))</f>
        <v/>
      </c>
    </row>
    <row r="105">
      <c r="A105" s="18" t="n"/>
      <c r="B105" s="18" t="n"/>
      <c r="C105" s="19" t="n"/>
      <c r="D105" s="18" t="n"/>
      <c r="E105" s="18" t="n"/>
      <c r="F105" s="20">
        <f>IF($A105="","",IF($E105="","",IFERROR(INDEX('Rules &amp; Lists'!$B$5:$B$24,MATCH($E105,'Rules &amp; Lists'!$A$5:$A$24,0)),"Unknown Route")))</f>
        <v/>
      </c>
      <c r="G105" s="21">
        <f>IF($A105="","",IF($E105="","",IFERROR(INDEX('Rules &amp; Lists'!$H$5:$H$24,MATCH($E105,'Rules &amp; Lists'!$A$5:$A$24,0)),"Rule not found")))</f>
        <v/>
      </c>
      <c r="H105" s="18" t="n"/>
      <c r="I105" s="19" t="n"/>
      <c r="J105" s="18" t="n"/>
      <c r="K105" s="22" t="n"/>
      <c r="L105" s="18" t="n"/>
      <c r="M105" s="18" t="n"/>
      <c r="N105" s="18" t="n"/>
      <c r="O105" s="19" t="n"/>
      <c r="P105" s="23">
        <f>IF(OR($A105="",$I105="",$E105=""),"",IFERROR(IF(INDEX('Rules &amp; Lists'!$G$5:$G$24,MATCH($E105,'Rules &amp; Lists'!$A$5:$A$24,0))=0,"",EDATE($I105,INDEX('Rules &amp; Lists'!$G$5:$G$24,MATCH($E105,'Rules &amp; Lists'!$A$5:$A$24,0)))),""))</f>
        <v/>
      </c>
      <c r="Q105" s="24">
        <f>IF(OR($A105="",$C105=""),"",MAX(0,IF($O105&lt;&gt;"",$O105-$C105,TODAY()-$C105)))</f>
        <v/>
      </c>
      <c r="R105" s="20">
        <f>IF($A105="","",IF($E105="","Route Needed",IF($H105&lt;&gt;"Yes","Evidence Needed",IF($N105="On Hold","On Hold",IF(AND($P105&lt;&gt;"",$P105&lt;TODAY()),"Expired",IF($N105&lt;&gt;"Complete","Pending Review",IF($L105="Meets","Cleared",IF($L105="Does Not Meet","Not Cleared","Pending Review"))))))))</f>
        <v/>
      </c>
      <c r="S105" s="19" t="n"/>
      <c r="T105" s="25" t="n"/>
      <c r="U105" s="21">
        <f>IF($A105="","",TEXTJOIN(", ",TRUE,IF(COUNTIF($A$6:$A$205,$A105)&gt;1,"Duplicate Request ID",""),IF($B105="","Missing learner alias",""),IF($C105="","Missing request date",""),IF($D105="","Missing term",""),IF($E105="","Missing route",""),IF($F105="Unknown Route","Route not found",""),IF($H105="","Missing evidence received value",""),IF(AND($H105="Yes",$I105=""),"Missing evidence date",""),IF(AND($H105="No",$I105&lt;&gt;""),"Evidence date entered when evidence is No",""),IF(AND($H105="Yes",$L105=""),"Missing evidence assessment",""),IF(AND($N105="Complete",$O105=""),"Missing decision date",""),IF(AND($O105&lt;&gt;"",$N105&lt;&gt;"Complete"),"Decision date entered before review is Complete",""),IF(AND($L105="Meets",$H105&lt;&gt;"Yes"),"Meets assessment requires received evidence",""),IF(AND($L105="Does Not Meet",$H105&lt;&gt;"Yes"),"Does Not Meet assessment requires received evidence",""),IF(AND($N105="Complete",$L105="Pending"),"Complete review cannot have Pending assessment",""),IF(AND($C105&lt;&gt;"",$I105&lt;&gt;"",$I105&lt;$C105),"Evidence date precedes request date",""),IF(AND($C105&lt;&gt;"",$O105&lt;&gt;"",$O105&lt;$C105),"Decision date precedes request date",""),IF(AND($S105&lt;&gt;"",$S105&lt;$C105),"Follow-up date precedes request date",""),IF(AND($E105&lt;&gt;"",$H105="Yes",IFERROR(INDEX('Rules &amp; Lists'!$D$5:$D$24,MATCH($E105,'Rules &amp; Lists'!$A$5:$A$24,0)),"")="Grade",$J105=""),"Missing evidence grade",""),IF(AND($E105&lt;&gt;"",$H105="Yes",IFERROR(INDEX('Rules &amp; Lists'!$D$5:$D$24,MATCH($E105,'Rules &amp; Lists'!$A$5:$A$24,0)),"")="Score",$K105=""),"Missing evidence score","")))</f>
        <v/>
      </c>
    </row>
    <row r="106">
      <c r="A106" s="18" t="n"/>
      <c r="B106" s="18" t="n"/>
      <c r="C106" s="19" t="n"/>
      <c r="D106" s="18" t="n"/>
      <c r="E106" s="18" t="n"/>
      <c r="F106" s="20">
        <f>IF($A106="","",IF($E106="","",IFERROR(INDEX('Rules &amp; Lists'!$B$5:$B$24,MATCH($E106,'Rules &amp; Lists'!$A$5:$A$24,0)),"Unknown Route")))</f>
        <v/>
      </c>
      <c r="G106" s="21">
        <f>IF($A106="","",IF($E106="","",IFERROR(INDEX('Rules &amp; Lists'!$H$5:$H$24,MATCH($E106,'Rules &amp; Lists'!$A$5:$A$24,0)),"Rule not found")))</f>
        <v/>
      </c>
      <c r="H106" s="18" t="n"/>
      <c r="I106" s="19" t="n"/>
      <c r="J106" s="18" t="n"/>
      <c r="K106" s="22" t="n"/>
      <c r="L106" s="18" t="n"/>
      <c r="M106" s="18" t="n"/>
      <c r="N106" s="18" t="n"/>
      <c r="O106" s="19" t="n"/>
      <c r="P106" s="23">
        <f>IF(OR($A106="",$I106="",$E106=""),"",IFERROR(IF(INDEX('Rules &amp; Lists'!$G$5:$G$24,MATCH($E106,'Rules &amp; Lists'!$A$5:$A$24,0))=0,"",EDATE($I106,INDEX('Rules &amp; Lists'!$G$5:$G$24,MATCH($E106,'Rules &amp; Lists'!$A$5:$A$24,0)))),""))</f>
        <v/>
      </c>
      <c r="Q106" s="24">
        <f>IF(OR($A106="",$C106=""),"",MAX(0,IF($O106&lt;&gt;"",$O106-$C106,TODAY()-$C106)))</f>
        <v/>
      </c>
      <c r="R106" s="20">
        <f>IF($A106="","",IF($E106="","Route Needed",IF($H106&lt;&gt;"Yes","Evidence Needed",IF($N106="On Hold","On Hold",IF(AND($P106&lt;&gt;"",$P106&lt;TODAY()),"Expired",IF($N106&lt;&gt;"Complete","Pending Review",IF($L106="Meets","Cleared",IF($L106="Does Not Meet","Not Cleared","Pending Review"))))))))</f>
        <v/>
      </c>
      <c r="S106" s="19" t="n"/>
      <c r="T106" s="25" t="n"/>
      <c r="U106" s="21">
        <f>IF($A106="","",TEXTJOIN(", ",TRUE,IF(COUNTIF($A$6:$A$205,$A106)&gt;1,"Duplicate Request ID",""),IF($B106="","Missing learner alias",""),IF($C106="","Missing request date",""),IF($D106="","Missing term",""),IF($E106="","Missing route",""),IF($F106="Unknown Route","Route not found",""),IF($H106="","Missing evidence received value",""),IF(AND($H106="Yes",$I106=""),"Missing evidence date",""),IF(AND($H106="No",$I106&lt;&gt;""),"Evidence date entered when evidence is No",""),IF(AND($H106="Yes",$L106=""),"Missing evidence assessment",""),IF(AND($N106="Complete",$O106=""),"Missing decision date",""),IF(AND($O106&lt;&gt;"",$N106&lt;&gt;"Complete"),"Decision date entered before review is Complete",""),IF(AND($L106="Meets",$H106&lt;&gt;"Yes"),"Meets assessment requires received evidence",""),IF(AND($L106="Does Not Meet",$H106&lt;&gt;"Yes"),"Does Not Meet assessment requires received evidence",""),IF(AND($N106="Complete",$L106="Pending"),"Complete review cannot have Pending assessment",""),IF(AND($C106&lt;&gt;"",$I106&lt;&gt;"",$I106&lt;$C106),"Evidence date precedes request date",""),IF(AND($C106&lt;&gt;"",$O106&lt;&gt;"",$O106&lt;$C106),"Decision date precedes request date",""),IF(AND($S106&lt;&gt;"",$S106&lt;$C106),"Follow-up date precedes request date",""),IF(AND($E106&lt;&gt;"",$H106="Yes",IFERROR(INDEX('Rules &amp; Lists'!$D$5:$D$24,MATCH($E106,'Rules &amp; Lists'!$A$5:$A$24,0)),"")="Grade",$J106=""),"Missing evidence grade",""),IF(AND($E106&lt;&gt;"",$H106="Yes",IFERROR(INDEX('Rules &amp; Lists'!$D$5:$D$24,MATCH($E106,'Rules &amp; Lists'!$A$5:$A$24,0)),"")="Score",$K106=""),"Missing evidence score","")))</f>
        <v/>
      </c>
    </row>
    <row r="107">
      <c r="A107" s="18" t="n"/>
      <c r="B107" s="18" t="n"/>
      <c r="C107" s="19" t="n"/>
      <c r="D107" s="18" t="n"/>
      <c r="E107" s="18" t="n"/>
      <c r="F107" s="20">
        <f>IF($A107="","",IF($E107="","",IFERROR(INDEX('Rules &amp; Lists'!$B$5:$B$24,MATCH($E107,'Rules &amp; Lists'!$A$5:$A$24,0)),"Unknown Route")))</f>
        <v/>
      </c>
      <c r="G107" s="21">
        <f>IF($A107="","",IF($E107="","",IFERROR(INDEX('Rules &amp; Lists'!$H$5:$H$24,MATCH($E107,'Rules &amp; Lists'!$A$5:$A$24,0)),"Rule not found")))</f>
        <v/>
      </c>
      <c r="H107" s="18" t="n"/>
      <c r="I107" s="19" t="n"/>
      <c r="J107" s="18" t="n"/>
      <c r="K107" s="22" t="n"/>
      <c r="L107" s="18" t="n"/>
      <c r="M107" s="18" t="n"/>
      <c r="N107" s="18" t="n"/>
      <c r="O107" s="19" t="n"/>
      <c r="P107" s="23">
        <f>IF(OR($A107="",$I107="",$E107=""),"",IFERROR(IF(INDEX('Rules &amp; Lists'!$G$5:$G$24,MATCH($E107,'Rules &amp; Lists'!$A$5:$A$24,0))=0,"",EDATE($I107,INDEX('Rules &amp; Lists'!$G$5:$G$24,MATCH($E107,'Rules &amp; Lists'!$A$5:$A$24,0)))),""))</f>
        <v/>
      </c>
      <c r="Q107" s="24">
        <f>IF(OR($A107="",$C107=""),"",MAX(0,IF($O107&lt;&gt;"",$O107-$C107,TODAY()-$C107)))</f>
        <v/>
      </c>
      <c r="R107" s="20">
        <f>IF($A107="","",IF($E107="","Route Needed",IF($H107&lt;&gt;"Yes","Evidence Needed",IF($N107="On Hold","On Hold",IF(AND($P107&lt;&gt;"",$P107&lt;TODAY()),"Expired",IF($N107&lt;&gt;"Complete","Pending Review",IF($L107="Meets","Cleared",IF($L107="Does Not Meet","Not Cleared","Pending Review"))))))))</f>
        <v/>
      </c>
      <c r="S107" s="19" t="n"/>
      <c r="T107" s="25" t="n"/>
      <c r="U107" s="21">
        <f>IF($A107="","",TEXTJOIN(", ",TRUE,IF(COUNTIF($A$6:$A$205,$A107)&gt;1,"Duplicate Request ID",""),IF($B107="","Missing learner alias",""),IF($C107="","Missing request date",""),IF($D107="","Missing term",""),IF($E107="","Missing route",""),IF($F107="Unknown Route","Route not found",""),IF($H107="","Missing evidence received value",""),IF(AND($H107="Yes",$I107=""),"Missing evidence date",""),IF(AND($H107="No",$I107&lt;&gt;""),"Evidence date entered when evidence is No",""),IF(AND($H107="Yes",$L107=""),"Missing evidence assessment",""),IF(AND($N107="Complete",$O107=""),"Missing decision date",""),IF(AND($O107&lt;&gt;"",$N107&lt;&gt;"Complete"),"Decision date entered before review is Complete",""),IF(AND($L107="Meets",$H107&lt;&gt;"Yes"),"Meets assessment requires received evidence",""),IF(AND($L107="Does Not Meet",$H107&lt;&gt;"Yes"),"Does Not Meet assessment requires received evidence",""),IF(AND($N107="Complete",$L107="Pending"),"Complete review cannot have Pending assessment",""),IF(AND($C107&lt;&gt;"",$I107&lt;&gt;"",$I107&lt;$C107),"Evidence date precedes request date",""),IF(AND($C107&lt;&gt;"",$O107&lt;&gt;"",$O107&lt;$C107),"Decision date precedes request date",""),IF(AND($S107&lt;&gt;"",$S107&lt;$C107),"Follow-up date precedes request date",""),IF(AND($E107&lt;&gt;"",$H107="Yes",IFERROR(INDEX('Rules &amp; Lists'!$D$5:$D$24,MATCH($E107,'Rules &amp; Lists'!$A$5:$A$24,0)),"")="Grade",$J107=""),"Missing evidence grade",""),IF(AND($E107&lt;&gt;"",$H107="Yes",IFERROR(INDEX('Rules &amp; Lists'!$D$5:$D$24,MATCH($E107,'Rules &amp; Lists'!$A$5:$A$24,0)),"")="Score",$K107=""),"Missing evidence score","")))</f>
        <v/>
      </c>
    </row>
    <row r="108">
      <c r="A108" s="18" t="n"/>
      <c r="B108" s="18" t="n"/>
      <c r="C108" s="19" t="n"/>
      <c r="D108" s="18" t="n"/>
      <c r="E108" s="18" t="n"/>
      <c r="F108" s="20">
        <f>IF($A108="","",IF($E108="","",IFERROR(INDEX('Rules &amp; Lists'!$B$5:$B$24,MATCH($E108,'Rules &amp; Lists'!$A$5:$A$24,0)),"Unknown Route")))</f>
        <v/>
      </c>
      <c r="G108" s="21">
        <f>IF($A108="","",IF($E108="","",IFERROR(INDEX('Rules &amp; Lists'!$H$5:$H$24,MATCH($E108,'Rules &amp; Lists'!$A$5:$A$24,0)),"Rule not found")))</f>
        <v/>
      </c>
      <c r="H108" s="18" t="n"/>
      <c r="I108" s="19" t="n"/>
      <c r="J108" s="18" t="n"/>
      <c r="K108" s="22" t="n"/>
      <c r="L108" s="18" t="n"/>
      <c r="M108" s="18" t="n"/>
      <c r="N108" s="18" t="n"/>
      <c r="O108" s="19" t="n"/>
      <c r="P108" s="23">
        <f>IF(OR($A108="",$I108="",$E108=""),"",IFERROR(IF(INDEX('Rules &amp; Lists'!$G$5:$G$24,MATCH($E108,'Rules &amp; Lists'!$A$5:$A$24,0))=0,"",EDATE($I108,INDEX('Rules &amp; Lists'!$G$5:$G$24,MATCH($E108,'Rules &amp; Lists'!$A$5:$A$24,0)))),""))</f>
        <v/>
      </c>
      <c r="Q108" s="24">
        <f>IF(OR($A108="",$C108=""),"",MAX(0,IF($O108&lt;&gt;"",$O108-$C108,TODAY()-$C108)))</f>
        <v/>
      </c>
      <c r="R108" s="20">
        <f>IF($A108="","",IF($E108="","Route Needed",IF($H108&lt;&gt;"Yes","Evidence Needed",IF($N108="On Hold","On Hold",IF(AND($P108&lt;&gt;"",$P108&lt;TODAY()),"Expired",IF($N108&lt;&gt;"Complete","Pending Review",IF($L108="Meets","Cleared",IF($L108="Does Not Meet","Not Cleared","Pending Review"))))))))</f>
        <v/>
      </c>
      <c r="S108" s="19" t="n"/>
      <c r="T108" s="25" t="n"/>
      <c r="U108" s="21">
        <f>IF($A108="","",TEXTJOIN(", ",TRUE,IF(COUNTIF($A$6:$A$205,$A108)&gt;1,"Duplicate Request ID",""),IF($B108="","Missing learner alias",""),IF($C108="","Missing request date",""),IF($D108="","Missing term",""),IF($E108="","Missing route",""),IF($F108="Unknown Route","Route not found",""),IF($H108="","Missing evidence received value",""),IF(AND($H108="Yes",$I108=""),"Missing evidence date",""),IF(AND($H108="No",$I108&lt;&gt;""),"Evidence date entered when evidence is No",""),IF(AND($H108="Yes",$L108=""),"Missing evidence assessment",""),IF(AND($N108="Complete",$O108=""),"Missing decision date",""),IF(AND($O108&lt;&gt;"",$N108&lt;&gt;"Complete"),"Decision date entered before review is Complete",""),IF(AND($L108="Meets",$H108&lt;&gt;"Yes"),"Meets assessment requires received evidence",""),IF(AND($L108="Does Not Meet",$H108&lt;&gt;"Yes"),"Does Not Meet assessment requires received evidence",""),IF(AND($N108="Complete",$L108="Pending"),"Complete review cannot have Pending assessment",""),IF(AND($C108&lt;&gt;"",$I108&lt;&gt;"",$I108&lt;$C108),"Evidence date precedes request date",""),IF(AND($C108&lt;&gt;"",$O108&lt;&gt;"",$O108&lt;$C108),"Decision date precedes request date",""),IF(AND($S108&lt;&gt;"",$S108&lt;$C108),"Follow-up date precedes request date",""),IF(AND($E108&lt;&gt;"",$H108="Yes",IFERROR(INDEX('Rules &amp; Lists'!$D$5:$D$24,MATCH($E108,'Rules &amp; Lists'!$A$5:$A$24,0)),"")="Grade",$J108=""),"Missing evidence grade",""),IF(AND($E108&lt;&gt;"",$H108="Yes",IFERROR(INDEX('Rules &amp; Lists'!$D$5:$D$24,MATCH($E108,'Rules &amp; Lists'!$A$5:$A$24,0)),"")="Score",$K108=""),"Missing evidence score","")))</f>
        <v/>
      </c>
    </row>
    <row r="109">
      <c r="A109" s="18" t="n"/>
      <c r="B109" s="18" t="n"/>
      <c r="C109" s="19" t="n"/>
      <c r="D109" s="18" t="n"/>
      <c r="E109" s="18" t="n"/>
      <c r="F109" s="20">
        <f>IF($A109="","",IF($E109="","",IFERROR(INDEX('Rules &amp; Lists'!$B$5:$B$24,MATCH($E109,'Rules &amp; Lists'!$A$5:$A$24,0)),"Unknown Route")))</f>
        <v/>
      </c>
      <c r="G109" s="21">
        <f>IF($A109="","",IF($E109="","",IFERROR(INDEX('Rules &amp; Lists'!$H$5:$H$24,MATCH($E109,'Rules &amp; Lists'!$A$5:$A$24,0)),"Rule not found")))</f>
        <v/>
      </c>
      <c r="H109" s="18" t="n"/>
      <c r="I109" s="19" t="n"/>
      <c r="J109" s="18" t="n"/>
      <c r="K109" s="22" t="n"/>
      <c r="L109" s="18" t="n"/>
      <c r="M109" s="18" t="n"/>
      <c r="N109" s="18" t="n"/>
      <c r="O109" s="19" t="n"/>
      <c r="P109" s="23">
        <f>IF(OR($A109="",$I109="",$E109=""),"",IFERROR(IF(INDEX('Rules &amp; Lists'!$G$5:$G$24,MATCH($E109,'Rules &amp; Lists'!$A$5:$A$24,0))=0,"",EDATE($I109,INDEX('Rules &amp; Lists'!$G$5:$G$24,MATCH($E109,'Rules &amp; Lists'!$A$5:$A$24,0)))),""))</f>
        <v/>
      </c>
      <c r="Q109" s="24">
        <f>IF(OR($A109="",$C109=""),"",MAX(0,IF($O109&lt;&gt;"",$O109-$C109,TODAY()-$C109)))</f>
        <v/>
      </c>
      <c r="R109" s="20">
        <f>IF($A109="","",IF($E109="","Route Needed",IF($H109&lt;&gt;"Yes","Evidence Needed",IF($N109="On Hold","On Hold",IF(AND($P109&lt;&gt;"",$P109&lt;TODAY()),"Expired",IF($N109&lt;&gt;"Complete","Pending Review",IF($L109="Meets","Cleared",IF($L109="Does Not Meet","Not Cleared","Pending Review"))))))))</f>
        <v/>
      </c>
      <c r="S109" s="19" t="n"/>
      <c r="T109" s="25" t="n"/>
      <c r="U109" s="21">
        <f>IF($A109="","",TEXTJOIN(", ",TRUE,IF(COUNTIF($A$6:$A$205,$A109)&gt;1,"Duplicate Request ID",""),IF($B109="","Missing learner alias",""),IF($C109="","Missing request date",""),IF($D109="","Missing term",""),IF($E109="","Missing route",""),IF($F109="Unknown Route","Route not found",""),IF($H109="","Missing evidence received value",""),IF(AND($H109="Yes",$I109=""),"Missing evidence date",""),IF(AND($H109="No",$I109&lt;&gt;""),"Evidence date entered when evidence is No",""),IF(AND($H109="Yes",$L109=""),"Missing evidence assessment",""),IF(AND($N109="Complete",$O109=""),"Missing decision date",""),IF(AND($O109&lt;&gt;"",$N109&lt;&gt;"Complete"),"Decision date entered before review is Complete",""),IF(AND($L109="Meets",$H109&lt;&gt;"Yes"),"Meets assessment requires received evidence",""),IF(AND($L109="Does Not Meet",$H109&lt;&gt;"Yes"),"Does Not Meet assessment requires received evidence",""),IF(AND($N109="Complete",$L109="Pending"),"Complete review cannot have Pending assessment",""),IF(AND($C109&lt;&gt;"",$I109&lt;&gt;"",$I109&lt;$C109),"Evidence date precedes request date",""),IF(AND($C109&lt;&gt;"",$O109&lt;&gt;"",$O109&lt;$C109),"Decision date precedes request date",""),IF(AND($S109&lt;&gt;"",$S109&lt;$C109),"Follow-up date precedes request date",""),IF(AND($E109&lt;&gt;"",$H109="Yes",IFERROR(INDEX('Rules &amp; Lists'!$D$5:$D$24,MATCH($E109,'Rules &amp; Lists'!$A$5:$A$24,0)),"")="Grade",$J109=""),"Missing evidence grade",""),IF(AND($E109&lt;&gt;"",$H109="Yes",IFERROR(INDEX('Rules &amp; Lists'!$D$5:$D$24,MATCH($E109,'Rules &amp; Lists'!$A$5:$A$24,0)),"")="Score",$K109=""),"Missing evidence score","")))</f>
        <v/>
      </c>
    </row>
    <row r="110">
      <c r="A110" s="18" t="n"/>
      <c r="B110" s="18" t="n"/>
      <c r="C110" s="19" t="n"/>
      <c r="D110" s="18" t="n"/>
      <c r="E110" s="18" t="n"/>
      <c r="F110" s="20">
        <f>IF($A110="","",IF($E110="","",IFERROR(INDEX('Rules &amp; Lists'!$B$5:$B$24,MATCH($E110,'Rules &amp; Lists'!$A$5:$A$24,0)),"Unknown Route")))</f>
        <v/>
      </c>
      <c r="G110" s="21">
        <f>IF($A110="","",IF($E110="","",IFERROR(INDEX('Rules &amp; Lists'!$H$5:$H$24,MATCH($E110,'Rules &amp; Lists'!$A$5:$A$24,0)),"Rule not found")))</f>
        <v/>
      </c>
      <c r="H110" s="18" t="n"/>
      <c r="I110" s="19" t="n"/>
      <c r="J110" s="18" t="n"/>
      <c r="K110" s="22" t="n"/>
      <c r="L110" s="18" t="n"/>
      <c r="M110" s="18" t="n"/>
      <c r="N110" s="18" t="n"/>
      <c r="O110" s="19" t="n"/>
      <c r="P110" s="23">
        <f>IF(OR($A110="",$I110="",$E110=""),"",IFERROR(IF(INDEX('Rules &amp; Lists'!$G$5:$G$24,MATCH($E110,'Rules &amp; Lists'!$A$5:$A$24,0))=0,"",EDATE($I110,INDEX('Rules &amp; Lists'!$G$5:$G$24,MATCH($E110,'Rules &amp; Lists'!$A$5:$A$24,0)))),""))</f>
        <v/>
      </c>
      <c r="Q110" s="24">
        <f>IF(OR($A110="",$C110=""),"",MAX(0,IF($O110&lt;&gt;"",$O110-$C110,TODAY()-$C110)))</f>
        <v/>
      </c>
      <c r="R110" s="20">
        <f>IF($A110="","",IF($E110="","Route Needed",IF($H110&lt;&gt;"Yes","Evidence Needed",IF($N110="On Hold","On Hold",IF(AND($P110&lt;&gt;"",$P110&lt;TODAY()),"Expired",IF($N110&lt;&gt;"Complete","Pending Review",IF($L110="Meets","Cleared",IF($L110="Does Not Meet","Not Cleared","Pending Review"))))))))</f>
        <v/>
      </c>
      <c r="S110" s="19" t="n"/>
      <c r="T110" s="25" t="n"/>
      <c r="U110" s="21">
        <f>IF($A110="","",TEXTJOIN(", ",TRUE,IF(COUNTIF($A$6:$A$205,$A110)&gt;1,"Duplicate Request ID",""),IF($B110="","Missing learner alias",""),IF($C110="","Missing request date",""),IF($D110="","Missing term",""),IF($E110="","Missing route",""),IF($F110="Unknown Route","Route not found",""),IF($H110="","Missing evidence received value",""),IF(AND($H110="Yes",$I110=""),"Missing evidence date",""),IF(AND($H110="No",$I110&lt;&gt;""),"Evidence date entered when evidence is No",""),IF(AND($H110="Yes",$L110=""),"Missing evidence assessment",""),IF(AND($N110="Complete",$O110=""),"Missing decision date",""),IF(AND($O110&lt;&gt;"",$N110&lt;&gt;"Complete"),"Decision date entered before review is Complete",""),IF(AND($L110="Meets",$H110&lt;&gt;"Yes"),"Meets assessment requires received evidence",""),IF(AND($L110="Does Not Meet",$H110&lt;&gt;"Yes"),"Does Not Meet assessment requires received evidence",""),IF(AND($N110="Complete",$L110="Pending"),"Complete review cannot have Pending assessment",""),IF(AND($C110&lt;&gt;"",$I110&lt;&gt;"",$I110&lt;$C110),"Evidence date precedes request date",""),IF(AND($C110&lt;&gt;"",$O110&lt;&gt;"",$O110&lt;$C110),"Decision date precedes request date",""),IF(AND($S110&lt;&gt;"",$S110&lt;$C110),"Follow-up date precedes request date",""),IF(AND($E110&lt;&gt;"",$H110="Yes",IFERROR(INDEX('Rules &amp; Lists'!$D$5:$D$24,MATCH($E110,'Rules &amp; Lists'!$A$5:$A$24,0)),"")="Grade",$J110=""),"Missing evidence grade",""),IF(AND($E110&lt;&gt;"",$H110="Yes",IFERROR(INDEX('Rules &amp; Lists'!$D$5:$D$24,MATCH($E110,'Rules &amp; Lists'!$A$5:$A$24,0)),"")="Score",$K110=""),"Missing evidence score","")))</f>
        <v/>
      </c>
    </row>
    <row r="111">
      <c r="A111" s="18" t="n"/>
      <c r="B111" s="18" t="n"/>
      <c r="C111" s="19" t="n"/>
      <c r="D111" s="18" t="n"/>
      <c r="E111" s="18" t="n"/>
      <c r="F111" s="20">
        <f>IF($A111="","",IF($E111="","",IFERROR(INDEX('Rules &amp; Lists'!$B$5:$B$24,MATCH($E111,'Rules &amp; Lists'!$A$5:$A$24,0)),"Unknown Route")))</f>
        <v/>
      </c>
      <c r="G111" s="21">
        <f>IF($A111="","",IF($E111="","",IFERROR(INDEX('Rules &amp; Lists'!$H$5:$H$24,MATCH($E111,'Rules &amp; Lists'!$A$5:$A$24,0)),"Rule not found")))</f>
        <v/>
      </c>
      <c r="H111" s="18" t="n"/>
      <c r="I111" s="19" t="n"/>
      <c r="J111" s="18" t="n"/>
      <c r="K111" s="22" t="n"/>
      <c r="L111" s="18" t="n"/>
      <c r="M111" s="18" t="n"/>
      <c r="N111" s="18" t="n"/>
      <c r="O111" s="19" t="n"/>
      <c r="P111" s="23">
        <f>IF(OR($A111="",$I111="",$E111=""),"",IFERROR(IF(INDEX('Rules &amp; Lists'!$G$5:$G$24,MATCH($E111,'Rules &amp; Lists'!$A$5:$A$24,0))=0,"",EDATE($I111,INDEX('Rules &amp; Lists'!$G$5:$G$24,MATCH($E111,'Rules &amp; Lists'!$A$5:$A$24,0)))),""))</f>
        <v/>
      </c>
      <c r="Q111" s="24">
        <f>IF(OR($A111="",$C111=""),"",MAX(0,IF($O111&lt;&gt;"",$O111-$C111,TODAY()-$C111)))</f>
        <v/>
      </c>
      <c r="R111" s="20">
        <f>IF($A111="","",IF($E111="","Route Needed",IF($H111&lt;&gt;"Yes","Evidence Needed",IF($N111="On Hold","On Hold",IF(AND($P111&lt;&gt;"",$P111&lt;TODAY()),"Expired",IF($N111&lt;&gt;"Complete","Pending Review",IF($L111="Meets","Cleared",IF($L111="Does Not Meet","Not Cleared","Pending Review"))))))))</f>
        <v/>
      </c>
      <c r="S111" s="19" t="n"/>
      <c r="T111" s="25" t="n"/>
      <c r="U111" s="21">
        <f>IF($A111="","",TEXTJOIN(", ",TRUE,IF(COUNTIF($A$6:$A$205,$A111)&gt;1,"Duplicate Request ID",""),IF($B111="","Missing learner alias",""),IF($C111="","Missing request date",""),IF($D111="","Missing term",""),IF($E111="","Missing route",""),IF($F111="Unknown Route","Route not found",""),IF($H111="","Missing evidence received value",""),IF(AND($H111="Yes",$I111=""),"Missing evidence date",""),IF(AND($H111="No",$I111&lt;&gt;""),"Evidence date entered when evidence is No",""),IF(AND($H111="Yes",$L111=""),"Missing evidence assessment",""),IF(AND($N111="Complete",$O111=""),"Missing decision date",""),IF(AND($O111&lt;&gt;"",$N111&lt;&gt;"Complete"),"Decision date entered before review is Complete",""),IF(AND($L111="Meets",$H111&lt;&gt;"Yes"),"Meets assessment requires received evidence",""),IF(AND($L111="Does Not Meet",$H111&lt;&gt;"Yes"),"Does Not Meet assessment requires received evidence",""),IF(AND($N111="Complete",$L111="Pending"),"Complete review cannot have Pending assessment",""),IF(AND($C111&lt;&gt;"",$I111&lt;&gt;"",$I111&lt;$C111),"Evidence date precedes request date",""),IF(AND($C111&lt;&gt;"",$O111&lt;&gt;"",$O111&lt;$C111),"Decision date precedes request date",""),IF(AND($S111&lt;&gt;"",$S111&lt;$C111),"Follow-up date precedes request date",""),IF(AND($E111&lt;&gt;"",$H111="Yes",IFERROR(INDEX('Rules &amp; Lists'!$D$5:$D$24,MATCH($E111,'Rules &amp; Lists'!$A$5:$A$24,0)),"")="Grade",$J111=""),"Missing evidence grade",""),IF(AND($E111&lt;&gt;"",$H111="Yes",IFERROR(INDEX('Rules &amp; Lists'!$D$5:$D$24,MATCH($E111,'Rules &amp; Lists'!$A$5:$A$24,0)),"")="Score",$K111=""),"Missing evidence score","")))</f>
        <v/>
      </c>
    </row>
    <row r="112">
      <c r="A112" s="18" t="n"/>
      <c r="B112" s="18" t="n"/>
      <c r="C112" s="19" t="n"/>
      <c r="D112" s="18" t="n"/>
      <c r="E112" s="18" t="n"/>
      <c r="F112" s="20">
        <f>IF($A112="","",IF($E112="","",IFERROR(INDEX('Rules &amp; Lists'!$B$5:$B$24,MATCH($E112,'Rules &amp; Lists'!$A$5:$A$24,0)),"Unknown Route")))</f>
        <v/>
      </c>
      <c r="G112" s="21">
        <f>IF($A112="","",IF($E112="","",IFERROR(INDEX('Rules &amp; Lists'!$H$5:$H$24,MATCH($E112,'Rules &amp; Lists'!$A$5:$A$24,0)),"Rule not found")))</f>
        <v/>
      </c>
      <c r="H112" s="18" t="n"/>
      <c r="I112" s="19" t="n"/>
      <c r="J112" s="18" t="n"/>
      <c r="K112" s="22" t="n"/>
      <c r="L112" s="18" t="n"/>
      <c r="M112" s="18" t="n"/>
      <c r="N112" s="18" t="n"/>
      <c r="O112" s="19" t="n"/>
      <c r="P112" s="23">
        <f>IF(OR($A112="",$I112="",$E112=""),"",IFERROR(IF(INDEX('Rules &amp; Lists'!$G$5:$G$24,MATCH($E112,'Rules &amp; Lists'!$A$5:$A$24,0))=0,"",EDATE($I112,INDEX('Rules &amp; Lists'!$G$5:$G$24,MATCH($E112,'Rules &amp; Lists'!$A$5:$A$24,0)))),""))</f>
        <v/>
      </c>
      <c r="Q112" s="24">
        <f>IF(OR($A112="",$C112=""),"",MAX(0,IF($O112&lt;&gt;"",$O112-$C112,TODAY()-$C112)))</f>
        <v/>
      </c>
      <c r="R112" s="20">
        <f>IF($A112="","",IF($E112="","Route Needed",IF($H112&lt;&gt;"Yes","Evidence Needed",IF($N112="On Hold","On Hold",IF(AND($P112&lt;&gt;"",$P112&lt;TODAY()),"Expired",IF($N112&lt;&gt;"Complete","Pending Review",IF($L112="Meets","Cleared",IF($L112="Does Not Meet","Not Cleared","Pending Review"))))))))</f>
        <v/>
      </c>
      <c r="S112" s="19" t="n"/>
      <c r="T112" s="25" t="n"/>
      <c r="U112" s="21">
        <f>IF($A112="","",TEXTJOIN(", ",TRUE,IF(COUNTIF($A$6:$A$205,$A112)&gt;1,"Duplicate Request ID",""),IF($B112="","Missing learner alias",""),IF($C112="","Missing request date",""),IF($D112="","Missing term",""),IF($E112="","Missing route",""),IF($F112="Unknown Route","Route not found",""),IF($H112="","Missing evidence received value",""),IF(AND($H112="Yes",$I112=""),"Missing evidence date",""),IF(AND($H112="No",$I112&lt;&gt;""),"Evidence date entered when evidence is No",""),IF(AND($H112="Yes",$L112=""),"Missing evidence assessment",""),IF(AND($N112="Complete",$O112=""),"Missing decision date",""),IF(AND($O112&lt;&gt;"",$N112&lt;&gt;"Complete"),"Decision date entered before review is Complete",""),IF(AND($L112="Meets",$H112&lt;&gt;"Yes"),"Meets assessment requires received evidence",""),IF(AND($L112="Does Not Meet",$H112&lt;&gt;"Yes"),"Does Not Meet assessment requires received evidence",""),IF(AND($N112="Complete",$L112="Pending"),"Complete review cannot have Pending assessment",""),IF(AND($C112&lt;&gt;"",$I112&lt;&gt;"",$I112&lt;$C112),"Evidence date precedes request date",""),IF(AND($C112&lt;&gt;"",$O112&lt;&gt;"",$O112&lt;$C112),"Decision date precedes request date",""),IF(AND($S112&lt;&gt;"",$S112&lt;$C112),"Follow-up date precedes request date",""),IF(AND($E112&lt;&gt;"",$H112="Yes",IFERROR(INDEX('Rules &amp; Lists'!$D$5:$D$24,MATCH($E112,'Rules &amp; Lists'!$A$5:$A$24,0)),"")="Grade",$J112=""),"Missing evidence grade",""),IF(AND($E112&lt;&gt;"",$H112="Yes",IFERROR(INDEX('Rules &amp; Lists'!$D$5:$D$24,MATCH($E112,'Rules &amp; Lists'!$A$5:$A$24,0)),"")="Score",$K112=""),"Missing evidence score","")))</f>
        <v/>
      </c>
    </row>
    <row r="113">
      <c r="A113" s="18" t="n"/>
      <c r="B113" s="18" t="n"/>
      <c r="C113" s="19" t="n"/>
      <c r="D113" s="18" t="n"/>
      <c r="E113" s="18" t="n"/>
      <c r="F113" s="20">
        <f>IF($A113="","",IF($E113="","",IFERROR(INDEX('Rules &amp; Lists'!$B$5:$B$24,MATCH($E113,'Rules &amp; Lists'!$A$5:$A$24,0)),"Unknown Route")))</f>
        <v/>
      </c>
      <c r="G113" s="21">
        <f>IF($A113="","",IF($E113="","",IFERROR(INDEX('Rules &amp; Lists'!$H$5:$H$24,MATCH($E113,'Rules &amp; Lists'!$A$5:$A$24,0)),"Rule not found")))</f>
        <v/>
      </c>
      <c r="H113" s="18" t="n"/>
      <c r="I113" s="19" t="n"/>
      <c r="J113" s="18" t="n"/>
      <c r="K113" s="22" t="n"/>
      <c r="L113" s="18" t="n"/>
      <c r="M113" s="18" t="n"/>
      <c r="N113" s="18" t="n"/>
      <c r="O113" s="19" t="n"/>
      <c r="P113" s="23">
        <f>IF(OR($A113="",$I113="",$E113=""),"",IFERROR(IF(INDEX('Rules &amp; Lists'!$G$5:$G$24,MATCH($E113,'Rules &amp; Lists'!$A$5:$A$24,0))=0,"",EDATE($I113,INDEX('Rules &amp; Lists'!$G$5:$G$24,MATCH($E113,'Rules &amp; Lists'!$A$5:$A$24,0)))),""))</f>
        <v/>
      </c>
      <c r="Q113" s="24">
        <f>IF(OR($A113="",$C113=""),"",MAX(0,IF($O113&lt;&gt;"",$O113-$C113,TODAY()-$C113)))</f>
        <v/>
      </c>
      <c r="R113" s="20">
        <f>IF($A113="","",IF($E113="","Route Needed",IF($H113&lt;&gt;"Yes","Evidence Needed",IF($N113="On Hold","On Hold",IF(AND($P113&lt;&gt;"",$P113&lt;TODAY()),"Expired",IF($N113&lt;&gt;"Complete","Pending Review",IF($L113="Meets","Cleared",IF($L113="Does Not Meet","Not Cleared","Pending Review"))))))))</f>
        <v/>
      </c>
      <c r="S113" s="19" t="n"/>
      <c r="T113" s="25" t="n"/>
      <c r="U113" s="21">
        <f>IF($A113="","",TEXTJOIN(", ",TRUE,IF(COUNTIF($A$6:$A$205,$A113)&gt;1,"Duplicate Request ID",""),IF($B113="","Missing learner alias",""),IF($C113="","Missing request date",""),IF($D113="","Missing term",""),IF($E113="","Missing route",""),IF($F113="Unknown Route","Route not found",""),IF($H113="","Missing evidence received value",""),IF(AND($H113="Yes",$I113=""),"Missing evidence date",""),IF(AND($H113="No",$I113&lt;&gt;""),"Evidence date entered when evidence is No",""),IF(AND($H113="Yes",$L113=""),"Missing evidence assessment",""),IF(AND($N113="Complete",$O113=""),"Missing decision date",""),IF(AND($O113&lt;&gt;"",$N113&lt;&gt;"Complete"),"Decision date entered before review is Complete",""),IF(AND($L113="Meets",$H113&lt;&gt;"Yes"),"Meets assessment requires received evidence",""),IF(AND($L113="Does Not Meet",$H113&lt;&gt;"Yes"),"Does Not Meet assessment requires received evidence",""),IF(AND($N113="Complete",$L113="Pending"),"Complete review cannot have Pending assessment",""),IF(AND($C113&lt;&gt;"",$I113&lt;&gt;"",$I113&lt;$C113),"Evidence date precedes request date",""),IF(AND($C113&lt;&gt;"",$O113&lt;&gt;"",$O113&lt;$C113),"Decision date precedes request date",""),IF(AND($S113&lt;&gt;"",$S113&lt;$C113),"Follow-up date precedes request date",""),IF(AND($E113&lt;&gt;"",$H113="Yes",IFERROR(INDEX('Rules &amp; Lists'!$D$5:$D$24,MATCH($E113,'Rules &amp; Lists'!$A$5:$A$24,0)),"")="Grade",$J113=""),"Missing evidence grade",""),IF(AND($E113&lt;&gt;"",$H113="Yes",IFERROR(INDEX('Rules &amp; Lists'!$D$5:$D$24,MATCH($E113,'Rules &amp; Lists'!$A$5:$A$24,0)),"")="Score",$K113=""),"Missing evidence score","")))</f>
        <v/>
      </c>
    </row>
    <row r="114">
      <c r="A114" s="18" t="n"/>
      <c r="B114" s="18" t="n"/>
      <c r="C114" s="19" t="n"/>
      <c r="D114" s="18" t="n"/>
      <c r="E114" s="18" t="n"/>
      <c r="F114" s="20">
        <f>IF($A114="","",IF($E114="","",IFERROR(INDEX('Rules &amp; Lists'!$B$5:$B$24,MATCH($E114,'Rules &amp; Lists'!$A$5:$A$24,0)),"Unknown Route")))</f>
        <v/>
      </c>
      <c r="G114" s="21">
        <f>IF($A114="","",IF($E114="","",IFERROR(INDEX('Rules &amp; Lists'!$H$5:$H$24,MATCH($E114,'Rules &amp; Lists'!$A$5:$A$24,0)),"Rule not found")))</f>
        <v/>
      </c>
      <c r="H114" s="18" t="n"/>
      <c r="I114" s="19" t="n"/>
      <c r="J114" s="18" t="n"/>
      <c r="K114" s="22" t="n"/>
      <c r="L114" s="18" t="n"/>
      <c r="M114" s="18" t="n"/>
      <c r="N114" s="18" t="n"/>
      <c r="O114" s="19" t="n"/>
      <c r="P114" s="23">
        <f>IF(OR($A114="",$I114="",$E114=""),"",IFERROR(IF(INDEX('Rules &amp; Lists'!$G$5:$G$24,MATCH($E114,'Rules &amp; Lists'!$A$5:$A$24,0))=0,"",EDATE($I114,INDEX('Rules &amp; Lists'!$G$5:$G$24,MATCH($E114,'Rules &amp; Lists'!$A$5:$A$24,0)))),""))</f>
        <v/>
      </c>
      <c r="Q114" s="24">
        <f>IF(OR($A114="",$C114=""),"",MAX(0,IF($O114&lt;&gt;"",$O114-$C114,TODAY()-$C114)))</f>
        <v/>
      </c>
      <c r="R114" s="20">
        <f>IF($A114="","",IF($E114="","Route Needed",IF($H114&lt;&gt;"Yes","Evidence Needed",IF($N114="On Hold","On Hold",IF(AND($P114&lt;&gt;"",$P114&lt;TODAY()),"Expired",IF($N114&lt;&gt;"Complete","Pending Review",IF($L114="Meets","Cleared",IF($L114="Does Not Meet","Not Cleared","Pending Review"))))))))</f>
        <v/>
      </c>
      <c r="S114" s="19" t="n"/>
      <c r="T114" s="25" t="n"/>
      <c r="U114" s="21">
        <f>IF($A114="","",TEXTJOIN(", ",TRUE,IF(COUNTIF($A$6:$A$205,$A114)&gt;1,"Duplicate Request ID",""),IF($B114="","Missing learner alias",""),IF($C114="","Missing request date",""),IF($D114="","Missing term",""),IF($E114="","Missing route",""),IF($F114="Unknown Route","Route not found",""),IF($H114="","Missing evidence received value",""),IF(AND($H114="Yes",$I114=""),"Missing evidence date",""),IF(AND($H114="No",$I114&lt;&gt;""),"Evidence date entered when evidence is No",""),IF(AND($H114="Yes",$L114=""),"Missing evidence assessment",""),IF(AND($N114="Complete",$O114=""),"Missing decision date",""),IF(AND($O114&lt;&gt;"",$N114&lt;&gt;"Complete"),"Decision date entered before review is Complete",""),IF(AND($L114="Meets",$H114&lt;&gt;"Yes"),"Meets assessment requires received evidence",""),IF(AND($L114="Does Not Meet",$H114&lt;&gt;"Yes"),"Does Not Meet assessment requires received evidence",""),IF(AND($N114="Complete",$L114="Pending"),"Complete review cannot have Pending assessment",""),IF(AND($C114&lt;&gt;"",$I114&lt;&gt;"",$I114&lt;$C114),"Evidence date precedes request date",""),IF(AND($C114&lt;&gt;"",$O114&lt;&gt;"",$O114&lt;$C114),"Decision date precedes request date",""),IF(AND($S114&lt;&gt;"",$S114&lt;$C114),"Follow-up date precedes request date",""),IF(AND($E114&lt;&gt;"",$H114="Yes",IFERROR(INDEX('Rules &amp; Lists'!$D$5:$D$24,MATCH($E114,'Rules &amp; Lists'!$A$5:$A$24,0)),"")="Grade",$J114=""),"Missing evidence grade",""),IF(AND($E114&lt;&gt;"",$H114="Yes",IFERROR(INDEX('Rules &amp; Lists'!$D$5:$D$24,MATCH($E114,'Rules &amp; Lists'!$A$5:$A$24,0)),"")="Score",$K114=""),"Missing evidence score","")))</f>
        <v/>
      </c>
    </row>
    <row r="115">
      <c r="A115" s="18" t="n"/>
      <c r="B115" s="18" t="n"/>
      <c r="C115" s="19" t="n"/>
      <c r="D115" s="18" t="n"/>
      <c r="E115" s="18" t="n"/>
      <c r="F115" s="20">
        <f>IF($A115="","",IF($E115="","",IFERROR(INDEX('Rules &amp; Lists'!$B$5:$B$24,MATCH($E115,'Rules &amp; Lists'!$A$5:$A$24,0)),"Unknown Route")))</f>
        <v/>
      </c>
      <c r="G115" s="21">
        <f>IF($A115="","",IF($E115="","",IFERROR(INDEX('Rules &amp; Lists'!$H$5:$H$24,MATCH($E115,'Rules &amp; Lists'!$A$5:$A$24,0)),"Rule not found")))</f>
        <v/>
      </c>
      <c r="H115" s="18" t="n"/>
      <c r="I115" s="19" t="n"/>
      <c r="J115" s="18" t="n"/>
      <c r="K115" s="22" t="n"/>
      <c r="L115" s="18" t="n"/>
      <c r="M115" s="18" t="n"/>
      <c r="N115" s="18" t="n"/>
      <c r="O115" s="19" t="n"/>
      <c r="P115" s="23">
        <f>IF(OR($A115="",$I115="",$E115=""),"",IFERROR(IF(INDEX('Rules &amp; Lists'!$G$5:$G$24,MATCH($E115,'Rules &amp; Lists'!$A$5:$A$24,0))=0,"",EDATE($I115,INDEX('Rules &amp; Lists'!$G$5:$G$24,MATCH($E115,'Rules &amp; Lists'!$A$5:$A$24,0)))),""))</f>
        <v/>
      </c>
      <c r="Q115" s="24">
        <f>IF(OR($A115="",$C115=""),"",MAX(0,IF($O115&lt;&gt;"",$O115-$C115,TODAY()-$C115)))</f>
        <v/>
      </c>
      <c r="R115" s="20">
        <f>IF($A115="","",IF($E115="","Route Needed",IF($H115&lt;&gt;"Yes","Evidence Needed",IF($N115="On Hold","On Hold",IF(AND($P115&lt;&gt;"",$P115&lt;TODAY()),"Expired",IF($N115&lt;&gt;"Complete","Pending Review",IF($L115="Meets","Cleared",IF($L115="Does Not Meet","Not Cleared","Pending Review"))))))))</f>
        <v/>
      </c>
      <c r="S115" s="19" t="n"/>
      <c r="T115" s="25" t="n"/>
      <c r="U115" s="21">
        <f>IF($A115="","",TEXTJOIN(", ",TRUE,IF(COUNTIF($A$6:$A$205,$A115)&gt;1,"Duplicate Request ID",""),IF($B115="","Missing learner alias",""),IF($C115="","Missing request date",""),IF($D115="","Missing term",""),IF($E115="","Missing route",""),IF($F115="Unknown Route","Route not found",""),IF($H115="","Missing evidence received value",""),IF(AND($H115="Yes",$I115=""),"Missing evidence date",""),IF(AND($H115="No",$I115&lt;&gt;""),"Evidence date entered when evidence is No",""),IF(AND($H115="Yes",$L115=""),"Missing evidence assessment",""),IF(AND($N115="Complete",$O115=""),"Missing decision date",""),IF(AND($O115&lt;&gt;"",$N115&lt;&gt;"Complete"),"Decision date entered before review is Complete",""),IF(AND($L115="Meets",$H115&lt;&gt;"Yes"),"Meets assessment requires received evidence",""),IF(AND($L115="Does Not Meet",$H115&lt;&gt;"Yes"),"Does Not Meet assessment requires received evidence",""),IF(AND($N115="Complete",$L115="Pending"),"Complete review cannot have Pending assessment",""),IF(AND($C115&lt;&gt;"",$I115&lt;&gt;"",$I115&lt;$C115),"Evidence date precedes request date",""),IF(AND($C115&lt;&gt;"",$O115&lt;&gt;"",$O115&lt;$C115),"Decision date precedes request date",""),IF(AND($S115&lt;&gt;"",$S115&lt;$C115),"Follow-up date precedes request date",""),IF(AND($E115&lt;&gt;"",$H115="Yes",IFERROR(INDEX('Rules &amp; Lists'!$D$5:$D$24,MATCH($E115,'Rules &amp; Lists'!$A$5:$A$24,0)),"")="Grade",$J115=""),"Missing evidence grade",""),IF(AND($E115&lt;&gt;"",$H115="Yes",IFERROR(INDEX('Rules &amp; Lists'!$D$5:$D$24,MATCH($E115,'Rules &amp; Lists'!$A$5:$A$24,0)),"")="Score",$K115=""),"Missing evidence score","")))</f>
        <v/>
      </c>
    </row>
    <row r="116">
      <c r="A116" s="18" t="n"/>
      <c r="B116" s="18" t="n"/>
      <c r="C116" s="19" t="n"/>
      <c r="D116" s="18" t="n"/>
      <c r="E116" s="18" t="n"/>
      <c r="F116" s="20">
        <f>IF($A116="","",IF($E116="","",IFERROR(INDEX('Rules &amp; Lists'!$B$5:$B$24,MATCH($E116,'Rules &amp; Lists'!$A$5:$A$24,0)),"Unknown Route")))</f>
        <v/>
      </c>
      <c r="G116" s="21">
        <f>IF($A116="","",IF($E116="","",IFERROR(INDEX('Rules &amp; Lists'!$H$5:$H$24,MATCH($E116,'Rules &amp; Lists'!$A$5:$A$24,0)),"Rule not found")))</f>
        <v/>
      </c>
      <c r="H116" s="18" t="n"/>
      <c r="I116" s="19" t="n"/>
      <c r="J116" s="18" t="n"/>
      <c r="K116" s="22" t="n"/>
      <c r="L116" s="18" t="n"/>
      <c r="M116" s="18" t="n"/>
      <c r="N116" s="18" t="n"/>
      <c r="O116" s="19" t="n"/>
      <c r="P116" s="23">
        <f>IF(OR($A116="",$I116="",$E116=""),"",IFERROR(IF(INDEX('Rules &amp; Lists'!$G$5:$G$24,MATCH($E116,'Rules &amp; Lists'!$A$5:$A$24,0))=0,"",EDATE($I116,INDEX('Rules &amp; Lists'!$G$5:$G$24,MATCH($E116,'Rules &amp; Lists'!$A$5:$A$24,0)))),""))</f>
        <v/>
      </c>
      <c r="Q116" s="24">
        <f>IF(OR($A116="",$C116=""),"",MAX(0,IF($O116&lt;&gt;"",$O116-$C116,TODAY()-$C116)))</f>
        <v/>
      </c>
      <c r="R116" s="20">
        <f>IF($A116="","",IF($E116="","Route Needed",IF($H116&lt;&gt;"Yes","Evidence Needed",IF($N116="On Hold","On Hold",IF(AND($P116&lt;&gt;"",$P116&lt;TODAY()),"Expired",IF($N116&lt;&gt;"Complete","Pending Review",IF($L116="Meets","Cleared",IF($L116="Does Not Meet","Not Cleared","Pending Review"))))))))</f>
        <v/>
      </c>
      <c r="S116" s="19" t="n"/>
      <c r="T116" s="25" t="n"/>
      <c r="U116" s="21">
        <f>IF($A116="","",TEXTJOIN(", ",TRUE,IF(COUNTIF($A$6:$A$205,$A116)&gt;1,"Duplicate Request ID",""),IF($B116="","Missing learner alias",""),IF($C116="","Missing request date",""),IF($D116="","Missing term",""),IF($E116="","Missing route",""),IF($F116="Unknown Route","Route not found",""),IF($H116="","Missing evidence received value",""),IF(AND($H116="Yes",$I116=""),"Missing evidence date",""),IF(AND($H116="No",$I116&lt;&gt;""),"Evidence date entered when evidence is No",""),IF(AND($H116="Yes",$L116=""),"Missing evidence assessment",""),IF(AND($N116="Complete",$O116=""),"Missing decision date",""),IF(AND($O116&lt;&gt;"",$N116&lt;&gt;"Complete"),"Decision date entered before review is Complete",""),IF(AND($L116="Meets",$H116&lt;&gt;"Yes"),"Meets assessment requires received evidence",""),IF(AND($L116="Does Not Meet",$H116&lt;&gt;"Yes"),"Does Not Meet assessment requires received evidence",""),IF(AND($N116="Complete",$L116="Pending"),"Complete review cannot have Pending assessment",""),IF(AND($C116&lt;&gt;"",$I116&lt;&gt;"",$I116&lt;$C116),"Evidence date precedes request date",""),IF(AND($C116&lt;&gt;"",$O116&lt;&gt;"",$O116&lt;$C116),"Decision date precedes request date",""),IF(AND($S116&lt;&gt;"",$S116&lt;$C116),"Follow-up date precedes request date",""),IF(AND($E116&lt;&gt;"",$H116="Yes",IFERROR(INDEX('Rules &amp; Lists'!$D$5:$D$24,MATCH($E116,'Rules &amp; Lists'!$A$5:$A$24,0)),"")="Grade",$J116=""),"Missing evidence grade",""),IF(AND($E116&lt;&gt;"",$H116="Yes",IFERROR(INDEX('Rules &amp; Lists'!$D$5:$D$24,MATCH($E116,'Rules &amp; Lists'!$A$5:$A$24,0)),"")="Score",$K116=""),"Missing evidence score","")))</f>
        <v/>
      </c>
    </row>
    <row r="117">
      <c r="A117" s="18" t="n"/>
      <c r="B117" s="18" t="n"/>
      <c r="C117" s="19" t="n"/>
      <c r="D117" s="18" t="n"/>
      <c r="E117" s="18" t="n"/>
      <c r="F117" s="20">
        <f>IF($A117="","",IF($E117="","",IFERROR(INDEX('Rules &amp; Lists'!$B$5:$B$24,MATCH($E117,'Rules &amp; Lists'!$A$5:$A$24,0)),"Unknown Route")))</f>
        <v/>
      </c>
      <c r="G117" s="21">
        <f>IF($A117="","",IF($E117="","",IFERROR(INDEX('Rules &amp; Lists'!$H$5:$H$24,MATCH($E117,'Rules &amp; Lists'!$A$5:$A$24,0)),"Rule not found")))</f>
        <v/>
      </c>
      <c r="H117" s="18" t="n"/>
      <c r="I117" s="19" t="n"/>
      <c r="J117" s="18" t="n"/>
      <c r="K117" s="22" t="n"/>
      <c r="L117" s="18" t="n"/>
      <c r="M117" s="18" t="n"/>
      <c r="N117" s="18" t="n"/>
      <c r="O117" s="19" t="n"/>
      <c r="P117" s="23">
        <f>IF(OR($A117="",$I117="",$E117=""),"",IFERROR(IF(INDEX('Rules &amp; Lists'!$G$5:$G$24,MATCH($E117,'Rules &amp; Lists'!$A$5:$A$24,0))=0,"",EDATE($I117,INDEX('Rules &amp; Lists'!$G$5:$G$24,MATCH($E117,'Rules &amp; Lists'!$A$5:$A$24,0)))),""))</f>
        <v/>
      </c>
      <c r="Q117" s="24">
        <f>IF(OR($A117="",$C117=""),"",MAX(0,IF($O117&lt;&gt;"",$O117-$C117,TODAY()-$C117)))</f>
        <v/>
      </c>
      <c r="R117" s="20">
        <f>IF($A117="","",IF($E117="","Route Needed",IF($H117&lt;&gt;"Yes","Evidence Needed",IF($N117="On Hold","On Hold",IF(AND($P117&lt;&gt;"",$P117&lt;TODAY()),"Expired",IF($N117&lt;&gt;"Complete","Pending Review",IF($L117="Meets","Cleared",IF($L117="Does Not Meet","Not Cleared","Pending Review"))))))))</f>
        <v/>
      </c>
      <c r="S117" s="19" t="n"/>
      <c r="T117" s="25" t="n"/>
      <c r="U117" s="21">
        <f>IF($A117="","",TEXTJOIN(", ",TRUE,IF(COUNTIF($A$6:$A$205,$A117)&gt;1,"Duplicate Request ID",""),IF($B117="","Missing learner alias",""),IF($C117="","Missing request date",""),IF($D117="","Missing term",""),IF($E117="","Missing route",""),IF($F117="Unknown Route","Route not found",""),IF($H117="","Missing evidence received value",""),IF(AND($H117="Yes",$I117=""),"Missing evidence date",""),IF(AND($H117="No",$I117&lt;&gt;""),"Evidence date entered when evidence is No",""),IF(AND($H117="Yes",$L117=""),"Missing evidence assessment",""),IF(AND($N117="Complete",$O117=""),"Missing decision date",""),IF(AND($O117&lt;&gt;"",$N117&lt;&gt;"Complete"),"Decision date entered before review is Complete",""),IF(AND($L117="Meets",$H117&lt;&gt;"Yes"),"Meets assessment requires received evidence",""),IF(AND($L117="Does Not Meet",$H117&lt;&gt;"Yes"),"Does Not Meet assessment requires received evidence",""),IF(AND($N117="Complete",$L117="Pending"),"Complete review cannot have Pending assessment",""),IF(AND($C117&lt;&gt;"",$I117&lt;&gt;"",$I117&lt;$C117),"Evidence date precedes request date",""),IF(AND($C117&lt;&gt;"",$O117&lt;&gt;"",$O117&lt;$C117),"Decision date precedes request date",""),IF(AND($S117&lt;&gt;"",$S117&lt;$C117),"Follow-up date precedes request date",""),IF(AND($E117&lt;&gt;"",$H117="Yes",IFERROR(INDEX('Rules &amp; Lists'!$D$5:$D$24,MATCH($E117,'Rules &amp; Lists'!$A$5:$A$24,0)),"")="Grade",$J117=""),"Missing evidence grade",""),IF(AND($E117&lt;&gt;"",$H117="Yes",IFERROR(INDEX('Rules &amp; Lists'!$D$5:$D$24,MATCH($E117,'Rules &amp; Lists'!$A$5:$A$24,0)),"")="Score",$K117=""),"Missing evidence score","")))</f>
        <v/>
      </c>
    </row>
    <row r="118">
      <c r="A118" s="18" t="n"/>
      <c r="B118" s="18" t="n"/>
      <c r="C118" s="19" t="n"/>
      <c r="D118" s="18" t="n"/>
      <c r="E118" s="18" t="n"/>
      <c r="F118" s="20">
        <f>IF($A118="","",IF($E118="","",IFERROR(INDEX('Rules &amp; Lists'!$B$5:$B$24,MATCH($E118,'Rules &amp; Lists'!$A$5:$A$24,0)),"Unknown Route")))</f>
        <v/>
      </c>
      <c r="G118" s="21">
        <f>IF($A118="","",IF($E118="","",IFERROR(INDEX('Rules &amp; Lists'!$H$5:$H$24,MATCH($E118,'Rules &amp; Lists'!$A$5:$A$24,0)),"Rule not found")))</f>
        <v/>
      </c>
      <c r="H118" s="18" t="n"/>
      <c r="I118" s="19" t="n"/>
      <c r="J118" s="18" t="n"/>
      <c r="K118" s="22" t="n"/>
      <c r="L118" s="18" t="n"/>
      <c r="M118" s="18" t="n"/>
      <c r="N118" s="18" t="n"/>
      <c r="O118" s="19" t="n"/>
      <c r="P118" s="23">
        <f>IF(OR($A118="",$I118="",$E118=""),"",IFERROR(IF(INDEX('Rules &amp; Lists'!$G$5:$G$24,MATCH($E118,'Rules &amp; Lists'!$A$5:$A$24,0))=0,"",EDATE($I118,INDEX('Rules &amp; Lists'!$G$5:$G$24,MATCH($E118,'Rules &amp; Lists'!$A$5:$A$24,0)))),""))</f>
        <v/>
      </c>
      <c r="Q118" s="24">
        <f>IF(OR($A118="",$C118=""),"",MAX(0,IF($O118&lt;&gt;"",$O118-$C118,TODAY()-$C118)))</f>
        <v/>
      </c>
      <c r="R118" s="20">
        <f>IF($A118="","",IF($E118="","Route Needed",IF($H118&lt;&gt;"Yes","Evidence Needed",IF($N118="On Hold","On Hold",IF(AND($P118&lt;&gt;"",$P118&lt;TODAY()),"Expired",IF($N118&lt;&gt;"Complete","Pending Review",IF($L118="Meets","Cleared",IF($L118="Does Not Meet","Not Cleared","Pending Review"))))))))</f>
        <v/>
      </c>
      <c r="S118" s="19" t="n"/>
      <c r="T118" s="25" t="n"/>
      <c r="U118" s="21">
        <f>IF($A118="","",TEXTJOIN(", ",TRUE,IF(COUNTIF($A$6:$A$205,$A118)&gt;1,"Duplicate Request ID",""),IF($B118="","Missing learner alias",""),IF($C118="","Missing request date",""),IF($D118="","Missing term",""),IF($E118="","Missing route",""),IF($F118="Unknown Route","Route not found",""),IF($H118="","Missing evidence received value",""),IF(AND($H118="Yes",$I118=""),"Missing evidence date",""),IF(AND($H118="No",$I118&lt;&gt;""),"Evidence date entered when evidence is No",""),IF(AND($H118="Yes",$L118=""),"Missing evidence assessment",""),IF(AND($N118="Complete",$O118=""),"Missing decision date",""),IF(AND($O118&lt;&gt;"",$N118&lt;&gt;"Complete"),"Decision date entered before review is Complete",""),IF(AND($L118="Meets",$H118&lt;&gt;"Yes"),"Meets assessment requires received evidence",""),IF(AND($L118="Does Not Meet",$H118&lt;&gt;"Yes"),"Does Not Meet assessment requires received evidence",""),IF(AND($N118="Complete",$L118="Pending"),"Complete review cannot have Pending assessment",""),IF(AND($C118&lt;&gt;"",$I118&lt;&gt;"",$I118&lt;$C118),"Evidence date precedes request date",""),IF(AND($C118&lt;&gt;"",$O118&lt;&gt;"",$O118&lt;$C118),"Decision date precedes request date",""),IF(AND($S118&lt;&gt;"",$S118&lt;$C118),"Follow-up date precedes request date",""),IF(AND($E118&lt;&gt;"",$H118="Yes",IFERROR(INDEX('Rules &amp; Lists'!$D$5:$D$24,MATCH($E118,'Rules &amp; Lists'!$A$5:$A$24,0)),"")="Grade",$J118=""),"Missing evidence grade",""),IF(AND($E118&lt;&gt;"",$H118="Yes",IFERROR(INDEX('Rules &amp; Lists'!$D$5:$D$24,MATCH($E118,'Rules &amp; Lists'!$A$5:$A$24,0)),"")="Score",$K118=""),"Missing evidence score","")))</f>
        <v/>
      </c>
    </row>
    <row r="119">
      <c r="A119" s="18" t="n"/>
      <c r="B119" s="18" t="n"/>
      <c r="C119" s="19" t="n"/>
      <c r="D119" s="18" t="n"/>
      <c r="E119" s="18" t="n"/>
      <c r="F119" s="20">
        <f>IF($A119="","",IF($E119="","",IFERROR(INDEX('Rules &amp; Lists'!$B$5:$B$24,MATCH($E119,'Rules &amp; Lists'!$A$5:$A$24,0)),"Unknown Route")))</f>
        <v/>
      </c>
      <c r="G119" s="21">
        <f>IF($A119="","",IF($E119="","",IFERROR(INDEX('Rules &amp; Lists'!$H$5:$H$24,MATCH($E119,'Rules &amp; Lists'!$A$5:$A$24,0)),"Rule not found")))</f>
        <v/>
      </c>
      <c r="H119" s="18" t="n"/>
      <c r="I119" s="19" t="n"/>
      <c r="J119" s="18" t="n"/>
      <c r="K119" s="22" t="n"/>
      <c r="L119" s="18" t="n"/>
      <c r="M119" s="18" t="n"/>
      <c r="N119" s="18" t="n"/>
      <c r="O119" s="19" t="n"/>
      <c r="P119" s="23">
        <f>IF(OR($A119="",$I119="",$E119=""),"",IFERROR(IF(INDEX('Rules &amp; Lists'!$G$5:$G$24,MATCH($E119,'Rules &amp; Lists'!$A$5:$A$24,0))=0,"",EDATE($I119,INDEX('Rules &amp; Lists'!$G$5:$G$24,MATCH($E119,'Rules &amp; Lists'!$A$5:$A$24,0)))),""))</f>
        <v/>
      </c>
      <c r="Q119" s="24">
        <f>IF(OR($A119="",$C119=""),"",MAX(0,IF($O119&lt;&gt;"",$O119-$C119,TODAY()-$C119)))</f>
        <v/>
      </c>
      <c r="R119" s="20">
        <f>IF($A119="","",IF($E119="","Route Needed",IF($H119&lt;&gt;"Yes","Evidence Needed",IF($N119="On Hold","On Hold",IF(AND($P119&lt;&gt;"",$P119&lt;TODAY()),"Expired",IF($N119&lt;&gt;"Complete","Pending Review",IF($L119="Meets","Cleared",IF($L119="Does Not Meet","Not Cleared","Pending Review"))))))))</f>
        <v/>
      </c>
      <c r="S119" s="19" t="n"/>
      <c r="T119" s="25" t="n"/>
      <c r="U119" s="21">
        <f>IF($A119="","",TEXTJOIN(", ",TRUE,IF(COUNTIF($A$6:$A$205,$A119)&gt;1,"Duplicate Request ID",""),IF($B119="","Missing learner alias",""),IF($C119="","Missing request date",""),IF($D119="","Missing term",""),IF($E119="","Missing route",""),IF($F119="Unknown Route","Route not found",""),IF($H119="","Missing evidence received value",""),IF(AND($H119="Yes",$I119=""),"Missing evidence date",""),IF(AND($H119="No",$I119&lt;&gt;""),"Evidence date entered when evidence is No",""),IF(AND($H119="Yes",$L119=""),"Missing evidence assessment",""),IF(AND($N119="Complete",$O119=""),"Missing decision date",""),IF(AND($O119&lt;&gt;"",$N119&lt;&gt;"Complete"),"Decision date entered before review is Complete",""),IF(AND($L119="Meets",$H119&lt;&gt;"Yes"),"Meets assessment requires received evidence",""),IF(AND($L119="Does Not Meet",$H119&lt;&gt;"Yes"),"Does Not Meet assessment requires received evidence",""),IF(AND($N119="Complete",$L119="Pending"),"Complete review cannot have Pending assessment",""),IF(AND($C119&lt;&gt;"",$I119&lt;&gt;"",$I119&lt;$C119),"Evidence date precedes request date",""),IF(AND($C119&lt;&gt;"",$O119&lt;&gt;"",$O119&lt;$C119),"Decision date precedes request date",""),IF(AND($S119&lt;&gt;"",$S119&lt;$C119),"Follow-up date precedes request date",""),IF(AND($E119&lt;&gt;"",$H119="Yes",IFERROR(INDEX('Rules &amp; Lists'!$D$5:$D$24,MATCH($E119,'Rules &amp; Lists'!$A$5:$A$24,0)),"")="Grade",$J119=""),"Missing evidence grade",""),IF(AND($E119&lt;&gt;"",$H119="Yes",IFERROR(INDEX('Rules &amp; Lists'!$D$5:$D$24,MATCH($E119,'Rules &amp; Lists'!$A$5:$A$24,0)),"")="Score",$K119=""),"Missing evidence score","")))</f>
        <v/>
      </c>
    </row>
    <row r="120">
      <c r="A120" s="18" t="n"/>
      <c r="B120" s="18" t="n"/>
      <c r="C120" s="19" t="n"/>
      <c r="D120" s="18" t="n"/>
      <c r="E120" s="18" t="n"/>
      <c r="F120" s="20">
        <f>IF($A120="","",IF($E120="","",IFERROR(INDEX('Rules &amp; Lists'!$B$5:$B$24,MATCH($E120,'Rules &amp; Lists'!$A$5:$A$24,0)),"Unknown Route")))</f>
        <v/>
      </c>
      <c r="G120" s="21">
        <f>IF($A120="","",IF($E120="","",IFERROR(INDEX('Rules &amp; Lists'!$H$5:$H$24,MATCH($E120,'Rules &amp; Lists'!$A$5:$A$24,0)),"Rule not found")))</f>
        <v/>
      </c>
      <c r="H120" s="18" t="n"/>
      <c r="I120" s="19" t="n"/>
      <c r="J120" s="18" t="n"/>
      <c r="K120" s="22" t="n"/>
      <c r="L120" s="18" t="n"/>
      <c r="M120" s="18" t="n"/>
      <c r="N120" s="18" t="n"/>
      <c r="O120" s="19" t="n"/>
      <c r="P120" s="23">
        <f>IF(OR($A120="",$I120="",$E120=""),"",IFERROR(IF(INDEX('Rules &amp; Lists'!$G$5:$G$24,MATCH($E120,'Rules &amp; Lists'!$A$5:$A$24,0))=0,"",EDATE($I120,INDEX('Rules &amp; Lists'!$G$5:$G$24,MATCH($E120,'Rules &amp; Lists'!$A$5:$A$24,0)))),""))</f>
        <v/>
      </c>
      <c r="Q120" s="24">
        <f>IF(OR($A120="",$C120=""),"",MAX(0,IF($O120&lt;&gt;"",$O120-$C120,TODAY()-$C120)))</f>
        <v/>
      </c>
      <c r="R120" s="20">
        <f>IF($A120="","",IF($E120="","Route Needed",IF($H120&lt;&gt;"Yes","Evidence Needed",IF($N120="On Hold","On Hold",IF(AND($P120&lt;&gt;"",$P120&lt;TODAY()),"Expired",IF($N120&lt;&gt;"Complete","Pending Review",IF($L120="Meets","Cleared",IF($L120="Does Not Meet","Not Cleared","Pending Review"))))))))</f>
        <v/>
      </c>
      <c r="S120" s="19" t="n"/>
      <c r="T120" s="25" t="n"/>
      <c r="U120" s="21">
        <f>IF($A120="","",TEXTJOIN(", ",TRUE,IF(COUNTIF($A$6:$A$205,$A120)&gt;1,"Duplicate Request ID",""),IF($B120="","Missing learner alias",""),IF($C120="","Missing request date",""),IF($D120="","Missing term",""),IF($E120="","Missing route",""),IF($F120="Unknown Route","Route not found",""),IF($H120="","Missing evidence received value",""),IF(AND($H120="Yes",$I120=""),"Missing evidence date",""),IF(AND($H120="No",$I120&lt;&gt;""),"Evidence date entered when evidence is No",""),IF(AND($H120="Yes",$L120=""),"Missing evidence assessment",""),IF(AND($N120="Complete",$O120=""),"Missing decision date",""),IF(AND($O120&lt;&gt;"",$N120&lt;&gt;"Complete"),"Decision date entered before review is Complete",""),IF(AND($L120="Meets",$H120&lt;&gt;"Yes"),"Meets assessment requires received evidence",""),IF(AND($L120="Does Not Meet",$H120&lt;&gt;"Yes"),"Does Not Meet assessment requires received evidence",""),IF(AND($N120="Complete",$L120="Pending"),"Complete review cannot have Pending assessment",""),IF(AND($C120&lt;&gt;"",$I120&lt;&gt;"",$I120&lt;$C120),"Evidence date precedes request date",""),IF(AND($C120&lt;&gt;"",$O120&lt;&gt;"",$O120&lt;$C120),"Decision date precedes request date",""),IF(AND($S120&lt;&gt;"",$S120&lt;$C120),"Follow-up date precedes request date",""),IF(AND($E120&lt;&gt;"",$H120="Yes",IFERROR(INDEX('Rules &amp; Lists'!$D$5:$D$24,MATCH($E120,'Rules &amp; Lists'!$A$5:$A$24,0)),"")="Grade",$J120=""),"Missing evidence grade",""),IF(AND($E120&lt;&gt;"",$H120="Yes",IFERROR(INDEX('Rules &amp; Lists'!$D$5:$D$24,MATCH($E120,'Rules &amp; Lists'!$A$5:$A$24,0)),"")="Score",$K120=""),"Missing evidence score","")))</f>
        <v/>
      </c>
    </row>
    <row r="121">
      <c r="A121" s="18" t="n"/>
      <c r="B121" s="18" t="n"/>
      <c r="C121" s="19" t="n"/>
      <c r="D121" s="18" t="n"/>
      <c r="E121" s="18" t="n"/>
      <c r="F121" s="20">
        <f>IF($A121="","",IF($E121="","",IFERROR(INDEX('Rules &amp; Lists'!$B$5:$B$24,MATCH($E121,'Rules &amp; Lists'!$A$5:$A$24,0)),"Unknown Route")))</f>
        <v/>
      </c>
      <c r="G121" s="21">
        <f>IF($A121="","",IF($E121="","",IFERROR(INDEX('Rules &amp; Lists'!$H$5:$H$24,MATCH($E121,'Rules &amp; Lists'!$A$5:$A$24,0)),"Rule not found")))</f>
        <v/>
      </c>
      <c r="H121" s="18" t="n"/>
      <c r="I121" s="19" t="n"/>
      <c r="J121" s="18" t="n"/>
      <c r="K121" s="22" t="n"/>
      <c r="L121" s="18" t="n"/>
      <c r="M121" s="18" t="n"/>
      <c r="N121" s="18" t="n"/>
      <c r="O121" s="19" t="n"/>
      <c r="P121" s="23">
        <f>IF(OR($A121="",$I121="",$E121=""),"",IFERROR(IF(INDEX('Rules &amp; Lists'!$G$5:$G$24,MATCH($E121,'Rules &amp; Lists'!$A$5:$A$24,0))=0,"",EDATE($I121,INDEX('Rules &amp; Lists'!$G$5:$G$24,MATCH($E121,'Rules &amp; Lists'!$A$5:$A$24,0)))),""))</f>
        <v/>
      </c>
      <c r="Q121" s="24">
        <f>IF(OR($A121="",$C121=""),"",MAX(0,IF($O121&lt;&gt;"",$O121-$C121,TODAY()-$C121)))</f>
        <v/>
      </c>
      <c r="R121" s="20">
        <f>IF($A121="","",IF($E121="","Route Needed",IF($H121&lt;&gt;"Yes","Evidence Needed",IF($N121="On Hold","On Hold",IF(AND($P121&lt;&gt;"",$P121&lt;TODAY()),"Expired",IF($N121&lt;&gt;"Complete","Pending Review",IF($L121="Meets","Cleared",IF($L121="Does Not Meet","Not Cleared","Pending Review"))))))))</f>
        <v/>
      </c>
      <c r="S121" s="19" t="n"/>
      <c r="T121" s="25" t="n"/>
      <c r="U121" s="21">
        <f>IF($A121="","",TEXTJOIN(", ",TRUE,IF(COUNTIF($A$6:$A$205,$A121)&gt;1,"Duplicate Request ID",""),IF($B121="","Missing learner alias",""),IF($C121="","Missing request date",""),IF($D121="","Missing term",""),IF($E121="","Missing route",""),IF($F121="Unknown Route","Route not found",""),IF($H121="","Missing evidence received value",""),IF(AND($H121="Yes",$I121=""),"Missing evidence date",""),IF(AND($H121="No",$I121&lt;&gt;""),"Evidence date entered when evidence is No",""),IF(AND($H121="Yes",$L121=""),"Missing evidence assessment",""),IF(AND($N121="Complete",$O121=""),"Missing decision date",""),IF(AND($O121&lt;&gt;"",$N121&lt;&gt;"Complete"),"Decision date entered before review is Complete",""),IF(AND($L121="Meets",$H121&lt;&gt;"Yes"),"Meets assessment requires received evidence",""),IF(AND($L121="Does Not Meet",$H121&lt;&gt;"Yes"),"Does Not Meet assessment requires received evidence",""),IF(AND($N121="Complete",$L121="Pending"),"Complete review cannot have Pending assessment",""),IF(AND($C121&lt;&gt;"",$I121&lt;&gt;"",$I121&lt;$C121),"Evidence date precedes request date",""),IF(AND($C121&lt;&gt;"",$O121&lt;&gt;"",$O121&lt;$C121),"Decision date precedes request date",""),IF(AND($S121&lt;&gt;"",$S121&lt;$C121),"Follow-up date precedes request date",""),IF(AND($E121&lt;&gt;"",$H121="Yes",IFERROR(INDEX('Rules &amp; Lists'!$D$5:$D$24,MATCH($E121,'Rules &amp; Lists'!$A$5:$A$24,0)),"")="Grade",$J121=""),"Missing evidence grade",""),IF(AND($E121&lt;&gt;"",$H121="Yes",IFERROR(INDEX('Rules &amp; Lists'!$D$5:$D$24,MATCH($E121,'Rules &amp; Lists'!$A$5:$A$24,0)),"")="Score",$K121=""),"Missing evidence score","")))</f>
        <v/>
      </c>
    </row>
    <row r="122">
      <c r="A122" s="18" t="n"/>
      <c r="B122" s="18" t="n"/>
      <c r="C122" s="19" t="n"/>
      <c r="D122" s="18" t="n"/>
      <c r="E122" s="18" t="n"/>
      <c r="F122" s="20">
        <f>IF($A122="","",IF($E122="","",IFERROR(INDEX('Rules &amp; Lists'!$B$5:$B$24,MATCH($E122,'Rules &amp; Lists'!$A$5:$A$24,0)),"Unknown Route")))</f>
        <v/>
      </c>
      <c r="G122" s="21">
        <f>IF($A122="","",IF($E122="","",IFERROR(INDEX('Rules &amp; Lists'!$H$5:$H$24,MATCH($E122,'Rules &amp; Lists'!$A$5:$A$24,0)),"Rule not found")))</f>
        <v/>
      </c>
      <c r="H122" s="18" t="n"/>
      <c r="I122" s="19" t="n"/>
      <c r="J122" s="18" t="n"/>
      <c r="K122" s="22" t="n"/>
      <c r="L122" s="18" t="n"/>
      <c r="M122" s="18" t="n"/>
      <c r="N122" s="18" t="n"/>
      <c r="O122" s="19" t="n"/>
      <c r="P122" s="23">
        <f>IF(OR($A122="",$I122="",$E122=""),"",IFERROR(IF(INDEX('Rules &amp; Lists'!$G$5:$G$24,MATCH($E122,'Rules &amp; Lists'!$A$5:$A$24,0))=0,"",EDATE($I122,INDEX('Rules &amp; Lists'!$G$5:$G$24,MATCH($E122,'Rules &amp; Lists'!$A$5:$A$24,0)))),""))</f>
        <v/>
      </c>
      <c r="Q122" s="24">
        <f>IF(OR($A122="",$C122=""),"",MAX(0,IF($O122&lt;&gt;"",$O122-$C122,TODAY()-$C122)))</f>
        <v/>
      </c>
      <c r="R122" s="20">
        <f>IF($A122="","",IF($E122="","Route Needed",IF($H122&lt;&gt;"Yes","Evidence Needed",IF($N122="On Hold","On Hold",IF(AND($P122&lt;&gt;"",$P122&lt;TODAY()),"Expired",IF($N122&lt;&gt;"Complete","Pending Review",IF($L122="Meets","Cleared",IF($L122="Does Not Meet","Not Cleared","Pending Review"))))))))</f>
        <v/>
      </c>
      <c r="S122" s="19" t="n"/>
      <c r="T122" s="25" t="n"/>
      <c r="U122" s="21">
        <f>IF($A122="","",TEXTJOIN(", ",TRUE,IF(COUNTIF($A$6:$A$205,$A122)&gt;1,"Duplicate Request ID",""),IF($B122="","Missing learner alias",""),IF($C122="","Missing request date",""),IF($D122="","Missing term",""),IF($E122="","Missing route",""),IF($F122="Unknown Route","Route not found",""),IF($H122="","Missing evidence received value",""),IF(AND($H122="Yes",$I122=""),"Missing evidence date",""),IF(AND($H122="No",$I122&lt;&gt;""),"Evidence date entered when evidence is No",""),IF(AND($H122="Yes",$L122=""),"Missing evidence assessment",""),IF(AND($N122="Complete",$O122=""),"Missing decision date",""),IF(AND($O122&lt;&gt;"",$N122&lt;&gt;"Complete"),"Decision date entered before review is Complete",""),IF(AND($L122="Meets",$H122&lt;&gt;"Yes"),"Meets assessment requires received evidence",""),IF(AND($L122="Does Not Meet",$H122&lt;&gt;"Yes"),"Does Not Meet assessment requires received evidence",""),IF(AND($N122="Complete",$L122="Pending"),"Complete review cannot have Pending assessment",""),IF(AND($C122&lt;&gt;"",$I122&lt;&gt;"",$I122&lt;$C122),"Evidence date precedes request date",""),IF(AND($C122&lt;&gt;"",$O122&lt;&gt;"",$O122&lt;$C122),"Decision date precedes request date",""),IF(AND($S122&lt;&gt;"",$S122&lt;$C122),"Follow-up date precedes request date",""),IF(AND($E122&lt;&gt;"",$H122="Yes",IFERROR(INDEX('Rules &amp; Lists'!$D$5:$D$24,MATCH($E122,'Rules &amp; Lists'!$A$5:$A$24,0)),"")="Grade",$J122=""),"Missing evidence grade",""),IF(AND($E122&lt;&gt;"",$H122="Yes",IFERROR(INDEX('Rules &amp; Lists'!$D$5:$D$24,MATCH($E122,'Rules &amp; Lists'!$A$5:$A$24,0)),"")="Score",$K122=""),"Missing evidence score","")))</f>
        <v/>
      </c>
    </row>
    <row r="123">
      <c r="A123" s="18" t="n"/>
      <c r="B123" s="18" t="n"/>
      <c r="C123" s="19" t="n"/>
      <c r="D123" s="18" t="n"/>
      <c r="E123" s="18" t="n"/>
      <c r="F123" s="20">
        <f>IF($A123="","",IF($E123="","",IFERROR(INDEX('Rules &amp; Lists'!$B$5:$B$24,MATCH($E123,'Rules &amp; Lists'!$A$5:$A$24,0)),"Unknown Route")))</f>
        <v/>
      </c>
      <c r="G123" s="21">
        <f>IF($A123="","",IF($E123="","",IFERROR(INDEX('Rules &amp; Lists'!$H$5:$H$24,MATCH($E123,'Rules &amp; Lists'!$A$5:$A$24,0)),"Rule not found")))</f>
        <v/>
      </c>
      <c r="H123" s="18" t="n"/>
      <c r="I123" s="19" t="n"/>
      <c r="J123" s="18" t="n"/>
      <c r="K123" s="22" t="n"/>
      <c r="L123" s="18" t="n"/>
      <c r="M123" s="18" t="n"/>
      <c r="N123" s="18" t="n"/>
      <c r="O123" s="19" t="n"/>
      <c r="P123" s="23">
        <f>IF(OR($A123="",$I123="",$E123=""),"",IFERROR(IF(INDEX('Rules &amp; Lists'!$G$5:$G$24,MATCH($E123,'Rules &amp; Lists'!$A$5:$A$24,0))=0,"",EDATE($I123,INDEX('Rules &amp; Lists'!$G$5:$G$24,MATCH($E123,'Rules &amp; Lists'!$A$5:$A$24,0)))),""))</f>
        <v/>
      </c>
      <c r="Q123" s="24">
        <f>IF(OR($A123="",$C123=""),"",MAX(0,IF($O123&lt;&gt;"",$O123-$C123,TODAY()-$C123)))</f>
        <v/>
      </c>
      <c r="R123" s="20">
        <f>IF($A123="","",IF($E123="","Route Needed",IF($H123&lt;&gt;"Yes","Evidence Needed",IF($N123="On Hold","On Hold",IF(AND($P123&lt;&gt;"",$P123&lt;TODAY()),"Expired",IF($N123&lt;&gt;"Complete","Pending Review",IF($L123="Meets","Cleared",IF($L123="Does Not Meet","Not Cleared","Pending Review"))))))))</f>
        <v/>
      </c>
      <c r="S123" s="19" t="n"/>
      <c r="T123" s="25" t="n"/>
      <c r="U123" s="21">
        <f>IF($A123="","",TEXTJOIN(", ",TRUE,IF(COUNTIF($A$6:$A$205,$A123)&gt;1,"Duplicate Request ID",""),IF($B123="","Missing learner alias",""),IF($C123="","Missing request date",""),IF($D123="","Missing term",""),IF($E123="","Missing route",""),IF($F123="Unknown Route","Route not found",""),IF($H123="","Missing evidence received value",""),IF(AND($H123="Yes",$I123=""),"Missing evidence date",""),IF(AND($H123="No",$I123&lt;&gt;""),"Evidence date entered when evidence is No",""),IF(AND($H123="Yes",$L123=""),"Missing evidence assessment",""),IF(AND($N123="Complete",$O123=""),"Missing decision date",""),IF(AND($O123&lt;&gt;"",$N123&lt;&gt;"Complete"),"Decision date entered before review is Complete",""),IF(AND($L123="Meets",$H123&lt;&gt;"Yes"),"Meets assessment requires received evidence",""),IF(AND($L123="Does Not Meet",$H123&lt;&gt;"Yes"),"Does Not Meet assessment requires received evidence",""),IF(AND($N123="Complete",$L123="Pending"),"Complete review cannot have Pending assessment",""),IF(AND($C123&lt;&gt;"",$I123&lt;&gt;"",$I123&lt;$C123),"Evidence date precedes request date",""),IF(AND($C123&lt;&gt;"",$O123&lt;&gt;"",$O123&lt;$C123),"Decision date precedes request date",""),IF(AND($S123&lt;&gt;"",$S123&lt;$C123),"Follow-up date precedes request date",""),IF(AND($E123&lt;&gt;"",$H123="Yes",IFERROR(INDEX('Rules &amp; Lists'!$D$5:$D$24,MATCH($E123,'Rules &amp; Lists'!$A$5:$A$24,0)),"")="Grade",$J123=""),"Missing evidence grade",""),IF(AND($E123&lt;&gt;"",$H123="Yes",IFERROR(INDEX('Rules &amp; Lists'!$D$5:$D$24,MATCH($E123,'Rules &amp; Lists'!$A$5:$A$24,0)),"")="Score",$K123=""),"Missing evidence score","")))</f>
        <v/>
      </c>
    </row>
    <row r="124">
      <c r="A124" s="18" t="n"/>
      <c r="B124" s="18" t="n"/>
      <c r="C124" s="19" t="n"/>
      <c r="D124" s="18" t="n"/>
      <c r="E124" s="18" t="n"/>
      <c r="F124" s="20">
        <f>IF($A124="","",IF($E124="","",IFERROR(INDEX('Rules &amp; Lists'!$B$5:$B$24,MATCH($E124,'Rules &amp; Lists'!$A$5:$A$24,0)),"Unknown Route")))</f>
        <v/>
      </c>
      <c r="G124" s="21">
        <f>IF($A124="","",IF($E124="","",IFERROR(INDEX('Rules &amp; Lists'!$H$5:$H$24,MATCH($E124,'Rules &amp; Lists'!$A$5:$A$24,0)),"Rule not found")))</f>
        <v/>
      </c>
      <c r="H124" s="18" t="n"/>
      <c r="I124" s="19" t="n"/>
      <c r="J124" s="18" t="n"/>
      <c r="K124" s="22" t="n"/>
      <c r="L124" s="18" t="n"/>
      <c r="M124" s="18" t="n"/>
      <c r="N124" s="18" t="n"/>
      <c r="O124" s="19" t="n"/>
      <c r="P124" s="23">
        <f>IF(OR($A124="",$I124="",$E124=""),"",IFERROR(IF(INDEX('Rules &amp; Lists'!$G$5:$G$24,MATCH($E124,'Rules &amp; Lists'!$A$5:$A$24,0))=0,"",EDATE($I124,INDEX('Rules &amp; Lists'!$G$5:$G$24,MATCH($E124,'Rules &amp; Lists'!$A$5:$A$24,0)))),""))</f>
        <v/>
      </c>
      <c r="Q124" s="24">
        <f>IF(OR($A124="",$C124=""),"",MAX(0,IF($O124&lt;&gt;"",$O124-$C124,TODAY()-$C124)))</f>
        <v/>
      </c>
      <c r="R124" s="20">
        <f>IF($A124="","",IF($E124="","Route Needed",IF($H124&lt;&gt;"Yes","Evidence Needed",IF($N124="On Hold","On Hold",IF(AND($P124&lt;&gt;"",$P124&lt;TODAY()),"Expired",IF($N124&lt;&gt;"Complete","Pending Review",IF($L124="Meets","Cleared",IF($L124="Does Not Meet","Not Cleared","Pending Review"))))))))</f>
        <v/>
      </c>
      <c r="S124" s="19" t="n"/>
      <c r="T124" s="25" t="n"/>
      <c r="U124" s="21">
        <f>IF($A124="","",TEXTJOIN(", ",TRUE,IF(COUNTIF($A$6:$A$205,$A124)&gt;1,"Duplicate Request ID",""),IF($B124="","Missing learner alias",""),IF($C124="","Missing request date",""),IF($D124="","Missing term",""),IF($E124="","Missing route",""),IF($F124="Unknown Route","Route not found",""),IF($H124="","Missing evidence received value",""),IF(AND($H124="Yes",$I124=""),"Missing evidence date",""),IF(AND($H124="No",$I124&lt;&gt;""),"Evidence date entered when evidence is No",""),IF(AND($H124="Yes",$L124=""),"Missing evidence assessment",""),IF(AND($N124="Complete",$O124=""),"Missing decision date",""),IF(AND($O124&lt;&gt;"",$N124&lt;&gt;"Complete"),"Decision date entered before review is Complete",""),IF(AND($L124="Meets",$H124&lt;&gt;"Yes"),"Meets assessment requires received evidence",""),IF(AND($L124="Does Not Meet",$H124&lt;&gt;"Yes"),"Does Not Meet assessment requires received evidence",""),IF(AND($N124="Complete",$L124="Pending"),"Complete review cannot have Pending assessment",""),IF(AND($C124&lt;&gt;"",$I124&lt;&gt;"",$I124&lt;$C124),"Evidence date precedes request date",""),IF(AND($C124&lt;&gt;"",$O124&lt;&gt;"",$O124&lt;$C124),"Decision date precedes request date",""),IF(AND($S124&lt;&gt;"",$S124&lt;$C124),"Follow-up date precedes request date",""),IF(AND($E124&lt;&gt;"",$H124="Yes",IFERROR(INDEX('Rules &amp; Lists'!$D$5:$D$24,MATCH($E124,'Rules &amp; Lists'!$A$5:$A$24,0)),"")="Grade",$J124=""),"Missing evidence grade",""),IF(AND($E124&lt;&gt;"",$H124="Yes",IFERROR(INDEX('Rules &amp; Lists'!$D$5:$D$24,MATCH($E124,'Rules &amp; Lists'!$A$5:$A$24,0)),"")="Score",$K124=""),"Missing evidence score","")))</f>
        <v/>
      </c>
    </row>
    <row r="125">
      <c r="A125" s="18" t="n"/>
      <c r="B125" s="18" t="n"/>
      <c r="C125" s="19" t="n"/>
      <c r="D125" s="18" t="n"/>
      <c r="E125" s="18" t="n"/>
      <c r="F125" s="20">
        <f>IF($A125="","",IF($E125="","",IFERROR(INDEX('Rules &amp; Lists'!$B$5:$B$24,MATCH($E125,'Rules &amp; Lists'!$A$5:$A$24,0)),"Unknown Route")))</f>
        <v/>
      </c>
      <c r="G125" s="21">
        <f>IF($A125="","",IF($E125="","",IFERROR(INDEX('Rules &amp; Lists'!$H$5:$H$24,MATCH($E125,'Rules &amp; Lists'!$A$5:$A$24,0)),"Rule not found")))</f>
        <v/>
      </c>
      <c r="H125" s="18" t="n"/>
      <c r="I125" s="19" t="n"/>
      <c r="J125" s="18" t="n"/>
      <c r="K125" s="22" t="n"/>
      <c r="L125" s="18" t="n"/>
      <c r="M125" s="18" t="n"/>
      <c r="N125" s="18" t="n"/>
      <c r="O125" s="19" t="n"/>
      <c r="P125" s="23">
        <f>IF(OR($A125="",$I125="",$E125=""),"",IFERROR(IF(INDEX('Rules &amp; Lists'!$G$5:$G$24,MATCH($E125,'Rules &amp; Lists'!$A$5:$A$24,0))=0,"",EDATE($I125,INDEX('Rules &amp; Lists'!$G$5:$G$24,MATCH($E125,'Rules &amp; Lists'!$A$5:$A$24,0)))),""))</f>
        <v/>
      </c>
      <c r="Q125" s="24">
        <f>IF(OR($A125="",$C125=""),"",MAX(0,IF($O125&lt;&gt;"",$O125-$C125,TODAY()-$C125)))</f>
        <v/>
      </c>
      <c r="R125" s="20">
        <f>IF($A125="","",IF($E125="","Route Needed",IF($H125&lt;&gt;"Yes","Evidence Needed",IF($N125="On Hold","On Hold",IF(AND($P125&lt;&gt;"",$P125&lt;TODAY()),"Expired",IF($N125&lt;&gt;"Complete","Pending Review",IF($L125="Meets","Cleared",IF($L125="Does Not Meet","Not Cleared","Pending Review"))))))))</f>
        <v/>
      </c>
      <c r="S125" s="19" t="n"/>
      <c r="T125" s="25" t="n"/>
      <c r="U125" s="21">
        <f>IF($A125="","",TEXTJOIN(", ",TRUE,IF(COUNTIF($A$6:$A$205,$A125)&gt;1,"Duplicate Request ID",""),IF($B125="","Missing learner alias",""),IF($C125="","Missing request date",""),IF($D125="","Missing term",""),IF($E125="","Missing route",""),IF($F125="Unknown Route","Route not found",""),IF($H125="","Missing evidence received value",""),IF(AND($H125="Yes",$I125=""),"Missing evidence date",""),IF(AND($H125="No",$I125&lt;&gt;""),"Evidence date entered when evidence is No",""),IF(AND($H125="Yes",$L125=""),"Missing evidence assessment",""),IF(AND($N125="Complete",$O125=""),"Missing decision date",""),IF(AND($O125&lt;&gt;"",$N125&lt;&gt;"Complete"),"Decision date entered before review is Complete",""),IF(AND($L125="Meets",$H125&lt;&gt;"Yes"),"Meets assessment requires received evidence",""),IF(AND($L125="Does Not Meet",$H125&lt;&gt;"Yes"),"Does Not Meet assessment requires received evidence",""),IF(AND($N125="Complete",$L125="Pending"),"Complete review cannot have Pending assessment",""),IF(AND($C125&lt;&gt;"",$I125&lt;&gt;"",$I125&lt;$C125),"Evidence date precedes request date",""),IF(AND($C125&lt;&gt;"",$O125&lt;&gt;"",$O125&lt;$C125),"Decision date precedes request date",""),IF(AND($S125&lt;&gt;"",$S125&lt;$C125),"Follow-up date precedes request date",""),IF(AND($E125&lt;&gt;"",$H125="Yes",IFERROR(INDEX('Rules &amp; Lists'!$D$5:$D$24,MATCH($E125,'Rules &amp; Lists'!$A$5:$A$24,0)),"")="Grade",$J125=""),"Missing evidence grade",""),IF(AND($E125&lt;&gt;"",$H125="Yes",IFERROR(INDEX('Rules &amp; Lists'!$D$5:$D$24,MATCH($E125,'Rules &amp; Lists'!$A$5:$A$24,0)),"")="Score",$K125=""),"Missing evidence score","")))</f>
        <v/>
      </c>
    </row>
    <row r="126">
      <c r="A126" s="18" t="n"/>
      <c r="B126" s="18" t="n"/>
      <c r="C126" s="19" t="n"/>
      <c r="D126" s="18" t="n"/>
      <c r="E126" s="18" t="n"/>
      <c r="F126" s="20">
        <f>IF($A126="","",IF($E126="","",IFERROR(INDEX('Rules &amp; Lists'!$B$5:$B$24,MATCH($E126,'Rules &amp; Lists'!$A$5:$A$24,0)),"Unknown Route")))</f>
        <v/>
      </c>
      <c r="G126" s="21">
        <f>IF($A126="","",IF($E126="","",IFERROR(INDEX('Rules &amp; Lists'!$H$5:$H$24,MATCH($E126,'Rules &amp; Lists'!$A$5:$A$24,0)),"Rule not found")))</f>
        <v/>
      </c>
      <c r="H126" s="18" t="n"/>
      <c r="I126" s="19" t="n"/>
      <c r="J126" s="18" t="n"/>
      <c r="K126" s="22" t="n"/>
      <c r="L126" s="18" t="n"/>
      <c r="M126" s="18" t="n"/>
      <c r="N126" s="18" t="n"/>
      <c r="O126" s="19" t="n"/>
      <c r="P126" s="23">
        <f>IF(OR($A126="",$I126="",$E126=""),"",IFERROR(IF(INDEX('Rules &amp; Lists'!$G$5:$G$24,MATCH($E126,'Rules &amp; Lists'!$A$5:$A$24,0))=0,"",EDATE($I126,INDEX('Rules &amp; Lists'!$G$5:$G$24,MATCH($E126,'Rules &amp; Lists'!$A$5:$A$24,0)))),""))</f>
        <v/>
      </c>
      <c r="Q126" s="24">
        <f>IF(OR($A126="",$C126=""),"",MAX(0,IF($O126&lt;&gt;"",$O126-$C126,TODAY()-$C126)))</f>
        <v/>
      </c>
      <c r="R126" s="20">
        <f>IF($A126="","",IF($E126="","Route Needed",IF($H126&lt;&gt;"Yes","Evidence Needed",IF($N126="On Hold","On Hold",IF(AND($P126&lt;&gt;"",$P126&lt;TODAY()),"Expired",IF($N126&lt;&gt;"Complete","Pending Review",IF($L126="Meets","Cleared",IF($L126="Does Not Meet","Not Cleared","Pending Review"))))))))</f>
        <v/>
      </c>
      <c r="S126" s="19" t="n"/>
      <c r="T126" s="25" t="n"/>
      <c r="U126" s="21">
        <f>IF($A126="","",TEXTJOIN(", ",TRUE,IF(COUNTIF($A$6:$A$205,$A126)&gt;1,"Duplicate Request ID",""),IF($B126="","Missing learner alias",""),IF($C126="","Missing request date",""),IF($D126="","Missing term",""),IF($E126="","Missing route",""),IF($F126="Unknown Route","Route not found",""),IF($H126="","Missing evidence received value",""),IF(AND($H126="Yes",$I126=""),"Missing evidence date",""),IF(AND($H126="No",$I126&lt;&gt;""),"Evidence date entered when evidence is No",""),IF(AND($H126="Yes",$L126=""),"Missing evidence assessment",""),IF(AND($N126="Complete",$O126=""),"Missing decision date",""),IF(AND($O126&lt;&gt;"",$N126&lt;&gt;"Complete"),"Decision date entered before review is Complete",""),IF(AND($L126="Meets",$H126&lt;&gt;"Yes"),"Meets assessment requires received evidence",""),IF(AND($L126="Does Not Meet",$H126&lt;&gt;"Yes"),"Does Not Meet assessment requires received evidence",""),IF(AND($N126="Complete",$L126="Pending"),"Complete review cannot have Pending assessment",""),IF(AND($C126&lt;&gt;"",$I126&lt;&gt;"",$I126&lt;$C126),"Evidence date precedes request date",""),IF(AND($C126&lt;&gt;"",$O126&lt;&gt;"",$O126&lt;$C126),"Decision date precedes request date",""),IF(AND($S126&lt;&gt;"",$S126&lt;$C126),"Follow-up date precedes request date",""),IF(AND($E126&lt;&gt;"",$H126="Yes",IFERROR(INDEX('Rules &amp; Lists'!$D$5:$D$24,MATCH($E126,'Rules &amp; Lists'!$A$5:$A$24,0)),"")="Grade",$J126=""),"Missing evidence grade",""),IF(AND($E126&lt;&gt;"",$H126="Yes",IFERROR(INDEX('Rules &amp; Lists'!$D$5:$D$24,MATCH($E126,'Rules &amp; Lists'!$A$5:$A$24,0)),"")="Score",$K126=""),"Missing evidence score","")))</f>
        <v/>
      </c>
    </row>
    <row r="127">
      <c r="A127" s="18" t="n"/>
      <c r="B127" s="18" t="n"/>
      <c r="C127" s="19" t="n"/>
      <c r="D127" s="18" t="n"/>
      <c r="E127" s="18" t="n"/>
      <c r="F127" s="20">
        <f>IF($A127="","",IF($E127="","",IFERROR(INDEX('Rules &amp; Lists'!$B$5:$B$24,MATCH($E127,'Rules &amp; Lists'!$A$5:$A$24,0)),"Unknown Route")))</f>
        <v/>
      </c>
      <c r="G127" s="21">
        <f>IF($A127="","",IF($E127="","",IFERROR(INDEX('Rules &amp; Lists'!$H$5:$H$24,MATCH($E127,'Rules &amp; Lists'!$A$5:$A$24,0)),"Rule not found")))</f>
        <v/>
      </c>
      <c r="H127" s="18" t="n"/>
      <c r="I127" s="19" t="n"/>
      <c r="J127" s="18" t="n"/>
      <c r="K127" s="22" t="n"/>
      <c r="L127" s="18" t="n"/>
      <c r="M127" s="18" t="n"/>
      <c r="N127" s="18" t="n"/>
      <c r="O127" s="19" t="n"/>
      <c r="P127" s="23">
        <f>IF(OR($A127="",$I127="",$E127=""),"",IFERROR(IF(INDEX('Rules &amp; Lists'!$G$5:$G$24,MATCH($E127,'Rules &amp; Lists'!$A$5:$A$24,0))=0,"",EDATE($I127,INDEX('Rules &amp; Lists'!$G$5:$G$24,MATCH($E127,'Rules &amp; Lists'!$A$5:$A$24,0)))),""))</f>
        <v/>
      </c>
      <c r="Q127" s="24">
        <f>IF(OR($A127="",$C127=""),"",MAX(0,IF($O127&lt;&gt;"",$O127-$C127,TODAY()-$C127)))</f>
        <v/>
      </c>
      <c r="R127" s="20">
        <f>IF($A127="","",IF($E127="","Route Needed",IF($H127&lt;&gt;"Yes","Evidence Needed",IF($N127="On Hold","On Hold",IF(AND($P127&lt;&gt;"",$P127&lt;TODAY()),"Expired",IF($N127&lt;&gt;"Complete","Pending Review",IF($L127="Meets","Cleared",IF($L127="Does Not Meet","Not Cleared","Pending Review"))))))))</f>
        <v/>
      </c>
      <c r="S127" s="19" t="n"/>
      <c r="T127" s="25" t="n"/>
      <c r="U127" s="21">
        <f>IF($A127="","",TEXTJOIN(", ",TRUE,IF(COUNTIF($A$6:$A$205,$A127)&gt;1,"Duplicate Request ID",""),IF($B127="","Missing learner alias",""),IF($C127="","Missing request date",""),IF($D127="","Missing term",""),IF($E127="","Missing route",""),IF($F127="Unknown Route","Route not found",""),IF($H127="","Missing evidence received value",""),IF(AND($H127="Yes",$I127=""),"Missing evidence date",""),IF(AND($H127="No",$I127&lt;&gt;""),"Evidence date entered when evidence is No",""),IF(AND($H127="Yes",$L127=""),"Missing evidence assessment",""),IF(AND($N127="Complete",$O127=""),"Missing decision date",""),IF(AND($O127&lt;&gt;"",$N127&lt;&gt;"Complete"),"Decision date entered before review is Complete",""),IF(AND($L127="Meets",$H127&lt;&gt;"Yes"),"Meets assessment requires received evidence",""),IF(AND($L127="Does Not Meet",$H127&lt;&gt;"Yes"),"Does Not Meet assessment requires received evidence",""),IF(AND($N127="Complete",$L127="Pending"),"Complete review cannot have Pending assessment",""),IF(AND($C127&lt;&gt;"",$I127&lt;&gt;"",$I127&lt;$C127),"Evidence date precedes request date",""),IF(AND($C127&lt;&gt;"",$O127&lt;&gt;"",$O127&lt;$C127),"Decision date precedes request date",""),IF(AND($S127&lt;&gt;"",$S127&lt;$C127),"Follow-up date precedes request date",""),IF(AND($E127&lt;&gt;"",$H127="Yes",IFERROR(INDEX('Rules &amp; Lists'!$D$5:$D$24,MATCH($E127,'Rules &amp; Lists'!$A$5:$A$24,0)),"")="Grade",$J127=""),"Missing evidence grade",""),IF(AND($E127&lt;&gt;"",$H127="Yes",IFERROR(INDEX('Rules &amp; Lists'!$D$5:$D$24,MATCH($E127,'Rules &amp; Lists'!$A$5:$A$24,0)),"")="Score",$K127=""),"Missing evidence score","")))</f>
        <v/>
      </c>
    </row>
    <row r="128">
      <c r="A128" s="18" t="n"/>
      <c r="B128" s="18" t="n"/>
      <c r="C128" s="19" t="n"/>
      <c r="D128" s="18" t="n"/>
      <c r="E128" s="18" t="n"/>
      <c r="F128" s="20">
        <f>IF($A128="","",IF($E128="","",IFERROR(INDEX('Rules &amp; Lists'!$B$5:$B$24,MATCH($E128,'Rules &amp; Lists'!$A$5:$A$24,0)),"Unknown Route")))</f>
        <v/>
      </c>
      <c r="G128" s="21">
        <f>IF($A128="","",IF($E128="","",IFERROR(INDEX('Rules &amp; Lists'!$H$5:$H$24,MATCH($E128,'Rules &amp; Lists'!$A$5:$A$24,0)),"Rule not found")))</f>
        <v/>
      </c>
      <c r="H128" s="18" t="n"/>
      <c r="I128" s="19" t="n"/>
      <c r="J128" s="18" t="n"/>
      <c r="K128" s="22" t="n"/>
      <c r="L128" s="18" t="n"/>
      <c r="M128" s="18" t="n"/>
      <c r="N128" s="18" t="n"/>
      <c r="O128" s="19" t="n"/>
      <c r="P128" s="23">
        <f>IF(OR($A128="",$I128="",$E128=""),"",IFERROR(IF(INDEX('Rules &amp; Lists'!$G$5:$G$24,MATCH($E128,'Rules &amp; Lists'!$A$5:$A$24,0))=0,"",EDATE($I128,INDEX('Rules &amp; Lists'!$G$5:$G$24,MATCH($E128,'Rules &amp; Lists'!$A$5:$A$24,0)))),""))</f>
        <v/>
      </c>
      <c r="Q128" s="24">
        <f>IF(OR($A128="",$C128=""),"",MAX(0,IF($O128&lt;&gt;"",$O128-$C128,TODAY()-$C128)))</f>
        <v/>
      </c>
      <c r="R128" s="20">
        <f>IF($A128="","",IF($E128="","Route Needed",IF($H128&lt;&gt;"Yes","Evidence Needed",IF($N128="On Hold","On Hold",IF(AND($P128&lt;&gt;"",$P128&lt;TODAY()),"Expired",IF($N128&lt;&gt;"Complete","Pending Review",IF($L128="Meets","Cleared",IF($L128="Does Not Meet","Not Cleared","Pending Review"))))))))</f>
        <v/>
      </c>
      <c r="S128" s="19" t="n"/>
      <c r="T128" s="25" t="n"/>
      <c r="U128" s="21">
        <f>IF($A128="","",TEXTJOIN(", ",TRUE,IF(COUNTIF($A$6:$A$205,$A128)&gt;1,"Duplicate Request ID",""),IF($B128="","Missing learner alias",""),IF($C128="","Missing request date",""),IF($D128="","Missing term",""),IF($E128="","Missing route",""),IF($F128="Unknown Route","Route not found",""),IF($H128="","Missing evidence received value",""),IF(AND($H128="Yes",$I128=""),"Missing evidence date",""),IF(AND($H128="No",$I128&lt;&gt;""),"Evidence date entered when evidence is No",""),IF(AND($H128="Yes",$L128=""),"Missing evidence assessment",""),IF(AND($N128="Complete",$O128=""),"Missing decision date",""),IF(AND($O128&lt;&gt;"",$N128&lt;&gt;"Complete"),"Decision date entered before review is Complete",""),IF(AND($L128="Meets",$H128&lt;&gt;"Yes"),"Meets assessment requires received evidence",""),IF(AND($L128="Does Not Meet",$H128&lt;&gt;"Yes"),"Does Not Meet assessment requires received evidence",""),IF(AND($N128="Complete",$L128="Pending"),"Complete review cannot have Pending assessment",""),IF(AND($C128&lt;&gt;"",$I128&lt;&gt;"",$I128&lt;$C128),"Evidence date precedes request date",""),IF(AND($C128&lt;&gt;"",$O128&lt;&gt;"",$O128&lt;$C128),"Decision date precedes request date",""),IF(AND($S128&lt;&gt;"",$S128&lt;$C128),"Follow-up date precedes request date",""),IF(AND($E128&lt;&gt;"",$H128="Yes",IFERROR(INDEX('Rules &amp; Lists'!$D$5:$D$24,MATCH($E128,'Rules &amp; Lists'!$A$5:$A$24,0)),"")="Grade",$J128=""),"Missing evidence grade",""),IF(AND($E128&lt;&gt;"",$H128="Yes",IFERROR(INDEX('Rules &amp; Lists'!$D$5:$D$24,MATCH($E128,'Rules &amp; Lists'!$A$5:$A$24,0)),"")="Score",$K128=""),"Missing evidence score","")))</f>
        <v/>
      </c>
    </row>
    <row r="129">
      <c r="A129" s="18" t="n"/>
      <c r="B129" s="18" t="n"/>
      <c r="C129" s="19" t="n"/>
      <c r="D129" s="18" t="n"/>
      <c r="E129" s="18" t="n"/>
      <c r="F129" s="20">
        <f>IF($A129="","",IF($E129="","",IFERROR(INDEX('Rules &amp; Lists'!$B$5:$B$24,MATCH($E129,'Rules &amp; Lists'!$A$5:$A$24,0)),"Unknown Route")))</f>
        <v/>
      </c>
      <c r="G129" s="21">
        <f>IF($A129="","",IF($E129="","",IFERROR(INDEX('Rules &amp; Lists'!$H$5:$H$24,MATCH($E129,'Rules &amp; Lists'!$A$5:$A$24,0)),"Rule not found")))</f>
        <v/>
      </c>
      <c r="H129" s="18" t="n"/>
      <c r="I129" s="19" t="n"/>
      <c r="J129" s="18" t="n"/>
      <c r="K129" s="22" t="n"/>
      <c r="L129" s="18" t="n"/>
      <c r="M129" s="18" t="n"/>
      <c r="N129" s="18" t="n"/>
      <c r="O129" s="19" t="n"/>
      <c r="P129" s="23">
        <f>IF(OR($A129="",$I129="",$E129=""),"",IFERROR(IF(INDEX('Rules &amp; Lists'!$G$5:$G$24,MATCH($E129,'Rules &amp; Lists'!$A$5:$A$24,0))=0,"",EDATE($I129,INDEX('Rules &amp; Lists'!$G$5:$G$24,MATCH($E129,'Rules &amp; Lists'!$A$5:$A$24,0)))),""))</f>
        <v/>
      </c>
      <c r="Q129" s="24">
        <f>IF(OR($A129="",$C129=""),"",MAX(0,IF($O129&lt;&gt;"",$O129-$C129,TODAY()-$C129)))</f>
        <v/>
      </c>
      <c r="R129" s="20">
        <f>IF($A129="","",IF($E129="","Route Needed",IF($H129&lt;&gt;"Yes","Evidence Needed",IF($N129="On Hold","On Hold",IF(AND($P129&lt;&gt;"",$P129&lt;TODAY()),"Expired",IF($N129&lt;&gt;"Complete","Pending Review",IF($L129="Meets","Cleared",IF($L129="Does Not Meet","Not Cleared","Pending Review"))))))))</f>
        <v/>
      </c>
      <c r="S129" s="19" t="n"/>
      <c r="T129" s="25" t="n"/>
      <c r="U129" s="21">
        <f>IF($A129="","",TEXTJOIN(", ",TRUE,IF(COUNTIF($A$6:$A$205,$A129)&gt;1,"Duplicate Request ID",""),IF($B129="","Missing learner alias",""),IF($C129="","Missing request date",""),IF($D129="","Missing term",""),IF($E129="","Missing route",""),IF($F129="Unknown Route","Route not found",""),IF($H129="","Missing evidence received value",""),IF(AND($H129="Yes",$I129=""),"Missing evidence date",""),IF(AND($H129="No",$I129&lt;&gt;""),"Evidence date entered when evidence is No",""),IF(AND($H129="Yes",$L129=""),"Missing evidence assessment",""),IF(AND($N129="Complete",$O129=""),"Missing decision date",""),IF(AND($O129&lt;&gt;"",$N129&lt;&gt;"Complete"),"Decision date entered before review is Complete",""),IF(AND($L129="Meets",$H129&lt;&gt;"Yes"),"Meets assessment requires received evidence",""),IF(AND($L129="Does Not Meet",$H129&lt;&gt;"Yes"),"Does Not Meet assessment requires received evidence",""),IF(AND($N129="Complete",$L129="Pending"),"Complete review cannot have Pending assessment",""),IF(AND($C129&lt;&gt;"",$I129&lt;&gt;"",$I129&lt;$C129),"Evidence date precedes request date",""),IF(AND($C129&lt;&gt;"",$O129&lt;&gt;"",$O129&lt;$C129),"Decision date precedes request date",""),IF(AND($S129&lt;&gt;"",$S129&lt;$C129),"Follow-up date precedes request date",""),IF(AND($E129&lt;&gt;"",$H129="Yes",IFERROR(INDEX('Rules &amp; Lists'!$D$5:$D$24,MATCH($E129,'Rules &amp; Lists'!$A$5:$A$24,0)),"")="Grade",$J129=""),"Missing evidence grade",""),IF(AND($E129&lt;&gt;"",$H129="Yes",IFERROR(INDEX('Rules &amp; Lists'!$D$5:$D$24,MATCH($E129,'Rules &amp; Lists'!$A$5:$A$24,0)),"")="Score",$K129=""),"Missing evidence score","")))</f>
        <v/>
      </c>
    </row>
    <row r="130">
      <c r="A130" s="18" t="n"/>
      <c r="B130" s="18" t="n"/>
      <c r="C130" s="19" t="n"/>
      <c r="D130" s="18" t="n"/>
      <c r="E130" s="18" t="n"/>
      <c r="F130" s="20">
        <f>IF($A130="","",IF($E130="","",IFERROR(INDEX('Rules &amp; Lists'!$B$5:$B$24,MATCH($E130,'Rules &amp; Lists'!$A$5:$A$24,0)),"Unknown Route")))</f>
        <v/>
      </c>
      <c r="G130" s="21">
        <f>IF($A130="","",IF($E130="","",IFERROR(INDEX('Rules &amp; Lists'!$H$5:$H$24,MATCH($E130,'Rules &amp; Lists'!$A$5:$A$24,0)),"Rule not found")))</f>
        <v/>
      </c>
      <c r="H130" s="18" t="n"/>
      <c r="I130" s="19" t="n"/>
      <c r="J130" s="18" t="n"/>
      <c r="K130" s="22" t="n"/>
      <c r="L130" s="18" t="n"/>
      <c r="M130" s="18" t="n"/>
      <c r="N130" s="18" t="n"/>
      <c r="O130" s="19" t="n"/>
      <c r="P130" s="23">
        <f>IF(OR($A130="",$I130="",$E130=""),"",IFERROR(IF(INDEX('Rules &amp; Lists'!$G$5:$G$24,MATCH($E130,'Rules &amp; Lists'!$A$5:$A$24,0))=0,"",EDATE($I130,INDEX('Rules &amp; Lists'!$G$5:$G$24,MATCH($E130,'Rules &amp; Lists'!$A$5:$A$24,0)))),""))</f>
        <v/>
      </c>
      <c r="Q130" s="24">
        <f>IF(OR($A130="",$C130=""),"",MAX(0,IF($O130&lt;&gt;"",$O130-$C130,TODAY()-$C130)))</f>
        <v/>
      </c>
      <c r="R130" s="20">
        <f>IF($A130="","",IF($E130="","Route Needed",IF($H130&lt;&gt;"Yes","Evidence Needed",IF($N130="On Hold","On Hold",IF(AND($P130&lt;&gt;"",$P130&lt;TODAY()),"Expired",IF($N130&lt;&gt;"Complete","Pending Review",IF($L130="Meets","Cleared",IF($L130="Does Not Meet","Not Cleared","Pending Review"))))))))</f>
        <v/>
      </c>
      <c r="S130" s="19" t="n"/>
      <c r="T130" s="25" t="n"/>
      <c r="U130" s="21">
        <f>IF($A130="","",TEXTJOIN(", ",TRUE,IF(COUNTIF($A$6:$A$205,$A130)&gt;1,"Duplicate Request ID",""),IF($B130="","Missing learner alias",""),IF($C130="","Missing request date",""),IF($D130="","Missing term",""),IF($E130="","Missing route",""),IF($F130="Unknown Route","Route not found",""),IF($H130="","Missing evidence received value",""),IF(AND($H130="Yes",$I130=""),"Missing evidence date",""),IF(AND($H130="No",$I130&lt;&gt;""),"Evidence date entered when evidence is No",""),IF(AND($H130="Yes",$L130=""),"Missing evidence assessment",""),IF(AND($N130="Complete",$O130=""),"Missing decision date",""),IF(AND($O130&lt;&gt;"",$N130&lt;&gt;"Complete"),"Decision date entered before review is Complete",""),IF(AND($L130="Meets",$H130&lt;&gt;"Yes"),"Meets assessment requires received evidence",""),IF(AND($L130="Does Not Meet",$H130&lt;&gt;"Yes"),"Does Not Meet assessment requires received evidence",""),IF(AND($N130="Complete",$L130="Pending"),"Complete review cannot have Pending assessment",""),IF(AND($C130&lt;&gt;"",$I130&lt;&gt;"",$I130&lt;$C130),"Evidence date precedes request date",""),IF(AND($C130&lt;&gt;"",$O130&lt;&gt;"",$O130&lt;$C130),"Decision date precedes request date",""),IF(AND($S130&lt;&gt;"",$S130&lt;$C130),"Follow-up date precedes request date",""),IF(AND($E130&lt;&gt;"",$H130="Yes",IFERROR(INDEX('Rules &amp; Lists'!$D$5:$D$24,MATCH($E130,'Rules &amp; Lists'!$A$5:$A$24,0)),"")="Grade",$J130=""),"Missing evidence grade",""),IF(AND($E130&lt;&gt;"",$H130="Yes",IFERROR(INDEX('Rules &amp; Lists'!$D$5:$D$24,MATCH($E130,'Rules &amp; Lists'!$A$5:$A$24,0)),"")="Score",$K130=""),"Missing evidence score","")))</f>
        <v/>
      </c>
    </row>
    <row r="131">
      <c r="A131" s="18" t="n"/>
      <c r="B131" s="18" t="n"/>
      <c r="C131" s="19" t="n"/>
      <c r="D131" s="18" t="n"/>
      <c r="E131" s="18" t="n"/>
      <c r="F131" s="20">
        <f>IF($A131="","",IF($E131="","",IFERROR(INDEX('Rules &amp; Lists'!$B$5:$B$24,MATCH($E131,'Rules &amp; Lists'!$A$5:$A$24,0)),"Unknown Route")))</f>
        <v/>
      </c>
      <c r="G131" s="21">
        <f>IF($A131="","",IF($E131="","",IFERROR(INDEX('Rules &amp; Lists'!$H$5:$H$24,MATCH($E131,'Rules &amp; Lists'!$A$5:$A$24,0)),"Rule not found")))</f>
        <v/>
      </c>
      <c r="H131" s="18" t="n"/>
      <c r="I131" s="19" t="n"/>
      <c r="J131" s="18" t="n"/>
      <c r="K131" s="22" t="n"/>
      <c r="L131" s="18" t="n"/>
      <c r="M131" s="18" t="n"/>
      <c r="N131" s="18" t="n"/>
      <c r="O131" s="19" t="n"/>
      <c r="P131" s="23">
        <f>IF(OR($A131="",$I131="",$E131=""),"",IFERROR(IF(INDEX('Rules &amp; Lists'!$G$5:$G$24,MATCH($E131,'Rules &amp; Lists'!$A$5:$A$24,0))=0,"",EDATE($I131,INDEX('Rules &amp; Lists'!$G$5:$G$24,MATCH($E131,'Rules &amp; Lists'!$A$5:$A$24,0)))),""))</f>
        <v/>
      </c>
      <c r="Q131" s="24">
        <f>IF(OR($A131="",$C131=""),"",MAX(0,IF($O131&lt;&gt;"",$O131-$C131,TODAY()-$C131)))</f>
        <v/>
      </c>
      <c r="R131" s="20">
        <f>IF($A131="","",IF($E131="","Route Needed",IF($H131&lt;&gt;"Yes","Evidence Needed",IF($N131="On Hold","On Hold",IF(AND($P131&lt;&gt;"",$P131&lt;TODAY()),"Expired",IF($N131&lt;&gt;"Complete","Pending Review",IF($L131="Meets","Cleared",IF($L131="Does Not Meet","Not Cleared","Pending Review"))))))))</f>
        <v/>
      </c>
      <c r="S131" s="19" t="n"/>
      <c r="T131" s="25" t="n"/>
      <c r="U131" s="21">
        <f>IF($A131="","",TEXTJOIN(", ",TRUE,IF(COUNTIF($A$6:$A$205,$A131)&gt;1,"Duplicate Request ID",""),IF($B131="","Missing learner alias",""),IF($C131="","Missing request date",""),IF($D131="","Missing term",""),IF($E131="","Missing route",""),IF($F131="Unknown Route","Route not found",""),IF($H131="","Missing evidence received value",""),IF(AND($H131="Yes",$I131=""),"Missing evidence date",""),IF(AND($H131="No",$I131&lt;&gt;""),"Evidence date entered when evidence is No",""),IF(AND($H131="Yes",$L131=""),"Missing evidence assessment",""),IF(AND($N131="Complete",$O131=""),"Missing decision date",""),IF(AND($O131&lt;&gt;"",$N131&lt;&gt;"Complete"),"Decision date entered before review is Complete",""),IF(AND($L131="Meets",$H131&lt;&gt;"Yes"),"Meets assessment requires received evidence",""),IF(AND($L131="Does Not Meet",$H131&lt;&gt;"Yes"),"Does Not Meet assessment requires received evidence",""),IF(AND($N131="Complete",$L131="Pending"),"Complete review cannot have Pending assessment",""),IF(AND($C131&lt;&gt;"",$I131&lt;&gt;"",$I131&lt;$C131),"Evidence date precedes request date",""),IF(AND($C131&lt;&gt;"",$O131&lt;&gt;"",$O131&lt;$C131),"Decision date precedes request date",""),IF(AND($S131&lt;&gt;"",$S131&lt;$C131),"Follow-up date precedes request date",""),IF(AND($E131&lt;&gt;"",$H131="Yes",IFERROR(INDEX('Rules &amp; Lists'!$D$5:$D$24,MATCH($E131,'Rules &amp; Lists'!$A$5:$A$24,0)),"")="Grade",$J131=""),"Missing evidence grade",""),IF(AND($E131&lt;&gt;"",$H131="Yes",IFERROR(INDEX('Rules &amp; Lists'!$D$5:$D$24,MATCH($E131,'Rules &amp; Lists'!$A$5:$A$24,0)),"")="Score",$K131=""),"Missing evidence score","")))</f>
        <v/>
      </c>
    </row>
    <row r="132">
      <c r="A132" s="18" t="n"/>
      <c r="B132" s="18" t="n"/>
      <c r="C132" s="19" t="n"/>
      <c r="D132" s="18" t="n"/>
      <c r="E132" s="18" t="n"/>
      <c r="F132" s="20">
        <f>IF($A132="","",IF($E132="","",IFERROR(INDEX('Rules &amp; Lists'!$B$5:$B$24,MATCH($E132,'Rules &amp; Lists'!$A$5:$A$24,0)),"Unknown Route")))</f>
        <v/>
      </c>
      <c r="G132" s="21">
        <f>IF($A132="","",IF($E132="","",IFERROR(INDEX('Rules &amp; Lists'!$H$5:$H$24,MATCH($E132,'Rules &amp; Lists'!$A$5:$A$24,0)),"Rule not found")))</f>
        <v/>
      </c>
      <c r="H132" s="18" t="n"/>
      <c r="I132" s="19" t="n"/>
      <c r="J132" s="18" t="n"/>
      <c r="K132" s="22" t="n"/>
      <c r="L132" s="18" t="n"/>
      <c r="M132" s="18" t="n"/>
      <c r="N132" s="18" t="n"/>
      <c r="O132" s="19" t="n"/>
      <c r="P132" s="23">
        <f>IF(OR($A132="",$I132="",$E132=""),"",IFERROR(IF(INDEX('Rules &amp; Lists'!$G$5:$G$24,MATCH($E132,'Rules &amp; Lists'!$A$5:$A$24,0))=0,"",EDATE($I132,INDEX('Rules &amp; Lists'!$G$5:$G$24,MATCH($E132,'Rules &amp; Lists'!$A$5:$A$24,0)))),""))</f>
        <v/>
      </c>
      <c r="Q132" s="24">
        <f>IF(OR($A132="",$C132=""),"",MAX(0,IF($O132&lt;&gt;"",$O132-$C132,TODAY()-$C132)))</f>
        <v/>
      </c>
      <c r="R132" s="20">
        <f>IF($A132="","",IF($E132="","Route Needed",IF($H132&lt;&gt;"Yes","Evidence Needed",IF($N132="On Hold","On Hold",IF(AND($P132&lt;&gt;"",$P132&lt;TODAY()),"Expired",IF($N132&lt;&gt;"Complete","Pending Review",IF($L132="Meets","Cleared",IF($L132="Does Not Meet","Not Cleared","Pending Review"))))))))</f>
        <v/>
      </c>
      <c r="S132" s="19" t="n"/>
      <c r="T132" s="25" t="n"/>
      <c r="U132" s="21">
        <f>IF($A132="","",TEXTJOIN(", ",TRUE,IF(COUNTIF($A$6:$A$205,$A132)&gt;1,"Duplicate Request ID",""),IF($B132="","Missing learner alias",""),IF($C132="","Missing request date",""),IF($D132="","Missing term",""),IF($E132="","Missing route",""),IF($F132="Unknown Route","Route not found",""),IF($H132="","Missing evidence received value",""),IF(AND($H132="Yes",$I132=""),"Missing evidence date",""),IF(AND($H132="No",$I132&lt;&gt;""),"Evidence date entered when evidence is No",""),IF(AND($H132="Yes",$L132=""),"Missing evidence assessment",""),IF(AND($N132="Complete",$O132=""),"Missing decision date",""),IF(AND($O132&lt;&gt;"",$N132&lt;&gt;"Complete"),"Decision date entered before review is Complete",""),IF(AND($L132="Meets",$H132&lt;&gt;"Yes"),"Meets assessment requires received evidence",""),IF(AND($L132="Does Not Meet",$H132&lt;&gt;"Yes"),"Does Not Meet assessment requires received evidence",""),IF(AND($N132="Complete",$L132="Pending"),"Complete review cannot have Pending assessment",""),IF(AND($C132&lt;&gt;"",$I132&lt;&gt;"",$I132&lt;$C132),"Evidence date precedes request date",""),IF(AND($C132&lt;&gt;"",$O132&lt;&gt;"",$O132&lt;$C132),"Decision date precedes request date",""),IF(AND($S132&lt;&gt;"",$S132&lt;$C132),"Follow-up date precedes request date",""),IF(AND($E132&lt;&gt;"",$H132="Yes",IFERROR(INDEX('Rules &amp; Lists'!$D$5:$D$24,MATCH($E132,'Rules &amp; Lists'!$A$5:$A$24,0)),"")="Grade",$J132=""),"Missing evidence grade",""),IF(AND($E132&lt;&gt;"",$H132="Yes",IFERROR(INDEX('Rules &amp; Lists'!$D$5:$D$24,MATCH($E132,'Rules &amp; Lists'!$A$5:$A$24,0)),"")="Score",$K132=""),"Missing evidence score","")))</f>
        <v/>
      </c>
    </row>
    <row r="133">
      <c r="A133" s="18" t="n"/>
      <c r="B133" s="18" t="n"/>
      <c r="C133" s="19" t="n"/>
      <c r="D133" s="18" t="n"/>
      <c r="E133" s="18" t="n"/>
      <c r="F133" s="20">
        <f>IF($A133="","",IF($E133="","",IFERROR(INDEX('Rules &amp; Lists'!$B$5:$B$24,MATCH($E133,'Rules &amp; Lists'!$A$5:$A$24,0)),"Unknown Route")))</f>
        <v/>
      </c>
      <c r="G133" s="21">
        <f>IF($A133="","",IF($E133="","",IFERROR(INDEX('Rules &amp; Lists'!$H$5:$H$24,MATCH($E133,'Rules &amp; Lists'!$A$5:$A$24,0)),"Rule not found")))</f>
        <v/>
      </c>
      <c r="H133" s="18" t="n"/>
      <c r="I133" s="19" t="n"/>
      <c r="J133" s="18" t="n"/>
      <c r="K133" s="22" t="n"/>
      <c r="L133" s="18" t="n"/>
      <c r="M133" s="18" t="n"/>
      <c r="N133" s="18" t="n"/>
      <c r="O133" s="19" t="n"/>
      <c r="P133" s="23">
        <f>IF(OR($A133="",$I133="",$E133=""),"",IFERROR(IF(INDEX('Rules &amp; Lists'!$G$5:$G$24,MATCH($E133,'Rules &amp; Lists'!$A$5:$A$24,0))=0,"",EDATE($I133,INDEX('Rules &amp; Lists'!$G$5:$G$24,MATCH($E133,'Rules &amp; Lists'!$A$5:$A$24,0)))),""))</f>
        <v/>
      </c>
      <c r="Q133" s="24">
        <f>IF(OR($A133="",$C133=""),"",MAX(0,IF($O133&lt;&gt;"",$O133-$C133,TODAY()-$C133)))</f>
        <v/>
      </c>
      <c r="R133" s="20">
        <f>IF($A133="","",IF($E133="","Route Needed",IF($H133&lt;&gt;"Yes","Evidence Needed",IF($N133="On Hold","On Hold",IF(AND($P133&lt;&gt;"",$P133&lt;TODAY()),"Expired",IF($N133&lt;&gt;"Complete","Pending Review",IF($L133="Meets","Cleared",IF($L133="Does Not Meet","Not Cleared","Pending Review"))))))))</f>
        <v/>
      </c>
      <c r="S133" s="19" t="n"/>
      <c r="T133" s="25" t="n"/>
      <c r="U133" s="21">
        <f>IF($A133="","",TEXTJOIN(", ",TRUE,IF(COUNTIF($A$6:$A$205,$A133)&gt;1,"Duplicate Request ID",""),IF($B133="","Missing learner alias",""),IF($C133="","Missing request date",""),IF($D133="","Missing term",""),IF($E133="","Missing route",""),IF($F133="Unknown Route","Route not found",""),IF($H133="","Missing evidence received value",""),IF(AND($H133="Yes",$I133=""),"Missing evidence date",""),IF(AND($H133="No",$I133&lt;&gt;""),"Evidence date entered when evidence is No",""),IF(AND($H133="Yes",$L133=""),"Missing evidence assessment",""),IF(AND($N133="Complete",$O133=""),"Missing decision date",""),IF(AND($O133&lt;&gt;"",$N133&lt;&gt;"Complete"),"Decision date entered before review is Complete",""),IF(AND($L133="Meets",$H133&lt;&gt;"Yes"),"Meets assessment requires received evidence",""),IF(AND($L133="Does Not Meet",$H133&lt;&gt;"Yes"),"Does Not Meet assessment requires received evidence",""),IF(AND($N133="Complete",$L133="Pending"),"Complete review cannot have Pending assessment",""),IF(AND($C133&lt;&gt;"",$I133&lt;&gt;"",$I133&lt;$C133),"Evidence date precedes request date",""),IF(AND($C133&lt;&gt;"",$O133&lt;&gt;"",$O133&lt;$C133),"Decision date precedes request date",""),IF(AND($S133&lt;&gt;"",$S133&lt;$C133),"Follow-up date precedes request date",""),IF(AND($E133&lt;&gt;"",$H133="Yes",IFERROR(INDEX('Rules &amp; Lists'!$D$5:$D$24,MATCH($E133,'Rules &amp; Lists'!$A$5:$A$24,0)),"")="Grade",$J133=""),"Missing evidence grade",""),IF(AND($E133&lt;&gt;"",$H133="Yes",IFERROR(INDEX('Rules &amp; Lists'!$D$5:$D$24,MATCH($E133,'Rules &amp; Lists'!$A$5:$A$24,0)),"")="Score",$K133=""),"Missing evidence score","")))</f>
        <v/>
      </c>
    </row>
    <row r="134">
      <c r="A134" s="18" t="n"/>
      <c r="B134" s="18" t="n"/>
      <c r="C134" s="19" t="n"/>
      <c r="D134" s="18" t="n"/>
      <c r="E134" s="18" t="n"/>
      <c r="F134" s="20">
        <f>IF($A134="","",IF($E134="","",IFERROR(INDEX('Rules &amp; Lists'!$B$5:$B$24,MATCH($E134,'Rules &amp; Lists'!$A$5:$A$24,0)),"Unknown Route")))</f>
        <v/>
      </c>
      <c r="G134" s="21">
        <f>IF($A134="","",IF($E134="","",IFERROR(INDEX('Rules &amp; Lists'!$H$5:$H$24,MATCH($E134,'Rules &amp; Lists'!$A$5:$A$24,0)),"Rule not found")))</f>
        <v/>
      </c>
      <c r="H134" s="18" t="n"/>
      <c r="I134" s="19" t="n"/>
      <c r="J134" s="18" t="n"/>
      <c r="K134" s="22" t="n"/>
      <c r="L134" s="18" t="n"/>
      <c r="M134" s="18" t="n"/>
      <c r="N134" s="18" t="n"/>
      <c r="O134" s="19" t="n"/>
      <c r="P134" s="23">
        <f>IF(OR($A134="",$I134="",$E134=""),"",IFERROR(IF(INDEX('Rules &amp; Lists'!$G$5:$G$24,MATCH($E134,'Rules &amp; Lists'!$A$5:$A$24,0))=0,"",EDATE($I134,INDEX('Rules &amp; Lists'!$G$5:$G$24,MATCH($E134,'Rules &amp; Lists'!$A$5:$A$24,0)))),""))</f>
        <v/>
      </c>
      <c r="Q134" s="24">
        <f>IF(OR($A134="",$C134=""),"",MAX(0,IF($O134&lt;&gt;"",$O134-$C134,TODAY()-$C134)))</f>
        <v/>
      </c>
      <c r="R134" s="20">
        <f>IF($A134="","",IF($E134="","Route Needed",IF($H134&lt;&gt;"Yes","Evidence Needed",IF($N134="On Hold","On Hold",IF(AND($P134&lt;&gt;"",$P134&lt;TODAY()),"Expired",IF($N134&lt;&gt;"Complete","Pending Review",IF($L134="Meets","Cleared",IF($L134="Does Not Meet","Not Cleared","Pending Review"))))))))</f>
        <v/>
      </c>
      <c r="S134" s="19" t="n"/>
      <c r="T134" s="25" t="n"/>
      <c r="U134" s="21">
        <f>IF($A134="","",TEXTJOIN(", ",TRUE,IF(COUNTIF($A$6:$A$205,$A134)&gt;1,"Duplicate Request ID",""),IF($B134="","Missing learner alias",""),IF($C134="","Missing request date",""),IF($D134="","Missing term",""),IF($E134="","Missing route",""),IF($F134="Unknown Route","Route not found",""),IF($H134="","Missing evidence received value",""),IF(AND($H134="Yes",$I134=""),"Missing evidence date",""),IF(AND($H134="No",$I134&lt;&gt;""),"Evidence date entered when evidence is No",""),IF(AND($H134="Yes",$L134=""),"Missing evidence assessment",""),IF(AND($N134="Complete",$O134=""),"Missing decision date",""),IF(AND($O134&lt;&gt;"",$N134&lt;&gt;"Complete"),"Decision date entered before review is Complete",""),IF(AND($L134="Meets",$H134&lt;&gt;"Yes"),"Meets assessment requires received evidence",""),IF(AND($L134="Does Not Meet",$H134&lt;&gt;"Yes"),"Does Not Meet assessment requires received evidence",""),IF(AND($N134="Complete",$L134="Pending"),"Complete review cannot have Pending assessment",""),IF(AND($C134&lt;&gt;"",$I134&lt;&gt;"",$I134&lt;$C134),"Evidence date precedes request date",""),IF(AND($C134&lt;&gt;"",$O134&lt;&gt;"",$O134&lt;$C134),"Decision date precedes request date",""),IF(AND($S134&lt;&gt;"",$S134&lt;$C134),"Follow-up date precedes request date",""),IF(AND($E134&lt;&gt;"",$H134="Yes",IFERROR(INDEX('Rules &amp; Lists'!$D$5:$D$24,MATCH($E134,'Rules &amp; Lists'!$A$5:$A$24,0)),"")="Grade",$J134=""),"Missing evidence grade",""),IF(AND($E134&lt;&gt;"",$H134="Yes",IFERROR(INDEX('Rules &amp; Lists'!$D$5:$D$24,MATCH($E134,'Rules &amp; Lists'!$A$5:$A$24,0)),"")="Score",$K134=""),"Missing evidence score","")))</f>
        <v/>
      </c>
    </row>
    <row r="135">
      <c r="A135" s="18" t="n"/>
      <c r="B135" s="18" t="n"/>
      <c r="C135" s="19" t="n"/>
      <c r="D135" s="18" t="n"/>
      <c r="E135" s="18" t="n"/>
      <c r="F135" s="20">
        <f>IF($A135="","",IF($E135="","",IFERROR(INDEX('Rules &amp; Lists'!$B$5:$B$24,MATCH($E135,'Rules &amp; Lists'!$A$5:$A$24,0)),"Unknown Route")))</f>
        <v/>
      </c>
      <c r="G135" s="21">
        <f>IF($A135="","",IF($E135="","",IFERROR(INDEX('Rules &amp; Lists'!$H$5:$H$24,MATCH($E135,'Rules &amp; Lists'!$A$5:$A$24,0)),"Rule not found")))</f>
        <v/>
      </c>
      <c r="H135" s="18" t="n"/>
      <c r="I135" s="19" t="n"/>
      <c r="J135" s="18" t="n"/>
      <c r="K135" s="22" t="n"/>
      <c r="L135" s="18" t="n"/>
      <c r="M135" s="18" t="n"/>
      <c r="N135" s="18" t="n"/>
      <c r="O135" s="19" t="n"/>
      <c r="P135" s="23">
        <f>IF(OR($A135="",$I135="",$E135=""),"",IFERROR(IF(INDEX('Rules &amp; Lists'!$G$5:$G$24,MATCH($E135,'Rules &amp; Lists'!$A$5:$A$24,0))=0,"",EDATE($I135,INDEX('Rules &amp; Lists'!$G$5:$G$24,MATCH($E135,'Rules &amp; Lists'!$A$5:$A$24,0)))),""))</f>
        <v/>
      </c>
      <c r="Q135" s="24">
        <f>IF(OR($A135="",$C135=""),"",MAX(0,IF($O135&lt;&gt;"",$O135-$C135,TODAY()-$C135)))</f>
        <v/>
      </c>
      <c r="R135" s="20">
        <f>IF($A135="","",IF($E135="","Route Needed",IF($H135&lt;&gt;"Yes","Evidence Needed",IF($N135="On Hold","On Hold",IF(AND($P135&lt;&gt;"",$P135&lt;TODAY()),"Expired",IF($N135&lt;&gt;"Complete","Pending Review",IF($L135="Meets","Cleared",IF($L135="Does Not Meet","Not Cleared","Pending Review"))))))))</f>
        <v/>
      </c>
      <c r="S135" s="19" t="n"/>
      <c r="T135" s="25" t="n"/>
      <c r="U135" s="21">
        <f>IF($A135="","",TEXTJOIN(", ",TRUE,IF(COUNTIF($A$6:$A$205,$A135)&gt;1,"Duplicate Request ID",""),IF($B135="","Missing learner alias",""),IF($C135="","Missing request date",""),IF($D135="","Missing term",""),IF($E135="","Missing route",""),IF($F135="Unknown Route","Route not found",""),IF($H135="","Missing evidence received value",""),IF(AND($H135="Yes",$I135=""),"Missing evidence date",""),IF(AND($H135="No",$I135&lt;&gt;""),"Evidence date entered when evidence is No",""),IF(AND($H135="Yes",$L135=""),"Missing evidence assessment",""),IF(AND($N135="Complete",$O135=""),"Missing decision date",""),IF(AND($O135&lt;&gt;"",$N135&lt;&gt;"Complete"),"Decision date entered before review is Complete",""),IF(AND($L135="Meets",$H135&lt;&gt;"Yes"),"Meets assessment requires received evidence",""),IF(AND($L135="Does Not Meet",$H135&lt;&gt;"Yes"),"Does Not Meet assessment requires received evidence",""),IF(AND($N135="Complete",$L135="Pending"),"Complete review cannot have Pending assessment",""),IF(AND($C135&lt;&gt;"",$I135&lt;&gt;"",$I135&lt;$C135),"Evidence date precedes request date",""),IF(AND($C135&lt;&gt;"",$O135&lt;&gt;"",$O135&lt;$C135),"Decision date precedes request date",""),IF(AND($S135&lt;&gt;"",$S135&lt;$C135),"Follow-up date precedes request date",""),IF(AND($E135&lt;&gt;"",$H135="Yes",IFERROR(INDEX('Rules &amp; Lists'!$D$5:$D$24,MATCH($E135,'Rules &amp; Lists'!$A$5:$A$24,0)),"")="Grade",$J135=""),"Missing evidence grade",""),IF(AND($E135&lt;&gt;"",$H135="Yes",IFERROR(INDEX('Rules &amp; Lists'!$D$5:$D$24,MATCH($E135,'Rules &amp; Lists'!$A$5:$A$24,0)),"")="Score",$K135=""),"Missing evidence score","")))</f>
        <v/>
      </c>
    </row>
    <row r="136">
      <c r="A136" s="18" t="n"/>
      <c r="B136" s="18" t="n"/>
      <c r="C136" s="19" t="n"/>
      <c r="D136" s="18" t="n"/>
      <c r="E136" s="18" t="n"/>
      <c r="F136" s="20">
        <f>IF($A136="","",IF($E136="","",IFERROR(INDEX('Rules &amp; Lists'!$B$5:$B$24,MATCH($E136,'Rules &amp; Lists'!$A$5:$A$24,0)),"Unknown Route")))</f>
        <v/>
      </c>
      <c r="G136" s="21">
        <f>IF($A136="","",IF($E136="","",IFERROR(INDEX('Rules &amp; Lists'!$H$5:$H$24,MATCH($E136,'Rules &amp; Lists'!$A$5:$A$24,0)),"Rule not found")))</f>
        <v/>
      </c>
      <c r="H136" s="18" t="n"/>
      <c r="I136" s="19" t="n"/>
      <c r="J136" s="18" t="n"/>
      <c r="K136" s="22" t="n"/>
      <c r="L136" s="18" t="n"/>
      <c r="M136" s="18" t="n"/>
      <c r="N136" s="18" t="n"/>
      <c r="O136" s="19" t="n"/>
      <c r="P136" s="23">
        <f>IF(OR($A136="",$I136="",$E136=""),"",IFERROR(IF(INDEX('Rules &amp; Lists'!$G$5:$G$24,MATCH($E136,'Rules &amp; Lists'!$A$5:$A$24,0))=0,"",EDATE($I136,INDEX('Rules &amp; Lists'!$G$5:$G$24,MATCH($E136,'Rules &amp; Lists'!$A$5:$A$24,0)))),""))</f>
        <v/>
      </c>
      <c r="Q136" s="24">
        <f>IF(OR($A136="",$C136=""),"",MAX(0,IF($O136&lt;&gt;"",$O136-$C136,TODAY()-$C136)))</f>
        <v/>
      </c>
      <c r="R136" s="20">
        <f>IF($A136="","",IF($E136="","Route Needed",IF($H136&lt;&gt;"Yes","Evidence Needed",IF($N136="On Hold","On Hold",IF(AND($P136&lt;&gt;"",$P136&lt;TODAY()),"Expired",IF($N136&lt;&gt;"Complete","Pending Review",IF($L136="Meets","Cleared",IF($L136="Does Not Meet","Not Cleared","Pending Review"))))))))</f>
        <v/>
      </c>
      <c r="S136" s="19" t="n"/>
      <c r="T136" s="25" t="n"/>
      <c r="U136" s="21">
        <f>IF($A136="","",TEXTJOIN(", ",TRUE,IF(COUNTIF($A$6:$A$205,$A136)&gt;1,"Duplicate Request ID",""),IF($B136="","Missing learner alias",""),IF($C136="","Missing request date",""),IF($D136="","Missing term",""),IF($E136="","Missing route",""),IF($F136="Unknown Route","Route not found",""),IF($H136="","Missing evidence received value",""),IF(AND($H136="Yes",$I136=""),"Missing evidence date",""),IF(AND($H136="No",$I136&lt;&gt;""),"Evidence date entered when evidence is No",""),IF(AND($H136="Yes",$L136=""),"Missing evidence assessment",""),IF(AND($N136="Complete",$O136=""),"Missing decision date",""),IF(AND($O136&lt;&gt;"",$N136&lt;&gt;"Complete"),"Decision date entered before review is Complete",""),IF(AND($L136="Meets",$H136&lt;&gt;"Yes"),"Meets assessment requires received evidence",""),IF(AND($L136="Does Not Meet",$H136&lt;&gt;"Yes"),"Does Not Meet assessment requires received evidence",""),IF(AND($N136="Complete",$L136="Pending"),"Complete review cannot have Pending assessment",""),IF(AND($C136&lt;&gt;"",$I136&lt;&gt;"",$I136&lt;$C136),"Evidence date precedes request date",""),IF(AND($C136&lt;&gt;"",$O136&lt;&gt;"",$O136&lt;$C136),"Decision date precedes request date",""),IF(AND($S136&lt;&gt;"",$S136&lt;$C136),"Follow-up date precedes request date",""),IF(AND($E136&lt;&gt;"",$H136="Yes",IFERROR(INDEX('Rules &amp; Lists'!$D$5:$D$24,MATCH($E136,'Rules &amp; Lists'!$A$5:$A$24,0)),"")="Grade",$J136=""),"Missing evidence grade",""),IF(AND($E136&lt;&gt;"",$H136="Yes",IFERROR(INDEX('Rules &amp; Lists'!$D$5:$D$24,MATCH($E136,'Rules &amp; Lists'!$A$5:$A$24,0)),"")="Score",$K136=""),"Missing evidence score","")))</f>
        <v/>
      </c>
    </row>
    <row r="137">
      <c r="A137" s="18" t="n"/>
      <c r="B137" s="18" t="n"/>
      <c r="C137" s="19" t="n"/>
      <c r="D137" s="18" t="n"/>
      <c r="E137" s="18" t="n"/>
      <c r="F137" s="20">
        <f>IF($A137="","",IF($E137="","",IFERROR(INDEX('Rules &amp; Lists'!$B$5:$B$24,MATCH($E137,'Rules &amp; Lists'!$A$5:$A$24,0)),"Unknown Route")))</f>
        <v/>
      </c>
      <c r="G137" s="21">
        <f>IF($A137="","",IF($E137="","",IFERROR(INDEX('Rules &amp; Lists'!$H$5:$H$24,MATCH($E137,'Rules &amp; Lists'!$A$5:$A$24,0)),"Rule not found")))</f>
        <v/>
      </c>
      <c r="H137" s="18" t="n"/>
      <c r="I137" s="19" t="n"/>
      <c r="J137" s="18" t="n"/>
      <c r="K137" s="22" t="n"/>
      <c r="L137" s="18" t="n"/>
      <c r="M137" s="18" t="n"/>
      <c r="N137" s="18" t="n"/>
      <c r="O137" s="19" t="n"/>
      <c r="P137" s="23">
        <f>IF(OR($A137="",$I137="",$E137=""),"",IFERROR(IF(INDEX('Rules &amp; Lists'!$G$5:$G$24,MATCH($E137,'Rules &amp; Lists'!$A$5:$A$24,0))=0,"",EDATE($I137,INDEX('Rules &amp; Lists'!$G$5:$G$24,MATCH($E137,'Rules &amp; Lists'!$A$5:$A$24,0)))),""))</f>
        <v/>
      </c>
      <c r="Q137" s="24">
        <f>IF(OR($A137="",$C137=""),"",MAX(0,IF($O137&lt;&gt;"",$O137-$C137,TODAY()-$C137)))</f>
        <v/>
      </c>
      <c r="R137" s="20">
        <f>IF($A137="","",IF($E137="","Route Needed",IF($H137&lt;&gt;"Yes","Evidence Needed",IF($N137="On Hold","On Hold",IF(AND($P137&lt;&gt;"",$P137&lt;TODAY()),"Expired",IF($N137&lt;&gt;"Complete","Pending Review",IF($L137="Meets","Cleared",IF($L137="Does Not Meet","Not Cleared","Pending Review"))))))))</f>
        <v/>
      </c>
      <c r="S137" s="19" t="n"/>
      <c r="T137" s="25" t="n"/>
      <c r="U137" s="21">
        <f>IF($A137="","",TEXTJOIN(", ",TRUE,IF(COUNTIF($A$6:$A$205,$A137)&gt;1,"Duplicate Request ID",""),IF($B137="","Missing learner alias",""),IF($C137="","Missing request date",""),IF($D137="","Missing term",""),IF($E137="","Missing route",""),IF($F137="Unknown Route","Route not found",""),IF($H137="","Missing evidence received value",""),IF(AND($H137="Yes",$I137=""),"Missing evidence date",""),IF(AND($H137="No",$I137&lt;&gt;""),"Evidence date entered when evidence is No",""),IF(AND($H137="Yes",$L137=""),"Missing evidence assessment",""),IF(AND($N137="Complete",$O137=""),"Missing decision date",""),IF(AND($O137&lt;&gt;"",$N137&lt;&gt;"Complete"),"Decision date entered before review is Complete",""),IF(AND($L137="Meets",$H137&lt;&gt;"Yes"),"Meets assessment requires received evidence",""),IF(AND($L137="Does Not Meet",$H137&lt;&gt;"Yes"),"Does Not Meet assessment requires received evidence",""),IF(AND($N137="Complete",$L137="Pending"),"Complete review cannot have Pending assessment",""),IF(AND($C137&lt;&gt;"",$I137&lt;&gt;"",$I137&lt;$C137),"Evidence date precedes request date",""),IF(AND($C137&lt;&gt;"",$O137&lt;&gt;"",$O137&lt;$C137),"Decision date precedes request date",""),IF(AND($S137&lt;&gt;"",$S137&lt;$C137),"Follow-up date precedes request date",""),IF(AND($E137&lt;&gt;"",$H137="Yes",IFERROR(INDEX('Rules &amp; Lists'!$D$5:$D$24,MATCH($E137,'Rules &amp; Lists'!$A$5:$A$24,0)),"")="Grade",$J137=""),"Missing evidence grade",""),IF(AND($E137&lt;&gt;"",$H137="Yes",IFERROR(INDEX('Rules &amp; Lists'!$D$5:$D$24,MATCH($E137,'Rules &amp; Lists'!$A$5:$A$24,0)),"")="Score",$K137=""),"Missing evidence score","")))</f>
        <v/>
      </c>
    </row>
    <row r="138">
      <c r="A138" s="18" t="n"/>
      <c r="B138" s="18" t="n"/>
      <c r="C138" s="19" t="n"/>
      <c r="D138" s="18" t="n"/>
      <c r="E138" s="18" t="n"/>
      <c r="F138" s="20">
        <f>IF($A138="","",IF($E138="","",IFERROR(INDEX('Rules &amp; Lists'!$B$5:$B$24,MATCH($E138,'Rules &amp; Lists'!$A$5:$A$24,0)),"Unknown Route")))</f>
        <v/>
      </c>
      <c r="G138" s="21">
        <f>IF($A138="","",IF($E138="","",IFERROR(INDEX('Rules &amp; Lists'!$H$5:$H$24,MATCH($E138,'Rules &amp; Lists'!$A$5:$A$24,0)),"Rule not found")))</f>
        <v/>
      </c>
      <c r="H138" s="18" t="n"/>
      <c r="I138" s="19" t="n"/>
      <c r="J138" s="18" t="n"/>
      <c r="K138" s="22" t="n"/>
      <c r="L138" s="18" t="n"/>
      <c r="M138" s="18" t="n"/>
      <c r="N138" s="18" t="n"/>
      <c r="O138" s="19" t="n"/>
      <c r="P138" s="23">
        <f>IF(OR($A138="",$I138="",$E138=""),"",IFERROR(IF(INDEX('Rules &amp; Lists'!$G$5:$G$24,MATCH($E138,'Rules &amp; Lists'!$A$5:$A$24,0))=0,"",EDATE($I138,INDEX('Rules &amp; Lists'!$G$5:$G$24,MATCH($E138,'Rules &amp; Lists'!$A$5:$A$24,0)))),""))</f>
        <v/>
      </c>
      <c r="Q138" s="24">
        <f>IF(OR($A138="",$C138=""),"",MAX(0,IF($O138&lt;&gt;"",$O138-$C138,TODAY()-$C138)))</f>
        <v/>
      </c>
      <c r="R138" s="20">
        <f>IF($A138="","",IF($E138="","Route Needed",IF($H138&lt;&gt;"Yes","Evidence Needed",IF($N138="On Hold","On Hold",IF(AND($P138&lt;&gt;"",$P138&lt;TODAY()),"Expired",IF($N138&lt;&gt;"Complete","Pending Review",IF($L138="Meets","Cleared",IF($L138="Does Not Meet","Not Cleared","Pending Review"))))))))</f>
        <v/>
      </c>
      <c r="S138" s="19" t="n"/>
      <c r="T138" s="25" t="n"/>
      <c r="U138" s="21">
        <f>IF($A138="","",TEXTJOIN(", ",TRUE,IF(COUNTIF($A$6:$A$205,$A138)&gt;1,"Duplicate Request ID",""),IF($B138="","Missing learner alias",""),IF($C138="","Missing request date",""),IF($D138="","Missing term",""),IF($E138="","Missing route",""),IF($F138="Unknown Route","Route not found",""),IF($H138="","Missing evidence received value",""),IF(AND($H138="Yes",$I138=""),"Missing evidence date",""),IF(AND($H138="No",$I138&lt;&gt;""),"Evidence date entered when evidence is No",""),IF(AND($H138="Yes",$L138=""),"Missing evidence assessment",""),IF(AND($N138="Complete",$O138=""),"Missing decision date",""),IF(AND($O138&lt;&gt;"",$N138&lt;&gt;"Complete"),"Decision date entered before review is Complete",""),IF(AND($L138="Meets",$H138&lt;&gt;"Yes"),"Meets assessment requires received evidence",""),IF(AND($L138="Does Not Meet",$H138&lt;&gt;"Yes"),"Does Not Meet assessment requires received evidence",""),IF(AND($N138="Complete",$L138="Pending"),"Complete review cannot have Pending assessment",""),IF(AND($C138&lt;&gt;"",$I138&lt;&gt;"",$I138&lt;$C138),"Evidence date precedes request date",""),IF(AND($C138&lt;&gt;"",$O138&lt;&gt;"",$O138&lt;$C138),"Decision date precedes request date",""),IF(AND($S138&lt;&gt;"",$S138&lt;$C138),"Follow-up date precedes request date",""),IF(AND($E138&lt;&gt;"",$H138="Yes",IFERROR(INDEX('Rules &amp; Lists'!$D$5:$D$24,MATCH($E138,'Rules &amp; Lists'!$A$5:$A$24,0)),"")="Grade",$J138=""),"Missing evidence grade",""),IF(AND($E138&lt;&gt;"",$H138="Yes",IFERROR(INDEX('Rules &amp; Lists'!$D$5:$D$24,MATCH($E138,'Rules &amp; Lists'!$A$5:$A$24,0)),"")="Score",$K138=""),"Missing evidence score","")))</f>
        <v/>
      </c>
    </row>
    <row r="139">
      <c r="A139" s="18" t="n"/>
      <c r="B139" s="18" t="n"/>
      <c r="C139" s="19" t="n"/>
      <c r="D139" s="18" t="n"/>
      <c r="E139" s="18" t="n"/>
      <c r="F139" s="20">
        <f>IF($A139="","",IF($E139="","",IFERROR(INDEX('Rules &amp; Lists'!$B$5:$B$24,MATCH($E139,'Rules &amp; Lists'!$A$5:$A$24,0)),"Unknown Route")))</f>
        <v/>
      </c>
      <c r="G139" s="21">
        <f>IF($A139="","",IF($E139="","",IFERROR(INDEX('Rules &amp; Lists'!$H$5:$H$24,MATCH($E139,'Rules &amp; Lists'!$A$5:$A$24,0)),"Rule not found")))</f>
        <v/>
      </c>
      <c r="H139" s="18" t="n"/>
      <c r="I139" s="19" t="n"/>
      <c r="J139" s="18" t="n"/>
      <c r="K139" s="22" t="n"/>
      <c r="L139" s="18" t="n"/>
      <c r="M139" s="18" t="n"/>
      <c r="N139" s="18" t="n"/>
      <c r="O139" s="19" t="n"/>
      <c r="P139" s="23">
        <f>IF(OR($A139="",$I139="",$E139=""),"",IFERROR(IF(INDEX('Rules &amp; Lists'!$G$5:$G$24,MATCH($E139,'Rules &amp; Lists'!$A$5:$A$24,0))=0,"",EDATE($I139,INDEX('Rules &amp; Lists'!$G$5:$G$24,MATCH($E139,'Rules &amp; Lists'!$A$5:$A$24,0)))),""))</f>
        <v/>
      </c>
      <c r="Q139" s="24">
        <f>IF(OR($A139="",$C139=""),"",MAX(0,IF($O139&lt;&gt;"",$O139-$C139,TODAY()-$C139)))</f>
        <v/>
      </c>
      <c r="R139" s="20">
        <f>IF($A139="","",IF($E139="","Route Needed",IF($H139&lt;&gt;"Yes","Evidence Needed",IF($N139="On Hold","On Hold",IF(AND($P139&lt;&gt;"",$P139&lt;TODAY()),"Expired",IF($N139&lt;&gt;"Complete","Pending Review",IF($L139="Meets","Cleared",IF($L139="Does Not Meet","Not Cleared","Pending Review"))))))))</f>
        <v/>
      </c>
      <c r="S139" s="19" t="n"/>
      <c r="T139" s="25" t="n"/>
      <c r="U139" s="21">
        <f>IF($A139="","",TEXTJOIN(", ",TRUE,IF(COUNTIF($A$6:$A$205,$A139)&gt;1,"Duplicate Request ID",""),IF($B139="","Missing learner alias",""),IF($C139="","Missing request date",""),IF($D139="","Missing term",""),IF($E139="","Missing route",""),IF($F139="Unknown Route","Route not found",""),IF($H139="","Missing evidence received value",""),IF(AND($H139="Yes",$I139=""),"Missing evidence date",""),IF(AND($H139="No",$I139&lt;&gt;""),"Evidence date entered when evidence is No",""),IF(AND($H139="Yes",$L139=""),"Missing evidence assessment",""),IF(AND($N139="Complete",$O139=""),"Missing decision date",""),IF(AND($O139&lt;&gt;"",$N139&lt;&gt;"Complete"),"Decision date entered before review is Complete",""),IF(AND($L139="Meets",$H139&lt;&gt;"Yes"),"Meets assessment requires received evidence",""),IF(AND($L139="Does Not Meet",$H139&lt;&gt;"Yes"),"Does Not Meet assessment requires received evidence",""),IF(AND($N139="Complete",$L139="Pending"),"Complete review cannot have Pending assessment",""),IF(AND($C139&lt;&gt;"",$I139&lt;&gt;"",$I139&lt;$C139),"Evidence date precedes request date",""),IF(AND($C139&lt;&gt;"",$O139&lt;&gt;"",$O139&lt;$C139),"Decision date precedes request date",""),IF(AND($S139&lt;&gt;"",$S139&lt;$C139),"Follow-up date precedes request date",""),IF(AND($E139&lt;&gt;"",$H139="Yes",IFERROR(INDEX('Rules &amp; Lists'!$D$5:$D$24,MATCH($E139,'Rules &amp; Lists'!$A$5:$A$24,0)),"")="Grade",$J139=""),"Missing evidence grade",""),IF(AND($E139&lt;&gt;"",$H139="Yes",IFERROR(INDEX('Rules &amp; Lists'!$D$5:$D$24,MATCH($E139,'Rules &amp; Lists'!$A$5:$A$24,0)),"")="Score",$K139=""),"Missing evidence score","")))</f>
        <v/>
      </c>
    </row>
    <row r="140">
      <c r="A140" s="18" t="n"/>
      <c r="B140" s="18" t="n"/>
      <c r="C140" s="19" t="n"/>
      <c r="D140" s="18" t="n"/>
      <c r="E140" s="18" t="n"/>
      <c r="F140" s="20">
        <f>IF($A140="","",IF($E140="","",IFERROR(INDEX('Rules &amp; Lists'!$B$5:$B$24,MATCH($E140,'Rules &amp; Lists'!$A$5:$A$24,0)),"Unknown Route")))</f>
        <v/>
      </c>
      <c r="G140" s="21">
        <f>IF($A140="","",IF($E140="","",IFERROR(INDEX('Rules &amp; Lists'!$H$5:$H$24,MATCH($E140,'Rules &amp; Lists'!$A$5:$A$24,0)),"Rule not found")))</f>
        <v/>
      </c>
      <c r="H140" s="18" t="n"/>
      <c r="I140" s="19" t="n"/>
      <c r="J140" s="18" t="n"/>
      <c r="K140" s="22" t="n"/>
      <c r="L140" s="18" t="n"/>
      <c r="M140" s="18" t="n"/>
      <c r="N140" s="18" t="n"/>
      <c r="O140" s="19" t="n"/>
      <c r="P140" s="23">
        <f>IF(OR($A140="",$I140="",$E140=""),"",IFERROR(IF(INDEX('Rules &amp; Lists'!$G$5:$G$24,MATCH($E140,'Rules &amp; Lists'!$A$5:$A$24,0))=0,"",EDATE($I140,INDEX('Rules &amp; Lists'!$G$5:$G$24,MATCH($E140,'Rules &amp; Lists'!$A$5:$A$24,0)))),""))</f>
        <v/>
      </c>
      <c r="Q140" s="24">
        <f>IF(OR($A140="",$C140=""),"",MAX(0,IF($O140&lt;&gt;"",$O140-$C140,TODAY()-$C140)))</f>
        <v/>
      </c>
      <c r="R140" s="20">
        <f>IF($A140="","",IF($E140="","Route Needed",IF($H140&lt;&gt;"Yes","Evidence Needed",IF($N140="On Hold","On Hold",IF(AND($P140&lt;&gt;"",$P140&lt;TODAY()),"Expired",IF($N140&lt;&gt;"Complete","Pending Review",IF($L140="Meets","Cleared",IF($L140="Does Not Meet","Not Cleared","Pending Review"))))))))</f>
        <v/>
      </c>
      <c r="S140" s="19" t="n"/>
      <c r="T140" s="25" t="n"/>
      <c r="U140" s="21">
        <f>IF($A140="","",TEXTJOIN(", ",TRUE,IF(COUNTIF($A$6:$A$205,$A140)&gt;1,"Duplicate Request ID",""),IF($B140="","Missing learner alias",""),IF($C140="","Missing request date",""),IF($D140="","Missing term",""),IF($E140="","Missing route",""),IF($F140="Unknown Route","Route not found",""),IF($H140="","Missing evidence received value",""),IF(AND($H140="Yes",$I140=""),"Missing evidence date",""),IF(AND($H140="No",$I140&lt;&gt;""),"Evidence date entered when evidence is No",""),IF(AND($H140="Yes",$L140=""),"Missing evidence assessment",""),IF(AND($N140="Complete",$O140=""),"Missing decision date",""),IF(AND($O140&lt;&gt;"",$N140&lt;&gt;"Complete"),"Decision date entered before review is Complete",""),IF(AND($L140="Meets",$H140&lt;&gt;"Yes"),"Meets assessment requires received evidence",""),IF(AND($L140="Does Not Meet",$H140&lt;&gt;"Yes"),"Does Not Meet assessment requires received evidence",""),IF(AND($N140="Complete",$L140="Pending"),"Complete review cannot have Pending assessment",""),IF(AND($C140&lt;&gt;"",$I140&lt;&gt;"",$I140&lt;$C140),"Evidence date precedes request date",""),IF(AND($C140&lt;&gt;"",$O140&lt;&gt;"",$O140&lt;$C140),"Decision date precedes request date",""),IF(AND($S140&lt;&gt;"",$S140&lt;$C140),"Follow-up date precedes request date",""),IF(AND($E140&lt;&gt;"",$H140="Yes",IFERROR(INDEX('Rules &amp; Lists'!$D$5:$D$24,MATCH($E140,'Rules &amp; Lists'!$A$5:$A$24,0)),"")="Grade",$J140=""),"Missing evidence grade",""),IF(AND($E140&lt;&gt;"",$H140="Yes",IFERROR(INDEX('Rules &amp; Lists'!$D$5:$D$24,MATCH($E140,'Rules &amp; Lists'!$A$5:$A$24,0)),"")="Score",$K140=""),"Missing evidence score","")))</f>
        <v/>
      </c>
    </row>
    <row r="141">
      <c r="A141" s="18" t="n"/>
      <c r="B141" s="18" t="n"/>
      <c r="C141" s="19" t="n"/>
      <c r="D141" s="18" t="n"/>
      <c r="E141" s="18" t="n"/>
      <c r="F141" s="20">
        <f>IF($A141="","",IF($E141="","",IFERROR(INDEX('Rules &amp; Lists'!$B$5:$B$24,MATCH($E141,'Rules &amp; Lists'!$A$5:$A$24,0)),"Unknown Route")))</f>
        <v/>
      </c>
      <c r="G141" s="21">
        <f>IF($A141="","",IF($E141="","",IFERROR(INDEX('Rules &amp; Lists'!$H$5:$H$24,MATCH($E141,'Rules &amp; Lists'!$A$5:$A$24,0)),"Rule not found")))</f>
        <v/>
      </c>
      <c r="H141" s="18" t="n"/>
      <c r="I141" s="19" t="n"/>
      <c r="J141" s="18" t="n"/>
      <c r="K141" s="22" t="n"/>
      <c r="L141" s="18" t="n"/>
      <c r="M141" s="18" t="n"/>
      <c r="N141" s="18" t="n"/>
      <c r="O141" s="19" t="n"/>
      <c r="P141" s="23">
        <f>IF(OR($A141="",$I141="",$E141=""),"",IFERROR(IF(INDEX('Rules &amp; Lists'!$G$5:$G$24,MATCH($E141,'Rules &amp; Lists'!$A$5:$A$24,0))=0,"",EDATE($I141,INDEX('Rules &amp; Lists'!$G$5:$G$24,MATCH($E141,'Rules &amp; Lists'!$A$5:$A$24,0)))),""))</f>
        <v/>
      </c>
      <c r="Q141" s="24">
        <f>IF(OR($A141="",$C141=""),"",MAX(0,IF($O141&lt;&gt;"",$O141-$C141,TODAY()-$C141)))</f>
        <v/>
      </c>
      <c r="R141" s="20">
        <f>IF($A141="","",IF($E141="","Route Needed",IF($H141&lt;&gt;"Yes","Evidence Needed",IF($N141="On Hold","On Hold",IF(AND($P141&lt;&gt;"",$P141&lt;TODAY()),"Expired",IF($N141&lt;&gt;"Complete","Pending Review",IF($L141="Meets","Cleared",IF($L141="Does Not Meet","Not Cleared","Pending Review"))))))))</f>
        <v/>
      </c>
      <c r="S141" s="19" t="n"/>
      <c r="T141" s="25" t="n"/>
      <c r="U141" s="21">
        <f>IF($A141="","",TEXTJOIN(", ",TRUE,IF(COUNTIF($A$6:$A$205,$A141)&gt;1,"Duplicate Request ID",""),IF($B141="","Missing learner alias",""),IF($C141="","Missing request date",""),IF($D141="","Missing term",""),IF($E141="","Missing route",""),IF($F141="Unknown Route","Route not found",""),IF($H141="","Missing evidence received value",""),IF(AND($H141="Yes",$I141=""),"Missing evidence date",""),IF(AND($H141="No",$I141&lt;&gt;""),"Evidence date entered when evidence is No",""),IF(AND($H141="Yes",$L141=""),"Missing evidence assessment",""),IF(AND($N141="Complete",$O141=""),"Missing decision date",""),IF(AND($O141&lt;&gt;"",$N141&lt;&gt;"Complete"),"Decision date entered before review is Complete",""),IF(AND($L141="Meets",$H141&lt;&gt;"Yes"),"Meets assessment requires received evidence",""),IF(AND($L141="Does Not Meet",$H141&lt;&gt;"Yes"),"Does Not Meet assessment requires received evidence",""),IF(AND($N141="Complete",$L141="Pending"),"Complete review cannot have Pending assessment",""),IF(AND($C141&lt;&gt;"",$I141&lt;&gt;"",$I141&lt;$C141),"Evidence date precedes request date",""),IF(AND($C141&lt;&gt;"",$O141&lt;&gt;"",$O141&lt;$C141),"Decision date precedes request date",""),IF(AND($S141&lt;&gt;"",$S141&lt;$C141),"Follow-up date precedes request date",""),IF(AND($E141&lt;&gt;"",$H141="Yes",IFERROR(INDEX('Rules &amp; Lists'!$D$5:$D$24,MATCH($E141,'Rules &amp; Lists'!$A$5:$A$24,0)),"")="Grade",$J141=""),"Missing evidence grade",""),IF(AND($E141&lt;&gt;"",$H141="Yes",IFERROR(INDEX('Rules &amp; Lists'!$D$5:$D$24,MATCH($E141,'Rules &amp; Lists'!$A$5:$A$24,0)),"")="Score",$K141=""),"Missing evidence score","")))</f>
        <v/>
      </c>
    </row>
    <row r="142">
      <c r="A142" s="18" t="n"/>
      <c r="B142" s="18" t="n"/>
      <c r="C142" s="19" t="n"/>
      <c r="D142" s="18" t="n"/>
      <c r="E142" s="18" t="n"/>
      <c r="F142" s="20">
        <f>IF($A142="","",IF($E142="","",IFERROR(INDEX('Rules &amp; Lists'!$B$5:$B$24,MATCH($E142,'Rules &amp; Lists'!$A$5:$A$24,0)),"Unknown Route")))</f>
        <v/>
      </c>
      <c r="G142" s="21">
        <f>IF($A142="","",IF($E142="","",IFERROR(INDEX('Rules &amp; Lists'!$H$5:$H$24,MATCH($E142,'Rules &amp; Lists'!$A$5:$A$24,0)),"Rule not found")))</f>
        <v/>
      </c>
      <c r="H142" s="18" t="n"/>
      <c r="I142" s="19" t="n"/>
      <c r="J142" s="18" t="n"/>
      <c r="K142" s="22" t="n"/>
      <c r="L142" s="18" t="n"/>
      <c r="M142" s="18" t="n"/>
      <c r="N142" s="18" t="n"/>
      <c r="O142" s="19" t="n"/>
      <c r="P142" s="23">
        <f>IF(OR($A142="",$I142="",$E142=""),"",IFERROR(IF(INDEX('Rules &amp; Lists'!$G$5:$G$24,MATCH($E142,'Rules &amp; Lists'!$A$5:$A$24,0))=0,"",EDATE($I142,INDEX('Rules &amp; Lists'!$G$5:$G$24,MATCH($E142,'Rules &amp; Lists'!$A$5:$A$24,0)))),""))</f>
        <v/>
      </c>
      <c r="Q142" s="24">
        <f>IF(OR($A142="",$C142=""),"",MAX(0,IF($O142&lt;&gt;"",$O142-$C142,TODAY()-$C142)))</f>
        <v/>
      </c>
      <c r="R142" s="20">
        <f>IF($A142="","",IF($E142="","Route Needed",IF($H142&lt;&gt;"Yes","Evidence Needed",IF($N142="On Hold","On Hold",IF(AND($P142&lt;&gt;"",$P142&lt;TODAY()),"Expired",IF($N142&lt;&gt;"Complete","Pending Review",IF($L142="Meets","Cleared",IF($L142="Does Not Meet","Not Cleared","Pending Review"))))))))</f>
        <v/>
      </c>
      <c r="S142" s="19" t="n"/>
      <c r="T142" s="25" t="n"/>
      <c r="U142" s="21">
        <f>IF($A142="","",TEXTJOIN(", ",TRUE,IF(COUNTIF($A$6:$A$205,$A142)&gt;1,"Duplicate Request ID",""),IF($B142="","Missing learner alias",""),IF($C142="","Missing request date",""),IF($D142="","Missing term",""),IF($E142="","Missing route",""),IF($F142="Unknown Route","Route not found",""),IF($H142="","Missing evidence received value",""),IF(AND($H142="Yes",$I142=""),"Missing evidence date",""),IF(AND($H142="No",$I142&lt;&gt;""),"Evidence date entered when evidence is No",""),IF(AND($H142="Yes",$L142=""),"Missing evidence assessment",""),IF(AND($N142="Complete",$O142=""),"Missing decision date",""),IF(AND($O142&lt;&gt;"",$N142&lt;&gt;"Complete"),"Decision date entered before review is Complete",""),IF(AND($L142="Meets",$H142&lt;&gt;"Yes"),"Meets assessment requires received evidence",""),IF(AND($L142="Does Not Meet",$H142&lt;&gt;"Yes"),"Does Not Meet assessment requires received evidence",""),IF(AND($N142="Complete",$L142="Pending"),"Complete review cannot have Pending assessment",""),IF(AND($C142&lt;&gt;"",$I142&lt;&gt;"",$I142&lt;$C142),"Evidence date precedes request date",""),IF(AND($C142&lt;&gt;"",$O142&lt;&gt;"",$O142&lt;$C142),"Decision date precedes request date",""),IF(AND($S142&lt;&gt;"",$S142&lt;$C142),"Follow-up date precedes request date",""),IF(AND($E142&lt;&gt;"",$H142="Yes",IFERROR(INDEX('Rules &amp; Lists'!$D$5:$D$24,MATCH($E142,'Rules &amp; Lists'!$A$5:$A$24,0)),"")="Grade",$J142=""),"Missing evidence grade",""),IF(AND($E142&lt;&gt;"",$H142="Yes",IFERROR(INDEX('Rules &amp; Lists'!$D$5:$D$24,MATCH($E142,'Rules &amp; Lists'!$A$5:$A$24,0)),"")="Score",$K142=""),"Missing evidence score","")))</f>
        <v/>
      </c>
    </row>
    <row r="143">
      <c r="A143" s="18" t="n"/>
      <c r="B143" s="18" t="n"/>
      <c r="C143" s="19" t="n"/>
      <c r="D143" s="18" t="n"/>
      <c r="E143" s="18" t="n"/>
      <c r="F143" s="20">
        <f>IF($A143="","",IF($E143="","",IFERROR(INDEX('Rules &amp; Lists'!$B$5:$B$24,MATCH($E143,'Rules &amp; Lists'!$A$5:$A$24,0)),"Unknown Route")))</f>
        <v/>
      </c>
      <c r="G143" s="21">
        <f>IF($A143="","",IF($E143="","",IFERROR(INDEX('Rules &amp; Lists'!$H$5:$H$24,MATCH($E143,'Rules &amp; Lists'!$A$5:$A$24,0)),"Rule not found")))</f>
        <v/>
      </c>
      <c r="H143" s="18" t="n"/>
      <c r="I143" s="19" t="n"/>
      <c r="J143" s="18" t="n"/>
      <c r="K143" s="22" t="n"/>
      <c r="L143" s="18" t="n"/>
      <c r="M143" s="18" t="n"/>
      <c r="N143" s="18" t="n"/>
      <c r="O143" s="19" t="n"/>
      <c r="P143" s="23">
        <f>IF(OR($A143="",$I143="",$E143=""),"",IFERROR(IF(INDEX('Rules &amp; Lists'!$G$5:$G$24,MATCH($E143,'Rules &amp; Lists'!$A$5:$A$24,0))=0,"",EDATE($I143,INDEX('Rules &amp; Lists'!$G$5:$G$24,MATCH($E143,'Rules &amp; Lists'!$A$5:$A$24,0)))),""))</f>
        <v/>
      </c>
      <c r="Q143" s="24">
        <f>IF(OR($A143="",$C143=""),"",MAX(0,IF($O143&lt;&gt;"",$O143-$C143,TODAY()-$C143)))</f>
        <v/>
      </c>
      <c r="R143" s="20">
        <f>IF($A143="","",IF($E143="","Route Needed",IF($H143&lt;&gt;"Yes","Evidence Needed",IF($N143="On Hold","On Hold",IF(AND($P143&lt;&gt;"",$P143&lt;TODAY()),"Expired",IF($N143&lt;&gt;"Complete","Pending Review",IF($L143="Meets","Cleared",IF($L143="Does Not Meet","Not Cleared","Pending Review"))))))))</f>
        <v/>
      </c>
      <c r="S143" s="19" t="n"/>
      <c r="T143" s="25" t="n"/>
      <c r="U143" s="21">
        <f>IF($A143="","",TEXTJOIN(", ",TRUE,IF(COUNTIF($A$6:$A$205,$A143)&gt;1,"Duplicate Request ID",""),IF($B143="","Missing learner alias",""),IF($C143="","Missing request date",""),IF($D143="","Missing term",""),IF($E143="","Missing route",""),IF($F143="Unknown Route","Route not found",""),IF($H143="","Missing evidence received value",""),IF(AND($H143="Yes",$I143=""),"Missing evidence date",""),IF(AND($H143="No",$I143&lt;&gt;""),"Evidence date entered when evidence is No",""),IF(AND($H143="Yes",$L143=""),"Missing evidence assessment",""),IF(AND($N143="Complete",$O143=""),"Missing decision date",""),IF(AND($O143&lt;&gt;"",$N143&lt;&gt;"Complete"),"Decision date entered before review is Complete",""),IF(AND($L143="Meets",$H143&lt;&gt;"Yes"),"Meets assessment requires received evidence",""),IF(AND($L143="Does Not Meet",$H143&lt;&gt;"Yes"),"Does Not Meet assessment requires received evidence",""),IF(AND($N143="Complete",$L143="Pending"),"Complete review cannot have Pending assessment",""),IF(AND($C143&lt;&gt;"",$I143&lt;&gt;"",$I143&lt;$C143),"Evidence date precedes request date",""),IF(AND($C143&lt;&gt;"",$O143&lt;&gt;"",$O143&lt;$C143),"Decision date precedes request date",""),IF(AND($S143&lt;&gt;"",$S143&lt;$C143),"Follow-up date precedes request date",""),IF(AND($E143&lt;&gt;"",$H143="Yes",IFERROR(INDEX('Rules &amp; Lists'!$D$5:$D$24,MATCH($E143,'Rules &amp; Lists'!$A$5:$A$24,0)),"")="Grade",$J143=""),"Missing evidence grade",""),IF(AND($E143&lt;&gt;"",$H143="Yes",IFERROR(INDEX('Rules &amp; Lists'!$D$5:$D$24,MATCH($E143,'Rules &amp; Lists'!$A$5:$A$24,0)),"")="Score",$K143=""),"Missing evidence score","")))</f>
        <v/>
      </c>
    </row>
    <row r="144">
      <c r="A144" s="18" t="n"/>
      <c r="B144" s="18" t="n"/>
      <c r="C144" s="19" t="n"/>
      <c r="D144" s="18" t="n"/>
      <c r="E144" s="18" t="n"/>
      <c r="F144" s="20">
        <f>IF($A144="","",IF($E144="","",IFERROR(INDEX('Rules &amp; Lists'!$B$5:$B$24,MATCH($E144,'Rules &amp; Lists'!$A$5:$A$24,0)),"Unknown Route")))</f>
        <v/>
      </c>
      <c r="G144" s="21">
        <f>IF($A144="","",IF($E144="","",IFERROR(INDEX('Rules &amp; Lists'!$H$5:$H$24,MATCH($E144,'Rules &amp; Lists'!$A$5:$A$24,0)),"Rule not found")))</f>
        <v/>
      </c>
      <c r="H144" s="18" t="n"/>
      <c r="I144" s="19" t="n"/>
      <c r="J144" s="18" t="n"/>
      <c r="K144" s="22" t="n"/>
      <c r="L144" s="18" t="n"/>
      <c r="M144" s="18" t="n"/>
      <c r="N144" s="18" t="n"/>
      <c r="O144" s="19" t="n"/>
      <c r="P144" s="23">
        <f>IF(OR($A144="",$I144="",$E144=""),"",IFERROR(IF(INDEX('Rules &amp; Lists'!$G$5:$G$24,MATCH($E144,'Rules &amp; Lists'!$A$5:$A$24,0))=0,"",EDATE($I144,INDEX('Rules &amp; Lists'!$G$5:$G$24,MATCH($E144,'Rules &amp; Lists'!$A$5:$A$24,0)))),""))</f>
        <v/>
      </c>
      <c r="Q144" s="24">
        <f>IF(OR($A144="",$C144=""),"",MAX(0,IF($O144&lt;&gt;"",$O144-$C144,TODAY()-$C144)))</f>
        <v/>
      </c>
      <c r="R144" s="20">
        <f>IF($A144="","",IF($E144="","Route Needed",IF($H144&lt;&gt;"Yes","Evidence Needed",IF($N144="On Hold","On Hold",IF(AND($P144&lt;&gt;"",$P144&lt;TODAY()),"Expired",IF($N144&lt;&gt;"Complete","Pending Review",IF($L144="Meets","Cleared",IF($L144="Does Not Meet","Not Cleared","Pending Review"))))))))</f>
        <v/>
      </c>
      <c r="S144" s="19" t="n"/>
      <c r="T144" s="25" t="n"/>
      <c r="U144" s="21">
        <f>IF($A144="","",TEXTJOIN(", ",TRUE,IF(COUNTIF($A$6:$A$205,$A144)&gt;1,"Duplicate Request ID",""),IF($B144="","Missing learner alias",""),IF($C144="","Missing request date",""),IF($D144="","Missing term",""),IF($E144="","Missing route",""),IF($F144="Unknown Route","Route not found",""),IF($H144="","Missing evidence received value",""),IF(AND($H144="Yes",$I144=""),"Missing evidence date",""),IF(AND($H144="No",$I144&lt;&gt;""),"Evidence date entered when evidence is No",""),IF(AND($H144="Yes",$L144=""),"Missing evidence assessment",""),IF(AND($N144="Complete",$O144=""),"Missing decision date",""),IF(AND($O144&lt;&gt;"",$N144&lt;&gt;"Complete"),"Decision date entered before review is Complete",""),IF(AND($L144="Meets",$H144&lt;&gt;"Yes"),"Meets assessment requires received evidence",""),IF(AND($L144="Does Not Meet",$H144&lt;&gt;"Yes"),"Does Not Meet assessment requires received evidence",""),IF(AND($N144="Complete",$L144="Pending"),"Complete review cannot have Pending assessment",""),IF(AND($C144&lt;&gt;"",$I144&lt;&gt;"",$I144&lt;$C144),"Evidence date precedes request date",""),IF(AND($C144&lt;&gt;"",$O144&lt;&gt;"",$O144&lt;$C144),"Decision date precedes request date",""),IF(AND($S144&lt;&gt;"",$S144&lt;$C144),"Follow-up date precedes request date",""),IF(AND($E144&lt;&gt;"",$H144="Yes",IFERROR(INDEX('Rules &amp; Lists'!$D$5:$D$24,MATCH($E144,'Rules &amp; Lists'!$A$5:$A$24,0)),"")="Grade",$J144=""),"Missing evidence grade",""),IF(AND($E144&lt;&gt;"",$H144="Yes",IFERROR(INDEX('Rules &amp; Lists'!$D$5:$D$24,MATCH($E144,'Rules &amp; Lists'!$A$5:$A$24,0)),"")="Score",$K144=""),"Missing evidence score","")))</f>
        <v/>
      </c>
    </row>
    <row r="145">
      <c r="A145" s="18" t="n"/>
      <c r="B145" s="18" t="n"/>
      <c r="C145" s="19" t="n"/>
      <c r="D145" s="18" t="n"/>
      <c r="E145" s="18" t="n"/>
      <c r="F145" s="20">
        <f>IF($A145="","",IF($E145="","",IFERROR(INDEX('Rules &amp; Lists'!$B$5:$B$24,MATCH($E145,'Rules &amp; Lists'!$A$5:$A$24,0)),"Unknown Route")))</f>
        <v/>
      </c>
      <c r="G145" s="21">
        <f>IF($A145="","",IF($E145="","",IFERROR(INDEX('Rules &amp; Lists'!$H$5:$H$24,MATCH($E145,'Rules &amp; Lists'!$A$5:$A$24,0)),"Rule not found")))</f>
        <v/>
      </c>
      <c r="H145" s="18" t="n"/>
      <c r="I145" s="19" t="n"/>
      <c r="J145" s="18" t="n"/>
      <c r="K145" s="22" t="n"/>
      <c r="L145" s="18" t="n"/>
      <c r="M145" s="18" t="n"/>
      <c r="N145" s="18" t="n"/>
      <c r="O145" s="19" t="n"/>
      <c r="P145" s="23">
        <f>IF(OR($A145="",$I145="",$E145=""),"",IFERROR(IF(INDEX('Rules &amp; Lists'!$G$5:$G$24,MATCH($E145,'Rules &amp; Lists'!$A$5:$A$24,0))=0,"",EDATE($I145,INDEX('Rules &amp; Lists'!$G$5:$G$24,MATCH($E145,'Rules &amp; Lists'!$A$5:$A$24,0)))),""))</f>
        <v/>
      </c>
      <c r="Q145" s="24">
        <f>IF(OR($A145="",$C145=""),"",MAX(0,IF($O145&lt;&gt;"",$O145-$C145,TODAY()-$C145)))</f>
        <v/>
      </c>
      <c r="R145" s="20">
        <f>IF($A145="","",IF($E145="","Route Needed",IF($H145&lt;&gt;"Yes","Evidence Needed",IF($N145="On Hold","On Hold",IF(AND($P145&lt;&gt;"",$P145&lt;TODAY()),"Expired",IF($N145&lt;&gt;"Complete","Pending Review",IF($L145="Meets","Cleared",IF($L145="Does Not Meet","Not Cleared","Pending Review"))))))))</f>
        <v/>
      </c>
      <c r="S145" s="19" t="n"/>
      <c r="T145" s="25" t="n"/>
      <c r="U145" s="21">
        <f>IF($A145="","",TEXTJOIN(", ",TRUE,IF(COUNTIF($A$6:$A$205,$A145)&gt;1,"Duplicate Request ID",""),IF($B145="","Missing learner alias",""),IF($C145="","Missing request date",""),IF($D145="","Missing term",""),IF($E145="","Missing route",""),IF($F145="Unknown Route","Route not found",""),IF($H145="","Missing evidence received value",""),IF(AND($H145="Yes",$I145=""),"Missing evidence date",""),IF(AND($H145="No",$I145&lt;&gt;""),"Evidence date entered when evidence is No",""),IF(AND($H145="Yes",$L145=""),"Missing evidence assessment",""),IF(AND($N145="Complete",$O145=""),"Missing decision date",""),IF(AND($O145&lt;&gt;"",$N145&lt;&gt;"Complete"),"Decision date entered before review is Complete",""),IF(AND($L145="Meets",$H145&lt;&gt;"Yes"),"Meets assessment requires received evidence",""),IF(AND($L145="Does Not Meet",$H145&lt;&gt;"Yes"),"Does Not Meet assessment requires received evidence",""),IF(AND($N145="Complete",$L145="Pending"),"Complete review cannot have Pending assessment",""),IF(AND($C145&lt;&gt;"",$I145&lt;&gt;"",$I145&lt;$C145),"Evidence date precedes request date",""),IF(AND($C145&lt;&gt;"",$O145&lt;&gt;"",$O145&lt;$C145),"Decision date precedes request date",""),IF(AND($S145&lt;&gt;"",$S145&lt;$C145),"Follow-up date precedes request date",""),IF(AND($E145&lt;&gt;"",$H145="Yes",IFERROR(INDEX('Rules &amp; Lists'!$D$5:$D$24,MATCH($E145,'Rules &amp; Lists'!$A$5:$A$24,0)),"")="Grade",$J145=""),"Missing evidence grade",""),IF(AND($E145&lt;&gt;"",$H145="Yes",IFERROR(INDEX('Rules &amp; Lists'!$D$5:$D$24,MATCH($E145,'Rules &amp; Lists'!$A$5:$A$24,0)),"")="Score",$K145=""),"Missing evidence score","")))</f>
        <v/>
      </c>
    </row>
    <row r="146">
      <c r="A146" s="18" t="n"/>
      <c r="B146" s="18" t="n"/>
      <c r="C146" s="19" t="n"/>
      <c r="D146" s="18" t="n"/>
      <c r="E146" s="18" t="n"/>
      <c r="F146" s="20">
        <f>IF($A146="","",IF($E146="","",IFERROR(INDEX('Rules &amp; Lists'!$B$5:$B$24,MATCH($E146,'Rules &amp; Lists'!$A$5:$A$24,0)),"Unknown Route")))</f>
        <v/>
      </c>
      <c r="G146" s="21">
        <f>IF($A146="","",IF($E146="","",IFERROR(INDEX('Rules &amp; Lists'!$H$5:$H$24,MATCH($E146,'Rules &amp; Lists'!$A$5:$A$24,0)),"Rule not found")))</f>
        <v/>
      </c>
      <c r="H146" s="18" t="n"/>
      <c r="I146" s="19" t="n"/>
      <c r="J146" s="18" t="n"/>
      <c r="K146" s="22" t="n"/>
      <c r="L146" s="18" t="n"/>
      <c r="M146" s="18" t="n"/>
      <c r="N146" s="18" t="n"/>
      <c r="O146" s="19" t="n"/>
      <c r="P146" s="23">
        <f>IF(OR($A146="",$I146="",$E146=""),"",IFERROR(IF(INDEX('Rules &amp; Lists'!$G$5:$G$24,MATCH($E146,'Rules &amp; Lists'!$A$5:$A$24,0))=0,"",EDATE($I146,INDEX('Rules &amp; Lists'!$G$5:$G$24,MATCH($E146,'Rules &amp; Lists'!$A$5:$A$24,0)))),""))</f>
        <v/>
      </c>
      <c r="Q146" s="24">
        <f>IF(OR($A146="",$C146=""),"",MAX(0,IF($O146&lt;&gt;"",$O146-$C146,TODAY()-$C146)))</f>
        <v/>
      </c>
      <c r="R146" s="20">
        <f>IF($A146="","",IF($E146="","Route Needed",IF($H146&lt;&gt;"Yes","Evidence Needed",IF($N146="On Hold","On Hold",IF(AND($P146&lt;&gt;"",$P146&lt;TODAY()),"Expired",IF($N146&lt;&gt;"Complete","Pending Review",IF($L146="Meets","Cleared",IF($L146="Does Not Meet","Not Cleared","Pending Review"))))))))</f>
        <v/>
      </c>
      <c r="S146" s="19" t="n"/>
      <c r="T146" s="25" t="n"/>
      <c r="U146" s="21">
        <f>IF($A146="","",TEXTJOIN(", ",TRUE,IF(COUNTIF($A$6:$A$205,$A146)&gt;1,"Duplicate Request ID",""),IF($B146="","Missing learner alias",""),IF($C146="","Missing request date",""),IF($D146="","Missing term",""),IF($E146="","Missing route",""),IF($F146="Unknown Route","Route not found",""),IF($H146="","Missing evidence received value",""),IF(AND($H146="Yes",$I146=""),"Missing evidence date",""),IF(AND($H146="No",$I146&lt;&gt;""),"Evidence date entered when evidence is No",""),IF(AND($H146="Yes",$L146=""),"Missing evidence assessment",""),IF(AND($N146="Complete",$O146=""),"Missing decision date",""),IF(AND($O146&lt;&gt;"",$N146&lt;&gt;"Complete"),"Decision date entered before review is Complete",""),IF(AND($L146="Meets",$H146&lt;&gt;"Yes"),"Meets assessment requires received evidence",""),IF(AND($L146="Does Not Meet",$H146&lt;&gt;"Yes"),"Does Not Meet assessment requires received evidence",""),IF(AND($N146="Complete",$L146="Pending"),"Complete review cannot have Pending assessment",""),IF(AND($C146&lt;&gt;"",$I146&lt;&gt;"",$I146&lt;$C146),"Evidence date precedes request date",""),IF(AND($C146&lt;&gt;"",$O146&lt;&gt;"",$O146&lt;$C146),"Decision date precedes request date",""),IF(AND($S146&lt;&gt;"",$S146&lt;$C146),"Follow-up date precedes request date",""),IF(AND($E146&lt;&gt;"",$H146="Yes",IFERROR(INDEX('Rules &amp; Lists'!$D$5:$D$24,MATCH($E146,'Rules &amp; Lists'!$A$5:$A$24,0)),"")="Grade",$J146=""),"Missing evidence grade",""),IF(AND($E146&lt;&gt;"",$H146="Yes",IFERROR(INDEX('Rules &amp; Lists'!$D$5:$D$24,MATCH($E146,'Rules &amp; Lists'!$A$5:$A$24,0)),"")="Score",$K146=""),"Missing evidence score","")))</f>
        <v/>
      </c>
    </row>
    <row r="147">
      <c r="A147" s="18" t="n"/>
      <c r="B147" s="18" t="n"/>
      <c r="C147" s="19" t="n"/>
      <c r="D147" s="18" t="n"/>
      <c r="E147" s="18" t="n"/>
      <c r="F147" s="20">
        <f>IF($A147="","",IF($E147="","",IFERROR(INDEX('Rules &amp; Lists'!$B$5:$B$24,MATCH($E147,'Rules &amp; Lists'!$A$5:$A$24,0)),"Unknown Route")))</f>
        <v/>
      </c>
      <c r="G147" s="21">
        <f>IF($A147="","",IF($E147="","",IFERROR(INDEX('Rules &amp; Lists'!$H$5:$H$24,MATCH($E147,'Rules &amp; Lists'!$A$5:$A$24,0)),"Rule not found")))</f>
        <v/>
      </c>
      <c r="H147" s="18" t="n"/>
      <c r="I147" s="19" t="n"/>
      <c r="J147" s="18" t="n"/>
      <c r="K147" s="22" t="n"/>
      <c r="L147" s="18" t="n"/>
      <c r="M147" s="18" t="n"/>
      <c r="N147" s="18" t="n"/>
      <c r="O147" s="19" t="n"/>
      <c r="P147" s="23">
        <f>IF(OR($A147="",$I147="",$E147=""),"",IFERROR(IF(INDEX('Rules &amp; Lists'!$G$5:$G$24,MATCH($E147,'Rules &amp; Lists'!$A$5:$A$24,0))=0,"",EDATE($I147,INDEX('Rules &amp; Lists'!$G$5:$G$24,MATCH($E147,'Rules &amp; Lists'!$A$5:$A$24,0)))),""))</f>
        <v/>
      </c>
      <c r="Q147" s="24">
        <f>IF(OR($A147="",$C147=""),"",MAX(0,IF($O147&lt;&gt;"",$O147-$C147,TODAY()-$C147)))</f>
        <v/>
      </c>
      <c r="R147" s="20">
        <f>IF($A147="","",IF($E147="","Route Needed",IF($H147&lt;&gt;"Yes","Evidence Needed",IF($N147="On Hold","On Hold",IF(AND($P147&lt;&gt;"",$P147&lt;TODAY()),"Expired",IF($N147&lt;&gt;"Complete","Pending Review",IF($L147="Meets","Cleared",IF($L147="Does Not Meet","Not Cleared","Pending Review"))))))))</f>
        <v/>
      </c>
      <c r="S147" s="19" t="n"/>
      <c r="T147" s="25" t="n"/>
      <c r="U147" s="21">
        <f>IF($A147="","",TEXTJOIN(", ",TRUE,IF(COUNTIF($A$6:$A$205,$A147)&gt;1,"Duplicate Request ID",""),IF($B147="","Missing learner alias",""),IF($C147="","Missing request date",""),IF($D147="","Missing term",""),IF($E147="","Missing route",""),IF($F147="Unknown Route","Route not found",""),IF($H147="","Missing evidence received value",""),IF(AND($H147="Yes",$I147=""),"Missing evidence date",""),IF(AND($H147="No",$I147&lt;&gt;""),"Evidence date entered when evidence is No",""),IF(AND($H147="Yes",$L147=""),"Missing evidence assessment",""),IF(AND($N147="Complete",$O147=""),"Missing decision date",""),IF(AND($O147&lt;&gt;"",$N147&lt;&gt;"Complete"),"Decision date entered before review is Complete",""),IF(AND($L147="Meets",$H147&lt;&gt;"Yes"),"Meets assessment requires received evidence",""),IF(AND($L147="Does Not Meet",$H147&lt;&gt;"Yes"),"Does Not Meet assessment requires received evidence",""),IF(AND($N147="Complete",$L147="Pending"),"Complete review cannot have Pending assessment",""),IF(AND($C147&lt;&gt;"",$I147&lt;&gt;"",$I147&lt;$C147),"Evidence date precedes request date",""),IF(AND($C147&lt;&gt;"",$O147&lt;&gt;"",$O147&lt;$C147),"Decision date precedes request date",""),IF(AND($S147&lt;&gt;"",$S147&lt;$C147),"Follow-up date precedes request date",""),IF(AND($E147&lt;&gt;"",$H147="Yes",IFERROR(INDEX('Rules &amp; Lists'!$D$5:$D$24,MATCH($E147,'Rules &amp; Lists'!$A$5:$A$24,0)),"")="Grade",$J147=""),"Missing evidence grade",""),IF(AND($E147&lt;&gt;"",$H147="Yes",IFERROR(INDEX('Rules &amp; Lists'!$D$5:$D$24,MATCH($E147,'Rules &amp; Lists'!$A$5:$A$24,0)),"")="Score",$K147=""),"Missing evidence score","")))</f>
        <v/>
      </c>
    </row>
    <row r="148">
      <c r="A148" s="18" t="n"/>
      <c r="B148" s="18" t="n"/>
      <c r="C148" s="19" t="n"/>
      <c r="D148" s="18" t="n"/>
      <c r="E148" s="18" t="n"/>
      <c r="F148" s="20">
        <f>IF($A148="","",IF($E148="","",IFERROR(INDEX('Rules &amp; Lists'!$B$5:$B$24,MATCH($E148,'Rules &amp; Lists'!$A$5:$A$24,0)),"Unknown Route")))</f>
        <v/>
      </c>
      <c r="G148" s="21">
        <f>IF($A148="","",IF($E148="","",IFERROR(INDEX('Rules &amp; Lists'!$H$5:$H$24,MATCH($E148,'Rules &amp; Lists'!$A$5:$A$24,0)),"Rule not found")))</f>
        <v/>
      </c>
      <c r="H148" s="18" t="n"/>
      <c r="I148" s="19" t="n"/>
      <c r="J148" s="18" t="n"/>
      <c r="K148" s="22" t="n"/>
      <c r="L148" s="18" t="n"/>
      <c r="M148" s="18" t="n"/>
      <c r="N148" s="18" t="n"/>
      <c r="O148" s="19" t="n"/>
      <c r="P148" s="23">
        <f>IF(OR($A148="",$I148="",$E148=""),"",IFERROR(IF(INDEX('Rules &amp; Lists'!$G$5:$G$24,MATCH($E148,'Rules &amp; Lists'!$A$5:$A$24,0))=0,"",EDATE($I148,INDEX('Rules &amp; Lists'!$G$5:$G$24,MATCH($E148,'Rules &amp; Lists'!$A$5:$A$24,0)))),""))</f>
        <v/>
      </c>
      <c r="Q148" s="24">
        <f>IF(OR($A148="",$C148=""),"",MAX(0,IF($O148&lt;&gt;"",$O148-$C148,TODAY()-$C148)))</f>
        <v/>
      </c>
      <c r="R148" s="20">
        <f>IF($A148="","",IF($E148="","Route Needed",IF($H148&lt;&gt;"Yes","Evidence Needed",IF($N148="On Hold","On Hold",IF(AND($P148&lt;&gt;"",$P148&lt;TODAY()),"Expired",IF($N148&lt;&gt;"Complete","Pending Review",IF($L148="Meets","Cleared",IF($L148="Does Not Meet","Not Cleared","Pending Review"))))))))</f>
        <v/>
      </c>
      <c r="S148" s="19" t="n"/>
      <c r="T148" s="25" t="n"/>
      <c r="U148" s="21">
        <f>IF($A148="","",TEXTJOIN(", ",TRUE,IF(COUNTIF($A$6:$A$205,$A148)&gt;1,"Duplicate Request ID",""),IF($B148="","Missing learner alias",""),IF($C148="","Missing request date",""),IF($D148="","Missing term",""),IF($E148="","Missing route",""),IF($F148="Unknown Route","Route not found",""),IF($H148="","Missing evidence received value",""),IF(AND($H148="Yes",$I148=""),"Missing evidence date",""),IF(AND($H148="No",$I148&lt;&gt;""),"Evidence date entered when evidence is No",""),IF(AND($H148="Yes",$L148=""),"Missing evidence assessment",""),IF(AND($N148="Complete",$O148=""),"Missing decision date",""),IF(AND($O148&lt;&gt;"",$N148&lt;&gt;"Complete"),"Decision date entered before review is Complete",""),IF(AND($L148="Meets",$H148&lt;&gt;"Yes"),"Meets assessment requires received evidence",""),IF(AND($L148="Does Not Meet",$H148&lt;&gt;"Yes"),"Does Not Meet assessment requires received evidence",""),IF(AND($N148="Complete",$L148="Pending"),"Complete review cannot have Pending assessment",""),IF(AND($C148&lt;&gt;"",$I148&lt;&gt;"",$I148&lt;$C148),"Evidence date precedes request date",""),IF(AND($C148&lt;&gt;"",$O148&lt;&gt;"",$O148&lt;$C148),"Decision date precedes request date",""),IF(AND($S148&lt;&gt;"",$S148&lt;$C148),"Follow-up date precedes request date",""),IF(AND($E148&lt;&gt;"",$H148="Yes",IFERROR(INDEX('Rules &amp; Lists'!$D$5:$D$24,MATCH($E148,'Rules &amp; Lists'!$A$5:$A$24,0)),"")="Grade",$J148=""),"Missing evidence grade",""),IF(AND($E148&lt;&gt;"",$H148="Yes",IFERROR(INDEX('Rules &amp; Lists'!$D$5:$D$24,MATCH($E148,'Rules &amp; Lists'!$A$5:$A$24,0)),"")="Score",$K148=""),"Missing evidence score","")))</f>
        <v/>
      </c>
    </row>
    <row r="149">
      <c r="A149" s="18" t="n"/>
      <c r="B149" s="18" t="n"/>
      <c r="C149" s="19" t="n"/>
      <c r="D149" s="18" t="n"/>
      <c r="E149" s="18" t="n"/>
      <c r="F149" s="20">
        <f>IF($A149="","",IF($E149="","",IFERROR(INDEX('Rules &amp; Lists'!$B$5:$B$24,MATCH($E149,'Rules &amp; Lists'!$A$5:$A$24,0)),"Unknown Route")))</f>
        <v/>
      </c>
      <c r="G149" s="21">
        <f>IF($A149="","",IF($E149="","",IFERROR(INDEX('Rules &amp; Lists'!$H$5:$H$24,MATCH($E149,'Rules &amp; Lists'!$A$5:$A$24,0)),"Rule not found")))</f>
        <v/>
      </c>
      <c r="H149" s="18" t="n"/>
      <c r="I149" s="19" t="n"/>
      <c r="J149" s="18" t="n"/>
      <c r="K149" s="22" t="n"/>
      <c r="L149" s="18" t="n"/>
      <c r="M149" s="18" t="n"/>
      <c r="N149" s="18" t="n"/>
      <c r="O149" s="19" t="n"/>
      <c r="P149" s="23">
        <f>IF(OR($A149="",$I149="",$E149=""),"",IFERROR(IF(INDEX('Rules &amp; Lists'!$G$5:$G$24,MATCH($E149,'Rules &amp; Lists'!$A$5:$A$24,0))=0,"",EDATE($I149,INDEX('Rules &amp; Lists'!$G$5:$G$24,MATCH($E149,'Rules &amp; Lists'!$A$5:$A$24,0)))),""))</f>
        <v/>
      </c>
      <c r="Q149" s="24">
        <f>IF(OR($A149="",$C149=""),"",MAX(0,IF($O149&lt;&gt;"",$O149-$C149,TODAY()-$C149)))</f>
        <v/>
      </c>
      <c r="R149" s="20">
        <f>IF($A149="","",IF($E149="","Route Needed",IF($H149&lt;&gt;"Yes","Evidence Needed",IF($N149="On Hold","On Hold",IF(AND($P149&lt;&gt;"",$P149&lt;TODAY()),"Expired",IF($N149&lt;&gt;"Complete","Pending Review",IF($L149="Meets","Cleared",IF($L149="Does Not Meet","Not Cleared","Pending Review"))))))))</f>
        <v/>
      </c>
      <c r="S149" s="19" t="n"/>
      <c r="T149" s="25" t="n"/>
      <c r="U149" s="21">
        <f>IF($A149="","",TEXTJOIN(", ",TRUE,IF(COUNTIF($A$6:$A$205,$A149)&gt;1,"Duplicate Request ID",""),IF($B149="","Missing learner alias",""),IF($C149="","Missing request date",""),IF($D149="","Missing term",""),IF($E149="","Missing route",""),IF($F149="Unknown Route","Route not found",""),IF($H149="","Missing evidence received value",""),IF(AND($H149="Yes",$I149=""),"Missing evidence date",""),IF(AND($H149="No",$I149&lt;&gt;""),"Evidence date entered when evidence is No",""),IF(AND($H149="Yes",$L149=""),"Missing evidence assessment",""),IF(AND($N149="Complete",$O149=""),"Missing decision date",""),IF(AND($O149&lt;&gt;"",$N149&lt;&gt;"Complete"),"Decision date entered before review is Complete",""),IF(AND($L149="Meets",$H149&lt;&gt;"Yes"),"Meets assessment requires received evidence",""),IF(AND($L149="Does Not Meet",$H149&lt;&gt;"Yes"),"Does Not Meet assessment requires received evidence",""),IF(AND($N149="Complete",$L149="Pending"),"Complete review cannot have Pending assessment",""),IF(AND($C149&lt;&gt;"",$I149&lt;&gt;"",$I149&lt;$C149),"Evidence date precedes request date",""),IF(AND($C149&lt;&gt;"",$O149&lt;&gt;"",$O149&lt;$C149),"Decision date precedes request date",""),IF(AND($S149&lt;&gt;"",$S149&lt;$C149),"Follow-up date precedes request date",""),IF(AND($E149&lt;&gt;"",$H149="Yes",IFERROR(INDEX('Rules &amp; Lists'!$D$5:$D$24,MATCH($E149,'Rules &amp; Lists'!$A$5:$A$24,0)),"")="Grade",$J149=""),"Missing evidence grade",""),IF(AND($E149&lt;&gt;"",$H149="Yes",IFERROR(INDEX('Rules &amp; Lists'!$D$5:$D$24,MATCH($E149,'Rules &amp; Lists'!$A$5:$A$24,0)),"")="Score",$K149=""),"Missing evidence score","")))</f>
        <v/>
      </c>
    </row>
    <row r="150">
      <c r="A150" s="18" t="n"/>
      <c r="B150" s="18" t="n"/>
      <c r="C150" s="19" t="n"/>
      <c r="D150" s="18" t="n"/>
      <c r="E150" s="18" t="n"/>
      <c r="F150" s="20">
        <f>IF($A150="","",IF($E150="","",IFERROR(INDEX('Rules &amp; Lists'!$B$5:$B$24,MATCH($E150,'Rules &amp; Lists'!$A$5:$A$24,0)),"Unknown Route")))</f>
        <v/>
      </c>
      <c r="G150" s="21">
        <f>IF($A150="","",IF($E150="","",IFERROR(INDEX('Rules &amp; Lists'!$H$5:$H$24,MATCH($E150,'Rules &amp; Lists'!$A$5:$A$24,0)),"Rule not found")))</f>
        <v/>
      </c>
      <c r="H150" s="18" t="n"/>
      <c r="I150" s="19" t="n"/>
      <c r="J150" s="18" t="n"/>
      <c r="K150" s="22" t="n"/>
      <c r="L150" s="18" t="n"/>
      <c r="M150" s="18" t="n"/>
      <c r="N150" s="18" t="n"/>
      <c r="O150" s="19" t="n"/>
      <c r="P150" s="23">
        <f>IF(OR($A150="",$I150="",$E150=""),"",IFERROR(IF(INDEX('Rules &amp; Lists'!$G$5:$G$24,MATCH($E150,'Rules &amp; Lists'!$A$5:$A$24,0))=0,"",EDATE($I150,INDEX('Rules &amp; Lists'!$G$5:$G$24,MATCH($E150,'Rules &amp; Lists'!$A$5:$A$24,0)))),""))</f>
        <v/>
      </c>
      <c r="Q150" s="24">
        <f>IF(OR($A150="",$C150=""),"",MAX(0,IF($O150&lt;&gt;"",$O150-$C150,TODAY()-$C150)))</f>
        <v/>
      </c>
      <c r="R150" s="20">
        <f>IF($A150="","",IF($E150="","Route Needed",IF($H150&lt;&gt;"Yes","Evidence Needed",IF($N150="On Hold","On Hold",IF(AND($P150&lt;&gt;"",$P150&lt;TODAY()),"Expired",IF($N150&lt;&gt;"Complete","Pending Review",IF($L150="Meets","Cleared",IF($L150="Does Not Meet","Not Cleared","Pending Review"))))))))</f>
        <v/>
      </c>
      <c r="S150" s="19" t="n"/>
      <c r="T150" s="25" t="n"/>
      <c r="U150" s="21">
        <f>IF($A150="","",TEXTJOIN(", ",TRUE,IF(COUNTIF($A$6:$A$205,$A150)&gt;1,"Duplicate Request ID",""),IF($B150="","Missing learner alias",""),IF($C150="","Missing request date",""),IF($D150="","Missing term",""),IF($E150="","Missing route",""),IF($F150="Unknown Route","Route not found",""),IF($H150="","Missing evidence received value",""),IF(AND($H150="Yes",$I150=""),"Missing evidence date",""),IF(AND($H150="No",$I150&lt;&gt;""),"Evidence date entered when evidence is No",""),IF(AND($H150="Yes",$L150=""),"Missing evidence assessment",""),IF(AND($N150="Complete",$O150=""),"Missing decision date",""),IF(AND($O150&lt;&gt;"",$N150&lt;&gt;"Complete"),"Decision date entered before review is Complete",""),IF(AND($L150="Meets",$H150&lt;&gt;"Yes"),"Meets assessment requires received evidence",""),IF(AND($L150="Does Not Meet",$H150&lt;&gt;"Yes"),"Does Not Meet assessment requires received evidence",""),IF(AND($N150="Complete",$L150="Pending"),"Complete review cannot have Pending assessment",""),IF(AND($C150&lt;&gt;"",$I150&lt;&gt;"",$I150&lt;$C150),"Evidence date precedes request date",""),IF(AND($C150&lt;&gt;"",$O150&lt;&gt;"",$O150&lt;$C150),"Decision date precedes request date",""),IF(AND($S150&lt;&gt;"",$S150&lt;$C150),"Follow-up date precedes request date",""),IF(AND($E150&lt;&gt;"",$H150="Yes",IFERROR(INDEX('Rules &amp; Lists'!$D$5:$D$24,MATCH($E150,'Rules &amp; Lists'!$A$5:$A$24,0)),"")="Grade",$J150=""),"Missing evidence grade",""),IF(AND($E150&lt;&gt;"",$H150="Yes",IFERROR(INDEX('Rules &amp; Lists'!$D$5:$D$24,MATCH($E150,'Rules &amp; Lists'!$A$5:$A$24,0)),"")="Score",$K150=""),"Missing evidence score","")))</f>
        <v/>
      </c>
    </row>
    <row r="151">
      <c r="A151" s="18" t="n"/>
      <c r="B151" s="18" t="n"/>
      <c r="C151" s="19" t="n"/>
      <c r="D151" s="18" t="n"/>
      <c r="E151" s="18" t="n"/>
      <c r="F151" s="20">
        <f>IF($A151="","",IF($E151="","",IFERROR(INDEX('Rules &amp; Lists'!$B$5:$B$24,MATCH($E151,'Rules &amp; Lists'!$A$5:$A$24,0)),"Unknown Route")))</f>
        <v/>
      </c>
      <c r="G151" s="21">
        <f>IF($A151="","",IF($E151="","",IFERROR(INDEX('Rules &amp; Lists'!$H$5:$H$24,MATCH($E151,'Rules &amp; Lists'!$A$5:$A$24,0)),"Rule not found")))</f>
        <v/>
      </c>
      <c r="H151" s="18" t="n"/>
      <c r="I151" s="19" t="n"/>
      <c r="J151" s="18" t="n"/>
      <c r="K151" s="22" t="n"/>
      <c r="L151" s="18" t="n"/>
      <c r="M151" s="18" t="n"/>
      <c r="N151" s="18" t="n"/>
      <c r="O151" s="19" t="n"/>
      <c r="P151" s="23">
        <f>IF(OR($A151="",$I151="",$E151=""),"",IFERROR(IF(INDEX('Rules &amp; Lists'!$G$5:$G$24,MATCH($E151,'Rules &amp; Lists'!$A$5:$A$24,0))=0,"",EDATE($I151,INDEX('Rules &amp; Lists'!$G$5:$G$24,MATCH($E151,'Rules &amp; Lists'!$A$5:$A$24,0)))),""))</f>
        <v/>
      </c>
      <c r="Q151" s="24">
        <f>IF(OR($A151="",$C151=""),"",MAX(0,IF($O151&lt;&gt;"",$O151-$C151,TODAY()-$C151)))</f>
        <v/>
      </c>
      <c r="R151" s="20">
        <f>IF($A151="","",IF($E151="","Route Needed",IF($H151&lt;&gt;"Yes","Evidence Needed",IF($N151="On Hold","On Hold",IF(AND($P151&lt;&gt;"",$P151&lt;TODAY()),"Expired",IF($N151&lt;&gt;"Complete","Pending Review",IF($L151="Meets","Cleared",IF($L151="Does Not Meet","Not Cleared","Pending Review"))))))))</f>
        <v/>
      </c>
      <c r="S151" s="19" t="n"/>
      <c r="T151" s="25" t="n"/>
      <c r="U151" s="21">
        <f>IF($A151="","",TEXTJOIN(", ",TRUE,IF(COUNTIF($A$6:$A$205,$A151)&gt;1,"Duplicate Request ID",""),IF($B151="","Missing learner alias",""),IF($C151="","Missing request date",""),IF($D151="","Missing term",""),IF($E151="","Missing route",""),IF($F151="Unknown Route","Route not found",""),IF($H151="","Missing evidence received value",""),IF(AND($H151="Yes",$I151=""),"Missing evidence date",""),IF(AND($H151="No",$I151&lt;&gt;""),"Evidence date entered when evidence is No",""),IF(AND($H151="Yes",$L151=""),"Missing evidence assessment",""),IF(AND($N151="Complete",$O151=""),"Missing decision date",""),IF(AND($O151&lt;&gt;"",$N151&lt;&gt;"Complete"),"Decision date entered before review is Complete",""),IF(AND($L151="Meets",$H151&lt;&gt;"Yes"),"Meets assessment requires received evidence",""),IF(AND($L151="Does Not Meet",$H151&lt;&gt;"Yes"),"Does Not Meet assessment requires received evidence",""),IF(AND($N151="Complete",$L151="Pending"),"Complete review cannot have Pending assessment",""),IF(AND($C151&lt;&gt;"",$I151&lt;&gt;"",$I151&lt;$C151),"Evidence date precedes request date",""),IF(AND($C151&lt;&gt;"",$O151&lt;&gt;"",$O151&lt;$C151),"Decision date precedes request date",""),IF(AND($S151&lt;&gt;"",$S151&lt;$C151),"Follow-up date precedes request date",""),IF(AND($E151&lt;&gt;"",$H151="Yes",IFERROR(INDEX('Rules &amp; Lists'!$D$5:$D$24,MATCH($E151,'Rules &amp; Lists'!$A$5:$A$24,0)),"")="Grade",$J151=""),"Missing evidence grade",""),IF(AND($E151&lt;&gt;"",$H151="Yes",IFERROR(INDEX('Rules &amp; Lists'!$D$5:$D$24,MATCH($E151,'Rules &amp; Lists'!$A$5:$A$24,0)),"")="Score",$K151=""),"Missing evidence score","")))</f>
        <v/>
      </c>
    </row>
    <row r="152">
      <c r="A152" s="18" t="n"/>
      <c r="B152" s="18" t="n"/>
      <c r="C152" s="19" t="n"/>
      <c r="D152" s="18" t="n"/>
      <c r="E152" s="18" t="n"/>
      <c r="F152" s="20">
        <f>IF($A152="","",IF($E152="","",IFERROR(INDEX('Rules &amp; Lists'!$B$5:$B$24,MATCH($E152,'Rules &amp; Lists'!$A$5:$A$24,0)),"Unknown Route")))</f>
        <v/>
      </c>
      <c r="G152" s="21">
        <f>IF($A152="","",IF($E152="","",IFERROR(INDEX('Rules &amp; Lists'!$H$5:$H$24,MATCH($E152,'Rules &amp; Lists'!$A$5:$A$24,0)),"Rule not found")))</f>
        <v/>
      </c>
      <c r="H152" s="18" t="n"/>
      <c r="I152" s="19" t="n"/>
      <c r="J152" s="18" t="n"/>
      <c r="K152" s="22" t="n"/>
      <c r="L152" s="18" t="n"/>
      <c r="M152" s="18" t="n"/>
      <c r="N152" s="18" t="n"/>
      <c r="O152" s="19" t="n"/>
      <c r="P152" s="23">
        <f>IF(OR($A152="",$I152="",$E152=""),"",IFERROR(IF(INDEX('Rules &amp; Lists'!$G$5:$G$24,MATCH($E152,'Rules &amp; Lists'!$A$5:$A$24,0))=0,"",EDATE($I152,INDEX('Rules &amp; Lists'!$G$5:$G$24,MATCH($E152,'Rules &amp; Lists'!$A$5:$A$24,0)))),""))</f>
        <v/>
      </c>
      <c r="Q152" s="24">
        <f>IF(OR($A152="",$C152=""),"",MAX(0,IF($O152&lt;&gt;"",$O152-$C152,TODAY()-$C152)))</f>
        <v/>
      </c>
      <c r="R152" s="20">
        <f>IF($A152="","",IF($E152="","Route Needed",IF($H152&lt;&gt;"Yes","Evidence Needed",IF($N152="On Hold","On Hold",IF(AND($P152&lt;&gt;"",$P152&lt;TODAY()),"Expired",IF($N152&lt;&gt;"Complete","Pending Review",IF($L152="Meets","Cleared",IF($L152="Does Not Meet","Not Cleared","Pending Review"))))))))</f>
        <v/>
      </c>
      <c r="S152" s="19" t="n"/>
      <c r="T152" s="25" t="n"/>
      <c r="U152" s="21">
        <f>IF($A152="","",TEXTJOIN(", ",TRUE,IF(COUNTIF($A$6:$A$205,$A152)&gt;1,"Duplicate Request ID",""),IF($B152="","Missing learner alias",""),IF($C152="","Missing request date",""),IF($D152="","Missing term",""),IF($E152="","Missing route",""),IF($F152="Unknown Route","Route not found",""),IF($H152="","Missing evidence received value",""),IF(AND($H152="Yes",$I152=""),"Missing evidence date",""),IF(AND($H152="No",$I152&lt;&gt;""),"Evidence date entered when evidence is No",""),IF(AND($H152="Yes",$L152=""),"Missing evidence assessment",""),IF(AND($N152="Complete",$O152=""),"Missing decision date",""),IF(AND($O152&lt;&gt;"",$N152&lt;&gt;"Complete"),"Decision date entered before review is Complete",""),IF(AND($L152="Meets",$H152&lt;&gt;"Yes"),"Meets assessment requires received evidence",""),IF(AND($L152="Does Not Meet",$H152&lt;&gt;"Yes"),"Does Not Meet assessment requires received evidence",""),IF(AND($N152="Complete",$L152="Pending"),"Complete review cannot have Pending assessment",""),IF(AND($C152&lt;&gt;"",$I152&lt;&gt;"",$I152&lt;$C152),"Evidence date precedes request date",""),IF(AND($C152&lt;&gt;"",$O152&lt;&gt;"",$O152&lt;$C152),"Decision date precedes request date",""),IF(AND($S152&lt;&gt;"",$S152&lt;$C152),"Follow-up date precedes request date",""),IF(AND($E152&lt;&gt;"",$H152="Yes",IFERROR(INDEX('Rules &amp; Lists'!$D$5:$D$24,MATCH($E152,'Rules &amp; Lists'!$A$5:$A$24,0)),"")="Grade",$J152=""),"Missing evidence grade",""),IF(AND($E152&lt;&gt;"",$H152="Yes",IFERROR(INDEX('Rules &amp; Lists'!$D$5:$D$24,MATCH($E152,'Rules &amp; Lists'!$A$5:$A$24,0)),"")="Score",$K152=""),"Missing evidence score","")))</f>
        <v/>
      </c>
    </row>
    <row r="153">
      <c r="A153" s="18" t="n"/>
      <c r="B153" s="18" t="n"/>
      <c r="C153" s="19" t="n"/>
      <c r="D153" s="18" t="n"/>
      <c r="E153" s="18" t="n"/>
      <c r="F153" s="20">
        <f>IF($A153="","",IF($E153="","",IFERROR(INDEX('Rules &amp; Lists'!$B$5:$B$24,MATCH($E153,'Rules &amp; Lists'!$A$5:$A$24,0)),"Unknown Route")))</f>
        <v/>
      </c>
      <c r="G153" s="21">
        <f>IF($A153="","",IF($E153="","",IFERROR(INDEX('Rules &amp; Lists'!$H$5:$H$24,MATCH($E153,'Rules &amp; Lists'!$A$5:$A$24,0)),"Rule not found")))</f>
        <v/>
      </c>
      <c r="H153" s="18" t="n"/>
      <c r="I153" s="19" t="n"/>
      <c r="J153" s="18" t="n"/>
      <c r="K153" s="22" t="n"/>
      <c r="L153" s="18" t="n"/>
      <c r="M153" s="18" t="n"/>
      <c r="N153" s="18" t="n"/>
      <c r="O153" s="19" t="n"/>
      <c r="P153" s="23">
        <f>IF(OR($A153="",$I153="",$E153=""),"",IFERROR(IF(INDEX('Rules &amp; Lists'!$G$5:$G$24,MATCH($E153,'Rules &amp; Lists'!$A$5:$A$24,0))=0,"",EDATE($I153,INDEX('Rules &amp; Lists'!$G$5:$G$24,MATCH($E153,'Rules &amp; Lists'!$A$5:$A$24,0)))),""))</f>
        <v/>
      </c>
      <c r="Q153" s="24">
        <f>IF(OR($A153="",$C153=""),"",MAX(0,IF($O153&lt;&gt;"",$O153-$C153,TODAY()-$C153)))</f>
        <v/>
      </c>
      <c r="R153" s="20">
        <f>IF($A153="","",IF($E153="","Route Needed",IF($H153&lt;&gt;"Yes","Evidence Needed",IF($N153="On Hold","On Hold",IF(AND($P153&lt;&gt;"",$P153&lt;TODAY()),"Expired",IF($N153&lt;&gt;"Complete","Pending Review",IF($L153="Meets","Cleared",IF($L153="Does Not Meet","Not Cleared","Pending Review"))))))))</f>
        <v/>
      </c>
      <c r="S153" s="19" t="n"/>
      <c r="T153" s="25" t="n"/>
      <c r="U153" s="21">
        <f>IF($A153="","",TEXTJOIN(", ",TRUE,IF(COUNTIF($A$6:$A$205,$A153)&gt;1,"Duplicate Request ID",""),IF($B153="","Missing learner alias",""),IF($C153="","Missing request date",""),IF($D153="","Missing term",""),IF($E153="","Missing route",""),IF($F153="Unknown Route","Route not found",""),IF($H153="","Missing evidence received value",""),IF(AND($H153="Yes",$I153=""),"Missing evidence date",""),IF(AND($H153="No",$I153&lt;&gt;""),"Evidence date entered when evidence is No",""),IF(AND($H153="Yes",$L153=""),"Missing evidence assessment",""),IF(AND($N153="Complete",$O153=""),"Missing decision date",""),IF(AND($O153&lt;&gt;"",$N153&lt;&gt;"Complete"),"Decision date entered before review is Complete",""),IF(AND($L153="Meets",$H153&lt;&gt;"Yes"),"Meets assessment requires received evidence",""),IF(AND($L153="Does Not Meet",$H153&lt;&gt;"Yes"),"Does Not Meet assessment requires received evidence",""),IF(AND($N153="Complete",$L153="Pending"),"Complete review cannot have Pending assessment",""),IF(AND($C153&lt;&gt;"",$I153&lt;&gt;"",$I153&lt;$C153),"Evidence date precedes request date",""),IF(AND($C153&lt;&gt;"",$O153&lt;&gt;"",$O153&lt;$C153),"Decision date precedes request date",""),IF(AND($S153&lt;&gt;"",$S153&lt;$C153),"Follow-up date precedes request date",""),IF(AND($E153&lt;&gt;"",$H153="Yes",IFERROR(INDEX('Rules &amp; Lists'!$D$5:$D$24,MATCH($E153,'Rules &amp; Lists'!$A$5:$A$24,0)),"")="Grade",$J153=""),"Missing evidence grade",""),IF(AND($E153&lt;&gt;"",$H153="Yes",IFERROR(INDEX('Rules &amp; Lists'!$D$5:$D$24,MATCH($E153,'Rules &amp; Lists'!$A$5:$A$24,0)),"")="Score",$K153=""),"Missing evidence score","")))</f>
        <v/>
      </c>
    </row>
    <row r="154">
      <c r="A154" s="18" t="n"/>
      <c r="B154" s="18" t="n"/>
      <c r="C154" s="19" t="n"/>
      <c r="D154" s="18" t="n"/>
      <c r="E154" s="18" t="n"/>
      <c r="F154" s="20">
        <f>IF($A154="","",IF($E154="","",IFERROR(INDEX('Rules &amp; Lists'!$B$5:$B$24,MATCH($E154,'Rules &amp; Lists'!$A$5:$A$24,0)),"Unknown Route")))</f>
        <v/>
      </c>
      <c r="G154" s="21">
        <f>IF($A154="","",IF($E154="","",IFERROR(INDEX('Rules &amp; Lists'!$H$5:$H$24,MATCH($E154,'Rules &amp; Lists'!$A$5:$A$24,0)),"Rule not found")))</f>
        <v/>
      </c>
      <c r="H154" s="18" t="n"/>
      <c r="I154" s="19" t="n"/>
      <c r="J154" s="18" t="n"/>
      <c r="K154" s="22" t="n"/>
      <c r="L154" s="18" t="n"/>
      <c r="M154" s="18" t="n"/>
      <c r="N154" s="18" t="n"/>
      <c r="O154" s="19" t="n"/>
      <c r="P154" s="23">
        <f>IF(OR($A154="",$I154="",$E154=""),"",IFERROR(IF(INDEX('Rules &amp; Lists'!$G$5:$G$24,MATCH($E154,'Rules &amp; Lists'!$A$5:$A$24,0))=0,"",EDATE($I154,INDEX('Rules &amp; Lists'!$G$5:$G$24,MATCH($E154,'Rules &amp; Lists'!$A$5:$A$24,0)))),""))</f>
        <v/>
      </c>
      <c r="Q154" s="24">
        <f>IF(OR($A154="",$C154=""),"",MAX(0,IF($O154&lt;&gt;"",$O154-$C154,TODAY()-$C154)))</f>
        <v/>
      </c>
      <c r="R154" s="20">
        <f>IF($A154="","",IF($E154="","Route Needed",IF($H154&lt;&gt;"Yes","Evidence Needed",IF($N154="On Hold","On Hold",IF(AND($P154&lt;&gt;"",$P154&lt;TODAY()),"Expired",IF($N154&lt;&gt;"Complete","Pending Review",IF($L154="Meets","Cleared",IF($L154="Does Not Meet","Not Cleared","Pending Review"))))))))</f>
        <v/>
      </c>
      <c r="S154" s="19" t="n"/>
      <c r="T154" s="25" t="n"/>
      <c r="U154" s="21">
        <f>IF($A154="","",TEXTJOIN(", ",TRUE,IF(COUNTIF($A$6:$A$205,$A154)&gt;1,"Duplicate Request ID",""),IF($B154="","Missing learner alias",""),IF($C154="","Missing request date",""),IF($D154="","Missing term",""),IF($E154="","Missing route",""),IF($F154="Unknown Route","Route not found",""),IF($H154="","Missing evidence received value",""),IF(AND($H154="Yes",$I154=""),"Missing evidence date",""),IF(AND($H154="No",$I154&lt;&gt;""),"Evidence date entered when evidence is No",""),IF(AND($H154="Yes",$L154=""),"Missing evidence assessment",""),IF(AND($N154="Complete",$O154=""),"Missing decision date",""),IF(AND($O154&lt;&gt;"",$N154&lt;&gt;"Complete"),"Decision date entered before review is Complete",""),IF(AND($L154="Meets",$H154&lt;&gt;"Yes"),"Meets assessment requires received evidence",""),IF(AND($L154="Does Not Meet",$H154&lt;&gt;"Yes"),"Does Not Meet assessment requires received evidence",""),IF(AND($N154="Complete",$L154="Pending"),"Complete review cannot have Pending assessment",""),IF(AND($C154&lt;&gt;"",$I154&lt;&gt;"",$I154&lt;$C154),"Evidence date precedes request date",""),IF(AND($C154&lt;&gt;"",$O154&lt;&gt;"",$O154&lt;$C154),"Decision date precedes request date",""),IF(AND($S154&lt;&gt;"",$S154&lt;$C154),"Follow-up date precedes request date",""),IF(AND($E154&lt;&gt;"",$H154="Yes",IFERROR(INDEX('Rules &amp; Lists'!$D$5:$D$24,MATCH($E154,'Rules &amp; Lists'!$A$5:$A$24,0)),"")="Grade",$J154=""),"Missing evidence grade",""),IF(AND($E154&lt;&gt;"",$H154="Yes",IFERROR(INDEX('Rules &amp; Lists'!$D$5:$D$24,MATCH($E154,'Rules &amp; Lists'!$A$5:$A$24,0)),"")="Score",$K154=""),"Missing evidence score","")))</f>
        <v/>
      </c>
    </row>
    <row r="155">
      <c r="A155" s="18" t="n"/>
      <c r="B155" s="18" t="n"/>
      <c r="C155" s="19" t="n"/>
      <c r="D155" s="18" t="n"/>
      <c r="E155" s="18" t="n"/>
      <c r="F155" s="20">
        <f>IF($A155="","",IF($E155="","",IFERROR(INDEX('Rules &amp; Lists'!$B$5:$B$24,MATCH($E155,'Rules &amp; Lists'!$A$5:$A$24,0)),"Unknown Route")))</f>
        <v/>
      </c>
      <c r="G155" s="21">
        <f>IF($A155="","",IF($E155="","",IFERROR(INDEX('Rules &amp; Lists'!$H$5:$H$24,MATCH($E155,'Rules &amp; Lists'!$A$5:$A$24,0)),"Rule not found")))</f>
        <v/>
      </c>
      <c r="H155" s="18" t="n"/>
      <c r="I155" s="19" t="n"/>
      <c r="J155" s="18" t="n"/>
      <c r="K155" s="22" t="n"/>
      <c r="L155" s="18" t="n"/>
      <c r="M155" s="18" t="n"/>
      <c r="N155" s="18" t="n"/>
      <c r="O155" s="19" t="n"/>
      <c r="P155" s="23">
        <f>IF(OR($A155="",$I155="",$E155=""),"",IFERROR(IF(INDEX('Rules &amp; Lists'!$G$5:$G$24,MATCH($E155,'Rules &amp; Lists'!$A$5:$A$24,0))=0,"",EDATE($I155,INDEX('Rules &amp; Lists'!$G$5:$G$24,MATCH($E155,'Rules &amp; Lists'!$A$5:$A$24,0)))),""))</f>
        <v/>
      </c>
      <c r="Q155" s="24">
        <f>IF(OR($A155="",$C155=""),"",MAX(0,IF($O155&lt;&gt;"",$O155-$C155,TODAY()-$C155)))</f>
        <v/>
      </c>
      <c r="R155" s="20">
        <f>IF($A155="","",IF($E155="","Route Needed",IF($H155&lt;&gt;"Yes","Evidence Needed",IF($N155="On Hold","On Hold",IF(AND($P155&lt;&gt;"",$P155&lt;TODAY()),"Expired",IF($N155&lt;&gt;"Complete","Pending Review",IF($L155="Meets","Cleared",IF($L155="Does Not Meet","Not Cleared","Pending Review"))))))))</f>
        <v/>
      </c>
      <c r="S155" s="19" t="n"/>
      <c r="T155" s="25" t="n"/>
      <c r="U155" s="21">
        <f>IF($A155="","",TEXTJOIN(", ",TRUE,IF(COUNTIF($A$6:$A$205,$A155)&gt;1,"Duplicate Request ID",""),IF($B155="","Missing learner alias",""),IF($C155="","Missing request date",""),IF($D155="","Missing term",""),IF($E155="","Missing route",""),IF($F155="Unknown Route","Route not found",""),IF($H155="","Missing evidence received value",""),IF(AND($H155="Yes",$I155=""),"Missing evidence date",""),IF(AND($H155="No",$I155&lt;&gt;""),"Evidence date entered when evidence is No",""),IF(AND($H155="Yes",$L155=""),"Missing evidence assessment",""),IF(AND($N155="Complete",$O155=""),"Missing decision date",""),IF(AND($O155&lt;&gt;"",$N155&lt;&gt;"Complete"),"Decision date entered before review is Complete",""),IF(AND($L155="Meets",$H155&lt;&gt;"Yes"),"Meets assessment requires received evidence",""),IF(AND($L155="Does Not Meet",$H155&lt;&gt;"Yes"),"Does Not Meet assessment requires received evidence",""),IF(AND($N155="Complete",$L155="Pending"),"Complete review cannot have Pending assessment",""),IF(AND($C155&lt;&gt;"",$I155&lt;&gt;"",$I155&lt;$C155),"Evidence date precedes request date",""),IF(AND($C155&lt;&gt;"",$O155&lt;&gt;"",$O155&lt;$C155),"Decision date precedes request date",""),IF(AND($S155&lt;&gt;"",$S155&lt;$C155),"Follow-up date precedes request date",""),IF(AND($E155&lt;&gt;"",$H155="Yes",IFERROR(INDEX('Rules &amp; Lists'!$D$5:$D$24,MATCH($E155,'Rules &amp; Lists'!$A$5:$A$24,0)),"")="Grade",$J155=""),"Missing evidence grade",""),IF(AND($E155&lt;&gt;"",$H155="Yes",IFERROR(INDEX('Rules &amp; Lists'!$D$5:$D$24,MATCH($E155,'Rules &amp; Lists'!$A$5:$A$24,0)),"")="Score",$K155=""),"Missing evidence score","")))</f>
        <v/>
      </c>
    </row>
    <row r="156">
      <c r="A156" s="18" t="n"/>
      <c r="B156" s="18" t="n"/>
      <c r="C156" s="19" t="n"/>
      <c r="D156" s="18" t="n"/>
      <c r="E156" s="18" t="n"/>
      <c r="F156" s="20">
        <f>IF($A156="","",IF($E156="","",IFERROR(INDEX('Rules &amp; Lists'!$B$5:$B$24,MATCH($E156,'Rules &amp; Lists'!$A$5:$A$24,0)),"Unknown Route")))</f>
        <v/>
      </c>
      <c r="G156" s="21">
        <f>IF($A156="","",IF($E156="","",IFERROR(INDEX('Rules &amp; Lists'!$H$5:$H$24,MATCH($E156,'Rules &amp; Lists'!$A$5:$A$24,0)),"Rule not found")))</f>
        <v/>
      </c>
      <c r="H156" s="18" t="n"/>
      <c r="I156" s="19" t="n"/>
      <c r="J156" s="18" t="n"/>
      <c r="K156" s="22" t="n"/>
      <c r="L156" s="18" t="n"/>
      <c r="M156" s="18" t="n"/>
      <c r="N156" s="18" t="n"/>
      <c r="O156" s="19" t="n"/>
      <c r="P156" s="23">
        <f>IF(OR($A156="",$I156="",$E156=""),"",IFERROR(IF(INDEX('Rules &amp; Lists'!$G$5:$G$24,MATCH($E156,'Rules &amp; Lists'!$A$5:$A$24,0))=0,"",EDATE($I156,INDEX('Rules &amp; Lists'!$G$5:$G$24,MATCH($E156,'Rules &amp; Lists'!$A$5:$A$24,0)))),""))</f>
        <v/>
      </c>
      <c r="Q156" s="24">
        <f>IF(OR($A156="",$C156=""),"",MAX(0,IF($O156&lt;&gt;"",$O156-$C156,TODAY()-$C156)))</f>
        <v/>
      </c>
      <c r="R156" s="20">
        <f>IF($A156="","",IF($E156="","Route Needed",IF($H156&lt;&gt;"Yes","Evidence Needed",IF($N156="On Hold","On Hold",IF(AND($P156&lt;&gt;"",$P156&lt;TODAY()),"Expired",IF($N156&lt;&gt;"Complete","Pending Review",IF($L156="Meets","Cleared",IF($L156="Does Not Meet","Not Cleared","Pending Review"))))))))</f>
        <v/>
      </c>
      <c r="S156" s="19" t="n"/>
      <c r="T156" s="25" t="n"/>
      <c r="U156" s="21">
        <f>IF($A156="","",TEXTJOIN(", ",TRUE,IF(COUNTIF($A$6:$A$205,$A156)&gt;1,"Duplicate Request ID",""),IF($B156="","Missing learner alias",""),IF($C156="","Missing request date",""),IF($D156="","Missing term",""),IF($E156="","Missing route",""),IF($F156="Unknown Route","Route not found",""),IF($H156="","Missing evidence received value",""),IF(AND($H156="Yes",$I156=""),"Missing evidence date",""),IF(AND($H156="No",$I156&lt;&gt;""),"Evidence date entered when evidence is No",""),IF(AND($H156="Yes",$L156=""),"Missing evidence assessment",""),IF(AND($N156="Complete",$O156=""),"Missing decision date",""),IF(AND($O156&lt;&gt;"",$N156&lt;&gt;"Complete"),"Decision date entered before review is Complete",""),IF(AND($L156="Meets",$H156&lt;&gt;"Yes"),"Meets assessment requires received evidence",""),IF(AND($L156="Does Not Meet",$H156&lt;&gt;"Yes"),"Does Not Meet assessment requires received evidence",""),IF(AND($N156="Complete",$L156="Pending"),"Complete review cannot have Pending assessment",""),IF(AND($C156&lt;&gt;"",$I156&lt;&gt;"",$I156&lt;$C156),"Evidence date precedes request date",""),IF(AND($C156&lt;&gt;"",$O156&lt;&gt;"",$O156&lt;$C156),"Decision date precedes request date",""),IF(AND($S156&lt;&gt;"",$S156&lt;$C156),"Follow-up date precedes request date",""),IF(AND($E156&lt;&gt;"",$H156="Yes",IFERROR(INDEX('Rules &amp; Lists'!$D$5:$D$24,MATCH($E156,'Rules &amp; Lists'!$A$5:$A$24,0)),"")="Grade",$J156=""),"Missing evidence grade",""),IF(AND($E156&lt;&gt;"",$H156="Yes",IFERROR(INDEX('Rules &amp; Lists'!$D$5:$D$24,MATCH($E156,'Rules &amp; Lists'!$A$5:$A$24,0)),"")="Score",$K156=""),"Missing evidence score","")))</f>
        <v/>
      </c>
    </row>
    <row r="157">
      <c r="A157" s="18" t="n"/>
      <c r="B157" s="18" t="n"/>
      <c r="C157" s="19" t="n"/>
      <c r="D157" s="18" t="n"/>
      <c r="E157" s="18" t="n"/>
      <c r="F157" s="20">
        <f>IF($A157="","",IF($E157="","",IFERROR(INDEX('Rules &amp; Lists'!$B$5:$B$24,MATCH($E157,'Rules &amp; Lists'!$A$5:$A$24,0)),"Unknown Route")))</f>
        <v/>
      </c>
      <c r="G157" s="21">
        <f>IF($A157="","",IF($E157="","",IFERROR(INDEX('Rules &amp; Lists'!$H$5:$H$24,MATCH($E157,'Rules &amp; Lists'!$A$5:$A$24,0)),"Rule not found")))</f>
        <v/>
      </c>
      <c r="H157" s="18" t="n"/>
      <c r="I157" s="19" t="n"/>
      <c r="J157" s="18" t="n"/>
      <c r="K157" s="22" t="n"/>
      <c r="L157" s="18" t="n"/>
      <c r="M157" s="18" t="n"/>
      <c r="N157" s="18" t="n"/>
      <c r="O157" s="19" t="n"/>
      <c r="P157" s="23">
        <f>IF(OR($A157="",$I157="",$E157=""),"",IFERROR(IF(INDEX('Rules &amp; Lists'!$G$5:$G$24,MATCH($E157,'Rules &amp; Lists'!$A$5:$A$24,0))=0,"",EDATE($I157,INDEX('Rules &amp; Lists'!$G$5:$G$24,MATCH($E157,'Rules &amp; Lists'!$A$5:$A$24,0)))),""))</f>
        <v/>
      </c>
      <c r="Q157" s="24">
        <f>IF(OR($A157="",$C157=""),"",MAX(0,IF($O157&lt;&gt;"",$O157-$C157,TODAY()-$C157)))</f>
        <v/>
      </c>
      <c r="R157" s="20">
        <f>IF($A157="","",IF($E157="","Route Needed",IF($H157&lt;&gt;"Yes","Evidence Needed",IF($N157="On Hold","On Hold",IF(AND($P157&lt;&gt;"",$P157&lt;TODAY()),"Expired",IF($N157&lt;&gt;"Complete","Pending Review",IF($L157="Meets","Cleared",IF($L157="Does Not Meet","Not Cleared","Pending Review"))))))))</f>
        <v/>
      </c>
      <c r="S157" s="19" t="n"/>
      <c r="T157" s="25" t="n"/>
      <c r="U157" s="21">
        <f>IF($A157="","",TEXTJOIN(", ",TRUE,IF(COUNTIF($A$6:$A$205,$A157)&gt;1,"Duplicate Request ID",""),IF($B157="","Missing learner alias",""),IF($C157="","Missing request date",""),IF($D157="","Missing term",""),IF($E157="","Missing route",""),IF($F157="Unknown Route","Route not found",""),IF($H157="","Missing evidence received value",""),IF(AND($H157="Yes",$I157=""),"Missing evidence date",""),IF(AND($H157="No",$I157&lt;&gt;""),"Evidence date entered when evidence is No",""),IF(AND($H157="Yes",$L157=""),"Missing evidence assessment",""),IF(AND($N157="Complete",$O157=""),"Missing decision date",""),IF(AND($O157&lt;&gt;"",$N157&lt;&gt;"Complete"),"Decision date entered before review is Complete",""),IF(AND($L157="Meets",$H157&lt;&gt;"Yes"),"Meets assessment requires received evidence",""),IF(AND($L157="Does Not Meet",$H157&lt;&gt;"Yes"),"Does Not Meet assessment requires received evidence",""),IF(AND($N157="Complete",$L157="Pending"),"Complete review cannot have Pending assessment",""),IF(AND($C157&lt;&gt;"",$I157&lt;&gt;"",$I157&lt;$C157),"Evidence date precedes request date",""),IF(AND($C157&lt;&gt;"",$O157&lt;&gt;"",$O157&lt;$C157),"Decision date precedes request date",""),IF(AND($S157&lt;&gt;"",$S157&lt;$C157),"Follow-up date precedes request date",""),IF(AND($E157&lt;&gt;"",$H157="Yes",IFERROR(INDEX('Rules &amp; Lists'!$D$5:$D$24,MATCH($E157,'Rules &amp; Lists'!$A$5:$A$24,0)),"")="Grade",$J157=""),"Missing evidence grade",""),IF(AND($E157&lt;&gt;"",$H157="Yes",IFERROR(INDEX('Rules &amp; Lists'!$D$5:$D$24,MATCH($E157,'Rules &amp; Lists'!$A$5:$A$24,0)),"")="Score",$K157=""),"Missing evidence score","")))</f>
        <v/>
      </c>
    </row>
    <row r="158">
      <c r="A158" s="18" t="n"/>
      <c r="B158" s="18" t="n"/>
      <c r="C158" s="19" t="n"/>
      <c r="D158" s="18" t="n"/>
      <c r="E158" s="18" t="n"/>
      <c r="F158" s="20">
        <f>IF($A158="","",IF($E158="","",IFERROR(INDEX('Rules &amp; Lists'!$B$5:$B$24,MATCH($E158,'Rules &amp; Lists'!$A$5:$A$24,0)),"Unknown Route")))</f>
        <v/>
      </c>
      <c r="G158" s="21">
        <f>IF($A158="","",IF($E158="","",IFERROR(INDEX('Rules &amp; Lists'!$H$5:$H$24,MATCH($E158,'Rules &amp; Lists'!$A$5:$A$24,0)),"Rule not found")))</f>
        <v/>
      </c>
      <c r="H158" s="18" t="n"/>
      <c r="I158" s="19" t="n"/>
      <c r="J158" s="18" t="n"/>
      <c r="K158" s="22" t="n"/>
      <c r="L158" s="18" t="n"/>
      <c r="M158" s="18" t="n"/>
      <c r="N158" s="18" t="n"/>
      <c r="O158" s="19" t="n"/>
      <c r="P158" s="23">
        <f>IF(OR($A158="",$I158="",$E158=""),"",IFERROR(IF(INDEX('Rules &amp; Lists'!$G$5:$G$24,MATCH($E158,'Rules &amp; Lists'!$A$5:$A$24,0))=0,"",EDATE($I158,INDEX('Rules &amp; Lists'!$G$5:$G$24,MATCH($E158,'Rules &amp; Lists'!$A$5:$A$24,0)))),""))</f>
        <v/>
      </c>
      <c r="Q158" s="24">
        <f>IF(OR($A158="",$C158=""),"",MAX(0,IF($O158&lt;&gt;"",$O158-$C158,TODAY()-$C158)))</f>
        <v/>
      </c>
      <c r="R158" s="20">
        <f>IF($A158="","",IF($E158="","Route Needed",IF($H158&lt;&gt;"Yes","Evidence Needed",IF($N158="On Hold","On Hold",IF(AND($P158&lt;&gt;"",$P158&lt;TODAY()),"Expired",IF($N158&lt;&gt;"Complete","Pending Review",IF($L158="Meets","Cleared",IF($L158="Does Not Meet","Not Cleared","Pending Review"))))))))</f>
        <v/>
      </c>
      <c r="S158" s="19" t="n"/>
      <c r="T158" s="25" t="n"/>
      <c r="U158" s="21">
        <f>IF($A158="","",TEXTJOIN(", ",TRUE,IF(COUNTIF($A$6:$A$205,$A158)&gt;1,"Duplicate Request ID",""),IF($B158="","Missing learner alias",""),IF($C158="","Missing request date",""),IF($D158="","Missing term",""),IF($E158="","Missing route",""),IF($F158="Unknown Route","Route not found",""),IF($H158="","Missing evidence received value",""),IF(AND($H158="Yes",$I158=""),"Missing evidence date",""),IF(AND($H158="No",$I158&lt;&gt;""),"Evidence date entered when evidence is No",""),IF(AND($H158="Yes",$L158=""),"Missing evidence assessment",""),IF(AND($N158="Complete",$O158=""),"Missing decision date",""),IF(AND($O158&lt;&gt;"",$N158&lt;&gt;"Complete"),"Decision date entered before review is Complete",""),IF(AND($L158="Meets",$H158&lt;&gt;"Yes"),"Meets assessment requires received evidence",""),IF(AND($L158="Does Not Meet",$H158&lt;&gt;"Yes"),"Does Not Meet assessment requires received evidence",""),IF(AND($N158="Complete",$L158="Pending"),"Complete review cannot have Pending assessment",""),IF(AND($C158&lt;&gt;"",$I158&lt;&gt;"",$I158&lt;$C158),"Evidence date precedes request date",""),IF(AND($C158&lt;&gt;"",$O158&lt;&gt;"",$O158&lt;$C158),"Decision date precedes request date",""),IF(AND($S158&lt;&gt;"",$S158&lt;$C158),"Follow-up date precedes request date",""),IF(AND($E158&lt;&gt;"",$H158="Yes",IFERROR(INDEX('Rules &amp; Lists'!$D$5:$D$24,MATCH($E158,'Rules &amp; Lists'!$A$5:$A$24,0)),"")="Grade",$J158=""),"Missing evidence grade",""),IF(AND($E158&lt;&gt;"",$H158="Yes",IFERROR(INDEX('Rules &amp; Lists'!$D$5:$D$24,MATCH($E158,'Rules &amp; Lists'!$A$5:$A$24,0)),"")="Score",$K158=""),"Missing evidence score","")))</f>
        <v/>
      </c>
    </row>
    <row r="159">
      <c r="A159" s="18" t="n"/>
      <c r="B159" s="18" t="n"/>
      <c r="C159" s="19" t="n"/>
      <c r="D159" s="18" t="n"/>
      <c r="E159" s="18" t="n"/>
      <c r="F159" s="20">
        <f>IF($A159="","",IF($E159="","",IFERROR(INDEX('Rules &amp; Lists'!$B$5:$B$24,MATCH($E159,'Rules &amp; Lists'!$A$5:$A$24,0)),"Unknown Route")))</f>
        <v/>
      </c>
      <c r="G159" s="21">
        <f>IF($A159="","",IF($E159="","",IFERROR(INDEX('Rules &amp; Lists'!$H$5:$H$24,MATCH($E159,'Rules &amp; Lists'!$A$5:$A$24,0)),"Rule not found")))</f>
        <v/>
      </c>
      <c r="H159" s="18" t="n"/>
      <c r="I159" s="19" t="n"/>
      <c r="J159" s="18" t="n"/>
      <c r="K159" s="22" t="n"/>
      <c r="L159" s="18" t="n"/>
      <c r="M159" s="18" t="n"/>
      <c r="N159" s="18" t="n"/>
      <c r="O159" s="19" t="n"/>
      <c r="P159" s="23">
        <f>IF(OR($A159="",$I159="",$E159=""),"",IFERROR(IF(INDEX('Rules &amp; Lists'!$G$5:$G$24,MATCH($E159,'Rules &amp; Lists'!$A$5:$A$24,0))=0,"",EDATE($I159,INDEX('Rules &amp; Lists'!$G$5:$G$24,MATCH($E159,'Rules &amp; Lists'!$A$5:$A$24,0)))),""))</f>
        <v/>
      </c>
      <c r="Q159" s="24">
        <f>IF(OR($A159="",$C159=""),"",MAX(0,IF($O159&lt;&gt;"",$O159-$C159,TODAY()-$C159)))</f>
        <v/>
      </c>
      <c r="R159" s="20">
        <f>IF($A159="","",IF($E159="","Route Needed",IF($H159&lt;&gt;"Yes","Evidence Needed",IF($N159="On Hold","On Hold",IF(AND($P159&lt;&gt;"",$P159&lt;TODAY()),"Expired",IF($N159&lt;&gt;"Complete","Pending Review",IF($L159="Meets","Cleared",IF($L159="Does Not Meet","Not Cleared","Pending Review"))))))))</f>
        <v/>
      </c>
      <c r="S159" s="19" t="n"/>
      <c r="T159" s="25" t="n"/>
      <c r="U159" s="21">
        <f>IF($A159="","",TEXTJOIN(", ",TRUE,IF(COUNTIF($A$6:$A$205,$A159)&gt;1,"Duplicate Request ID",""),IF($B159="","Missing learner alias",""),IF($C159="","Missing request date",""),IF($D159="","Missing term",""),IF($E159="","Missing route",""),IF($F159="Unknown Route","Route not found",""),IF($H159="","Missing evidence received value",""),IF(AND($H159="Yes",$I159=""),"Missing evidence date",""),IF(AND($H159="No",$I159&lt;&gt;""),"Evidence date entered when evidence is No",""),IF(AND($H159="Yes",$L159=""),"Missing evidence assessment",""),IF(AND($N159="Complete",$O159=""),"Missing decision date",""),IF(AND($O159&lt;&gt;"",$N159&lt;&gt;"Complete"),"Decision date entered before review is Complete",""),IF(AND($L159="Meets",$H159&lt;&gt;"Yes"),"Meets assessment requires received evidence",""),IF(AND($L159="Does Not Meet",$H159&lt;&gt;"Yes"),"Does Not Meet assessment requires received evidence",""),IF(AND($N159="Complete",$L159="Pending"),"Complete review cannot have Pending assessment",""),IF(AND($C159&lt;&gt;"",$I159&lt;&gt;"",$I159&lt;$C159),"Evidence date precedes request date",""),IF(AND($C159&lt;&gt;"",$O159&lt;&gt;"",$O159&lt;$C159),"Decision date precedes request date",""),IF(AND($S159&lt;&gt;"",$S159&lt;$C159),"Follow-up date precedes request date",""),IF(AND($E159&lt;&gt;"",$H159="Yes",IFERROR(INDEX('Rules &amp; Lists'!$D$5:$D$24,MATCH($E159,'Rules &amp; Lists'!$A$5:$A$24,0)),"")="Grade",$J159=""),"Missing evidence grade",""),IF(AND($E159&lt;&gt;"",$H159="Yes",IFERROR(INDEX('Rules &amp; Lists'!$D$5:$D$24,MATCH($E159,'Rules &amp; Lists'!$A$5:$A$24,0)),"")="Score",$K159=""),"Missing evidence score","")))</f>
        <v/>
      </c>
    </row>
    <row r="160">
      <c r="A160" s="18" t="n"/>
      <c r="B160" s="18" t="n"/>
      <c r="C160" s="19" t="n"/>
      <c r="D160" s="18" t="n"/>
      <c r="E160" s="18" t="n"/>
      <c r="F160" s="20">
        <f>IF($A160="","",IF($E160="","",IFERROR(INDEX('Rules &amp; Lists'!$B$5:$B$24,MATCH($E160,'Rules &amp; Lists'!$A$5:$A$24,0)),"Unknown Route")))</f>
        <v/>
      </c>
      <c r="G160" s="21">
        <f>IF($A160="","",IF($E160="","",IFERROR(INDEX('Rules &amp; Lists'!$H$5:$H$24,MATCH($E160,'Rules &amp; Lists'!$A$5:$A$24,0)),"Rule not found")))</f>
        <v/>
      </c>
      <c r="H160" s="18" t="n"/>
      <c r="I160" s="19" t="n"/>
      <c r="J160" s="18" t="n"/>
      <c r="K160" s="22" t="n"/>
      <c r="L160" s="18" t="n"/>
      <c r="M160" s="18" t="n"/>
      <c r="N160" s="18" t="n"/>
      <c r="O160" s="19" t="n"/>
      <c r="P160" s="23">
        <f>IF(OR($A160="",$I160="",$E160=""),"",IFERROR(IF(INDEX('Rules &amp; Lists'!$G$5:$G$24,MATCH($E160,'Rules &amp; Lists'!$A$5:$A$24,0))=0,"",EDATE($I160,INDEX('Rules &amp; Lists'!$G$5:$G$24,MATCH($E160,'Rules &amp; Lists'!$A$5:$A$24,0)))),""))</f>
        <v/>
      </c>
      <c r="Q160" s="24">
        <f>IF(OR($A160="",$C160=""),"",MAX(0,IF($O160&lt;&gt;"",$O160-$C160,TODAY()-$C160)))</f>
        <v/>
      </c>
      <c r="R160" s="20">
        <f>IF($A160="","",IF($E160="","Route Needed",IF($H160&lt;&gt;"Yes","Evidence Needed",IF($N160="On Hold","On Hold",IF(AND($P160&lt;&gt;"",$P160&lt;TODAY()),"Expired",IF($N160&lt;&gt;"Complete","Pending Review",IF($L160="Meets","Cleared",IF($L160="Does Not Meet","Not Cleared","Pending Review"))))))))</f>
        <v/>
      </c>
      <c r="S160" s="19" t="n"/>
      <c r="T160" s="25" t="n"/>
      <c r="U160" s="21">
        <f>IF($A160="","",TEXTJOIN(", ",TRUE,IF(COUNTIF($A$6:$A$205,$A160)&gt;1,"Duplicate Request ID",""),IF($B160="","Missing learner alias",""),IF($C160="","Missing request date",""),IF($D160="","Missing term",""),IF($E160="","Missing route",""),IF($F160="Unknown Route","Route not found",""),IF($H160="","Missing evidence received value",""),IF(AND($H160="Yes",$I160=""),"Missing evidence date",""),IF(AND($H160="No",$I160&lt;&gt;""),"Evidence date entered when evidence is No",""),IF(AND($H160="Yes",$L160=""),"Missing evidence assessment",""),IF(AND($N160="Complete",$O160=""),"Missing decision date",""),IF(AND($O160&lt;&gt;"",$N160&lt;&gt;"Complete"),"Decision date entered before review is Complete",""),IF(AND($L160="Meets",$H160&lt;&gt;"Yes"),"Meets assessment requires received evidence",""),IF(AND($L160="Does Not Meet",$H160&lt;&gt;"Yes"),"Does Not Meet assessment requires received evidence",""),IF(AND($N160="Complete",$L160="Pending"),"Complete review cannot have Pending assessment",""),IF(AND($C160&lt;&gt;"",$I160&lt;&gt;"",$I160&lt;$C160),"Evidence date precedes request date",""),IF(AND($C160&lt;&gt;"",$O160&lt;&gt;"",$O160&lt;$C160),"Decision date precedes request date",""),IF(AND($S160&lt;&gt;"",$S160&lt;$C160),"Follow-up date precedes request date",""),IF(AND($E160&lt;&gt;"",$H160="Yes",IFERROR(INDEX('Rules &amp; Lists'!$D$5:$D$24,MATCH($E160,'Rules &amp; Lists'!$A$5:$A$24,0)),"")="Grade",$J160=""),"Missing evidence grade",""),IF(AND($E160&lt;&gt;"",$H160="Yes",IFERROR(INDEX('Rules &amp; Lists'!$D$5:$D$24,MATCH($E160,'Rules &amp; Lists'!$A$5:$A$24,0)),"")="Score",$K160=""),"Missing evidence score","")))</f>
        <v/>
      </c>
    </row>
    <row r="161">
      <c r="A161" s="18" t="n"/>
      <c r="B161" s="18" t="n"/>
      <c r="C161" s="19" t="n"/>
      <c r="D161" s="18" t="n"/>
      <c r="E161" s="18" t="n"/>
      <c r="F161" s="20">
        <f>IF($A161="","",IF($E161="","",IFERROR(INDEX('Rules &amp; Lists'!$B$5:$B$24,MATCH($E161,'Rules &amp; Lists'!$A$5:$A$24,0)),"Unknown Route")))</f>
        <v/>
      </c>
      <c r="G161" s="21">
        <f>IF($A161="","",IF($E161="","",IFERROR(INDEX('Rules &amp; Lists'!$H$5:$H$24,MATCH($E161,'Rules &amp; Lists'!$A$5:$A$24,0)),"Rule not found")))</f>
        <v/>
      </c>
      <c r="H161" s="18" t="n"/>
      <c r="I161" s="19" t="n"/>
      <c r="J161" s="18" t="n"/>
      <c r="K161" s="22" t="n"/>
      <c r="L161" s="18" t="n"/>
      <c r="M161" s="18" t="n"/>
      <c r="N161" s="18" t="n"/>
      <c r="O161" s="19" t="n"/>
      <c r="P161" s="23">
        <f>IF(OR($A161="",$I161="",$E161=""),"",IFERROR(IF(INDEX('Rules &amp; Lists'!$G$5:$G$24,MATCH($E161,'Rules &amp; Lists'!$A$5:$A$24,0))=0,"",EDATE($I161,INDEX('Rules &amp; Lists'!$G$5:$G$24,MATCH($E161,'Rules &amp; Lists'!$A$5:$A$24,0)))),""))</f>
        <v/>
      </c>
      <c r="Q161" s="24">
        <f>IF(OR($A161="",$C161=""),"",MAX(0,IF($O161&lt;&gt;"",$O161-$C161,TODAY()-$C161)))</f>
        <v/>
      </c>
      <c r="R161" s="20">
        <f>IF($A161="","",IF($E161="","Route Needed",IF($H161&lt;&gt;"Yes","Evidence Needed",IF($N161="On Hold","On Hold",IF(AND($P161&lt;&gt;"",$P161&lt;TODAY()),"Expired",IF($N161&lt;&gt;"Complete","Pending Review",IF($L161="Meets","Cleared",IF($L161="Does Not Meet","Not Cleared","Pending Review"))))))))</f>
        <v/>
      </c>
      <c r="S161" s="19" t="n"/>
      <c r="T161" s="25" t="n"/>
      <c r="U161" s="21">
        <f>IF($A161="","",TEXTJOIN(", ",TRUE,IF(COUNTIF($A$6:$A$205,$A161)&gt;1,"Duplicate Request ID",""),IF($B161="","Missing learner alias",""),IF($C161="","Missing request date",""),IF($D161="","Missing term",""),IF($E161="","Missing route",""),IF($F161="Unknown Route","Route not found",""),IF($H161="","Missing evidence received value",""),IF(AND($H161="Yes",$I161=""),"Missing evidence date",""),IF(AND($H161="No",$I161&lt;&gt;""),"Evidence date entered when evidence is No",""),IF(AND($H161="Yes",$L161=""),"Missing evidence assessment",""),IF(AND($N161="Complete",$O161=""),"Missing decision date",""),IF(AND($O161&lt;&gt;"",$N161&lt;&gt;"Complete"),"Decision date entered before review is Complete",""),IF(AND($L161="Meets",$H161&lt;&gt;"Yes"),"Meets assessment requires received evidence",""),IF(AND($L161="Does Not Meet",$H161&lt;&gt;"Yes"),"Does Not Meet assessment requires received evidence",""),IF(AND($N161="Complete",$L161="Pending"),"Complete review cannot have Pending assessment",""),IF(AND($C161&lt;&gt;"",$I161&lt;&gt;"",$I161&lt;$C161),"Evidence date precedes request date",""),IF(AND($C161&lt;&gt;"",$O161&lt;&gt;"",$O161&lt;$C161),"Decision date precedes request date",""),IF(AND($S161&lt;&gt;"",$S161&lt;$C161),"Follow-up date precedes request date",""),IF(AND($E161&lt;&gt;"",$H161="Yes",IFERROR(INDEX('Rules &amp; Lists'!$D$5:$D$24,MATCH($E161,'Rules &amp; Lists'!$A$5:$A$24,0)),"")="Grade",$J161=""),"Missing evidence grade",""),IF(AND($E161&lt;&gt;"",$H161="Yes",IFERROR(INDEX('Rules &amp; Lists'!$D$5:$D$24,MATCH($E161,'Rules &amp; Lists'!$A$5:$A$24,0)),"")="Score",$K161=""),"Missing evidence score","")))</f>
        <v/>
      </c>
    </row>
    <row r="162">
      <c r="A162" s="18" t="n"/>
      <c r="B162" s="18" t="n"/>
      <c r="C162" s="19" t="n"/>
      <c r="D162" s="18" t="n"/>
      <c r="E162" s="18" t="n"/>
      <c r="F162" s="20">
        <f>IF($A162="","",IF($E162="","",IFERROR(INDEX('Rules &amp; Lists'!$B$5:$B$24,MATCH($E162,'Rules &amp; Lists'!$A$5:$A$24,0)),"Unknown Route")))</f>
        <v/>
      </c>
      <c r="G162" s="21">
        <f>IF($A162="","",IF($E162="","",IFERROR(INDEX('Rules &amp; Lists'!$H$5:$H$24,MATCH($E162,'Rules &amp; Lists'!$A$5:$A$24,0)),"Rule not found")))</f>
        <v/>
      </c>
      <c r="H162" s="18" t="n"/>
      <c r="I162" s="19" t="n"/>
      <c r="J162" s="18" t="n"/>
      <c r="K162" s="22" t="n"/>
      <c r="L162" s="18" t="n"/>
      <c r="M162" s="18" t="n"/>
      <c r="N162" s="18" t="n"/>
      <c r="O162" s="19" t="n"/>
      <c r="P162" s="23">
        <f>IF(OR($A162="",$I162="",$E162=""),"",IFERROR(IF(INDEX('Rules &amp; Lists'!$G$5:$G$24,MATCH($E162,'Rules &amp; Lists'!$A$5:$A$24,0))=0,"",EDATE($I162,INDEX('Rules &amp; Lists'!$G$5:$G$24,MATCH($E162,'Rules &amp; Lists'!$A$5:$A$24,0)))),""))</f>
        <v/>
      </c>
      <c r="Q162" s="24">
        <f>IF(OR($A162="",$C162=""),"",MAX(0,IF($O162&lt;&gt;"",$O162-$C162,TODAY()-$C162)))</f>
        <v/>
      </c>
      <c r="R162" s="20">
        <f>IF($A162="","",IF($E162="","Route Needed",IF($H162&lt;&gt;"Yes","Evidence Needed",IF($N162="On Hold","On Hold",IF(AND($P162&lt;&gt;"",$P162&lt;TODAY()),"Expired",IF($N162&lt;&gt;"Complete","Pending Review",IF($L162="Meets","Cleared",IF($L162="Does Not Meet","Not Cleared","Pending Review"))))))))</f>
        <v/>
      </c>
      <c r="S162" s="19" t="n"/>
      <c r="T162" s="25" t="n"/>
      <c r="U162" s="21">
        <f>IF($A162="","",TEXTJOIN(", ",TRUE,IF(COUNTIF($A$6:$A$205,$A162)&gt;1,"Duplicate Request ID",""),IF($B162="","Missing learner alias",""),IF($C162="","Missing request date",""),IF($D162="","Missing term",""),IF($E162="","Missing route",""),IF($F162="Unknown Route","Route not found",""),IF($H162="","Missing evidence received value",""),IF(AND($H162="Yes",$I162=""),"Missing evidence date",""),IF(AND($H162="No",$I162&lt;&gt;""),"Evidence date entered when evidence is No",""),IF(AND($H162="Yes",$L162=""),"Missing evidence assessment",""),IF(AND($N162="Complete",$O162=""),"Missing decision date",""),IF(AND($O162&lt;&gt;"",$N162&lt;&gt;"Complete"),"Decision date entered before review is Complete",""),IF(AND($L162="Meets",$H162&lt;&gt;"Yes"),"Meets assessment requires received evidence",""),IF(AND($L162="Does Not Meet",$H162&lt;&gt;"Yes"),"Does Not Meet assessment requires received evidence",""),IF(AND($N162="Complete",$L162="Pending"),"Complete review cannot have Pending assessment",""),IF(AND($C162&lt;&gt;"",$I162&lt;&gt;"",$I162&lt;$C162),"Evidence date precedes request date",""),IF(AND($C162&lt;&gt;"",$O162&lt;&gt;"",$O162&lt;$C162),"Decision date precedes request date",""),IF(AND($S162&lt;&gt;"",$S162&lt;$C162),"Follow-up date precedes request date",""),IF(AND($E162&lt;&gt;"",$H162="Yes",IFERROR(INDEX('Rules &amp; Lists'!$D$5:$D$24,MATCH($E162,'Rules &amp; Lists'!$A$5:$A$24,0)),"")="Grade",$J162=""),"Missing evidence grade",""),IF(AND($E162&lt;&gt;"",$H162="Yes",IFERROR(INDEX('Rules &amp; Lists'!$D$5:$D$24,MATCH($E162,'Rules &amp; Lists'!$A$5:$A$24,0)),"")="Score",$K162=""),"Missing evidence score","")))</f>
        <v/>
      </c>
    </row>
    <row r="163">
      <c r="A163" s="18" t="n"/>
      <c r="B163" s="18" t="n"/>
      <c r="C163" s="19" t="n"/>
      <c r="D163" s="18" t="n"/>
      <c r="E163" s="18" t="n"/>
      <c r="F163" s="20">
        <f>IF($A163="","",IF($E163="","",IFERROR(INDEX('Rules &amp; Lists'!$B$5:$B$24,MATCH($E163,'Rules &amp; Lists'!$A$5:$A$24,0)),"Unknown Route")))</f>
        <v/>
      </c>
      <c r="G163" s="21">
        <f>IF($A163="","",IF($E163="","",IFERROR(INDEX('Rules &amp; Lists'!$H$5:$H$24,MATCH($E163,'Rules &amp; Lists'!$A$5:$A$24,0)),"Rule not found")))</f>
        <v/>
      </c>
      <c r="H163" s="18" t="n"/>
      <c r="I163" s="19" t="n"/>
      <c r="J163" s="18" t="n"/>
      <c r="K163" s="22" t="n"/>
      <c r="L163" s="18" t="n"/>
      <c r="M163" s="18" t="n"/>
      <c r="N163" s="18" t="n"/>
      <c r="O163" s="19" t="n"/>
      <c r="P163" s="23">
        <f>IF(OR($A163="",$I163="",$E163=""),"",IFERROR(IF(INDEX('Rules &amp; Lists'!$G$5:$G$24,MATCH($E163,'Rules &amp; Lists'!$A$5:$A$24,0))=0,"",EDATE($I163,INDEX('Rules &amp; Lists'!$G$5:$G$24,MATCH($E163,'Rules &amp; Lists'!$A$5:$A$24,0)))),""))</f>
        <v/>
      </c>
      <c r="Q163" s="24">
        <f>IF(OR($A163="",$C163=""),"",MAX(0,IF($O163&lt;&gt;"",$O163-$C163,TODAY()-$C163)))</f>
        <v/>
      </c>
      <c r="R163" s="20">
        <f>IF($A163="","",IF($E163="","Route Needed",IF($H163&lt;&gt;"Yes","Evidence Needed",IF($N163="On Hold","On Hold",IF(AND($P163&lt;&gt;"",$P163&lt;TODAY()),"Expired",IF($N163&lt;&gt;"Complete","Pending Review",IF($L163="Meets","Cleared",IF($L163="Does Not Meet","Not Cleared","Pending Review"))))))))</f>
        <v/>
      </c>
      <c r="S163" s="19" t="n"/>
      <c r="T163" s="25" t="n"/>
      <c r="U163" s="21">
        <f>IF($A163="","",TEXTJOIN(", ",TRUE,IF(COUNTIF($A$6:$A$205,$A163)&gt;1,"Duplicate Request ID",""),IF($B163="","Missing learner alias",""),IF($C163="","Missing request date",""),IF($D163="","Missing term",""),IF($E163="","Missing route",""),IF($F163="Unknown Route","Route not found",""),IF($H163="","Missing evidence received value",""),IF(AND($H163="Yes",$I163=""),"Missing evidence date",""),IF(AND($H163="No",$I163&lt;&gt;""),"Evidence date entered when evidence is No",""),IF(AND($H163="Yes",$L163=""),"Missing evidence assessment",""),IF(AND($N163="Complete",$O163=""),"Missing decision date",""),IF(AND($O163&lt;&gt;"",$N163&lt;&gt;"Complete"),"Decision date entered before review is Complete",""),IF(AND($L163="Meets",$H163&lt;&gt;"Yes"),"Meets assessment requires received evidence",""),IF(AND($L163="Does Not Meet",$H163&lt;&gt;"Yes"),"Does Not Meet assessment requires received evidence",""),IF(AND($N163="Complete",$L163="Pending"),"Complete review cannot have Pending assessment",""),IF(AND($C163&lt;&gt;"",$I163&lt;&gt;"",$I163&lt;$C163),"Evidence date precedes request date",""),IF(AND($C163&lt;&gt;"",$O163&lt;&gt;"",$O163&lt;$C163),"Decision date precedes request date",""),IF(AND($S163&lt;&gt;"",$S163&lt;$C163),"Follow-up date precedes request date",""),IF(AND($E163&lt;&gt;"",$H163="Yes",IFERROR(INDEX('Rules &amp; Lists'!$D$5:$D$24,MATCH($E163,'Rules &amp; Lists'!$A$5:$A$24,0)),"")="Grade",$J163=""),"Missing evidence grade",""),IF(AND($E163&lt;&gt;"",$H163="Yes",IFERROR(INDEX('Rules &amp; Lists'!$D$5:$D$24,MATCH($E163,'Rules &amp; Lists'!$A$5:$A$24,0)),"")="Score",$K163=""),"Missing evidence score","")))</f>
        <v/>
      </c>
    </row>
    <row r="164">
      <c r="A164" s="18" t="n"/>
      <c r="B164" s="18" t="n"/>
      <c r="C164" s="19" t="n"/>
      <c r="D164" s="18" t="n"/>
      <c r="E164" s="18" t="n"/>
      <c r="F164" s="20">
        <f>IF($A164="","",IF($E164="","",IFERROR(INDEX('Rules &amp; Lists'!$B$5:$B$24,MATCH($E164,'Rules &amp; Lists'!$A$5:$A$24,0)),"Unknown Route")))</f>
        <v/>
      </c>
      <c r="G164" s="21">
        <f>IF($A164="","",IF($E164="","",IFERROR(INDEX('Rules &amp; Lists'!$H$5:$H$24,MATCH($E164,'Rules &amp; Lists'!$A$5:$A$24,0)),"Rule not found")))</f>
        <v/>
      </c>
      <c r="H164" s="18" t="n"/>
      <c r="I164" s="19" t="n"/>
      <c r="J164" s="18" t="n"/>
      <c r="K164" s="22" t="n"/>
      <c r="L164" s="18" t="n"/>
      <c r="M164" s="18" t="n"/>
      <c r="N164" s="18" t="n"/>
      <c r="O164" s="19" t="n"/>
      <c r="P164" s="23">
        <f>IF(OR($A164="",$I164="",$E164=""),"",IFERROR(IF(INDEX('Rules &amp; Lists'!$G$5:$G$24,MATCH($E164,'Rules &amp; Lists'!$A$5:$A$24,0))=0,"",EDATE($I164,INDEX('Rules &amp; Lists'!$G$5:$G$24,MATCH($E164,'Rules &amp; Lists'!$A$5:$A$24,0)))),""))</f>
        <v/>
      </c>
      <c r="Q164" s="24">
        <f>IF(OR($A164="",$C164=""),"",MAX(0,IF($O164&lt;&gt;"",$O164-$C164,TODAY()-$C164)))</f>
        <v/>
      </c>
      <c r="R164" s="20">
        <f>IF($A164="","",IF($E164="","Route Needed",IF($H164&lt;&gt;"Yes","Evidence Needed",IF($N164="On Hold","On Hold",IF(AND($P164&lt;&gt;"",$P164&lt;TODAY()),"Expired",IF($N164&lt;&gt;"Complete","Pending Review",IF($L164="Meets","Cleared",IF($L164="Does Not Meet","Not Cleared","Pending Review"))))))))</f>
        <v/>
      </c>
      <c r="S164" s="19" t="n"/>
      <c r="T164" s="25" t="n"/>
      <c r="U164" s="21">
        <f>IF($A164="","",TEXTJOIN(", ",TRUE,IF(COUNTIF($A$6:$A$205,$A164)&gt;1,"Duplicate Request ID",""),IF($B164="","Missing learner alias",""),IF($C164="","Missing request date",""),IF($D164="","Missing term",""),IF($E164="","Missing route",""),IF($F164="Unknown Route","Route not found",""),IF($H164="","Missing evidence received value",""),IF(AND($H164="Yes",$I164=""),"Missing evidence date",""),IF(AND($H164="No",$I164&lt;&gt;""),"Evidence date entered when evidence is No",""),IF(AND($H164="Yes",$L164=""),"Missing evidence assessment",""),IF(AND($N164="Complete",$O164=""),"Missing decision date",""),IF(AND($O164&lt;&gt;"",$N164&lt;&gt;"Complete"),"Decision date entered before review is Complete",""),IF(AND($L164="Meets",$H164&lt;&gt;"Yes"),"Meets assessment requires received evidence",""),IF(AND($L164="Does Not Meet",$H164&lt;&gt;"Yes"),"Does Not Meet assessment requires received evidence",""),IF(AND($N164="Complete",$L164="Pending"),"Complete review cannot have Pending assessment",""),IF(AND($C164&lt;&gt;"",$I164&lt;&gt;"",$I164&lt;$C164),"Evidence date precedes request date",""),IF(AND($C164&lt;&gt;"",$O164&lt;&gt;"",$O164&lt;$C164),"Decision date precedes request date",""),IF(AND($S164&lt;&gt;"",$S164&lt;$C164),"Follow-up date precedes request date",""),IF(AND($E164&lt;&gt;"",$H164="Yes",IFERROR(INDEX('Rules &amp; Lists'!$D$5:$D$24,MATCH($E164,'Rules &amp; Lists'!$A$5:$A$24,0)),"")="Grade",$J164=""),"Missing evidence grade",""),IF(AND($E164&lt;&gt;"",$H164="Yes",IFERROR(INDEX('Rules &amp; Lists'!$D$5:$D$24,MATCH($E164,'Rules &amp; Lists'!$A$5:$A$24,0)),"")="Score",$K164=""),"Missing evidence score","")))</f>
        <v/>
      </c>
    </row>
    <row r="165">
      <c r="A165" s="18" t="n"/>
      <c r="B165" s="18" t="n"/>
      <c r="C165" s="19" t="n"/>
      <c r="D165" s="18" t="n"/>
      <c r="E165" s="18" t="n"/>
      <c r="F165" s="20">
        <f>IF($A165="","",IF($E165="","",IFERROR(INDEX('Rules &amp; Lists'!$B$5:$B$24,MATCH($E165,'Rules &amp; Lists'!$A$5:$A$24,0)),"Unknown Route")))</f>
        <v/>
      </c>
      <c r="G165" s="21">
        <f>IF($A165="","",IF($E165="","",IFERROR(INDEX('Rules &amp; Lists'!$H$5:$H$24,MATCH($E165,'Rules &amp; Lists'!$A$5:$A$24,0)),"Rule not found")))</f>
        <v/>
      </c>
      <c r="H165" s="18" t="n"/>
      <c r="I165" s="19" t="n"/>
      <c r="J165" s="18" t="n"/>
      <c r="K165" s="22" t="n"/>
      <c r="L165" s="18" t="n"/>
      <c r="M165" s="18" t="n"/>
      <c r="N165" s="18" t="n"/>
      <c r="O165" s="19" t="n"/>
      <c r="P165" s="23">
        <f>IF(OR($A165="",$I165="",$E165=""),"",IFERROR(IF(INDEX('Rules &amp; Lists'!$G$5:$G$24,MATCH($E165,'Rules &amp; Lists'!$A$5:$A$24,0))=0,"",EDATE($I165,INDEX('Rules &amp; Lists'!$G$5:$G$24,MATCH($E165,'Rules &amp; Lists'!$A$5:$A$24,0)))),""))</f>
        <v/>
      </c>
      <c r="Q165" s="24">
        <f>IF(OR($A165="",$C165=""),"",MAX(0,IF($O165&lt;&gt;"",$O165-$C165,TODAY()-$C165)))</f>
        <v/>
      </c>
      <c r="R165" s="20">
        <f>IF($A165="","",IF($E165="","Route Needed",IF($H165&lt;&gt;"Yes","Evidence Needed",IF($N165="On Hold","On Hold",IF(AND($P165&lt;&gt;"",$P165&lt;TODAY()),"Expired",IF($N165&lt;&gt;"Complete","Pending Review",IF($L165="Meets","Cleared",IF($L165="Does Not Meet","Not Cleared","Pending Review"))))))))</f>
        <v/>
      </c>
      <c r="S165" s="19" t="n"/>
      <c r="T165" s="25" t="n"/>
      <c r="U165" s="21">
        <f>IF($A165="","",TEXTJOIN(", ",TRUE,IF(COUNTIF($A$6:$A$205,$A165)&gt;1,"Duplicate Request ID",""),IF($B165="","Missing learner alias",""),IF($C165="","Missing request date",""),IF($D165="","Missing term",""),IF($E165="","Missing route",""),IF($F165="Unknown Route","Route not found",""),IF($H165="","Missing evidence received value",""),IF(AND($H165="Yes",$I165=""),"Missing evidence date",""),IF(AND($H165="No",$I165&lt;&gt;""),"Evidence date entered when evidence is No",""),IF(AND($H165="Yes",$L165=""),"Missing evidence assessment",""),IF(AND($N165="Complete",$O165=""),"Missing decision date",""),IF(AND($O165&lt;&gt;"",$N165&lt;&gt;"Complete"),"Decision date entered before review is Complete",""),IF(AND($L165="Meets",$H165&lt;&gt;"Yes"),"Meets assessment requires received evidence",""),IF(AND($L165="Does Not Meet",$H165&lt;&gt;"Yes"),"Does Not Meet assessment requires received evidence",""),IF(AND($N165="Complete",$L165="Pending"),"Complete review cannot have Pending assessment",""),IF(AND($C165&lt;&gt;"",$I165&lt;&gt;"",$I165&lt;$C165),"Evidence date precedes request date",""),IF(AND($C165&lt;&gt;"",$O165&lt;&gt;"",$O165&lt;$C165),"Decision date precedes request date",""),IF(AND($S165&lt;&gt;"",$S165&lt;$C165),"Follow-up date precedes request date",""),IF(AND($E165&lt;&gt;"",$H165="Yes",IFERROR(INDEX('Rules &amp; Lists'!$D$5:$D$24,MATCH($E165,'Rules &amp; Lists'!$A$5:$A$24,0)),"")="Grade",$J165=""),"Missing evidence grade",""),IF(AND($E165&lt;&gt;"",$H165="Yes",IFERROR(INDEX('Rules &amp; Lists'!$D$5:$D$24,MATCH($E165,'Rules &amp; Lists'!$A$5:$A$24,0)),"")="Score",$K165=""),"Missing evidence score","")))</f>
        <v/>
      </c>
    </row>
    <row r="166">
      <c r="A166" s="18" t="n"/>
      <c r="B166" s="18" t="n"/>
      <c r="C166" s="19" t="n"/>
      <c r="D166" s="18" t="n"/>
      <c r="E166" s="18" t="n"/>
      <c r="F166" s="20">
        <f>IF($A166="","",IF($E166="","",IFERROR(INDEX('Rules &amp; Lists'!$B$5:$B$24,MATCH($E166,'Rules &amp; Lists'!$A$5:$A$24,0)),"Unknown Route")))</f>
        <v/>
      </c>
      <c r="G166" s="21">
        <f>IF($A166="","",IF($E166="","",IFERROR(INDEX('Rules &amp; Lists'!$H$5:$H$24,MATCH($E166,'Rules &amp; Lists'!$A$5:$A$24,0)),"Rule not found")))</f>
        <v/>
      </c>
      <c r="H166" s="18" t="n"/>
      <c r="I166" s="19" t="n"/>
      <c r="J166" s="18" t="n"/>
      <c r="K166" s="22" t="n"/>
      <c r="L166" s="18" t="n"/>
      <c r="M166" s="18" t="n"/>
      <c r="N166" s="18" t="n"/>
      <c r="O166" s="19" t="n"/>
      <c r="P166" s="23">
        <f>IF(OR($A166="",$I166="",$E166=""),"",IFERROR(IF(INDEX('Rules &amp; Lists'!$G$5:$G$24,MATCH($E166,'Rules &amp; Lists'!$A$5:$A$24,0))=0,"",EDATE($I166,INDEX('Rules &amp; Lists'!$G$5:$G$24,MATCH($E166,'Rules &amp; Lists'!$A$5:$A$24,0)))),""))</f>
        <v/>
      </c>
      <c r="Q166" s="24">
        <f>IF(OR($A166="",$C166=""),"",MAX(0,IF($O166&lt;&gt;"",$O166-$C166,TODAY()-$C166)))</f>
        <v/>
      </c>
      <c r="R166" s="20">
        <f>IF($A166="","",IF($E166="","Route Needed",IF($H166&lt;&gt;"Yes","Evidence Needed",IF($N166="On Hold","On Hold",IF(AND($P166&lt;&gt;"",$P166&lt;TODAY()),"Expired",IF($N166&lt;&gt;"Complete","Pending Review",IF($L166="Meets","Cleared",IF($L166="Does Not Meet","Not Cleared","Pending Review"))))))))</f>
        <v/>
      </c>
      <c r="S166" s="19" t="n"/>
      <c r="T166" s="25" t="n"/>
      <c r="U166" s="21">
        <f>IF($A166="","",TEXTJOIN(", ",TRUE,IF(COUNTIF($A$6:$A$205,$A166)&gt;1,"Duplicate Request ID",""),IF($B166="","Missing learner alias",""),IF($C166="","Missing request date",""),IF($D166="","Missing term",""),IF($E166="","Missing route",""),IF($F166="Unknown Route","Route not found",""),IF($H166="","Missing evidence received value",""),IF(AND($H166="Yes",$I166=""),"Missing evidence date",""),IF(AND($H166="No",$I166&lt;&gt;""),"Evidence date entered when evidence is No",""),IF(AND($H166="Yes",$L166=""),"Missing evidence assessment",""),IF(AND($N166="Complete",$O166=""),"Missing decision date",""),IF(AND($O166&lt;&gt;"",$N166&lt;&gt;"Complete"),"Decision date entered before review is Complete",""),IF(AND($L166="Meets",$H166&lt;&gt;"Yes"),"Meets assessment requires received evidence",""),IF(AND($L166="Does Not Meet",$H166&lt;&gt;"Yes"),"Does Not Meet assessment requires received evidence",""),IF(AND($N166="Complete",$L166="Pending"),"Complete review cannot have Pending assessment",""),IF(AND($C166&lt;&gt;"",$I166&lt;&gt;"",$I166&lt;$C166),"Evidence date precedes request date",""),IF(AND($C166&lt;&gt;"",$O166&lt;&gt;"",$O166&lt;$C166),"Decision date precedes request date",""),IF(AND($S166&lt;&gt;"",$S166&lt;$C166),"Follow-up date precedes request date",""),IF(AND($E166&lt;&gt;"",$H166="Yes",IFERROR(INDEX('Rules &amp; Lists'!$D$5:$D$24,MATCH($E166,'Rules &amp; Lists'!$A$5:$A$24,0)),"")="Grade",$J166=""),"Missing evidence grade",""),IF(AND($E166&lt;&gt;"",$H166="Yes",IFERROR(INDEX('Rules &amp; Lists'!$D$5:$D$24,MATCH($E166,'Rules &amp; Lists'!$A$5:$A$24,0)),"")="Score",$K166=""),"Missing evidence score","")))</f>
        <v/>
      </c>
    </row>
    <row r="167">
      <c r="A167" s="18" t="n"/>
      <c r="B167" s="18" t="n"/>
      <c r="C167" s="19" t="n"/>
      <c r="D167" s="18" t="n"/>
      <c r="E167" s="18" t="n"/>
      <c r="F167" s="20">
        <f>IF($A167="","",IF($E167="","",IFERROR(INDEX('Rules &amp; Lists'!$B$5:$B$24,MATCH($E167,'Rules &amp; Lists'!$A$5:$A$24,0)),"Unknown Route")))</f>
        <v/>
      </c>
      <c r="G167" s="21">
        <f>IF($A167="","",IF($E167="","",IFERROR(INDEX('Rules &amp; Lists'!$H$5:$H$24,MATCH($E167,'Rules &amp; Lists'!$A$5:$A$24,0)),"Rule not found")))</f>
        <v/>
      </c>
      <c r="H167" s="18" t="n"/>
      <c r="I167" s="19" t="n"/>
      <c r="J167" s="18" t="n"/>
      <c r="K167" s="22" t="n"/>
      <c r="L167" s="18" t="n"/>
      <c r="M167" s="18" t="n"/>
      <c r="N167" s="18" t="n"/>
      <c r="O167" s="19" t="n"/>
      <c r="P167" s="23">
        <f>IF(OR($A167="",$I167="",$E167=""),"",IFERROR(IF(INDEX('Rules &amp; Lists'!$G$5:$G$24,MATCH($E167,'Rules &amp; Lists'!$A$5:$A$24,0))=0,"",EDATE($I167,INDEX('Rules &amp; Lists'!$G$5:$G$24,MATCH($E167,'Rules &amp; Lists'!$A$5:$A$24,0)))),""))</f>
        <v/>
      </c>
      <c r="Q167" s="24">
        <f>IF(OR($A167="",$C167=""),"",MAX(0,IF($O167&lt;&gt;"",$O167-$C167,TODAY()-$C167)))</f>
        <v/>
      </c>
      <c r="R167" s="20">
        <f>IF($A167="","",IF($E167="","Route Needed",IF($H167&lt;&gt;"Yes","Evidence Needed",IF($N167="On Hold","On Hold",IF(AND($P167&lt;&gt;"",$P167&lt;TODAY()),"Expired",IF($N167&lt;&gt;"Complete","Pending Review",IF($L167="Meets","Cleared",IF($L167="Does Not Meet","Not Cleared","Pending Review"))))))))</f>
        <v/>
      </c>
      <c r="S167" s="19" t="n"/>
      <c r="T167" s="25" t="n"/>
      <c r="U167" s="21">
        <f>IF($A167="","",TEXTJOIN(", ",TRUE,IF(COUNTIF($A$6:$A$205,$A167)&gt;1,"Duplicate Request ID",""),IF($B167="","Missing learner alias",""),IF($C167="","Missing request date",""),IF($D167="","Missing term",""),IF($E167="","Missing route",""),IF($F167="Unknown Route","Route not found",""),IF($H167="","Missing evidence received value",""),IF(AND($H167="Yes",$I167=""),"Missing evidence date",""),IF(AND($H167="No",$I167&lt;&gt;""),"Evidence date entered when evidence is No",""),IF(AND($H167="Yes",$L167=""),"Missing evidence assessment",""),IF(AND($N167="Complete",$O167=""),"Missing decision date",""),IF(AND($O167&lt;&gt;"",$N167&lt;&gt;"Complete"),"Decision date entered before review is Complete",""),IF(AND($L167="Meets",$H167&lt;&gt;"Yes"),"Meets assessment requires received evidence",""),IF(AND($L167="Does Not Meet",$H167&lt;&gt;"Yes"),"Does Not Meet assessment requires received evidence",""),IF(AND($N167="Complete",$L167="Pending"),"Complete review cannot have Pending assessment",""),IF(AND($C167&lt;&gt;"",$I167&lt;&gt;"",$I167&lt;$C167),"Evidence date precedes request date",""),IF(AND($C167&lt;&gt;"",$O167&lt;&gt;"",$O167&lt;$C167),"Decision date precedes request date",""),IF(AND($S167&lt;&gt;"",$S167&lt;$C167),"Follow-up date precedes request date",""),IF(AND($E167&lt;&gt;"",$H167="Yes",IFERROR(INDEX('Rules &amp; Lists'!$D$5:$D$24,MATCH($E167,'Rules &amp; Lists'!$A$5:$A$24,0)),"")="Grade",$J167=""),"Missing evidence grade",""),IF(AND($E167&lt;&gt;"",$H167="Yes",IFERROR(INDEX('Rules &amp; Lists'!$D$5:$D$24,MATCH($E167,'Rules &amp; Lists'!$A$5:$A$24,0)),"")="Score",$K167=""),"Missing evidence score","")))</f>
        <v/>
      </c>
    </row>
    <row r="168">
      <c r="A168" s="18" t="n"/>
      <c r="B168" s="18" t="n"/>
      <c r="C168" s="19" t="n"/>
      <c r="D168" s="18" t="n"/>
      <c r="E168" s="18" t="n"/>
      <c r="F168" s="20">
        <f>IF($A168="","",IF($E168="","",IFERROR(INDEX('Rules &amp; Lists'!$B$5:$B$24,MATCH($E168,'Rules &amp; Lists'!$A$5:$A$24,0)),"Unknown Route")))</f>
        <v/>
      </c>
      <c r="G168" s="21">
        <f>IF($A168="","",IF($E168="","",IFERROR(INDEX('Rules &amp; Lists'!$H$5:$H$24,MATCH($E168,'Rules &amp; Lists'!$A$5:$A$24,0)),"Rule not found")))</f>
        <v/>
      </c>
      <c r="H168" s="18" t="n"/>
      <c r="I168" s="19" t="n"/>
      <c r="J168" s="18" t="n"/>
      <c r="K168" s="22" t="n"/>
      <c r="L168" s="18" t="n"/>
      <c r="M168" s="18" t="n"/>
      <c r="N168" s="18" t="n"/>
      <c r="O168" s="19" t="n"/>
      <c r="P168" s="23">
        <f>IF(OR($A168="",$I168="",$E168=""),"",IFERROR(IF(INDEX('Rules &amp; Lists'!$G$5:$G$24,MATCH($E168,'Rules &amp; Lists'!$A$5:$A$24,0))=0,"",EDATE($I168,INDEX('Rules &amp; Lists'!$G$5:$G$24,MATCH($E168,'Rules &amp; Lists'!$A$5:$A$24,0)))),""))</f>
        <v/>
      </c>
      <c r="Q168" s="24">
        <f>IF(OR($A168="",$C168=""),"",MAX(0,IF($O168&lt;&gt;"",$O168-$C168,TODAY()-$C168)))</f>
        <v/>
      </c>
      <c r="R168" s="20">
        <f>IF($A168="","",IF($E168="","Route Needed",IF($H168&lt;&gt;"Yes","Evidence Needed",IF($N168="On Hold","On Hold",IF(AND($P168&lt;&gt;"",$P168&lt;TODAY()),"Expired",IF($N168&lt;&gt;"Complete","Pending Review",IF($L168="Meets","Cleared",IF($L168="Does Not Meet","Not Cleared","Pending Review"))))))))</f>
        <v/>
      </c>
      <c r="S168" s="19" t="n"/>
      <c r="T168" s="25" t="n"/>
      <c r="U168" s="21">
        <f>IF($A168="","",TEXTJOIN(", ",TRUE,IF(COUNTIF($A$6:$A$205,$A168)&gt;1,"Duplicate Request ID",""),IF($B168="","Missing learner alias",""),IF($C168="","Missing request date",""),IF($D168="","Missing term",""),IF($E168="","Missing route",""),IF($F168="Unknown Route","Route not found",""),IF($H168="","Missing evidence received value",""),IF(AND($H168="Yes",$I168=""),"Missing evidence date",""),IF(AND($H168="No",$I168&lt;&gt;""),"Evidence date entered when evidence is No",""),IF(AND($H168="Yes",$L168=""),"Missing evidence assessment",""),IF(AND($N168="Complete",$O168=""),"Missing decision date",""),IF(AND($O168&lt;&gt;"",$N168&lt;&gt;"Complete"),"Decision date entered before review is Complete",""),IF(AND($L168="Meets",$H168&lt;&gt;"Yes"),"Meets assessment requires received evidence",""),IF(AND($L168="Does Not Meet",$H168&lt;&gt;"Yes"),"Does Not Meet assessment requires received evidence",""),IF(AND($N168="Complete",$L168="Pending"),"Complete review cannot have Pending assessment",""),IF(AND($C168&lt;&gt;"",$I168&lt;&gt;"",$I168&lt;$C168),"Evidence date precedes request date",""),IF(AND($C168&lt;&gt;"",$O168&lt;&gt;"",$O168&lt;$C168),"Decision date precedes request date",""),IF(AND($S168&lt;&gt;"",$S168&lt;$C168),"Follow-up date precedes request date",""),IF(AND($E168&lt;&gt;"",$H168="Yes",IFERROR(INDEX('Rules &amp; Lists'!$D$5:$D$24,MATCH($E168,'Rules &amp; Lists'!$A$5:$A$24,0)),"")="Grade",$J168=""),"Missing evidence grade",""),IF(AND($E168&lt;&gt;"",$H168="Yes",IFERROR(INDEX('Rules &amp; Lists'!$D$5:$D$24,MATCH($E168,'Rules &amp; Lists'!$A$5:$A$24,0)),"")="Score",$K168=""),"Missing evidence score","")))</f>
        <v/>
      </c>
    </row>
    <row r="169">
      <c r="A169" s="18" t="n"/>
      <c r="B169" s="18" t="n"/>
      <c r="C169" s="19" t="n"/>
      <c r="D169" s="18" t="n"/>
      <c r="E169" s="18" t="n"/>
      <c r="F169" s="20">
        <f>IF($A169="","",IF($E169="","",IFERROR(INDEX('Rules &amp; Lists'!$B$5:$B$24,MATCH($E169,'Rules &amp; Lists'!$A$5:$A$24,0)),"Unknown Route")))</f>
        <v/>
      </c>
      <c r="G169" s="21">
        <f>IF($A169="","",IF($E169="","",IFERROR(INDEX('Rules &amp; Lists'!$H$5:$H$24,MATCH($E169,'Rules &amp; Lists'!$A$5:$A$24,0)),"Rule not found")))</f>
        <v/>
      </c>
      <c r="H169" s="18" t="n"/>
      <c r="I169" s="19" t="n"/>
      <c r="J169" s="18" t="n"/>
      <c r="K169" s="22" t="n"/>
      <c r="L169" s="18" t="n"/>
      <c r="M169" s="18" t="n"/>
      <c r="N169" s="18" t="n"/>
      <c r="O169" s="19" t="n"/>
      <c r="P169" s="23">
        <f>IF(OR($A169="",$I169="",$E169=""),"",IFERROR(IF(INDEX('Rules &amp; Lists'!$G$5:$G$24,MATCH($E169,'Rules &amp; Lists'!$A$5:$A$24,0))=0,"",EDATE($I169,INDEX('Rules &amp; Lists'!$G$5:$G$24,MATCH($E169,'Rules &amp; Lists'!$A$5:$A$24,0)))),""))</f>
        <v/>
      </c>
      <c r="Q169" s="24">
        <f>IF(OR($A169="",$C169=""),"",MAX(0,IF($O169&lt;&gt;"",$O169-$C169,TODAY()-$C169)))</f>
        <v/>
      </c>
      <c r="R169" s="20">
        <f>IF($A169="","",IF($E169="","Route Needed",IF($H169&lt;&gt;"Yes","Evidence Needed",IF($N169="On Hold","On Hold",IF(AND($P169&lt;&gt;"",$P169&lt;TODAY()),"Expired",IF($N169&lt;&gt;"Complete","Pending Review",IF($L169="Meets","Cleared",IF($L169="Does Not Meet","Not Cleared","Pending Review"))))))))</f>
        <v/>
      </c>
      <c r="S169" s="19" t="n"/>
      <c r="T169" s="25" t="n"/>
      <c r="U169" s="21">
        <f>IF($A169="","",TEXTJOIN(", ",TRUE,IF(COUNTIF($A$6:$A$205,$A169)&gt;1,"Duplicate Request ID",""),IF($B169="","Missing learner alias",""),IF($C169="","Missing request date",""),IF($D169="","Missing term",""),IF($E169="","Missing route",""),IF($F169="Unknown Route","Route not found",""),IF($H169="","Missing evidence received value",""),IF(AND($H169="Yes",$I169=""),"Missing evidence date",""),IF(AND($H169="No",$I169&lt;&gt;""),"Evidence date entered when evidence is No",""),IF(AND($H169="Yes",$L169=""),"Missing evidence assessment",""),IF(AND($N169="Complete",$O169=""),"Missing decision date",""),IF(AND($O169&lt;&gt;"",$N169&lt;&gt;"Complete"),"Decision date entered before review is Complete",""),IF(AND($L169="Meets",$H169&lt;&gt;"Yes"),"Meets assessment requires received evidence",""),IF(AND($L169="Does Not Meet",$H169&lt;&gt;"Yes"),"Does Not Meet assessment requires received evidence",""),IF(AND($N169="Complete",$L169="Pending"),"Complete review cannot have Pending assessment",""),IF(AND($C169&lt;&gt;"",$I169&lt;&gt;"",$I169&lt;$C169),"Evidence date precedes request date",""),IF(AND($C169&lt;&gt;"",$O169&lt;&gt;"",$O169&lt;$C169),"Decision date precedes request date",""),IF(AND($S169&lt;&gt;"",$S169&lt;$C169),"Follow-up date precedes request date",""),IF(AND($E169&lt;&gt;"",$H169="Yes",IFERROR(INDEX('Rules &amp; Lists'!$D$5:$D$24,MATCH($E169,'Rules &amp; Lists'!$A$5:$A$24,0)),"")="Grade",$J169=""),"Missing evidence grade",""),IF(AND($E169&lt;&gt;"",$H169="Yes",IFERROR(INDEX('Rules &amp; Lists'!$D$5:$D$24,MATCH($E169,'Rules &amp; Lists'!$A$5:$A$24,0)),"")="Score",$K169=""),"Missing evidence score","")))</f>
        <v/>
      </c>
    </row>
    <row r="170">
      <c r="A170" s="18" t="n"/>
      <c r="B170" s="18" t="n"/>
      <c r="C170" s="19" t="n"/>
      <c r="D170" s="18" t="n"/>
      <c r="E170" s="18" t="n"/>
      <c r="F170" s="20">
        <f>IF($A170="","",IF($E170="","",IFERROR(INDEX('Rules &amp; Lists'!$B$5:$B$24,MATCH($E170,'Rules &amp; Lists'!$A$5:$A$24,0)),"Unknown Route")))</f>
        <v/>
      </c>
      <c r="G170" s="21">
        <f>IF($A170="","",IF($E170="","",IFERROR(INDEX('Rules &amp; Lists'!$H$5:$H$24,MATCH($E170,'Rules &amp; Lists'!$A$5:$A$24,0)),"Rule not found")))</f>
        <v/>
      </c>
      <c r="H170" s="18" t="n"/>
      <c r="I170" s="19" t="n"/>
      <c r="J170" s="18" t="n"/>
      <c r="K170" s="22" t="n"/>
      <c r="L170" s="18" t="n"/>
      <c r="M170" s="18" t="n"/>
      <c r="N170" s="18" t="n"/>
      <c r="O170" s="19" t="n"/>
      <c r="P170" s="23">
        <f>IF(OR($A170="",$I170="",$E170=""),"",IFERROR(IF(INDEX('Rules &amp; Lists'!$G$5:$G$24,MATCH($E170,'Rules &amp; Lists'!$A$5:$A$24,0))=0,"",EDATE($I170,INDEX('Rules &amp; Lists'!$G$5:$G$24,MATCH($E170,'Rules &amp; Lists'!$A$5:$A$24,0)))),""))</f>
        <v/>
      </c>
      <c r="Q170" s="24">
        <f>IF(OR($A170="",$C170=""),"",MAX(0,IF($O170&lt;&gt;"",$O170-$C170,TODAY()-$C170)))</f>
        <v/>
      </c>
      <c r="R170" s="20">
        <f>IF($A170="","",IF($E170="","Route Needed",IF($H170&lt;&gt;"Yes","Evidence Needed",IF($N170="On Hold","On Hold",IF(AND($P170&lt;&gt;"",$P170&lt;TODAY()),"Expired",IF($N170&lt;&gt;"Complete","Pending Review",IF($L170="Meets","Cleared",IF($L170="Does Not Meet","Not Cleared","Pending Review"))))))))</f>
        <v/>
      </c>
      <c r="S170" s="19" t="n"/>
      <c r="T170" s="25" t="n"/>
      <c r="U170" s="21">
        <f>IF($A170="","",TEXTJOIN(", ",TRUE,IF(COUNTIF($A$6:$A$205,$A170)&gt;1,"Duplicate Request ID",""),IF($B170="","Missing learner alias",""),IF($C170="","Missing request date",""),IF($D170="","Missing term",""),IF($E170="","Missing route",""),IF($F170="Unknown Route","Route not found",""),IF($H170="","Missing evidence received value",""),IF(AND($H170="Yes",$I170=""),"Missing evidence date",""),IF(AND($H170="No",$I170&lt;&gt;""),"Evidence date entered when evidence is No",""),IF(AND($H170="Yes",$L170=""),"Missing evidence assessment",""),IF(AND($N170="Complete",$O170=""),"Missing decision date",""),IF(AND($O170&lt;&gt;"",$N170&lt;&gt;"Complete"),"Decision date entered before review is Complete",""),IF(AND($L170="Meets",$H170&lt;&gt;"Yes"),"Meets assessment requires received evidence",""),IF(AND($L170="Does Not Meet",$H170&lt;&gt;"Yes"),"Does Not Meet assessment requires received evidence",""),IF(AND($N170="Complete",$L170="Pending"),"Complete review cannot have Pending assessment",""),IF(AND($C170&lt;&gt;"",$I170&lt;&gt;"",$I170&lt;$C170),"Evidence date precedes request date",""),IF(AND($C170&lt;&gt;"",$O170&lt;&gt;"",$O170&lt;$C170),"Decision date precedes request date",""),IF(AND($S170&lt;&gt;"",$S170&lt;$C170),"Follow-up date precedes request date",""),IF(AND($E170&lt;&gt;"",$H170="Yes",IFERROR(INDEX('Rules &amp; Lists'!$D$5:$D$24,MATCH($E170,'Rules &amp; Lists'!$A$5:$A$24,0)),"")="Grade",$J170=""),"Missing evidence grade",""),IF(AND($E170&lt;&gt;"",$H170="Yes",IFERROR(INDEX('Rules &amp; Lists'!$D$5:$D$24,MATCH($E170,'Rules &amp; Lists'!$A$5:$A$24,0)),"")="Score",$K170=""),"Missing evidence score","")))</f>
        <v/>
      </c>
    </row>
    <row r="171">
      <c r="A171" s="18" t="n"/>
      <c r="B171" s="18" t="n"/>
      <c r="C171" s="19" t="n"/>
      <c r="D171" s="18" t="n"/>
      <c r="E171" s="18" t="n"/>
      <c r="F171" s="20">
        <f>IF($A171="","",IF($E171="","",IFERROR(INDEX('Rules &amp; Lists'!$B$5:$B$24,MATCH($E171,'Rules &amp; Lists'!$A$5:$A$24,0)),"Unknown Route")))</f>
        <v/>
      </c>
      <c r="G171" s="21">
        <f>IF($A171="","",IF($E171="","",IFERROR(INDEX('Rules &amp; Lists'!$H$5:$H$24,MATCH($E171,'Rules &amp; Lists'!$A$5:$A$24,0)),"Rule not found")))</f>
        <v/>
      </c>
      <c r="H171" s="18" t="n"/>
      <c r="I171" s="19" t="n"/>
      <c r="J171" s="18" t="n"/>
      <c r="K171" s="22" t="n"/>
      <c r="L171" s="18" t="n"/>
      <c r="M171" s="18" t="n"/>
      <c r="N171" s="18" t="n"/>
      <c r="O171" s="19" t="n"/>
      <c r="P171" s="23">
        <f>IF(OR($A171="",$I171="",$E171=""),"",IFERROR(IF(INDEX('Rules &amp; Lists'!$G$5:$G$24,MATCH($E171,'Rules &amp; Lists'!$A$5:$A$24,0))=0,"",EDATE($I171,INDEX('Rules &amp; Lists'!$G$5:$G$24,MATCH($E171,'Rules &amp; Lists'!$A$5:$A$24,0)))),""))</f>
        <v/>
      </c>
      <c r="Q171" s="24">
        <f>IF(OR($A171="",$C171=""),"",MAX(0,IF($O171&lt;&gt;"",$O171-$C171,TODAY()-$C171)))</f>
        <v/>
      </c>
      <c r="R171" s="20">
        <f>IF($A171="","",IF($E171="","Route Needed",IF($H171&lt;&gt;"Yes","Evidence Needed",IF($N171="On Hold","On Hold",IF(AND($P171&lt;&gt;"",$P171&lt;TODAY()),"Expired",IF($N171&lt;&gt;"Complete","Pending Review",IF($L171="Meets","Cleared",IF($L171="Does Not Meet","Not Cleared","Pending Review"))))))))</f>
        <v/>
      </c>
      <c r="S171" s="19" t="n"/>
      <c r="T171" s="25" t="n"/>
      <c r="U171" s="21">
        <f>IF($A171="","",TEXTJOIN(", ",TRUE,IF(COUNTIF($A$6:$A$205,$A171)&gt;1,"Duplicate Request ID",""),IF($B171="","Missing learner alias",""),IF($C171="","Missing request date",""),IF($D171="","Missing term",""),IF($E171="","Missing route",""),IF($F171="Unknown Route","Route not found",""),IF($H171="","Missing evidence received value",""),IF(AND($H171="Yes",$I171=""),"Missing evidence date",""),IF(AND($H171="No",$I171&lt;&gt;""),"Evidence date entered when evidence is No",""),IF(AND($H171="Yes",$L171=""),"Missing evidence assessment",""),IF(AND($N171="Complete",$O171=""),"Missing decision date",""),IF(AND($O171&lt;&gt;"",$N171&lt;&gt;"Complete"),"Decision date entered before review is Complete",""),IF(AND($L171="Meets",$H171&lt;&gt;"Yes"),"Meets assessment requires received evidence",""),IF(AND($L171="Does Not Meet",$H171&lt;&gt;"Yes"),"Does Not Meet assessment requires received evidence",""),IF(AND($N171="Complete",$L171="Pending"),"Complete review cannot have Pending assessment",""),IF(AND($C171&lt;&gt;"",$I171&lt;&gt;"",$I171&lt;$C171),"Evidence date precedes request date",""),IF(AND($C171&lt;&gt;"",$O171&lt;&gt;"",$O171&lt;$C171),"Decision date precedes request date",""),IF(AND($S171&lt;&gt;"",$S171&lt;$C171),"Follow-up date precedes request date",""),IF(AND($E171&lt;&gt;"",$H171="Yes",IFERROR(INDEX('Rules &amp; Lists'!$D$5:$D$24,MATCH($E171,'Rules &amp; Lists'!$A$5:$A$24,0)),"")="Grade",$J171=""),"Missing evidence grade",""),IF(AND($E171&lt;&gt;"",$H171="Yes",IFERROR(INDEX('Rules &amp; Lists'!$D$5:$D$24,MATCH($E171,'Rules &amp; Lists'!$A$5:$A$24,0)),"")="Score",$K171=""),"Missing evidence score","")))</f>
        <v/>
      </c>
    </row>
    <row r="172">
      <c r="A172" s="18" t="n"/>
      <c r="B172" s="18" t="n"/>
      <c r="C172" s="19" t="n"/>
      <c r="D172" s="18" t="n"/>
      <c r="E172" s="18" t="n"/>
      <c r="F172" s="20">
        <f>IF($A172="","",IF($E172="","",IFERROR(INDEX('Rules &amp; Lists'!$B$5:$B$24,MATCH($E172,'Rules &amp; Lists'!$A$5:$A$24,0)),"Unknown Route")))</f>
        <v/>
      </c>
      <c r="G172" s="21">
        <f>IF($A172="","",IF($E172="","",IFERROR(INDEX('Rules &amp; Lists'!$H$5:$H$24,MATCH($E172,'Rules &amp; Lists'!$A$5:$A$24,0)),"Rule not found")))</f>
        <v/>
      </c>
      <c r="H172" s="18" t="n"/>
      <c r="I172" s="19" t="n"/>
      <c r="J172" s="18" t="n"/>
      <c r="K172" s="22" t="n"/>
      <c r="L172" s="18" t="n"/>
      <c r="M172" s="18" t="n"/>
      <c r="N172" s="18" t="n"/>
      <c r="O172" s="19" t="n"/>
      <c r="P172" s="23">
        <f>IF(OR($A172="",$I172="",$E172=""),"",IFERROR(IF(INDEX('Rules &amp; Lists'!$G$5:$G$24,MATCH($E172,'Rules &amp; Lists'!$A$5:$A$24,0))=0,"",EDATE($I172,INDEX('Rules &amp; Lists'!$G$5:$G$24,MATCH($E172,'Rules &amp; Lists'!$A$5:$A$24,0)))),""))</f>
        <v/>
      </c>
      <c r="Q172" s="24">
        <f>IF(OR($A172="",$C172=""),"",MAX(0,IF($O172&lt;&gt;"",$O172-$C172,TODAY()-$C172)))</f>
        <v/>
      </c>
      <c r="R172" s="20">
        <f>IF($A172="","",IF($E172="","Route Needed",IF($H172&lt;&gt;"Yes","Evidence Needed",IF($N172="On Hold","On Hold",IF(AND($P172&lt;&gt;"",$P172&lt;TODAY()),"Expired",IF($N172&lt;&gt;"Complete","Pending Review",IF($L172="Meets","Cleared",IF($L172="Does Not Meet","Not Cleared","Pending Review"))))))))</f>
        <v/>
      </c>
      <c r="S172" s="19" t="n"/>
      <c r="T172" s="25" t="n"/>
      <c r="U172" s="21">
        <f>IF($A172="","",TEXTJOIN(", ",TRUE,IF(COUNTIF($A$6:$A$205,$A172)&gt;1,"Duplicate Request ID",""),IF($B172="","Missing learner alias",""),IF($C172="","Missing request date",""),IF($D172="","Missing term",""),IF($E172="","Missing route",""),IF($F172="Unknown Route","Route not found",""),IF($H172="","Missing evidence received value",""),IF(AND($H172="Yes",$I172=""),"Missing evidence date",""),IF(AND($H172="No",$I172&lt;&gt;""),"Evidence date entered when evidence is No",""),IF(AND($H172="Yes",$L172=""),"Missing evidence assessment",""),IF(AND($N172="Complete",$O172=""),"Missing decision date",""),IF(AND($O172&lt;&gt;"",$N172&lt;&gt;"Complete"),"Decision date entered before review is Complete",""),IF(AND($L172="Meets",$H172&lt;&gt;"Yes"),"Meets assessment requires received evidence",""),IF(AND($L172="Does Not Meet",$H172&lt;&gt;"Yes"),"Does Not Meet assessment requires received evidence",""),IF(AND($N172="Complete",$L172="Pending"),"Complete review cannot have Pending assessment",""),IF(AND($C172&lt;&gt;"",$I172&lt;&gt;"",$I172&lt;$C172),"Evidence date precedes request date",""),IF(AND($C172&lt;&gt;"",$O172&lt;&gt;"",$O172&lt;$C172),"Decision date precedes request date",""),IF(AND($S172&lt;&gt;"",$S172&lt;$C172),"Follow-up date precedes request date",""),IF(AND($E172&lt;&gt;"",$H172="Yes",IFERROR(INDEX('Rules &amp; Lists'!$D$5:$D$24,MATCH($E172,'Rules &amp; Lists'!$A$5:$A$24,0)),"")="Grade",$J172=""),"Missing evidence grade",""),IF(AND($E172&lt;&gt;"",$H172="Yes",IFERROR(INDEX('Rules &amp; Lists'!$D$5:$D$24,MATCH($E172,'Rules &amp; Lists'!$A$5:$A$24,0)),"")="Score",$K172=""),"Missing evidence score","")))</f>
        <v/>
      </c>
    </row>
    <row r="173">
      <c r="A173" s="18" t="n"/>
      <c r="B173" s="18" t="n"/>
      <c r="C173" s="19" t="n"/>
      <c r="D173" s="18" t="n"/>
      <c r="E173" s="18" t="n"/>
      <c r="F173" s="20">
        <f>IF($A173="","",IF($E173="","",IFERROR(INDEX('Rules &amp; Lists'!$B$5:$B$24,MATCH($E173,'Rules &amp; Lists'!$A$5:$A$24,0)),"Unknown Route")))</f>
        <v/>
      </c>
      <c r="G173" s="21">
        <f>IF($A173="","",IF($E173="","",IFERROR(INDEX('Rules &amp; Lists'!$H$5:$H$24,MATCH($E173,'Rules &amp; Lists'!$A$5:$A$24,0)),"Rule not found")))</f>
        <v/>
      </c>
      <c r="H173" s="18" t="n"/>
      <c r="I173" s="19" t="n"/>
      <c r="J173" s="18" t="n"/>
      <c r="K173" s="22" t="n"/>
      <c r="L173" s="18" t="n"/>
      <c r="M173" s="18" t="n"/>
      <c r="N173" s="18" t="n"/>
      <c r="O173" s="19" t="n"/>
      <c r="P173" s="23">
        <f>IF(OR($A173="",$I173="",$E173=""),"",IFERROR(IF(INDEX('Rules &amp; Lists'!$G$5:$G$24,MATCH($E173,'Rules &amp; Lists'!$A$5:$A$24,0))=0,"",EDATE($I173,INDEX('Rules &amp; Lists'!$G$5:$G$24,MATCH($E173,'Rules &amp; Lists'!$A$5:$A$24,0)))),""))</f>
        <v/>
      </c>
      <c r="Q173" s="24">
        <f>IF(OR($A173="",$C173=""),"",MAX(0,IF($O173&lt;&gt;"",$O173-$C173,TODAY()-$C173)))</f>
        <v/>
      </c>
      <c r="R173" s="20">
        <f>IF($A173="","",IF($E173="","Route Needed",IF($H173&lt;&gt;"Yes","Evidence Needed",IF($N173="On Hold","On Hold",IF(AND($P173&lt;&gt;"",$P173&lt;TODAY()),"Expired",IF($N173&lt;&gt;"Complete","Pending Review",IF($L173="Meets","Cleared",IF($L173="Does Not Meet","Not Cleared","Pending Review"))))))))</f>
        <v/>
      </c>
      <c r="S173" s="19" t="n"/>
      <c r="T173" s="25" t="n"/>
      <c r="U173" s="21">
        <f>IF($A173="","",TEXTJOIN(", ",TRUE,IF(COUNTIF($A$6:$A$205,$A173)&gt;1,"Duplicate Request ID",""),IF($B173="","Missing learner alias",""),IF($C173="","Missing request date",""),IF($D173="","Missing term",""),IF($E173="","Missing route",""),IF($F173="Unknown Route","Route not found",""),IF($H173="","Missing evidence received value",""),IF(AND($H173="Yes",$I173=""),"Missing evidence date",""),IF(AND($H173="No",$I173&lt;&gt;""),"Evidence date entered when evidence is No",""),IF(AND($H173="Yes",$L173=""),"Missing evidence assessment",""),IF(AND($N173="Complete",$O173=""),"Missing decision date",""),IF(AND($O173&lt;&gt;"",$N173&lt;&gt;"Complete"),"Decision date entered before review is Complete",""),IF(AND($L173="Meets",$H173&lt;&gt;"Yes"),"Meets assessment requires received evidence",""),IF(AND($L173="Does Not Meet",$H173&lt;&gt;"Yes"),"Does Not Meet assessment requires received evidence",""),IF(AND($N173="Complete",$L173="Pending"),"Complete review cannot have Pending assessment",""),IF(AND($C173&lt;&gt;"",$I173&lt;&gt;"",$I173&lt;$C173),"Evidence date precedes request date",""),IF(AND($C173&lt;&gt;"",$O173&lt;&gt;"",$O173&lt;$C173),"Decision date precedes request date",""),IF(AND($S173&lt;&gt;"",$S173&lt;$C173),"Follow-up date precedes request date",""),IF(AND($E173&lt;&gt;"",$H173="Yes",IFERROR(INDEX('Rules &amp; Lists'!$D$5:$D$24,MATCH($E173,'Rules &amp; Lists'!$A$5:$A$24,0)),"")="Grade",$J173=""),"Missing evidence grade",""),IF(AND($E173&lt;&gt;"",$H173="Yes",IFERROR(INDEX('Rules &amp; Lists'!$D$5:$D$24,MATCH($E173,'Rules &amp; Lists'!$A$5:$A$24,0)),"")="Score",$K173=""),"Missing evidence score","")))</f>
        <v/>
      </c>
    </row>
    <row r="174">
      <c r="A174" s="18" t="n"/>
      <c r="B174" s="18" t="n"/>
      <c r="C174" s="19" t="n"/>
      <c r="D174" s="18" t="n"/>
      <c r="E174" s="18" t="n"/>
      <c r="F174" s="20">
        <f>IF($A174="","",IF($E174="","",IFERROR(INDEX('Rules &amp; Lists'!$B$5:$B$24,MATCH($E174,'Rules &amp; Lists'!$A$5:$A$24,0)),"Unknown Route")))</f>
        <v/>
      </c>
      <c r="G174" s="21">
        <f>IF($A174="","",IF($E174="","",IFERROR(INDEX('Rules &amp; Lists'!$H$5:$H$24,MATCH($E174,'Rules &amp; Lists'!$A$5:$A$24,0)),"Rule not found")))</f>
        <v/>
      </c>
      <c r="H174" s="18" t="n"/>
      <c r="I174" s="19" t="n"/>
      <c r="J174" s="18" t="n"/>
      <c r="K174" s="22" t="n"/>
      <c r="L174" s="18" t="n"/>
      <c r="M174" s="18" t="n"/>
      <c r="N174" s="18" t="n"/>
      <c r="O174" s="19" t="n"/>
      <c r="P174" s="23">
        <f>IF(OR($A174="",$I174="",$E174=""),"",IFERROR(IF(INDEX('Rules &amp; Lists'!$G$5:$G$24,MATCH($E174,'Rules &amp; Lists'!$A$5:$A$24,0))=0,"",EDATE($I174,INDEX('Rules &amp; Lists'!$G$5:$G$24,MATCH($E174,'Rules &amp; Lists'!$A$5:$A$24,0)))),""))</f>
        <v/>
      </c>
      <c r="Q174" s="24">
        <f>IF(OR($A174="",$C174=""),"",MAX(0,IF($O174&lt;&gt;"",$O174-$C174,TODAY()-$C174)))</f>
        <v/>
      </c>
      <c r="R174" s="20">
        <f>IF($A174="","",IF($E174="","Route Needed",IF($H174&lt;&gt;"Yes","Evidence Needed",IF($N174="On Hold","On Hold",IF(AND($P174&lt;&gt;"",$P174&lt;TODAY()),"Expired",IF($N174&lt;&gt;"Complete","Pending Review",IF($L174="Meets","Cleared",IF($L174="Does Not Meet","Not Cleared","Pending Review"))))))))</f>
        <v/>
      </c>
      <c r="S174" s="19" t="n"/>
      <c r="T174" s="25" t="n"/>
      <c r="U174" s="21">
        <f>IF($A174="","",TEXTJOIN(", ",TRUE,IF(COUNTIF($A$6:$A$205,$A174)&gt;1,"Duplicate Request ID",""),IF($B174="","Missing learner alias",""),IF($C174="","Missing request date",""),IF($D174="","Missing term",""),IF($E174="","Missing route",""),IF($F174="Unknown Route","Route not found",""),IF($H174="","Missing evidence received value",""),IF(AND($H174="Yes",$I174=""),"Missing evidence date",""),IF(AND($H174="No",$I174&lt;&gt;""),"Evidence date entered when evidence is No",""),IF(AND($H174="Yes",$L174=""),"Missing evidence assessment",""),IF(AND($N174="Complete",$O174=""),"Missing decision date",""),IF(AND($O174&lt;&gt;"",$N174&lt;&gt;"Complete"),"Decision date entered before review is Complete",""),IF(AND($L174="Meets",$H174&lt;&gt;"Yes"),"Meets assessment requires received evidence",""),IF(AND($L174="Does Not Meet",$H174&lt;&gt;"Yes"),"Does Not Meet assessment requires received evidence",""),IF(AND($N174="Complete",$L174="Pending"),"Complete review cannot have Pending assessment",""),IF(AND($C174&lt;&gt;"",$I174&lt;&gt;"",$I174&lt;$C174),"Evidence date precedes request date",""),IF(AND($C174&lt;&gt;"",$O174&lt;&gt;"",$O174&lt;$C174),"Decision date precedes request date",""),IF(AND($S174&lt;&gt;"",$S174&lt;$C174),"Follow-up date precedes request date",""),IF(AND($E174&lt;&gt;"",$H174="Yes",IFERROR(INDEX('Rules &amp; Lists'!$D$5:$D$24,MATCH($E174,'Rules &amp; Lists'!$A$5:$A$24,0)),"")="Grade",$J174=""),"Missing evidence grade",""),IF(AND($E174&lt;&gt;"",$H174="Yes",IFERROR(INDEX('Rules &amp; Lists'!$D$5:$D$24,MATCH($E174,'Rules &amp; Lists'!$A$5:$A$24,0)),"")="Score",$K174=""),"Missing evidence score","")))</f>
        <v/>
      </c>
    </row>
    <row r="175">
      <c r="A175" s="18" t="n"/>
      <c r="B175" s="18" t="n"/>
      <c r="C175" s="19" t="n"/>
      <c r="D175" s="18" t="n"/>
      <c r="E175" s="18" t="n"/>
      <c r="F175" s="20">
        <f>IF($A175="","",IF($E175="","",IFERROR(INDEX('Rules &amp; Lists'!$B$5:$B$24,MATCH($E175,'Rules &amp; Lists'!$A$5:$A$24,0)),"Unknown Route")))</f>
        <v/>
      </c>
      <c r="G175" s="21">
        <f>IF($A175="","",IF($E175="","",IFERROR(INDEX('Rules &amp; Lists'!$H$5:$H$24,MATCH($E175,'Rules &amp; Lists'!$A$5:$A$24,0)),"Rule not found")))</f>
        <v/>
      </c>
      <c r="H175" s="18" t="n"/>
      <c r="I175" s="19" t="n"/>
      <c r="J175" s="18" t="n"/>
      <c r="K175" s="22" t="n"/>
      <c r="L175" s="18" t="n"/>
      <c r="M175" s="18" t="n"/>
      <c r="N175" s="18" t="n"/>
      <c r="O175" s="19" t="n"/>
      <c r="P175" s="23">
        <f>IF(OR($A175="",$I175="",$E175=""),"",IFERROR(IF(INDEX('Rules &amp; Lists'!$G$5:$G$24,MATCH($E175,'Rules &amp; Lists'!$A$5:$A$24,0))=0,"",EDATE($I175,INDEX('Rules &amp; Lists'!$G$5:$G$24,MATCH($E175,'Rules &amp; Lists'!$A$5:$A$24,0)))),""))</f>
        <v/>
      </c>
      <c r="Q175" s="24">
        <f>IF(OR($A175="",$C175=""),"",MAX(0,IF($O175&lt;&gt;"",$O175-$C175,TODAY()-$C175)))</f>
        <v/>
      </c>
      <c r="R175" s="20">
        <f>IF($A175="","",IF($E175="","Route Needed",IF($H175&lt;&gt;"Yes","Evidence Needed",IF($N175="On Hold","On Hold",IF(AND($P175&lt;&gt;"",$P175&lt;TODAY()),"Expired",IF($N175&lt;&gt;"Complete","Pending Review",IF($L175="Meets","Cleared",IF($L175="Does Not Meet","Not Cleared","Pending Review"))))))))</f>
        <v/>
      </c>
      <c r="S175" s="19" t="n"/>
      <c r="T175" s="25" t="n"/>
      <c r="U175" s="21">
        <f>IF($A175="","",TEXTJOIN(", ",TRUE,IF(COUNTIF($A$6:$A$205,$A175)&gt;1,"Duplicate Request ID",""),IF($B175="","Missing learner alias",""),IF($C175="","Missing request date",""),IF($D175="","Missing term",""),IF($E175="","Missing route",""),IF($F175="Unknown Route","Route not found",""),IF($H175="","Missing evidence received value",""),IF(AND($H175="Yes",$I175=""),"Missing evidence date",""),IF(AND($H175="No",$I175&lt;&gt;""),"Evidence date entered when evidence is No",""),IF(AND($H175="Yes",$L175=""),"Missing evidence assessment",""),IF(AND($N175="Complete",$O175=""),"Missing decision date",""),IF(AND($O175&lt;&gt;"",$N175&lt;&gt;"Complete"),"Decision date entered before review is Complete",""),IF(AND($L175="Meets",$H175&lt;&gt;"Yes"),"Meets assessment requires received evidence",""),IF(AND($L175="Does Not Meet",$H175&lt;&gt;"Yes"),"Does Not Meet assessment requires received evidence",""),IF(AND($N175="Complete",$L175="Pending"),"Complete review cannot have Pending assessment",""),IF(AND($C175&lt;&gt;"",$I175&lt;&gt;"",$I175&lt;$C175),"Evidence date precedes request date",""),IF(AND($C175&lt;&gt;"",$O175&lt;&gt;"",$O175&lt;$C175),"Decision date precedes request date",""),IF(AND($S175&lt;&gt;"",$S175&lt;$C175),"Follow-up date precedes request date",""),IF(AND($E175&lt;&gt;"",$H175="Yes",IFERROR(INDEX('Rules &amp; Lists'!$D$5:$D$24,MATCH($E175,'Rules &amp; Lists'!$A$5:$A$24,0)),"")="Grade",$J175=""),"Missing evidence grade",""),IF(AND($E175&lt;&gt;"",$H175="Yes",IFERROR(INDEX('Rules &amp; Lists'!$D$5:$D$24,MATCH($E175,'Rules &amp; Lists'!$A$5:$A$24,0)),"")="Score",$K175=""),"Missing evidence score","")))</f>
        <v/>
      </c>
    </row>
    <row r="176">
      <c r="A176" s="18" t="n"/>
      <c r="B176" s="18" t="n"/>
      <c r="C176" s="19" t="n"/>
      <c r="D176" s="18" t="n"/>
      <c r="E176" s="18" t="n"/>
      <c r="F176" s="20">
        <f>IF($A176="","",IF($E176="","",IFERROR(INDEX('Rules &amp; Lists'!$B$5:$B$24,MATCH($E176,'Rules &amp; Lists'!$A$5:$A$24,0)),"Unknown Route")))</f>
        <v/>
      </c>
      <c r="G176" s="21">
        <f>IF($A176="","",IF($E176="","",IFERROR(INDEX('Rules &amp; Lists'!$H$5:$H$24,MATCH($E176,'Rules &amp; Lists'!$A$5:$A$24,0)),"Rule not found")))</f>
        <v/>
      </c>
      <c r="H176" s="18" t="n"/>
      <c r="I176" s="19" t="n"/>
      <c r="J176" s="18" t="n"/>
      <c r="K176" s="22" t="n"/>
      <c r="L176" s="18" t="n"/>
      <c r="M176" s="18" t="n"/>
      <c r="N176" s="18" t="n"/>
      <c r="O176" s="19" t="n"/>
      <c r="P176" s="23">
        <f>IF(OR($A176="",$I176="",$E176=""),"",IFERROR(IF(INDEX('Rules &amp; Lists'!$G$5:$G$24,MATCH($E176,'Rules &amp; Lists'!$A$5:$A$24,0))=0,"",EDATE($I176,INDEX('Rules &amp; Lists'!$G$5:$G$24,MATCH($E176,'Rules &amp; Lists'!$A$5:$A$24,0)))),""))</f>
        <v/>
      </c>
      <c r="Q176" s="24">
        <f>IF(OR($A176="",$C176=""),"",MAX(0,IF($O176&lt;&gt;"",$O176-$C176,TODAY()-$C176)))</f>
        <v/>
      </c>
      <c r="R176" s="20">
        <f>IF($A176="","",IF($E176="","Route Needed",IF($H176&lt;&gt;"Yes","Evidence Needed",IF($N176="On Hold","On Hold",IF(AND($P176&lt;&gt;"",$P176&lt;TODAY()),"Expired",IF($N176&lt;&gt;"Complete","Pending Review",IF($L176="Meets","Cleared",IF($L176="Does Not Meet","Not Cleared","Pending Review"))))))))</f>
        <v/>
      </c>
      <c r="S176" s="19" t="n"/>
      <c r="T176" s="25" t="n"/>
      <c r="U176" s="21">
        <f>IF($A176="","",TEXTJOIN(", ",TRUE,IF(COUNTIF($A$6:$A$205,$A176)&gt;1,"Duplicate Request ID",""),IF($B176="","Missing learner alias",""),IF($C176="","Missing request date",""),IF($D176="","Missing term",""),IF($E176="","Missing route",""),IF($F176="Unknown Route","Route not found",""),IF($H176="","Missing evidence received value",""),IF(AND($H176="Yes",$I176=""),"Missing evidence date",""),IF(AND($H176="No",$I176&lt;&gt;""),"Evidence date entered when evidence is No",""),IF(AND($H176="Yes",$L176=""),"Missing evidence assessment",""),IF(AND($N176="Complete",$O176=""),"Missing decision date",""),IF(AND($O176&lt;&gt;"",$N176&lt;&gt;"Complete"),"Decision date entered before review is Complete",""),IF(AND($L176="Meets",$H176&lt;&gt;"Yes"),"Meets assessment requires received evidence",""),IF(AND($L176="Does Not Meet",$H176&lt;&gt;"Yes"),"Does Not Meet assessment requires received evidence",""),IF(AND($N176="Complete",$L176="Pending"),"Complete review cannot have Pending assessment",""),IF(AND($C176&lt;&gt;"",$I176&lt;&gt;"",$I176&lt;$C176),"Evidence date precedes request date",""),IF(AND($C176&lt;&gt;"",$O176&lt;&gt;"",$O176&lt;$C176),"Decision date precedes request date",""),IF(AND($S176&lt;&gt;"",$S176&lt;$C176),"Follow-up date precedes request date",""),IF(AND($E176&lt;&gt;"",$H176="Yes",IFERROR(INDEX('Rules &amp; Lists'!$D$5:$D$24,MATCH($E176,'Rules &amp; Lists'!$A$5:$A$24,0)),"")="Grade",$J176=""),"Missing evidence grade",""),IF(AND($E176&lt;&gt;"",$H176="Yes",IFERROR(INDEX('Rules &amp; Lists'!$D$5:$D$24,MATCH($E176,'Rules &amp; Lists'!$A$5:$A$24,0)),"")="Score",$K176=""),"Missing evidence score","")))</f>
        <v/>
      </c>
    </row>
    <row r="177">
      <c r="A177" s="18" t="n"/>
      <c r="B177" s="18" t="n"/>
      <c r="C177" s="19" t="n"/>
      <c r="D177" s="18" t="n"/>
      <c r="E177" s="18" t="n"/>
      <c r="F177" s="20">
        <f>IF($A177="","",IF($E177="","",IFERROR(INDEX('Rules &amp; Lists'!$B$5:$B$24,MATCH($E177,'Rules &amp; Lists'!$A$5:$A$24,0)),"Unknown Route")))</f>
        <v/>
      </c>
      <c r="G177" s="21">
        <f>IF($A177="","",IF($E177="","",IFERROR(INDEX('Rules &amp; Lists'!$H$5:$H$24,MATCH($E177,'Rules &amp; Lists'!$A$5:$A$24,0)),"Rule not found")))</f>
        <v/>
      </c>
      <c r="H177" s="18" t="n"/>
      <c r="I177" s="19" t="n"/>
      <c r="J177" s="18" t="n"/>
      <c r="K177" s="22" t="n"/>
      <c r="L177" s="18" t="n"/>
      <c r="M177" s="18" t="n"/>
      <c r="N177" s="18" t="n"/>
      <c r="O177" s="19" t="n"/>
      <c r="P177" s="23">
        <f>IF(OR($A177="",$I177="",$E177=""),"",IFERROR(IF(INDEX('Rules &amp; Lists'!$G$5:$G$24,MATCH($E177,'Rules &amp; Lists'!$A$5:$A$24,0))=0,"",EDATE($I177,INDEX('Rules &amp; Lists'!$G$5:$G$24,MATCH($E177,'Rules &amp; Lists'!$A$5:$A$24,0)))),""))</f>
        <v/>
      </c>
      <c r="Q177" s="24">
        <f>IF(OR($A177="",$C177=""),"",MAX(0,IF($O177&lt;&gt;"",$O177-$C177,TODAY()-$C177)))</f>
        <v/>
      </c>
      <c r="R177" s="20">
        <f>IF($A177="","",IF($E177="","Route Needed",IF($H177&lt;&gt;"Yes","Evidence Needed",IF($N177="On Hold","On Hold",IF(AND($P177&lt;&gt;"",$P177&lt;TODAY()),"Expired",IF($N177&lt;&gt;"Complete","Pending Review",IF($L177="Meets","Cleared",IF($L177="Does Not Meet","Not Cleared","Pending Review"))))))))</f>
        <v/>
      </c>
      <c r="S177" s="19" t="n"/>
      <c r="T177" s="25" t="n"/>
      <c r="U177" s="21">
        <f>IF($A177="","",TEXTJOIN(", ",TRUE,IF(COUNTIF($A$6:$A$205,$A177)&gt;1,"Duplicate Request ID",""),IF($B177="","Missing learner alias",""),IF($C177="","Missing request date",""),IF($D177="","Missing term",""),IF($E177="","Missing route",""),IF($F177="Unknown Route","Route not found",""),IF($H177="","Missing evidence received value",""),IF(AND($H177="Yes",$I177=""),"Missing evidence date",""),IF(AND($H177="No",$I177&lt;&gt;""),"Evidence date entered when evidence is No",""),IF(AND($H177="Yes",$L177=""),"Missing evidence assessment",""),IF(AND($N177="Complete",$O177=""),"Missing decision date",""),IF(AND($O177&lt;&gt;"",$N177&lt;&gt;"Complete"),"Decision date entered before review is Complete",""),IF(AND($L177="Meets",$H177&lt;&gt;"Yes"),"Meets assessment requires received evidence",""),IF(AND($L177="Does Not Meet",$H177&lt;&gt;"Yes"),"Does Not Meet assessment requires received evidence",""),IF(AND($N177="Complete",$L177="Pending"),"Complete review cannot have Pending assessment",""),IF(AND($C177&lt;&gt;"",$I177&lt;&gt;"",$I177&lt;$C177),"Evidence date precedes request date",""),IF(AND($C177&lt;&gt;"",$O177&lt;&gt;"",$O177&lt;$C177),"Decision date precedes request date",""),IF(AND($S177&lt;&gt;"",$S177&lt;$C177),"Follow-up date precedes request date",""),IF(AND($E177&lt;&gt;"",$H177="Yes",IFERROR(INDEX('Rules &amp; Lists'!$D$5:$D$24,MATCH($E177,'Rules &amp; Lists'!$A$5:$A$24,0)),"")="Grade",$J177=""),"Missing evidence grade",""),IF(AND($E177&lt;&gt;"",$H177="Yes",IFERROR(INDEX('Rules &amp; Lists'!$D$5:$D$24,MATCH($E177,'Rules &amp; Lists'!$A$5:$A$24,0)),"")="Score",$K177=""),"Missing evidence score","")))</f>
        <v/>
      </c>
    </row>
    <row r="178">
      <c r="A178" s="18" t="n"/>
      <c r="B178" s="18" t="n"/>
      <c r="C178" s="19" t="n"/>
      <c r="D178" s="18" t="n"/>
      <c r="E178" s="18" t="n"/>
      <c r="F178" s="20">
        <f>IF($A178="","",IF($E178="","",IFERROR(INDEX('Rules &amp; Lists'!$B$5:$B$24,MATCH($E178,'Rules &amp; Lists'!$A$5:$A$24,0)),"Unknown Route")))</f>
        <v/>
      </c>
      <c r="G178" s="21">
        <f>IF($A178="","",IF($E178="","",IFERROR(INDEX('Rules &amp; Lists'!$H$5:$H$24,MATCH($E178,'Rules &amp; Lists'!$A$5:$A$24,0)),"Rule not found")))</f>
        <v/>
      </c>
      <c r="H178" s="18" t="n"/>
      <c r="I178" s="19" t="n"/>
      <c r="J178" s="18" t="n"/>
      <c r="K178" s="22" t="n"/>
      <c r="L178" s="18" t="n"/>
      <c r="M178" s="18" t="n"/>
      <c r="N178" s="18" t="n"/>
      <c r="O178" s="19" t="n"/>
      <c r="P178" s="23">
        <f>IF(OR($A178="",$I178="",$E178=""),"",IFERROR(IF(INDEX('Rules &amp; Lists'!$G$5:$G$24,MATCH($E178,'Rules &amp; Lists'!$A$5:$A$24,0))=0,"",EDATE($I178,INDEX('Rules &amp; Lists'!$G$5:$G$24,MATCH($E178,'Rules &amp; Lists'!$A$5:$A$24,0)))),""))</f>
        <v/>
      </c>
      <c r="Q178" s="24">
        <f>IF(OR($A178="",$C178=""),"",MAX(0,IF($O178&lt;&gt;"",$O178-$C178,TODAY()-$C178)))</f>
        <v/>
      </c>
      <c r="R178" s="20">
        <f>IF($A178="","",IF($E178="","Route Needed",IF($H178&lt;&gt;"Yes","Evidence Needed",IF($N178="On Hold","On Hold",IF(AND($P178&lt;&gt;"",$P178&lt;TODAY()),"Expired",IF($N178&lt;&gt;"Complete","Pending Review",IF($L178="Meets","Cleared",IF($L178="Does Not Meet","Not Cleared","Pending Review"))))))))</f>
        <v/>
      </c>
      <c r="S178" s="19" t="n"/>
      <c r="T178" s="25" t="n"/>
      <c r="U178" s="21">
        <f>IF($A178="","",TEXTJOIN(", ",TRUE,IF(COUNTIF($A$6:$A$205,$A178)&gt;1,"Duplicate Request ID",""),IF($B178="","Missing learner alias",""),IF($C178="","Missing request date",""),IF($D178="","Missing term",""),IF($E178="","Missing route",""),IF($F178="Unknown Route","Route not found",""),IF($H178="","Missing evidence received value",""),IF(AND($H178="Yes",$I178=""),"Missing evidence date",""),IF(AND($H178="No",$I178&lt;&gt;""),"Evidence date entered when evidence is No",""),IF(AND($H178="Yes",$L178=""),"Missing evidence assessment",""),IF(AND($N178="Complete",$O178=""),"Missing decision date",""),IF(AND($O178&lt;&gt;"",$N178&lt;&gt;"Complete"),"Decision date entered before review is Complete",""),IF(AND($L178="Meets",$H178&lt;&gt;"Yes"),"Meets assessment requires received evidence",""),IF(AND($L178="Does Not Meet",$H178&lt;&gt;"Yes"),"Does Not Meet assessment requires received evidence",""),IF(AND($N178="Complete",$L178="Pending"),"Complete review cannot have Pending assessment",""),IF(AND($C178&lt;&gt;"",$I178&lt;&gt;"",$I178&lt;$C178),"Evidence date precedes request date",""),IF(AND($C178&lt;&gt;"",$O178&lt;&gt;"",$O178&lt;$C178),"Decision date precedes request date",""),IF(AND($S178&lt;&gt;"",$S178&lt;$C178),"Follow-up date precedes request date",""),IF(AND($E178&lt;&gt;"",$H178="Yes",IFERROR(INDEX('Rules &amp; Lists'!$D$5:$D$24,MATCH($E178,'Rules &amp; Lists'!$A$5:$A$24,0)),"")="Grade",$J178=""),"Missing evidence grade",""),IF(AND($E178&lt;&gt;"",$H178="Yes",IFERROR(INDEX('Rules &amp; Lists'!$D$5:$D$24,MATCH($E178,'Rules &amp; Lists'!$A$5:$A$24,0)),"")="Score",$K178=""),"Missing evidence score","")))</f>
        <v/>
      </c>
    </row>
    <row r="179">
      <c r="A179" s="18" t="n"/>
      <c r="B179" s="18" t="n"/>
      <c r="C179" s="19" t="n"/>
      <c r="D179" s="18" t="n"/>
      <c r="E179" s="18" t="n"/>
      <c r="F179" s="20">
        <f>IF($A179="","",IF($E179="","",IFERROR(INDEX('Rules &amp; Lists'!$B$5:$B$24,MATCH($E179,'Rules &amp; Lists'!$A$5:$A$24,0)),"Unknown Route")))</f>
        <v/>
      </c>
      <c r="G179" s="21">
        <f>IF($A179="","",IF($E179="","",IFERROR(INDEX('Rules &amp; Lists'!$H$5:$H$24,MATCH($E179,'Rules &amp; Lists'!$A$5:$A$24,0)),"Rule not found")))</f>
        <v/>
      </c>
      <c r="H179" s="18" t="n"/>
      <c r="I179" s="19" t="n"/>
      <c r="J179" s="18" t="n"/>
      <c r="K179" s="22" t="n"/>
      <c r="L179" s="18" t="n"/>
      <c r="M179" s="18" t="n"/>
      <c r="N179" s="18" t="n"/>
      <c r="O179" s="19" t="n"/>
      <c r="P179" s="23">
        <f>IF(OR($A179="",$I179="",$E179=""),"",IFERROR(IF(INDEX('Rules &amp; Lists'!$G$5:$G$24,MATCH($E179,'Rules &amp; Lists'!$A$5:$A$24,0))=0,"",EDATE($I179,INDEX('Rules &amp; Lists'!$G$5:$G$24,MATCH($E179,'Rules &amp; Lists'!$A$5:$A$24,0)))),""))</f>
        <v/>
      </c>
      <c r="Q179" s="24">
        <f>IF(OR($A179="",$C179=""),"",MAX(0,IF($O179&lt;&gt;"",$O179-$C179,TODAY()-$C179)))</f>
        <v/>
      </c>
      <c r="R179" s="20">
        <f>IF($A179="","",IF($E179="","Route Needed",IF($H179&lt;&gt;"Yes","Evidence Needed",IF($N179="On Hold","On Hold",IF(AND($P179&lt;&gt;"",$P179&lt;TODAY()),"Expired",IF($N179&lt;&gt;"Complete","Pending Review",IF($L179="Meets","Cleared",IF($L179="Does Not Meet","Not Cleared","Pending Review"))))))))</f>
        <v/>
      </c>
      <c r="S179" s="19" t="n"/>
      <c r="T179" s="25" t="n"/>
      <c r="U179" s="21">
        <f>IF($A179="","",TEXTJOIN(", ",TRUE,IF(COUNTIF($A$6:$A$205,$A179)&gt;1,"Duplicate Request ID",""),IF($B179="","Missing learner alias",""),IF($C179="","Missing request date",""),IF($D179="","Missing term",""),IF($E179="","Missing route",""),IF($F179="Unknown Route","Route not found",""),IF($H179="","Missing evidence received value",""),IF(AND($H179="Yes",$I179=""),"Missing evidence date",""),IF(AND($H179="No",$I179&lt;&gt;""),"Evidence date entered when evidence is No",""),IF(AND($H179="Yes",$L179=""),"Missing evidence assessment",""),IF(AND($N179="Complete",$O179=""),"Missing decision date",""),IF(AND($O179&lt;&gt;"",$N179&lt;&gt;"Complete"),"Decision date entered before review is Complete",""),IF(AND($L179="Meets",$H179&lt;&gt;"Yes"),"Meets assessment requires received evidence",""),IF(AND($L179="Does Not Meet",$H179&lt;&gt;"Yes"),"Does Not Meet assessment requires received evidence",""),IF(AND($N179="Complete",$L179="Pending"),"Complete review cannot have Pending assessment",""),IF(AND($C179&lt;&gt;"",$I179&lt;&gt;"",$I179&lt;$C179),"Evidence date precedes request date",""),IF(AND($C179&lt;&gt;"",$O179&lt;&gt;"",$O179&lt;$C179),"Decision date precedes request date",""),IF(AND($S179&lt;&gt;"",$S179&lt;$C179),"Follow-up date precedes request date",""),IF(AND($E179&lt;&gt;"",$H179="Yes",IFERROR(INDEX('Rules &amp; Lists'!$D$5:$D$24,MATCH($E179,'Rules &amp; Lists'!$A$5:$A$24,0)),"")="Grade",$J179=""),"Missing evidence grade",""),IF(AND($E179&lt;&gt;"",$H179="Yes",IFERROR(INDEX('Rules &amp; Lists'!$D$5:$D$24,MATCH($E179,'Rules &amp; Lists'!$A$5:$A$24,0)),"")="Score",$K179=""),"Missing evidence score","")))</f>
        <v/>
      </c>
    </row>
    <row r="180">
      <c r="A180" s="18" t="n"/>
      <c r="B180" s="18" t="n"/>
      <c r="C180" s="19" t="n"/>
      <c r="D180" s="18" t="n"/>
      <c r="E180" s="18" t="n"/>
      <c r="F180" s="20">
        <f>IF($A180="","",IF($E180="","",IFERROR(INDEX('Rules &amp; Lists'!$B$5:$B$24,MATCH($E180,'Rules &amp; Lists'!$A$5:$A$24,0)),"Unknown Route")))</f>
        <v/>
      </c>
      <c r="G180" s="21">
        <f>IF($A180="","",IF($E180="","",IFERROR(INDEX('Rules &amp; Lists'!$H$5:$H$24,MATCH($E180,'Rules &amp; Lists'!$A$5:$A$24,0)),"Rule not found")))</f>
        <v/>
      </c>
      <c r="H180" s="18" t="n"/>
      <c r="I180" s="19" t="n"/>
      <c r="J180" s="18" t="n"/>
      <c r="K180" s="22" t="n"/>
      <c r="L180" s="18" t="n"/>
      <c r="M180" s="18" t="n"/>
      <c r="N180" s="18" t="n"/>
      <c r="O180" s="19" t="n"/>
      <c r="P180" s="23">
        <f>IF(OR($A180="",$I180="",$E180=""),"",IFERROR(IF(INDEX('Rules &amp; Lists'!$G$5:$G$24,MATCH($E180,'Rules &amp; Lists'!$A$5:$A$24,0))=0,"",EDATE($I180,INDEX('Rules &amp; Lists'!$G$5:$G$24,MATCH($E180,'Rules &amp; Lists'!$A$5:$A$24,0)))),""))</f>
        <v/>
      </c>
      <c r="Q180" s="24">
        <f>IF(OR($A180="",$C180=""),"",MAX(0,IF($O180&lt;&gt;"",$O180-$C180,TODAY()-$C180)))</f>
        <v/>
      </c>
      <c r="R180" s="20">
        <f>IF($A180="","",IF($E180="","Route Needed",IF($H180&lt;&gt;"Yes","Evidence Needed",IF($N180="On Hold","On Hold",IF(AND($P180&lt;&gt;"",$P180&lt;TODAY()),"Expired",IF($N180&lt;&gt;"Complete","Pending Review",IF($L180="Meets","Cleared",IF($L180="Does Not Meet","Not Cleared","Pending Review"))))))))</f>
        <v/>
      </c>
      <c r="S180" s="19" t="n"/>
      <c r="T180" s="25" t="n"/>
      <c r="U180" s="21">
        <f>IF($A180="","",TEXTJOIN(", ",TRUE,IF(COUNTIF($A$6:$A$205,$A180)&gt;1,"Duplicate Request ID",""),IF($B180="","Missing learner alias",""),IF($C180="","Missing request date",""),IF($D180="","Missing term",""),IF($E180="","Missing route",""),IF($F180="Unknown Route","Route not found",""),IF($H180="","Missing evidence received value",""),IF(AND($H180="Yes",$I180=""),"Missing evidence date",""),IF(AND($H180="No",$I180&lt;&gt;""),"Evidence date entered when evidence is No",""),IF(AND($H180="Yes",$L180=""),"Missing evidence assessment",""),IF(AND($N180="Complete",$O180=""),"Missing decision date",""),IF(AND($O180&lt;&gt;"",$N180&lt;&gt;"Complete"),"Decision date entered before review is Complete",""),IF(AND($L180="Meets",$H180&lt;&gt;"Yes"),"Meets assessment requires received evidence",""),IF(AND($L180="Does Not Meet",$H180&lt;&gt;"Yes"),"Does Not Meet assessment requires received evidence",""),IF(AND($N180="Complete",$L180="Pending"),"Complete review cannot have Pending assessment",""),IF(AND($C180&lt;&gt;"",$I180&lt;&gt;"",$I180&lt;$C180),"Evidence date precedes request date",""),IF(AND($C180&lt;&gt;"",$O180&lt;&gt;"",$O180&lt;$C180),"Decision date precedes request date",""),IF(AND($S180&lt;&gt;"",$S180&lt;$C180),"Follow-up date precedes request date",""),IF(AND($E180&lt;&gt;"",$H180="Yes",IFERROR(INDEX('Rules &amp; Lists'!$D$5:$D$24,MATCH($E180,'Rules &amp; Lists'!$A$5:$A$24,0)),"")="Grade",$J180=""),"Missing evidence grade",""),IF(AND($E180&lt;&gt;"",$H180="Yes",IFERROR(INDEX('Rules &amp; Lists'!$D$5:$D$24,MATCH($E180,'Rules &amp; Lists'!$A$5:$A$24,0)),"")="Score",$K180=""),"Missing evidence score","")))</f>
        <v/>
      </c>
    </row>
    <row r="181">
      <c r="A181" s="18" t="n"/>
      <c r="B181" s="18" t="n"/>
      <c r="C181" s="19" t="n"/>
      <c r="D181" s="18" t="n"/>
      <c r="E181" s="18" t="n"/>
      <c r="F181" s="20">
        <f>IF($A181="","",IF($E181="","",IFERROR(INDEX('Rules &amp; Lists'!$B$5:$B$24,MATCH($E181,'Rules &amp; Lists'!$A$5:$A$24,0)),"Unknown Route")))</f>
        <v/>
      </c>
      <c r="G181" s="21">
        <f>IF($A181="","",IF($E181="","",IFERROR(INDEX('Rules &amp; Lists'!$H$5:$H$24,MATCH($E181,'Rules &amp; Lists'!$A$5:$A$24,0)),"Rule not found")))</f>
        <v/>
      </c>
      <c r="H181" s="18" t="n"/>
      <c r="I181" s="19" t="n"/>
      <c r="J181" s="18" t="n"/>
      <c r="K181" s="22" t="n"/>
      <c r="L181" s="18" t="n"/>
      <c r="M181" s="18" t="n"/>
      <c r="N181" s="18" t="n"/>
      <c r="O181" s="19" t="n"/>
      <c r="P181" s="23">
        <f>IF(OR($A181="",$I181="",$E181=""),"",IFERROR(IF(INDEX('Rules &amp; Lists'!$G$5:$G$24,MATCH($E181,'Rules &amp; Lists'!$A$5:$A$24,0))=0,"",EDATE($I181,INDEX('Rules &amp; Lists'!$G$5:$G$24,MATCH($E181,'Rules &amp; Lists'!$A$5:$A$24,0)))),""))</f>
        <v/>
      </c>
      <c r="Q181" s="24">
        <f>IF(OR($A181="",$C181=""),"",MAX(0,IF($O181&lt;&gt;"",$O181-$C181,TODAY()-$C181)))</f>
        <v/>
      </c>
      <c r="R181" s="20">
        <f>IF($A181="","",IF($E181="","Route Needed",IF($H181&lt;&gt;"Yes","Evidence Needed",IF($N181="On Hold","On Hold",IF(AND($P181&lt;&gt;"",$P181&lt;TODAY()),"Expired",IF($N181&lt;&gt;"Complete","Pending Review",IF($L181="Meets","Cleared",IF($L181="Does Not Meet","Not Cleared","Pending Review"))))))))</f>
        <v/>
      </c>
      <c r="S181" s="19" t="n"/>
      <c r="T181" s="25" t="n"/>
      <c r="U181" s="21">
        <f>IF($A181="","",TEXTJOIN(", ",TRUE,IF(COUNTIF($A$6:$A$205,$A181)&gt;1,"Duplicate Request ID",""),IF($B181="","Missing learner alias",""),IF($C181="","Missing request date",""),IF($D181="","Missing term",""),IF($E181="","Missing route",""),IF($F181="Unknown Route","Route not found",""),IF($H181="","Missing evidence received value",""),IF(AND($H181="Yes",$I181=""),"Missing evidence date",""),IF(AND($H181="No",$I181&lt;&gt;""),"Evidence date entered when evidence is No",""),IF(AND($H181="Yes",$L181=""),"Missing evidence assessment",""),IF(AND($N181="Complete",$O181=""),"Missing decision date",""),IF(AND($O181&lt;&gt;"",$N181&lt;&gt;"Complete"),"Decision date entered before review is Complete",""),IF(AND($L181="Meets",$H181&lt;&gt;"Yes"),"Meets assessment requires received evidence",""),IF(AND($L181="Does Not Meet",$H181&lt;&gt;"Yes"),"Does Not Meet assessment requires received evidence",""),IF(AND($N181="Complete",$L181="Pending"),"Complete review cannot have Pending assessment",""),IF(AND($C181&lt;&gt;"",$I181&lt;&gt;"",$I181&lt;$C181),"Evidence date precedes request date",""),IF(AND($C181&lt;&gt;"",$O181&lt;&gt;"",$O181&lt;$C181),"Decision date precedes request date",""),IF(AND($S181&lt;&gt;"",$S181&lt;$C181),"Follow-up date precedes request date",""),IF(AND($E181&lt;&gt;"",$H181="Yes",IFERROR(INDEX('Rules &amp; Lists'!$D$5:$D$24,MATCH($E181,'Rules &amp; Lists'!$A$5:$A$24,0)),"")="Grade",$J181=""),"Missing evidence grade",""),IF(AND($E181&lt;&gt;"",$H181="Yes",IFERROR(INDEX('Rules &amp; Lists'!$D$5:$D$24,MATCH($E181,'Rules &amp; Lists'!$A$5:$A$24,0)),"")="Score",$K181=""),"Missing evidence score","")))</f>
        <v/>
      </c>
    </row>
    <row r="182">
      <c r="A182" s="18" t="n"/>
      <c r="B182" s="18" t="n"/>
      <c r="C182" s="19" t="n"/>
      <c r="D182" s="18" t="n"/>
      <c r="E182" s="18" t="n"/>
      <c r="F182" s="20">
        <f>IF($A182="","",IF($E182="","",IFERROR(INDEX('Rules &amp; Lists'!$B$5:$B$24,MATCH($E182,'Rules &amp; Lists'!$A$5:$A$24,0)),"Unknown Route")))</f>
        <v/>
      </c>
      <c r="G182" s="21">
        <f>IF($A182="","",IF($E182="","",IFERROR(INDEX('Rules &amp; Lists'!$H$5:$H$24,MATCH($E182,'Rules &amp; Lists'!$A$5:$A$24,0)),"Rule not found")))</f>
        <v/>
      </c>
      <c r="H182" s="18" t="n"/>
      <c r="I182" s="19" t="n"/>
      <c r="J182" s="18" t="n"/>
      <c r="K182" s="22" t="n"/>
      <c r="L182" s="18" t="n"/>
      <c r="M182" s="18" t="n"/>
      <c r="N182" s="18" t="n"/>
      <c r="O182" s="19" t="n"/>
      <c r="P182" s="23">
        <f>IF(OR($A182="",$I182="",$E182=""),"",IFERROR(IF(INDEX('Rules &amp; Lists'!$G$5:$G$24,MATCH($E182,'Rules &amp; Lists'!$A$5:$A$24,0))=0,"",EDATE($I182,INDEX('Rules &amp; Lists'!$G$5:$G$24,MATCH($E182,'Rules &amp; Lists'!$A$5:$A$24,0)))),""))</f>
        <v/>
      </c>
      <c r="Q182" s="24">
        <f>IF(OR($A182="",$C182=""),"",MAX(0,IF($O182&lt;&gt;"",$O182-$C182,TODAY()-$C182)))</f>
        <v/>
      </c>
      <c r="R182" s="20">
        <f>IF($A182="","",IF($E182="","Route Needed",IF($H182&lt;&gt;"Yes","Evidence Needed",IF($N182="On Hold","On Hold",IF(AND($P182&lt;&gt;"",$P182&lt;TODAY()),"Expired",IF($N182&lt;&gt;"Complete","Pending Review",IF($L182="Meets","Cleared",IF($L182="Does Not Meet","Not Cleared","Pending Review"))))))))</f>
        <v/>
      </c>
      <c r="S182" s="19" t="n"/>
      <c r="T182" s="25" t="n"/>
      <c r="U182" s="21">
        <f>IF($A182="","",TEXTJOIN(", ",TRUE,IF(COUNTIF($A$6:$A$205,$A182)&gt;1,"Duplicate Request ID",""),IF($B182="","Missing learner alias",""),IF($C182="","Missing request date",""),IF($D182="","Missing term",""),IF($E182="","Missing route",""),IF($F182="Unknown Route","Route not found",""),IF($H182="","Missing evidence received value",""),IF(AND($H182="Yes",$I182=""),"Missing evidence date",""),IF(AND($H182="No",$I182&lt;&gt;""),"Evidence date entered when evidence is No",""),IF(AND($H182="Yes",$L182=""),"Missing evidence assessment",""),IF(AND($N182="Complete",$O182=""),"Missing decision date",""),IF(AND($O182&lt;&gt;"",$N182&lt;&gt;"Complete"),"Decision date entered before review is Complete",""),IF(AND($L182="Meets",$H182&lt;&gt;"Yes"),"Meets assessment requires received evidence",""),IF(AND($L182="Does Not Meet",$H182&lt;&gt;"Yes"),"Does Not Meet assessment requires received evidence",""),IF(AND($N182="Complete",$L182="Pending"),"Complete review cannot have Pending assessment",""),IF(AND($C182&lt;&gt;"",$I182&lt;&gt;"",$I182&lt;$C182),"Evidence date precedes request date",""),IF(AND($C182&lt;&gt;"",$O182&lt;&gt;"",$O182&lt;$C182),"Decision date precedes request date",""),IF(AND($S182&lt;&gt;"",$S182&lt;$C182),"Follow-up date precedes request date",""),IF(AND($E182&lt;&gt;"",$H182="Yes",IFERROR(INDEX('Rules &amp; Lists'!$D$5:$D$24,MATCH($E182,'Rules &amp; Lists'!$A$5:$A$24,0)),"")="Grade",$J182=""),"Missing evidence grade",""),IF(AND($E182&lt;&gt;"",$H182="Yes",IFERROR(INDEX('Rules &amp; Lists'!$D$5:$D$24,MATCH($E182,'Rules &amp; Lists'!$A$5:$A$24,0)),"")="Score",$K182=""),"Missing evidence score","")))</f>
        <v/>
      </c>
    </row>
    <row r="183">
      <c r="A183" s="18" t="n"/>
      <c r="B183" s="18" t="n"/>
      <c r="C183" s="19" t="n"/>
      <c r="D183" s="18" t="n"/>
      <c r="E183" s="18" t="n"/>
      <c r="F183" s="20">
        <f>IF($A183="","",IF($E183="","",IFERROR(INDEX('Rules &amp; Lists'!$B$5:$B$24,MATCH($E183,'Rules &amp; Lists'!$A$5:$A$24,0)),"Unknown Route")))</f>
        <v/>
      </c>
      <c r="G183" s="21">
        <f>IF($A183="","",IF($E183="","",IFERROR(INDEX('Rules &amp; Lists'!$H$5:$H$24,MATCH($E183,'Rules &amp; Lists'!$A$5:$A$24,0)),"Rule not found")))</f>
        <v/>
      </c>
      <c r="H183" s="18" t="n"/>
      <c r="I183" s="19" t="n"/>
      <c r="J183" s="18" t="n"/>
      <c r="K183" s="22" t="n"/>
      <c r="L183" s="18" t="n"/>
      <c r="M183" s="18" t="n"/>
      <c r="N183" s="18" t="n"/>
      <c r="O183" s="19" t="n"/>
      <c r="P183" s="23">
        <f>IF(OR($A183="",$I183="",$E183=""),"",IFERROR(IF(INDEX('Rules &amp; Lists'!$G$5:$G$24,MATCH($E183,'Rules &amp; Lists'!$A$5:$A$24,0))=0,"",EDATE($I183,INDEX('Rules &amp; Lists'!$G$5:$G$24,MATCH($E183,'Rules &amp; Lists'!$A$5:$A$24,0)))),""))</f>
        <v/>
      </c>
      <c r="Q183" s="24">
        <f>IF(OR($A183="",$C183=""),"",MAX(0,IF($O183&lt;&gt;"",$O183-$C183,TODAY()-$C183)))</f>
        <v/>
      </c>
      <c r="R183" s="20">
        <f>IF($A183="","",IF($E183="","Route Needed",IF($H183&lt;&gt;"Yes","Evidence Needed",IF($N183="On Hold","On Hold",IF(AND($P183&lt;&gt;"",$P183&lt;TODAY()),"Expired",IF($N183&lt;&gt;"Complete","Pending Review",IF($L183="Meets","Cleared",IF($L183="Does Not Meet","Not Cleared","Pending Review"))))))))</f>
        <v/>
      </c>
      <c r="S183" s="19" t="n"/>
      <c r="T183" s="25" t="n"/>
      <c r="U183" s="21">
        <f>IF($A183="","",TEXTJOIN(", ",TRUE,IF(COUNTIF($A$6:$A$205,$A183)&gt;1,"Duplicate Request ID",""),IF($B183="","Missing learner alias",""),IF($C183="","Missing request date",""),IF($D183="","Missing term",""),IF($E183="","Missing route",""),IF($F183="Unknown Route","Route not found",""),IF($H183="","Missing evidence received value",""),IF(AND($H183="Yes",$I183=""),"Missing evidence date",""),IF(AND($H183="No",$I183&lt;&gt;""),"Evidence date entered when evidence is No",""),IF(AND($H183="Yes",$L183=""),"Missing evidence assessment",""),IF(AND($N183="Complete",$O183=""),"Missing decision date",""),IF(AND($O183&lt;&gt;"",$N183&lt;&gt;"Complete"),"Decision date entered before review is Complete",""),IF(AND($L183="Meets",$H183&lt;&gt;"Yes"),"Meets assessment requires received evidence",""),IF(AND($L183="Does Not Meet",$H183&lt;&gt;"Yes"),"Does Not Meet assessment requires received evidence",""),IF(AND($N183="Complete",$L183="Pending"),"Complete review cannot have Pending assessment",""),IF(AND($C183&lt;&gt;"",$I183&lt;&gt;"",$I183&lt;$C183),"Evidence date precedes request date",""),IF(AND($C183&lt;&gt;"",$O183&lt;&gt;"",$O183&lt;$C183),"Decision date precedes request date",""),IF(AND($S183&lt;&gt;"",$S183&lt;$C183),"Follow-up date precedes request date",""),IF(AND($E183&lt;&gt;"",$H183="Yes",IFERROR(INDEX('Rules &amp; Lists'!$D$5:$D$24,MATCH($E183,'Rules &amp; Lists'!$A$5:$A$24,0)),"")="Grade",$J183=""),"Missing evidence grade",""),IF(AND($E183&lt;&gt;"",$H183="Yes",IFERROR(INDEX('Rules &amp; Lists'!$D$5:$D$24,MATCH($E183,'Rules &amp; Lists'!$A$5:$A$24,0)),"")="Score",$K183=""),"Missing evidence score","")))</f>
        <v/>
      </c>
    </row>
    <row r="184">
      <c r="A184" s="18" t="n"/>
      <c r="B184" s="18" t="n"/>
      <c r="C184" s="19" t="n"/>
      <c r="D184" s="18" t="n"/>
      <c r="E184" s="18" t="n"/>
      <c r="F184" s="20">
        <f>IF($A184="","",IF($E184="","",IFERROR(INDEX('Rules &amp; Lists'!$B$5:$B$24,MATCH($E184,'Rules &amp; Lists'!$A$5:$A$24,0)),"Unknown Route")))</f>
        <v/>
      </c>
      <c r="G184" s="21">
        <f>IF($A184="","",IF($E184="","",IFERROR(INDEX('Rules &amp; Lists'!$H$5:$H$24,MATCH($E184,'Rules &amp; Lists'!$A$5:$A$24,0)),"Rule not found")))</f>
        <v/>
      </c>
      <c r="H184" s="18" t="n"/>
      <c r="I184" s="19" t="n"/>
      <c r="J184" s="18" t="n"/>
      <c r="K184" s="22" t="n"/>
      <c r="L184" s="18" t="n"/>
      <c r="M184" s="18" t="n"/>
      <c r="N184" s="18" t="n"/>
      <c r="O184" s="19" t="n"/>
      <c r="P184" s="23">
        <f>IF(OR($A184="",$I184="",$E184=""),"",IFERROR(IF(INDEX('Rules &amp; Lists'!$G$5:$G$24,MATCH($E184,'Rules &amp; Lists'!$A$5:$A$24,0))=0,"",EDATE($I184,INDEX('Rules &amp; Lists'!$G$5:$G$24,MATCH($E184,'Rules &amp; Lists'!$A$5:$A$24,0)))),""))</f>
        <v/>
      </c>
      <c r="Q184" s="24">
        <f>IF(OR($A184="",$C184=""),"",MAX(0,IF($O184&lt;&gt;"",$O184-$C184,TODAY()-$C184)))</f>
        <v/>
      </c>
      <c r="R184" s="20">
        <f>IF($A184="","",IF($E184="","Route Needed",IF($H184&lt;&gt;"Yes","Evidence Needed",IF($N184="On Hold","On Hold",IF(AND($P184&lt;&gt;"",$P184&lt;TODAY()),"Expired",IF($N184&lt;&gt;"Complete","Pending Review",IF($L184="Meets","Cleared",IF($L184="Does Not Meet","Not Cleared","Pending Review"))))))))</f>
        <v/>
      </c>
      <c r="S184" s="19" t="n"/>
      <c r="T184" s="25" t="n"/>
      <c r="U184" s="21">
        <f>IF($A184="","",TEXTJOIN(", ",TRUE,IF(COUNTIF($A$6:$A$205,$A184)&gt;1,"Duplicate Request ID",""),IF($B184="","Missing learner alias",""),IF($C184="","Missing request date",""),IF($D184="","Missing term",""),IF($E184="","Missing route",""),IF($F184="Unknown Route","Route not found",""),IF($H184="","Missing evidence received value",""),IF(AND($H184="Yes",$I184=""),"Missing evidence date",""),IF(AND($H184="No",$I184&lt;&gt;""),"Evidence date entered when evidence is No",""),IF(AND($H184="Yes",$L184=""),"Missing evidence assessment",""),IF(AND($N184="Complete",$O184=""),"Missing decision date",""),IF(AND($O184&lt;&gt;"",$N184&lt;&gt;"Complete"),"Decision date entered before review is Complete",""),IF(AND($L184="Meets",$H184&lt;&gt;"Yes"),"Meets assessment requires received evidence",""),IF(AND($L184="Does Not Meet",$H184&lt;&gt;"Yes"),"Does Not Meet assessment requires received evidence",""),IF(AND($N184="Complete",$L184="Pending"),"Complete review cannot have Pending assessment",""),IF(AND($C184&lt;&gt;"",$I184&lt;&gt;"",$I184&lt;$C184),"Evidence date precedes request date",""),IF(AND($C184&lt;&gt;"",$O184&lt;&gt;"",$O184&lt;$C184),"Decision date precedes request date",""),IF(AND($S184&lt;&gt;"",$S184&lt;$C184),"Follow-up date precedes request date",""),IF(AND($E184&lt;&gt;"",$H184="Yes",IFERROR(INDEX('Rules &amp; Lists'!$D$5:$D$24,MATCH($E184,'Rules &amp; Lists'!$A$5:$A$24,0)),"")="Grade",$J184=""),"Missing evidence grade",""),IF(AND($E184&lt;&gt;"",$H184="Yes",IFERROR(INDEX('Rules &amp; Lists'!$D$5:$D$24,MATCH($E184,'Rules &amp; Lists'!$A$5:$A$24,0)),"")="Score",$K184=""),"Missing evidence score","")))</f>
        <v/>
      </c>
    </row>
    <row r="185">
      <c r="A185" s="18" t="n"/>
      <c r="B185" s="18" t="n"/>
      <c r="C185" s="19" t="n"/>
      <c r="D185" s="18" t="n"/>
      <c r="E185" s="18" t="n"/>
      <c r="F185" s="20">
        <f>IF($A185="","",IF($E185="","",IFERROR(INDEX('Rules &amp; Lists'!$B$5:$B$24,MATCH($E185,'Rules &amp; Lists'!$A$5:$A$24,0)),"Unknown Route")))</f>
        <v/>
      </c>
      <c r="G185" s="21">
        <f>IF($A185="","",IF($E185="","",IFERROR(INDEX('Rules &amp; Lists'!$H$5:$H$24,MATCH($E185,'Rules &amp; Lists'!$A$5:$A$24,0)),"Rule not found")))</f>
        <v/>
      </c>
      <c r="H185" s="18" t="n"/>
      <c r="I185" s="19" t="n"/>
      <c r="J185" s="18" t="n"/>
      <c r="K185" s="22" t="n"/>
      <c r="L185" s="18" t="n"/>
      <c r="M185" s="18" t="n"/>
      <c r="N185" s="18" t="n"/>
      <c r="O185" s="19" t="n"/>
      <c r="P185" s="23">
        <f>IF(OR($A185="",$I185="",$E185=""),"",IFERROR(IF(INDEX('Rules &amp; Lists'!$G$5:$G$24,MATCH($E185,'Rules &amp; Lists'!$A$5:$A$24,0))=0,"",EDATE($I185,INDEX('Rules &amp; Lists'!$G$5:$G$24,MATCH($E185,'Rules &amp; Lists'!$A$5:$A$24,0)))),""))</f>
        <v/>
      </c>
      <c r="Q185" s="24">
        <f>IF(OR($A185="",$C185=""),"",MAX(0,IF($O185&lt;&gt;"",$O185-$C185,TODAY()-$C185)))</f>
        <v/>
      </c>
      <c r="R185" s="20">
        <f>IF($A185="","",IF($E185="","Route Needed",IF($H185&lt;&gt;"Yes","Evidence Needed",IF($N185="On Hold","On Hold",IF(AND($P185&lt;&gt;"",$P185&lt;TODAY()),"Expired",IF($N185&lt;&gt;"Complete","Pending Review",IF($L185="Meets","Cleared",IF($L185="Does Not Meet","Not Cleared","Pending Review"))))))))</f>
        <v/>
      </c>
      <c r="S185" s="19" t="n"/>
      <c r="T185" s="25" t="n"/>
      <c r="U185" s="21">
        <f>IF($A185="","",TEXTJOIN(", ",TRUE,IF(COUNTIF($A$6:$A$205,$A185)&gt;1,"Duplicate Request ID",""),IF($B185="","Missing learner alias",""),IF($C185="","Missing request date",""),IF($D185="","Missing term",""),IF($E185="","Missing route",""),IF($F185="Unknown Route","Route not found",""),IF($H185="","Missing evidence received value",""),IF(AND($H185="Yes",$I185=""),"Missing evidence date",""),IF(AND($H185="No",$I185&lt;&gt;""),"Evidence date entered when evidence is No",""),IF(AND($H185="Yes",$L185=""),"Missing evidence assessment",""),IF(AND($N185="Complete",$O185=""),"Missing decision date",""),IF(AND($O185&lt;&gt;"",$N185&lt;&gt;"Complete"),"Decision date entered before review is Complete",""),IF(AND($L185="Meets",$H185&lt;&gt;"Yes"),"Meets assessment requires received evidence",""),IF(AND($L185="Does Not Meet",$H185&lt;&gt;"Yes"),"Does Not Meet assessment requires received evidence",""),IF(AND($N185="Complete",$L185="Pending"),"Complete review cannot have Pending assessment",""),IF(AND($C185&lt;&gt;"",$I185&lt;&gt;"",$I185&lt;$C185),"Evidence date precedes request date",""),IF(AND($C185&lt;&gt;"",$O185&lt;&gt;"",$O185&lt;$C185),"Decision date precedes request date",""),IF(AND($S185&lt;&gt;"",$S185&lt;$C185),"Follow-up date precedes request date",""),IF(AND($E185&lt;&gt;"",$H185="Yes",IFERROR(INDEX('Rules &amp; Lists'!$D$5:$D$24,MATCH($E185,'Rules &amp; Lists'!$A$5:$A$24,0)),"")="Grade",$J185=""),"Missing evidence grade",""),IF(AND($E185&lt;&gt;"",$H185="Yes",IFERROR(INDEX('Rules &amp; Lists'!$D$5:$D$24,MATCH($E185,'Rules &amp; Lists'!$A$5:$A$24,0)),"")="Score",$K185=""),"Missing evidence score","")))</f>
        <v/>
      </c>
    </row>
    <row r="186">
      <c r="A186" s="18" t="n"/>
      <c r="B186" s="18" t="n"/>
      <c r="C186" s="19" t="n"/>
      <c r="D186" s="18" t="n"/>
      <c r="E186" s="18" t="n"/>
      <c r="F186" s="20">
        <f>IF($A186="","",IF($E186="","",IFERROR(INDEX('Rules &amp; Lists'!$B$5:$B$24,MATCH($E186,'Rules &amp; Lists'!$A$5:$A$24,0)),"Unknown Route")))</f>
        <v/>
      </c>
      <c r="G186" s="21">
        <f>IF($A186="","",IF($E186="","",IFERROR(INDEX('Rules &amp; Lists'!$H$5:$H$24,MATCH($E186,'Rules &amp; Lists'!$A$5:$A$24,0)),"Rule not found")))</f>
        <v/>
      </c>
      <c r="H186" s="18" t="n"/>
      <c r="I186" s="19" t="n"/>
      <c r="J186" s="18" t="n"/>
      <c r="K186" s="22" t="n"/>
      <c r="L186" s="18" t="n"/>
      <c r="M186" s="18" t="n"/>
      <c r="N186" s="18" t="n"/>
      <c r="O186" s="19" t="n"/>
      <c r="P186" s="23">
        <f>IF(OR($A186="",$I186="",$E186=""),"",IFERROR(IF(INDEX('Rules &amp; Lists'!$G$5:$G$24,MATCH($E186,'Rules &amp; Lists'!$A$5:$A$24,0))=0,"",EDATE($I186,INDEX('Rules &amp; Lists'!$G$5:$G$24,MATCH($E186,'Rules &amp; Lists'!$A$5:$A$24,0)))),""))</f>
        <v/>
      </c>
      <c r="Q186" s="24">
        <f>IF(OR($A186="",$C186=""),"",MAX(0,IF($O186&lt;&gt;"",$O186-$C186,TODAY()-$C186)))</f>
        <v/>
      </c>
      <c r="R186" s="20">
        <f>IF($A186="","",IF($E186="","Route Needed",IF($H186&lt;&gt;"Yes","Evidence Needed",IF($N186="On Hold","On Hold",IF(AND($P186&lt;&gt;"",$P186&lt;TODAY()),"Expired",IF($N186&lt;&gt;"Complete","Pending Review",IF($L186="Meets","Cleared",IF($L186="Does Not Meet","Not Cleared","Pending Review"))))))))</f>
        <v/>
      </c>
      <c r="S186" s="19" t="n"/>
      <c r="T186" s="25" t="n"/>
      <c r="U186" s="21">
        <f>IF($A186="","",TEXTJOIN(", ",TRUE,IF(COUNTIF($A$6:$A$205,$A186)&gt;1,"Duplicate Request ID",""),IF($B186="","Missing learner alias",""),IF($C186="","Missing request date",""),IF($D186="","Missing term",""),IF($E186="","Missing route",""),IF($F186="Unknown Route","Route not found",""),IF($H186="","Missing evidence received value",""),IF(AND($H186="Yes",$I186=""),"Missing evidence date",""),IF(AND($H186="No",$I186&lt;&gt;""),"Evidence date entered when evidence is No",""),IF(AND($H186="Yes",$L186=""),"Missing evidence assessment",""),IF(AND($N186="Complete",$O186=""),"Missing decision date",""),IF(AND($O186&lt;&gt;"",$N186&lt;&gt;"Complete"),"Decision date entered before review is Complete",""),IF(AND($L186="Meets",$H186&lt;&gt;"Yes"),"Meets assessment requires received evidence",""),IF(AND($L186="Does Not Meet",$H186&lt;&gt;"Yes"),"Does Not Meet assessment requires received evidence",""),IF(AND($N186="Complete",$L186="Pending"),"Complete review cannot have Pending assessment",""),IF(AND($C186&lt;&gt;"",$I186&lt;&gt;"",$I186&lt;$C186),"Evidence date precedes request date",""),IF(AND($C186&lt;&gt;"",$O186&lt;&gt;"",$O186&lt;$C186),"Decision date precedes request date",""),IF(AND($S186&lt;&gt;"",$S186&lt;$C186),"Follow-up date precedes request date",""),IF(AND($E186&lt;&gt;"",$H186="Yes",IFERROR(INDEX('Rules &amp; Lists'!$D$5:$D$24,MATCH($E186,'Rules &amp; Lists'!$A$5:$A$24,0)),"")="Grade",$J186=""),"Missing evidence grade",""),IF(AND($E186&lt;&gt;"",$H186="Yes",IFERROR(INDEX('Rules &amp; Lists'!$D$5:$D$24,MATCH($E186,'Rules &amp; Lists'!$A$5:$A$24,0)),"")="Score",$K186=""),"Missing evidence score","")))</f>
        <v/>
      </c>
    </row>
    <row r="187">
      <c r="A187" s="18" t="n"/>
      <c r="B187" s="18" t="n"/>
      <c r="C187" s="19" t="n"/>
      <c r="D187" s="18" t="n"/>
      <c r="E187" s="18" t="n"/>
      <c r="F187" s="20">
        <f>IF($A187="","",IF($E187="","",IFERROR(INDEX('Rules &amp; Lists'!$B$5:$B$24,MATCH($E187,'Rules &amp; Lists'!$A$5:$A$24,0)),"Unknown Route")))</f>
        <v/>
      </c>
      <c r="G187" s="21">
        <f>IF($A187="","",IF($E187="","",IFERROR(INDEX('Rules &amp; Lists'!$H$5:$H$24,MATCH($E187,'Rules &amp; Lists'!$A$5:$A$24,0)),"Rule not found")))</f>
        <v/>
      </c>
      <c r="H187" s="18" t="n"/>
      <c r="I187" s="19" t="n"/>
      <c r="J187" s="18" t="n"/>
      <c r="K187" s="22" t="n"/>
      <c r="L187" s="18" t="n"/>
      <c r="M187" s="18" t="n"/>
      <c r="N187" s="18" t="n"/>
      <c r="O187" s="19" t="n"/>
      <c r="P187" s="23">
        <f>IF(OR($A187="",$I187="",$E187=""),"",IFERROR(IF(INDEX('Rules &amp; Lists'!$G$5:$G$24,MATCH($E187,'Rules &amp; Lists'!$A$5:$A$24,0))=0,"",EDATE($I187,INDEX('Rules &amp; Lists'!$G$5:$G$24,MATCH($E187,'Rules &amp; Lists'!$A$5:$A$24,0)))),""))</f>
        <v/>
      </c>
      <c r="Q187" s="24">
        <f>IF(OR($A187="",$C187=""),"",MAX(0,IF($O187&lt;&gt;"",$O187-$C187,TODAY()-$C187)))</f>
        <v/>
      </c>
      <c r="R187" s="20">
        <f>IF($A187="","",IF($E187="","Route Needed",IF($H187&lt;&gt;"Yes","Evidence Needed",IF($N187="On Hold","On Hold",IF(AND($P187&lt;&gt;"",$P187&lt;TODAY()),"Expired",IF($N187&lt;&gt;"Complete","Pending Review",IF($L187="Meets","Cleared",IF($L187="Does Not Meet","Not Cleared","Pending Review"))))))))</f>
        <v/>
      </c>
      <c r="S187" s="19" t="n"/>
      <c r="T187" s="25" t="n"/>
      <c r="U187" s="21">
        <f>IF($A187="","",TEXTJOIN(", ",TRUE,IF(COUNTIF($A$6:$A$205,$A187)&gt;1,"Duplicate Request ID",""),IF($B187="","Missing learner alias",""),IF($C187="","Missing request date",""),IF($D187="","Missing term",""),IF($E187="","Missing route",""),IF($F187="Unknown Route","Route not found",""),IF($H187="","Missing evidence received value",""),IF(AND($H187="Yes",$I187=""),"Missing evidence date",""),IF(AND($H187="No",$I187&lt;&gt;""),"Evidence date entered when evidence is No",""),IF(AND($H187="Yes",$L187=""),"Missing evidence assessment",""),IF(AND($N187="Complete",$O187=""),"Missing decision date",""),IF(AND($O187&lt;&gt;"",$N187&lt;&gt;"Complete"),"Decision date entered before review is Complete",""),IF(AND($L187="Meets",$H187&lt;&gt;"Yes"),"Meets assessment requires received evidence",""),IF(AND($L187="Does Not Meet",$H187&lt;&gt;"Yes"),"Does Not Meet assessment requires received evidence",""),IF(AND($N187="Complete",$L187="Pending"),"Complete review cannot have Pending assessment",""),IF(AND($C187&lt;&gt;"",$I187&lt;&gt;"",$I187&lt;$C187),"Evidence date precedes request date",""),IF(AND($C187&lt;&gt;"",$O187&lt;&gt;"",$O187&lt;$C187),"Decision date precedes request date",""),IF(AND($S187&lt;&gt;"",$S187&lt;$C187),"Follow-up date precedes request date",""),IF(AND($E187&lt;&gt;"",$H187="Yes",IFERROR(INDEX('Rules &amp; Lists'!$D$5:$D$24,MATCH($E187,'Rules &amp; Lists'!$A$5:$A$24,0)),"")="Grade",$J187=""),"Missing evidence grade",""),IF(AND($E187&lt;&gt;"",$H187="Yes",IFERROR(INDEX('Rules &amp; Lists'!$D$5:$D$24,MATCH($E187,'Rules &amp; Lists'!$A$5:$A$24,0)),"")="Score",$K187=""),"Missing evidence score","")))</f>
        <v/>
      </c>
    </row>
    <row r="188">
      <c r="A188" s="18" t="n"/>
      <c r="B188" s="18" t="n"/>
      <c r="C188" s="19" t="n"/>
      <c r="D188" s="18" t="n"/>
      <c r="E188" s="18" t="n"/>
      <c r="F188" s="20">
        <f>IF($A188="","",IF($E188="","",IFERROR(INDEX('Rules &amp; Lists'!$B$5:$B$24,MATCH($E188,'Rules &amp; Lists'!$A$5:$A$24,0)),"Unknown Route")))</f>
        <v/>
      </c>
      <c r="G188" s="21">
        <f>IF($A188="","",IF($E188="","",IFERROR(INDEX('Rules &amp; Lists'!$H$5:$H$24,MATCH($E188,'Rules &amp; Lists'!$A$5:$A$24,0)),"Rule not found")))</f>
        <v/>
      </c>
      <c r="H188" s="18" t="n"/>
      <c r="I188" s="19" t="n"/>
      <c r="J188" s="18" t="n"/>
      <c r="K188" s="22" t="n"/>
      <c r="L188" s="18" t="n"/>
      <c r="M188" s="18" t="n"/>
      <c r="N188" s="18" t="n"/>
      <c r="O188" s="19" t="n"/>
      <c r="P188" s="23">
        <f>IF(OR($A188="",$I188="",$E188=""),"",IFERROR(IF(INDEX('Rules &amp; Lists'!$G$5:$G$24,MATCH($E188,'Rules &amp; Lists'!$A$5:$A$24,0))=0,"",EDATE($I188,INDEX('Rules &amp; Lists'!$G$5:$G$24,MATCH($E188,'Rules &amp; Lists'!$A$5:$A$24,0)))),""))</f>
        <v/>
      </c>
      <c r="Q188" s="24">
        <f>IF(OR($A188="",$C188=""),"",MAX(0,IF($O188&lt;&gt;"",$O188-$C188,TODAY()-$C188)))</f>
        <v/>
      </c>
      <c r="R188" s="20">
        <f>IF($A188="","",IF($E188="","Route Needed",IF($H188&lt;&gt;"Yes","Evidence Needed",IF($N188="On Hold","On Hold",IF(AND($P188&lt;&gt;"",$P188&lt;TODAY()),"Expired",IF($N188&lt;&gt;"Complete","Pending Review",IF($L188="Meets","Cleared",IF($L188="Does Not Meet","Not Cleared","Pending Review"))))))))</f>
        <v/>
      </c>
      <c r="S188" s="19" t="n"/>
      <c r="T188" s="25" t="n"/>
      <c r="U188" s="21">
        <f>IF($A188="","",TEXTJOIN(", ",TRUE,IF(COUNTIF($A$6:$A$205,$A188)&gt;1,"Duplicate Request ID",""),IF($B188="","Missing learner alias",""),IF($C188="","Missing request date",""),IF($D188="","Missing term",""),IF($E188="","Missing route",""),IF($F188="Unknown Route","Route not found",""),IF($H188="","Missing evidence received value",""),IF(AND($H188="Yes",$I188=""),"Missing evidence date",""),IF(AND($H188="No",$I188&lt;&gt;""),"Evidence date entered when evidence is No",""),IF(AND($H188="Yes",$L188=""),"Missing evidence assessment",""),IF(AND($N188="Complete",$O188=""),"Missing decision date",""),IF(AND($O188&lt;&gt;"",$N188&lt;&gt;"Complete"),"Decision date entered before review is Complete",""),IF(AND($L188="Meets",$H188&lt;&gt;"Yes"),"Meets assessment requires received evidence",""),IF(AND($L188="Does Not Meet",$H188&lt;&gt;"Yes"),"Does Not Meet assessment requires received evidence",""),IF(AND($N188="Complete",$L188="Pending"),"Complete review cannot have Pending assessment",""),IF(AND($C188&lt;&gt;"",$I188&lt;&gt;"",$I188&lt;$C188),"Evidence date precedes request date",""),IF(AND($C188&lt;&gt;"",$O188&lt;&gt;"",$O188&lt;$C188),"Decision date precedes request date",""),IF(AND($S188&lt;&gt;"",$S188&lt;$C188),"Follow-up date precedes request date",""),IF(AND($E188&lt;&gt;"",$H188="Yes",IFERROR(INDEX('Rules &amp; Lists'!$D$5:$D$24,MATCH($E188,'Rules &amp; Lists'!$A$5:$A$24,0)),"")="Grade",$J188=""),"Missing evidence grade",""),IF(AND($E188&lt;&gt;"",$H188="Yes",IFERROR(INDEX('Rules &amp; Lists'!$D$5:$D$24,MATCH($E188,'Rules &amp; Lists'!$A$5:$A$24,0)),"")="Score",$K188=""),"Missing evidence score","")))</f>
        <v/>
      </c>
    </row>
    <row r="189">
      <c r="A189" s="18" t="n"/>
      <c r="B189" s="18" t="n"/>
      <c r="C189" s="19" t="n"/>
      <c r="D189" s="18" t="n"/>
      <c r="E189" s="18" t="n"/>
      <c r="F189" s="20">
        <f>IF($A189="","",IF($E189="","",IFERROR(INDEX('Rules &amp; Lists'!$B$5:$B$24,MATCH($E189,'Rules &amp; Lists'!$A$5:$A$24,0)),"Unknown Route")))</f>
        <v/>
      </c>
      <c r="G189" s="21">
        <f>IF($A189="","",IF($E189="","",IFERROR(INDEX('Rules &amp; Lists'!$H$5:$H$24,MATCH($E189,'Rules &amp; Lists'!$A$5:$A$24,0)),"Rule not found")))</f>
        <v/>
      </c>
      <c r="H189" s="18" t="n"/>
      <c r="I189" s="19" t="n"/>
      <c r="J189" s="18" t="n"/>
      <c r="K189" s="22" t="n"/>
      <c r="L189" s="18" t="n"/>
      <c r="M189" s="18" t="n"/>
      <c r="N189" s="18" t="n"/>
      <c r="O189" s="19" t="n"/>
      <c r="P189" s="23">
        <f>IF(OR($A189="",$I189="",$E189=""),"",IFERROR(IF(INDEX('Rules &amp; Lists'!$G$5:$G$24,MATCH($E189,'Rules &amp; Lists'!$A$5:$A$24,0))=0,"",EDATE($I189,INDEX('Rules &amp; Lists'!$G$5:$G$24,MATCH($E189,'Rules &amp; Lists'!$A$5:$A$24,0)))),""))</f>
        <v/>
      </c>
      <c r="Q189" s="24">
        <f>IF(OR($A189="",$C189=""),"",MAX(0,IF($O189&lt;&gt;"",$O189-$C189,TODAY()-$C189)))</f>
        <v/>
      </c>
      <c r="R189" s="20">
        <f>IF($A189="","",IF($E189="","Route Needed",IF($H189&lt;&gt;"Yes","Evidence Needed",IF($N189="On Hold","On Hold",IF(AND($P189&lt;&gt;"",$P189&lt;TODAY()),"Expired",IF($N189&lt;&gt;"Complete","Pending Review",IF($L189="Meets","Cleared",IF($L189="Does Not Meet","Not Cleared","Pending Review"))))))))</f>
        <v/>
      </c>
      <c r="S189" s="19" t="n"/>
      <c r="T189" s="25" t="n"/>
      <c r="U189" s="21">
        <f>IF($A189="","",TEXTJOIN(", ",TRUE,IF(COUNTIF($A$6:$A$205,$A189)&gt;1,"Duplicate Request ID",""),IF($B189="","Missing learner alias",""),IF($C189="","Missing request date",""),IF($D189="","Missing term",""),IF($E189="","Missing route",""),IF($F189="Unknown Route","Route not found",""),IF($H189="","Missing evidence received value",""),IF(AND($H189="Yes",$I189=""),"Missing evidence date",""),IF(AND($H189="No",$I189&lt;&gt;""),"Evidence date entered when evidence is No",""),IF(AND($H189="Yes",$L189=""),"Missing evidence assessment",""),IF(AND($N189="Complete",$O189=""),"Missing decision date",""),IF(AND($O189&lt;&gt;"",$N189&lt;&gt;"Complete"),"Decision date entered before review is Complete",""),IF(AND($L189="Meets",$H189&lt;&gt;"Yes"),"Meets assessment requires received evidence",""),IF(AND($L189="Does Not Meet",$H189&lt;&gt;"Yes"),"Does Not Meet assessment requires received evidence",""),IF(AND($N189="Complete",$L189="Pending"),"Complete review cannot have Pending assessment",""),IF(AND($C189&lt;&gt;"",$I189&lt;&gt;"",$I189&lt;$C189),"Evidence date precedes request date",""),IF(AND($C189&lt;&gt;"",$O189&lt;&gt;"",$O189&lt;$C189),"Decision date precedes request date",""),IF(AND($S189&lt;&gt;"",$S189&lt;$C189),"Follow-up date precedes request date",""),IF(AND($E189&lt;&gt;"",$H189="Yes",IFERROR(INDEX('Rules &amp; Lists'!$D$5:$D$24,MATCH($E189,'Rules &amp; Lists'!$A$5:$A$24,0)),"")="Grade",$J189=""),"Missing evidence grade",""),IF(AND($E189&lt;&gt;"",$H189="Yes",IFERROR(INDEX('Rules &amp; Lists'!$D$5:$D$24,MATCH($E189,'Rules &amp; Lists'!$A$5:$A$24,0)),"")="Score",$K189=""),"Missing evidence score","")))</f>
        <v/>
      </c>
    </row>
    <row r="190">
      <c r="A190" s="18" t="n"/>
      <c r="B190" s="18" t="n"/>
      <c r="C190" s="19" t="n"/>
      <c r="D190" s="18" t="n"/>
      <c r="E190" s="18" t="n"/>
      <c r="F190" s="20">
        <f>IF($A190="","",IF($E190="","",IFERROR(INDEX('Rules &amp; Lists'!$B$5:$B$24,MATCH($E190,'Rules &amp; Lists'!$A$5:$A$24,0)),"Unknown Route")))</f>
        <v/>
      </c>
      <c r="G190" s="21">
        <f>IF($A190="","",IF($E190="","",IFERROR(INDEX('Rules &amp; Lists'!$H$5:$H$24,MATCH($E190,'Rules &amp; Lists'!$A$5:$A$24,0)),"Rule not found")))</f>
        <v/>
      </c>
      <c r="H190" s="18" t="n"/>
      <c r="I190" s="19" t="n"/>
      <c r="J190" s="18" t="n"/>
      <c r="K190" s="22" t="n"/>
      <c r="L190" s="18" t="n"/>
      <c r="M190" s="18" t="n"/>
      <c r="N190" s="18" t="n"/>
      <c r="O190" s="19" t="n"/>
      <c r="P190" s="23">
        <f>IF(OR($A190="",$I190="",$E190=""),"",IFERROR(IF(INDEX('Rules &amp; Lists'!$G$5:$G$24,MATCH($E190,'Rules &amp; Lists'!$A$5:$A$24,0))=0,"",EDATE($I190,INDEX('Rules &amp; Lists'!$G$5:$G$24,MATCH($E190,'Rules &amp; Lists'!$A$5:$A$24,0)))),""))</f>
        <v/>
      </c>
      <c r="Q190" s="24">
        <f>IF(OR($A190="",$C190=""),"",MAX(0,IF($O190&lt;&gt;"",$O190-$C190,TODAY()-$C190)))</f>
        <v/>
      </c>
      <c r="R190" s="20">
        <f>IF($A190="","",IF($E190="","Route Needed",IF($H190&lt;&gt;"Yes","Evidence Needed",IF($N190="On Hold","On Hold",IF(AND($P190&lt;&gt;"",$P190&lt;TODAY()),"Expired",IF($N190&lt;&gt;"Complete","Pending Review",IF($L190="Meets","Cleared",IF($L190="Does Not Meet","Not Cleared","Pending Review"))))))))</f>
        <v/>
      </c>
      <c r="S190" s="19" t="n"/>
      <c r="T190" s="25" t="n"/>
      <c r="U190" s="21">
        <f>IF($A190="","",TEXTJOIN(", ",TRUE,IF(COUNTIF($A$6:$A$205,$A190)&gt;1,"Duplicate Request ID",""),IF($B190="","Missing learner alias",""),IF($C190="","Missing request date",""),IF($D190="","Missing term",""),IF($E190="","Missing route",""),IF($F190="Unknown Route","Route not found",""),IF($H190="","Missing evidence received value",""),IF(AND($H190="Yes",$I190=""),"Missing evidence date",""),IF(AND($H190="No",$I190&lt;&gt;""),"Evidence date entered when evidence is No",""),IF(AND($H190="Yes",$L190=""),"Missing evidence assessment",""),IF(AND($N190="Complete",$O190=""),"Missing decision date",""),IF(AND($O190&lt;&gt;"",$N190&lt;&gt;"Complete"),"Decision date entered before review is Complete",""),IF(AND($L190="Meets",$H190&lt;&gt;"Yes"),"Meets assessment requires received evidence",""),IF(AND($L190="Does Not Meet",$H190&lt;&gt;"Yes"),"Does Not Meet assessment requires received evidence",""),IF(AND($N190="Complete",$L190="Pending"),"Complete review cannot have Pending assessment",""),IF(AND($C190&lt;&gt;"",$I190&lt;&gt;"",$I190&lt;$C190),"Evidence date precedes request date",""),IF(AND($C190&lt;&gt;"",$O190&lt;&gt;"",$O190&lt;$C190),"Decision date precedes request date",""),IF(AND($S190&lt;&gt;"",$S190&lt;$C190),"Follow-up date precedes request date",""),IF(AND($E190&lt;&gt;"",$H190="Yes",IFERROR(INDEX('Rules &amp; Lists'!$D$5:$D$24,MATCH($E190,'Rules &amp; Lists'!$A$5:$A$24,0)),"")="Grade",$J190=""),"Missing evidence grade",""),IF(AND($E190&lt;&gt;"",$H190="Yes",IFERROR(INDEX('Rules &amp; Lists'!$D$5:$D$24,MATCH($E190,'Rules &amp; Lists'!$A$5:$A$24,0)),"")="Score",$K190=""),"Missing evidence score","")))</f>
        <v/>
      </c>
    </row>
    <row r="191">
      <c r="A191" s="18" t="n"/>
      <c r="B191" s="18" t="n"/>
      <c r="C191" s="19" t="n"/>
      <c r="D191" s="18" t="n"/>
      <c r="E191" s="18" t="n"/>
      <c r="F191" s="20">
        <f>IF($A191="","",IF($E191="","",IFERROR(INDEX('Rules &amp; Lists'!$B$5:$B$24,MATCH($E191,'Rules &amp; Lists'!$A$5:$A$24,0)),"Unknown Route")))</f>
        <v/>
      </c>
      <c r="G191" s="21">
        <f>IF($A191="","",IF($E191="","",IFERROR(INDEX('Rules &amp; Lists'!$H$5:$H$24,MATCH($E191,'Rules &amp; Lists'!$A$5:$A$24,0)),"Rule not found")))</f>
        <v/>
      </c>
      <c r="H191" s="18" t="n"/>
      <c r="I191" s="19" t="n"/>
      <c r="J191" s="18" t="n"/>
      <c r="K191" s="22" t="n"/>
      <c r="L191" s="18" t="n"/>
      <c r="M191" s="18" t="n"/>
      <c r="N191" s="18" t="n"/>
      <c r="O191" s="19" t="n"/>
      <c r="P191" s="23">
        <f>IF(OR($A191="",$I191="",$E191=""),"",IFERROR(IF(INDEX('Rules &amp; Lists'!$G$5:$G$24,MATCH($E191,'Rules &amp; Lists'!$A$5:$A$24,0))=0,"",EDATE($I191,INDEX('Rules &amp; Lists'!$G$5:$G$24,MATCH($E191,'Rules &amp; Lists'!$A$5:$A$24,0)))),""))</f>
        <v/>
      </c>
      <c r="Q191" s="24">
        <f>IF(OR($A191="",$C191=""),"",MAX(0,IF($O191&lt;&gt;"",$O191-$C191,TODAY()-$C191)))</f>
        <v/>
      </c>
      <c r="R191" s="20">
        <f>IF($A191="","",IF($E191="","Route Needed",IF($H191&lt;&gt;"Yes","Evidence Needed",IF($N191="On Hold","On Hold",IF(AND($P191&lt;&gt;"",$P191&lt;TODAY()),"Expired",IF($N191&lt;&gt;"Complete","Pending Review",IF($L191="Meets","Cleared",IF($L191="Does Not Meet","Not Cleared","Pending Review"))))))))</f>
        <v/>
      </c>
      <c r="S191" s="19" t="n"/>
      <c r="T191" s="25" t="n"/>
      <c r="U191" s="21">
        <f>IF($A191="","",TEXTJOIN(", ",TRUE,IF(COUNTIF($A$6:$A$205,$A191)&gt;1,"Duplicate Request ID",""),IF($B191="","Missing learner alias",""),IF($C191="","Missing request date",""),IF($D191="","Missing term",""),IF($E191="","Missing route",""),IF($F191="Unknown Route","Route not found",""),IF($H191="","Missing evidence received value",""),IF(AND($H191="Yes",$I191=""),"Missing evidence date",""),IF(AND($H191="No",$I191&lt;&gt;""),"Evidence date entered when evidence is No",""),IF(AND($H191="Yes",$L191=""),"Missing evidence assessment",""),IF(AND($N191="Complete",$O191=""),"Missing decision date",""),IF(AND($O191&lt;&gt;"",$N191&lt;&gt;"Complete"),"Decision date entered before review is Complete",""),IF(AND($L191="Meets",$H191&lt;&gt;"Yes"),"Meets assessment requires received evidence",""),IF(AND($L191="Does Not Meet",$H191&lt;&gt;"Yes"),"Does Not Meet assessment requires received evidence",""),IF(AND($N191="Complete",$L191="Pending"),"Complete review cannot have Pending assessment",""),IF(AND($C191&lt;&gt;"",$I191&lt;&gt;"",$I191&lt;$C191),"Evidence date precedes request date",""),IF(AND($C191&lt;&gt;"",$O191&lt;&gt;"",$O191&lt;$C191),"Decision date precedes request date",""),IF(AND($S191&lt;&gt;"",$S191&lt;$C191),"Follow-up date precedes request date",""),IF(AND($E191&lt;&gt;"",$H191="Yes",IFERROR(INDEX('Rules &amp; Lists'!$D$5:$D$24,MATCH($E191,'Rules &amp; Lists'!$A$5:$A$24,0)),"")="Grade",$J191=""),"Missing evidence grade",""),IF(AND($E191&lt;&gt;"",$H191="Yes",IFERROR(INDEX('Rules &amp; Lists'!$D$5:$D$24,MATCH($E191,'Rules &amp; Lists'!$A$5:$A$24,0)),"")="Score",$K191=""),"Missing evidence score","")))</f>
        <v/>
      </c>
    </row>
    <row r="192">
      <c r="A192" s="18" t="n"/>
      <c r="B192" s="18" t="n"/>
      <c r="C192" s="19" t="n"/>
      <c r="D192" s="18" t="n"/>
      <c r="E192" s="18" t="n"/>
      <c r="F192" s="20">
        <f>IF($A192="","",IF($E192="","",IFERROR(INDEX('Rules &amp; Lists'!$B$5:$B$24,MATCH($E192,'Rules &amp; Lists'!$A$5:$A$24,0)),"Unknown Route")))</f>
        <v/>
      </c>
      <c r="G192" s="21">
        <f>IF($A192="","",IF($E192="","",IFERROR(INDEX('Rules &amp; Lists'!$H$5:$H$24,MATCH($E192,'Rules &amp; Lists'!$A$5:$A$24,0)),"Rule not found")))</f>
        <v/>
      </c>
      <c r="H192" s="18" t="n"/>
      <c r="I192" s="19" t="n"/>
      <c r="J192" s="18" t="n"/>
      <c r="K192" s="22" t="n"/>
      <c r="L192" s="18" t="n"/>
      <c r="M192" s="18" t="n"/>
      <c r="N192" s="18" t="n"/>
      <c r="O192" s="19" t="n"/>
      <c r="P192" s="23">
        <f>IF(OR($A192="",$I192="",$E192=""),"",IFERROR(IF(INDEX('Rules &amp; Lists'!$G$5:$G$24,MATCH($E192,'Rules &amp; Lists'!$A$5:$A$24,0))=0,"",EDATE($I192,INDEX('Rules &amp; Lists'!$G$5:$G$24,MATCH($E192,'Rules &amp; Lists'!$A$5:$A$24,0)))),""))</f>
        <v/>
      </c>
      <c r="Q192" s="24">
        <f>IF(OR($A192="",$C192=""),"",MAX(0,IF($O192&lt;&gt;"",$O192-$C192,TODAY()-$C192)))</f>
        <v/>
      </c>
      <c r="R192" s="20">
        <f>IF($A192="","",IF($E192="","Route Needed",IF($H192&lt;&gt;"Yes","Evidence Needed",IF($N192="On Hold","On Hold",IF(AND($P192&lt;&gt;"",$P192&lt;TODAY()),"Expired",IF($N192&lt;&gt;"Complete","Pending Review",IF($L192="Meets","Cleared",IF($L192="Does Not Meet","Not Cleared","Pending Review"))))))))</f>
        <v/>
      </c>
      <c r="S192" s="19" t="n"/>
      <c r="T192" s="25" t="n"/>
      <c r="U192" s="21">
        <f>IF($A192="","",TEXTJOIN(", ",TRUE,IF(COUNTIF($A$6:$A$205,$A192)&gt;1,"Duplicate Request ID",""),IF($B192="","Missing learner alias",""),IF($C192="","Missing request date",""),IF($D192="","Missing term",""),IF($E192="","Missing route",""),IF($F192="Unknown Route","Route not found",""),IF($H192="","Missing evidence received value",""),IF(AND($H192="Yes",$I192=""),"Missing evidence date",""),IF(AND($H192="No",$I192&lt;&gt;""),"Evidence date entered when evidence is No",""),IF(AND($H192="Yes",$L192=""),"Missing evidence assessment",""),IF(AND($N192="Complete",$O192=""),"Missing decision date",""),IF(AND($O192&lt;&gt;"",$N192&lt;&gt;"Complete"),"Decision date entered before review is Complete",""),IF(AND($L192="Meets",$H192&lt;&gt;"Yes"),"Meets assessment requires received evidence",""),IF(AND($L192="Does Not Meet",$H192&lt;&gt;"Yes"),"Does Not Meet assessment requires received evidence",""),IF(AND($N192="Complete",$L192="Pending"),"Complete review cannot have Pending assessment",""),IF(AND($C192&lt;&gt;"",$I192&lt;&gt;"",$I192&lt;$C192),"Evidence date precedes request date",""),IF(AND($C192&lt;&gt;"",$O192&lt;&gt;"",$O192&lt;$C192),"Decision date precedes request date",""),IF(AND($S192&lt;&gt;"",$S192&lt;$C192),"Follow-up date precedes request date",""),IF(AND($E192&lt;&gt;"",$H192="Yes",IFERROR(INDEX('Rules &amp; Lists'!$D$5:$D$24,MATCH($E192,'Rules &amp; Lists'!$A$5:$A$24,0)),"")="Grade",$J192=""),"Missing evidence grade",""),IF(AND($E192&lt;&gt;"",$H192="Yes",IFERROR(INDEX('Rules &amp; Lists'!$D$5:$D$24,MATCH($E192,'Rules &amp; Lists'!$A$5:$A$24,0)),"")="Score",$K192=""),"Missing evidence score","")))</f>
        <v/>
      </c>
    </row>
    <row r="193">
      <c r="A193" s="18" t="n"/>
      <c r="B193" s="18" t="n"/>
      <c r="C193" s="19" t="n"/>
      <c r="D193" s="18" t="n"/>
      <c r="E193" s="18" t="n"/>
      <c r="F193" s="20">
        <f>IF($A193="","",IF($E193="","",IFERROR(INDEX('Rules &amp; Lists'!$B$5:$B$24,MATCH($E193,'Rules &amp; Lists'!$A$5:$A$24,0)),"Unknown Route")))</f>
        <v/>
      </c>
      <c r="G193" s="21">
        <f>IF($A193="","",IF($E193="","",IFERROR(INDEX('Rules &amp; Lists'!$H$5:$H$24,MATCH($E193,'Rules &amp; Lists'!$A$5:$A$24,0)),"Rule not found")))</f>
        <v/>
      </c>
      <c r="H193" s="18" t="n"/>
      <c r="I193" s="19" t="n"/>
      <c r="J193" s="18" t="n"/>
      <c r="K193" s="22" t="n"/>
      <c r="L193" s="18" t="n"/>
      <c r="M193" s="18" t="n"/>
      <c r="N193" s="18" t="n"/>
      <c r="O193" s="19" t="n"/>
      <c r="P193" s="23">
        <f>IF(OR($A193="",$I193="",$E193=""),"",IFERROR(IF(INDEX('Rules &amp; Lists'!$G$5:$G$24,MATCH($E193,'Rules &amp; Lists'!$A$5:$A$24,0))=0,"",EDATE($I193,INDEX('Rules &amp; Lists'!$G$5:$G$24,MATCH($E193,'Rules &amp; Lists'!$A$5:$A$24,0)))),""))</f>
        <v/>
      </c>
      <c r="Q193" s="24">
        <f>IF(OR($A193="",$C193=""),"",MAX(0,IF($O193&lt;&gt;"",$O193-$C193,TODAY()-$C193)))</f>
        <v/>
      </c>
      <c r="R193" s="20">
        <f>IF($A193="","",IF($E193="","Route Needed",IF($H193&lt;&gt;"Yes","Evidence Needed",IF($N193="On Hold","On Hold",IF(AND($P193&lt;&gt;"",$P193&lt;TODAY()),"Expired",IF($N193&lt;&gt;"Complete","Pending Review",IF($L193="Meets","Cleared",IF($L193="Does Not Meet","Not Cleared","Pending Review"))))))))</f>
        <v/>
      </c>
      <c r="S193" s="19" t="n"/>
      <c r="T193" s="25" t="n"/>
      <c r="U193" s="21">
        <f>IF($A193="","",TEXTJOIN(", ",TRUE,IF(COUNTIF($A$6:$A$205,$A193)&gt;1,"Duplicate Request ID",""),IF($B193="","Missing learner alias",""),IF($C193="","Missing request date",""),IF($D193="","Missing term",""),IF($E193="","Missing route",""),IF($F193="Unknown Route","Route not found",""),IF($H193="","Missing evidence received value",""),IF(AND($H193="Yes",$I193=""),"Missing evidence date",""),IF(AND($H193="No",$I193&lt;&gt;""),"Evidence date entered when evidence is No",""),IF(AND($H193="Yes",$L193=""),"Missing evidence assessment",""),IF(AND($N193="Complete",$O193=""),"Missing decision date",""),IF(AND($O193&lt;&gt;"",$N193&lt;&gt;"Complete"),"Decision date entered before review is Complete",""),IF(AND($L193="Meets",$H193&lt;&gt;"Yes"),"Meets assessment requires received evidence",""),IF(AND($L193="Does Not Meet",$H193&lt;&gt;"Yes"),"Does Not Meet assessment requires received evidence",""),IF(AND($N193="Complete",$L193="Pending"),"Complete review cannot have Pending assessment",""),IF(AND($C193&lt;&gt;"",$I193&lt;&gt;"",$I193&lt;$C193),"Evidence date precedes request date",""),IF(AND($C193&lt;&gt;"",$O193&lt;&gt;"",$O193&lt;$C193),"Decision date precedes request date",""),IF(AND($S193&lt;&gt;"",$S193&lt;$C193),"Follow-up date precedes request date",""),IF(AND($E193&lt;&gt;"",$H193="Yes",IFERROR(INDEX('Rules &amp; Lists'!$D$5:$D$24,MATCH($E193,'Rules &amp; Lists'!$A$5:$A$24,0)),"")="Grade",$J193=""),"Missing evidence grade",""),IF(AND($E193&lt;&gt;"",$H193="Yes",IFERROR(INDEX('Rules &amp; Lists'!$D$5:$D$24,MATCH($E193,'Rules &amp; Lists'!$A$5:$A$24,0)),"")="Score",$K193=""),"Missing evidence score","")))</f>
        <v/>
      </c>
    </row>
    <row r="194">
      <c r="A194" s="18" t="n"/>
      <c r="B194" s="18" t="n"/>
      <c r="C194" s="19" t="n"/>
      <c r="D194" s="18" t="n"/>
      <c r="E194" s="18" t="n"/>
      <c r="F194" s="20">
        <f>IF($A194="","",IF($E194="","",IFERROR(INDEX('Rules &amp; Lists'!$B$5:$B$24,MATCH($E194,'Rules &amp; Lists'!$A$5:$A$24,0)),"Unknown Route")))</f>
        <v/>
      </c>
      <c r="G194" s="21">
        <f>IF($A194="","",IF($E194="","",IFERROR(INDEX('Rules &amp; Lists'!$H$5:$H$24,MATCH($E194,'Rules &amp; Lists'!$A$5:$A$24,0)),"Rule not found")))</f>
        <v/>
      </c>
      <c r="H194" s="18" t="n"/>
      <c r="I194" s="19" t="n"/>
      <c r="J194" s="18" t="n"/>
      <c r="K194" s="22" t="n"/>
      <c r="L194" s="18" t="n"/>
      <c r="M194" s="18" t="n"/>
      <c r="N194" s="18" t="n"/>
      <c r="O194" s="19" t="n"/>
      <c r="P194" s="23">
        <f>IF(OR($A194="",$I194="",$E194=""),"",IFERROR(IF(INDEX('Rules &amp; Lists'!$G$5:$G$24,MATCH($E194,'Rules &amp; Lists'!$A$5:$A$24,0))=0,"",EDATE($I194,INDEX('Rules &amp; Lists'!$G$5:$G$24,MATCH($E194,'Rules &amp; Lists'!$A$5:$A$24,0)))),""))</f>
        <v/>
      </c>
      <c r="Q194" s="24">
        <f>IF(OR($A194="",$C194=""),"",MAX(0,IF($O194&lt;&gt;"",$O194-$C194,TODAY()-$C194)))</f>
        <v/>
      </c>
      <c r="R194" s="20">
        <f>IF($A194="","",IF($E194="","Route Needed",IF($H194&lt;&gt;"Yes","Evidence Needed",IF($N194="On Hold","On Hold",IF(AND($P194&lt;&gt;"",$P194&lt;TODAY()),"Expired",IF($N194&lt;&gt;"Complete","Pending Review",IF($L194="Meets","Cleared",IF($L194="Does Not Meet","Not Cleared","Pending Review"))))))))</f>
        <v/>
      </c>
      <c r="S194" s="19" t="n"/>
      <c r="T194" s="25" t="n"/>
      <c r="U194" s="21">
        <f>IF($A194="","",TEXTJOIN(", ",TRUE,IF(COUNTIF($A$6:$A$205,$A194)&gt;1,"Duplicate Request ID",""),IF($B194="","Missing learner alias",""),IF($C194="","Missing request date",""),IF($D194="","Missing term",""),IF($E194="","Missing route",""),IF($F194="Unknown Route","Route not found",""),IF($H194="","Missing evidence received value",""),IF(AND($H194="Yes",$I194=""),"Missing evidence date",""),IF(AND($H194="No",$I194&lt;&gt;""),"Evidence date entered when evidence is No",""),IF(AND($H194="Yes",$L194=""),"Missing evidence assessment",""),IF(AND($N194="Complete",$O194=""),"Missing decision date",""),IF(AND($O194&lt;&gt;"",$N194&lt;&gt;"Complete"),"Decision date entered before review is Complete",""),IF(AND($L194="Meets",$H194&lt;&gt;"Yes"),"Meets assessment requires received evidence",""),IF(AND($L194="Does Not Meet",$H194&lt;&gt;"Yes"),"Does Not Meet assessment requires received evidence",""),IF(AND($N194="Complete",$L194="Pending"),"Complete review cannot have Pending assessment",""),IF(AND($C194&lt;&gt;"",$I194&lt;&gt;"",$I194&lt;$C194),"Evidence date precedes request date",""),IF(AND($C194&lt;&gt;"",$O194&lt;&gt;"",$O194&lt;$C194),"Decision date precedes request date",""),IF(AND($S194&lt;&gt;"",$S194&lt;$C194),"Follow-up date precedes request date",""),IF(AND($E194&lt;&gt;"",$H194="Yes",IFERROR(INDEX('Rules &amp; Lists'!$D$5:$D$24,MATCH($E194,'Rules &amp; Lists'!$A$5:$A$24,0)),"")="Grade",$J194=""),"Missing evidence grade",""),IF(AND($E194&lt;&gt;"",$H194="Yes",IFERROR(INDEX('Rules &amp; Lists'!$D$5:$D$24,MATCH($E194,'Rules &amp; Lists'!$A$5:$A$24,0)),"")="Score",$K194=""),"Missing evidence score","")))</f>
        <v/>
      </c>
    </row>
    <row r="195">
      <c r="A195" s="18" t="n"/>
      <c r="B195" s="18" t="n"/>
      <c r="C195" s="19" t="n"/>
      <c r="D195" s="18" t="n"/>
      <c r="E195" s="18" t="n"/>
      <c r="F195" s="20">
        <f>IF($A195="","",IF($E195="","",IFERROR(INDEX('Rules &amp; Lists'!$B$5:$B$24,MATCH($E195,'Rules &amp; Lists'!$A$5:$A$24,0)),"Unknown Route")))</f>
        <v/>
      </c>
      <c r="G195" s="21">
        <f>IF($A195="","",IF($E195="","",IFERROR(INDEX('Rules &amp; Lists'!$H$5:$H$24,MATCH($E195,'Rules &amp; Lists'!$A$5:$A$24,0)),"Rule not found")))</f>
        <v/>
      </c>
      <c r="H195" s="18" t="n"/>
      <c r="I195" s="19" t="n"/>
      <c r="J195" s="18" t="n"/>
      <c r="K195" s="22" t="n"/>
      <c r="L195" s="18" t="n"/>
      <c r="M195" s="18" t="n"/>
      <c r="N195" s="18" t="n"/>
      <c r="O195" s="19" t="n"/>
      <c r="P195" s="23">
        <f>IF(OR($A195="",$I195="",$E195=""),"",IFERROR(IF(INDEX('Rules &amp; Lists'!$G$5:$G$24,MATCH($E195,'Rules &amp; Lists'!$A$5:$A$24,0))=0,"",EDATE($I195,INDEX('Rules &amp; Lists'!$G$5:$G$24,MATCH($E195,'Rules &amp; Lists'!$A$5:$A$24,0)))),""))</f>
        <v/>
      </c>
      <c r="Q195" s="24">
        <f>IF(OR($A195="",$C195=""),"",MAX(0,IF($O195&lt;&gt;"",$O195-$C195,TODAY()-$C195)))</f>
        <v/>
      </c>
      <c r="R195" s="20">
        <f>IF($A195="","",IF($E195="","Route Needed",IF($H195&lt;&gt;"Yes","Evidence Needed",IF($N195="On Hold","On Hold",IF(AND($P195&lt;&gt;"",$P195&lt;TODAY()),"Expired",IF($N195&lt;&gt;"Complete","Pending Review",IF($L195="Meets","Cleared",IF($L195="Does Not Meet","Not Cleared","Pending Review"))))))))</f>
        <v/>
      </c>
      <c r="S195" s="19" t="n"/>
      <c r="T195" s="25" t="n"/>
      <c r="U195" s="21">
        <f>IF($A195="","",TEXTJOIN(", ",TRUE,IF(COUNTIF($A$6:$A$205,$A195)&gt;1,"Duplicate Request ID",""),IF($B195="","Missing learner alias",""),IF($C195="","Missing request date",""),IF($D195="","Missing term",""),IF($E195="","Missing route",""),IF($F195="Unknown Route","Route not found",""),IF($H195="","Missing evidence received value",""),IF(AND($H195="Yes",$I195=""),"Missing evidence date",""),IF(AND($H195="No",$I195&lt;&gt;""),"Evidence date entered when evidence is No",""),IF(AND($H195="Yes",$L195=""),"Missing evidence assessment",""),IF(AND($N195="Complete",$O195=""),"Missing decision date",""),IF(AND($O195&lt;&gt;"",$N195&lt;&gt;"Complete"),"Decision date entered before review is Complete",""),IF(AND($L195="Meets",$H195&lt;&gt;"Yes"),"Meets assessment requires received evidence",""),IF(AND($L195="Does Not Meet",$H195&lt;&gt;"Yes"),"Does Not Meet assessment requires received evidence",""),IF(AND($N195="Complete",$L195="Pending"),"Complete review cannot have Pending assessment",""),IF(AND($C195&lt;&gt;"",$I195&lt;&gt;"",$I195&lt;$C195),"Evidence date precedes request date",""),IF(AND($C195&lt;&gt;"",$O195&lt;&gt;"",$O195&lt;$C195),"Decision date precedes request date",""),IF(AND($S195&lt;&gt;"",$S195&lt;$C195),"Follow-up date precedes request date",""),IF(AND($E195&lt;&gt;"",$H195="Yes",IFERROR(INDEX('Rules &amp; Lists'!$D$5:$D$24,MATCH($E195,'Rules &amp; Lists'!$A$5:$A$24,0)),"")="Grade",$J195=""),"Missing evidence grade",""),IF(AND($E195&lt;&gt;"",$H195="Yes",IFERROR(INDEX('Rules &amp; Lists'!$D$5:$D$24,MATCH($E195,'Rules &amp; Lists'!$A$5:$A$24,0)),"")="Score",$K195=""),"Missing evidence score","")))</f>
        <v/>
      </c>
    </row>
    <row r="196">
      <c r="A196" s="18" t="n"/>
      <c r="B196" s="18" t="n"/>
      <c r="C196" s="19" t="n"/>
      <c r="D196" s="18" t="n"/>
      <c r="E196" s="18" t="n"/>
      <c r="F196" s="20">
        <f>IF($A196="","",IF($E196="","",IFERROR(INDEX('Rules &amp; Lists'!$B$5:$B$24,MATCH($E196,'Rules &amp; Lists'!$A$5:$A$24,0)),"Unknown Route")))</f>
        <v/>
      </c>
      <c r="G196" s="21">
        <f>IF($A196="","",IF($E196="","",IFERROR(INDEX('Rules &amp; Lists'!$H$5:$H$24,MATCH($E196,'Rules &amp; Lists'!$A$5:$A$24,0)),"Rule not found")))</f>
        <v/>
      </c>
      <c r="H196" s="18" t="n"/>
      <c r="I196" s="19" t="n"/>
      <c r="J196" s="18" t="n"/>
      <c r="K196" s="22" t="n"/>
      <c r="L196" s="18" t="n"/>
      <c r="M196" s="18" t="n"/>
      <c r="N196" s="18" t="n"/>
      <c r="O196" s="19" t="n"/>
      <c r="P196" s="23">
        <f>IF(OR($A196="",$I196="",$E196=""),"",IFERROR(IF(INDEX('Rules &amp; Lists'!$G$5:$G$24,MATCH($E196,'Rules &amp; Lists'!$A$5:$A$24,0))=0,"",EDATE($I196,INDEX('Rules &amp; Lists'!$G$5:$G$24,MATCH($E196,'Rules &amp; Lists'!$A$5:$A$24,0)))),""))</f>
        <v/>
      </c>
      <c r="Q196" s="24">
        <f>IF(OR($A196="",$C196=""),"",MAX(0,IF($O196&lt;&gt;"",$O196-$C196,TODAY()-$C196)))</f>
        <v/>
      </c>
      <c r="R196" s="20">
        <f>IF($A196="","",IF($E196="","Route Needed",IF($H196&lt;&gt;"Yes","Evidence Needed",IF($N196="On Hold","On Hold",IF(AND($P196&lt;&gt;"",$P196&lt;TODAY()),"Expired",IF($N196&lt;&gt;"Complete","Pending Review",IF($L196="Meets","Cleared",IF($L196="Does Not Meet","Not Cleared","Pending Review"))))))))</f>
        <v/>
      </c>
      <c r="S196" s="19" t="n"/>
      <c r="T196" s="25" t="n"/>
      <c r="U196" s="21">
        <f>IF($A196="","",TEXTJOIN(", ",TRUE,IF(COUNTIF($A$6:$A$205,$A196)&gt;1,"Duplicate Request ID",""),IF($B196="","Missing learner alias",""),IF($C196="","Missing request date",""),IF($D196="","Missing term",""),IF($E196="","Missing route",""),IF($F196="Unknown Route","Route not found",""),IF($H196="","Missing evidence received value",""),IF(AND($H196="Yes",$I196=""),"Missing evidence date",""),IF(AND($H196="No",$I196&lt;&gt;""),"Evidence date entered when evidence is No",""),IF(AND($H196="Yes",$L196=""),"Missing evidence assessment",""),IF(AND($N196="Complete",$O196=""),"Missing decision date",""),IF(AND($O196&lt;&gt;"",$N196&lt;&gt;"Complete"),"Decision date entered before review is Complete",""),IF(AND($L196="Meets",$H196&lt;&gt;"Yes"),"Meets assessment requires received evidence",""),IF(AND($L196="Does Not Meet",$H196&lt;&gt;"Yes"),"Does Not Meet assessment requires received evidence",""),IF(AND($N196="Complete",$L196="Pending"),"Complete review cannot have Pending assessment",""),IF(AND($C196&lt;&gt;"",$I196&lt;&gt;"",$I196&lt;$C196),"Evidence date precedes request date",""),IF(AND($C196&lt;&gt;"",$O196&lt;&gt;"",$O196&lt;$C196),"Decision date precedes request date",""),IF(AND($S196&lt;&gt;"",$S196&lt;$C196),"Follow-up date precedes request date",""),IF(AND($E196&lt;&gt;"",$H196="Yes",IFERROR(INDEX('Rules &amp; Lists'!$D$5:$D$24,MATCH($E196,'Rules &amp; Lists'!$A$5:$A$24,0)),"")="Grade",$J196=""),"Missing evidence grade",""),IF(AND($E196&lt;&gt;"",$H196="Yes",IFERROR(INDEX('Rules &amp; Lists'!$D$5:$D$24,MATCH($E196,'Rules &amp; Lists'!$A$5:$A$24,0)),"")="Score",$K196=""),"Missing evidence score","")))</f>
        <v/>
      </c>
    </row>
    <row r="197">
      <c r="A197" s="18" t="n"/>
      <c r="B197" s="18" t="n"/>
      <c r="C197" s="19" t="n"/>
      <c r="D197" s="18" t="n"/>
      <c r="E197" s="18" t="n"/>
      <c r="F197" s="20">
        <f>IF($A197="","",IF($E197="","",IFERROR(INDEX('Rules &amp; Lists'!$B$5:$B$24,MATCH($E197,'Rules &amp; Lists'!$A$5:$A$24,0)),"Unknown Route")))</f>
        <v/>
      </c>
      <c r="G197" s="21">
        <f>IF($A197="","",IF($E197="","",IFERROR(INDEX('Rules &amp; Lists'!$H$5:$H$24,MATCH($E197,'Rules &amp; Lists'!$A$5:$A$24,0)),"Rule not found")))</f>
        <v/>
      </c>
      <c r="H197" s="18" t="n"/>
      <c r="I197" s="19" t="n"/>
      <c r="J197" s="18" t="n"/>
      <c r="K197" s="22" t="n"/>
      <c r="L197" s="18" t="n"/>
      <c r="M197" s="18" t="n"/>
      <c r="N197" s="18" t="n"/>
      <c r="O197" s="19" t="n"/>
      <c r="P197" s="23">
        <f>IF(OR($A197="",$I197="",$E197=""),"",IFERROR(IF(INDEX('Rules &amp; Lists'!$G$5:$G$24,MATCH($E197,'Rules &amp; Lists'!$A$5:$A$24,0))=0,"",EDATE($I197,INDEX('Rules &amp; Lists'!$G$5:$G$24,MATCH($E197,'Rules &amp; Lists'!$A$5:$A$24,0)))),""))</f>
        <v/>
      </c>
      <c r="Q197" s="24">
        <f>IF(OR($A197="",$C197=""),"",MAX(0,IF($O197&lt;&gt;"",$O197-$C197,TODAY()-$C197)))</f>
        <v/>
      </c>
      <c r="R197" s="20">
        <f>IF($A197="","",IF($E197="","Route Needed",IF($H197&lt;&gt;"Yes","Evidence Needed",IF($N197="On Hold","On Hold",IF(AND($P197&lt;&gt;"",$P197&lt;TODAY()),"Expired",IF($N197&lt;&gt;"Complete","Pending Review",IF($L197="Meets","Cleared",IF($L197="Does Not Meet","Not Cleared","Pending Review"))))))))</f>
        <v/>
      </c>
      <c r="S197" s="19" t="n"/>
      <c r="T197" s="25" t="n"/>
      <c r="U197" s="21">
        <f>IF($A197="","",TEXTJOIN(", ",TRUE,IF(COUNTIF($A$6:$A$205,$A197)&gt;1,"Duplicate Request ID",""),IF($B197="","Missing learner alias",""),IF($C197="","Missing request date",""),IF($D197="","Missing term",""),IF($E197="","Missing route",""),IF($F197="Unknown Route","Route not found",""),IF($H197="","Missing evidence received value",""),IF(AND($H197="Yes",$I197=""),"Missing evidence date",""),IF(AND($H197="No",$I197&lt;&gt;""),"Evidence date entered when evidence is No",""),IF(AND($H197="Yes",$L197=""),"Missing evidence assessment",""),IF(AND($N197="Complete",$O197=""),"Missing decision date",""),IF(AND($O197&lt;&gt;"",$N197&lt;&gt;"Complete"),"Decision date entered before review is Complete",""),IF(AND($L197="Meets",$H197&lt;&gt;"Yes"),"Meets assessment requires received evidence",""),IF(AND($L197="Does Not Meet",$H197&lt;&gt;"Yes"),"Does Not Meet assessment requires received evidence",""),IF(AND($N197="Complete",$L197="Pending"),"Complete review cannot have Pending assessment",""),IF(AND($C197&lt;&gt;"",$I197&lt;&gt;"",$I197&lt;$C197),"Evidence date precedes request date",""),IF(AND($C197&lt;&gt;"",$O197&lt;&gt;"",$O197&lt;$C197),"Decision date precedes request date",""),IF(AND($S197&lt;&gt;"",$S197&lt;$C197),"Follow-up date precedes request date",""),IF(AND($E197&lt;&gt;"",$H197="Yes",IFERROR(INDEX('Rules &amp; Lists'!$D$5:$D$24,MATCH($E197,'Rules &amp; Lists'!$A$5:$A$24,0)),"")="Grade",$J197=""),"Missing evidence grade",""),IF(AND($E197&lt;&gt;"",$H197="Yes",IFERROR(INDEX('Rules &amp; Lists'!$D$5:$D$24,MATCH($E197,'Rules &amp; Lists'!$A$5:$A$24,0)),"")="Score",$K197=""),"Missing evidence score","")))</f>
        <v/>
      </c>
    </row>
    <row r="198">
      <c r="A198" s="18" t="n"/>
      <c r="B198" s="18" t="n"/>
      <c r="C198" s="19" t="n"/>
      <c r="D198" s="18" t="n"/>
      <c r="E198" s="18" t="n"/>
      <c r="F198" s="20">
        <f>IF($A198="","",IF($E198="","",IFERROR(INDEX('Rules &amp; Lists'!$B$5:$B$24,MATCH($E198,'Rules &amp; Lists'!$A$5:$A$24,0)),"Unknown Route")))</f>
        <v/>
      </c>
      <c r="G198" s="21">
        <f>IF($A198="","",IF($E198="","",IFERROR(INDEX('Rules &amp; Lists'!$H$5:$H$24,MATCH($E198,'Rules &amp; Lists'!$A$5:$A$24,0)),"Rule not found")))</f>
        <v/>
      </c>
      <c r="H198" s="18" t="n"/>
      <c r="I198" s="19" t="n"/>
      <c r="J198" s="18" t="n"/>
      <c r="K198" s="22" t="n"/>
      <c r="L198" s="18" t="n"/>
      <c r="M198" s="18" t="n"/>
      <c r="N198" s="18" t="n"/>
      <c r="O198" s="19" t="n"/>
      <c r="P198" s="23">
        <f>IF(OR($A198="",$I198="",$E198=""),"",IFERROR(IF(INDEX('Rules &amp; Lists'!$G$5:$G$24,MATCH($E198,'Rules &amp; Lists'!$A$5:$A$24,0))=0,"",EDATE($I198,INDEX('Rules &amp; Lists'!$G$5:$G$24,MATCH($E198,'Rules &amp; Lists'!$A$5:$A$24,0)))),""))</f>
        <v/>
      </c>
      <c r="Q198" s="24">
        <f>IF(OR($A198="",$C198=""),"",MAX(0,IF($O198&lt;&gt;"",$O198-$C198,TODAY()-$C198)))</f>
        <v/>
      </c>
      <c r="R198" s="20">
        <f>IF($A198="","",IF($E198="","Route Needed",IF($H198&lt;&gt;"Yes","Evidence Needed",IF($N198="On Hold","On Hold",IF(AND($P198&lt;&gt;"",$P198&lt;TODAY()),"Expired",IF($N198&lt;&gt;"Complete","Pending Review",IF($L198="Meets","Cleared",IF($L198="Does Not Meet","Not Cleared","Pending Review"))))))))</f>
        <v/>
      </c>
      <c r="S198" s="19" t="n"/>
      <c r="T198" s="25" t="n"/>
      <c r="U198" s="21">
        <f>IF($A198="","",TEXTJOIN(", ",TRUE,IF(COUNTIF($A$6:$A$205,$A198)&gt;1,"Duplicate Request ID",""),IF($B198="","Missing learner alias",""),IF($C198="","Missing request date",""),IF($D198="","Missing term",""),IF($E198="","Missing route",""),IF($F198="Unknown Route","Route not found",""),IF($H198="","Missing evidence received value",""),IF(AND($H198="Yes",$I198=""),"Missing evidence date",""),IF(AND($H198="No",$I198&lt;&gt;""),"Evidence date entered when evidence is No",""),IF(AND($H198="Yes",$L198=""),"Missing evidence assessment",""),IF(AND($N198="Complete",$O198=""),"Missing decision date",""),IF(AND($O198&lt;&gt;"",$N198&lt;&gt;"Complete"),"Decision date entered before review is Complete",""),IF(AND($L198="Meets",$H198&lt;&gt;"Yes"),"Meets assessment requires received evidence",""),IF(AND($L198="Does Not Meet",$H198&lt;&gt;"Yes"),"Does Not Meet assessment requires received evidence",""),IF(AND($N198="Complete",$L198="Pending"),"Complete review cannot have Pending assessment",""),IF(AND($C198&lt;&gt;"",$I198&lt;&gt;"",$I198&lt;$C198),"Evidence date precedes request date",""),IF(AND($C198&lt;&gt;"",$O198&lt;&gt;"",$O198&lt;$C198),"Decision date precedes request date",""),IF(AND($S198&lt;&gt;"",$S198&lt;$C198),"Follow-up date precedes request date",""),IF(AND($E198&lt;&gt;"",$H198="Yes",IFERROR(INDEX('Rules &amp; Lists'!$D$5:$D$24,MATCH($E198,'Rules &amp; Lists'!$A$5:$A$24,0)),"")="Grade",$J198=""),"Missing evidence grade",""),IF(AND($E198&lt;&gt;"",$H198="Yes",IFERROR(INDEX('Rules &amp; Lists'!$D$5:$D$24,MATCH($E198,'Rules &amp; Lists'!$A$5:$A$24,0)),"")="Score",$K198=""),"Missing evidence score","")))</f>
        <v/>
      </c>
    </row>
    <row r="199">
      <c r="A199" s="18" t="n"/>
      <c r="B199" s="18" t="n"/>
      <c r="C199" s="19" t="n"/>
      <c r="D199" s="18" t="n"/>
      <c r="E199" s="18" t="n"/>
      <c r="F199" s="20">
        <f>IF($A199="","",IF($E199="","",IFERROR(INDEX('Rules &amp; Lists'!$B$5:$B$24,MATCH($E199,'Rules &amp; Lists'!$A$5:$A$24,0)),"Unknown Route")))</f>
        <v/>
      </c>
      <c r="G199" s="21">
        <f>IF($A199="","",IF($E199="","",IFERROR(INDEX('Rules &amp; Lists'!$H$5:$H$24,MATCH($E199,'Rules &amp; Lists'!$A$5:$A$24,0)),"Rule not found")))</f>
        <v/>
      </c>
      <c r="H199" s="18" t="n"/>
      <c r="I199" s="19" t="n"/>
      <c r="J199" s="18" t="n"/>
      <c r="K199" s="22" t="n"/>
      <c r="L199" s="18" t="n"/>
      <c r="M199" s="18" t="n"/>
      <c r="N199" s="18" t="n"/>
      <c r="O199" s="19" t="n"/>
      <c r="P199" s="23">
        <f>IF(OR($A199="",$I199="",$E199=""),"",IFERROR(IF(INDEX('Rules &amp; Lists'!$G$5:$G$24,MATCH($E199,'Rules &amp; Lists'!$A$5:$A$24,0))=0,"",EDATE($I199,INDEX('Rules &amp; Lists'!$G$5:$G$24,MATCH($E199,'Rules &amp; Lists'!$A$5:$A$24,0)))),""))</f>
        <v/>
      </c>
      <c r="Q199" s="24">
        <f>IF(OR($A199="",$C199=""),"",MAX(0,IF($O199&lt;&gt;"",$O199-$C199,TODAY()-$C199)))</f>
        <v/>
      </c>
      <c r="R199" s="20">
        <f>IF($A199="","",IF($E199="","Route Needed",IF($H199&lt;&gt;"Yes","Evidence Needed",IF($N199="On Hold","On Hold",IF(AND($P199&lt;&gt;"",$P199&lt;TODAY()),"Expired",IF($N199&lt;&gt;"Complete","Pending Review",IF($L199="Meets","Cleared",IF($L199="Does Not Meet","Not Cleared","Pending Review"))))))))</f>
        <v/>
      </c>
      <c r="S199" s="19" t="n"/>
      <c r="T199" s="25" t="n"/>
      <c r="U199" s="21">
        <f>IF($A199="","",TEXTJOIN(", ",TRUE,IF(COUNTIF($A$6:$A$205,$A199)&gt;1,"Duplicate Request ID",""),IF($B199="","Missing learner alias",""),IF($C199="","Missing request date",""),IF($D199="","Missing term",""),IF($E199="","Missing route",""),IF($F199="Unknown Route","Route not found",""),IF($H199="","Missing evidence received value",""),IF(AND($H199="Yes",$I199=""),"Missing evidence date",""),IF(AND($H199="No",$I199&lt;&gt;""),"Evidence date entered when evidence is No",""),IF(AND($H199="Yes",$L199=""),"Missing evidence assessment",""),IF(AND($N199="Complete",$O199=""),"Missing decision date",""),IF(AND($O199&lt;&gt;"",$N199&lt;&gt;"Complete"),"Decision date entered before review is Complete",""),IF(AND($L199="Meets",$H199&lt;&gt;"Yes"),"Meets assessment requires received evidence",""),IF(AND($L199="Does Not Meet",$H199&lt;&gt;"Yes"),"Does Not Meet assessment requires received evidence",""),IF(AND($N199="Complete",$L199="Pending"),"Complete review cannot have Pending assessment",""),IF(AND($C199&lt;&gt;"",$I199&lt;&gt;"",$I199&lt;$C199),"Evidence date precedes request date",""),IF(AND($C199&lt;&gt;"",$O199&lt;&gt;"",$O199&lt;$C199),"Decision date precedes request date",""),IF(AND($S199&lt;&gt;"",$S199&lt;$C199),"Follow-up date precedes request date",""),IF(AND($E199&lt;&gt;"",$H199="Yes",IFERROR(INDEX('Rules &amp; Lists'!$D$5:$D$24,MATCH($E199,'Rules &amp; Lists'!$A$5:$A$24,0)),"")="Grade",$J199=""),"Missing evidence grade",""),IF(AND($E199&lt;&gt;"",$H199="Yes",IFERROR(INDEX('Rules &amp; Lists'!$D$5:$D$24,MATCH($E199,'Rules &amp; Lists'!$A$5:$A$24,0)),"")="Score",$K199=""),"Missing evidence score","")))</f>
        <v/>
      </c>
    </row>
    <row r="200">
      <c r="A200" s="18" t="n"/>
      <c r="B200" s="18" t="n"/>
      <c r="C200" s="19" t="n"/>
      <c r="D200" s="18" t="n"/>
      <c r="E200" s="18" t="n"/>
      <c r="F200" s="20">
        <f>IF($A200="","",IF($E200="","",IFERROR(INDEX('Rules &amp; Lists'!$B$5:$B$24,MATCH($E200,'Rules &amp; Lists'!$A$5:$A$24,0)),"Unknown Route")))</f>
        <v/>
      </c>
      <c r="G200" s="21">
        <f>IF($A200="","",IF($E200="","",IFERROR(INDEX('Rules &amp; Lists'!$H$5:$H$24,MATCH($E200,'Rules &amp; Lists'!$A$5:$A$24,0)),"Rule not found")))</f>
        <v/>
      </c>
      <c r="H200" s="18" t="n"/>
      <c r="I200" s="19" t="n"/>
      <c r="J200" s="18" t="n"/>
      <c r="K200" s="22" t="n"/>
      <c r="L200" s="18" t="n"/>
      <c r="M200" s="18" t="n"/>
      <c r="N200" s="18" t="n"/>
      <c r="O200" s="19" t="n"/>
      <c r="P200" s="23">
        <f>IF(OR($A200="",$I200="",$E200=""),"",IFERROR(IF(INDEX('Rules &amp; Lists'!$G$5:$G$24,MATCH($E200,'Rules &amp; Lists'!$A$5:$A$24,0))=0,"",EDATE($I200,INDEX('Rules &amp; Lists'!$G$5:$G$24,MATCH($E200,'Rules &amp; Lists'!$A$5:$A$24,0)))),""))</f>
        <v/>
      </c>
      <c r="Q200" s="24">
        <f>IF(OR($A200="",$C200=""),"",MAX(0,IF($O200&lt;&gt;"",$O200-$C200,TODAY()-$C200)))</f>
        <v/>
      </c>
      <c r="R200" s="20">
        <f>IF($A200="","",IF($E200="","Route Needed",IF($H200&lt;&gt;"Yes","Evidence Needed",IF($N200="On Hold","On Hold",IF(AND($P200&lt;&gt;"",$P200&lt;TODAY()),"Expired",IF($N200&lt;&gt;"Complete","Pending Review",IF($L200="Meets","Cleared",IF($L200="Does Not Meet","Not Cleared","Pending Review"))))))))</f>
        <v/>
      </c>
      <c r="S200" s="19" t="n"/>
      <c r="T200" s="25" t="n"/>
      <c r="U200" s="21">
        <f>IF($A200="","",TEXTJOIN(", ",TRUE,IF(COUNTIF($A$6:$A$205,$A200)&gt;1,"Duplicate Request ID",""),IF($B200="","Missing learner alias",""),IF($C200="","Missing request date",""),IF($D200="","Missing term",""),IF($E200="","Missing route",""),IF($F200="Unknown Route","Route not found",""),IF($H200="","Missing evidence received value",""),IF(AND($H200="Yes",$I200=""),"Missing evidence date",""),IF(AND($H200="No",$I200&lt;&gt;""),"Evidence date entered when evidence is No",""),IF(AND($H200="Yes",$L200=""),"Missing evidence assessment",""),IF(AND($N200="Complete",$O200=""),"Missing decision date",""),IF(AND($O200&lt;&gt;"",$N200&lt;&gt;"Complete"),"Decision date entered before review is Complete",""),IF(AND($L200="Meets",$H200&lt;&gt;"Yes"),"Meets assessment requires received evidence",""),IF(AND($L200="Does Not Meet",$H200&lt;&gt;"Yes"),"Does Not Meet assessment requires received evidence",""),IF(AND($N200="Complete",$L200="Pending"),"Complete review cannot have Pending assessment",""),IF(AND($C200&lt;&gt;"",$I200&lt;&gt;"",$I200&lt;$C200),"Evidence date precedes request date",""),IF(AND($C200&lt;&gt;"",$O200&lt;&gt;"",$O200&lt;$C200),"Decision date precedes request date",""),IF(AND($S200&lt;&gt;"",$S200&lt;$C200),"Follow-up date precedes request date",""),IF(AND($E200&lt;&gt;"",$H200="Yes",IFERROR(INDEX('Rules &amp; Lists'!$D$5:$D$24,MATCH($E200,'Rules &amp; Lists'!$A$5:$A$24,0)),"")="Grade",$J200=""),"Missing evidence grade",""),IF(AND($E200&lt;&gt;"",$H200="Yes",IFERROR(INDEX('Rules &amp; Lists'!$D$5:$D$24,MATCH($E200,'Rules &amp; Lists'!$A$5:$A$24,0)),"")="Score",$K200=""),"Missing evidence score","")))</f>
        <v/>
      </c>
    </row>
    <row r="201">
      <c r="A201" s="18" t="n"/>
      <c r="B201" s="18" t="n"/>
      <c r="C201" s="19" t="n"/>
      <c r="D201" s="18" t="n"/>
      <c r="E201" s="18" t="n"/>
      <c r="F201" s="20">
        <f>IF($A201="","",IF($E201="","",IFERROR(INDEX('Rules &amp; Lists'!$B$5:$B$24,MATCH($E201,'Rules &amp; Lists'!$A$5:$A$24,0)),"Unknown Route")))</f>
        <v/>
      </c>
      <c r="G201" s="21">
        <f>IF($A201="","",IF($E201="","",IFERROR(INDEX('Rules &amp; Lists'!$H$5:$H$24,MATCH($E201,'Rules &amp; Lists'!$A$5:$A$24,0)),"Rule not found")))</f>
        <v/>
      </c>
      <c r="H201" s="18" t="n"/>
      <c r="I201" s="19" t="n"/>
      <c r="J201" s="18" t="n"/>
      <c r="K201" s="22" t="n"/>
      <c r="L201" s="18" t="n"/>
      <c r="M201" s="18" t="n"/>
      <c r="N201" s="18" t="n"/>
      <c r="O201" s="19" t="n"/>
      <c r="P201" s="23">
        <f>IF(OR($A201="",$I201="",$E201=""),"",IFERROR(IF(INDEX('Rules &amp; Lists'!$G$5:$G$24,MATCH($E201,'Rules &amp; Lists'!$A$5:$A$24,0))=0,"",EDATE($I201,INDEX('Rules &amp; Lists'!$G$5:$G$24,MATCH($E201,'Rules &amp; Lists'!$A$5:$A$24,0)))),""))</f>
        <v/>
      </c>
      <c r="Q201" s="24">
        <f>IF(OR($A201="",$C201=""),"",MAX(0,IF($O201&lt;&gt;"",$O201-$C201,TODAY()-$C201)))</f>
        <v/>
      </c>
      <c r="R201" s="20">
        <f>IF($A201="","",IF($E201="","Route Needed",IF($H201&lt;&gt;"Yes","Evidence Needed",IF($N201="On Hold","On Hold",IF(AND($P201&lt;&gt;"",$P201&lt;TODAY()),"Expired",IF($N201&lt;&gt;"Complete","Pending Review",IF($L201="Meets","Cleared",IF($L201="Does Not Meet","Not Cleared","Pending Review"))))))))</f>
        <v/>
      </c>
      <c r="S201" s="19" t="n"/>
      <c r="T201" s="25" t="n"/>
      <c r="U201" s="21">
        <f>IF($A201="","",TEXTJOIN(", ",TRUE,IF(COUNTIF($A$6:$A$205,$A201)&gt;1,"Duplicate Request ID",""),IF($B201="","Missing learner alias",""),IF($C201="","Missing request date",""),IF($D201="","Missing term",""),IF($E201="","Missing route",""),IF($F201="Unknown Route","Route not found",""),IF($H201="","Missing evidence received value",""),IF(AND($H201="Yes",$I201=""),"Missing evidence date",""),IF(AND($H201="No",$I201&lt;&gt;""),"Evidence date entered when evidence is No",""),IF(AND($H201="Yes",$L201=""),"Missing evidence assessment",""),IF(AND($N201="Complete",$O201=""),"Missing decision date",""),IF(AND($O201&lt;&gt;"",$N201&lt;&gt;"Complete"),"Decision date entered before review is Complete",""),IF(AND($L201="Meets",$H201&lt;&gt;"Yes"),"Meets assessment requires received evidence",""),IF(AND($L201="Does Not Meet",$H201&lt;&gt;"Yes"),"Does Not Meet assessment requires received evidence",""),IF(AND($N201="Complete",$L201="Pending"),"Complete review cannot have Pending assessment",""),IF(AND($C201&lt;&gt;"",$I201&lt;&gt;"",$I201&lt;$C201),"Evidence date precedes request date",""),IF(AND($C201&lt;&gt;"",$O201&lt;&gt;"",$O201&lt;$C201),"Decision date precedes request date",""),IF(AND($S201&lt;&gt;"",$S201&lt;$C201),"Follow-up date precedes request date",""),IF(AND($E201&lt;&gt;"",$H201="Yes",IFERROR(INDEX('Rules &amp; Lists'!$D$5:$D$24,MATCH($E201,'Rules &amp; Lists'!$A$5:$A$24,0)),"")="Grade",$J201=""),"Missing evidence grade",""),IF(AND($E201&lt;&gt;"",$H201="Yes",IFERROR(INDEX('Rules &amp; Lists'!$D$5:$D$24,MATCH($E201,'Rules &amp; Lists'!$A$5:$A$24,0)),"")="Score",$K201=""),"Missing evidence score","")))</f>
        <v/>
      </c>
    </row>
    <row r="202">
      <c r="A202" s="18" t="n"/>
      <c r="B202" s="18" t="n"/>
      <c r="C202" s="19" t="n"/>
      <c r="D202" s="18" t="n"/>
      <c r="E202" s="18" t="n"/>
      <c r="F202" s="20">
        <f>IF($A202="","",IF($E202="","",IFERROR(INDEX('Rules &amp; Lists'!$B$5:$B$24,MATCH($E202,'Rules &amp; Lists'!$A$5:$A$24,0)),"Unknown Route")))</f>
        <v/>
      </c>
      <c r="G202" s="21">
        <f>IF($A202="","",IF($E202="","",IFERROR(INDEX('Rules &amp; Lists'!$H$5:$H$24,MATCH($E202,'Rules &amp; Lists'!$A$5:$A$24,0)),"Rule not found")))</f>
        <v/>
      </c>
      <c r="H202" s="18" t="n"/>
      <c r="I202" s="19" t="n"/>
      <c r="J202" s="18" t="n"/>
      <c r="K202" s="22" t="n"/>
      <c r="L202" s="18" t="n"/>
      <c r="M202" s="18" t="n"/>
      <c r="N202" s="18" t="n"/>
      <c r="O202" s="19" t="n"/>
      <c r="P202" s="23">
        <f>IF(OR($A202="",$I202="",$E202=""),"",IFERROR(IF(INDEX('Rules &amp; Lists'!$G$5:$G$24,MATCH($E202,'Rules &amp; Lists'!$A$5:$A$24,0))=0,"",EDATE($I202,INDEX('Rules &amp; Lists'!$G$5:$G$24,MATCH($E202,'Rules &amp; Lists'!$A$5:$A$24,0)))),""))</f>
        <v/>
      </c>
      <c r="Q202" s="24">
        <f>IF(OR($A202="",$C202=""),"",MAX(0,IF($O202&lt;&gt;"",$O202-$C202,TODAY()-$C202)))</f>
        <v/>
      </c>
      <c r="R202" s="20">
        <f>IF($A202="","",IF($E202="","Route Needed",IF($H202&lt;&gt;"Yes","Evidence Needed",IF($N202="On Hold","On Hold",IF(AND($P202&lt;&gt;"",$P202&lt;TODAY()),"Expired",IF($N202&lt;&gt;"Complete","Pending Review",IF($L202="Meets","Cleared",IF($L202="Does Not Meet","Not Cleared","Pending Review"))))))))</f>
        <v/>
      </c>
      <c r="S202" s="19" t="n"/>
      <c r="T202" s="25" t="n"/>
      <c r="U202" s="21">
        <f>IF($A202="","",TEXTJOIN(", ",TRUE,IF(COUNTIF($A$6:$A$205,$A202)&gt;1,"Duplicate Request ID",""),IF($B202="","Missing learner alias",""),IF($C202="","Missing request date",""),IF($D202="","Missing term",""),IF($E202="","Missing route",""),IF($F202="Unknown Route","Route not found",""),IF($H202="","Missing evidence received value",""),IF(AND($H202="Yes",$I202=""),"Missing evidence date",""),IF(AND($H202="No",$I202&lt;&gt;""),"Evidence date entered when evidence is No",""),IF(AND($H202="Yes",$L202=""),"Missing evidence assessment",""),IF(AND($N202="Complete",$O202=""),"Missing decision date",""),IF(AND($O202&lt;&gt;"",$N202&lt;&gt;"Complete"),"Decision date entered before review is Complete",""),IF(AND($L202="Meets",$H202&lt;&gt;"Yes"),"Meets assessment requires received evidence",""),IF(AND($L202="Does Not Meet",$H202&lt;&gt;"Yes"),"Does Not Meet assessment requires received evidence",""),IF(AND($N202="Complete",$L202="Pending"),"Complete review cannot have Pending assessment",""),IF(AND($C202&lt;&gt;"",$I202&lt;&gt;"",$I202&lt;$C202),"Evidence date precedes request date",""),IF(AND($C202&lt;&gt;"",$O202&lt;&gt;"",$O202&lt;$C202),"Decision date precedes request date",""),IF(AND($S202&lt;&gt;"",$S202&lt;$C202),"Follow-up date precedes request date",""),IF(AND($E202&lt;&gt;"",$H202="Yes",IFERROR(INDEX('Rules &amp; Lists'!$D$5:$D$24,MATCH($E202,'Rules &amp; Lists'!$A$5:$A$24,0)),"")="Grade",$J202=""),"Missing evidence grade",""),IF(AND($E202&lt;&gt;"",$H202="Yes",IFERROR(INDEX('Rules &amp; Lists'!$D$5:$D$24,MATCH($E202,'Rules &amp; Lists'!$A$5:$A$24,0)),"")="Score",$K202=""),"Missing evidence score","")))</f>
        <v/>
      </c>
    </row>
    <row r="203">
      <c r="A203" s="18" t="n"/>
      <c r="B203" s="18" t="n"/>
      <c r="C203" s="19" t="n"/>
      <c r="D203" s="18" t="n"/>
      <c r="E203" s="18" t="n"/>
      <c r="F203" s="20">
        <f>IF($A203="","",IF($E203="","",IFERROR(INDEX('Rules &amp; Lists'!$B$5:$B$24,MATCH($E203,'Rules &amp; Lists'!$A$5:$A$24,0)),"Unknown Route")))</f>
        <v/>
      </c>
      <c r="G203" s="21">
        <f>IF($A203="","",IF($E203="","",IFERROR(INDEX('Rules &amp; Lists'!$H$5:$H$24,MATCH($E203,'Rules &amp; Lists'!$A$5:$A$24,0)),"Rule not found")))</f>
        <v/>
      </c>
      <c r="H203" s="18" t="n"/>
      <c r="I203" s="19" t="n"/>
      <c r="J203" s="18" t="n"/>
      <c r="K203" s="22" t="n"/>
      <c r="L203" s="18" t="n"/>
      <c r="M203" s="18" t="n"/>
      <c r="N203" s="18" t="n"/>
      <c r="O203" s="19" t="n"/>
      <c r="P203" s="23">
        <f>IF(OR($A203="",$I203="",$E203=""),"",IFERROR(IF(INDEX('Rules &amp; Lists'!$G$5:$G$24,MATCH($E203,'Rules &amp; Lists'!$A$5:$A$24,0))=0,"",EDATE($I203,INDEX('Rules &amp; Lists'!$G$5:$G$24,MATCH($E203,'Rules &amp; Lists'!$A$5:$A$24,0)))),""))</f>
        <v/>
      </c>
      <c r="Q203" s="24">
        <f>IF(OR($A203="",$C203=""),"",MAX(0,IF($O203&lt;&gt;"",$O203-$C203,TODAY()-$C203)))</f>
        <v/>
      </c>
      <c r="R203" s="20">
        <f>IF($A203="","",IF($E203="","Route Needed",IF($H203&lt;&gt;"Yes","Evidence Needed",IF($N203="On Hold","On Hold",IF(AND($P203&lt;&gt;"",$P203&lt;TODAY()),"Expired",IF($N203&lt;&gt;"Complete","Pending Review",IF($L203="Meets","Cleared",IF($L203="Does Not Meet","Not Cleared","Pending Review"))))))))</f>
        <v/>
      </c>
      <c r="S203" s="19" t="n"/>
      <c r="T203" s="25" t="n"/>
      <c r="U203" s="21">
        <f>IF($A203="","",TEXTJOIN(", ",TRUE,IF(COUNTIF($A$6:$A$205,$A203)&gt;1,"Duplicate Request ID",""),IF($B203="","Missing learner alias",""),IF($C203="","Missing request date",""),IF($D203="","Missing term",""),IF($E203="","Missing route",""),IF($F203="Unknown Route","Route not found",""),IF($H203="","Missing evidence received value",""),IF(AND($H203="Yes",$I203=""),"Missing evidence date",""),IF(AND($H203="No",$I203&lt;&gt;""),"Evidence date entered when evidence is No",""),IF(AND($H203="Yes",$L203=""),"Missing evidence assessment",""),IF(AND($N203="Complete",$O203=""),"Missing decision date",""),IF(AND($O203&lt;&gt;"",$N203&lt;&gt;"Complete"),"Decision date entered before review is Complete",""),IF(AND($L203="Meets",$H203&lt;&gt;"Yes"),"Meets assessment requires received evidence",""),IF(AND($L203="Does Not Meet",$H203&lt;&gt;"Yes"),"Does Not Meet assessment requires received evidence",""),IF(AND($N203="Complete",$L203="Pending"),"Complete review cannot have Pending assessment",""),IF(AND($C203&lt;&gt;"",$I203&lt;&gt;"",$I203&lt;$C203),"Evidence date precedes request date",""),IF(AND($C203&lt;&gt;"",$O203&lt;&gt;"",$O203&lt;$C203),"Decision date precedes request date",""),IF(AND($S203&lt;&gt;"",$S203&lt;$C203),"Follow-up date precedes request date",""),IF(AND($E203&lt;&gt;"",$H203="Yes",IFERROR(INDEX('Rules &amp; Lists'!$D$5:$D$24,MATCH($E203,'Rules &amp; Lists'!$A$5:$A$24,0)),"")="Grade",$J203=""),"Missing evidence grade",""),IF(AND($E203&lt;&gt;"",$H203="Yes",IFERROR(INDEX('Rules &amp; Lists'!$D$5:$D$24,MATCH($E203,'Rules &amp; Lists'!$A$5:$A$24,0)),"")="Score",$K203=""),"Missing evidence score","")))</f>
        <v/>
      </c>
    </row>
    <row r="204">
      <c r="A204" s="18" t="n"/>
      <c r="B204" s="18" t="n"/>
      <c r="C204" s="19" t="n"/>
      <c r="D204" s="18" t="n"/>
      <c r="E204" s="18" t="n"/>
      <c r="F204" s="20">
        <f>IF($A204="","",IF($E204="","",IFERROR(INDEX('Rules &amp; Lists'!$B$5:$B$24,MATCH($E204,'Rules &amp; Lists'!$A$5:$A$24,0)),"Unknown Route")))</f>
        <v/>
      </c>
      <c r="G204" s="21">
        <f>IF($A204="","",IF($E204="","",IFERROR(INDEX('Rules &amp; Lists'!$H$5:$H$24,MATCH($E204,'Rules &amp; Lists'!$A$5:$A$24,0)),"Rule not found")))</f>
        <v/>
      </c>
      <c r="H204" s="18" t="n"/>
      <c r="I204" s="19" t="n"/>
      <c r="J204" s="18" t="n"/>
      <c r="K204" s="22" t="n"/>
      <c r="L204" s="18" t="n"/>
      <c r="M204" s="18" t="n"/>
      <c r="N204" s="18" t="n"/>
      <c r="O204" s="19" t="n"/>
      <c r="P204" s="23">
        <f>IF(OR($A204="",$I204="",$E204=""),"",IFERROR(IF(INDEX('Rules &amp; Lists'!$G$5:$G$24,MATCH($E204,'Rules &amp; Lists'!$A$5:$A$24,0))=0,"",EDATE($I204,INDEX('Rules &amp; Lists'!$G$5:$G$24,MATCH($E204,'Rules &amp; Lists'!$A$5:$A$24,0)))),""))</f>
        <v/>
      </c>
      <c r="Q204" s="24">
        <f>IF(OR($A204="",$C204=""),"",MAX(0,IF($O204&lt;&gt;"",$O204-$C204,TODAY()-$C204)))</f>
        <v/>
      </c>
      <c r="R204" s="20">
        <f>IF($A204="","",IF($E204="","Route Needed",IF($H204&lt;&gt;"Yes","Evidence Needed",IF($N204="On Hold","On Hold",IF(AND($P204&lt;&gt;"",$P204&lt;TODAY()),"Expired",IF($N204&lt;&gt;"Complete","Pending Review",IF($L204="Meets","Cleared",IF($L204="Does Not Meet","Not Cleared","Pending Review"))))))))</f>
        <v/>
      </c>
      <c r="S204" s="19" t="n"/>
      <c r="T204" s="25" t="n"/>
      <c r="U204" s="21">
        <f>IF($A204="","",TEXTJOIN(", ",TRUE,IF(COUNTIF($A$6:$A$205,$A204)&gt;1,"Duplicate Request ID",""),IF($B204="","Missing learner alias",""),IF($C204="","Missing request date",""),IF($D204="","Missing term",""),IF($E204="","Missing route",""),IF($F204="Unknown Route","Route not found",""),IF($H204="","Missing evidence received value",""),IF(AND($H204="Yes",$I204=""),"Missing evidence date",""),IF(AND($H204="No",$I204&lt;&gt;""),"Evidence date entered when evidence is No",""),IF(AND($H204="Yes",$L204=""),"Missing evidence assessment",""),IF(AND($N204="Complete",$O204=""),"Missing decision date",""),IF(AND($O204&lt;&gt;"",$N204&lt;&gt;"Complete"),"Decision date entered before review is Complete",""),IF(AND($L204="Meets",$H204&lt;&gt;"Yes"),"Meets assessment requires received evidence",""),IF(AND($L204="Does Not Meet",$H204&lt;&gt;"Yes"),"Does Not Meet assessment requires received evidence",""),IF(AND($N204="Complete",$L204="Pending"),"Complete review cannot have Pending assessment",""),IF(AND($C204&lt;&gt;"",$I204&lt;&gt;"",$I204&lt;$C204),"Evidence date precedes request date",""),IF(AND($C204&lt;&gt;"",$O204&lt;&gt;"",$O204&lt;$C204),"Decision date precedes request date",""),IF(AND($S204&lt;&gt;"",$S204&lt;$C204),"Follow-up date precedes request date",""),IF(AND($E204&lt;&gt;"",$H204="Yes",IFERROR(INDEX('Rules &amp; Lists'!$D$5:$D$24,MATCH($E204,'Rules &amp; Lists'!$A$5:$A$24,0)),"")="Grade",$J204=""),"Missing evidence grade",""),IF(AND($E204&lt;&gt;"",$H204="Yes",IFERROR(INDEX('Rules &amp; Lists'!$D$5:$D$24,MATCH($E204,'Rules &amp; Lists'!$A$5:$A$24,0)),"")="Score",$K204=""),"Missing evidence score","")))</f>
        <v/>
      </c>
    </row>
    <row r="205">
      <c r="A205" s="18" t="n"/>
      <c r="B205" s="18" t="n"/>
      <c r="C205" s="19" t="n"/>
      <c r="D205" s="18" t="n"/>
      <c r="E205" s="18" t="n"/>
      <c r="F205" s="20">
        <f>IF($A205="","",IF($E205="","",IFERROR(INDEX('Rules &amp; Lists'!$B$5:$B$24,MATCH($E205,'Rules &amp; Lists'!$A$5:$A$24,0)),"Unknown Route")))</f>
        <v/>
      </c>
      <c r="G205" s="21">
        <f>IF($A205="","",IF($E205="","",IFERROR(INDEX('Rules &amp; Lists'!$H$5:$H$24,MATCH($E205,'Rules &amp; Lists'!$A$5:$A$24,0)),"Rule not found")))</f>
        <v/>
      </c>
      <c r="H205" s="18" t="n"/>
      <c r="I205" s="19" t="n"/>
      <c r="J205" s="18" t="n"/>
      <c r="K205" s="22" t="n"/>
      <c r="L205" s="18" t="n"/>
      <c r="M205" s="18" t="n"/>
      <c r="N205" s="18" t="n"/>
      <c r="O205" s="19" t="n"/>
      <c r="P205" s="23">
        <f>IF(OR($A205="",$I205="",$E205=""),"",IFERROR(IF(INDEX('Rules &amp; Lists'!$G$5:$G$24,MATCH($E205,'Rules &amp; Lists'!$A$5:$A$24,0))=0,"",EDATE($I205,INDEX('Rules &amp; Lists'!$G$5:$G$24,MATCH($E205,'Rules &amp; Lists'!$A$5:$A$24,0)))),""))</f>
        <v/>
      </c>
      <c r="Q205" s="24">
        <f>IF(OR($A205="",$C205=""),"",MAX(0,IF($O205&lt;&gt;"",$O205-$C205,TODAY()-$C205)))</f>
        <v/>
      </c>
      <c r="R205" s="20">
        <f>IF($A205="","",IF($E205="","Route Needed",IF($H205&lt;&gt;"Yes","Evidence Needed",IF($N205="On Hold","On Hold",IF(AND($P205&lt;&gt;"",$P205&lt;TODAY()),"Expired",IF($N205&lt;&gt;"Complete","Pending Review",IF($L205="Meets","Cleared",IF($L205="Does Not Meet","Not Cleared","Pending Review"))))))))</f>
        <v/>
      </c>
      <c r="S205" s="19" t="n"/>
      <c r="T205" s="25" t="n"/>
      <c r="U205" s="21">
        <f>IF($A205="","",TEXTJOIN(", ",TRUE,IF(COUNTIF($A$6:$A$205,$A205)&gt;1,"Duplicate Request ID",""),IF($B205="","Missing learner alias",""),IF($C205="","Missing request date",""),IF($D205="","Missing term",""),IF($E205="","Missing route",""),IF($F205="Unknown Route","Route not found",""),IF($H205="","Missing evidence received value",""),IF(AND($H205="Yes",$I205=""),"Missing evidence date",""),IF(AND($H205="No",$I205&lt;&gt;""),"Evidence date entered when evidence is No",""),IF(AND($H205="Yes",$L205=""),"Missing evidence assessment",""),IF(AND($N205="Complete",$O205=""),"Missing decision date",""),IF(AND($O205&lt;&gt;"",$N205&lt;&gt;"Complete"),"Decision date entered before review is Complete",""),IF(AND($L205="Meets",$H205&lt;&gt;"Yes"),"Meets assessment requires received evidence",""),IF(AND($L205="Does Not Meet",$H205&lt;&gt;"Yes"),"Does Not Meet assessment requires received evidence",""),IF(AND($N205="Complete",$L205="Pending"),"Complete review cannot have Pending assessment",""),IF(AND($C205&lt;&gt;"",$I205&lt;&gt;"",$I205&lt;$C205),"Evidence date precedes request date",""),IF(AND($C205&lt;&gt;"",$O205&lt;&gt;"",$O205&lt;$C205),"Decision date precedes request date",""),IF(AND($S205&lt;&gt;"",$S205&lt;$C205),"Follow-up date precedes request date",""),IF(AND($E205&lt;&gt;"",$H205="Yes",IFERROR(INDEX('Rules &amp; Lists'!$D$5:$D$24,MATCH($E205,'Rules &amp; Lists'!$A$5:$A$24,0)),"")="Grade",$J205=""),"Missing evidence grade",""),IF(AND($E205&lt;&gt;"",$H205="Yes",IFERROR(INDEX('Rules &amp; Lists'!$D$5:$D$24,MATCH($E205,'Rules &amp; Lists'!$A$5:$A$24,0)),"")="Score",$K205=""),"Missing evidence score","")))</f>
        <v/>
      </c>
    </row>
  </sheetData>
  <autoFilter ref="A5:U205"/>
  <mergeCells count="3">
    <mergeCell ref="A1:U1"/>
    <mergeCell ref="A3:U3"/>
    <mergeCell ref="A2:U2"/>
  </mergeCells>
  <conditionalFormatting sqref="A6:U205">
    <cfRule type="expression" priority="1" dxfId="0">
      <formula>$R6="Cleared"</formula>
    </cfRule>
    <cfRule type="expression" priority="2" dxfId="2">
      <formula>$R6="Not Cleared"</formula>
    </cfRule>
    <cfRule type="expression" priority="3" dxfId="1">
      <formula>$R6="Evidence Needed"</formula>
    </cfRule>
    <cfRule type="expression" priority="4" dxfId="3">
      <formula>$R6="Pending Review"</formula>
    </cfRule>
    <cfRule type="expression" priority="5" dxfId="4">
      <formula>$R6="On Hold"</formula>
    </cfRule>
    <cfRule type="expression" priority="6" dxfId="5">
      <formula>$R6="Expired"</formula>
    </cfRule>
    <cfRule type="expression" priority="8" dxfId="6">
      <formula>AND($A6&lt;&gt;"",$U6&lt;&gt;"")</formula>
    </cfRule>
  </conditionalFormatting>
  <conditionalFormatting sqref="U6:U205">
    <cfRule type="expression" priority="7" dxfId="5">
      <formula>AND($A6&lt;&gt;"",$U6&lt;&gt;"")</formula>
    </cfRule>
  </conditionalFormatting>
  <conditionalFormatting sqref="S6:S205">
    <cfRule type="expression" priority="9" dxfId="5">
      <formula>AND($A6&lt;&gt;"",$S6&lt;&gt;"",$S6&lt;TODAY(),$R6&lt;&gt;"Cleared")</formula>
    </cfRule>
    <cfRule type="expression" priority="10" dxfId="1">
      <formula>AND($A6&lt;&gt;"",$S6&gt;=TODAY(),$S6&lt;=TODAY()+7,$R6&lt;&gt;"Cleared")</formula>
    </cfRule>
  </conditionalFormatting>
  <conditionalFormatting sqref="A6:A205">
    <cfRule type="expression" priority="11" dxfId="7">
      <formula>AND($A6&lt;&gt;"",COUNTIF($A$6:$A$205,$A6)&gt;1)</formula>
    </cfRule>
  </conditionalFormatting>
  <dataValidations count="11">
    <dataValidation sqref="A6:A205" showDropDown="0" showInputMessage="0" showErrorMessage="0" allowBlank="0" type="custom">
      <formula1>OR(A6="",COUNTIF($A$6:$A$205,A6)=1)</formula1>
    </dataValidation>
    <dataValidation sqref="B6:B205" showDropDown="0" showInputMessage="0" showErrorMessage="0" allowBlank="0" type="textLength" operator="between">
      <formula1>1</formula1>
      <formula2>40</formula2>
    </dataValidation>
    <dataValidation sqref="C6:C205 I6:I205 O6:O205 S6:S205" showDropDown="0" showInputMessage="0" showErrorMessage="0" allowBlank="0" type="date" operator="between">
      <formula1>DATE(2020,1,1)</formula1>
      <formula2>DATE(2035,12,31)</formula2>
    </dataValidation>
    <dataValidation sqref="D6:D205" showDropDown="0" showInputMessage="0" showErrorMessage="0" allowBlank="0" type="list">
      <formula1>'Rules &amp; Lists'!$K$5:$K$12</formula1>
    </dataValidation>
    <dataValidation sqref="E6:E205" showDropDown="0" showInputMessage="0" showErrorMessage="0" allowBlank="0" type="list">
      <formula1>'Rules &amp; Lists'!$A$5:$A$24</formula1>
    </dataValidation>
    <dataValidation sqref="H6:H205" showDropDown="0" showInputMessage="0" showErrorMessage="0" allowBlank="0" type="list">
      <formula1>'Rules &amp; Lists'!$N$5:$N$6</formula1>
    </dataValidation>
    <dataValidation sqref="J6:J205" showDropDown="0" showInputMessage="0" showErrorMessage="0" allowBlank="0" type="list">
      <formula1>'Rules &amp; Lists'!$L$5:$L$16</formula1>
    </dataValidation>
    <dataValidation sqref="K6:K205" showDropDown="0" showInputMessage="0" showErrorMessage="0" allowBlank="0" type="whole" operator="between">
      <formula1>0</formula1>
      <formula2>100</formula2>
    </dataValidation>
    <dataValidation sqref="L6:L205" showDropDown="0" showInputMessage="0" showErrorMessage="0" allowBlank="0" type="list">
      <formula1>'Rules &amp; Lists'!$O$5:$O$7</formula1>
    </dataValidation>
    <dataValidation sqref="M6:M205" showDropDown="0" showInputMessage="0" showErrorMessage="0" allowBlank="0" type="list">
      <formula1>'Rules &amp; Lists'!$M$5:$M$10</formula1>
    </dataValidation>
    <dataValidation sqref="N6:N205" showDropDown="0" showInputMessage="0" showErrorMessage="0" allowBlank="0" type="list">
      <formula1>'Rules &amp; Lists'!$P$5:$P$8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24"/>
  <sheetViews>
    <sheetView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7" customWidth="1" min="3" max="3"/>
    <col width="17" customWidth="1" min="4" max="4"/>
    <col width="15" customWidth="1" min="5" max="5"/>
    <col width="15" customWidth="1" min="6" max="6"/>
    <col width="17" customWidth="1" min="7" max="7"/>
    <col width="48" customWidth="1" min="8" max="8"/>
    <col width="11" customWidth="1" min="9" max="9"/>
    <col width="3" customWidth="1" min="10" max="10"/>
    <col width="17" customWidth="1" min="11" max="11"/>
    <col width="14" customWidth="1" min="12" max="12"/>
    <col width="20" customWidth="1" min="13" max="13"/>
    <col width="13" customWidth="1" min="14" max="14"/>
    <col width="19" customWidth="1" min="15" max="15"/>
    <col width="19" customWidth="1" min="16" max="16"/>
    <col width="18" customWidth="1" min="17" max="17"/>
  </cols>
  <sheetData>
    <row r="1">
      <c r="A1" s="1" t="inlineStr">
        <is>
          <t>Prerequisite Routes</t>
        </is>
      </c>
    </row>
    <row r="2">
      <c r="A2" s="15" t="inlineStr">
        <is>
          <t>Each Route Code must be unique. Set Active to No before retiring a route; do not reuse a prior Route Code.</t>
        </is>
      </c>
      <c r="K2" s="26" t="inlineStr">
        <is>
          <t>Validation Lists</t>
        </is>
      </c>
    </row>
    <row r="4">
      <c r="A4" s="17" t="inlineStr">
        <is>
          <t>Route Code</t>
        </is>
      </c>
      <c r="B4" s="17" t="inlineStr">
        <is>
          <t>Target Course</t>
        </is>
      </c>
      <c r="C4" s="17" t="inlineStr">
        <is>
          <t>Evidence Route</t>
        </is>
      </c>
      <c r="D4" s="17" t="inlineStr">
        <is>
          <t>Criterion Type</t>
        </is>
      </c>
      <c r="E4" s="17" t="inlineStr">
        <is>
          <t>Minimum Grade</t>
        </is>
      </c>
      <c r="F4" s="17" t="inlineStr">
        <is>
          <t>Minimum Score</t>
        </is>
      </c>
      <c r="G4" s="17" t="inlineStr">
        <is>
          <t>Validity Months</t>
        </is>
      </c>
      <c r="H4" s="17" t="inlineStr">
        <is>
          <t>Requirement Summary</t>
        </is>
      </c>
      <c r="I4" s="17" t="inlineStr">
        <is>
          <t>Active</t>
        </is>
      </c>
      <c r="K4" s="27" t="inlineStr">
        <is>
          <t>Term List</t>
        </is>
      </c>
      <c r="L4" s="27" t="inlineStr">
        <is>
          <t>Grade List</t>
        </is>
      </c>
      <c r="M4" s="27" t="inlineStr">
        <is>
          <t>Reviewer List</t>
        </is>
      </c>
      <c r="N4" s="27" t="inlineStr">
        <is>
          <t>Yes or No</t>
        </is>
      </c>
      <c r="O4" s="27" t="inlineStr">
        <is>
          <t>Assessment List</t>
        </is>
      </c>
      <c r="P4" s="27" t="inlineStr">
        <is>
          <t>Review Status List</t>
        </is>
      </c>
      <c r="Q4" s="27" t="inlineStr">
        <is>
          <t>Criterion Type List</t>
        </is>
      </c>
    </row>
    <row r="5">
      <c r="A5" s="18" t="inlineStr">
        <is>
          <t>BIO220-GRADE</t>
        </is>
      </c>
      <c r="B5" s="18" t="inlineStr">
        <is>
          <t>BIO-220</t>
        </is>
      </c>
      <c r="C5" s="25" t="inlineStr">
        <is>
          <t>BIO-110 final grade</t>
        </is>
      </c>
      <c r="D5" s="18" t="inlineStr">
        <is>
          <t>Grade</t>
        </is>
      </c>
      <c r="E5" s="18" t="inlineStr">
        <is>
          <t>B-</t>
        </is>
      </c>
      <c r="F5" s="18" t="n"/>
      <c r="G5" s="18" t="n">
        <v>60</v>
      </c>
      <c r="H5" s="25" t="inlineStr">
        <is>
          <t>BIO-110 completed with a grade of B- or higher</t>
        </is>
      </c>
      <c r="I5" s="18" t="inlineStr">
        <is>
          <t>Yes</t>
        </is>
      </c>
      <c r="K5" s="28" t="inlineStr">
        <is>
          <t>Fall 2026</t>
        </is>
      </c>
      <c r="L5" s="28" t="inlineStr">
        <is>
          <t>A</t>
        </is>
      </c>
      <c r="M5" s="28" t="inlineStr">
        <is>
          <t>Avery Brooks</t>
        </is>
      </c>
      <c r="N5" s="28" t="inlineStr">
        <is>
          <t>Yes</t>
        </is>
      </c>
      <c r="O5" s="28" t="inlineStr">
        <is>
          <t>Pending</t>
        </is>
      </c>
      <c r="P5" s="28" t="inlineStr">
        <is>
          <t>Not Started</t>
        </is>
      </c>
      <c r="Q5" s="28" t="inlineStr">
        <is>
          <t>Grade</t>
        </is>
      </c>
    </row>
    <row r="6">
      <c r="A6" s="18" t="inlineStr">
        <is>
          <t>BIO220-TRANSFER</t>
        </is>
      </c>
      <c r="B6" s="18" t="inlineStr">
        <is>
          <t>BIO-220</t>
        </is>
      </c>
      <c r="C6" s="25" t="inlineStr">
        <is>
          <t>Transfer course evaluation</t>
        </is>
      </c>
      <c r="D6" s="18" t="inlineStr">
        <is>
          <t>Approval</t>
        </is>
      </c>
      <c r="E6" s="18" t="n"/>
      <c r="F6" s="18" t="n"/>
      <c r="G6" s="18" t="n">
        <v>0</v>
      </c>
      <c r="H6" s="25" t="inlineStr">
        <is>
          <t>Approved transfer course evaluation for BIO-110 equivalency</t>
        </is>
      </c>
      <c r="I6" s="18" t="inlineStr">
        <is>
          <t>Yes</t>
        </is>
      </c>
      <c r="K6" s="28" t="inlineStr">
        <is>
          <t>Winter 2027</t>
        </is>
      </c>
      <c r="L6" s="28" t="inlineStr">
        <is>
          <t>A-</t>
        </is>
      </c>
      <c r="M6" s="28" t="inlineStr">
        <is>
          <t>Jordan Lee</t>
        </is>
      </c>
      <c r="N6" s="28" t="inlineStr">
        <is>
          <t>No</t>
        </is>
      </c>
      <c r="O6" s="28" t="inlineStr">
        <is>
          <t>Meets</t>
        </is>
      </c>
      <c r="P6" s="28" t="inlineStr">
        <is>
          <t>In Review</t>
        </is>
      </c>
      <c r="Q6" s="28" t="inlineStr">
        <is>
          <t>Score</t>
        </is>
      </c>
    </row>
    <row r="7">
      <c r="A7" s="18" t="inlineStr">
        <is>
          <t>CIS240-GRADE</t>
        </is>
      </c>
      <c r="B7" s="18" t="inlineStr">
        <is>
          <t>CIS-240</t>
        </is>
      </c>
      <c r="C7" s="25" t="inlineStr">
        <is>
          <t>CIS-140 final grade</t>
        </is>
      </c>
      <c r="D7" s="18" t="inlineStr">
        <is>
          <t>Grade</t>
        </is>
      </c>
      <c r="E7" s="18" t="inlineStr">
        <is>
          <t>C</t>
        </is>
      </c>
      <c r="F7" s="18" t="n"/>
      <c r="G7" s="18" t="n">
        <v>60</v>
      </c>
      <c r="H7" s="25" t="inlineStr">
        <is>
          <t>CIS-140 completed with a grade of C or higher</t>
        </is>
      </c>
      <c r="I7" s="18" t="inlineStr">
        <is>
          <t>Yes</t>
        </is>
      </c>
      <c r="K7" s="28" t="inlineStr">
        <is>
          <t>Spring 2027</t>
        </is>
      </c>
      <c r="L7" s="28" t="inlineStr">
        <is>
          <t>B+</t>
        </is>
      </c>
      <c r="M7" s="28" t="inlineStr">
        <is>
          <t>Morgan Patel</t>
        </is>
      </c>
      <c r="O7" s="28" t="inlineStr">
        <is>
          <t>Does Not Meet</t>
        </is>
      </c>
      <c r="P7" s="28" t="inlineStr">
        <is>
          <t>Complete</t>
        </is>
      </c>
      <c r="Q7" s="28" t="inlineStr">
        <is>
          <t>Completion</t>
        </is>
      </c>
    </row>
    <row r="8">
      <c r="A8" s="18" t="inlineStr">
        <is>
          <t>CIS240-PRIOR</t>
        </is>
      </c>
      <c r="B8" s="18" t="inlineStr">
        <is>
          <t>CIS-240</t>
        </is>
      </c>
      <c r="C8" s="25" t="inlineStr">
        <is>
          <t>Prior learning review</t>
        </is>
      </c>
      <c r="D8" s="18" t="inlineStr">
        <is>
          <t>Approval</t>
        </is>
      </c>
      <c r="E8" s="18" t="n"/>
      <c r="F8" s="18" t="n"/>
      <c r="G8" s="18" t="n">
        <v>24</v>
      </c>
      <c r="H8" s="25" t="inlineStr">
        <is>
          <t>Approved prior learning review for CIS-140 skills</t>
        </is>
      </c>
      <c r="I8" s="18" t="inlineStr">
        <is>
          <t>Yes</t>
        </is>
      </c>
      <c r="K8" s="28" t="inlineStr">
        <is>
          <t>Summer 2027</t>
        </is>
      </c>
      <c r="L8" s="28" t="inlineStr">
        <is>
          <t>B</t>
        </is>
      </c>
      <c r="M8" s="28" t="inlineStr">
        <is>
          <t>Riley Chen</t>
        </is>
      </c>
      <c r="P8" s="28" t="inlineStr">
        <is>
          <t>On Hold</t>
        </is>
      </c>
      <c r="Q8" s="28" t="inlineStr">
        <is>
          <t>Approval</t>
        </is>
      </c>
    </row>
    <row r="9">
      <c r="A9" s="18" t="inlineStr">
        <is>
          <t>ENG201-GRADE</t>
        </is>
      </c>
      <c r="B9" s="18" t="inlineStr">
        <is>
          <t>ENG-201</t>
        </is>
      </c>
      <c r="C9" s="25" t="inlineStr">
        <is>
          <t>ENG-101 final grade</t>
        </is>
      </c>
      <c r="D9" s="18" t="inlineStr">
        <is>
          <t>Grade</t>
        </is>
      </c>
      <c r="E9" s="18" t="inlineStr">
        <is>
          <t>C</t>
        </is>
      </c>
      <c r="F9" s="18" t="n"/>
      <c r="G9" s="18" t="n">
        <v>60</v>
      </c>
      <c r="H9" s="25" t="inlineStr">
        <is>
          <t>ENG-101 completed with a grade of C or higher</t>
        </is>
      </c>
      <c r="I9" s="18" t="inlineStr">
        <is>
          <t>Yes</t>
        </is>
      </c>
      <c r="K9" s="28" t="inlineStr">
        <is>
          <t>Fall 2027</t>
        </is>
      </c>
      <c r="L9" s="28" t="inlineStr">
        <is>
          <t>B-</t>
        </is>
      </c>
      <c r="M9" s="28" t="inlineStr">
        <is>
          <t>Taylor Monroe</t>
        </is>
      </c>
    </row>
    <row r="10">
      <c r="A10" s="18" t="inlineStr">
        <is>
          <t>ENG201-PLACEMENT</t>
        </is>
      </c>
      <c r="B10" s="18" t="inlineStr">
        <is>
          <t>ENG-201</t>
        </is>
      </c>
      <c r="C10" s="25" t="inlineStr">
        <is>
          <t>Writing placement score</t>
        </is>
      </c>
      <c r="D10" s="18" t="inlineStr">
        <is>
          <t>Score</t>
        </is>
      </c>
      <c r="E10" s="18" t="n"/>
      <c r="F10" s="18" t="n">
        <v>75</v>
      </c>
      <c r="G10" s="18" t="n">
        <v>12</v>
      </c>
      <c r="H10" s="25" t="inlineStr">
        <is>
          <t>Writing placement score of 75 or higher</t>
        </is>
      </c>
      <c r="I10" s="18" t="inlineStr">
        <is>
          <t>Yes</t>
        </is>
      </c>
      <c r="K10" s="28" t="inlineStr">
        <is>
          <t>Winter 2028</t>
        </is>
      </c>
      <c r="L10" s="28" t="inlineStr">
        <is>
          <t>C+</t>
        </is>
      </c>
      <c r="M10" s="28" t="inlineStr">
        <is>
          <t>Unassigned</t>
        </is>
      </c>
    </row>
    <row r="11">
      <c r="A11" s="18" t="inlineStr">
        <is>
          <t>MAT210-GRADE</t>
        </is>
      </c>
      <c r="B11" s="18" t="inlineStr">
        <is>
          <t>MAT-210</t>
        </is>
      </c>
      <c r="C11" s="25" t="inlineStr">
        <is>
          <t>MAT-120 final grade</t>
        </is>
      </c>
      <c r="D11" s="18" t="inlineStr">
        <is>
          <t>Grade</t>
        </is>
      </c>
      <c r="E11" s="18" t="inlineStr">
        <is>
          <t>C</t>
        </is>
      </c>
      <c r="F11" s="18" t="n"/>
      <c r="G11" s="18" t="n">
        <v>60</v>
      </c>
      <c r="H11" s="25" t="inlineStr">
        <is>
          <t>MAT-120 completed with a grade of C or higher</t>
        </is>
      </c>
      <c r="I11" s="18" t="inlineStr">
        <is>
          <t>Yes</t>
        </is>
      </c>
      <c r="K11" s="28" t="inlineStr">
        <is>
          <t>Spring 2028</t>
        </is>
      </c>
      <c r="L11" s="28" t="inlineStr">
        <is>
          <t>C</t>
        </is>
      </c>
    </row>
    <row r="12">
      <c r="A12" s="18" t="inlineStr">
        <is>
          <t>MAT210-PLACEMENT</t>
        </is>
      </c>
      <c r="B12" s="18" t="inlineStr">
        <is>
          <t>MAT-210</t>
        </is>
      </c>
      <c r="C12" s="25" t="inlineStr">
        <is>
          <t>Mathematics placement score</t>
        </is>
      </c>
      <c r="D12" s="18" t="inlineStr">
        <is>
          <t>Score</t>
        </is>
      </c>
      <c r="E12" s="18" t="n"/>
      <c r="F12" s="18" t="n">
        <v>70</v>
      </c>
      <c r="G12" s="18" t="n">
        <v>12</v>
      </c>
      <c r="H12" s="25" t="inlineStr">
        <is>
          <t>Mathematics placement score of 70 or higher</t>
        </is>
      </c>
      <c r="I12" s="18" t="inlineStr">
        <is>
          <t>Yes</t>
        </is>
      </c>
      <c r="K12" s="28" t="inlineStr">
        <is>
          <t>Summer 2028</t>
        </is>
      </c>
      <c r="L12" s="28" t="inlineStr">
        <is>
          <t>C-</t>
        </is>
      </c>
    </row>
    <row r="13">
      <c r="A13" s="18" t="n"/>
      <c r="B13" s="18" t="n"/>
      <c r="C13" s="25" t="n"/>
      <c r="D13" s="18" t="n"/>
      <c r="E13" s="18" t="n"/>
      <c r="F13" s="18" t="n"/>
      <c r="G13" s="18" t="n"/>
      <c r="H13" s="25" t="n"/>
      <c r="I13" s="18" t="n"/>
      <c r="L13" s="28" t="inlineStr">
        <is>
          <t>D+</t>
        </is>
      </c>
    </row>
    <row r="14">
      <c r="A14" s="18" t="n"/>
      <c r="B14" s="18" t="n"/>
      <c r="C14" s="25" t="n"/>
      <c r="D14" s="18" t="n"/>
      <c r="E14" s="18" t="n"/>
      <c r="F14" s="18" t="n"/>
      <c r="G14" s="18" t="n"/>
      <c r="H14" s="25" t="n"/>
      <c r="I14" s="18" t="n"/>
      <c r="L14" s="28" t="inlineStr">
        <is>
          <t>D</t>
        </is>
      </c>
    </row>
    <row r="15">
      <c r="A15" s="18" t="n"/>
      <c r="B15" s="18" t="n"/>
      <c r="C15" s="25" t="n"/>
      <c r="D15" s="18" t="n"/>
      <c r="E15" s="18" t="n"/>
      <c r="F15" s="18" t="n"/>
      <c r="G15" s="18" t="n"/>
      <c r="H15" s="25" t="n"/>
      <c r="I15" s="18" t="n"/>
      <c r="L15" s="28" t="inlineStr">
        <is>
          <t>F</t>
        </is>
      </c>
    </row>
    <row r="16">
      <c r="A16" s="18" t="n"/>
      <c r="B16" s="18" t="n"/>
      <c r="C16" s="25" t="n"/>
      <c r="D16" s="18" t="n"/>
      <c r="E16" s="18" t="n"/>
      <c r="F16" s="18" t="n"/>
      <c r="G16" s="18" t="n"/>
      <c r="H16" s="25" t="n"/>
      <c r="I16" s="18" t="n"/>
      <c r="L16" s="28" t="inlineStr">
        <is>
          <t>Pass</t>
        </is>
      </c>
    </row>
    <row r="17">
      <c r="A17" s="18" t="n"/>
      <c r="B17" s="18" t="n"/>
      <c r="C17" s="25" t="n"/>
      <c r="D17" s="18" t="n"/>
      <c r="E17" s="18" t="n"/>
      <c r="F17" s="18" t="n"/>
      <c r="G17" s="18" t="n"/>
      <c r="H17" s="25" t="n"/>
      <c r="I17" s="18" t="n"/>
    </row>
    <row r="18">
      <c r="A18" s="18" t="n"/>
      <c r="B18" s="18" t="n"/>
      <c r="C18" s="25" t="n"/>
      <c r="D18" s="18" t="n"/>
      <c r="E18" s="18" t="n"/>
      <c r="F18" s="18" t="n"/>
      <c r="G18" s="18" t="n"/>
      <c r="H18" s="25" t="n"/>
      <c r="I18" s="18" t="n"/>
    </row>
    <row r="19">
      <c r="A19" s="18" t="n"/>
      <c r="B19" s="18" t="n"/>
      <c r="C19" s="25" t="n"/>
      <c r="D19" s="18" t="n"/>
      <c r="E19" s="18" t="n"/>
      <c r="F19" s="18" t="n"/>
      <c r="G19" s="18" t="n"/>
      <c r="H19" s="25" t="n"/>
      <c r="I19" s="18" t="n"/>
    </row>
    <row r="20">
      <c r="A20" s="18" t="n"/>
      <c r="B20" s="18" t="n"/>
      <c r="C20" s="25" t="n"/>
      <c r="D20" s="18" t="n"/>
      <c r="E20" s="18" t="n"/>
      <c r="F20" s="18" t="n"/>
      <c r="G20" s="18" t="n"/>
      <c r="H20" s="25" t="n"/>
      <c r="I20" s="18" t="n"/>
    </row>
    <row r="21">
      <c r="A21" s="18" t="n"/>
      <c r="B21" s="18" t="n"/>
      <c r="C21" s="25" t="n"/>
      <c r="D21" s="18" t="n"/>
      <c r="E21" s="18" t="n"/>
      <c r="F21" s="18" t="n"/>
      <c r="G21" s="18" t="n"/>
      <c r="H21" s="25" t="n"/>
      <c r="I21" s="18" t="n"/>
    </row>
    <row r="22">
      <c r="A22" s="18" t="n"/>
      <c r="B22" s="18" t="n"/>
      <c r="C22" s="25" t="n"/>
      <c r="D22" s="18" t="n"/>
      <c r="E22" s="18" t="n"/>
      <c r="F22" s="18" t="n"/>
      <c r="G22" s="18" t="n"/>
      <c r="H22" s="25" t="n"/>
      <c r="I22" s="18" t="n"/>
    </row>
    <row r="23">
      <c r="A23" s="18" t="n"/>
      <c r="B23" s="18" t="n"/>
      <c r="C23" s="25" t="n"/>
      <c r="D23" s="18" t="n"/>
      <c r="E23" s="18" t="n"/>
      <c r="F23" s="18" t="n"/>
      <c r="G23" s="18" t="n"/>
      <c r="H23" s="25" t="n"/>
      <c r="I23" s="18" t="n"/>
    </row>
    <row r="24">
      <c r="A24" s="18" t="n"/>
      <c r="B24" s="18" t="n"/>
      <c r="C24" s="25" t="n"/>
      <c r="D24" s="18" t="n"/>
      <c r="E24" s="18" t="n"/>
      <c r="F24" s="18" t="n"/>
      <c r="G24" s="18" t="n"/>
      <c r="H24" s="25" t="n"/>
      <c r="I24" s="18" t="n"/>
    </row>
  </sheetData>
  <autoFilter ref="A4:I24"/>
  <mergeCells count="2">
    <mergeCell ref="A1:I1"/>
    <mergeCell ref="A2:I2"/>
  </mergeCells>
  <conditionalFormatting sqref="A5:A24">
    <cfRule type="expression" priority="1" dxfId="2">
      <formula>AND($A5&lt;&gt;"",COUNTIF($A$5:$A$24,$A5)&gt;1)</formula>
    </cfRule>
  </conditionalFormatting>
  <conditionalFormatting sqref="A5:I24">
    <cfRule type="expression" priority="2" dxfId="8">
      <formula>$I5="No"</formula>
    </cfRule>
  </conditionalFormatting>
  <conditionalFormatting sqref="E5:E24">
    <cfRule type="expression" priority="3" dxfId="2">
      <formula>AND($A5&lt;&gt;"",$D5="Grade",$E5="")</formula>
    </cfRule>
  </conditionalFormatting>
  <conditionalFormatting sqref="F5:F24">
    <cfRule type="expression" priority="4" dxfId="2">
      <formula>AND($A5&lt;&gt;"",$D5="Score",$F5="")</formula>
    </cfRule>
  </conditionalFormatting>
  <dataValidations count="5">
    <dataValidation sqref="D5:D24" showDropDown="0" showInputMessage="0" showErrorMessage="0" allowBlank="0" type="list">
      <formula1>'Rules &amp; Lists'!$Q$5:$Q$8</formula1>
    </dataValidation>
    <dataValidation sqref="E5:E24" showDropDown="0" showInputMessage="0" showErrorMessage="0" allowBlank="0" type="list">
      <formula1>'Rules &amp; Lists'!$L$5:$L$16</formula1>
    </dataValidation>
    <dataValidation sqref="F5:F24" showDropDown="0" showInputMessage="0" showErrorMessage="0" allowBlank="0" type="whole" operator="between">
      <formula1>0</formula1>
      <formula2>100</formula2>
    </dataValidation>
    <dataValidation sqref="G5:G24" showDropDown="0" showInputMessage="0" showErrorMessage="0" allowBlank="0" type="whole" operator="between">
      <formula1>0</formula1>
      <formula2>120</formula2>
    </dataValidation>
    <dataValidation sqref="I5:I24" showDropDown="0" showInputMessage="0" showErrorMessage="0" allowBlank="0" type="list">
      <formula1>'Rules &amp; Lists'!$N$5:$N$6</formula1>
    </dataValidation>
  </dataValidations>
  <pageMargins left="0.75" right="0.75" top="1" bottom="1" header="0.5" footer="0.5"/>
  <pageSetup orientation="landscape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28" customHeight="1">
      <c r="A1" s="1" t="inlineStr">
        <is>
          <t>Prerequisite Clearance Tracker Instructions</t>
        </is>
      </c>
    </row>
    <row r="3">
      <c r="A3" s="29" t="inlineStr">
        <is>
          <t>1. How to Use This Workbook</t>
        </is>
      </c>
      <c r="B3" s="40" t="n"/>
      <c r="C3" s="40" t="n"/>
      <c r="D3" s="40" t="n"/>
      <c r="E3" s="40" t="n"/>
      <c r="F3" s="40" t="n"/>
      <c r="G3" s="40" t="n"/>
      <c r="H3" s="39" t="n"/>
    </row>
    <row r="4">
      <c r="A4" s="30" t="inlineStr">
        <is>
          <t>1. Open Clearance Tracker and enter one request per row.</t>
        </is>
      </c>
      <c r="B4" s="40" t="n"/>
      <c r="C4" s="40" t="n"/>
      <c r="D4" s="40" t="n"/>
      <c r="E4" s="40" t="n"/>
      <c r="F4" s="40" t="n"/>
      <c r="G4" s="40" t="n"/>
      <c r="H4" s="39" t="n"/>
    </row>
    <row r="5">
      <c r="A5" s="30" t="inlineStr">
        <is>
          <t>2. Assign a unique Request ID and enter a non-sensitive Learner Alias.</t>
        </is>
      </c>
      <c r="B5" s="40" t="n"/>
      <c r="C5" s="40" t="n"/>
      <c r="D5" s="40" t="n"/>
      <c r="E5" s="40" t="n"/>
      <c r="F5" s="40" t="n"/>
      <c r="G5" s="40" t="n"/>
      <c r="H5" s="39" t="n"/>
    </row>
    <row r="6">
      <c r="A6" s="30" t="inlineStr">
        <is>
          <t>3. Select the applicable Route Code. The target course and requirement summary will populate automatically.</t>
        </is>
      </c>
      <c r="B6" s="40" t="n"/>
      <c r="C6" s="40" t="n"/>
      <c r="D6" s="40" t="n"/>
      <c r="E6" s="40" t="n"/>
      <c r="F6" s="40" t="n"/>
      <c r="G6" s="40" t="n"/>
      <c r="H6" s="39" t="n"/>
    </row>
    <row r="7">
      <c r="A7" s="30" t="inlineStr">
        <is>
          <t>4. Record whether evidence was received and enter the evidence date, grade, or score when applicable.</t>
        </is>
      </c>
      <c r="B7" s="40" t="n"/>
      <c r="C7" s="40" t="n"/>
      <c r="D7" s="40" t="n"/>
      <c r="E7" s="40" t="n"/>
      <c r="F7" s="40" t="n"/>
      <c r="G7" s="40" t="n"/>
      <c r="H7" s="39" t="n"/>
    </row>
    <row r="8">
      <c r="A8" s="30" t="inlineStr">
        <is>
          <t>5. A designated reviewer records Evidence Assessment as Pending, Meets, or Does Not Meet.</t>
        </is>
      </c>
      <c r="B8" s="40" t="n"/>
      <c r="C8" s="40" t="n"/>
      <c r="D8" s="40" t="n"/>
      <c r="E8" s="40" t="n"/>
      <c r="F8" s="40" t="n"/>
      <c r="G8" s="40" t="n"/>
      <c r="H8" s="39" t="n"/>
    </row>
    <row r="9">
      <c r="A9" s="30" t="inlineStr">
        <is>
          <t>6. Update Review Status and enter a Decision Date when the review is complete.</t>
        </is>
      </c>
      <c r="B9" s="40" t="n"/>
      <c r="C9" s="40" t="n"/>
      <c r="D9" s="40" t="n"/>
      <c r="E9" s="40" t="n"/>
      <c r="F9" s="40" t="n"/>
      <c r="G9" s="40" t="n"/>
      <c r="H9" s="39" t="n"/>
    </row>
    <row r="10">
      <c r="A10" s="30" t="inlineStr">
        <is>
          <t>7. Use Follow-Up Date for pending actions.</t>
        </is>
      </c>
      <c r="B10" s="40" t="n"/>
      <c r="C10" s="40" t="n"/>
      <c r="D10" s="40" t="n"/>
      <c r="E10" s="40" t="n"/>
      <c r="F10" s="40" t="n"/>
      <c r="G10" s="40" t="n"/>
      <c r="H10" s="39" t="n"/>
    </row>
    <row r="11">
      <c r="A11" s="30" t="inlineStr">
        <is>
          <t>8. Resolve every message in Data Check before treating a row as complete.</t>
        </is>
      </c>
      <c r="B11" s="40" t="n"/>
      <c r="C11" s="40" t="n"/>
      <c r="D11" s="40" t="n"/>
      <c r="E11" s="40" t="n"/>
      <c r="F11" s="40" t="n"/>
      <c r="G11" s="40" t="n"/>
      <c r="H11" s="39" t="n"/>
    </row>
    <row r="12">
      <c r="A12" s="30" t="inlineStr">
        <is>
          <t>9. Review the Dashboard for outstanding work, overdue follow-up, and status counts.</t>
        </is>
      </c>
      <c r="B12" s="40" t="n"/>
      <c r="C12" s="40" t="n"/>
      <c r="D12" s="40" t="n"/>
      <c r="E12" s="40" t="n"/>
      <c r="F12" s="40" t="n"/>
      <c r="G12" s="40" t="n"/>
      <c r="H12" s="39" t="n"/>
    </row>
    <row r="14">
      <c r="A14" s="29" t="inlineStr">
        <is>
          <t>2. Clearance Status Definitions</t>
        </is>
      </c>
      <c r="B14" s="40" t="n"/>
      <c r="C14" s="40" t="n"/>
      <c r="D14" s="40" t="n"/>
      <c r="E14" s="40" t="n"/>
      <c r="F14" s="40" t="n"/>
      <c r="G14" s="40" t="n"/>
      <c r="H14" s="39" t="n"/>
    </row>
    <row r="15">
      <c r="A15" s="31" t="inlineStr">
        <is>
          <t>Clearance Status</t>
        </is>
      </c>
      <c r="B15" s="31" t="inlineStr">
        <is>
          <t>Meaning</t>
        </is>
      </c>
      <c r="C15" s="40" t="n"/>
      <c r="D15" s="40" t="n"/>
      <c r="E15" s="40" t="n"/>
      <c r="F15" s="40" t="n"/>
      <c r="G15" s="40" t="n"/>
      <c r="H15" s="39" t="n"/>
    </row>
    <row r="16">
      <c r="A16" s="32" t="inlineStr">
        <is>
          <t>Route Needed</t>
        </is>
      </c>
      <c r="B16" s="33" t="inlineStr">
        <is>
          <t>A Route Code has not been selected.</t>
        </is>
      </c>
      <c r="C16" s="40" t="n"/>
      <c r="D16" s="40" t="n"/>
      <c r="E16" s="40" t="n"/>
      <c r="F16" s="40" t="n"/>
      <c r="G16" s="40" t="n"/>
      <c r="H16" s="39" t="n"/>
    </row>
    <row r="17">
      <c r="A17" s="35" t="inlineStr">
        <is>
          <t>Evidence Needed</t>
        </is>
      </c>
      <c r="B17" s="36" t="inlineStr">
        <is>
          <t>Required evidence has not been marked as received.</t>
        </is>
      </c>
      <c r="C17" s="40" t="n"/>
      <c r="D17" s="40" t="n"/>
      <c r="E17" s="40" t="n"/>
      <c r="F17" s="40" t="n"/>
      <c r="G17" s="40" t="n"/>
      <c r="H17" s="39" t="n"/>
    </row>
    <row r="18">
      <c r="A18" s="32" t="inlineStr">
        <is>
          <t>Pending Review</t>
        </is>
      </c>
      <c r="B18" s="33" t="inlineStr">
        <is>
          <t>Evidence is present, but the review is not complete.</t>
        </is>
      </c>
      <c r="C18" s="40" t="n"/>
      <c r="D18" s="40" t="n"/>
      <c r="E18" s="40" t="n"/>
      <c r="F18" s="40" t="n"/>
      <c r="G18" s="40" t="n"/>
      <c r="H18" s="39" t="n"/>
    </row>
    <row r="19">
      <c r="A19" s="35" t="inlineStr">
        <is>
          <t>On Hold</t>
        </is>
      </c>
      <c r="B19" s="36" t="inlineStr">
        <is>
          <t>The request is intentionally paused for additional information or action.</t>
        </is>
      </c>
      <c r="C19" s="40" t="n"/>
      <c r="D19" s="40" t="n"/>
      <c r="E19" s="40" t="n"/>
      <c r="F19" s="40" t="n"/>
      <c r="G19" s="40" t="n"/>
      <c r="H19" s="39" t="n"/>
    </row>
    <row r="20">
      <c r="A20" s="32" t="inlineStr">
        <is>
          <t>Cleared</t>
        </is>
      </c>
      <c r="B20" s="33" t="inlineStr">
        <is>
          <t>Evidence is received, the review is complete, and the assessment is Meets.</t>
        </is>
      </c>
      <c r="C20" s="40" t="n"/>
      <c r="D20" s="40" t="n"/>
      <c r="E20" s="40" t="n"/>
      <c r="F20" s="40" t="n"/>
      <c r="G20" s="40" t="n"/>
      <c r="H20" s="39" t="n"/>
    </row>
    <row r="21">
      <c r="A21" s="35" t="inlineStr">
        <is>
          <t>Not Cleared</t>
        </is>
      </c>
      <c r="B21" s="36" t="inlineStr">
        <is>
          <t>The completed review has an assessment of Does Not Meet.</t>
        </is>
      </c>
      <c r="C21" s="40" t="n"/>
      <c r="D21" s="40" t="n"/>
      <c r="E21" s="40" t="n"/>
      <c r="F21" s="40" t="n"/>
      <c r="G21" s="40" t="n"/>
      <c r="H21" s="39" t="n"/>
    </row>
    <row r="22">
      <c r="A22" s="32" t="inlineStr">
        <is>
          <t>Expired</t>
        </is>
      </c>
      <c r="B22" s="33" t="inlineStr">
        <is>
          <t>The evidence validity date is earlier than the current date.</t>
        </is>
      </c>
      <c r="C22" s="40" t="n"/>
      <c r="D22" s="40" t="n"/>
      <c r="E22" s="40" t="n"/>
      <c r="F22" s="40" t="n"/>
      <c r="G22" s="40" t="n"/>
      <c r="H22" s="39" t="n"/>
    </row>
    <row r="24">
      <c r="A24" s="29" t="inlineStr">
        <is>
          <t>3. Field Guidance</t>
        </is>
      </c>
      <c r="B24" s="40" t="n"/>
      <c r="C24" s="40" t="n"/>
      <c r="D24" s="40" t="n"/>
      <c r="E24" s="40" t="n"/>
      <c r="F24" s="40" t="n"/>
      <c r="G24" s="40" t="n"/>
      <c r="H24" s="39" t="n"/>
    </row>
    <row r="25">
      <c r="A25" s="30" t="inlineStr">
        <is>
          <t>Learner Alias: Use a short internal alias; avoid full names and direct identifiers.</t>
        </is>
      </c>
      <c r="B25" s="40" t="n"/>
      <c r="C25" s="40" t="n"/>
      <c r="D25" s="40" t="n"/>
      <c r="E25" s="40" t="n"/>
      <c r="F25" s="40" t="n"/>
      <c r="G25" s="40" t="n"/>
      <c r="H25" s="39" t="n"/>
    </row>
    <row r="26">
      <c r="A26" s="30" t="inlineStr">
        <is>
          <t>Route Code: Select the approved evidence route that applies to the target course.</t>
        </is>
      </c>
      <c r="B26" s="40" t="n"/>
      <c r="C26" s="40" t="n"/>
      <c r="D26" s="40" t="n"/>
      <c r="E26" s="40" t="n"/>
      <c r="F26" s="40" t="n"/>
      <c r="G26" s="40" t="n"/>
      <c r="H26" s="39" t="n"/>
    </row>
    <row r="27">
      <c r="A27" s="30" t="inlineStr">
        <is>
          <t>Evidence Assessment: This is a reviewer-entered determination. The workbook does not automatically judge whether a grade, score, or document is authentic or sufficient.</t>
        </is>
      </c>
      <c r="B27" s="40" t="n"/>
      <c r="C27" s="40" t="n"/>
      <c r="D27" s="40" t="n"/>
      <c r="E27" s="40" t="n"/>
      <c r="F27" s="40" t="n"/>
      <c r="G27" s="40" t="n"/>
      <c r="H27" s="39" t="n"/>
    </row>
    <row r="28">
      <c r="A28" s="30" t="inlineStr">
        <is>
          <t>Validity Months: A value of zero means no expiration is tracked by this workbook.</t>
        </is>
      </c>
      <c r="B28" s="40" t="n"/>
      <c r="C28" s="40" t="n"/>
      <c r="D28" s="40" t="n"/>
      <c r="E28" s="40" t="n"/>
      <c r="F28" s="40" t="n"/>
      <c r="G28" s="40" t="n"/>
      <c r="H28" s="39" t="n"/>
    </row>
    <row r="29">
      <c r="A29" s="30" t="inlineStr">
        <is>
          <t>Data Check: A blank cell means no configured row-level issue was detected. It does not replace staff review.</t>
        </is>
      </c>
      <c r="B29" s="40" t="n"/>
      <c r="C29" s="40" t="n"/>
      <c r="D29" s="40" t="n"/>
      <c r="E29" s="40" t="n"/>
      <c r="F29" s="40" t="n"/>
      <c r="G29" s="40" t="n"/>
      <c r="H29" s="39" t="n"/>
    </row>
    <row r="30">
      <c r="A30" s="30" t="inlineStr">
        <is>
          <t>Notes: Keep notes brief and operational. Do not enter sensitive personal, medical, financial, or disciplinary information.</t>
        </is>
      </c>
      <c r="B30" s="40" t="n"/>
      <c r="C30" s="40" t="n"/>
      <c r="D30" s="40" t="n"/>
      <c r="E30" s="40" t="n"/>
      <c r="F30" s="40" t="n"/>
      <c r="G30" s="40" t="n"/>
      <c r="H30" s="39" t="n"/>
    </row>
    <row r="32">
      <c r="A32" s="29" t="inlineStr">
        <is>
          <t>4. Routine Review Checks</t>
        </is>
      </c>
      <c r="B32" s="40" t="n"/>
      <c r="C32" s="40" t="n"/>
      <c r="D32" s="40" t="n"/>
      <c r="E32" s="40" t="n"/>
      <c r="F32" s="40" t="n"/>
      <c r="G32" s="40" t="n"/>
      <c r="H32" s="39" t="n"/>
    </row>
    <row r="33">
      <c r="A33" s="30" t="inlineStr">
        <is>
          <t>• Filter Data Check for nonblank values.</t>
        </is>
      </c>
      <c r="B33" s="40" t="n"/>
      <c r="C33" s="40" t="n"/>
      <c r="D33" s="40" t="n"/>
      <c r="E33" s="40" t="n"/>
      <c r="F33" s="40" t="n"/>
      <c r="G33" s="40" t="n"/>
      <c r="H33" s="39" t="n"/>
    </row>
    <row r="34">
      <c r="A34" s="30" t="inlineStr">
        <is>
          <t>• Check for duplicate Request IDs.</t>
        </is>
      </c>
      <c r="B34" s="40" t="n"/>
      <c r="C34" s="40" t="n"/>
      <c r="D34" s="40" t="n"/>
      <c r="E34" s="40" t="n"/>
      <c r="F34" s="40" t="n"/>
      <c r="G34" s="40" t="n"/>
      <c r="H34" s="39" t="n"/>
    </row>
    <row r="35">
      <c r="A35" s="30" t="inlineStr">
        <is>
          <t>• Review requests with overdue Follow-Up Dates.</t>
        </is>
      </c>
      <c r="B35" s="40" t="n"/>
      <c r="C35" s="40" t="n"/>
      <c r="D35" s="40" t="n"/>
      <c r="E35" s="40" t="n"/>
      <c r="F35" s="40" t="n"/>
      <c r="G35" s="40" t="n"/>
      <c r="H35" s="39" t="n"/>
    </row>
    <row r="36">
      <c r="A36" s="30" t="inlineStr">
        <is>
          <t>• Confirm complete reviews have Decision Dates.</t>
        </is>
      </c>
      <c r="B36" s="40" t="n"/>
      <c r="C36" s="40" t="n"/>
      <c r="D36" s="40" t="n"/>
      <c r="E36" s="40" t="n"/>
      <c r="F36" s="40" t="n"/>
      <c r="G36" s="40" t="n"/>
      <c r="H36" s="39" t="n"/>
    </row>
    <row r="37">
      <c r="A37" s="30" t="inlineStr">
        <is>
          <t>• Confirm evidence marked Yes has an Evidence Date.</t>
        </is>
      </c>
      <c r="B37" s="40" t="n"/>
      <c r="C37" s="40" t="n"/>
      <c r="D37" s="40" t="n"/>
      <c r="E37" s="40" t="n"/>
      <c r="F37" s="40" t="n"/>
      <c r="G37" s="40" t="n"/>
      <c r="H37" s="39" t="n"/>
    </row>
    <row r="38">
      <c r="A38" s="30" t="inlineStr">
        <is>
          <t>• Confirm grade-based routes have an Evidence Grade.</t>
        </is>
      </c>
      <c r="B38" s="40" t="n"/>
      <c r="C38" s="40" t="n"/>
      <c r="D38" s="40" t="n"/>
      <c r="E38" s="40" t="n"/>
      <c r="F38" s="40" t="n"/>
      <c r="G38" s="40" t="n"/>
      <c r="H38" s="39" t="n"/>
    </row>
    <row r="39">
      <c r="A39" s="30" t="inlineStr">
        <is>
          <t>• Confirm score-based routes have an Evidence Score.</t>
        </is>
      </c>
      <c r="B39" s="40" t="n"/>
      <c r="C39" s="40" t="n"/>
      <c r="D39" s="40" t="n"/>
      <c r="E39" s="40" t="n"/>
      <c r="F39" s="40" t="n"/>
      <c r="G39" s="40" t="n"/>
      <c r="H39" s="39" t="n"/>
    </row>
    <row r="40">
      <c r="A40" s="30" t="inlineStr">
        <is>
          <t>• Review inactive or changed routes before beginning a new term.</t>
        </is>
      </c>
      <c r="B40" s="40" t="n"/>
      <c r="C40" s="40" t="n"/>
      <c r="D40" s="40" t="n"/>
      <c r="E40" s="40" t="n"/>
      <c r="F40" s="40" t="n"/>
      <c r="G40" s="40" t="n"/>
      <c r="H40" s="39" t="n"/>
    </row>
    <row r="41">
      <c r="A41" s="30" t="inlineStr">
        <is>
          <t>• Confirm all dashboard counts are based on the current tracker rows.</t>
        </is>
      </c>
      <c r="B41" s="40" t="n"/>
      <c r="C41" s="40" t="n"/>
      <c r="D41" s="40" t="n"/>
      <c r="E41" s="40" t="n"/>
      <c r="F41" s="40" t="n"/>
      <c r="G41" s="40" t="n"/>
      <c r="H41" s="39" t="n"/>
    </row>
    <row r="43">
      <c r="A43" s="29" t="inlineStr">
        <is>
          <t>5. Workbook Limits</t>
        </is>
      </c>
      <c r="B43" s="40" t="n"/>
      <c r="C43" s="40" t="n"/>
      <c r="D43" s="40" t="n"/>
      <c r="E43" s="40" t="n"/>
      <c r="F43" s="40" t="n"/>
      <c r="G43" s="40" t="n"/>
      <c r="H43" s="39" t="n"/>
    </row>
    <row r="44">
      <c r="A44" s="38" t="inlineStr">
        <is>
          <t>This workbook is an internal operational aid. It does not authenticate documents, replace academic judgment, or provide legal or regulatory guidance.</t>
        </is>
      </c>
      <c r="B44" s="41" t="n"/>
      <c r="C44" s="41" t="n"/>
      <c r="D44" s="41" t="n"/>
      <c r="E44" s="41" t="n"/>
      <c r="F44" s="41" t="n"/>
      <c r="G44" s="41" t="n"/>
      <c r="H44" s="42" t="n"/>
    </row>
    <row r="45">
      <c r="A45" s="43" t="n"/>
      <c r="B45" s="44" t="n"/>
      <c r="C45" s="44" t="n"/>
      <c r="D45" s="44" t="n"/>
      <c r="E45" s="44" t="n"/>
      <c r="F45" s="44" t="n"/>
      <c r="G45" s="44" t="n"/>
      <c r="H45" s="45" t="n"/>
    </row>
  </sheetData>
  <mergeCells count="39">
    <mergeCell ref="A9:H9"/>
    <mergeCell ref="A30:H30"/>
    <mergeCell ref="A39:H39"/>
    <mergeCell ref="A24:H24"/>
    <mergeCell ref="A36:H36"/>
    <mergeCell ref="A11:H11"/>
    <mergeCell ref="B15:H15"/>
    <mergeCell ref="A1:H1"/>
    <mergeCell ref="B20:H20"/>
    <mergeCell ref="A6:H6"/>
    <mergeCell ref="A7:H7"/>
    <mergeCell ref="A25:H25"/>
    <mergeCell ref="A41:H41"/>
    <mergeCell ref="B16:H16"/>
    <mergeCell ref="A37:H37"/>
    <mergeCell ref="A44:H45"/>
    <mergeCell ref="A27:H27"/>
    <mergeCell ref="A12:H12"/>
    <mergeCell ref="B22:H22"/>
    <mergeCell ref="A3:H3"/>
    <mergeCell ref="A26:H26"/>
    <mergeCell ref="B18:H18"/>
    <mergeCell ref="B21:H21"/>
    <mergeCell ref="A33:H33"/>
    <mergeCell ref="A14:H14"/>
    <mergeCell ref="A5:H5"/>
    <mergeCell ref="A32:H32"/>
    <mergeCell ref="A8:H8"/>
    <mergeCell ref="A40:H40"/>
    <mergeCell ref="A4:H4"/>
    <mergeCell ref="B17:H17"/>
    <mergeCell ref="A29:H29"/>
    <mergeCell ref="A35:H35"/>
    <mergeCell ref="A43:H43"/>
    <mergeCell ref="A38:H38"/>
    <mergeCell ref="A10:H10"/>
    <mergeCell ref="A28:H28"/>
    <mergeCell ref="B19:H19"/>
    <mergeCell ref="A34:H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2026-09-06T11:15:59Z</dcterms:created>
  <dcterms:modified xmlns:dcterms="http://purl.org/dc/terms/" xmlns:xsi="http://www.w3.org/2001/XMLSchema-instance" xsi:type="dcterms:W3CDTF">2026-09-06T11:16:01+00:00Z</dcterms:modified>
</cp:coreProperties>
</file>