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servations" sheetId="2" state="visible" r:id="rId2"/>
    <sheet xmlns:r="http://schemas.openxmlformats.org/officeDocument/2006/relationships" name="Equipment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mm/dd/yyyy h:mm AM/PM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95959"/>
      <sz val="11"/>
    </font>
    <font>
      <name val="Aptos"/>
      <b val="1"/>
      <color rgb="00183B4E"/>
      <sz val="10"/>
    </font>
    <font>
      <name val="Aptos"/>
      <b val="1"/>
      <color rgb="00FFFFFF"/>
      <sz val="10"/>
    </font>
    <font>
      <name val="Aptos Display"/>
      <b val="1"/>
      <color rgb="00183B4E"/>
      <sz val="20"/>
    </font>
    <font>
      <name val="Aptos"/>
      <color rgb="00595959"/>
      <sz val="9"/>
    </font>
    <font>
      <name val="Aptos"/>
      <i val="1"/>
      <color rgb="00595959"/>
      <sz val="10"/>
    </font>
    <font>
      <name val="Aptos"/>
      <b val="1"/>
      <color rgb="00FFFFFF"/>
      <sz val="11"/>
    </font>
    <font>
      <name val="Aptos"/>
      <b val="1"/>
      <color rgb="009C0006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164" fontId="0" fillId="3" borderId="1" pivotButton="0" quotePrefix="0" xfId="0"/>
    <xf numFmtId="0" fontId="0" fillId="4" borderId="1" pivotButton="0" quotePrefix="0" xfId="0"/>
    <xf numFmtId="0" fontId="4" fillId="2" borderId="1" applyAlignment="1" pivotButton="0" quotePrefix="0" xfId="0">
      <alignment horizontal="left" vertical="top" wrapText="1"/>
    </xf>
    <xf numFmtId="0" fontId="0" fillId="2" borderId="1" pivotButton="0" quotePrefix="0" xfId="0"/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6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/>
    </xf>
    <xf numFmtId="0" fontId="4" fillId="6" borderId="1" pivotButton="0" quotePrefix="0" xfId="0"/>
    <xf numFmtId="0" fontId="7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left" vertical="top" wrapText="1"/>
    </xf>
    <xf numFmtId="165" fontId="0" fillId="3" borderId="1" pivotButton="0" quotePrefix="0" xfId="0"/>
    <xf numFmtId="2" fontId="0" fillId="4" borderId="1" pivotButton="0" quotePrefix="0" xfId="0"/>
    <xf numFmtId="0" fontId="0" fillId="4" borderId="1" applyAlignment="1" pivotButton="0" quotePrefix="0" xfId="0">
      <alignment horizontal="left" vertical="top" wrapText="1"/>
    </xf>
    <xf numFmtId="0" fontId="8" fillId="6" borderId="1" pivotButton="0" quotePrefix="0" xfId="0"/>
    <xf numFmtId="0" fontId="0" fillId="0" borderId="1" applyAlignment="1" pivotButton="0" quotePrefix="0" xfId="0">
      <alignment horizontal="left" vertical="top" wrapText="1"/>
    </xf>
    <xf numFmtId="0" fontId="4" fillId="2" borderId="1" pivotButton="0" quotePrefix="0" xfId="0"/>
    <xf numFmtId="0" fontId="9" fillId="7" borderId="1" applyAlignment="1" pivotButton="0" quotePrefix="0" xfId="0">
      <alignment horizontal="left" vertical="top" wrapText="1"/>
    </xf>
    <xf numFmtId="0" fontId="0" fillId="7" borderId="1" pivotButton="0" quotePrefix="0" xfId="0"/>
    <xf numFmtId="164" fontId="0" fillId="3" borderId="1" pivotButton="0" quotePrefix="0" xfId="0"/>
    <xf numFmtId="165" fontId="0" fillId="3" borderId="1" pivotButton="0" quotePrefix="0" xfId="0"/>
  </cellXfs>
  <cellStyles count="1">
    <cellStyle name="Normal" xfId="0" builtinId="0" hidden="0"/>
  </cellStyles>
  <dxfs count="9">
    <dxf>
      <font>
        <name val="Aptos"/>
        <b val="1"/>
        <color rgb="002F7D5B"/>
        <sz val="10"/>
      </font>
      <fill>
        <patternFill patternType="solid">
          <fgColor rgb="00E2F0D9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9C6500"/>
        <sz val="10"/>
      </font>
      <fill>
        <patternFill patternType="solid">
          <fgColor rgb="00FFF2CC"/>
        </patternFill>
      </fill>
    </dxf>
    <dxf>
      <font>
        <name val="Aptos"/>
        <b val="1"/>
        <color rgb="00FFFFFF"/>
        <sz val="10"/>
      </font>
      <fill>
        <patternFill patternType="solid">
          <fgColor rgb="005B9BD5"/>
        </patternFill>
      </fill>
    </dxf>
    <dxf>
      <font>
        <name val="Aptos"/>
        <color rgb="00595959"/>
        <sz val="10"/>
      </font>
      <fill>
        <patternFill patternType="solid">
          <fgColor rgb="00E7E6E6"/>
        </patternFill>
      </fill>
    </dxf>
    <dxf>
      <font>
        <name val="Aptos"/>
        <i val="1"/>
        <color rgb="00595959"/>
        <sz val="10"/>
      </font>
      <fill>
        <patternFill patternType="solid">
          <fgColor rgb="00A6A6A6"/>
        </patternFill>
      </fill>
    </dxf>
    <dxf>
      <font>
        <name val="Aptos"/>
        <b val="1"/>
        <color rgb="002F7D5B"/>
        <sz val="10"/>
      </font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color rgb="00595959"/>
        <sz val="10"/>
      </font>
      <fill>
        <patternFill patternType="solid">
          <fgColor rgb="00A6A6A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Reservations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'Dashboard'!$A$14:$A$19</f>
            </numRef>
          </cat>
          <val>
            <numRef>
              <f>'Dashboard'!$B$14:$B$19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Reservations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Reservations by Equipment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'Dashboard'!$B$24:$B$31</f>
            </numRef>
          </cat>
          <val>
            <numRef>
              <f>'Dashboard'!$C$24:$C$31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75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28</row>
      <rowOff>0</rowOff>
    </from>
    <ext cx="4752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servations" displayName="tblReservations" ref="A4:Q204" headerRowCount="1">
  <autoFilter ref="A4:Q204"/>
  <tableColumns count="17">
    <tableColumn id="1" name="Reservation ID"/>
    <tableColumn id="2" name="Equipment ID"/>
    <tableColumn id="3" name="Equipment Name"/>
    <tableColumn id="4" name="Requester Name"/>
    <tableColumn id="5" name="Department or Team"/>
    <tableColumn id="6" name="Reservation Purpose"/>
    <tableColumn id="7" name="Start Date and Time"/>
    <tableColumn id="8" name="End Date and Time"/>
    <tableColumn id="9" name="Duration Hours"/>
    <tableColumn id="10" name="Status"/>
    <tableColumn id="11" name="Approved By"/>
    <tableColumn id="12" name="Submitted Date"/>
    <tableColumn id="13" name="Notes"/>
    <tableColumn id="14" name="Overlap Check"/>
    <tableColumn id="15" name="Equipment Check"/>
    <tableColumn id="16" name="Schedule Alert"/>
    <tableColumn id="17" name="Record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quipment" displayName="tblEquipment" ref="A4:J104" headerRowCount="1">
  <autoFilter ref="A4:J104"/>
  <tableColumns count="10">
    <tableColumn id="1" name="Equipment ID"/>
    <tableColumn id="2" name="Equipment Name"/>
    <tableColumn id="3" name="Category"/>
    <tableColumn id="4" name="Home Location"/>
    <tableColumn id="5" name="Availability Status"/>
    <tableColumn id="6" name="Maintenance Start"/>
    <tableColumn id="7" name="Maintenance End"/>
    <tableColumn id="8" name="Equipment Coordinator"/>
    <tableColumn id="9" name="Notes"/>
    <tableColumn id="10" name="Equipment Aler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L10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30" customHeight="1">
      <c r="A1" s="1" t="inlineStr">
        <is>
          <t>Shared Equipment Reservation Planner</t>
        </is>
      </c>
    </row>
    <row r="2">
      <c r="A2" s="2" t="inlineStr">
        <is>
          <t>Reservation activity, availability alerts, and equipment demand</t>
        </is>
      </c>
    </row>
    <row r="3">
      <c r="A3" s="3" t="inlineStr">
        <is>
          <t>As of Date</t>
        </is>
      </c>
      <c r="B3" s="27" t="n">
        <v>46272</v>
      </c>
      <c r="D3" s="3" t="inlineStr">
        <is>
          <t>Settings Check</t>
        </is>
      </c>
      <c r="E3" s="5">
        <f>IF(OR(B3="",B4="",B5=""),"Enter all dates",IF(B5&lt;B4,"Window End is before Window Start","Ready"))</f>
        <v/>
      </c>
    </row>
    <row r="4">
      <c r="A4" s="3" t="inlineStr">
        <is>
          <t>Window Start</t>
        </is>
      </c>
      <c r="B4" s="27" t="n">
        <v>46266</v>
      </c>
    </row>
    <row r="5">
      <c r="A5" s="3" t="inlineStr">
        <is>
          <t>Window End</t>
        </is>
      </c>
      <c r="B5" s="27" t="n">
        <v>46295</v>
      </c>
    </row>
    <row r="6"/>
    <row r="7" ht="30" customHeight="1">
      <c r="A7" s="6" t="inlineStr">
        <is>
          <t>Active Reservations in Window</t>
        </is>
      </c>
      <c r="B7" s="7" t="n"/>
      <c r="C7" s="6" t="inlineStr">
        <is>
          <t>Requested</t>
        </is>
      </c>
      <c r="D7" s="7" t="n"/>
      <c r="E7" s="6" t="inlineStr">
        <is>
          <t>Approved or Checked Out</t>
        </is>
      </c>
      <c r="F7" s="7" t="n"/>
      <c r="G7" s="6" t="inlineStr">
        <is>
          <t>Reservation Conflicts</t>
        </is>
      </c>
      <c r="H7" s="7" t="n"/>
      <c r="I7" s="6" t="inlineStr">
        <is>
          <t>Overdue Checkouts</t>
        </is>
      </c>
      <c r="J7" s="7" t="n"/>
      <c r="K7" s="6" t="inlineStr">
        <is>
          <t>Unavailable Equipment</t>
        </is>
      </c>
      <c r="L7" s="7" t="n"/>
    </row>
    <row r="8" ht="34" customHeight="1">
      <c r="A8" s="8">
        <f>IF(OR($B$4="",$B$5=""),0,SUMPRODUCT((tblReservations[Reservation ID]&lt;&gt;"")*(tblReservations[Start Date and Time]&lt;$B$5+1)*(tblReservations[End Date and Time]&gt;=$B$4)*(tblReservations[Status]&lt;&gt;"Canceled")*(tblReservations[Status]&lt;&gt;"Declined")))</f>
        <v/>
      </c>
      <c r="B8" s="5" t="n"/>
      <c r="C8" s="8">
        <f>IF(OR($B$4="",$B$5=""),0,SUMPRODUCT((tblReservations[Reservation ID]&lt;&gt;"")*(tblReservations[Start Date and Time]&lt;$B$5+1)*(tblReservations[End Date and Time]&gt;=$B$4)*(tblReservations[Status]="Requested")))</f>
        <v/>
      </c>
      <c r="D8" s="5" t="n"/>
      <c r="E8" s="8">
        <f>IF(OR($B$4="",$B$5=""),0,SUMPRODUCT((tblReservations[Reservation ID]&lt;&gt;"")*(tblReservations[Start Date and Time]&lt;$B$5+1)*(tblReservations[End Date and Time]&gt;=$B$4)*((tblReservations[Status]="Approved")+(tblReservations[Status]="Checked Out"))))</f>
        <v/>
      </c>
      <c r="F8" s="5" t="n"/>
      <c r="G8" s="8">
        <f>COUNTIF(tblReservations[Overlap Check],"Conflict")</f>
        <v/>
      </c>
      <c r="H8" s="5" t="n"/>
      <c r="I8" s="8">
        <f>COUNTIF(tblReservations[Schedule Alert],"Overdue")</f>
        <v/>
      </c>
      <c r="J8" s="5" t="n"/>
      <c r="K8" s="8">
        <f>COUNTIFS(tblEquipment[Equipment ID],"&lt;&gt;",tblEquipment[Availability Status],"&lt;&gt;Available")</f>
        <v/>
      </c>
      <c r="L8" s="5" t="n"/>
    </row>
    <row r="9" ht="43" customHeight="1">
      <c r="A9" s="9" t="inlineStr">
        <is>
          <t>Requested, approved, checked out, or completed records intersecting the selected window</t>
        </is>
      </c>
      <c r="B9" s="10" t="n"/>
      <c r="C9" s="9" t="inlineStr">
        <is>
          <t>Requests awaiting disposition in the selected window</t>
        </is>
      </c>
      <c r="D9" s="10" t="n"/>
      <c r="E9" s="9" t="inlineStr">
        <is>
          <t>Confirmed reservations intersecting the selected window</t>
        </is>
      </c>
      <c r="F9" s="10" t="n"/>
      <c r="G9" s="9" t="inlineStr">
        <is>
          <t>Rows overlapping another active reservation for the same equipment</t>
        </is>
      </c>
      <c r="H9" s="10" t="n"/>
      <c r="I9" s="9" t="inlineStr">
        <is>
          <t>Checked-out records ending before the As of Date</t>
        </is>
      </c>
      <c r="J9" s="10" t="n"/>
      <c r="K9" s="9" t="inlineStr">
        <is>
          <t>Equipment marked Out of Service or Retired</t>
        </is>
      </c>
      <c r="L9" s="10" t="n"/>
    </row>
    <row r="10"/>
    <row r="11"/>
    <row r="12"/>
    <row r="13">
      <c r="A13" s="11" t="inlineStr">
        <is>
          <t>Reservation Status</t>
        </is>
      </c>
      <c r="B13" s="11" t="inlineStr">
        <is>
          <t>Selected Window Count</t>
        </is>
      </c>
    </row>
    <row r="14">
      <c r="A14" s="12" t="inlineStr">
        <is>
          <t>Requested</t>
        </is>
      </c>
      <c r="B14" s="13">
        <f>IF(OR($B$4="",$B$5=""),0,SUMPRODUCT((tblReservations[Reservation ID]&lt;&gt;"")*(tblReservations[Start Date and Time]&lt;$B$5+1)*(tblReservations[End Date and Time]&gt;=$B$4)*(tblReservations[Status]=A14)))</f>
        <v/>
      </c>
    </row>
    <row r="15">
      <c r="A15" s="12" t="inlineStr">
        <is>
          <t>Approved</t>
        </is>
      </c>
      <c r="B15" s="13">
        <f>IF(OR($B$4="",$B$5=""),0,SUMPRODUCT((tblReservations[Reservation ID]&lt;&gt;"")*(tblReservations[Start Date and Time]&lt;$B$5+1)*(tblReservations[End Date and Time]&gt;=$B$4)*(tblReservations[Status]=A15)))</f>
        <v/>
      </c>
    </row>
    <row r="16">
      <c r="A16" s="12" t="inlineStr">
        <is>
          <t>Checked Out</t>
        </is>
      </c>
      <c r="B16" s="13">
        <f>IF(OR($B$4="",$B$5=""),0,SUMPRODUCT((tblReservations[Reservation ID]&lt;&gt;"")*(tblReservations[Start Date and Time]&lt;$B$5+1)*(tblReservations[End Date and Time]&gt;=$B$4)*(tblReservations[Status]=A16)))</f>
        <v/>
      </c>
    </row>
    <row r="17">
      <c r="A17" s="12" t="inlineStr">
        <is>
          <t>Completed</t>
        </is>
      </c>
      <c r="B17" s="13">
        <f>IF(OR($B$4="",$B$5=""),0,SUMPRODUCT((tblReservations[Reservation ID]&lt;&gt;"")*(tblReservations[Start Date and Time]&lt;$B$5+1)*(tblReservations[End Date and Time]&gt;=$B$4)*(tblReservations[Status]=A17)))</f>
        <v/>
      </c>
    </row>
    <row r="18">
      <c r="A18" s="12" t="inlineStr">
        <is>
          <t>Declined</t>
        </is>
      </c>
      <c r="B18" s="13">
        <f>IF(OR($B$4="",$B$5=""),0,SUMPRODUCT((tblReservations[Reservation ID]&lt;&gt;"")*(tblReservations[Start Date and Time]&lt;$B$5+1)*(tblReservations[End Date and Time]&gt;=$B$4)*(tblReservations[Status]=A18)))</f>
        <v/>
      </c>
    </row>
    <row r="19">
      <c r="A19" s="12" t="inlineStr">
        <is>
          <t>Canceled</t>
        </is>
      </c>
      <c r="B19" s="13">
        <f>IF(OR($B$4="",$B$5=""),0,SUMPRODUCT((tblReservations[Reservation ID]&lt;&gt;"")*(tblReservations[Start Date and Time]&lt;$B$5+1)*(tblReservations[End Date and Time]&gt;=$B$4)*(tblReservations[Status]=A19)))</f>
        <v/>
      </c>
    </row>
    <row r="20"/>
    <row r="21"/>
    <row r="22"/>
    <row r="23">
      <c r="A23" s="11" t="inlineStr">
        <is>
          <t>Equipment ID</t>
        </is>
      </c>
      <c r="B23" s="11" t="inlineStr">
        <is>
          <t>Equipment Name</t>
        </is>
      </c>
      <c r="C23" s="11" t="inlineStr">
        <is>
          <t>Reservations in Selected Window</t>
        </is>
      </c>
    </row>
    <row r="24">
      <c r="A24" s="5">
        <f>IFERROR(INDEX(tblEquipment[Equipment ID],ROWS($A$24:A24)),"")</f>
        <v/>
      </c>
      <c r="B24" s="5">
        <f>IF($A24="","",IFERROR(INDEX(tblEquipment[Equipment Name],MATCH($A24,tblEquipment[Equipment ID],0)),""))</f>
        <v/>
      </c>
      <c r="C24" s="5">
        <f>IF(OR($A24="",$B$4="",$B$5=""),0,SUMPRODUCT((tblReservations[Equipment ID]=$A24)*(tblReservations[Reservation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25">
      <c r="A25" s="5">
        <f>IFERROR(INDEX(tblEquipment[Equipment ID],ROWS($A$24:A25)),"")</f>
        <v/>
      </c>
      <c r="B25" s="5">
        <f>IF($A25="","",IFERROR(INDEX(tblEquipment[Equipment Name],MATCH($A25,tblEquipment[Equipment ID],0)),""))</f>
        <v/>
      </c>
      <c r="C25" s="5">
        <f>IF(OR($A25="",$B$4="",$B$5=""),0,SUMPRODUCT((tblReservations[Equipment ID]=$A25)*(tblReservations[Reservation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26">
      <c r="A26" s="5">
        <f>IFERROR(INDEX(tblEquipment[Equipment ID],ROWS($A$24:A26)),"")</f>
        <v/>
      </c>
      <c r="B26" s="5">
        <f>IF($A26="","",IFERROR(INDEX(tblEquipment[Equipment Name],MATCH($A26,tblEquipment[Equipment ID],0)),""))</f>
        <v/>
      </c>
      <c r="C26" s="5">
        <f>IF(OR($A26="",$B$4="",$B$5=""),0,SUMPRODUCT((tblReservations[Equipment ID]=$A26)*(tblReservations[Reservation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27">
      <c r="A27" s="5">
        <f>IFERROR(INDEX(tblEquipment[Equipment ID],ROWS($A$24:A27)),"")</f>
        <v/>
      </c>
      <c r="B27" s="5">
        <f>IF($A27="","",IFERROR(INDEX(tblEquipment[Equipment Name],MATCH($A27,tblEquipment[Equipment ID],0)),""))</f>
        <v/>
      </c>
      <c r="C27" s="5">
        <f>IF(OR($A27="",$B$4="",$B$5=""),0,SUMPRODUCT((tblReservations[Equipment ID]=$A27)*(tblReservations[Reservation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28">
      <c r="A28" s="5">
        <f>IFERROR(INDEX(tblEquipment[Equipment ID],ROWS($A$24:A28)),"")</f>
        <v/>
      </c>
      <c r="B28" s="5">
        <f>IF($A28="","",IFERROR(INDEX(tblEquipment[Equipment Name],MATCH($A28,tblEquipment[Equipment ID],0)),""))</f>
        <v/>
      </c>
      <c r="C28" s="5">
        <f>IF(OR($A28="",$B$4="",$B$5=""),0,SUMPRODUCT((tblReservations[Equipment ID]=$A28)*(tblReservations[Reservation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29">
      <c r="A29" s="5">
        <f>IFERROR(INDEX(tblEquipment[Equipment ID],ROWS($A$24:A29)),"")</f>
        <v/>
      </c>
      <c r="B29" s="5">
        <f>IF($A29="","",IFERROR(INDEX(tblEquipment[Equipment Name],MATCH($A29,tblEquipment[Equipment ID],0)),""))</f>
        <v/>
      </c>
      <c r="C29" s="5">
        <f>IF(OR($A29="",$B$4="",$B$5=""),0,SUMPRODUCT((tblReservations[Equipment ID]=$A29)*(tblReservations[Reservation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30">
      <c r="A30" s="5">
        <f>IFERROR(INDEX(tblEquipment[Equipment ID],ROWS($A$24:A30)),"")</f>
        <v/>
      </c>
      <c r="B30" s="5">
        <f>IF($A30="","",IFERROR(INDEX(tblEquipment[Equipment Name],MATCH($A30,tblEquipment[Equipment ID],0)),""))</f>
        <v/>
      </c>
      <c r="C30" s="5">
        <f>IF(OR($A30="",$B$4="",$B$5=""),0,SUMPRODUCT((tblReservations[Equipment ID]=$A30)*(tblReservations[Reservation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31">
      <c r="A31" s="5">
        <f>IFERROR(INDEX(tblEquipment[Equipment ID],ROWS($A$24:A31)),"")</f>
        <v/>
      </c>
      <c r="B31" s="5">
        <f>IF($A31="","",IFERROR(INDEX(tblEquipment[Equipment Name],MATCH($A31,tblEquipment[Equipment ID],0)),""))</f>
        <v/>
      </c>
      <c r="C31" s="5">
        <f>IF(OR($A31="",$B$4="",$B$5=""),0,SUMPRODUCT((tblReservations[Equipment ID]=$A31)*(tblReservations[Reservation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32">
      <c r="A32" s="5">
        <f>IFERROR(INDEX(tblEquipment[Equipment ID],ROWS($A$24:A32)),"")</f>
        <v/>
      </c>
      <c r="B32" s="5">
        <f>IF($A32="","",IFERROR(INDEX(tblEquipment[Equipment Name],MATCH($A32,tblEquipment[Equipment ID],0)),""))</f>
        <v/>
      </c>
      <c r="C32" s="5">
        <f>IF(OR($A32="",$B$4="",$B$5=""),0,SUMPRODUCT((tblReservations[Equipment ID]=$A32)*(tblReservations[Reservation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33">
      <c r="A33" s="5">
        <f>IFERROR(INDEX(tblEquipment[Equipment ID],ROWS($A$24:A33)),"")</f>
        <v/>
      </c>
      <c r="B33" s="5">
        <f>IF($A33="","",IFERROR(INDEX(tblEquipment[Equipment Name],MATCH($A33,tblEquipment[Equipment ID],0)),""))</f>
        <v/>
      </c>
      <c r="C33" s="5">
        <f>IF(OR($A33="",$B$4="",$B$5=""),0,SUMPRODUCT((tblReservations[Equipment ID]=$A33)*(tblReservations[Reservation ID]&lt;&gt;"")*(tblReservations[Start Date and Time]&lt;$B$5+1)*(tblReservations[End Date and Time]&gt;=$B$4)*(tblReservations[Status]&lt;&gt;"Canceled")*(tblReservations[Status]&lt;&gt;"Declined")))</f>
        <v/>
      </c>
    </row>
    <row r="34">
      <c r="A34">
        <f>""</f>
        <v/>
      </c>
      <c r="C34">
        <f>""</f>
        <v/>
      </c>
    </row>
    <row r="35">
      <c r="A35">
        <f>""</f>
        <v/>
      </c>
      <c r="C35">
        <f>""</f>
        <v/>
      </c>
    </row>
    <row r="36">
      <c r="A36">
        <f>""</f>
        <v/>
      </c>
      <c r="C36">
        <f>""</f>
        <v/>
      </c>
    </row>
    <row r="37">
      <c r="A37" s="14" t="inlineStr">
        <is>
          <t>Review Check</t>
        </is>
      </c>
      <c r="B37" s="14" t="inlineStr">
        <is>
          <t>Count</t>
        </is>
      </c>
      <c r="C37">
        <f>""</f>
        <v/>
      </c>
    </row>
    <row r="38">
      <c r="A38" s="12" t="inlineStr">
        <is>
          <t>Missing or Duplicate Information</t>
        </is>
      </c>
      <c r="B38" s="13">
        <f>COUNTIFS(tblReservations[Record Check],"&lt;&gt;",tblReservations[Record Check],"&lt;&gt;Ready")</f>
        <v/>
      </c>
      <c r="C38">
        <f>""</f>
        <v/>
      </c>
    </row>
    <row r="39">
      <c r="A39" s="12" t="inlineStr">
        <is>
          <t>Invalid Equipment IDs</t>
        </is>
      </c>
      <c r="B39" s="13">
        <f>COUNTIF(tblReservations[Equipment Check],"Equipment ID not found")</f>
        <v/>
      </c>
      <c r="C39">
        <f>""</f>
        <v/>
      </c>
    </row>
    <row r="40">
      <c r="A40" s="12" t="inlineStr">
        <is>
          <t>Maintenance or Availability Issues</t>
        </is>
      </c>
      <c r="B40" s="13">
        <f>COUNTIF(tblReservations[Equipment Check],"Maintenance overlap")+COUNTIF(tblReservations[Equipment Check],"Equipment unavailable")</f>
        <v/>
      </c>
      <c r="C40">
        <f>""</f>
        <v/>
      </c>
    </row>
    <row r="41">
      <c r="A41" s="12" t="inlineStr">
        <is>
          <t>Invalid Time Ranges</t>
        </is>
      </c>
      <c r="B41" s="13">
        <f>COUNTIF(tblReservations[Overlap Check],"Invalid time")</f>
        <v/>
      </c>
      <c r="C41">
        <f>""</f>
        <v/>
      </c>
    </row>
    <row r="42">
      <c r="A42" s="12" t="inlineStr">
        <is>
          <t>Reservations Starting by Tomorrow</t>
        </is>
      </c>
      <c r="B42" s="13">
        <f>COUNTIF(tblReservations[Schedule Alert],"Starts by tomorrow")</f>
        <v/>
      </c>
      <c r="C42">
        <f>""</f>
        <v/>
      </c>
    </row>
    <row r="43">
      <c r="A43">
        <f>""</f>
        <v/>
      </c>
      <c r="B43">
        <f>""</f>
        <v/>
      </c>
      <c r="C43">
        <f>""</f>
        <v/>
      </c>
    </row>
    <row r="44">
      <c r="A44">
        <f>""</f>
        <v/>
      </c>
      <c r="B44">
        <f>""</f>
        <v/>
      </c>
      <c r="C44">
        <f>""</f>
        <v/>
      </c>
    </row>
    <row r="45">
      <c r="A45">
        <f>""</f>
        <v/>
      </c>
      <c r="B45">
        <f>""</f>
        <v/>
      </c>
      <c r="C45">
        <f>""</f>
        <v/>
      </c>
    </row>
    <row r="46">
      <c r="A46">
        <f>""</f>
        <v/>
      </c>
      <c r="B46">
        <f>""</f>
        <v/>
      </c>
      <c r="C46">
        <f>""</f>
        <v/>
      </c>
    </row>
    <row r="47">
      <c r="A47">
        <f>""</f>
        <v/>
      </c>
      <c r="B47">
        <f>""</f>
        <v/>
      </c>
      <c r="C47">
        <f>""</f>
        <v/>
      </c>
    </row>
    <row r="48">
      <c r="A48">
        <f>""</f>
        <v/>
      </c>
      <c r="B48">
        <f>""</f>
        <v/>
      </c>
      <c r="C48">
        <f>""</f>
        <v/>
      </c>
    </row>
    <row r="49">
      <c r="A49">
        <f>""</f>
        <v/>
      </c>
      <c r="B49">
        <f>""</f>
        <v/>
      </c>
      <c r="C49">
        <f>""</f>
        <v/>
      </c>
    </row>
    <row r="50">
      <c r="A50">
        <f>""</f>
        <v/>
      </c>
      <c r="B50">
        <f>""</f>
        <v/>
      </c>
      <c r="C50">
        <f>""</f>
        <v/>
      </c>
    </row>
    <row r="51">
      <c r="A51">
        <f>""</f>
        <v/>
      </c>
      <c r="B51">
        <f>""</f>
        <v/>
      </c>
      <c r="C51">
        <f>""</f>
        <v/>
      </c>
    </row>
    <row r="52">
      <c r="A52">
        <f>""</f>
        <v/>
      </c>
      <c r="B52">
        <f>""</f>
        <v/>
      </c>
      <c r="C52">
        <f>""</f>
        <v/>
      </c>
    </row>
    <row r="53">
      <c r="A53">
        <f>""</f>
        <v/>
      </c>
      <c r="B53">
        <f>""</f>
        <v/>
      </c>
      <c r="C53">
        <f>""</f>
        <v/>
      </c>
    </row>
    <row r="54">
      <c r="A54">
        <f>""</f>
        <v/>
      </c>
      <c r="B54">
        <f>""</f>
        <v/>
      </c>
      <c r="C54">
        <f>""</f>
        <v/>
      </c>
    </row>
    <row r="55">
      <c r="A55">
        <f>""</f>
        <v/>
      </c>
      <c r="B55">
        <f>""</f>
        <v/>
      </c>
      <c r="C55">
        <f>""</f>
        <v/>
      </c>
    </row>
    <row r="56">
      <c r="A56">
        <f>""</f>
        <v/>
      </c>
      <c r="B56">
        <f>""</f>
        <v/>
      </c>
      <c r="C56">
        <f>""</f>
        <v/>
      </c>
    </row>
    <row r="57">
      <c r="A57">
        <f>""</f>
        <v/>
      </c>
      <c r="B57">
        <f>""</f>
        <v/>
      </c>
      <c r="C57">
        <f>""</f>
        <v/>
      </c>
    </row>
    <row r="58">
      <c r="A58">
        <f>""</f>
        <v/>
      </c>
      <c r="B58">
        <f>""</f>
        <v/>
      </c>
      <c r="C58">
        <f>""</f>
        <v/>
      </c>
    </row>
    <row r="59">
      <c r="A59">
        <f>""</f>
        <v/>
      </c>
      <c r="B59">
        <f>""</f>
        <v/>
      </c>
      <c r="C59">
        <f>""</f>
        <v/>
      </c>
    </row>
    <row r="60">
      <c r="A60">
        <f>""</f>
        <v/>
      </c>
      <c r="B60">
        <f>""</f>
        <v/>
      </c>
      <c r="C60">
        <f>""</f>
        <v/>
      </c>
    </row>
    <row r="61">
      <c r="A61">
        <f>""</f>
        <v/>
      </c>
      <c r="B61">
        <f>""</f>
        <v/>
      </c>
      <c r="C61">
        <f>""</f>
        <v/>
      </c>
    </row>
    <row r="62">
      <c r="A62">
        <f>""</f>
        <v/>
      </c>
      <c r="B62">
        <f>""</f>
        <v/>
      </c>
      <c r="C62">
        <f>""</f>
        <v/>
      </c>
    </row>
    <row r="63">
      <c r="A63">
        <f>""</f>
        <v/>
      </c>
      <c r="B63">
        <f>""</f>
        <v/>
      </c>
      <c r="C63">
        <f>""</f>
        <v/>
      </c>
    </row>
    <row r="64">
      <c r="A64">
        <f>""</f>
        <v/>
      </c>
      <c r="B64">
        <f>""</f>
        <v/>
      </c>
      <c r="C64">
        <f>""</f>
        <v/>
      </c>
    </row>
    <row r="65">
      <c r="A65">
        <f>""</f>
        <v/>
      </c>
      <c r="B65">
        <f>""</f>
        <v/>
      </c>
      <c r="C65">
        <f>""</f>
        <v/>
      </c>
    </row>
    <row r="66">
      <c r="A66">
        <f>""</f>
        <v/>
      </c>
      <c r="B66">
        <f>""</f>
        <v/>
      </c>
      <c r="C66">
        <f>""</f>
        <v/>
      </c>
    </row>
    <row r="67">
      <c r="A67">
        <f>""</f>
        <v/>
      </c>
      <c r="B67">
        <f>""</f>
        <v/>
      </c>
      <c r="C67">
        <f>""</f>
        <v/>
      </c>
    </row>
    <row r="68">
      <c r="A68">
        <f>""</f>
        <v/>
      </c>
      <c r="B68">
        <f>""</f>
        <v/>
      </c>
      <c r="C68">
        <f>""</f>
        <v/>
      </c>
    </row>
    <row r="69">
      <c r="A69">
        <f>""</f>
        <v/>
      </c>
      <c r="B69">
        <f>""</f>
        <v/>
      </c>
      <c r="C69">
        <f>""</f>
        <v/>
      </c>
    </row>
    <row r="70">
      <c r="A70">
        <f>""</f>
        <v/>
      </c>
      <c r="B70">
        <f>""</f>
        <v/>
      </c>
      <c r="C70">
        <f>""</f>
        <v/>
      </c>
    </row>
    <row r="71">
      <c r="A71">
        <f>""</f>
        <v/>
      </c>
      <c r="B71">
        <f>""</f>
        <v/>
      </c>
      <c r="C71">
        <f>""</f>
        <v/>
      </c>
    </row>
    <row r="72">
      <c r="A72">
        <f>""</f>
        <v/>
      </c>
      <c r="B72">
        <f>""</f>
        <v/>
      </c>
      <c r="C72">
        <f>""</f>
        <v/>
      </c>
    </row>
    <row r="73">
      <c r="A73">
        <f>""</f>
        <v/>
      </c>
      <c r="B73">
        <f>""</f>
        <v/>
      </c>
      <c r="C73">
        <f>""</f>
        <v/>
      </c>
    </row>
    <row r="74">
      <c r="A74">
        <f>""</f>
        <v/>
      </c>
      <c r="B74">
        <f>""</f>
        <v/>
      </c>
      <c r="C74">
        <f>""</f>
        <v/>
      </c>
    </row>
    <row r="75">
      <c r="A75">
        <f>""</f>
        <v/>
      </c>
      <c r="B75">
        <f>""</f>
        <v/>
      </c>
      <c r="C75">
        <f>""</f>
        <v/>
      </c>
    </row>
    <row r="76">
      <c r="A76">
        <f>""</f>
        <v/>
      </c>
      <c r="B76">
        <f>""</f>
        <v/>
      </c>
      <c r="C76">
        <f>""</f>
        <v/>
      </c>
    </row>
    <row r="77">
      <c r="A77">
        <f>""</f>
        <v/>
      </c>
      <c r="B77">
        <f>""</f>
        <v/>
      </c>
      <c r="C77">
        <f>""</f>
        <v/>
      </c>
    </row>
    <row r="78">
      <c r="A78">
        <f>""</f>
        <v/>
      </c>
      <c r="B78">
        <f>""</f>
        <v/>
      </c>
      <c r="C78">
        <f>""</f>
        <v/>
      </c>
    </row>
    <row r="79">
      <c r="A79">
        <f>""</f>
        <v/>
      </c>
      <c r="B79">
        <f>""</f>
        <v/>
      </c>
      <c r="C79">
        <f>""</f>
        <v/>
      </c>
    </row>
    <row r="80">
      <c r="A80">
        <f>""</f>
        <v/>
      </c>
      <c r="B80">
        <f>""</f>
        <v/>
      </c>
      <c r="C80">
        <f>""</f>
        <v/>
      </c>
    </row>
    <row r="81">
      <c r="A81">
        <f>""</f>
        <v/>
      </c>
      <c r="B81">
        <f>""</f>
        <v/>
      </c>
      <c r="C81">
        <f>""</f>
        <v/>
      </c>
    </row>
    <row r="82">
      <c r="A82">
        <f>""</f>
        <v/>
      </c>
      <c r="B82">
        <f>""</f>
        <v/>
      </c>
      <c r="C82">
        <f>""</f>
        <v/>
      </c>
    </row>
    <row r="83">
      <c r="A83">
        <f>""</f>
        <v/>
      </c>
      <c r="B83">
        <f>""</f>
        <v/>
      </c>
      <c r="C83">
        <f>""</f>
        <v/>
      </c>
    </row>
    <row r="84">
      <c r="A84">
        <f>""</f>
        <v/>
      </c>
      <c r="B84">
        <f>""</f>
        <v/>
      </c>
      <c r="C84">
        <f>""</f>
        <v/>
      </c>
    </row>
    <row r="85">
      <c r="A85">
        <f>""</f>
        <v/>
      </c>
      <c r="B85">
        <f>""</f>
        <v/>
      </c>
      <c r="C85">
        <f>""</f>
        <v/>
      </c>
    </row>
    <row r="86">
      <c r="A86">
        <f>""</f>
        <v/>
      </c>
      <c r="B86">
        <f>""</f>
        <v/>
      </c>
      <c r="C86">
        <f>""</f>
        <v/>
      </c>
    </row>
    <row r="87">
      <c r="A87">
        <f>""</f>
        <v/>
      </c>
      <c r="B87">
        <f>""</f>
        <v/>
      </c>
      <c r="C87">
        <f>""</f>
        <v/>
      </c>
    </row>
    <row r="88">
      <c r="A88">
        <f>""</f>
        <v/>
      </c>
      <c r="B88">
        <f>""</f>
        <v/>
      </c>
      <c r="C88">
        <f>""</f>
        <v/>
      </c>
    </row>
    <row r="89">
      <c r="A89">
        <f>""</f>
        <v/>
      </c>
      <c r="B89">
        <f>""</f>
        <v/>
      </c>
      <c r="C89">
        <f>""</f>
        <v/>
      </c>
    </row>
    <row r="90">
      <c r="A90">
        <f>""</f>
        <v/>
      </c>
      <c r="B90">
        <f>""</f>
        <v/>
      </c>
      <c r="C90">
        <f>""</f>
        <v/>
      </c>
    </row>
    <row r="91">
      <c r="A91">
        <f>""</f>
        <v/>
      </c>
      <c r="B91">
        <f>""</f>
        <v/>
      </c>
      <c r="C91">
        <f>""</f>
        <v/>
      </c>
    </row>
    <row r="92">
      <c r="A92">
        <f>""</f>
        <v/>
      </c>
      <c r="B92">
        <f>""</f>
        <v/>
      </c>
      <c r="C92">
        <f>""</f>
        <v/>
      </c>
    </row>
    <row r="93">
      <c r="A93">
        <f>""</f>
        <v/>
      </c>
      <c r="B93">
        <f>""</f>
        <v/>
      </c>
      <c r="C93">
        <f>""</f>
        <v/>
      </c>
    </row>
    <row r="94">
      <c r="A94">
        <f>""</f>
        <v/>
      </c>
      <c r="B94">
        <f>""</f>
        <v/>
      </c>
      <c r="C94">
        <f>""</f>
        <v/>
      </c>
    </row>
    <row r="95">
      <c r="A95">
        <f>""</f>
        <v/>
      </c>
      <c r="B95">
        <f>""</f>
        <v/>
      </c>
      <c r="C95">
        <f>""</f>
        <v/>
      </c>
    </row>
    <row r="96">
      <c r="A96">
        <f>""</f>
        <v/>
      </c>
      <c r="B96">
        <f>""</f>
        <v/>
      </c>
      <c r="C96">
        <f>""</f>
        <v/>
      </c>
    </row>
    <row r="97">
      <c r="A97">
        <f>""</f>
        <v/>
      </c>
      <c r="B97">
        <f>""</f>
        <v/>
      </c>
      <c r="C97">
        <f>""</f>
        <v/>
      </c>
    </row>
    <row r="98">
      <c r="A98">
        <f>""</f>
        <v/>
      </c>
      <c r="B98">
        <f>""</f>
        <v/>
      </c>
      <c r="C98">
        <f>""</f>
        <v/>
      </c>
    </row>
    <row r="99">
      <c r="A99">
        <f>""</f>
        <v/>
      </c>
      <c r="B99">
        <f>""</f>
        <v/>
      </c>
      <c r="C99">
        <f>""</f>
        <v/>
      </c>
    </row>
    <row r="100">
      <c r="A100">
        <f>""</f>
        <v/>
      </c>
      <c r="B100">
        <f>""</f>
        <v/>
      </c>
      <c r="C100">
        <f>""</f>
        <v/>
      </c>
    </row>
    <row r="101">
      <c r="A101">
        <f>""</f>
        <v/>
      </c>
      <c r="B101">
        <f>""</f>
        <v/>
      </c>
      <c r="C101">
        <f>""</f>
        <v/>
      </c>
    </row>
  </sheetData>
  <mergeCells count="1">
    <mergeCell ref="A1:L1"/>
  </mergeCells>
  <conditionalFormatting sqref="E3">
    <cfRule type="expression" priority="1" dxfId="0">
      <formula>E3="Ready"</formula>
    </cfRule>
    <cfRule type="expression" priority="2" dxfId="1">
      <formula>AND(E3&lt;&gt;"",E3&lt;&gt;"Ready")</formula>
    </cfRule>
  </conditionalFormatting>
  <conditionalFormatting sqref="G8:H8">
    <cfRule type="cellIs" priority="3" operator="greaterThan" dxfId="1">
      <formula>0</formula>
    </cfRule>
  </conditionalFormatting>
  <conditionalFormatting sqref="I8:J8">
    <cfRule type="cellIs" priority="4" operator="greaterThan" dxfId="1">
      <formula>0</formula>
    </cfRule>
  </conditionalFormatting>
  <conditionalFormatting sqref="C8:D8">
    <cfRule type="cellIs" priority="5" operator="greaterThan" dxfId="2">
      <formula>0</formula>
    </cfRule>
  </conditionalFormatting>
  <conditionalFormatting sqref="B38:B42">
    <cfRule type="cellIs" priority="6" operator="greaterThan" dxfId="2">
      <formula>0</formula>
    </cfRule>
  </conditionalFormatting>
  <conditionalFormatting sqref="B39">
    <cfRule type="cellIs" priority="7" operator="greaterThan" dxfId="1">
      <formula>0</formula>
    </cfRule>
  </conditionalFormatting>
  <conditionalFormatting sqref="B41">
    <cfRule type="cellIs" priority="8" operator="greaterThan" dxfId="1">
      <formula>0</formula>
    </cfRule>
  </conditionalFormatting>
  <dataValidations count="1">
    <dataValidation sqref="B3:B5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B9BD5"/>
    <outlinePr summaryBelow="1" summaryRight="1"/>
    <pageSetUpPr/>
  </sheetPr>
  <dimension ref="A1:Q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20" customWidth="1" min="4" max="4"/>
    <col width="22" customWidth="1" min="5" max="5"/>
    <col width="32" customWidth="1" min="6" max="6"/>
    <col width="22" customWidth="1" min="7" max="7"/>
    <col width="22" customWidth="1" min="8" max="8"/>
    <col width="14" customWidth="1" min="9" max="9"/>
    <col width="15" customWidth="1" min="10" max="10"/>
    <col width="20" customWidth="1" min="11" max="11"/>
    <col width="15" customWidth="1" min="12" max="12"/>
    <col width="30" customWidth="1" min="13" max="13"/>
    <col width="22" customWidth="1" min="14" max="14"/>
    <col width="22" customWidth="1" min="15" max="15"/>
    <col width="22" customWidth="1" min="16" max="16"/>
    <col width="22" customWidth="1" min="17" max="17"/>
  </cols>
  <sheetData>
    <row r="1">
      <c r="A1" s="1" t="inlineStr">
        <is>
          <t>Equipment Reservations</t>
        </is>
      </c>
    </row>
    <row r="2">
      <c r="A2" s="2" t="inlineStr">
        <is>
          <t>Enter one row per reservation. Formula and alert columns update automatically.</t>
        </is>
      </c>
    </row>
    <row r="3">
      <c r="A3" s="15" t="inlineStr">
        <is>
          <t>Yellow columns are editable. Blue columns contain formulas.</t>
        </is>
      </c>
    </row>
    <row r="4">
      <c r="A4" s="16" t="inlineStr">
        <is>
          <t>Reservation ID</t>
        </is>
      </c>
      <c r="B4" s="16" t="inlineStr">
        <is>
          <t>Equipment ID</t>
        </is>
      </c>
      <c r="C4" s="16" t="inlineStr">
        <is>
          <t>Equipment Name</t>
        </is>
      </c>
      <c r="D4" s="16" t="inlineStr">
        <is>
          <t>Requester Name</t>
        </is>
      </c>
      <c r="E4" s="16" t="inlineStr">
        <is>
          <t>Department or Team</t>
        </is>
      </c>
      <c r="F4" s="16" t="inlineStr">
        <is>
          <t>Reservation Purpose</t>
        </is>
      </c>
      <c r="G4" s="16" t="inlineStr">
        <is>
          <t>Start Date and Time</t>
        </is>
      </c>
      <c r="H4" s="16" t="inlineStr">
        <is>
          <t>End Date and Time</t>
        </is>
      </c>
      <c r="I4" s="16" t="inlineStr">
        <is>
          <t>Duration Hours</t>
        </is>
      </c>
      <c r="J4" s="16" t="inlineStr">
        <is>
          <t>Status</t>
        </is>
      </c>
      <c r="K4" s="16" t="inlineStr">
        <is>
          <t>Approved By</t>
        </is>
      </c>
      <c r="L4" s="16" t="inlineStr">
        <is>
          <t>Submitted Date</t>
        </is>
      </c>
      <c r="M4" s="16" t="inlineStr">
        <is>
          <t>Notes</t>
        </is>
      </c>
      <c r="N4" s="16" t="inlineStr">
        <is>
          <t>Overlap Check</t>
        </is>
      </c>
      <c r="O4" s="16" t="inlineStr">
        <is>
          <t>Equipment Check</t>
        </is>
      </c>
      <c r="P4" s="16" t="inlineStr">
        <is>
          <t>Schedule Alert</t>
        </is>
      </c>
      <c r="Q4" s="16" t="inlineStr">
        <is>
          <t>Record Check</t>
        </is>
      </c>
    </row>
    <row r="5">
      <c r="A5" s="17" t="inlineStr">
        <is>
          <t>RSV-1001</t>
        </is>
      </c>
      <c r="B5" s="17" t="inlineStr">
        <is>
          <t>EQ-001</t>
        </is>
      </c>
      <c r="C5" s="5">
        <f>IF($B5="","",IFERROR(INDEX(tblEquipment[Equipment Name],MATCH($B5,tblEquipment[Equipment ID],0)),"Equipment ID not found"))</f>
        <v/>
      </c>
      <c r="D5" s="17" t="inlineStr">
        <is>
          <t>Jordan Hale</t>
        </is>
      </c>
      <c r="E5" s="18" t="inlineStr">
        <is>
          <t>Faculty Development</t>
        </is>
      </c>
      <c r="F5" s="18" t="inlineStr">
        <is>
          <t>Active learning workshop</t>
        </is>
      </c>
      <c r="G5" s="28" t="n">
        <v>46273.375</v>
      </c>
      <c r="H5" s="28" t="n">
        <v>46273.45833333334</v>
      </c>
      <c r="I5" s="20">
        <f>IF(OR($G5="",$H5="",$H5&lt;=$G5),"",($H5-$G5)*24)</f>
        <v/>
      </c>
      <c r="J5" s="17" t="inlineStr">
        <is>
          <t>Approved</t>
        </is>
      </c>
      <c r="K5" s="17" t="inlineStr">
        <is>
          <t>Morgan Ellis</t>
        </is>
      </c>
      <c r="L5" s="27" t="n">
        <v>46266</v>
      </c>
      <c r="M5" s="18" t="inlineStr">
        <is>
          <t>Deliver to Training Room A.</t>
        </is>
      </c>
      <c r="N5" s="21">
        <f>IF(OR($A5="",$B5="",$G5="",$H5=""),"",IF($H5&lt;=$G5,"Invalid time",IF(SUMPRODUCT(($B$5:$B$204=$B5)*($G$5:$G$204&lt;$H5)*($H$5:$H$204&gt;$G5)*(ROW($A$5:$A$204)&lt;&gt;ROW())*($A$5:$A$204&lt;&gt;"")*($J$5:$J$204&lt;&gt;"Canceled")*($J$5:$J$204&lt;&gt;"Declined")*($J$5:$J$204&lt;&gt;"Completed"))&gt;0,"Conflict","Clear")))</f>
        <v/>
      </c>
      <c r="O5" s="21">
        <f>IF($B5="","",IFERROR(IF(INDEX(tblEquipment[Availability Status],MATCH($B5,tblEquipment[Equipment ID],0))&lt;&gt;"Available","Equipment unavailable",IF(OR($G5="",$H5=""),"",IF(AND(INDEX(tblEquipment[Maintenance Start],MATCH($B5,tblEquipment[Equipment ID],0))&lt;&gt;"",INDEX(tblEquipment[Maintenance End],MATCH($B5,tblEquipment[Equipment ID],0))&lt;&gt;"",$G5&lt;INDEX(tblEquipment[Maintenance End],MATCH($B5,tblEquipment[Equipment ID],0)),$H5&gt;INDEX(tblEquipment[Maintenance Start],MATCH($B5,tblEquipment[Equipment ID],0))),"Maintenance overlap","Available"))),"Equipment ID not found"))</f>
        <v/>
      </c>
      <c r="P5" s="21">
        <f>IF(OR($A5="",$G5="",$H5="",$J5="",Dashboard!$B$3=""),"",IF(AND($J5="Checked Out",$H5&lt;Dashboard!$B$3),"Overdue",IF(AND(OR($J5="Approved",$J5="Checked Out"),$G5&gt;=Dashboard!$B$3,$G5&lt;Dashboard!$B$3+2),"Starts by tomorrow",IF(AND($J5="Requested",$G5&lt;Dashboard!$B$3),"Past start—review",""))))</f>
        <v/>
      </c>
      <c r="Q5" s="21">
        <f>IF(COUNTA($A5:$P5)=0,"",IF($A5="","Missing reservation ID",IF(COUNTIF($A$5:$A$204,$A5)&gt;1,"Duplicate reservation ID",IF($B5="","Missing equipment ID",IF($D5="","Missing requester name",IF($F5="","Missing purpose",IF($G5="","Missing start date and time",IF($H5="","Missing end date and time",IF($H5&lt;=$G5,"Invalid time range",IF($J5="","Missing status",IF($L5="","Missing submitted date","Ready")))))))))))</f>
        <v/>
      </c>
    </row>
    <row r="6">
      <c r="A6" s="17" t="inlineStr">
        <is>
          <t>RSV-1002</t>
        </is>
      </c>
      <c r="B6" s="17" t="inlineStr">
        <is>
          <t>EQ-001</t>
        </is>
      </c>
      <c r="C6" s="5">
        <f>IF($B6="","",IFERROR(INDEX(tblEquipment[Equipment Name],MATCH($B6,tblEquipment[Equipment ID],0)),"Equipment ID not found"))</f>
        <v/>
      </c>
      <c r="D6" s="17" t="inlineStr">
        <is>
          <t>Casey Nguyen</t>
        </is>
      </c>
      <c r="E6" s="18" t="inlineStr">
        <is>
          <t>Learning Design</t>
        </is>
      </c>
      <c r="F6" s="18" t="inlineStr">
        <is>
          <t>New instructor orientation</t>
        </is>
      </c>
      <c r="G6" s="28" t="n">
        <v>46273.4375</v>
      </c>
      <c r="H6" s="28" t="n">
        <v>46273.5</v>
      </c>
      <c r="I6" s="20">
        <f>IF(OR($G6="",$H6="",$H6&lt;=$G6),"",($H6-$G6)*24)</f>
        <v/>
      </c>
      <c r="J6" s="17" t="inlineStr">
        <is>
          <t>Requested</t>
        </is>
      </c>
      <c r="K6" s="17" t="n"/>
      <c r="L6" s="27" t="n">
        <v>46269</v>
      </c>
      <c r="M6" s="18" t="inlineStr">
        <is>
          <t>Overlaps the approved projector reservation.</t>
        </is>
      </c>
      <c r="N6" s="21">
        <f>IF(OR($A6="",$B6="",$G6="",$H6=""),"",IF($H6&lt;=$G6,"Invalid time",IF(SUMPRODUCT(($B$5:$B$204=$B6)*($G$5:$G$204&lt;$H6)*($H$5:$H$204&gt;$G6)*(ROW($A$5:$A$204)&lt;&gt;ROW())*($A$5:$A$204&lt;&gt;"")*($J$5:$J$204&lt;&gt;"Canceled")*($J$5:$J$204&lt;&gt;"Declined")*($J$5:$J$204&lt;&gt;"Completed"))&gt;0,"Conflict","Clear")))</f>
        <v/>
      </c>
      <c r="O6" s="21">
        <f>IF($B6="","",IFERROR(IF(INDEX(tblEquipment[Availability Status],MATCH($B6,tblEquipment[Equipment ID],0))&lt;&gt;"Available","Equipment unavailable",IF(OR($G6="",$H6=""),"",IF(AND(INDEX(tblEquipment[Maintenance Start],MATCH($B6,tblEquipment[Equipment ID],0))&lt;&gt;"",INDEX(tblEquipment[Maintenance End],MATCH($B6,tblEquipment[Equipment ID],0))&lt;&gt;"",$G6&lt;INDEX(tblEquipment[Maintenance End],MATCH($B6,tblEquipment[Equipment ID],0)),$H6&gt;INDEX(tblEquipment[Maintenance Start],MATCH($B6,tblEquipment[Equipment ID],0))),"Maintenance overlap","Available"))),"Equipment ID not found"))</f>
        <v/>
      </c>
      <c r="P6" s="21">
        <f>IF(OR($A6="",$G6="",$H6="",$J6="",Dashboard!$B$3=""),"",IF(AND($J6="Checked Out",$H6&lt;Dashboard!$B$3),"Overdue",IF(AND(OR($J6="Approved",$J6="Checked Out"),$G6&gt;=Dashboard!$B$3,$G6&lt;Dashboard!$B$3+2),"Starts by tomorrow",IF(AND($J6="Requested",$G6&lt;Dashboard!$B$3),"Past start—review",""))))</f>
        <v/>
      </c>
      <c r="Q6" s="21">
        <f>IF(COUNTA($A6:$P6)=0,"",IF($A6="","Missing reservation ID",IF(COUNTIF($A$5:$A$204,$A6)&gt;1,"Duplicate reservation ID",IF($B6="","Missing equipment ID",IF($D6="","Missing requester name",IF($F6="","Missing purpose",IF($G6="","Missing start date and time",IF($H6="","Missing end date and time",IF($H6&lt;=$G6,"Invalid time range",IF($J6="","Missing status",IF($L6="","Missing submitted date","Ready")))))))))))</f>
        <v/>
      </c>
    </row>
    <row r="7">
      <c r="A7" s="17" t="inlineStr">
        <is>
          <t>RSV-1003</t>
        </is>
      </c>
      <c r="B7" s="17" t="inlineStr">
        <is>
          <t>EQ-002</t>
        </is>
      </c>
      <c r="C7" s="5">
        <f>IF($B7="","",IFERROR(INDEX(tblEquipment[Equipment Name],MATCH($B7,tblEquipment[Equipment ID],0)),"Equipment ID not found"))</f>
        <v/>
      </c>
      <c r="D7" s="17" t="inlineStr">
        <is>
          <t>Taylor Brooks</t>
        </is>
      </c>
      <c r="E7" s="18" t="inlineStr">
        <is>
          <t>Media Services</t>
        </is>
      </c>
      <c r="F7" s="18" t="inlineStr">
        <is>
          <t>Record a software tutorial</t>
        </is>
      </c>
      <c r="G7" s="28" t="n">
        <v>46274.54166666666</v>
      </c>
      <c r="H7" s="28" t="n">
        <v>46274.66666666666</v>
      </c>
      <c r="I7" s="20">
        <f>IF(OR($G7="",$H7="",$H7&lt;=$G7),"",($H7-$G7)*24)</f>
        <v/>
      </c>
      <c r="J7" s="17" t="inlineStr">
        <is>
          <t>Approved</t>
        </is>
      </c>
      <c r="K7" s="17" t="inlineStr">
        <is>
          <t>Morgan Ellis</t>
        </is>
      </c>
      <c r="L7" s="27" t="n">
        <v>46267</v>
      </c>
      <c r="M7" s="18" t="inlineStr">
        <is>
          <t>Include tripod and spare battery.</t>
        </is>
      </c>
      <c r="N7" s="21">
        <f>IF(OR($A7="",$B7="",$G7="",$H7=""),"",IF($H7&lt;=$G7,"Invalid time",IF(SUMPRODUCT(($B$5:$B$204=$B7)*($G$5:$G$204&lt;$H7)*($H$5:$H$204&gt;$G7)*(ROW($A$5:$A$204)&lt;&gt;ROW())*($A$5:$A$204&lt;&gt;"")*($J$5:$J$204&lt;&gt;"Canceled")*($J$5:$J$204&lt;&gt;"Declined")*($J$5:$J$204&lt;&gt;"Completed"))&gt;0,"Conflict","Clear")))</f>
        <v/>
      </c>
      <c r="O7" s="21">
        <f>IF($B7="","",IFERROR(IF(INDEX(tblEquipment[Availability Status],MATCH($B7,tblEquipment[Equipment ID],0))&lt;&gt;"Available","Equipment unavailable",IF(OR($G7="",$H7=""),"",IF(AND(INDEX(tblEquipment[Maintenance Start],MATCH($B7,tblEquipment[Equipment ID],0))&lt;&gt;"",INDEX(tblEquipment[Maintenance End],MATCH($B7,tblEquipment[Equipment ID],0))&lt;&gt;"",$G7&lt;INDEX(tblEquipment[Maintenance End],MATCH($B7,tblEquipment[Equipment ID],0)),$H7&gt;INDEX(tblEquipment[Maintenance Start],MATCH($B7,tblEquipment[Equipment ID],0))),"Maintenance overlap","Available"))),"Equipment ID not found"))</f>
        <v/>
      </c>
      <c r="P7" s="21">
        <f>IF(OR($A7="",$G7="",$H7="",$J7="",Dashboard!$B$3=""),"",IF(AND($J7="Checked Out",$H7&lt;Dashboard!$B$3),"Overdue",IF(AND(OR($J7="Approved",$J7="Checked Out"),$G7&gt;=Dashboard!$B$3,$G7&lt;Dashboard!$B$3+2),"Starts by tomorrow",IF(AND($J7="Requested",$G7&lt;Dashboard!$B$3),"Past start—review",""))))</f>
        <v/>
      </c>
      <c r="Q7" s="21">
        <f>IF(COUNTA($A7:$P7)=0,"",IF($A7="","Missing reservation ID",IF(COUNTIF($A$5:$A$204,$A7)&gt;1,"Duplicate reservation ID",IF($B7="","Missing equipment ID",IF($D7="","Missing requester name",IF($F7="","Missing purpose",IF($G7="","Missing start date and time",IF($H7="","Missing end date and time",IF($H7&lt;=$G7,"Invalid time range",IF($J7="","Missing status",IF($L7="","Missing submitted date","Ready")))))))))))</f>
        <v/>
      </c>
    </row>
    <row r="8">
      <c r="A8" s="17" t="inlineStr">
        <is>
          <t>RSV-1004</t>
        </is>
      </c>
      <c r="B8" s="17" t="inlineStr">
        <is>
          <t>EQ-003</t>
        </is>
      </c>
      <c r="C8" s="5">
        <f>IF($B8="","",IFERROR(INDEX(tblEquipment[Equipment Name],MATCH($B8,tblEquipment[Equipment ID],0)),"Equipment ID not found"))</f>
        <v/>
      </c>
      <c r="D8" s="17" t="inlineStr">
        <is>
          <t>Avery Stone</t>
        </is>
      </c>
      <c r="E8" s="18" t="inlineStr">
        <is>
          <t>Workforce Programs</t>
        </is>
      </c>
      <c r="F8" s="18" t="inlineStr">
        <is>
          <t>Mobile computer lab session</t>
        </is>
      </c>
      <c r="G8" s="28" t="n">
        <v>46271.33333333334</v>
      </c>
      <c r="H8" s="28" t="n">
        <v>46271.625</v>
      </c>
      <c r="I8" s="20">
        <f>IF(OR($G8="",$H8="",$H8&lt;=$G8),"",($H8-$G8)*24)</f>
        <v/>
      </c>
      <c r="J8" s="17" t="inlineStr">
        <is>
          <t>Checked Out</t>
        </is>
      </c>
      <c r="K8" s="17" t="inlineStr">
        <is>
          <t>Riley Carter</t>
        </is>
      </c>
      <c r="L8" s="27" t="n">
        <v>46265</v>
      </c>
      <c r="M8" s="18" t="inlineStr">
        <is>
          <t>Example overdue checkout as of 09/07/2026.</t>
        </is>
      </c>
      <c r="N8" s="21">
        <f>IF(OR($A8="",$B8="",$G8="",$H8=""),"",IF($H8&lt;=$G8,"Invalid time",IF(SUMPRODUCT(($B$5:$B$204=$B8)*($G$5:$G$204&lt;$H8)*($H$5:$H$204&gt;$G8)*(ROW($A$5:$A$204)&lt;&gt;ROW())*($A$5:$A$204&lt;&gt;"")*($J$5:$J$204&lt;&gt;"Canceled")*($J$5:$J$204&lt;&gt;"Declined")*($J$5:$J$204&lt;&gt;"Completed"))&gt;0,"Conflict","Clear")))</f>
        <v/>
      </c>
      <c r="O8" s="21">
        <f>IF($B8="","",IFERROR(IF(INDEX(tblEquipment[Availability Status],MATCH($B8,tblEquipment[Equipment ID],0))&lt;&gt;"Available","Equipment unavailable",IF(OR($G8="",$H8=""),"",IF(AND(INDEX(tblEquipment[Maintenance Start],MATCH($B8,tblEquipment[Equipment ID],0))&lt;&gt;"",INDEX(tblEquipment[Maintenance End],MATCH($B8,tblEquipment[Equipment ID],0))&lt;&gt;"",$G8&lt;INDEX(tblEquipment[Maintenance End],MATCH($B8,tblEquipment[Equipment ID],0)),$H8&gt;INDEX(tblEquipment[Maintenance Start],MATCH($B8,tblEquipment[Equipment ID],0))),"Maintenance overlap","Available"))),"Equipment ID not found"))</f>
        <v/>
      </c>
      <c r="P8" s="21">
        <f>IF(OR($A8="",$G8="",$H8="",$J8="",Dashboard!$B$3=""),"",IF(AND($J8="Checked Out",$H8&lt;Dashboard!$B$3),"Overdue",IF(AND(OR($J8="Approved",$J8="Checked Out"),$G8&gt;=Dashboard!$B$3,$G8&lt;Dashboard!$B$3+2),"Starts by tomorrow",IF(AND($J8="Requested",$G8&lt;Dashboard!$B$3),"Past start—review",""))))</f>
        <v/>
      </c>
      <c r="Q8" s="21">
        <f>IF(COUNTA($A8:$P8)=0,"",IF($A8="","Missing reservation ID",IF(COUNTIF($A$5:$A$204,$A8)&gt;1,"Duplicate reservation ID",IF($B8="","Missing equipment ID",IF($D8="","Missing requester name",IF($F8="","Missing purpose",IF($G8="","Missing start date and time",IF($H8="","Missing end date and time",IF($H8&lt;=$G8,"Invalid time range",IF($J8="","Missing status",IF($L8="","Missing submitted date","Ready")))))))))))</f>
        <v/>
      </c>
    </row>
    <row r="9">
      <c r="A9" s="17" t="inlineStr">
        <is>
          <t>RSV-1005</t>
        </is>
      </c>
      <c r="B9" s="17" t="inlineStr">
        <is>
          <t>EQ-004</t>
        </is>
      </c>
      <c r="C9" s="5">
        <f>IF($B9="","",IFERROR(INDEX(tblEquipment[Equipment Name],MATCH($B9,tblEquipment[Equipment ID],0)),"Equipment ID not found"))</f>
        <v/>
      </c>
      <c r="D9" s="17" t="inlineStr">
        <is>
          <t>Cameron Reed</t>
        </is>
      </c>
      <c r="E9" s="18" t="inlineStr">
        <is>
          <t>Community Training</t>
        </is>
      </c>
      <c r="F9" s="18" t="inlineStr">
        <is>
          <t>Evening presentation support</t>
        </is>
      </c>
      <c r="G9" s="28" t="n">
        <v>46268.70833333334</v>
      </c>
      <c r="H9" s="28" t="n">
        <v>46268.83333333334</v>
      </c>
      <c r="I9" s="20">
        <f>IF(OR($G9="",$H9="",$H9&lt;=$G9),"",($H9-$G9)*24)</f>
        <v/>
      </c>
      <c r="J9" s="17" t="inlineStr">
        <is>
          <t>Completed</t>
        </is>
      </c>
      <c r="K9" s="17" t="inlineStr">
        <is>
          <t>Riley Carter</t>
        </is>
      </c>
      <c r="L9" s="27" t="n">
        <v>46262</v>
      </c>
      <c r="M9" s="18" t="inlineStr">
        <is>
          <t>Returned and checked after use.</t>
        </is>
      </c>
      <c r="N9" s="21">
        <f>IF(OR($A9="",$B9="",$G9="",$H9=""),"",IF($H9&lt;=$G9,"Invalid time",IF(SUMPRODUCT(($B$5:$B$204=$B9)*($G$5:$G$204&lt;$H9)*($H$5:$H$204&gt;$G9)*(ROW($A$5:$A$204)&lt;&gt;ROW())*($A$5:$A$204&lt;&gt;"")*($J$5:$J$204&lt;&gt;"Canceled")*($J$5:$J$204&lt;&gt;"Declined")*($J$5:$J$204&lt;&gt;"Completed"))&gt;0,"Conflict","Clear")))</f>
        <v/>
      </c>
      <c r="O9" s="21">
        <f>IF($B9="","",IFERROR(IF(INDEX(tblEquipment[Availability Status],MATCH($B9,tblEquipment[Equipment ID],0))&lt;&gt;"Available","Equipment unavailable",IF(OR($G9="",$H9=""),"",IF(AND(INDEX(tblEquipment[Maintenance Start],MATCH($B9,tblEquipment[Equipment ID],0))&lt;&gt;"",INDEX(tblEquipment[Maintenance End],MATCH($B9,tblEquipment[Equipment ID],0))&lt;&gt;"",$G9&lt;INDEX(tblEquipment[Maintenance End],MATCH($B9,tblEquipment[Equipment ID],0)),$H9&gt;INDEX(tblEquipment[Maintenance Start],MATCH($B9,tblEquipment[Equipment ID],0))),"Maintenance overlap","Available"))),"Equipment ID not found"))</f>
        <v/>
      </c>
      <c r="P9" s="21">
        <f>IF(OR($A9="",$G9="",$H9="",$J9="",Dashboard!$B$3=""),"",IF(AND($J9="Checked Out",$H9&lt;Dashboard!$B$3),"Overdue",IF(AND(OR($J9="Approved",$J9="Checked Out"),$G9&gt;=Dashboard!$B$3,$G9&lt;Dashboard!$B$3+2),"Starts by tomorrow",IF(AND($J9="Requested",$G9&lt;Dashboard!$B$3),"Past start—review",""))))</f>
        <v/>
      </c>
      <c r="Q9" s="21">
        <f>IF(COUNTA($A9:$P9)=0,"",IF($A9="","Missing reservation ID",IF(COUNTIF($A$5:$A$204,$A9)&gt;1,"Duplicate reservation ID",IF($B9="","Missing equipment ID",IF($D9="","Missing requester name",IF($F9="","Missing purpose",IF($G9="","Missing start date and time",IF($H9="","Missing end date and time",IF($H9&lt;=$G9,"Invalid time range",IF($J9="","Missing status",IF($L9="","Missing submitted date","Ready")))))))))))</f>
        <v/>
      </c>
    </row>
    <row r="10">
      <c r="A10" s="17" t="inlineStr">
        <is>
          <t>RSV-1006</t>
        </is>
      </c>
      <c r="B10" s="17" t="inlineStr">
        <is>
          <t>EQ-005</t>
        </is>
      </c>
      <c r="C10" s="5">
        <f>IF($B10="","",IFERROR(INDEX(tblEquipment[Equipment Name],MATCH($B10,tblEquipment[Equipment ID],0)),"Equipment ID not found"))</f>
        <v/>
      </c>
      <c r="D10" s="17" t="inlineStr">
        <is>
          <t>Quinn Parker</t>
        </is>
      </c>
      <c r="E10" s="18" t="inlineStr">
        <is>
          <t>Simulation Lab</t>
        </is>
      </c>
      <c r="F10" s="18" t="inlineStr">
        <is>
          <t>Virtual reality safety practice</t>
        </is>
      </c>
      <c r="G10" s="28" t="n">
        <v>46280.41666666666</v>
      </c>
      <c r="H10" s="28" t="n">
        <v>46280.5</v>
      </c>
      <c r="I10" s="20">
        <f>IF(OR($G10="",$H10="",$H10&lt;=$G10),"",($H10-$G10)*24)</f>
        <v/>
      </c>
      <c r="J10" s="17" t="inlineStr">
        <is>
          <t>Requested</t>
        </is>
      </c>
      <c r="K10" s="17" t="n"/>
      <c r="L10" s="27" t="n">
        <v>46270</v>
      </c>
      <c r="M10" s="18" t="inlineStr">
        <is>
          <t>Falls within the listed maintenance period.</t>
        </is>
      </c>
      <c r="N10" s="21">
        <f>IF(OR($A10="",$B10="",$G10="",$H10=""),"",IF($H10&lt;=$G10,"Invalid time",IF(SUMPRODUCT(($B$5:$B$204=$B10)*($G$5:$G$204&lt;$H10)*($H$5:$H$204&gt;$G10)*(ROW($A$5:$A$204)&lt;&gt;ROW())*($A$5:$A$204&lt;&gt;"")*($J$5:$J$204&lt;&gt;"Canceled")*($J$5:$J$204&lt;&gt;"Declined")*($J$5:$J$204&lt;&gt;"Completed"))&gt;0,"Conflict","Clear")))</f>
        <v/>
      </c>
      <c r="O10" s="21">
        <f>IF($B10="","",IFERROR(IF(INDEX(tblEquipment[Availability Status],MATCH($B10,tblEquipment[Equipment ID],0))&lt;&gt;"Available","Equipment unavailable",IF(OR($G10="",$H10=""),"",IF(AND(INDEX(tblEquipment[Maintenance Start],MATCH($B10,tblEquipment[Equipment ID],0))&lt;&gt;"",INDEX(tblEquipment[Maintenance End],MATCH($B10,tblEquipment[Equipment ID],0))&lt;&gt;"",$G10&lt;INDEX(tblEquipment[Maintenance End],MATCH($B10,tblEquipment[Equipment ID],0)),$H10&gt;INDEX(tblEquipment[Maintenance Start],MATCH($B10,tblEquipment[Equipment ID],0))),"Maintenance overlap","Available"))),"Equipment ID not found"))</f>
        <v/>
      </c>
      <c r="P10" s="21">
        <f>IF(OR($A10="",$G10="",$H10="",$J10="",Dashboard!$B$3=""),"",IF(AND($J10="Checked Out",$H10&lt;Dashboard!$B$3),"Overdue",IF(AND(OR($J10="Approved",$J10="Checked Out"),$G10&gt;=Dashboard!$B$3,$G10&lt;Dashboard!$B$3+2),"Starts by tomorrow",IF(AND($J10="Requested",$G10&lt;Dashboard!$B$3),"Past start—review",""))))</f>
        <v/>
      </c>
      <c r="Q10" s="21">
        <f>IF(COUNTA($A10:$P10)=0,"",IF($A10="","Missing reservation ID",IF(COUNTIF($A$5:$A$204,$A10)&gt;1,"Duplicate reservation ID",IF($B10="","Missing equipment ID",IF($D10="","Missing requester name",IF($F10="","Missing purpose",IF($G10="","Missing start date and time",IF($H10="","Missing end date and time",IF($H10&lt;=$G10,"Invalid time range",IF($J10="","Missing status",IF($L10="","Missing submitted date","Ready")))))))))))</f>
        <v/>
      </c>
    </row>
    <row r="11">
      <c r="A11" s="17" t="inlineStr">
        <is>
          <t>RSV-1007</t>
        </is>
      </c>
      <c r="B11" s="17" t="inlineStr">
        <is>
          <t>EQ-006</t>
        </is>
      </c>
      <c r="C11" s="5">
        <f>IF($B11="","",IFERROR(INDEX(tblEquipment[Equipment Name],MATCH($B11,tblEquipment[Equipment ID],0)),"Equipment ID not found"))</f>
        <v/>
      </c>
      <c r="D11" s="17" t="inlineStr">
        <is>
          <t>Sydney Monroe</t>
        </is>
      </c>
      <c r="E11" s="18" t="inlineStr">
        <is>
          <t>Program Support</t>
        </is>
      </c>
      <c r="F11" s="18" t="inlineStr">
        <is>
          <t>Prepare workshop handouts</t>
        </is>
      </c>
      <c r="G11" s="28" t="n">
        <v>46275.58333333334</v>
      </c>
      <c r="H11" s="28" t="n">
        <v>46275.625</v>
      </c>
      <c r="I11" s="20">
        <f>IF(OR($G11="",$H11="",$H11&lt;=$G11),"",($H11-$G11)*24)</f>
        <v/>
      </c>
      <c r="J11" s="17" t="inlineStr">
        <is>
          <t>Requested</t>
        </is>
      </c>
      <c r="K11" s="17" t="n"/>
      <c r="L11" s="27" t="n">
        <v>46271</v>
      </c>
      <c r="M11" s="18" t="inlineStr">
        <is>
          <t>Equipment is currently out of service.</t>
        </is>
      </c>
      <c r="N11" s="21">
        <f>IF(OR($A11="",$B11="",$G11="",$H11=""),"",IF($H11&lt;=$G11,"Invalid time",IF(SUMPRODUCT(($B$5:$B$204=$B11)*($G$5:$G$204&lt;$H11)*($H$5:$H$204&gt;$G11)*(ROW($A$5:$A$204)&lt;&gt;ROW())*($A$5:$A$204&lt;&gt;"")*($J$5:$J$204&lt;&gt;"Canceled")*($J$5:$J$204&lt;&gt;"Declined")*($J$5:$J$204&lt;&gt;"Completed"))&gt;0,"Conflict","Clear")))</f>
        <v/>
      </c>
      <c r="O11" s="21">
        <f>IF($B11="","",IFERROR(IF(INDEX(tblEquipment[Availability Status],MATCH($B11,tblEquipment[Equipment ID],0))&lt;&gt;"Available","Equipment unavailable",IF(OR($G11="",$H11=""),"",IF(AND(INDEX(tblEquipment[Maintenance Start],MATCH($B11,tblEquipment[Equipment ID],0))&lt;&gt;"",INDEX(tblEquipment[Maintenance End],MATCH($B11,tblEquipment[Equipment ID],0))&lt;&gt;"",$G11&lt;INDEX(tblEquipment[Maintenance End],MATCH($B11,tblEquipment[Equipment ID],0)),$H11&gt;INDEX(tblEquipment[Maintenance Start],MATCH($B11,tblEquipment[Equipment ID],0))),"Maintenance overlap","Available"))),"Equipment ID not found"))</f>
        <v/>
      </c>
      <c r="P11" s="21">
        <f>IF(OR($A11="",$G11="",$H11="",$J11="",Dashboard!$B$3=""),"",IF(AND($J11="Checked Out",$H11&lt;Dashboard!$B$3),"Overdue",IF(AND(OR($J11="Approved",$J11="Checked Out"),$G11&gt;=Dashboard!$B$3,$G11&lt;Dashboard!$B$3+2),"Starts by tomorrow",IF(AND($J11="Requested",$G11&lt;Dashboard!$B$3),"Past start—review",""))))</f>
        <v/>
      </c>
      <c r="Q11" s="21">
        <f>IF(COUNTA($A11:$P11)=0,"",IF($A11="","Missing reservation ID",IF(COUNTIF($A$5:$A$204,$A11)&gt;1,"Duplicate reservation ID",IF($B11="","Missing equipment ID",IF($D11="","Missing requester name",IF($F11="","Missing purpose",IF($G11="","Missing start date and time",IF($H11="","Missing end date and time",IF($H11&lt;=$G11,"Invalid time range",IF($J11="","Missing status",IF($L11="","Missing submitted date","Ready")))))))))))</f>
        <v/>
      </c>
    </row>
    <row r="12">
      <c r="A12" s="17" t="inlineStr">
        <is>
          <t>RSV-1008</t>
        </is>
      </c>
      <c r="B12" s="17" t="inlineStr">
        <is>
          <t>EQ-007</t>
        </is>
      </c>
      <c r="C12" s="5">
        <f>IF($B12="","",IFERROR(INDEX(tblEquipment[Equipment Name],MATCH($B12,tblEquipment[Equipment ID],0)),"Equipment ID not found"))</f>
        <v/>
      </c>
      <c r="D12" s="17" t="inlineStr">
        <is>
          <t>Drew Collins</t>
        </is>
      </c>
      <c r="E12" s="18" t="inlineStr">
        <is>
          <t>Adult Learning</t>
        </is>
      </c>
      <c r="F12" s="18" t="inlineStr">
        <is>
          <t>Off-site connectivity test</t>
        </is>
      </c>
      <c r="G12" s="28" t="n">
        <v>46277.33333333334</v>
      </c>
      <c r="H12" s="28" t="n">
        <v>46277.70833333334</v>
      </c>
      <c r="I12" s="20">
        <f>IF(OR($G12="",$H12="",$H12&lt;=$G12),"",($H12-$G12)*24)</f>
        <v/>
      </c>
      <c r="J12" s="17" t="inlineStr">
        <is>
          <t>Canceled</t>
        </is>
      </c>
      <c r="K12" s="17" t="inlineStr">
        <is>
          <t>Morgan Ellis</t>
        </is>
      </c>
      <c r="L12" s="27" t="n">
        <v>46266</v>
      </c>
      <c r="M12" s="18" t="inlineStr">
        <is>
          <t>Event was rescheduled.</t>
        </is>
      </c>
      <c r="N12" s="21">
        <f>IF(OR($A12="",$B12="",$G12="",$H12=""),"",IF($H12&lt;=$G12,"Invalid time",IF(SUMPRODUCT(($B$5:$B$204=$B12)*($G$5:$G$204&lt;$H12)*($H$5:$H$204&gt;$G12)*(ROW($A$5:$A$204)&lt;&gt;ROW())*($A$5:$A$204&lt;&gt;"")*($J$5:$J$204&lt;&gt;"Canceled")*($J$5:$J$204&lt;&gt;"Declined")*($J$5:$J$204&lt;&gt;"Completed"))&gt;0,"Conflict","Clear")))</f>
        <v/>
      </c>
      <c r="O12" s="21">
        <f>IF($B12="","",IFERROR(IF(INDEX(tblEquipment[Availability Status],MATCH($B12,tblEquipment[Equipment ID],0))&lt;&gt;"Available","Equipment unavailable",IF(OR($G12="",$H12=""),"",IF(AND(INDEX(tblEquipment[Maintenance Start],MATCH($B12,tblEquipment[Equipment ID],0))&lt;&gt;"",INDEX(tblEquipment[Maintenance End],MATCH($B12,tblEquipment[Equipment ID],0))&lt;&gt;"",$G12&lt;INDEX(tblEquipment[Maintenance End],MATCH($B12,tblEquipment[Equipment ID],0)),$H12&gt;INDEX(tblEquipment[Maintenance Start],MATCH($B12,tblEquipment[Equipment ID],0))),"Maintenance overlap","Available"))),"Equipment ID not found"))</f>
        <v/>
      </c>
      <c r="P12" s="21">
        <f>IF(OR($A12="",$G12="",$H12="",$J12="",Dashboard!$B$3=""),"",IF(AND($J12="Checked Out",$H12&lt;Dashboard!$B$3),"Overdue",IF(AND(OR($J12="Approved",$J12="Checked Out"),$G12&gt;=Dashboard!$B$3,$G12&lt;Dashboard!$B$3+2),"Starts by tomorrow",IF(AND($J12="Requested",$G12&lt;Dashboard!$B$3),"Past start—review",""))))</f>
        <v/>
      </c>
      <c r="Q12" s="21">
        <f>IF(COUNTA($A12:$P12)=0,"",IF($A12="","Missing reservation ID",IF(COUNTIF($A$5:$A$204,$A12)&gt;1,"Duplicate reservation ID",IF($B12="","Missing equipment ID",IF($D12="","Missing requester name",IF($F12="","Missing purpose",IF($G12="","Missing start date and time",IF($H12="","Missing end date and time",IF($H12&lt;=$G12,"Invalid time range",IF($J12="","Missing status",IF($L12="","Missing submitted date","Ready")))))))))))</f>
        <v/>
      </c>
    </row>
    <row r="13">
      <c r="A13" s="17" t="inlineStr">
        <is>
          <t>RSV-1009</t>
        </is>
      </c>
      <c r="B13" s="17" t="inlineStr">
        <is>
          <t>EQ-008</t>
        </is>
      </c>
      <c r="C13" s="5">
        <f>IF($B13="","",IFERROR(INDEX(tblEquipment[Equipment Name],MATCH($B13,tblEquipment[Equipment ID],0)),"Equipment ID not found"))</f>
        <v/>
      </c>
      <c r="D13" s="17" t="inlineStr">
        <is>
          <t>Reese Bennett</t>
        </is>
      </c>
      <c r="E13" s="18" t="inlineStr">
        <is>
          <t>Instructor Services</t>
        </is>
      </c>
      <c r="F13" s="18" t="inlineStr">
        <is>
          <t>Collaborative planning session</t>
        </is>
      </c>
      <c r="G13" s="28" t="n">
        <v>46276.39583333334</v>
      </c>
      <c r="H13" s="28" t="n">
        <v>46276.47916666666</v>
      </c>
      <c r="I13" s="20">
        <f>IF(OR($G13="",$H13="",$H13&lt;=$G13),"",($H13-$G13)*24)</f>
        <v/>
      </c>
      <c r="J13" s="17" t="inlineStr">
        <is>
          <t>Approved</t>
        </is>
      </c>
      <c r="K13" s="17" t="inlineStr">
        <is>
          <t>Riley Carter</t>
        </is>
      </c>
      <c r="L13" s="27" t="n">
        <v>46268</v>
      </c>
      <c r="M13" s="18" t="inlineStr">
        <is>
          <t>Place in Conference Room Cedar.</t>
        </is>
      </c>
      <c r="N13" s="21">
        <f>IF(OR($A13="",$B13="",$G13="",$H13=""),"",IF($H13&lt;=$G13,"Invalid time",IF(SUMPRODUCT(($B$5:$B$204=$B13)*($G$5:$G$204&lt;$H13)*($H$5:$H$204&gt;$G13)*(ROW($A$5:$A$204)&lt;&gt;ROW())*($A$5:$A$204&lt;&gt;"")*($J$5:$J$204&lt;&gt;"Canceled")*($J$5:$J$204&lt;&gt;"Declined")*($J$5:$J$204&lt;&gt;"Completed"))&gt;0,"Conflict","Clear")))</f>
        <v/>
      </c>
      <c r="O13" s="21">
        <f>IF($B13="","",IFERROR(IF(INDEX(tblEquipment[Availability Status],MATCH($B13,tblEquipment[Equipment ID],0))&lt;&gt;"Available","Equipment unavailable",IF(OR($G13="",$H13=""),"",IF(AND(INDEX(tblEquipment[Maintenance Start],MATCH($B13,tblEquipment[Equipment ID],0))&lt;&gt;"",INDEX(tblEquipment[Maintenance End],MATCH($B13,tblEquipment[Equipment ID],0))&lt;&gt;"",$G13&lt;INDEX(tblEquipment[Maintenance End],MATCH($B13,tblEquipment[Equipment ID],0)),$H13&gt;INDEX(tblEquipment[Maintenance Start],MATCH($B13,tblEquipment[Equipment ID],0))),"Maintenance overlap","Available"))),"Equipment ID not found"))</f>
        <v/>
      </c>
      <c r="P13" s="21">
        <f>IF(OR($A13="",$G13="",$H13="",$J13="",Dashboard!$B$3=""),"",IF(AND($J13="Checked Out",$H13&lt;Dashboard!$B$3),"Overdue",IF(AND(OR($J13="Approved",$J13="Checked Out"),$G13&gt;=Dashboard!$B$3,$G13&lt;Dashboard!$B$3+2),"Starts by tomorrow",IF(AND($J13="Requested",$G13&lt;Dashboard!$B$3),"Past start—review",""))))</f>
        <v/>
      </c>
      <c r="Q13" s="21">
        <f>IF(COUNTA($A13:$P13)=0,"",IF($A13="","Missing reservation ID",IF(COUNTIF($A$5:$A$204,$A13)&gt;1,"Duplicate reservation ID",IF($B13="","Missing equipment ID",IF($D13="","Missing requester name",IF($F13="","Missing purpose",IF($G13="","Missing start date and time",IF($H13="","Missing end date and time",IF($H13&lt;=$G13,"Invalid time range",IF($J13="","Missing status",IF($L13="","Missing submitted date","Ready")))))))))))</f>
        <v/>
      </c>
    </row>
    <row r="14">
      <c r="A14" s="17" t="inlineStr">
        <is>
          <t>RSV-1010</t>
        </is>
      </c>
      <c r="B14" s="17" t="inlineStr">
        <is>
          <t>EQ-002</t>
        </is>
      </c>
      <c r="C14" s="5">
        <f>IF($B14="","",IFERROR(INDEX(tblEquipment[Equipment Name],MATCH($B14,tblEquipment[Equipment ID],0)),"Equipment ID not found"))</f>
        <v/>
      </c>
      <c r="D14" s="17" t="inlineStr">
        <is>
          <t>Jamie Flores</t>
        </is>
      </c>
      <c r="E14" s="18" t="inlineStr">
        <is>
          <t>Digital Learning</t>
        </is>
      </c>
      <c r="F14" s="18" t="inlineStr">
        <is>
          <t>Staff profile recording</t>
        </is>
      </c>
      <c r="G14" s="28" t="n">
        <v>46279.41666666666</v>
      </c>
      <c r="H14" s="28" t="n">
        <v>46279.45833333334</v>
      </c>
      <c r="I14" s="20">
        <f>IF(OR($G14="",$H14="",$H14&lt;=$G14),"",($H14-$G14)*24)</f>
        <v/>
      </c>
      <c r="J14" s="17" t="inlineStr">
        <is>
          <t>Declined</t>
        </is>
      </c>
      <c r="K14" s="17" t="inlineStr">
        <is>
          <t>Morgan Ellis</t>
        </is>
      </c>
      <c r="L14" s="27" t="n">
        <v>46270</v>
      </c>
      <c r="M14" s="18" t="inlineStr">
        <is>
          <t>Alternate recording date requested.</t>
        </is>
      </c>
      <c r="N14" s="21">
        <f>IF(OR($A14="",$B14="",$G14="",$H14=""),"",IF($H14&lt;=$G14,"Invalid time",IF(SUMPRODUCT(($B$5:$B$204=$B14)*($G$5:$G$204&lt;$H14)*($H$5:$H$204&gt;$G14)*(ROW($A$5:$A$204)&lt;&gt;ROW())*($A$5:$A$204&lt;&gt;"")*($J$5:$J$204&lt;&gt;"Canceled")*($J$5:$J$204&lt;&gt;"Declined")*($J$5:$J$204&lt;&gt;"Completed"))&gt;0,"Conflict","Clear")))</f>
        <v/>
      </c>
      <c r="O14" s="21">
        <f>IF($B14="","",IFERROR(IF(INDEX(tblEquipment[Availability Status],MATCH($B14,tblEquipment[Equipment ID],0))&lt;&gt;"Available","Equipment unavailable",IF(OR($G14="",$H14=""),"",IF(AND(INDEX(tblEquipment[Maintenance Start],MATCH($B14,tblEquipment[Equipment ID],0))&lt;&gt;"",INDEX(tblEquipment[Maintenance End],MATCH($B14,tblEquipment[Equipment ID],0))&lt;&gt;"",$G14&lt;INDEX(tblEquipment[Maintenance End],MATCH($B14,tblEquipment[Equipment ID],0)),$H14&gt;INDEX(tblEquipment[Maintenance Start],MATCH($B14,tblEquipment[Equipment ID],0))),"Maintenance overlap","Available"))),"Equipment ID not found"))</f>
        <v/>
      </c>
      <c r="P14" s="21">
        <f>IF(OR($A14="",$G14="",$H14="",$J14="",Dashboard!$B$3=""),"",IF(AND($J14="Checked Out",$H14&lt;Dashboard!$B$3),"Overdue",IF(AND(OR($J14="Approved",$J14="Checked Out"),$G14&gt;=Dashboard!$B$3,$G14&lt;Dashboard!$B$3+2),"Starts by tomorrow",IF(AND($J14="Requested",$G14&lt;Dashboard!$B$3),"Past start—review",""))))</f>
        <v/>
      </c>
      <c r="Q14" s="21">
        <f>IF(COUNTA($A14:$P14)=0,"",IF($A14="","Missing reservation ID",IF(COUNTIF($A$5:$A$204,$A14)&gt;1,"Duplicate reservation ID",IF($B14="","Missing equipment ID",IF($D14="","Missing requester name",IF($F14="","Missing purpose",IF($G14="","Missing start date and time",IF($H14="","Missing end date and time",IF($H14&lt;=$G14,"Invalid time range",IF($J14="","Missing status",IF($L14="","Missing submitted date","Ready")))))))))))</f>
        <v/>
      </c>
    </row>
    <row r="15">
      <c r="A15" s="17" t="n"/>
      <c r="B15" s="17" t="n"/>
      <c r="C15" s="5">
        <f>IF($B15="","",IFERROR(INDEX(tblEquipment[Equipment Name],MATCH($B15,tblEquipment[Equipment ID],0)),"Equipment ID not found"))</f>
        <v/>
      </c>
      <c r="D15" s="17" t="n"/>
      <c r="E15" s="18" t="n"/>
      <c r="F15" s="18" t="n"/>
      <c r="G15" s="28" t="n"/>
      <c r="H15" s="28" t="n"/>
      <c r="I15" s="20">
        <f>IF(OR($G15="",$H15="",$H15&lt;=$G15),"",($H15-$G15)*24)</f>
        <v/>
      </c>
      <c r="J15" s="17" t="n"/>
      <c r="K15" s="17" t="n"/>
      <c r="L15" s="27" t="n"/>
      <c r="M15" s="18" t="n"/>
      <c r="N15" s="21">
        <f>IF(OR($A15="",$B15="",$G15="",$H15=""),"",IF($H15&lt;=$G15,"Invalid time",IF(SUMPRODUCT(($B$5:$B$204=$B15)*($G$5:$G$204&lt;$H15)*($H$5:$H$204&gt;$G15)*(ROW($A$5:$A$204)&lt;&gt;ROW())*($A$5:$A$204&lt;&gt;"")*($J$5:$J$204&lt;&gt;"Canceled")*($J$5:$J$204&lt;&gt;"Declined")*($J$5:$J$204&lt;&gt;"Completed"))&gt;0,"Conflict","Clear")))</f>
        <v/>
      </c>
      <c r="O15" s="21">
        <f>IF($B15="","",IFERROR(IF(INDEX(tblEquipment[Availability Status],MATCH($B15,tblEquipment[Equipment ID],0))&lt;&gt;"Available","Equipment unavailable",IF(OR($G15="",$H15=""),"",IF(AND(INDEX(tblEquipment[Maintenance Start],MATCH($B15,tblEquipment[Equipment ID],0))&lt;&gt;"",INDEX(tblEquipment[Maintenance End],MATCH($B15,tblEquipment[Equipment ID],0))&lt;&gt;"",$G15&lt;INDEX(tblEquipment[Maintenance End],MATCH($B15,tblEquipment[Equipment ID],0)),$H15&gt;INDEX(tblEquipment[Maintenance Start],MATCH($B15,tblEquipment[Equipment ID],0))),"Maintenance overlap","Available"))),"Equipment ID not found"))</f>
        <v/>
      </c>
      <c r="P15" s="21">
        <f>IF(OR($A15="",$G15="",$H15="",$J15="",Dashboard!$B$3=""),"",IF(AND($J15="Checked Out",$H15&lt;Dashboard!$B$3),"Overdue",IF(AND(OR($J15="Approved",$J15="Checked Out"),$G15&gt;=Dashboard!$B$3,$G15&lt;Dashboard!$B$3+2),"Starts by tomorrow",IF(AND($J15="Requested",$G15&lt;Dashboard!$B$3),"Past start—review",""))))</f>
        <v/>
      </c>
      <c r="Q15" s="21">
        <f>IF(COUNTA($A15:$P15)=0,"",IF($A15="","Missing reservation ID",IF(COUNTIF($A$5:$A$204,$A15)&gt;1,"Duplicate reservation ID",IF($B15="","Missing equipment ID",IF($D15="","Missing requester name",IF($F15="","Missing purpose",IF($G15="","Missing start date and time",IF($H15="","Missing end date and time",IF($H15&lt;=$G15,"Invalid time range",IF($J15="","Missing status",IF($L15="","Missing submitted date","Ready")))))))))))</f>
        <v/>
      </c>
    </row>
    <row r="16">
      <c r="A16" s="17" t="n"/>
      <c r="B16" s="17" t="n"/>
      <c r="C16" s="5">
        <f>IF($B16="","",IFERROR(INDEX(tblEquipment[Equipment Name],MATCH($B16,tblEquipment[Equipment ID],0)),"Equipment ID not found"))</f>
        <v/>
      </c>
      <c r="D16" s="17" t="n"/>
      <c r="E16" s="18" t="n"/>
      <c r="F16" s="18" t="n"/>
      <c r="G16" s="28" t="n"/>
      <c r="H16" s="28" t="n"/>
      <c r="I16" s="20">
        <f>IF(OR($G16="",$H16="",$H16&lt;=$G16),"",($H16-$G16)*24)</f>
        <v/>
      </c>
      <c r="J16" s="17" t="n"/>
      <c r="K16" s="17" t="n"/>
      <c r="L16" s="27" t="n"/>
      <c r="M16" s="18" t="n"/>
      <c r="N16" s="21">
        <f>IF(OR($A16="",$B16="",$G16="",$H16=""),"",IF($H16&lt;=$G16,"Invalid time",IF(SUMPRODUCT(($B$5:$B$204=$B16)*($G$5:$G$204&lt;$H16)*($H$5:$H$204&gt;$G16)*(ROW($A$5:$A$204)&lt;&gt;ROW())*($A$5:$A$204&lt;&gt;"")*($J$5:$J$204&lt;&gt;"Canceled")*($J$5:$J$204&lt;&gt;"Declined")*($J$5:$J$204&lt;&gt;"Completed"))&gt;0,"Conflict","Clear")))</f>
        <v/>
      </c>
      <c r="O16" s="21">
        <f>IF($B16="","",IFERROR(IF(INDEX(tblEquipment[Availability Status],MATCH($B16,tblEquipment[Equipment ID],0))&lt;&gt;"Available","Equipment unavailable",IF(OR($G16="",$H16=""),"",IF(AND(INDEX(tblEquipment[Maintenance Start],MATCH($B16,tblEquipment[Equipment ID],0))&lt;&gt;"",INDEX(tblEquipment[Maintenance End],MATCH($B16,tblEquipment[Equipment ID],0))&lt;&gt;"",$G16&lt;INDEX(tblEquipment[Maintenance End],MATCH($B16,tblEquipment[Equipment ID],0)),$H16&gt;INDEX(tblEquipment[Maintenance Start],MATCH($B16,tblEquipment[Equipment ID],0))),"Maintenance overlap","Available"))),"Equipment ID not found"))</f>
        <v/>
      </c>
      <c r="P16" s="21">
        <f>IF(OR($A16="",$G16="",$H16="",$J16="",Dashboard!$B$3=""),"",IF(AND($J16="Checked Out",$H16&lt;Dashboard!$B$3),"Overdue",IF(AND(OR($J16="Approved",$J16="Checked Out"),$G16&gt;=Dashboard!$B$3,$G16&lt;Dashboard!$B$3+2),"Starts by tomorrow",IF(AND($J16="Requested",$G16&lt;Dashboard!$B$3),"Past start—review",""))))</f>
        <v/>
      </c>
      <c r="Q16" s="21">
        <f>IF(COUNTA($A16:$P16)=0,"",IF($A16="","Missing reservation ID",IF(COUNTIF($A$5:$A$204,$A16)&gt;1,"Duplicate reservation ID",IF($B16="","Missing equipment ID",IF($D16="","Missing requester name",IF($F16="","Missing purpose",IF($G16="","Missing start date and time",IF($H16="","Missing end date and time",IF($H16&lt;=$G16,"Invalid time range",IF($J16="","Missing status",IF($L16="","Missing submitted date","Ready")))))))))))</f>
        <v/>
      </c>
    </row>
    <row r="17">
      <c r="A17" s="17" t="n"/>
      <c r="B17" s="17" t="n"/>
      <c r="C17" s="5">
        <f>IF($B17="","",IFERROR(INDEX(tblEquipment[Equipment Name],MATCH($B17,tblEquipment[Equipment ID],0)),"Equipment ID not found"))</f>
        <v/>
      </c>
      <c r="D17" s="17" t="n"/>
      <c r="E17" s="18" t="n"/>
      <c r="F17" s="18" t="n"/>
      <c r="G17" s="28" t="n"/>
      <c r="H17" s="28" t="n"/>
      <c r="I17" s="20">
        <f>IF(OR($G17="",$H17="",$H17&lt;=$G17),"",($H17-$G17)*24)</f>
        <v/>
      </c>
      <c r="J17" s="17" t="n"/>
      <c r="K17" s="17" t="n"/>
      <c r="L17" s="27" t="n"/>
      <c r="M17" s="18" t="n"/>
      <c r="N17" s="21">
        <f>IF(OR($A17="",$B17="",$G17="",$H17=""),"",IF($H17&lt;=$G17,"Invalid time",IF(SUMPRODUCT(($B$5:$B$204=$B17)*($G$5:$G$204&lt;$H17)*($H$5:$H$204&gt;$G17)*(ROW($A$5:$A$204)&lt;&gt;ROW())*($A$5:$A$204&lt;&gt;"")*($J$5:$J$204&lt;&gt;"Canceled")*($J$5:$J$204&lt;&gt;"Declined")*($J$5:$J$204&lt;&gt;"Completed"))&gt;0,"Conflict","Clear")))</f>
        <v/>
      </c>
      <c r="O17" s="21">
        <f>IF($B17="","",IFERROR(IF(INDEX(tblEquipment[Availability Status],MATCH($B17,tblEquipment[Equipment ID],0))&lt;&gt;"Available","Equipment unavailable",IF(OR($G17="",$H17=""),"",IF(AND(INDEX(tblEquipment[Maintenance Start],MATCH($B17,tblEquipment[Equipment ID],0))&lt;&gt;"",INDEX(tblEquipment[Maintenance End],MATCH($B17,tblEquipment[Equipment ID],0))&lt;&gt;"",$G17&lt;INDEX(tblEquipment[Maintenance End],MATCH($B17,tblEquipment[Equipment ID],0)),$H17&gt;INDEX(tblEquipment[Maintenance Start],MATCH($B17,tblEquipment[Equipment ID],0))),"Maintenance overlap","Available"))),"Equipment ID not found"))</f>
        <v/>
      </c>
      <c r="P17" s="21">
        <f>IF(OR($A17="",$G17="",$H17="",$J17="",Dashboard!$B$3=""),"",IF(AND($J17="Checked Out",$H17&lt;Dashboard!$B$3),"Overdue",IF(AND(OR($J17="Approved",$J17="Checked Out"),$G17&gt;=Dashboard!$B$3,$G17&lt;Dashboard!$B$3+2),"Starts by tomorrow",IF(AND($J17="Requested",$G17&lt;Dashboard!$B$3),"Past start—review",""))))</f>
        <v/>
      </c>
      <c r="Q17" s="21">
        <f>IF(COUNTA($A17:$P17)=0,"",IF($A17="","Missing reservation ID",IF(COUNTIF($A$5:$A$204,$A17)&gt;1,"Duplicate reservation ID",IF($B17="","Missing equipment ID",IF($D17="","Missing requester name",IF($F17="","Missing purpose",IF($G17="","Missing start date and time",IF($H17="","Missing end date and time",IF($H17&lt;=$G17,"Invalid time range",IF($J17="","Missing status",IF($L17="","Missing submitted date","Ready")))))))))))</f>
        <v/>
      </c>
    </row>
    <row r="18">
      <c r="A18" s="17" t="n"/>
      <c r="B18" s="17" t="n"/>
      <c r="C18" s="5">
        <f>IF($B18="","",IFERROR(INDEX(tblEquipment[Equipment Name],MATCH($B18,tblEquipment[Equipment ID],0)),"Equipment ID not found"))</f>
        <v/>
      </c>
      <c r="D18" s="17" t="n"/>
      <c r="E18" s="18" t="n"/>
      <c r="F18" s="18" t="n"/>
      <c r="G18" s="28" t="n"/>
      <c r="H18" s="28" t="n"/>
      <c r="I18" s="20">
        <f>IF(OR($G18="",$H18="",$H18&lt;=$G18),"",($H18-$G18)*24)</f>
        <v/>
      </c>
      <c r="J18" s="17" t="n"/>
      <c r="K18" s="17" t="n"/>
      <c r="L18" s="27" t="n"/>
      <c r="M18" s="18" t="n"/>
      <c r="N18" s="21">
        <f>IF(OR($A18="",$B18="",$G18="",$H18=""),"",IF($H18&lt;=$G18,"Invalid time",IF(SUMPRODUCT(($B$5:$B$204=$B18)*($G$5:$G$204&lt;$H18)*($H$5:$H$204&gt;$G18)*(ROW($A$5:$A$204)&lt;&gt;ROW())*($A$5:$A$204&lt;&gt;"")*($J$5:$J$204&lt;&gt;"Canceled")*($J$5:$J$204&lt;&gt;"Declined")*($J$5:$J$204&lt;&gt;"Completed"))&gt;0,"Conflict","Clear")))</f>
        <v/>
      </c>
      <c r="O18" s="21">
        <f>IF($B18="","",IFERROR(IF(INDEX(tblEquipment[Availability Status],MATCH($B18,tblEquipment[Equipment ID],0))&lt;&gt;"Available","Equipment unavailable",IF(OR($G18="",$H18=""),"",IF(AND(INDEX(tblEquipment[Maintenance Start],MATCH($B18,tblEquipment[Equipment ID],0))&lt;&gt;"",INDEX(tblEquipment[Maintenance End],MATCH($B18,tblEquipment[Equipment ID],0))&lt;&gt;"",$G18&lt;INDEX(tblEquipment[Maintenance End],MATCH($B18,tblEquipment[Equipment ID],0)),$H18&gt;INDEX(tblEquipment[Maintenance Start],MATCH($B18,tblEquipment[Equipment ID],0))),"Maintenance overlap","Available"))),"Equipment ID not found"))</f>
        <v/>
      </c>
      <c r="P18" s="21">
        <f>IF(OR($A18="",$G18="",$H18="",$J18="",Dashboard!$B$3=""),"",IF(AND($J18="Checked Out",$H18&lt;Dashboard!$B$3),"Overdue",IF(AND(OR($J18="Approved",$J18="Checked Out"),$G18&gt;=Dashboard!$B$3,$G18&lt;Dashboard!$B$3+2),"Starts by tomorrow",IF(AND($J18="Requested",$G18&lt;Dashboard!$B$3),"Past start—review",""))))</f>
        <v/>
      </c>
      <c r="Q18" s="21">
        <f>IF(COUNTA($A18:$P18)=0,"",IF($A18="","Missing reservation ID",IF(COUNTIF($A$5:$A$204,$A18)&gt;1,"Duplicate reservation ID",IF($B18="","Missing equipment ID",IF($D18="","Missing requester name",IF($F18="","Missing purpose",IF($G18="","Missing start date and time",IF($H18="","Missing end date and time",IF($H18&lt;=$G18,"Invalid time range",IF($J18="","Missing status",IF($L18="","Missing submitted date","Ready")))))))))))</f>
        <v/>
      </c>
    </row>
    <row r="19">
      <c r="A19" s="17" t="n"/>
      <c r="B19" s="17" t="n"/>
      <c r="C19" s="5">
        <f>IF($B19="","",IFERROR(INDEX(tblEquipment[Equipment Name],MATCH($B19,tblEquipment[Equipment ID],0)),"Equipment ID not found"))</f>
        <v/>
      </c>
      <c r="D19" s="17" t="n"/>
      <c r="E19" s="18" t="n"/>
      <c r="F19" s="18" t="n"/>
      <c r="G19" s="28" t="n"/>
      <c r="H19" s="28" t="n"/>
      <c r="I19" s="20">
        <f>IF(OR($G19="",$H19="",$H19&lt;=$G19),"",($H19-$G19)*24)</f>
        <v/>
      </c>
      <c r="J19" s="17" t="n"/>
      <c r="K19" s="17" t="n"/>
      <c r="L19" s="27" t="n"/>
      <c r="M19" s="18" t="n"/>
      <c r="N19" s="21">
        <f>IF(OR($A19="",$B19="",$G19="",$H19=""),"",IF($H19&lt;=$G19,"Invalid time",IF(SUMPRODUCT(($B$5:$B$204=$B19)*($G$5:$G$204&lt;$H19)*($H$5:$H$204&gt;$G19)*(ROW($A$5:$A$204)&lt;&gt;ROW())*($A$5:$A$204&lt;&gt;"")*($J$5:$J$204&lt;&gt;"Canceled")*($J$5:$J$204&lt;&gt;"Declined")*($J$5:$J$204&lt;&gt;"Completed"))&gt;0,"Conflict","Clear")))</f>
        <v/>
      </c>
      <c r="O19" s="21">
        <f>IF($B19="","",IFERROR(IF(INDEX(tblEquipment[Availability Status],MATCH($B19,tblEquipment[Equipment ID],0))&lt;&gt;"Available","Equipment unavailable",IF(OR($G19="",$H19=""),"",IF(AND(INDEX(tblEquipment[Maintenance Start],MATCH($B19,tblEquipment[Equipment ID],0))&lt;&gt;"",INDEX(tblEquipment[Maintenance End],MATCH($B19,tblEquipment[Equipment ID],0))&lt;&gt;"",$G19&lt;INDEX(tblEquipment[Maintenance End],MATCH($B19,tblEquipment[Equipment ID],0)),$H19&gt;INDEX(tblEquipment[Maintenance Start],MATCH($B19,tblEquipment[Equipment ID],0))),"Maintenance overlap","Available"))),"Equipment ID not found"))</f>
        <v/>
      </c>
      <c r="P19" s="21">
        <f>IF(OR($A19="",$G19="",$H19="",$J19="",Dashboard!$B$3=""),"",IF(AND($J19="Checked Out",$H19&lt;Dashboard!$B$3),"Overdue",IF(AND(OR($J19="Approved",$J19="Checked Out"),$G19&gt;=Dashboard!$B$3,$G19&lt;Dashboard!$B$3+2),"Starts by tomorrow",IF(AND($J19="Requested",$G19&lt;Dashboard!$B$3),"Past start—review",""))))</f>
        <v/>
      </c>
      <c r="Q19" s="21">
        <f>IF(COUNTA($A19:$P19)=0,"",IF($A19="","Missing reservation ID",IF(COUNTIF($A$5:$A$204,$A19)&gt;1,"Duplicate reservation ID",IF($B19="","Missing equipment ID",IF($D19="","Missing requester name",IF($F19="","Missing purpose",IF($G19="","Missing start date and time",IF($H19="","Missing end date and time",IF($H19&lt;=$G19,"Invalid time range",IF($J19="","Missing status",IF($L19="","Missing submitted date","Ready")))))))))))</f>
        <v/>
      </c>
    </row>
    <row r="20">
      <c r="A20" s="17" t="n"/>
      <c r="B20" s="17" t="n"/>
      <c r="C20" s="5">
        <f>IF($B20="","",IFERROR(INDEX(tblEquipment[Equipment Name],MATCH($B20,tblEquipment[Equipment ID],0)),"Equipment ID not found"))</f>
        <v/>
      </c>
      <c r="D20" s="17" t="n"/>
      <c r="E20" s="18" t="n"/>
      <c r="F20" s="18" t="n"/>
      <c r="G20" s="28" t="n"/>
      <c r="H20" s="28" t="n"/>
      <c r="I20" s="20">
        <f>IF(OR($G20="",$H20="",$H20&lt;=$G20),"",($H20-$G20)*24)</f>
        <v/>
      </c>
      <c r="J20" s="17" t="n"/>
      <c r="K20" s="17" t="n"/>
      <c r="L20" s="27" t="n"/>
      <c r="M20" s="18" t="n"/>
      <c r="N20" s="21">
        <f>IF(OR($A20="",$B20="",$G20="",$H20=""),"",IF($H20&lt;=$G20,"Invalid time",IF(SUMPRODUCT(($B$5:$B$204=$B20)*($G$5:$G$204&lt;$H20)*($H$5:$H$204&gt;$G20)*(ROW($A$5:$A$204)&lt;&gt;ROW())*($A$5:$A$204&lt;&gt;"")*($J$5:$J$204&lt;&gt;"Canceled")*($J$5:$J$204&lt;&gt;"Declined")*($J$5:$J$204&lt;&gt;"Completed"))&gt;0,"Conflict","Clear")))</f>
        <v/>
      </c>
      <c r="O20" s="21">
        <f>IF($B20="","",IFERROR(IF(INDEX(tblEquipment[Availability Status],MATCH($B20,tblEquipment[Equipment ID],0))&lt;&gt;"Available","Equipment unavailable",IF(OR($G20="",$H20=""),"",IF(AND(INDEX(tblEquipment[Maintenance Start],MATCH($B20,tblEquipment[Equipment ID],0))&lt;&gt;"",INDEX(tblEquipment[Maintenance End],MATCH($B20,tblEquipment[Equipment ID],0))&lt;&gt;"",$G20&lt;INDEX(tblEquipment[Maintenance End],MATCH($B20,tblEquipment[Equipment ID],0)),$H20&gt;INDEX(tblEquipment[Maintenance Start],MATCH($B20,tblEquipment[Equipment ID],0))),"Maintenance overlap","Available"))),"Equipment ID not found"))</f>
        <v/>
      </c>
      <c r="P20" s="21">
        <f>IF(OR($A20="",$G20="",$H20="",$J20="",Dashboard!$B$3=""),"",IF(AND($J20="Checked Out",$H20&lt;Dashboard!$B$3),"Overdue",IF(AND(OR($J20="Approved",$J20="Checked Out"),$G20&gt;=Dashboard!$B$3,$G20&lt;Dashboard!$B$3+2),"Starts by tomorrow",IF(AND($J20="Requested",$G20&lt;Dashboard!$B$3),"Past start—review",""))))</f>
        <v/>
      </c>
      <c r="Q20" s="21">
        <f>IF(COUNTA($A20:$P20)=0,"",IF($A20="","Missing reservation ID",IF(COUNTIF($A$5:$A$204,$A20)&gt;1,"Duplicate reservation ID",IF($B20="","Missing equipment ID",IF($D20="","Missing requester name",IF($F20="","Missing purpose",IF($G20="","Missing start date and time",IF($H20="","Missing end date and time",IF($H20&lt;=$G20,"Invalid time range",IF($J20="","Missing status",IF($L20="","Missing submitted date","Ready")))))))))))</f>
        <v/>
      </c>
    </row>
    <row r="21">
      <c r="A21" s="17" t="n"/>
      <c r="B21" s="17" t="n"/>
      <c r="C21" s="5">
        <f>IF($B21="","",IFERROR(INDEX(tblEquipment[Equipment Name],MATCH($B21,tblEquipment[Equipment ID],0)),"Equipment ID not found"))</f>
        <v/>
      </c>
      <c r="D21" s="17" t="n"/>
      <c r="E21" s="18" t="n"/>
      <c r="F21" s="18" t="n"/>
      <c r="G21" s="28" t="n"/>
      <c r="H21" s="28" t="n"/>
      <c r="I21" s="20">
        <f>IF(OR($G21="",$H21="",$H21&lt;=$G21),"",($H21-$G21)*24)</f>
        <v/>
      </c>
      <c r="J21" s="17" t="n"/>
      <c r="K21" s="17" t="n"/>
      <c r="L21" s="27" t="n"/>
      <c r="M21" s="18" t="n"/>
      <c r="N21" s="21">
        <f>IF(OR($A21="",$B21="",$G21="",$H21=""),"",IF($H21&lt;=$G21,"Invalid time",IF(SUMPRODUCT(($B$5:$B$204=$B21)*($G$5:$G$204&lt;$H21)*($H$5:$H$204&gt;$G21)*(ROW($A$5:$A$204)&lt;&gt;ROW())*($A$5:$A$204&lt;&gt;"")*($J$5:$J$204&lt;&gt;"Canceled")*($J$5:$J$204&lt;&gt;"Declined")*($J$5:$J$204&lt;&gt;"Completed"))&gt;0,"Conflict","Clear")))</f>
        <v/>
      </c>
      <c r="O21" s="21">
        <f>IF($B21="","",IFERROR(IF(INDEX(tblEquipment[Availability Status],MATCH($B21,tblEquipment[Equipment ID],0))&lt;&gt;"Available","Equipment unavailable",IF(OR($G21="",$H21=""),"",IF(AND(INDEX(tblEquipment[Maintenance Start],MATCH($B21,tblEquipment[Equipment ID],0))&lt;&gt;"",INDEX(tblEquipment[Maintenance End],MATCH($B21,tblEquipment[Equipment ID],0))&lt;&gt;"",$G21&lt;INDEX(tblEquipment[Maintenance End],MATCH($B21,tblEquipment[Equipment ID],0)),$H21&gt;INDEX(tblEquipment[Maintenance Start],MATCH($B21,tblEquipment[Equipment ID],0))),"Maintenance overlap","Available"))),"Equipment ID not found"))</f>
        <v/>
      </c>
      <c r="P21" s="21">
        <f>IF(OR($A21="",$G21="",$H21="",$J21="",Dashboard!$B$3=""),"",IF(AND($J21="Checked Out",$H21&lt;Dashboard!$B$3),"Overdue",IF(AND(OR($J21="Approved",$J21="Checked Out"),$G21&gt;=Dashboard!$B$3,$G21&lt;Dashboard!$B$3+2),"Starts by tomorrow",IF(AND($J21="Requested",$G21&lt;Dashboard!$B$3),"Past start—review",""))))</f>
        <v/>
      </c>
      <c r="Q21" s="21">
        <f>IF(COUNTA($A21:$P21)=0,"",IF($A21="","Missing reservation ID",IF(COUNTIF($A$5:$A$204,$A21)&gt;1,"Duplicate reservation ID",IF($B21="","Missing equipment ID",IF($D21="","Missing requester name",IF($F21="","Missing purpose",IF($G21="","Missing start date and time",IF($H21="","Missing end date and time",IF($H21&lt;=$G21,"Invalid time range",IF($J21="","Missing status",IF($L21="","Missing submitted date","Ready")))))))))))</f>
        <v/>
      </c>
    </row>
    <row r="22">
      <c r="A22" s="17" t="n"/>
      <c r="B22" s="17" t="n"/>
      <c r="C22" s="5">
        <f>IF($B22="","",IFERROR(INDEX(tblEquipment[Equipment Name],MATCH($B22,tblEquipment[Equipment ID],0)),"Equipment ID not found"))</f>
        <v/>
      </c>
      <c r="D22" s="17" t="n"/>
      <c r="E22" s="18" t="n"/>
      <c r="F22" s="18" t="n"/>
      <c r="G22" s="28" t="n"/>
      <c r="H22" s="28" t="n"/>
      <c r="I22" s="20">
        <f>IF(OR($G22="",$H22="",$H22&lt;=$G22),"",($H22-$G22)*24)</f>
        <v/>
      </c>
      <c r="J22" s="17" t="n"/>
      <c r="K22" s="17" t="n"/>
      <c r="L22" s="27" t="n"/>
      <c r="M22" s="18" t="n"/>
      <c r="N22" s="21">
        <f>IF(OR($A22="",$B22="",$G22="",$H22=""),"",IF($H22&lt;=$G22,"Invalid time",IF(SUMPRODUCT(($B$5:$B$204=$B22)*($G$5:$G$204&lt;$H22)*($H$5:$H$204&gt;$G22)*(ROW($A$5:$A$204)&lt;&gt;ROW())*($A$5:$A$204&lt;&gt;"")*($J$5:$J$204&lt;&gt;"Canceled")*($J$5:$J$204&lt;&gt;"Declined")*($J$5:$J$204&lt;&gt;"Completed"))&gt;0,"Conflict","Clear")))</f>
        <v/>
      </c>
      <c r="O22" s="21">
        <f>IF($B22="","",IFERROR(IF(INDEX(tblEquipment[Availability Status],MATCH($B22,tblEquipment[Equipment ID],0))&lt;&gt;"Available","Equipment unavailable",IF(OR($G22="",$H22=""),"",IF(AND(INDEX(tblEquipment[Maintenance Start],MATCH($B22,tblEquipment[Equipment ID],0))&lt;&gt;"",INDEX(tblEquipment[Maintenance End],MATCH($B22,tblEquipment[Equipment ID],0))&lt;&gt;"",$G22&lt;INDEX(tblEquipment[Maintenance End],MATCH($B22,tblEquipment[Equipment ID],0)),$H22&gt;INDEX(tblEquipment[Maintenance Start],MATCH($B22,tblEquipment[Equipment ID],0))),"Maintenance overlap","Available"))),"Equipment ID not found"))</f>
        <v/>
      </c>
      <c r="P22" s="21">
        <f>IF(OR($A22="",$G22="",$H22="",$J22="",Dashboard!$B$3=""),"",IF(AND($J22="Checked Out",$H22&lt;Dashboard!$B$3),"Overdue",IF(AND(OR($J22="Approved",$J22="Checked Out"),$G22&gt;=Dashboard!$B$3,$G22&lt;Dashboard!$B$3+2),"Starts by tomorrow",IF(AND($J22="Requested",$G22&lt;Dashboard!$B$3),"Past start—review",""))))</f>
        <v/>
      </c>
      <c r="Q22" s="21">
        <f>IF(COUNTA($A22:$P22)=0,"",IF($A22="","Missing reservation ID",IF(COUNTIF($A$5:$A$204,$A22)&gt;1,"Duplicate reservation ID",IF($B22="","Missing equipment ID",IF($D22="","Missing requester name",IF($F22="","Missing purpose",IF($G22="","Missing start date and time",IF($H22="","Missing end date and time",IF($H22&lt;=$G22,"Invalid time range",IF($J22="","Missing status",IF($L22="","Missing submitted date","Ready")))))))))))</f>
        <v/>
      </c>
    </row>
    <row r="23">
      <c r="A23" s="17" t="n"/>
      <c r="B23" s="17" t="n"/>
      <c r="C23" s="5">
        <f>IF($B23="","",IFERROR(INDEX(tblEquipment[Equipment Name],MATCH($B23,tblEquipment[Equipment ID],0)),"Equipment ID not found"))</f>
        <v/>
      </c>
      <c r="D23" s="17" t="n"/>
      <c r="E23" s="18" t="n"/>
      <c r="F23" s="18" t="n"/>
      <c r="G23" s="28" t="n"/>
      <c r="H23" s="28" t="n"/>
      <c r="I23" s="20">
        <f>IF(OR($G23="",$H23="",$H23&lt;=$G23),"",($H23-$G23)*24)</f>
        <v/>
      </c>
      <c r="J23" s="17" t="n"/>
      <c r="K23" s="17" t="n"/>
      <c r="L23" s="27" t="n"/>
      <c r="M23" s="18" t="n"/>
      <c r="N23" s="21">
        <f>IF(OR($A23="",$B23="",$G23="",$H23=""),"",IF($H23&lt;=$G23,"Invalid time",IF(SUMPRODUCT(($B$5:$B$204=$B23)*($G$5:$G$204&lt;$H23)*($H$5:$H$204&gt;$G23)*(ROW($A$5:$A$204)&lt;&gt;ROW())*($A$5:$A$204&lt;&gt;"")*($J$5:$J$204&lt;&gt;"Canceled")*($J$5:$J$204&lt;&gt;"Declined")*($J$5:$J$204&lt;&gt;"Completed"))&gt;0,"Conflict","Clear")))</f>
        <v/>
      </c>
      <c r="O23" s="21">
        <f>IF($B23="","",IFERROR(IF(INDEX(tblEquipment[Availability Status],MATCH($B23,tblEquipment[Equipment ID],0))&lt;&gt;"Available","Equipment unavailable",IF(OR($G23="",$H23=""),"",IF(AND(INDEX(tblEquipment[Maintenance Start],MATCH($B23,tblEquipment[Equipment ID],0))&lt;&gt;"",INDEX(tblEquipment[Maintenance End],MATCH($B23,tblEquipment[Equipment ID],0))&lt;&gt;"",$G23&lt;INDEX(tblEquipment[Maintenance End],MATCH($B23,tblEquipment[Equipment ID],0)),$H23&gt;INDEX(tblEquipment[Maintenance Start],MATCH($B23,tblEquipment[Equipment ID],0))),"Maintenance overlap","Available"))),"Equipment ID not found"))</f>
        <v/>
      </c>
      <c r="P23" s="21">
        <f>IF(OR($A23="",$G23="",$H23="",$J23="",Dashboard!$B$3=""),"",IF(AND($J23="Checked Out",$H23&lt;Dashboard!$B$3),"Overdue",IF(AND(OR($J23="Approved",$J23="Checked Out"),$G23&gt;=Dashboard!$B$3,$G23&lt;Dashboard!$B$3+2),"Starts by tomorrow",IF(AND($J23="Requested",$G23&lt;Dashboard!$B$3),"Past start—review",""))))</f>
        <v/>
      </c>
      <c r="Q23" s="21">
        <f>IF(COUNTA($A23:$P23)=0,"",IF($A23="","Missing reservation ID",IF(COUNTIF($A$5:$A$204,$A23)&gt;1,"Duplicate reservation ID",IF($B23="","Missing equipment ID",IF($D23="","Missing requester name",IF($F23="","Missing purpose",IF($G23="","Missing start date and time",IF($H23="","Missing end date and time",IF($H23&lt;=$G23,"Invalid time range",IF($J23="","Missing status",IF($L23="","Missing submitted date","Ready")))))))))))</f>
        <v/>
      </c>
    </row>
    <row r="24">
      <c r="A24" s="17" t="n"/>
      <c r="B24" s="17" t="n"/>
      <c r="C24" s="5">
        <f>IF($B24="","",IFERROR(INDEX(tblEquipment[Equipment Name],MATCH($B24,tblEquipment[Equipment ID],0)),"Equipment ID not found"))</f>
        <v/>
      </c>
      <c r="D24" s="17" t="n"/>
      <c r="E24" s="18" t="n"/>
      <c r="F24" s="18" t="n"/>
      <c r="G24" s="28" t="n"/>
      <c r="H24" s="28" t="n"/>
      <c r="I24" s="20">
        <f>IF(OR($G24="",$H24="",$H24&lt;=$G24),"",($H24-$G24)*24)</f>
        <v/>
      </c>
      <c r="J24" s="17" t="n"/>
      <c r="K24" s="17" t="n"/>
      <c r="L24" s="27" t="n"/>
      <c r="M24" s="18" t="n"/>
      <c r="N24" s="21">
        <f>IF(OR($A24="",$B24="",$G24="",$H24=""),"",IF($H24&lt;=$G24,"Invalid time",IF(SUMPRODUCT(($B$5:$B$204=$B24)*($G$5:$G$204&lt;$H24)*($H$5:$H$204&gt;$G24)*(ROW($A$5:$A$204)&lt;&gt;ROW())*($A$5:$A$204&lt;&gt;"")*($J$5:$J$204&lt;&gt;"Canceled")*($J$5:$J$204&lt;&gt;"Declined")*($J$5:$J$204&lt;&gt;"Completed"))&gt;0,"Conflict","Clear")))</f>
        <v/>
      </c>
      <c r="O24" s="21">
        <f>IF($B24="","",IFERROR(IF(INDEX(tblEquipment[Availability Status],MATCH($B24,tblEquipment[Equipment ID],0))&lt;&gt;"Available","Equipment unavailable",IF(OR($G24="",$H24=""),"",IF(AND(INDEX(tblEquipment[Maintenance Start],MATCH($B24,tblEquipment[Equipment ID],0))&lt;&gt;"",INDEX(tblEquipment[Maintenance End],MATCH($B24,tblEquipment[Equipment ID],0))&lt;&gt;"",$G24&lt;INDEX(tblEquipment[Maintenance End],MATCH($B24,tblEquipment[Equipment ID],0)),$H24&gt;INDEX(tblEquipment[Maintenance Start],MATCH($B24,tblEquipment[Equipment ID],0))),"Maintenance overlap","Available"))),"Equipment ID not found"))</f>
        <v/>
      </c>
      <c r="P24" s="21">
        <f>IF(OR($A24="",$G24="",$H24="",$J24="",Dashboard!$B$3=""),"",IF(AND($J24="Checked Out",$H24&lt;Dashboard!$B$3),"Overdue",IF(AND(OR($J24="Approved",$J24="Checked Out"),$G24&gt;=Dashboard!$B$3,$G24&lt;Dashboard!$B$3+2),"Starts by tomorrow",IF(AND($J24="Requested",$G24&lt;Dashboard!$B$3),"Past start—review",""))))</f>
        <v/>
      </c>
      <c r="Q24" s="21">
        <f>IF(COUNTA($A24:$P24)=0,"",IF($A24="","Missing reservation ID",IF(COUNTIF($A$5:$A$204,$A24)&gt;1,"Duplicate reservation ID",IF($B24="","Missing equipment ID",IF($D24="","Missing requester name",IF($F24="","Missing purpose",IF($G24="","Missing start date and time",IF($H24="","Missing end date and time",IF($H24&lt;=$G24,"Invalid time range",IF($J24="","Missing status",IF($L24="","Missing submitted date","Ready")))))))))))</f>
        <v/>
      </c>
    </row>
    <row r="25">
      <c r="A25" s="17" t="n"/>
      <c r="B25" s="17" t="n"/>
      <c r="C25" s="5">
        <f>IF($B25="","",IFERROR(INDEX(tblEquipment[Equipment Name],MATCH($B25,tblEquipment[Equipment ID],0)),"Equipment ID not found"))</f>
        <v/>
      </c>
      <c r="D25" s="17" t="n"/>
      <c r="E25" s="18" t="n"/>
      <c r="F25" s="18" t="n"/>
      <c r="G25" s="28" t="n"/>
      <c r="H25" s="28" t="n"/>
      <c r="I25" s="20">
        <f>IF(OR($G25="",$H25="",$H25&lt;=$G25),"",($H25-$G25)*24)</f>
        <v/>
      </c>
      <c r="J25" s="17" t="n"/>
      <c r="K25" s="17" t="n"/>
      <c r="L25" s="27" t="n"/>
      <c r="M25" s="18" t="n"/>
      <c r="N25" s="21">
        <f>IF(OR($A25="",$B25="",$G25="",$H25=""),"",IF($H25&lt;=$G25,"Invalid time",IF(SUMPRODUCT(($B$5:$B$204=$B25)*($G$5:$G$204&lt;$H25)*($H$5:$H$204&gt;$G25)*(ROW($A$5:$A$204)&lt;&gt;ROW())*($A$5:$A$204&lt;&gt;"")*($J$5:$J$204&lt;&gt;"Canceled")*($J$5:$J$204&lt;&gt;"Declined")*($J$5:$J$204&lt;&gt;"Completed"))&gt;0,"Conflict","Clear")))</f>
        <v/>
      </c>
      <c r="O25" s="21">
        <f>IF($B25="","",IFERROR(IF(INDEX(tblEquipment[Availability Status],MATCH($B25,tblEquipment[Equipment ID],0))&lt;&gt;"Available","Equipment unavailable",IF(OR($G25="",$H25=""),"",IF(AND(INDEX(tblEquipment[Maintenance Start],MATCH($B25,tblEquipment[Equipment ID],0))&lt;&gt;"",INDEX(tblEquipment[Maintenance End],MATCH($B25,tblEquipment[Equipment ID],0))&lt;&gt;"",$G25&lt;INDEX(tblEquipment[Maintenance End],MATCH($B25,tblEquipment[Equipment ID],0)),$H25&gt;INDEX(tblEquipment[Maintenance Start],MATCH($B25,tblEquipment[Equipment ID],0))),"Maintenance overlap","Available"))),"Equipment ID not found"))</f>
        <v/>
      </c>
      <c r="P25" s="21">
        <f>IF(OR($A25="",$G25="",$H25="",$J25="",Dashboard!$B$3=""),"",IF(AND($J25="Checked Out",$H25&lt;Dashboard!$B$3),"Overdue",IF(AND(OR($J25="Approved",$J25="Checked Out"),$G25&gt;=Dashboard!$B$3,$G25&lt;Dashboard!$B$3+2),"Starts by tomorrow",IF(AND($J25="Requested",$G25&lt;Dashboard!$B$3),"Past start—review",""))))</f>
        <v/>
      </c>
      <c r="Q25" s="21">
        <f>IF(COUNTA($A25:$P25)=0,"",IF($A25="","Missing reservation ID",IF(COUNTIF($A$5:$A$204,$A25)&gt;1,"Duplicate reservation ID",IF($B25="","Missing equipment ID",IF($D25="","Missing requester name",IF($F25="","Missing purpose",IF($G25="","Missing start date and time",IF($H25="","Missing end date and time",IF($H25&lt;=$G25,"Invalid time range",IF($J25="","Missing status",IF($L25="","Missing submitted date","Ready")))))))))))</f>
        <v/>
      </c>
    </row>
    <row r="26">
      <c r="A26" s="17" t="n"/>
      <c r="B26" s="17" t="n"/>
      <c r="C26" s="5">
        <f>IF($B26="","",IFERROR(INDEX(tblEquipment[Equipment Name],MATCH($B26,tblEquipment[Equipment ID],0)),"Equipment ID not found"))</f>
        <v/>
      </c>
      <c r="D26" s="17" t="n"/>
      <c r="E26" s="18" t="n"/>
      <c r="F26" s="18" t="n"/>
      <c r="G26" s="28" t="n"/>
      <c r="H26" s="28" t="n"/>
      <c r="I26" s="20">
        <f>IF(OR($G26="",$H26="",$H26&lt;=$G26),"",($H26-$G26)*24)</f>
        <v/>
      </c>
      <c r="J26" s="17" t="n"/>
      <c r="K26" s="17" t="n"/>
      <c r="L26" s="27" t="n"/>
      <c r="M26" s="18" t="n"/>
      <c r="N26" s="21">
        <f>IF(OR($A26="",$B26="",$G26="",$H26=""),"",IF($H26&lt;=$G26,"Invalid time",IF(SUMPRODUCT(($B$5:$B$204=$B26)*($G$5:$G$204&lt;$H26)*($H$5:$H$204&gt;$G26)*(ROW($A$5:$A$204)&lt;&gt;ROW())*($A$5:$A$204&lt;&gt;"")*($J$5:$J$204&lt;&gt;"Canceled")*($J$5:$J$204&lt;&gt;"Declined")*($J$5:$J$204&lt;&gt;"Completed"))&gt;0,"Conflict","Clear")))</f>
        <v/>
      </c>
      <c r="O26" s="21">
        <f>IF($B26="","",IFERROR(IF(INDEX(tblEquipment[Availability Status],MATCH($B26,tblEquipment[Equipment ID],0))&lt;&gt;"Available","Equipment unavailable",IF(OR($G26="",$H26=""),"",IF(AND(INDEX(tblEquipment[Maintenance Start],MATCH($B26,tblEquipment[Equipment ID],0))&lt;&gt;"",INDEX(tblEquipment[Maintenance End],MATCH($B26,tblEquipment[Equipment ID],0))&lt;&gt;"",$G26&lt;INDEX(tblEquipment[Maintenance End],MATCH($B26,tblEquipment[Equipment ID],0)),$H26&gt;INDEX(tblEquipment[Maintenance Start],MATCH($B26,tblEquipment[Equipment ID],0))),"Maintenance overlap","Available"))),"Equipment ID not found"))</f>
        <v/>
      </c>
      <c r="P26" s="21">
        <f>IF(OR($A26="",$G26="",$H26="",$J26="",Dashboard!$B$3=""),"",IF(AND($J26="Checked Out",$H26&lt;Dashboard!$B$3),"Overdue",IF(AND(OR($J26="Approved",$J26="Checked Out"),$G26&gt;=Dashboard!$B$3,$G26&lt;Dashboard!$B$3+2),"Starts by tomorrow",IF(AND($J26="Requested",$G26&lt;Dashboard!$B$3),"Past start—review",""))))</f>
        <v/>
      </c>
      <c r="Q26" s="21">
        <f>IF(COUNTA($A26:$P26)=0,"",IF($A26="","Missing reservation ID",IF(COUNTIF($A$5:$A$204,$A26)&gt;1,"Duplicate reservation ID",IF($B26="","Missing equipment ID",IF($D26="","Missing requester name",IF($F26="","Missing purpose",IF($G26="","Missing start date and time",IF($H26="","Missing end date and time",IF($H26&lt;=$G26,"Invalid time range",IF($J26="","Missing status",IF($L26="","Missing submitted date","Ready")))))))))))</f>
        <v/>
      </c>
    </row>
    <row r="27">
      <c r="A27" s="17" t="n"/>
      <c r="B27" s="17" t="n"/>
      <c r="C27" s="5">
        <f>IF($B27="","",IFERROR(INDEX(tblEquipment[Equipment Name],MATCH($B27,tblEquipment[Equipment ID],0)),"Equipment ID not found"))</f>
        <v/>
      </c>
      <c r="D27" s="17" t="n"/>
      <c r="E27" s="18" t="n"/>
      <c r="F27" s="18" t="n"/>
      <c r="G27" s="28" t="n"/>
      <c r="H27" s="28" t="n"/>
      <c r="I27" s="20">
        <f>IF(OR($G27="",$H27="",$H27&lt;=$G27),"",($H27-$G27)*24)</f>
        <v/>
      </c>
      <c r="J27" s="17" t="n"/>
      <c r="K27" s="17" t="n"/>
      <c r="L27" s="27" t="n"/>
      <c r="M27" s="18" t="n"/>
      <c r="N27" s="21">
        <f>IF(OR($A27="",$B27="",$G27="",$H27=""),"",IF($H27&lt;=$G27,"Invalid time",IF(SUMPRODUCT(($B$5:$B$204=$B27)*($G$5:$G$204&lt;$H27)*($H$5:$H$204&gt;$G27)*(ROW($A$5:$A$204)&lt;&gt;ROW())*($A$5:$A$204&lt;&gt;"")*($J$5:$J$204&lt;&gt;"Canceled")*($J$5:$J$204&lt;&gt;"Declined")*($J$5:$J$204&lt;&gt;"Completed"))&gt;0,"Conflict","Clear")))</f>
        <v/>
      </c>
      <c r="O27" s="21">
        <f>IF($B27="","",IFERROR(IF(INDEX(tblEquipment[Availability Status],MATCH($B27,tblEquipment[Equipment ID],0))&lt;&gt;"Available","Equipment unavailable",IF(OR($G27="",$H27=""),"",IF(AND(INDEX(tblEquipment[Maintenance Start],MATCH($B27,tblEquipment[Equipment ID],0))&lt;&gt;"",INDEX(tblEquipment[Maintenance End],MATCH($B27,tblEquipment[Equipment ID],0))&lt;&gt;"",$G27&lt;INDEX(tblEquipment[Maintenance End],MATCH($B27,tblEquipment[Equipment ID],0)),$H27&gt;INDEX(tblEquipment[Maintenance Start],MATCH($B27,tblEquipment[Equipment ID],0))),"Maintenance overlap","Available"))),"Equipment ID not found"))</f>
        <v/>
      </c>
      <c r="P27" s="21">
        <f>IF(OR($A27="",$G27="",$H27="",$J27="",Dashboard!$B$3=""),"",IF(AND($J27="Checked Out",$H27&lt;Dashboard!$B$3),"Overdue",IF(AND(OR($J27="Approved",$J27="Checked Out"),$G27&gt;=Dashboard!$B$3,$G27&lt;Dashboard!$B$3+2),"Starts by tomorrow",IF(AND($J27="Requested",$G27&lt;Dashboard!$B$3),"Past start—review",""))))</f>
        <v/>
      </c>
      <c r="Q27" s="21">
        <f>IF(COUNTA($A27:$P27)=0,"",IF($A27="","Missing reservation ID",IF(COUNTIF($A$5:$A$204,$A27)&gt;1,"Duplicate reservation ID",IF($B27="","Missing equipment ID",IF($D27="","Missing requester name",IF($F27="","Missing purpose",IF($G27="","Missing start date and time",IF($H27="","Missing end date and time",IF($H27&lt;=$G27,"Invalid time range",IF($J27="","Missing status",IF($L27="","Missing submitted date","Ready")))))))))))</f>
        <v/>
      </c>
    </row>
    <row r="28">
      <c r="A28" s="17" t="n"/>
      <c r="B28" s="17" t="n"/>
      <c r="C28" s="5">
        <f>IF($B28="","",IFERROR(INDEX(tblEquipment[Equipment Name],MATCH($B28,tblEquipment[Equipment ID],0)),"Equipment ID not found"))</f>
        <v/>
      </c>
      <c r="D28" s="17" t="n"/>
      <c r="E28" s="18" t="n"/>
      <c r="F28" s="18" t="n"/>
      <c r="G28" s="28" t="n"/>
      <c r="H28" s="28" t="n"/>
      <c r="I28" s="20">
        <f>IF(OR($G28="",$H28="",$H28&lt;=$G28),"",($H28-$G28)*24)</f>
        <v/>
      </c>
      <c r="J28" s="17" t="n"/>
      <c r="K28" s="17" t="n"/>
      <c r="L28" s="27" t="n"/>
      <c r="M28" s="18" t="n"/>
      <c r="N28" s="21">
        <f>IF(OR($A28="",$B28="",$G28="",$H28=""),"",IF($H28&lt;=$G28,"Invalid time",IF(SUMPRODUCT(($B$5:$B$204=$B28)*($G$5:$G$204&lt;$H28)*($H$5:$H$204&gt;$G28)*(ROW($A$5:$A$204)&lt;&gt;ROW())*($A$5:$A$204&lt;&gt;"")*($J$5:$J$204&lt;&gt;"Canceled")*($J$5:$J$204&lt;&gt;"Declined")*($J$5:$J$204&lt;&gt;"Completed"))&gt;0,"Conflict","Clear")))</f>
        <v/>
      </c>
      <c r="O28" s="21">
        <f>IF($B28="","",IFERROR(IF(INDEX(tblEquipment[Availability Status],MATCH($B28,tblEquipment[Equipment ID],0))&lt;&gt;"Available","Equipment unavailable",IF(OR($G28="",$H28=""),"",IF(AND(INDEX(tblEquipment[Maintenance Start],MATCH($B28,tblEquipment[Equipment ID],0))&lt;&gt;"",INDEX(tblEquipment[Maintenance End],MATCH($B28,tblEquipment[Equipment ID],0))&lt;&gt;"",$G28&lt;INDEX(tblEquipment[Maintenance End],MATCH($B28,tblEquipment[Equipment ID],0)),$H28&gt;INDEX(tblEquipment[Maintenance Start],MATCH($B28,tblEquipment[Equipment ID],0))),"Maintenance overlap","Available"))),"Equipment ID not found"))</f>
        <v/>
      </c>
      <c r="P28" s="21">
        <f>IF(OR($A28="",$G28="",$H28="",$J28="",Dashboard!$B$3=""),"",IF(AND($J28="Checked Out",$H28&lt;Dashboard!$B$3),"Overdue",IF(AND(OR($J28="Approved",$J28="Checked Out"),$G28&gt;=Dashboard!$B$3,$G28&lt;Dashboard!$B$3+2),"Starts by tomorrow",IF(AND($J28="Requested",$G28&lt;Dashboard!$B$3),"Past start—review",""))))</f>
        <v/>
      </c>
      <c r="Q28" s="21">
        <f>IF(COUNTA($A28:$P28)=0,"",IF($A28="","Missing reservation ID",IF(COUNTIF($A$5:$A$204,$A28)&gt;1,"Duplicate reservation ID",IF($B28="","Missing equipment ID",IF($D28="","Missing requester name",IF($F28="","Missing purpose",IF($G28="","Missing start date and time",IF($H28="","Missing end date and time",IF($H28&lt;=$G28,"Invalid time range",IF($J28="","Missing status",IF($L28="","Missing submitted date","Ready")))))))))))</f>
        <v/>
      </c>
    </row>
    <row r="29">
      <c r="A29" s="17" t="n"/>
      <c r="B29" s="17" t="n"/>
      <c r="C29" s="5">
        <f>IF($B29="","",IFERROR(INDEX(tblEquipment[Equipment Name],MATCH($B29,tblEquipment[Equipment ID],0)),"Equipment ID not found"))</f>
        <v/>
      </c>
      <c r="D29" s="17" t="n"/>
      <c r="E29" s="18" t="n"/>
      <c r="F29" s="18" t="n"/>
      <c r="G29" s="28" t="n"/>
      <c r="H29" s="28" t="n"/>
      <c r="I29" s="20">
        <f>IF(OR($G29="",$H29="",$H29&lt;=$G29),"",($H29-$G29)*24)</f>
        <v/>
      </c>
      <c r="J29" s="17" t="n"/>
      <c r="K29" s="17" t="n"/>
      <c r="L29" s="27" t="n"/>
      <c r="M29" s="18" t="n"/>
      <c r="N29" s="21">
        <f>IF(OR($A29="",$B29="",$G29="",$H29=""),"",IF($H29&lt;=$G29,"Invalid time",IF(SUMPRODUCT(($B$5:$B$204=$B29)*($G$5:$G$204&lt;$H29)*($H$5:$H$204&gt;$G29)*(ROW($A$5:$A$204)&lt;&gt;ROW())*($A$5:$A$204&lt;&gt;"")*($J$5:$J$204&lt;&gt;"Canceled")*($J$5:$J$204&lt;&gt;"Declined")*($J$5:$J$204&lt;&gt;"Completed"))&gt;0,"Conflict","Clear")))</f>
        <v/>
      </c>
      <c r="O29" s="21">
        <f>IF($B29="","",IFERROR(IF(INDEX(tblEquipment[Availability Status],MATCH($B29,tblEquipment[Equipment ID],0))&lt;&gt;"Available","Equipment unavailable",IF(OR($G29="",$H29=""),"",IF(AND(INDEX(tblEquipment[Maintenance Start],MATCH($B29,tblEquipment[Equipment ID],0))&lt;&gt;"",INDEX(tblEquipment[Maintenance End],MATCH($B29,tblEquipment[Equipment ID],0))&lt;&gt;"",$G29&lt;INDEX(tblEquipment[Maintenance End],MATCH($B29,tblEquipment[Equipment ID],0)),$H29&gt;INDEX(tblEquipment[Maintenance Start],MATCH($B29,tblEquipment[Equipment ID],0))),"Maintenance overlap","Available"))),"Equipment ID not found"))</f>
        <v/>
      </c>
      <c r="P29" s="21">
        <f>IF(OR($A29="",$G29="",$H29="",$J29="",Dashboard!$B$3=""),"",IF(AND($J29="Checked Out",$H29&lt;Dashboard!$B$3),"Overdue",IF(AND(OR($J29="Approved",$J29="Checked Out"),$G29&gt;=Dashboard!$B$3,$G29&lt;Dashboard!$B$3+2),"Starts by tomorrow",IF(AND($J29="Requested",$G29&lt;Dashboard!$B$3),"Past start—review",""))))</f>
        <v/>
      </c>
      <c r="Q29" s="21">
        <f>IF(COUNTA($A29:$P29)=0,"",IF($A29="","Missing reservation ID",IF(COUNTIF($A$5:$A$204,$A29)&gt;1,"Duplicate reservation ID",IF($B29="","Missing equipment ID",IF($D29="","Missing requester name",IF($F29="","Missing purpose",IF($G29="","Missing start date and time",IF($H29="","Missing end date and time",IF($H29&lt;=$G29,"Invalid time range",IF($J29="","Missing status",IF($L29="","Missing submitted date","Ready")))))))))))</f>
        <v/>
      </c>
    </row>
    <row r="30">
      <c r="A30" s="17" t="n"/>
      <c r="B30" s="17" t="n"/>
      <c r="C30" s="5">
        <f>IF($B30="","",IFERROR(INDEX(tblEquipment[Equipment Name],MATCH($B30,tblEquipment[Equipment ID],0)),"Equipment ID not found"))</f>
        <v/>
      </c>
      <c r="D30" s="17" t="n"/>
      <c r="E30" s="18" t="n"/>
      <c r="F30" s="18" t="n"/>
      <c r="G30" s="28" t="n"/>
      <c r="H30" s="28" t="n"/>
      <c r="I30" s="20">
        <f>IF(OR($G30="",$H30="",$H30&lt;=$G30),"",($H30-$G30)*24)</f>
        <v/>
      </c>
      <c r="J30" s="17" t="n"/>
      <c r="K30" s="17" t="n"/>
      <c r="L30" s="27" t="n"/>
      <c r="M30" s="18" t="n"/>
      <c r="N30" s="21">
        <f>IF(OR($A30="",$B30="",$G30="",$H30=""),"",IF($H30&lt;=$G30,"Invalid time",IF(SUMPRODUCT(($B$5:$B$204=$B30)*($G$5:$G$204&lt;$H30)*($H$5:$H$204&gt;$G30)*(ROW($A$5:$A$204)&lt;&gt;ROW())*($A$5:$A$204&lt;&gt;"")*($J$5:$J$204&lt;&gt;"Canceled")*($J$5:$J$204&lt;&gt;"Declined")*($J$5:$J$204&lt;&gt;"Completed"))&gt;0,"Conflict","Clear")))</f>
        <v/>
      </c>
      <c r="O30" s="21">
        <f>IF($B30="","",IFERROR(IF(INDEX(tblEquipment[Availability Status],MATCH($B30,tblEquipment[Equipment ID],0))&lt;&gt;"Available","Equipment unavailable",IF(OR($G30="",$H30=""),"",IF(AND(INDEX(tblEquipment[Maintenance Start],MATCH($B30,tblEquipment[Equipment ID],0))&lt;&gt;"",INDEX(tblEquipment[Maintenance End],MATCH($B30,tblEquipment[Equipment ID],0))&lt;&gt;"",$G30&lt;INDEX(tblEquipment[Maintenance End],MATCH($B30,tblEquipment[Equipment ID],0)),$H30&gt;INDEX(tblEquipment[Maintenance Start],MATCH($B30,tblEquipment[Equipment ID],0))),"Maintenance overlap","Available"))),"Equipment ID not found"))</f>
        <v/>
      </c>
      <c r="P30" s="21">
        <f>IF(OR($A30="",$G30="",$H30="",$J30="",Dashboard!$B$3=""),"",IF(AND($J30="Checked Out",$H30&lt;Dashboard!$B$3),"Overdue",IF(AND(OR($J30="Approved",$J30="Checked Out"),$G30&gt;=Dashboard!$B$3,$G30&lt;Dashboard!$B$3+2),"Starts by tomorrow",IF(AND($J30="Requested",$G30&lt;Dashboard!$B$3),"Past start—review",""))))</f>
        <v/>
      </c>
      <c r="Q30" s="21">
        <f>IF(COUNTA($A30:$P30)=0,"",IF($A30="","Missing reservation ID",IF(COUNTIF($A$5:$A$204,$A30)&gt;1,"Duplicate reservation ID",IF($B30="","Missing equipment ID",IF($D30="","Missing requester name",IF($F30="","Missing purpose",IF($G30="","Missing start date and time",IF($H30="","Missing end date and time",IF($H30&lt;=$G30,"Invalid time range",IF($J30="","Missing status",IF($L30="","Missing submitted date","Ready")))))))))))</f>
        <v/>
      </c>
    </row>
    <row r="31">
      <c r="A31" s="17" t="n"/>
      <c r="B31" s="17" t="n"/>
      <c r="C31" s="5">
        <f>IF($B31="","",IFERROR(INDEX(tblEquipment[Equipment Name],MATCH($B31,tblEquipment[Equipment ID],0)),"Equipment ID not found"))</f>
        <v/>
      </c>
      <c r="D31" s="17" t="n"/>
      <c r="E31" s="18" t="n"/>
      <c r="F31" s="18" t="n"/>
      <c r="G31" s="28" t="n"/>
      <c r="H31" s="28" t="n"/>
      <c r="I31" s="20">
        <f>IF(OR($G31="",$H31="",$H31&lt;=$G31),"",($H31-$G31)*24)</f>
        <v/>
      </c>
      <c r="J31" s="17" t="n"/>
      <c r="K31" s="17" t="n"/>
      <c r="L31" s="27" t="n"/>
      <c r="M31" s="18" t="n"/>
      <c r="N31" s="21">
        <f>IF(OR($A31="",$B31="",$G31="",$H31=""),"",IF($H31&lt;=$G31,"Invalid time",IF(SUMPRODUCT(($B$5:$B$204=$B31)*($G$5:$G$204&lt;$H31)*($H$5:$H$204&gt;$G31)*(ROW($A$5:$A$204)&lt;&gt;ROW())*($A$5:$A$204&lt;&gt;"")*($J$5:$J$204&lt;&gt;"Canceled")*($J$5:$J$204&lt;&gt;"Declined")*($J$5:$J$204&lt;&gt;"Completed"))&gt;0,"Conflict","Clear")))</f>
        <v/>
      </c>
      <c r="O31" s="21">
        <f>IF($B31="","",IFERROR(IF(INDEX(tblEquipment[Availability Status],MATCH($B31,tblEquipment[Equipment ID],0))&lt;&gt;"Available","Equipment unavailable",IF(OR($G31="",$H31=""),"",IF(AND(INDEX(tblEquipment[Maintenance Start],MATCH($B31,tblEquipment[Equipment ID],0))&lt;&gt;"",INDEX(tblEquipment[Maintenance End],MATCH($B31,tblEquipment[Equipment ID],0))&lt;&gt;"",$G31&lt;INDEX(tblEquipment[Maintenance End],MATCH($B31,tblEquipment[Equipment ID],0)),$H31&gt;INDEX(tblEquipment[Maintenance Start],MATCH($B31,tblEquipment[Equipment ID],0))),"Maintenance overlap","Available"))),"Equipment ID not found"))</f>
        <v/>
      </c>
      <c r="P31" s="21">
        <f>IF(OR($A31="",$G31="",$H31="",$J31="",Dashboard!$B$3=""),"",IF(AND($J31="Checked Out",$H31&lt;Dashboard!$B$3),"Overdue",IF(AND(OR($J31="Approved",$J31="Checked Out"),$G31&gt;=Dashboard!$B$3,$G31&lt;Dashboard!$B$3+2),"Starts by tomorrow",IF(AND($J31="Requested",$G31&lt;Dashboard!$B$3),"Past start—review",""))))</f>
        <v/>
      </c>
      <c r="Q31" s="21">
        <f>IF(COUNTA($A31:$P31)=0,"",IF($A31="","Missing reservation ID",IF(COUNTIF($A$5:$A$204,$A31)&gt;1,"Duplicate reservation ID",IF($B31="","Missing equipment ID",IF($D31="","Missing requester name",IF($F31="","Missing purpose",IF($G31="","Missing start date and time",IF($H31="","Missing end date and time",IF($H31&lt;=$G31,"Invalid time range",IF($J31="","Missing status",IF($L31="","Missing submitted date","Ready")))))))))))</f>
        <v/>
      </c>
    </row>
    <row r="32">
      <c r="A32" s="17" t="n"/>
      <c r="B32" s="17" t="n"/>
      <c r="C32" s="5">
        <f>IF($B32="","",IFERROR(INDEX(tblEquipment[Equipment Name],MATCH($B32,tblEquipment[Equipment ID],0)),"Equipment ID not found"))</f>
        <v/>
      </c>
      <c r="D32" s="17" t="n"/>
      <c r="E32" s="18" t="n"/>
      <c r="F32" s="18" t="n"/>
      <c r="G32" s="28" t="n"/>
      <c r="H32" s="28" t="n"/>
      <c r="I32" s="20">
        <f>IF(OR($G32="",$H32="",$H32&lt;=$G32),"",($H32-$G32)*24)</f>
        <v/>
      </c>
      <c r="J32" s="17" t="n"/>
      <c r="K32" s="17" t="n"/>
      <c r="L32" s="27" t="n"/>
      <c r="M32" s="18" t="n"/>
      <c r="N32" s="21">
        <f>IF(OR($A32="",$B32="",$G32="",$H32=""),"",IF($H32&lt;=$G32,"Invalid time",IF(SUMPRODUCT(($B$5:$B$204=$B32)*($G$5:$G$204&lt;$H32)*($H$5:$H$204&gt;$G32)*(ROW($A$5:$A$204)&lt;&gt;ROW())*($A$5:$A$204&lt;&gt;"")*($J$5:$J$204&lt;&gt;"Canceled")*($J$5:$J$204&lt;&gt;"Declined")*($J$5:$J$204&lt;&gt;"Completed"))&gt;0,"Conflict","Clear")))</f>
        <v/>
      </c>
      <c r="O32" s="21">
        <f>IF($B32="","",IFERROR(IF(INDEX(tblEquipment[Availability Status],MATCH($B32,tblEquipment[Equipment ID],0))&lt;&gt;"Available","Equipment unavailable",IF(OR($G32="",$H32=""),"",IF(AND(INDEX(tblEquipment[Maintenance Start],MATCH($B32,tblEquipment[Equipment ID],0))&lt;&gt;"",INDEX(tblEquipment[Maintenance End],MATCH($B32,tblEquipment[Equipment ID],0))&lt;&gt;"",$G32&lt;INDEX(tblEquipment[Maintenance End],MATCH($B32,tblEquipment[Equipment ID],0)),$H32&gt;INDEX(tblEquipment[Maintenance Start],MATCH($B32,tblEquipment[Equipment ID],0))),"Maintenance overlap","Available"))),"Equipment ID not found"))</f>
        <v/>
      </c>
      <c r="P32" s="21">
        <f>IF(OR($A32="",$G32="",$H32="",$J32="",Dashboard!$B$3=""),"",IF(AND($J32="Checked Out",$H32&lt;Dashboard!$B$3),"Overdue",IF(AND(OR($J32="Approved",$J32="Checked Out"),$G32&gt;=Dashboard!$B$3,$G32&lt;Dashboard!$B$3+2),"Starts by tomorrow",IF(AND($J32="Requested",$G32&lt;Dashboard!$B$3),"Past start—review",""))))</f>
        <v/>
      </c>
      <c r="Q32" s="21">
        <f>IF(COUNTA($A32:$P32)=0,"",IF($A32="","Missing reservation ID",IF(COUNTIF($A$5:$A$204,$A32)&gt;1,"Duplicate reservation ID",IF($B32="","Missing equipment ID",IF($D32="","Missing requester name",IF($F32="","Missing purpose",IF($G32="","Missing start date and time",IF($H32="","Missing end date and time",IF($H32&lt;=$G32,"Invalid time range",IF($J32="","Missing status",IF($L32="","Missing submitted date","Ready")))))))))))</f>
        <v/>
      </c>
    </row>
    <row r="33">
      <c r="A33" s="17" t="n"/>
      <c r="B33" s="17" t="n"/>
      <c r="C33" s="5">
        <f>IF($B33="","",IFERROR(INDEX(tblEquipment[Equipment Name],MATCH($B33,tblEquipment[Equipment ID],0)),"Equipment ID not found"))</f>
        <v/>
      </c>
      <c r="D33" s="17" t="n"/>
      <c r="E33" s="18" t="n"/>
      <c r="F33" s="18" t="n"/>
      <c r="G33" s="28" t="n"/>
      <c r="H33" s="28" t="n"/>
      <c r="I33" s="20">
        <f>IF(OR($G33="",$H33="",$H33&lt;=$G33),"",($H33-$G33)*24)</f>
        <v/>
      </c>
      <c r="J33" s="17" t="n"/>
      <c r="K33" s="17" t="n"/>
      <c r="L33" s="27" t="n"/>
      <c r="M33" s="18" t="n"/>
      <c r="N33" s="21">
        <f>IF(OR($A33="",$B33="",$G33="",$H33=""),"",IF($H33&lt;=$G33,"Invalid time",IF(SUMPRODUCT(($B$5:$B$204=$B33)*($G$5:$G$204&lt;$H33)*($H$5:$H$204&gt;$G33)*(ROW($A$5:$A$204)&lt;&gt;ROW())*($A$5:$A$204&lt;&gt;"")*($J$5:$J$204&lt;&gt;"Canceled")*($J$5:$J$204&lt;&gt;"Declined")*($J$5:$J$204&lt;&gt;"Completed"))&gt;0,"Conflict","Clear")))</f>
        <v/>
      </c>
      <c r="O33" s="21">
        <f>IF($B33="","",IFERROR(IF(INDEX(tblEquipment[Availability Status],MATCH($B33,tblEquipment[Equipment ID],0))&lt;&gt;"Available","Equipment unavailable",IF(OR($G33="",$H33=""),"",IF(AND(INDEX(tblEquipment[Maintenance Start],MATCH($B33,tblEquipment[Equipment ID],0))&lt;&gt;"",INDEX(tblEquipment[Maintenance End],MATCH($B33,tblEquipment[Equipment ID],0))&lt;&gt;"",$G33&lt;INDEX(tblEquipment[Maintenance End],MATCH($B33,tblEquipment[Equipment ID],0)),$H33&gt;INDEX(tblEquipment[Maintenance Start],MATCH($B33,tblEquipment[Equipment ID],0))),"Maintenance overlap","Available"))),"Equipment ID not found"))</f>
        <v/>
      </c>
      <c r="P33" s="21">
        <f>IF(OR($A33="",$G33="",$H33="",$J33="",Dashboard!$B$3=""),"",IF(AND($J33="Checked Out",$H33&lt;Dashboard!$B$3),"Overdue",IF(AND(OR($J33="Approved",$J33="Checked Out"),$G33&gt;=Dashboard!$B$3,$G33&lt;Dashboard!$B$3+2),"Starts by tomorrow",IF(AND($J33="Requested",$G33&lt;Dashboard!$B$3),"Past start—review",""))))</f>
        <v/>
      </c>
      <c r="Q33" s="21">
        <f>IF(COUNTA($A33:$P33)=0,"",IF($A33="","Missing reservation ID",IF(COUNTIF($A$5:$A$204,$A33)&gt;1,"Duplicate reservation ID",IF($B33="","Missing equipment ID",IF($D33="","Missing requester name",IF($F33="","Missing purpose",IF($G33="","Missing start date and time",IF($H33="","Missing end date and time",IF($H33&lt;=$G33,"Invalid time range",IF($J33="","Missing status",IF($L33="","Missing submitted date","Ready")))))))))))</f>
        <v/>
      </c>
    </row>
    <row r="34">
      <c r="A34" s="17" t="n"/>
      <c r="B34" s="17" t="n"/>
      <c r="C34" s="5">
        <f>IF($B34="","",IFERROR(INDEX(tblEquipment[Equipment Name],MATCH($B34,tblEquipment[Equipment ID],0)),"Equipment ID not found"))</f>
        <v/>
      </c>
      <c r="D34" s="17" t="n"/>
      <c r="E34" s="18" t="n"/>
      <c r="F34" s="18" t="n"/>
      <c r="G34" s="28" t="n"/>
      <c r="H34" s="28" t="n"/>
      <c r="I34" s="20">
        <f>IF(OR($G34="",$H34="",$H34&lt;=$G34),"",($H34-$G34)*24)</f>
        <v/>
      </c>
      <c r="J34" s="17" t="n"/>
      <c r="K34" s="17" t="n"/>
      <c r="L34" s="27" t="n"/>
      <c r="M34" s="18" t="n"/>
      <c r="N34" s="21">
        <f>IF(OR($A34="",$B34="",$G34="",$H34=""),"",IF($H34&lt;=$G34,"Invalid time",IF(SUMPRODUCT(($B$5:$B$204=$B34)*($G$5:$G$204&lt;$H34)*($H$5:$H$204&gt;$G34)*(ROW($A$5:$A$204)&lt;&gt;ROW())*($A$5:$A$204&lt;&gt;"")*($J$5:$J$204&lt;&gt;"Canceled")*($J$5:$J$204&lt;&gt;"Declined")*($J$5:$J$204&lt;&gt;"Completed"))&gt;0,"Conflict","Clear")))</f>
        <v/>
      </c>
      <c r="O34" s="21">
        <f>IF($B34="","",IFERROR(IF(INDEX(tblEquipment[Availability Status],MATCH($B34,tblEquipment[Equipment ID],0))&lt;&gt;"Available","Equipment unavailable",IF(OR($G34="",$H34=""),"",IF(AND(INDEX(tblEquipment[Maintenance Start],MATCH($B34,tblEquipment[Equipment ID],0))&lt;&gt;"",INDEX(tblEquipment[Maintenance End],MATCH($B34,tblEquipment[Equipment ID],0))&lt;&gt;"",$G34&lt;INDEX(tblEquipment[Maintenance End],MATCH($B34,tblEquipment[Equipment ID],0)),$H34&gt;INDEX(tblEquipment[Maintenance Start],MATCH($B34,tblEquipment[Equipment ID],0))),"Maintenance overlap","Available"))),"Equipment ID not found"))</f>
        <v/>
      </c>
      <c r="P34" s="21">
        <f>IF(OR($A34="",$G34="",$H34="",$J34="",Dashboard!$B$3=""),"",IF(AND($J34="Checked Out",$H34&lt;Dashboard!$B$3),"Overdue",IF(AND(OR($J34="Approved",$J34="Checked Out"),$G34&gt;=Dashboard!$B$3,$G34&lt;Dashboard!$B$3+2),"Starts by tomorrow",IF(AND($J34="Requested",$G34&lt;Dashboard!$B$3),"Past start—review",""))))</f>
        <v/>
      </c>
      <c r="Q34" s="21">
        <f>IF(COUNTA($A34:$P34)=0,"",IF($A34="","Missing reservation ID",IF(COUNTIF($A$5:$A$204,$A34)&gt;1,"Duplicate reservation ID",IF($B34="","Missing equipment ID",IF($D34="","Missing requester name",IF($F34="","Missing purpose",IF($G34="","Missing start date and time",IF($H34="","Missing end date and time",IF($H34&lt;=$G34,"Invalid time range",IF($J34="","Missing status",IF($L34="","Missing submitted date","Ready")))))))))))</f>
        <v/>
      </c>
    </row>
    <row r="35">
      <c r="A35" s="17" t="n"/>
      <c r="B35" s="17" t="n"/>
      <c r="C35" s="5">
        <f>IF($B35="","",IFERROR(INDEX(tblEquipment[Equipment Name],MATCH($B35,tblEquipment[Equipment ID],0)),"Equipment ID not found"))</f>
        <v/>
      </c>
      <c r="D35" s="17" t="n"/>
      <c r="E35" s="18" t="n"/>
      <c r="F35" s="18" t="n"/>
      <c r="G35" s="28" t="n"/>
      <c r="H35" s="28" t="n"/>
      <c r="I35" s="20">
        <f>IF(OR($G35="",$H35="",$H35&lt;=$G35),"",($H35-$G35)*24)</f>
        <v/>
      </c>
      <c r="J35" s="17" t="n"/>
      <c r="K35" s="17" t="n"/>
      <c r="L35" s="27" t="n"/>
      <c r="M35" s="18" t="n"/>
      <c r="N35" s="21">
        <f>IF(OR($A35="",$B35="",$G35="",$H35=""),"",IF($H35&lt;=$G35,"Invalid time",IF(SUMPRODUCT(($B$5:$B$204=$B35)*($G$5:$G$204&lt;$H35)*($H$5:$H$204&gt;$G35)*(ROW($A$5:$A$204)&lt;&gt;ROW())*($A$5:$A$204&lt;&gt;"")*($J$5:$J$204&lt;&gt;"Canceled")*($J$5:$J$204&lt;&gt;"Declined")*($J$5:$J$204&lt;&gt;"Completed"))&gt;0,"Conflict","Clear")))</f>
        <v/>
      </c>
      <c r="O35" s="21">
        <f>IF($B35="","",IFERROR(IF(INDEX(tblEquipment[Availability Status],MATCH($B35,tblEquipment[Equipment ID],0))&lt;&gt;"Available","Equipment unavailable",IF(OR($G35="",$H35=""),"",IF(AND(INDEX(tblEquipment[Maintenance Start],MATCH($B35,tblEquipment[Equipment ID],0))&lt;&gt;"",INDEX(tblEquipment[Maintenance End],MATCH($B35,tblEquipment[Equipment ID],0))&lt;&gt;"",$G35&lt;INDEX(tblEquipment[Maintenance End],MATCH($B35,tblEquipment[Equipment ID],0)),$H35&gt;INDEX(tblEquipment[Maintenance Start],MATCH($B35,tblEquipment[Equipment ID],0))),"Maintenance overlap","Available"))),"Equipment ID not found"))</f>
        <v/>
      </c>
      <c r="P35" s="21">
        <f>IF(OR($A35="",$G35="",$H35="",$J35="",Dashboard!$B$3=""),"",IF(AND($J35="Checked Out",$H35&lt;Dashboard!$B$3),"Overdue",IF(AND(OR($J35="Approved",$J35="Checked Out"),$G35&gt;=Dashboard!$B$3,$G35&lt;Dashboard!$B$3+2),"Starts by tomorrow",IF(AND($J35="Requested",$G35&lt;Dashboard!$B$3),"Past start—review",""))))</f>
        <v/>
      </c>
      <c r="Q35" s="21">
        <f>IF(COUNTA($A35:$P35)=0,"",IF($A35="","Missing reservation ID",IF(COUNTIF($A$5:$A$204,$A35)&gt;1,"Duplicate reservation ID",IF($B35="","Missing equipment ID",IF($D35="","Missing requester name",IF($F35="","Missing purpose",IF($G35="","Missing start date and time",IF($H35="","Missing end date and time",IF($H35&lt;=$G35,"Invalid time range",IF($J35="","Missing status",IF($L35="","Missing submitted date","Ready")))))))))))</f>
        <v/>
      </c>
    </row>
    <row r="36">
      <c r="A36" s="17" t="n"/>
      <c r="B36" s="17" t="n"/>
      <c r="C36" s="5">
        <f>IF($B36="","",IFERROR(INDEX(tblEquipment[Equipment Name],MATCH($B36,tblEquipment[Equipment ID],0)),"Equipment ID not found"))</f>
        <v/>
      </c>
      <c r="D36" s="17" t="n"/>
      <c r="E36" s="18" t="n"/>
      <c r="F36" s="18" t="n"/>
      <c r="G36" s="28" t="n"/>
      <c r="H36" s="28" t="n"/>
      <c r="I36" s="20">
        <f>IF(OR($G36="",$H36="",$H36&lt;=$G36),"",($H36-$G36)*24)</f>
        <v/>
      </c>
      <c r="J36" s="17" t="n"/>
      <c r="K36" s="17" t="n"/>
      <c r="L36" s="27" t="n"/>
      <c r="M36" s="18" t="n"/>
      <c r="N36" s="21">
        <f>IF(OR($A36="",$B36="",$G36="",$H36=""),"",IF($H36&lt;=$G36,"Invalid time",IF(SUMPRODUCT(($B$5:$B$204=$B36)*($G$5:$G$204&lt;$H36)*($H$5:$H$204&gt;$G36)*(ROW($A$5:$A$204)&lt;&gt;ROW())*($A$5:$A$204&lt;&gt;"")*($J$5:$J$204&lt;&gt;"Canceled")*($J$5:$J$204&lt;&gt;"Declined")*($J$5:$J$204&lt;&gt;"Completed"))&gt;0,"Conflict","Clear")))</f>
        <v/>
      </c>
      <c r="O36" s="21">
        <f>IF($B36="","",IFERROR(IF(INDEX(tblEquipment[Availability Status],MATCH($B36,tblEquipment[Equipment ID],0))&lt;&gt;"Available","Equipment unavailable",IF(OR($G36="",$H36=""),"",IF(AND(INDEX(tblEquipment[Maintenance Start],MATCH($B36,tblEquipment[Equipment ID],0))&lt;&gt;"",INDEX(tblEquipment[Maintenance End],MATCH($B36,tblEquipment[Equipment ID],0))&lt;&gt;"",$G36&lt;INDEX(tblEquipment[Maintenance End],MATCH($B36,tblEquipment[Equipment ID],0)),$H36&gt;INDEX(tblEquipment[Maintenance Start],MATCH($B36,tblEquipment[Equipment ID],0))),"Maintenance overlap","Available"))),"Equipment ID not found"))</f>
        <v/>
      </c>
      <c r="P36" s="21">
        <f>IF(OR($A36="",$G36="",$H36="",$J36="",Dashboard!$B$3=""),"",IF(AND($J36="Checked Out",$H36&lt;Dashboard!$B$3),"Overdue",IF(AND(OR($J36="Approved",$J36="Checked Out"),$G36&gt;=Dashboard!$B$3,$G36&lt;Dashboard!$B$3+2),"Starts by tomorrow",IF(AND($J36="Requested",$G36&lt;Dashboard!$B$3),"Past start—review",""))))</f>
        <v/>
      </c>
      <c r="Q36" s="21">
        <f>IF(COUNTA($A36:$P36)=0,"",IF($A36="","Missing reservation ID",IF(COUNTIF($A$5:$A$204,$A36)&gt;1,"Duplicate reservation ID",IF($B36="","Missing equipment ID",IF($D36="","Missing requester name",IF($F36="","Missing purpose",IF($G36="","Missing start date and time",IF($H36="","Missing end date and time",IF($H36&lt;=$G36,"Invalid time range",IF($J36="","Missing status",IF($L36="","Missing submitted date","Ready")))))))))))</f>
        <v/>
      </c>
    </row>
    <row r="37">
      <c r="A37" s="17" t="n"/>
      <c r="B37" s="17" t="n"/>
      <c r="C37" s="5">
        <f>IF($B37="","",IFERROR(INDEX(tblEquipment[Equipment Name],MATCH($B37,tblEquipment[Equipment ID],0)),"Equipment ID not found"))</f>
        <v/>
      </c>
      <c r="D37" s="17" t="n"/>
      <c r="E37" s="18" t="n"/>
      <c r="F37" s="18" t="n"/>
      <c r="G37" s="28" t="n"/>
      <c r="H37" s="28" t="n"/>
      <c r="I37" s="20">
        <f>IF(OR($G37="",$H37="",$H37&lt;=$G37),"",($H37-$G37)*24)</f>
        <v/>
      </c>
      <c r="J37" s="17" t="n"/>
      <c r="K37" s="17" t="n"/>
      <c r="L37" s="27" t="n"/>
      <c r="M37" s="18" t="n"/>
      <c r="N37" s="21">
        <f>IF(OR($A37="",$B37="",$G37="",$H37=""),"",IF($H37&lt;=$G37,"Invalid time",IF(SUMPRODUCT(($B$5:$B$204=$B37)*($G$5:$G$204&lt;$H37)*($H$5:$H$204&gt;$G37)*(ROW($A$5:$A$204)&lt;&gt;ROW())*($A$5:$A$204&lt;&gt;"")*($J$5:$J$204&lt;&gt;"Canceled")*($J$5:$J$204&lt;&gt;"Declined")*($J$5:$J$204&lt;&gt;"Completed"))&gt;0,"Conflict","Clear")))</f>
        <v/>
      </c>
      <c r="O37" s="21">
        <f>IF($B37="","",IFERROR(IF(INDEX(tblEquipment[Availability Status],MATCH($B37,tblEquipment[Equipment ID],0))&lt;&gt;"Available","Equipment unavailable",IF(OR($G37="",$H37=""),"",IF(AND(INDEX(tblEquipment[Maintenance Start],MATCH($B37,tblEquipment[Equipment ID],0))&lt;&gt;"",INDEX(tblEquipment[Maintenance End],MATCH($B37,tblEquipment[Equipment ID],0))&lt;&gt;"",$G37&lt;INDEX(tblEquipment[Maintenance End],MATCH($B37,tblEquipment[Equipment ID],0)),$H37&gt;INDEX(tblEquipment[Maintenance Start],MATCH($B37,tblEquipment[Equipment ID],0))),"Maintenance overlap","Available"))),"Equipment ID not found"))</f>
        <v/>
      </c>
      <c r="P37" s="21">
        <f>IF(OR($A37="",$G37="",$H37="",$J37="",Dashboard!$B$3=""),"",IF(AND($J37="Checked Out",$H37&lt;Dashboard!$B$3),"Overdue",IF(AND(OR($J37="Approved",$J37="Checked Out"),$G37&gt;=Dashboard!$B$3,$G37&lt;Dashboard!$B$3+2),"Starts by tomorrow",IF(AND($J37="Requested",$G37&lt;Dashboard!$B$3),"Past start—review",""))))</f>
        <v/>
      </c>
      <c r="Q37" s="21">
        <f>IF(COUNTA($A37:$P37)=0,"",IF($A37="","Missing reservation ID",IF(COUNTIF($A$5:$A$204,$A37)&gt;1,"Duplicate reservation ID",IF($B37="","Missing equipment ID",IF($D37="","Missing requester name",IF($F37="","Missing purpose",IF($G37="","Missing start date and time",IF($H37="","Missing end date and time",IF($H37&lt;=$G37,"Invalid time range",IF($J37="","Missing status",IF($L37="","Missing submitted date","Ready")))))))))))</f>
        <v/>
      </c>
    </row>
    <row r="38">
      <c r="A38" s="17" t="n"/>
      <c r="B38" s="17" t="n"/>
      <c r="C38" s="5">
        <f>IF($B38="","",IFERROR(INDEX(tblEquipment[Equipment Name],MATCH($B38,tblEquipment[Equipment ID],0)),"Equipment ID not found"))</f>
        <v/>
      </c>
      <c r="D38" s="17" t="n"/>
      <c r="E38" s="18" t="n"/>
      <c r="F38" s="18" t="n"/>
      <c r="G38" s="28" t="n"/>
      <c r="H38" s="28" t="n"/>
      <c r="I38" s="20">
        <f>IF(OR($G38="",$H38="",$H38&lt;=$G38),"",($H38-$G38)*24)</f>
        <v/>
      </c>
      <c r="J38" s="17" t="n"/>
      <c r="K38" s="17" t="n"/>
      <c r="L38" s="27" t="n"/>
      <c r="M38" s="18" t="n"/>
      <c r="N38" s="21">
        <f>IF(OR($A38="",$B38="",$G38="",$H38=""),"",IF($H38&lt;=$G38,"Invalid time",IF(SUMPRODUCT(($B$5:$B$204=$B38)*($G$5:$G$204&lt;$H38)*($H$5:$H$204&gt;$G38)*(ROW($A$5:$A$204)&lt;&gt;ROW())*($A$5:$A$204&lt;&gt;"")*($J$5:$J$204&lt;&gt;"Canceled")*($J$5:$J$204&lt;&gt;"Declined")*($J$5:$J$204&lt;&gt;"Completed"))&gt;0,"Conflict","Clear")))</f>
        <v/>
      </c>
      <c r="O38" s="21">
        <f>IF($B38="","",IFERROR(IF(INDEX(tblEquipment[Availability Status],MATCH($B38,tblEquipment[Equipment ID],0))&lt;&gt;"Available","Equipment unavailable",IF(OR($G38="",$H38=""),"",IF(AND(INDEX(tblEquipment[Maintenance Start],MATCH($B38,tblEquipment[Equipment ID],0))&lt;&gt;"",INDEX(tblEquipment[Maintenance End],MATCH($B38,tblEquipment[Equipment ID],0))&lt;&gt;"",$G38&lt;INDEX(tblEquipment[Maintenance End],MATCH($B38,tblEquipment[Equipment ID],0)),$H38&gt;INDEX(tblEquipment[Maintenance Start],MATCH($B38,tblEquipment[Equipment ID],0))),"Maintenance overlap","Available"))),"Equipment ID not found"))</f>
        <v/>
      </c>
      <c r="P38" s="21">
        <f>IF(OR($A38="",$G38="",$H38="",$J38="",Dashboard!$B$3=""),"",IF(AND($J38="Checked Out",$H38&lt;Dashboard!$B$3),"Overdue",IF(AND(OR($J38="Approved",$J38="Checked Out"),$G38&gt;=Dashboard!$B$3,$G38&lt;Dashboard!$B$3+2),"Starts by tomorrow",IF(AND($J38="Requested",$G38&lt;Dashboard!$B$3),"Past start—review",""))))</f>
        <v/>
      </c>
      <c r="Q38" s="21">
        <f>IF(COUNTA($A38:$P38)=0,"",IF($A38="","Missing reservation ID",IF(COUNTIF($A$5:$A$204,$A38)&gt;1,"Duplicate reservation ID",IF($B38="","Missing equipment ID",IF($D38="","Missing requester name",IF($F38="","Missing purpose",IF($G38="","Missing start date and time",IF($H38="","Missing end date and time",IF($H38&lt;=$G38,"Invalid time range",IF($J38="","Missing status",IF($L38="","Missing submitted date","Ready")))))))))))</f>
        <v/>
      </c>
    </row>
    <row r="39">
      <c r="A39" s="17" t="n"/>
      <c r="B39" s="17" t="n"/>
      <c r="C39" s="5">
        <f>IF($B39="","",IFERROR(INDEX(tblEquipment[Equipment Name],MATCH($B39,tblEquipment[Equipment ID],0)),"Equipment ID not found"))</f>
        <v/>
      </c>
      <c r="D39" s="17" t="n"/>
      <c r="E39" s="18" t="n"/>
      <c r="F39" s="18" t="n"/>
      <c r="G39" s="28" t="n"/>
      <c r="H39" s="28" t="n"/>
      <c r="I39" s="20">
        <f>IF(OR($G39="",$H39="",$H39&lt;=$G39),"",($H39-$G39)*24)</f>
        <v/>
      </c>
      <c r="J39" s="17" t="n"/>
      <c r="K39" s="17" t="n"/>
      <c r="L39" s="27" t="n"/>
      <c r="M39" s="18" t="n"/>
      <c r="N39" s="21">
        <f>IF(OR($A39="",$B39="",$G39="",$H39=""),"",IF($H39&lt;=$G39,"Invalid time",IF(SUMPRODUCT(($B$5:$B$204=$B39)*($G$5:$G$204&lt;$H39)*($H$5:$H$204&gt;$G39)*(ROW($A$5:$A$204)&lt;&gt;ROW())*($A$5:$A$204&lt;&gt;"")*($J$5:$J$204&lt;&gt;"Canceled")*($J$5:$J$204&lt;&gt;"Declined")*($J$5:$J$204&lt;&gt;"Completed"))&gt;0,"Conflict","Clear")))</f>
        <v/>
      </c>
      <c r="O39" s="21">
        <f>IF($B39="","",IFERROR(IF(INDEX(tblEquipment[Availability Status],MATCH($B39,tblEquipment[Equipment ID],0))&lt;&gt;"Available","Equipment unavailable",IF(OR($G39="",$H39=""),"",IF(AND(INDEX(tblEquipment[Maintenance Start],MATCH($B39,tblEquipment[Equipment ID],0))&lt;&gt;"",INDEX(tblEquipment[Maintenance End],MATCH($B39,tblEquipment[Equipment ID],0))&lt;&gt;"",$G39&lt;INDEX(tblEquipment[Maintenance End],MATCH($B39,tblEquipment[Equipment ID],0)),$H39&gt;INDEX(tblEquipment[Maintenance Start],MATCH($B39,tblEquipment[Equipment ID],0))),"Maintenance overlap","Available"))),"Equipment ID not found"))</f>
        <v/>
      </c>
      <c r="P39" s="21">
        <f>IF(OR($A39="",$G39="",$H39="",$J39="",Dashboard!$B$3=""),"",IF(AND($J39="Checked Out",$H39&lt;Dashboard!$B$3),"Overdue",IF(AND(OR($J39="Approved",$J39="Checked Out"),$G39&gt;=Dashboard!$B$3,$G39&lt;Dashboard!$B$3+2),"Starts by tomorrow",IF(AND($J39="Requested",$G39&lt;Dashboard!$B$3),"Past start—review",""))))</f>
        <v/>
      </c>
      <c r="Q39" s="21">
        <f>IF(COUNTA($A39:$P39)=0,"",IF($A39="","Missing reservation ID",IF(COUNTIF($A$5:$A$204,$A39)&gt;1,"Duplicate reservation ID",IF($B39="","Missing equipment ID",IF($D39="","Missing requester name",IF($F39="","Missing purpose",IF($G39="","Missing start date and time",IF($H39="","Missing end date and time",IF($H39&lt;=$G39,"Invalid time range",IF($J39="","Missing status",IF($L39="","Missing submitted date","Ready")))))))))))</f>
        <v/>
      </c>
    </row>
    <row r="40">
      <c r="A40" s="17" t="n"/>
      <c r="B40" s="17" t="n"/>
      <c r="C40" s="5">
        <f>IF($B40="","",IFERROR(INDEX(tblEquipment[Equipment Name],MATCH($B40,tblEquipment[Equipment ID],0)),"Equipment ID not found"))</f>
        <v/>
      </c>
      <c r="D40" s="17" t="n"/>
      <c r="E40" s="18" t="n"/>
      <c r="F40" s="18" t="n"/>
      <c r="G40" s="28" t="n"/>
      <c r="H40" s="28" t="n"/>
      <c r="I40" s="20">
        <f>IF(OR($G40="",$H40="",$H40&lt;=$G40),"",($H40-$G40)*24)</f>
        <v/>
      </c>
      <c r="J40" s="17" t="n"/>
      <c r="K40" s="17" t="n"/>
      <c r="L40" s="27" t="n"/>
      <c r="M40" s="18" t="n"/>
      <c r="N40" s="21">
        <f>IF(OR($A40="",$B40="",$G40="",$H40=""),"",IF($H40&lt;=$G40,"Invalid time",IF(SUMPRODUCT(($B$5:$B$204=$B40)*($G$5:$G$204&lt;$H40)*($H$5:$H$204&gt;$G40)*(ROW($A$5:$A$204)&lt;&gt;ROW())*($A$5:$A$204&lt;&gt;"")*($J$5:$J$204&lt;&gt;"Canceled")*($J$5:$J$204&lt;&gt;"Declined")*($J$5:$J$204&lt;&gt;"Completed"))&gt;0,"Conflict","Clear")))</f>
        <v/>
      </c>
      <c r="O40" s="21">
        <f>IF($B40="","",IFERROR(IF(INDEX(tblEquipment[Availability Status],MATCH($B40,tblEquipment[Equipment ID],0))&lt;&gt;"Available","Equipment unavailable",IF(OR($G40="",$H40=""),"",IF(AND(INDEX(tblEquipment[Maintenance Start],MATCH($B40,tblEquipment[Equipment ID],0))&lt;&gt;"",INDEX(tblEquipment[Maintenance End],MATCH($B40,tblEquipment[Equipment ID],0))&lt;&gt;"",$G40&lt;INDEX(tblEquipment[Maintenance End],MATCH($B40,tblEquipment[Equipment ID],0)),$H40&gt;INDEX(tblEquipment[Maintenance Start],MATCH($B40,tblEquipment[Equipment ID],0))),"Maintenance overlap","Available"))),"Equipment ID not found"))</f>
        <v/>
      </c>
      <c r="P40" s="21">
        <f>IF(OR($A40="",$G40="",$H40="",$J40="",Dashboard!$B$3=""),"",IF(AND($J40="Checked Out",$H40&lt;Dashboard!$B$3),"Overdue",IF(AND(OR($J40="Approved",$J40="Checked Out"),$G40&gt;=Dashboard!$B$3,$G40&lt;Dashboard!$B$3+2),"Starts by tomorrow",IF(AND($J40="Requested",$G40&lt;Dashboard!$B$3),"Past start—review",""))))</f>
        <v/>
      </c>
      <c r="Q40" s="21">
        <f>IF(COUNTA($A40:$P40)=0,"",IF($A40="","Missing reservation ID",IF(COUNTIF($A$5:$A$204,$A40)&gt;1,"Duplicate reservation ID",IF($B40="","Missing equipment ID",IF($D40="","Missing requester name",IF($F40="","Missing purpose",IF($G40="","Missing start date and time",IF($H40="","Missing end date and time",IF($H40&lt;=$G40,"Invalid time range",IF($J40="","Missing status",IF($L40="","Missing submitted date","Ready")))))))))))</f>
        <v/>
      </c>
    </row>
    <row r="41">
      <c r="A41" s="17" t="n"/>
      <c r="B41" s="17" t="n"/>
      <c r="C41" s="5">
        <f>IF($B41="","",IFERROR(INDEX(tblEquipment[Equipment Name],MATCH($B41,tblEquipment[Equipment ID],0)),"Equipment ID not found"))</f>
        <v/>
      </c>
      <c r="D41" s="17" t="n"/>
      <c r="E41" s="18" t="n"/>
      <c r="F41" s="18" t="n"/>
      <c r="G41" s="28" t="n"/>
      <c r="H41" s="28" t="n"/>
      <c r="I41" s="20">
        <f>IF(OR($G41="",$H41="",$H41&lt;=$G41),"",($H41-$G41)*24)</f>
        <v/>
      </c>
      <c r="J41" s="17" t="n"/>
      <c r="K41" s="17" t="n"/>
      <c r="L41" s="27" t="n"/>
      <c r="M41" s="18" t="n"/>
      <c r="N41" s="21">
        <f>IF(OR($A41="",$B41="",$G41="",$H41=""),"",IF($H41&lt;=$G41,"Invalid time",IF(SUMPRODUCT(($B$5:$B$204=$B41)*($G$5:$G$204&lt;$H41)*($H$5:$H$204&gt;$G41)*(ROW($A$5:$A$204)&lt;&gt;ROW())*($A$5:$A$204&lt;&gt;"")*($J$5:$J$204&lt;&gt;"Canceled")*($J$5:$J$204&lt;&gt;"Declined")*($J$5:$J$204&lt;&gt;"Completed"))&gt;0,"Conflict","Clear")))</f>
        <v/>
      </c>
      <c r="O41" s="21">
        <f>IF($B41="","",IFERROR(IF(INDEX(tblEquipment[Availability Status],MATCH($B41,tblEquipment[Equipment ID],0))&lt;&gt;"Available","Equipment unavailable",IF(OR($G41="",$H41=""),"",IF(AND(INDEX(tblEquipment[Maintenance Start],MATCH($B41,tblEquipment[Equipment ID],0))&lt;&gt;"",INDEX(tblEquipment[Maintenance End],MATCH($B41,tblEquipment[Equipment ID],0))&lt;&gt;"",$G41&lt;INDEX(tblEquipment[Maintenance End],MATCH($B41,tblEquipment[Equipment ID],0)),$H41&gt;INDEX(tblEquipment[Maintenance Start],MATCH($B41,tblEquipment[Equipment ID],0))),"Maintenance overlap","Available"))),"Equipment ID not found"))</f>
        <v/>
      </c>
      <c r="P41" s="21">
        <f>IF(OR($A41="",$G41="",$H41="",$J41="",Dashboard!$B$3=""),"",IF(AND($J41="Checked Out",$H41&lt;Dashboard!$B$3),"Overdue",IF(AND(OR($J41="Approved",$J41="Checked Out"),$G41&gt;=Dashboard!$B$3,$G41&lt;Dashboard!$B$3+2),"Starts by tomorrow",IF(AND($J41="Requested",$G41&lt;Dashboard!$B$3),"Past start—review",""))))</f>
        <v/>
      </c>
      <c r="Q41" s="21">
        <f>IF(COUNTA($A41:$P41)=0,"",IF($A41="","Missing reservation ID",IF(COUNTIF($A$5:$A$204,$A41)&gt;1,"Duplicate reservation ID",IF($B41="","Missing equipment ID",IF($D41="","Missing requester name",IF($F41="","Missing purpose",IF($G41="","Missing start date and time",IF($H41="","Missing end date and time",IF($H41&lt;=$G41,"Invalid time range",IF($J41="","Missing status",IF($L41="","Missing submitted date","Ready")))))))))))</f>
        <v/>
      </c>
    </row>
    <row r="42">
      <c r="A42" s="17" t="n"/>
      <c r="B42" s="17" t="n"/>
      <c r="C42" s="5">
        <f>IF($B42="","",IFERROR(INDEX(tblEquipment[Equipment Name],MATCH($B42,tblEquipment[Equipment ID],0)),"Equipment ID not found"))</f>
        <v/>
      </c>
      <c r="D42" s="17" t="n"/>
      <c r="E42" s="18" t="n"/>
      <c r="F42" s="18" t="n"/>
      <c r="G42" s="28" t="n"/>
      <c r="H42" s="28" t="n"/>
      <c r="I42" s="20">
        <f>IF(OR($G42="",$H42="",$H42&lt;=$G42),"",($H42-$G42)*24)</f>
        <v/>
      </c>
      <c r="J42" s="17" t="n"/>
      <c r="K42" s="17" t="n"/>
      <c r="L42" s="27" t="n"/>
      <c r="M42" s="18" t="n"/>
      <c r="N42" s="21">
        <f>IF(OR($A42="",$B42="",$G42="",$H42=""),"",IF($H42&lt;=$G42,"Invalid time",IF(SUMPRODUCT(($B$5:$B$204=$B42)*($G$5:$G$204&lt;$H42)*($H$5:$H$204&gt;$G42)*(ROW($A$5:$A$204)&lt;&gt;ROW())*($A$5:$A$204&lt;&gt;"")*($J$5:$J$204&lt;&gt;"Canceled")*($J$5:$J$204&lt;&gt;"Declined")*($J$5:$J$204&lt;&gt;"Completed"))&gt;0,"Conflict","Clear")))</f>
        <v/>
      </c>
      <c r="O42" s="21">
        <f>IF($B42="","",IFERROR(IF(INDEX(tblEquipment[Availability Status],MATCH($B42,tblEquipment[Equipment ID],0))&lt;&gt;"Available","Equipment unavailable",IF(OR($G42="",$H42=""),"",IF(AND(INDEX(tblEquipment[Maintenance Start],MATCH($B42,tblEquipment[Equipment ID],0))&lt;&gt;"",INDEX(tblEquipment[Maintenance End],MATCH($B42,tblEquipment[Equipment ID],0))&lt;&gt;"",$G42&lt;INDEX(tblEquipment[Maintenance End],MATCH($B42,tblEquipment[Equipment ID],0)),$H42&gt;INDEX(tblEquipment[Maintenance Start],MATCH($B42,tblEquipment[Equipment ID],0))),"Maintenance overlap","Available"))),"Equipment ID not found"))</f>
        <v/>
      </c>
      <c r="P42" s="21">
        <f>IF(OR($A42="",$G42="",$H42="",$J42="",Dashboard!$B$3=""),"",IF(AND($J42="Checked Out",$H42&lt;Dashboard!$B$3),"Overdue",IF(AND(OR($J42="Approved",$J42="Checked Out"),$G42&gt;=Dashboard!$B$3,$G42&lt;Dashboard!$B$3+2),"Starts by tomorrow",IF(AND($J42="Requested",$G42&lt;Dashboard!$B$3),"Past start—review",""))))</f>
        <v/>
      </c>
      <c r="Q42" s="21">
        <f>IF(COUNTA($A42:$P42)=0,"",IF($A42="","Missing reservation ID",IF(COUNTIF($A$5:$A$204,$A42)&gt;1,"Duplicate reservation ID",IF($B42="","Missing equipment ID",IF($D42="","Missing requester name",IF($F42="","Missing purpose",IF($G42="","Missing start date and time",IF($H42="","Missing end date and time",IF($H42&lt;=$G42,"Invalid time range",IF($J42="","Missing status",IF($L42="","Missing submitted date","Ready")))))))))))</f>
        <v/>
      </c>
    </row>
    <row r="43">
      <c r="A43" s="17" t="n"/>
      <c r="B43" s="17" t="n"/>
      <c r="C43" s="5">
        <f>IF($B43="","",IFERROR(INDEX(tblEquipment[Equipment Name],MATCH($B43,tblEquipment[Equipment ID],0)),"Equipment ID not found"))</f>
        <v/>
      </c>
      <c r="D43" s="17" t="n"/>
      <c r="E43" s="18" t="n"/>
      <c r="F43" s="18" t="n"/>
      <c r="G43" s="28" t="n"/>
      <c r="H43" s="28" t="n"/>
      <c r="I43" s="20">
        <f>IF(OR($G43="",$H43="",$H43&lt;=$G43),"",($H43-$G43)*24)</f>
        <v/>
      </c>
      <c r="J43" s="17" t="n"/>
      <c r="K43" s="17" t="n"/>
      <c r="L43" s="27" t="n"/>
      <c r="M43" s="18" t="n"/>
      <c r="N43" s="21">
        <f>IF(OR($A43="",$B43="",$G43="",$H43=""),"",IF($H43&lt;=$G43,"Invalid time",IF(SUMPRODUCT(($B$5:$B$204=$B43)*($G$5:$G$204&lt;$H43)*($H$5:$H$204&gt;$G43)*(ROW($A$5:$A$204)&lt;&gt;ROW())*($A$5:$A$204&lt;&gt;"")*($J$5:$J$204&lt;&gt;"Canceled")*($J$5:$J$204&lt;&gt;"Declined")*($J$5:$J$204&lt;&gt;"Completed"))&gt;0,"Conflict","Clear")))</f>
        <v/>
      </c>
      <c r="O43" s="21">
        <f>IF($B43="","",IFERROR(IF(INDEX(tblEquipment[Availability Status],MATCH($B43,tblEquipment[Equipment ID],0))&lt;&gt;"Available","Equipment unavailable",IF(OR($G43="",$H43=""),"",IF(AND(INDEX(tblEquipment[Maintenance Start],MATCH($B43,tblEquipment[Equipment ID],0))&lt;&gt;"",INDEX(tblEquipment[Maintenance End],MATCH($B43,tblEquipment[Equipment ID],0))&lt;&gt;"",$G43&lt;INDEX(tblEquipment[Maintenance End],MATCH($B43,tblEquipment[Equipment ID],0)),$H43&gt;INDEX(tblEquipment[Maintenance Start],MATCH($B43,tblEquipment[Equipment ID],0))),"Maintenance overlap","Available"))),"Equipment ID not found"))</f>
        <v/>
      </c>
      <c r="P43" s="21">
        <f>IF(OR($A43="",$G43="",$H43="",$J43="",Dashboard!$B$3=""),"",IF(AND($J43="Checked Out",$H43&lt;Dashboard!$B$3),"Overdue",IF(AND(OR($J43="Approved",$J43="Checked Out"),$G43&gt;=Dashboard!$B$3,$G43&lt;Dashboard!$B$3+2),"Starts by tomorrow",IF(AND($J43="Requested",$G43&lt;Dashboard!$B$3),"Past start—review",""))))</f>
        <v/>
      </c>
      <c r="Q43" s="21">
        <f>IF(COUNTA($A43:$P43)=0,"",IF($A43="","Missing reservation ID",IF(COUNTIF($A$5:$A$204,$A43)&gt;1,"Duplicate reservation ID",IF($B43="","Missing equipment ID",IF($D43="","Missing requester name",IF($F43="","Missing purpose",IF($G43="","Missing start date and time",IF($H43="","Missing end date and time",IF($H43&lt;=$G43,"Invalid time range",IF($J43="","Missing status",IF($L43="","Missing submitted date","Ready")))))))))))</f>
        <v/>
      </c>
    </row>
    <row r="44">
      <c r="A44" s="17" t="n"/>
      <c r="B44" s="17" t="n"/>
      <c r="C44" s="5">
        <f>IF($B44="","",IFERROR(INDEX(tblEquipment[Equipment Name],MATCH($B44,tblEquipment[Equipment ID],0)),"Equipment ID not found"))</f>
        <v/>
      </c>
      <c r="D44" s="17" t="n"/>
      <c r="E44" s="18" t="n"/>
      <c r="F44" s="18" t="n"/>
      <c r="G44" s="28" t="n"/>
      <c r="H44" s="28" t="n"/>
      <c r="I44" s="20">
        <f>IF(OR($G44="",$H44="",$H44&lt;=$G44),"",($H44-$G44)*24)</f>
        <v/>
      </c>
      <c r="J44" s="17" t="n"/>
      <c r="K44" s="17" t="n"/>
      <c r="L44" s="27" t="n"/>
      <c r="M44" s="18" t="n"/>
      <c r="N44" s="21">
        <f>IF(OR($A44="",$B44="",$G44="",$H44=""),"",IF($H44&lt;=$G44,"Invalid time",IF(SUMPRODUCT(($B$5:$B$204=$B44)*($G$5:$G$204&lt;$H44)*($H$5:$H$204&gt;$G44)*(ROW($A$5:$A$204)&lt;&gt;ROW())*($A$5:$A$204&lt;&gt;"")*($J$5:$J$204&lt;&gt;"Canceled")*($J$5:$J$204&lt;&gt;"Declined")*($J$5:$J$204&lt;&gt;"Completed"))&gt;0,"Conflict","Clear")))</f>
        <v/>
      </c>
      <c r="O44" s="21">
        <f>IF($B44="","",IFERROR(IF(INDEX(tblEquipment[Availability Status],MATCH($B44,tblEquipment[Equipment ID],0))&lt;&gt;"Available","Equipment unavailable",IF(OR($G44="",$H44=""),"",IF(AND(INDEX(tblEquipment[Maintenance Start],MATCH($B44,tblEquipment[Equipment ID],0))&lt;&gt;"",INDEX(tblEquipment[Maintenance End],MATCH($B44,tblEquipment[Equipment ID],0))&lt;&gt;"",$G44&lt;INDEX(tblEquipment[Maintenance End],MATCH($B44,tblEquipment[Equipment ID],0)),$H44&gt;INDEX(tblEquipment[Maintenance Start],MATCH($B44,tblEquipment[Equipment ID],0))),"Maintenance overlap","Available"))),"Equipment ID not found"))</f>
        <v/>
      </c>
      <c r="P44" s="21">
        <f>IF(OR($A44="",$G44="",$H44="",$J44="",Dashboard!$B$3=""),"",IF(AND($J44="Checked Out",$H44&lt;Dashboard!$B$3),"Overdue",IF(AND(OR($J44="Approved",$J44="Checked Out"),$G44&gt;=Dashboard!$B$3,$G44&lt;Dashboard!$B$3+2),"Starts by tomorrow",IF(AND($J44="Requested",$G44&lt;Dashboard!$B$3),"Past start—review",""))))</f>
        <v/>
      </c>
      <c r="Q44" s="21">
        <f>IF(COUNTA($A44:$P44)=0,"",IF($A44="","Missing reservation ID",IF(COUNTIF($A$5:$A$204,$A44)&gt;1,"Duplicate reservation ID",IF($B44="","Missing equipment ID",IF($D44="","Missing requester name",IF($F44="","Missing purpose",IF($G44="","Missing start date and time",IF($H44="","Missing end date and time",IF($H44&lt;=$G44,"Invalid time range",IF($J44="","Missing status",IF($L44="","Missing submitted date","Ready")))))))))))</f>
        <v/>
      </c>
    </row>
    <row r="45">
      <c r="A45" s="17" t="n"/>
      <c r="B45" s="17" t="n"/>
      <c r="C45" s="5">
        <f>IF($B45="","",IFERROR(INDEX(tblEquipment[Equipment Name],MATCH($B45,tblEquipment[Equipment ID],0)),"Equipment ID not found"))</f>
        <v/>
      </c>
      <c r="D45" s="17" t="n"/>
      <c r="E45" s="18" t="n"/>
      <c r="F45" s="18" t="n"/>
      <c r="G45" s="28" t="n"/>
      <c r="H45" s="28" t="n"/>
      <c r="I45" s="20">
        <f>IF(OR($G45="",$H45="",$H45&lt;=$G45),"",($H45-$G45)*24)</f>
        <v/>
      </c>
      <c r="J45" s="17" t="n"/>
      <c r="K45" s="17" t="n"/>
      <c r="L45" s="27" t="n"/>
      <c r="M45" s="18" t="n"/>
      <c r="N45" s="21">
        <f>IF(OR($A45="",$B45="",$G45="",$H45=""),"",IF($H45&lt;=$G45,"Invalid time",IF(SUMPRODUCT(($B$5:$B$204=$B45)*($G$5:$G$204&lt;$H45)*($H$5:$H$204&gt;$G45)*(ROW($A$5:$A$204)&lt;&gt;ROW())*($A$5:$A$204&lt;&gt;"")*($J$5:$J$204&lt;&gt;"Canceled")*($J$5:$J$204&lt;&gt;"Declined")*($J$5:$J$204&lt;&gt;"Completed"))&gt;0,"Conflict","Clear")))</f>
        <v/>
      </c>
      <c r="O45" s="21">
        <f>IF($B45="","",IFERROR(IF(INDEX(tblEquipment[Availability Status],MATCH($B45,tblEquipment[Equipment ID],0))&lt;&gt;"Available","Equipment unavailable",IF(OR($G45="",$H45=""),"",IF(AND(INDEX(tblEquipment[Maintenance Start],MATCH($B45,tblEquipment[Equipment ID],0))&lt;&gt;"",INDEX(tblEquipment[Maintenance End],MATCH($B45,tblEquipment[Equipment ID],0))&lt;&gt;"",$G45&lt;INDEX(tblEquipment[Maintenance End],MATCH($B45,tblEquipment[Equipment ID],0)),$H45&gt;INDEX(tblEquipment[Maintenance Start],MATCH($B45,tblEquipment[Equipment ID],0))),"Maintenance overlap","Available"))),"Equipment ID not found"))</f>
        <v/>
      </c>
      <c r="P45" s="21">
        <f>IF(OR($A45="",$G45="",$H45="",$J45="",Dashboard!$B$3=""),"",IF(AND($J45="Checked Out",$H45&lt;Dashboard!$B$3),"Overdue",IF(AND(OR($J45="Approved",$J45="Checked Out"),$G45&gt;=Dashboard!$B$3,$G45&lt;Dashboard!$B$3+2),"Starts by tomorrow",IF(AND($J45="Requested",$G45&lt;Dashboard!$B$3),"Past start—review",""))))</f>
        <v/>
      </c>
      <c r="Q45" s="21">
        <f>IF(COUNTA($A45:$P45)=0,"",IF($A45="","Missing reservation ID",IF(COUNTIF($A$5:$A$204,$A45)&gt;1,"Duplicate reservation ID",IF($B45="","Missing equipment ID",IF($D45="","Missing requester name",IF($F45="","Missing purpose",IF($G45="","Missing start date and time",IF($H45="","Missing end date and time",IF($H45&lt;=$G45,"Invalid time range",IF($J45="","Missing status",IF($L45="","Missing submitted date","Ready")))))))))))</f>
        <v/>
      </c>
    </row>
    <row r="46">
      <c r="A46" s="17" t="n"/>
      <c r="B46" s="17" t="n"/>
      <c r="C46" s="5">
        <f>IF($B46="","",IFERROR(INDEX(tblEquipment[Equipment Name],MATCH($B46,tblEquipment[Equipment ID],0)),"Equipment ID not found"))</f>
        <v/>
      </c>
      <c r="D46" s="17" t="n"/>
      <c r="E46" s="18" t="n"/>
      <c r="F46" s="18" t="n"/>
      <c r="G46" s="28" t="n"/>
      <c r="H46" s="28" t="n"/>
      <c r="I46" s="20">
        <f>IF(OR($G46="",$H46="",$H46&lt;=$G46),"",($H46-$G46)*24)</f>
        <v/>
      </c>
      <c r="J46" s="17" t="n"/>
      <c r="K46" s="17" t="n"/>
      <c r="L46" s="27" t="n"/>
      <c r="M46" s="18" t="n"/>
      <c r="N46" s="21">
        <f>IF(OR($A46="",$B46="",$G46="",$H46=""),"",IF($H46&lt;=$G46,"Invalid time",IF(SUMPRODUCT(($B$5:$B$204=$B46)*($G$5:$G$204&lt;$H46)*($H$5:$H$204&gt;$G46)*(ROW($A$5:$A$204)&lt;&gt;ROW())*($A$5:$A$204&lt;&gt;"")*($J$5:$J$204&lt;&gt;"Canceled")*($J$5:$J$204&lt;&gt;"Declined")*($J$5:$J$204&lt;&gt;"Completed"))&gt;0,"Conflict","Clear")))</f>
        <v/>
      </c>
      <c r="O46" s="21">
        <f>IF($B46="","",IFERROR(IF(INDEX(tblEquipment[Availability Status],MATCH($B46,tblEquipment[Equipment ID],0))&lt;&gt;"Available","Equipment unavailable",IF(OR($G46="",$H46=""),"",IF(AND(INDEX(tblEquipment[Maintenance Start],MATCH($B46,tblEquipment[Equipment ID],0))&lt;&gt;"",INDEX(tblEquipment[Maintenance End],MATCH($B46,tblEquipment[Equipment ID],0))&lt;&gt;"",$G46&lt;INDEX(tblEquipment[Maintenance End],MATCH($B46,tblEquipment[Equipment ID],0)),$H46&gt;INDEX(tblEquipment[Maintenance Start],MATCH($B46,tblEquipment[Equipment ID],0))),"Maintenance overlap","Available"))),"Equipment ID not found"))</f>
        <v/>
      </c>
      <c r="P46" s="21">
        <f>IF(OR($A46="",$G46="",$H46="",$J46="",Dashboard!$B$3=""),"",IF(AND($J46="Checked Out",$H46&lt;Dashboard!$B$3),"Overdue",IF(AND(OR($J46="Approved",$J46="Checked Out"),$G46&gt;=Dashboard!$B$3,$G46&lt;Dashboard!$B$3+2),"Starts by tomorrow",IF(AND($J46="Requested",$G46&lt;Dashboard!$B$3),"Past start—review",""))))</f>
        <v/>
      </c>
      <c r="Q46" s="21">
        <f>IF(COUNTA($A46:$P46)=0,"",IF($A46="","Missing reservation ID",IF(COUNTIF($A$5:$A$204,$A46)&gt;1,"Duplicate reservation ID",IF($B46="","Missing equipment ID",IF($D46="","Missing requester name",IF($F46="","Missing purpose",IF($G46="","Missing start date and time",IF($H46="","Missing end date and time",IF($H46&lt;=$G46,"Invalid time range",IF($J46="","Missing status",IF($L46="","Missing submitted date","Ready")))))))))))</f>
        <v/>
      </c>
    </row>
    <row r="47">
      <c r="A47" s="17" t="n"/>
      <c r="B47" s="17" t="n"/>
      <c r="C47" s="5">
        <f>IF($B47="","",IFERROR(INDEX(tblEquipment[Equipment Name],MATCH($B47,tblEquipment[Equipment ID],0)),"Equipment ID not found"))</f>
        <v/>
      </c>
      <c r="D47" s="17" t="n"/>
      <c r="E47" s="18" t="n"/>
      <c r="F47" s="18" t="n"/>
      <c r="G47" s="28" t="n"/>
      <c r="H47" s="28" t="n"/>
      <c r="I47" s="20">
        <f>IF(OR($G47="",$H47="",$H47&lt;=$G47),"",($H47-$G47)*24)</f>
        <v/>
      </c>
      <c r="J47" s="17" t="n"/>
      <c r="K47" s="17" t="n"/>
      <c r="L47" s="27" t="n"/>
      <c r="M47" s="18" t="n"/>
      <c r="N47" s="21">
        <f>IF(OR($A47="",$B47="",$G47="",$H47=""),"",IF($H47&lt;=$G47,"Invalid time",IF(SUMPRODUCT(($B$5:$B$204=$B47)*($G$5:$G$204&lt;$H47)*($H$5:$H$204&gt;$G47)*(ROW($A$5:$A$204)&lt;&gt;ROW())*($A$5:$A$204&lt;&gt;"")*($J$5:$J$204&lt;&gt;"Canceled")*($J$5:$J$204&lt;&gt;"Declined")*($J$5:$J$204&lt;&gt;"Completed"))&gt;0,"Conflict","Clear")))</f>
        <v/>
      </c>
      <c r="O47" s="21">
        <f>IF($B47="","",IFERROR(IF(INDEX(tblEquipment[Availability Status],MATCH($B47,tblEquipment[Equipment ID],0))&lt;&gt;"Available","Equipment unavailable",IF(OR($G47="",$H47=""),"",IF(AND(INDEX(tblEquipment[Maintenance Start],MATCH($B47,tblEquipment[Equipment ID],0))&lt;&gt;"",INDEX(tblEquipment[Maintenance End],MATCH($B47,tblEquipment[Equipment ID],0))&lt;&gt;"",$G47&lt;INDEX(tblEquipment[Maintenance End],MATCH($B47,tblEquipment[Equipment ID],0)),$H47&gt;INDEX(tblEquipment[Maintenance Start],MATCH($B47,tblEquipment[Equipment ID],0))),"Maintenance overlap","Available"))),"Equipment ID not found"))</f>
        <v/>
      </c>
      <c r="P47" s="21">
        <f>IF(OR($A47="",$G47="",$H47="",$J47="",Dashboard!$B$3=""),"",IF(AND($J47="Checked Out",$H47&lt;Dashboard!$B$3),"Overdue",IF(AND(OR($J47="Approved",$J47="Checked Out"),$G47&gt;=Dashboard!$B$3,$G47&lt;Dashboard!$B$3+2),"Starts by tomorrow",IF(AND($J47="Requested",$G47&lt;Dashboard!$B$3),"Past start—review",""))))</f>
        <v/>
      </c>
      <c r="Q47" s="21">
        <f>IF(COUNTA($A47:$P47)=0,"",IF($A47="","Missing reservation ID",IF(COUNTIF($A$5:$A$204,$A47)&gt;1,"Duplicate reservation ID",IF($B47="","Missing equipment ID",IF($D47="","Missing requester name",IF($F47="","Missing purpose",IF($G47="","Missing start date and time",IF($H47="","Missing end date and time",IF($H47&lt;=$G47,"Invalid time range",IF($J47="","Missing status",IF($L47="","Missing submitted date","Ready")))))))))))</f>
        <v/>
      </c>
    </row>
    <row r="48">
      <c r="A48" s="17" t="n"/>
      <c r="B48" s="17" t="n"/>
      <c r="C48" s="5">
        <f>IF($B48="","",IFERROR(INDEX(tblEquipment[Equipment Name],MATCH($B48,tblEquipment[Equipment ID],0)),"Equipment ID not found"))</f>
        <v/>
      </c>
      <c r="D48" s="17" t="n"/>
      <c r="E48" s="18" t="n"/>
      <c r="F48" s="18" t="n"/>
      <c r="G48" s="28" t="n"/>
      <c r="H48" s="28" t="n"/>
      <c r="I48" s="20">
        <f>IF(OR($G48="",$H48="",$H48&lt;=$G48),"",($H48-$G48)*24)</f>
        <v/>
      </c>
      <c r="J48" s="17" t="n"/>
      <c r="K48" s="17" t="n"/>
      <c r="L48" s="27" t="n"/>
      <c r="M48" s="18" t="n"/>
      <c r="N48" s="21">
        <f>IF(OR($A48="",$B48="",$G48="",$H48=""),"",IF($H48&lt;=$G48,"Invalid time",IF(SUMPRODUCT(($B$5:$B$204=$B48)*($G$5:$G$204&lt;$H48)*($H$5:$H$204&gt;$G48)*(ROW($A$5:$A$204)&lt;&gt;ROW())*($A$5:$A$204&lt;&gt;"")*($J$5:$J$204&lt;&gt;"Canceled")*($J$5:$J$204&lt;&gt;"Declined")*($J$5:$J$204&lt;&gt;"Completed"))&gt;0,"Conflict","Clear")))</f>
        <v/>
      </c>
      <c r="O48" s="21">
        <f>IF($B48="","",IFERROR(IF(INDEX(tblEquipment[Availability Status],MATCH($B48,tblEquipment[Equipment ID],0))&lt;&gt;"Available","Equipment unavailable",IF(OR($G48="",$H48=""),"",IF(AND(INDEX(tblEquipment[Maintenance Start],MATCH($B48,tblEquipment[Equipment ID],0))&lt;&gt;"",INDEX(tblEquipment[Maintenance End],MATCH($B48,tblEquipment[Equipment ID],0))&lt;&gt;"",$G48&lt;INDEX(tblEquipment[Maintenance End],MATCH($B48,tblEquipment[Equipment ID],0)),$H48&gt;INDEX(tblEquipment[Maintenance Start],MATCH($B48,tblEquipment[Equipment ID],0))),"Maintenance overlap","Available"))),"Equipment ID not found"))</f>
        <v/>
      </c>
      <c r="P48" s="21">
        <f>IF(OR($A48="",$G48="",$H48="",$J48="",Dashboard!$B$3=""),"",IF(AND($J48="Checked Out",$H48&lt;Dashboard!$B$3),"Overdue",IF(AND(OR($J48="Approved",$J48="Checked Out"),$G48&gt;=Dashboard!$B$3,$G48&lt;Dashboard!$B$3+2),"Starts by tomorrow",IF(AND($J48="Requested",$G48&lt;Dashboard!$B$3),"Past start—review",""))))</f>
        <v/>
      </c>
      <c r="Q48" s="21">
        <f>IF(COUNTA($A48:$P48)=0,"",IF($A48="","Missing reservation ID",IF(COUNTIF($A$5:$A$204,$A48)&gt;1,"Duplicate reservation ID",IF($B48="","Missing equipment ID",IF($D48="","Missing requester name",IF($F48="","Missing purpose",IF($G48="","Missing start date and time",IF($H48="","Missing end date and time",IF($H48&lt;=$G48,"Invalid time range",IF($J48="","Missing status",IF($L48="","Missing submitted date","Ready")))))))))))</f>
        <v/>
      </c>
    </row>
    <row r="49">
      <c r="A49" s="17" t="n"/>
      <c r="B49" s="17" t="n"/>
      <c r="C49" s="5">
        <f>IF($B49="","",IFERROR(INDEX(tblEquipment[Equipment Name],MATCH($B49,tblEquipment[Equipment ID],0)),"Equipment ID not found"))</f>
        <v/>
      </c>
      <c r="D49" s="17" t="n"/>
      <c r="E49" s="18" t="n"/>
      <c r="F49" s="18" t="n"/>
      <c r="G49" s="28" t="n"/>
      <c r="H49" s="28" t="n"/>
      <c r="I49" s="20">
        <f>IF(OR($G49="",$H49="",$H49&lt;=$G49),"",($H49-$G49)*24)</f>
        <v/>
      </c>
      <c r="J49" s="17" t="n"/>
      <c r="K49" s="17" t="n"/>
      <c r="L49" s="27" t="n"/>
      <c r="M49" s="18" t="n"/>
      <c r="N49" s="21">
        <f>IF(OR($A49="",$B49="",$G49="",$H49=""),"",IF($H49&lt;=$G49,"Invalid time",IF(SUMPRODUCT(($B$5:$B$204=$B49)*($G$5:$G$204&lt;$H49)*($H$5:$H$204&gt;$G49)*(ROW($A$5:$A$204)&lt;&gt;ROW())*($A$5:$A$204&lt;&gt;"")*($J$5:$J$204&lt;&gt;"Canceled")*($J$5:$J$204&lt;&gt;"Declined")*($J$5:$J$204&lt;&gt;"Completed"))&gt;0,"Conflict","Clear")))</f>
        <v/>
      </c>
      <c r="O49" s="21">
        <f>IF($B49="","",IFERROR(IF(INDEX(tblEquipment[Availability Status],MATCH($B49,tblEquipment[Equipment ID],0))&lt;&gt;"Available","Equipment unavailable",IF(OR($G49="",$H49=""),"",IF(AND(INDEX(tblEquipment[Maintenance Start],MATCH($B49,tblEquipment[Equipment ID],0))&lt;&gt;"",INDEX(tblEquipment[Maintenance End],MATCH($B49,tblEquipment[Equipment ID],0))&lt;&gt;"",$G49&lt;INDEX(tblEquipment[Maintenance End],MATCH($B49,tblEquipment[Equipment ID],0)),$H49&gt;INDEX(tblEquipment[Maintenance Start],MATCH($B49,tblEquipment[Equipment ID],0))),"Maintenance overlap","Available"))),"Equipment ID not found"))</f>
        <v/>
      </c>
      <c r="P49" s="21">
        <f>IF(OR($A49="",$G49="",$H49="",$J49="",Dashboard!$B$3=""),"",IF(AND($J49="Checked Out",$H49&lt;Dashboard!$B$3),"Overdue",IF(AND(OR($J49="Approved",$J49="Checked Out"),$G49&gt;=Dashboard!$B$3,$G49&lt;Dashboard!$B$3+2),"Starts by tomorrow",IF(AND($J49="Requested",$G49&lt;Dashboard!$B$3),"Past start—review",""))))</f>
        <v/>
      </c>
      <c r="Q49" s="21">
        <f>IF(COUNTA($A49:$P49)=0,"",IF($A49="","Missing reservation ID",IF(COUNTIF($A$5:$A$204,$A49)&gt;1,"Duplicate reservation ID",IF($B49="","Missing equipment ID",IF($D49="","Missing requester name",IF($F49="","Missing purpose",IF($G49="","Missing start date and time",IF($H49="","Missing end date and time",IF($H49&lt;=$G49,"Invalid time range",IF($J49="","Missing status",IF($L49="","Missing submitted date","Ready")))))))))))</f>
        <v/>
      </c>
    </row>
    <row r="50">
      <c r="A50" s="17" t="n"/>
      <c r="B50" s="17" t="n"/>
      <c r="C50" s="5">
        <f>IF($B50="","",IFERROR(INDEX(tblEquipment[Equipment Name],MATCH($B50,tblEquipment[Equipment ID],0)),"Equipment ID not found"))</f>
        <v/>
      </c>
      <c r="D50" s="17" t="n"/>
      <c r="E50" s="18" t="n"/>
      <c r="F50" s="18" t="n"/>
      <c r="G50" s="28" t="n"/>
      <c r="H50" s="28" t="n"/>
      <c r="I50" s="20">
        <f>IF(OR($G50="",$H50="",$H50&lt;=$G50),"",($H50-$G50)*24)</f>
        <v/>
      </c>
      <c r="J50" s="17" t="n"/>
      <c r="K50" s="17" t="n"/>
      <c r="L50" s="27" t="n"/>
      <c r="M50" s="18" t="n"/>
      <c r="N50" s="21">
        <f>IF(OR($A50="",$B50="",$G50="",$H50=""),"",IF($H50&lt;=$G50,"Invalid time",IF(SUMPRODUCT(($B$5:$B$204=$B50)*($G$5:$G$204&lt;$H50)*($H$5:$H$204&gt;$G50)*(ROW($A$5:$A$204)&lt;&gt;ROW())*($A$5:$A$204&lt;&gt;"")*($J$5:$J$204&lt;&gt;"Canceled")*($J$5:$J$204&lt;&gt;"Declined")*($J$5:$J$204&lt;&gt;"Completed"))&gt;0,"Conflict","Clear")))</f>
        <v/>
      </c>
      <c r="O50" s="21">
        <f>IF($B50="","",IFERROR(IF(INDEX(tblEquipment[Availability Status],MATCH($B50,tblEquipment[Equipment ID],0))&lt;&gt;"Available","Equipment unavailable",IF(OR($G50="",$H50=""),"",IF(AND(INDEX(tblEquipment[Maintenance Start],MATCH($B50,tblEquipment[Equipment ID],0))&lt;&gt;"",INDEX(tblEquipment[Maintenance End],MATCH($B50,tblEquipment[Equipment ID],0))&lt;&gt;"",$G50&lt;INDEX(tblEquipment[Maintenance End],MATCH($B50,tblEquipment[Equipment ID],0)),$H50&gt;INDEX(tblEquipment[Maintenance Start],MATCH($B50,tblEquipment[Equipment ID],0))),"Maintenance overlap","Available"))),"Equipment ID not found"))</f>
        <v/>
      </c>
      <c r="P50" s="21">
        <f>IF(OR($A50="",$G50="",$H50="",$J50="",Dashboard!$B$3=""),"",IF(AND($J50="Checked Out",$H50&lt;Dashboard!$B$3),"Overdue",IF(AND(OR($J50="Approved",$J50="Checked Out"),$G50&gt;=Dashboard!$B$3,$G50&lt;Dashboard!$B$3+2),"Starts by tomorrow",IF(AND($J50="Requested",$G50&lt;Dashboard!$B$3),"Past start—review",""))))</f>
        <v/>
      </c>
      <c r="Q50" s="21">
        <f>IF(COUNTA($A50:$P50)=0,"",IF($A50="","Missing reservation ID",IF(COUNTIF($A$5:$A$204,$A50)&gt;1,"Duplicate reservation ID",IF($B50="","Missing equipment ID",IF($D50="","Missing requester name",IF($F50="","Missing purpose",IF($G50="","Missing start date and time",IF($H50="","Missing end date and time",IF($H50&lt;=$G50,"Invalid time range",IF($J50="","Missing status",IF($L50="","Missing submitted date","Ready")))))))))))</f>
        <v/>
      </c>
    </row>
    <row r="51">
      <c r="A51" s="17" t="n"/>
      <c r="B51" s="17" t="n"/>
      <c r="C51" s="5">
        <f>IF($B51="","",IFERROR(INDEX(tblEquipment[Equipment Name],MATCH($B51,tblEquipment[Equipment ID],0)),"Equipment ID not found"))</f>
        <v/>
      </c>
      <c r="D51" s="17" t="n"/>
      <c r="E51" s="18" t="n"/>
      <c r="F51" s="18" t="n"/>
      <c r="G51" s="28" t="n"/>
      <c r="H51" s="28" t="n"/>
      <c r="I51" s="20">
        <f>IF(OR($G51="",$H51="",$H51&lt;=$G51),"",($H51-$G51)*24)</f>
        <v/>
      </c>
      <c r="J51" s="17" t="n"/>
      <c r="K51" s="17" t="n"/>
      <c r="L51" s="27" t="n"/>
      <c r="M51" s="18" t="n"/>
      <c r="N51" s="21">
        <f>IF(OR($A51="",$B51="",$G51="",$H51=""),"",IF($H51&lt;=$G51,"Invalid time",IF(SUMPRODUCT(($B$5:$B$204=$B51)*($G$5:$G$204&lt;$H51)*($H$5:$H$204&gt;$G51)*(ROW($A$5:$A$204)&lt;&gt;ROW())*($A$5:$A$204&lt;&gt;"")*($J$5:$J$204&lt;&gt;"Canceled")*($J$5:$J$204&lt;&gt;"Declined")*($J$5:$J$204&lt;&gt;"Completed"))&gt;0,"Conflict","Clear")))</f>
        <v/>
      </c>
      <c r="O51" s="21">
        <f>IF($B51="","",IFERROR(IF(INDEX(tblEquipment[Availability Status],MATCH($B51,tblEquipment[Equipment ID],0))&lt;&gt;"Available","Equipment unavailable",IF(OR($G51="",$H51=""),"",IF(AND(INDEX(tblEquipment[Maintenance Start],MATCH($B51,tblEquipment[Equipment ID],0))&lt;&gt;"",INDEX(tblEquipment[Maintenance End],MATCH($B51,tblEquipment[Equipment ID],0))&lt;&gt;"",$G51&lt;INDEX(tblEquipment[Maintenance End],MATCH($B51,tblEquipment[Equipment ID],0)),$H51&gt;INDEX(tblEquipment[Maintenance Start],MATCH($B51,tblEquipment[Equipment ID],0))),"Maintenance overlap","Available"))),"Equipment ID not found"))</f>
        <v/>
      </c>
      <c r="P51" s="21">
        <f>IF(OR($A51="",$G51="",$H51="",$J51="",Dashboard!$B$3=""),"",IF(AND($J51="Checked Out",$H51&lt;Dashboard!$B$3),"Overdue",IF(AND(OR($J51="Approved",$J51="Checked Out"),$G51&gt;=Dashboard!$B$3,$G51&lt;Dashboard!$B$3+2),"Starts by tomorrow",IF(AND($J51="Requested",$G51&lt;Dashboard!$B$3),"Past start—review",""))))</f>
        <v/>
      </c>
      <c r="Q51" s="21">
        <f>IF(COUNTA($A51:$P51)=0,"",IF($A51="","Missing reservation ID",IF(COUNTIF($A$5:$A$204,$A51)&gt;1,"Duplicate reservation ID",IF($B51="","Missing equipment ID",IF($D51="","Missing requester name",IF($F51="","Missing purpose",IF($G51="","Missing start date and time",IF($H51="","Missing end date and time",IF($H51&lt;=$G51,"Invalid time range",IF($J51="","Missing status",IF($L51="","Missing submitted date","Ready")))))))))))</f>
        <v/>
      </c>
    </row>
    <row r="52">
      <c r="A52" s="17" t="n"/>
      <c r="B52" s="17" t="n"/>
      <c r="C52" s="5">
        <f>IF($B52="","",IFERROR(INDEX(tblEquipment[Equipment Name],MATCH($B52,tblEquipment[Equipment ID],0)),"Equipment ID not found"))</f>
        <v/>
      </c>
      <c r="D52" s="17" t="n"/>
      <c r="E52" s="18" t="n"/>
      <c r="F52" s="18" t="n"/>
      <c r="G52" s="28" t="n"/>
      <c r="H52" s="28" t="n"/>
      <c r="I52" s="20">
        <f>IF(OR($G52="",$H52="",$H52&lt;=$G52),"",($H52-$G52)*24)</f>
        <v/>
      </c>
      <c r="J52" s="17" t="n"/>
      <c r="K52" s="17" t="n"/>
      <c r="L52" s="27" t="n"/>
      <c r="M52" s="18" t="n"/>
      <c r="N52" s="21">
        <f>IF(OR($A52="",$B52="",$G52="",$H52=""),"",IF($H52&lt;=$G52,"Invalid time",IF(SUMPRODUCT(($B$5:$B$204=$B52)*($G$5:$G$204&lt;$H52)*($H$5:$H$204&gt;$G52)*(ROW($A$5:$A$204)&lt;&gt;ROW())*($A$5:$A$204&lt;&gt;"")*($J$5:$J$204&lt;&gt;"Canceled")*($J$5:$J$204&lt;&gt;"Declined")*($J$5:$J$204&lt;&gt;"Completed"))&gt;0,"Conflict","Clear")))</f>
        <v/>
      </c>
      <c r="O52" s="21">
        <f>IF($B52="","",IFERROR(IF(INDEX(tblEquipment[Availability Status],MATCH($B52,tblEquipment[Equipment ID],0))&lt;&gt;"Available","Equipment unavailable",IF(OR($G52="",$H52=""),"",IF(AND(INDEX(tblEquipment[Maintenance Start],MATCH($B52,tblEquipment[Equipment ID],0))&lt;&gt;"",INDEX(tblEquipment[Maintenance End],MATCH($B52,tblEquipment[Equipment ID],0))&lt;&gt;"",$G52&lt;INDEX(tblEquipment[Maintenance End],MATCH($B52,tblEquipment[Equipment ID],0)),$H52&gt;INDEX(tblEquipment[Maintenance Start],MATCH($B52,tblEquipment[Equipment ID],0))),"Maintenance overlap","Available"))),"Equipment ID not found"))</f>
        <v/>
      </c>
      <c r="P52" s="21">
        <f>IF(OR($A52="",$G52="",$H52="",$J52="",Dashboard!$B$3=""),"",IF(AND($J52="Checked Out",$H52&lt;Dashboard!$B$3),"Overdue",IF(AND(OR($J52="Approved",$J52="Checked Out"),$G52&gt;=Dashboard!$B$3,$G52&lt;Dashboard!$B$3+2),"Starts by tomorrow",IF(AND($J52="Requested",$G52&lt;Dashboard!$B$3),"Past start—review",""))))</f>
        <v/>
      </c>
      <c r="Q52" s="21">
        <f>IF(COUNTA($A52:$P52)=0,"",IF($A52="","Missing reservation ID",IF(COUNTIF($A$5:$A$204,$A52)&gt;1,"Duplicate reservation ID",IF($B52="","Missing equipment ID",IF($D52="","Missing requester name",IF($F52="","Missing purpose",IF($G52="","Missing start date and time",IF($H52="","Missing end date and time",IF($H52&lt;=$G52,"Invalid time range",IF($J52="","Missing status",IF($L52="","Missing submitted date","Ready")))))))))))</f>
        <v/>
      </c>
    </row>
    <row r="53">
      <c r="A53" s="17" t="n"/>
      <c r="B53" s="17" t="n"/>
      <c r="C53" s="5">
        <f>IF($B53="","",IFERROR(INDEX(tblEquipment[Equipment Name],MATCH($B53,tblEquipment[Equipment ID],0)),"Equipment ID not found"))</f>
        <v/>
      </c>
      <c r="D53" s="17" t="n"/>
      <c r="E53" s="18" t="n"/>
      <c r="F53" s="18" t="n"/>
      <c r="G53" s="28" t="n"/>
      <c r="H53" s="28" t="n"/>
      <c r="I53" s="20">
        <f>IF(OR($G53="",$H53="",$H53&lt;=$G53),"",($H53-$G53)*24)</f>
        <v/>
      </c>
      <c r="J53" s="17" t="n"/>
      <c r="K53" s="17" t="n"/>
      <c r="L53" s="27" t="n"/>
      <c r="M53" s="18" t="n"/>
      <c r="N53" s="21">
        <f>IF(OR($A53="",$B53="",$G53="",$H53=""),"",IF($H53&lt;=$G53,"Invalid time",IF(SUMPRODUCT(($B$5:$B$204=$B53)*($G$5:$G$204&lt;$H53)*($H$5:$H$204&gt;$G53)*(ROW($A$5:$A$204)&lt;&gt;ROW())*($A$5:$A$204&lt;&gt;"")*($J$5:$J$204&lt;&gt;"Canceled")*($J$5:$J$204&lt;&gt;"Declined")*($J$5:$J$204&lt;&gt;"Completed"))&gt;0,"Conflict","Clear")))</f>
        <v/>
      </c>
      <c r="O53" s="21">
        <f>IF($B53="","",IFERROR(IF(INDEX(tblEquipment[Availability Status],MATCH($B53,tblEquipment[Equipment ID],0))&lt;&gt;"Available","Equipment unavailable",IF(OR($G53="",$H53=""),"",IF(AND(INDEX(tblEquipment[Maintenance Start],MATCH($B53,tblEquipment[Equipment ID],0))&lt;&gt;"",INDEX(tblEquipment[Maintenance End],MATCH($B53,tblEquipment[Equipment ID],0))&lt;&gt;"",$G53&lt;INDEX(tblEquipment[Maintenance End],MATCH($B53,tblEquipment[Equipment ID],0)),$H53&gt;INDEX(tblEquipment[Maintenance Start],MATCH($B53,tblEquipment[Equipment ID],0))),"Maintenance overlap","Available"))),"Equipment ID not found"))</f>
        <v/>
      </c>
      <c r="P53" s="21">
        <f>IF(OR($A53="",$G53="",$H53="",$J53="",Dashboard!$B$3=""),"",IF(AND($J53="Checked Out",$H53&lt;Dashboard!$B$3),"Overdue",IF(AND(OR($J53="Approved",$J53="Checked Out"),$G53&gt;=Dashboard!$B$3,$G53&lt;Dashboard!$B$3+2),"Starts by tomorrow",IF(AND($J53="Requested",$G53&lt;Dashboard!$B$3),"Past start—review",""))))</f>
        <v/>
      </c>
      <c r="Q53" s="21">
        <f>IF(COUNTA($A53:$P53)=0,"",IF($A53="","Missing reservation ID",IF(COUNTIF($A$5:$A$204,$A53)&gt;1,"Duplicate reservation ID",IF($B53="","Missing equipment ID",IF($D53="","Missing requester name",IF($F53="","Missing purpose",IF($G53="","Missing start date and time",IF($H53="","Missing end date and time",IF($H53&lt;=$G53,"Invalid time range",IF($J53="","Missing status",IF($L53="","Missing submitted date","Ready")))))))))))</f>
        <v/>
      </c>
    </row>
    <row r="54">
      <c r="A54" s="17" t="n"/>
      <c r="B54" s="17" t="n"/>
      <c r="C54" s="5">
        <f>IF($B54="","",IFERROR(INDEX(tblEquipment[Equipment Name],MATCH($B54,tblEquipment[Equipment ID],0)),"Equipment ID not found"))</f>
        <v/>
      </c>
      <c r="D54" s="17" t="n"/>
      <c r="E54" s="18" t="n"/>
      <c r="F54" s="18" t="n"/>
      <c r="G54" s="28" t="n"/>
      <c r="H54" s="28" t="n"/>
      <c r="I54" s="20">
        <f>IF(OR($G54="",$H54="",$H54&lt;=$G54),"",($H54-$G54)*24)</f>
        <v/>
      </c>
      <c r="J54" s="17" t="n"/>
      <c r="K54" s="17" t="n"/>
      <c r="L54" s="27" t="n"/>
      <c r="M54" s="18" t="n"/>
      <c r="N54" s="21">
        <f>IF(OR($A54="",$B54="",$G54="",$H54=""),"",IF($H54&lt;=$G54,"Invalid time",IF(SUMPRODUCT(($B$5:$B$204=$B54)*($G$5:$G$204&lt;$H54)*($H$5:$H$204&gt;$G54)*(ROW($A$5:$A$204)&lt;&gt;ROW())*($A$5:$A$204&lt;&gt;"")*($J$5:$J$204&lt;&gt;"Canceled")*($J$5:$J$204&lt;&gt;"Declined")*($J$5:$J$204&lt;&gt;"Completed"))&gt;0,"Conflict","Clear")))</f>
        <v/>
      </c>
      <c r="O54" s="21">
        <f>IF($B54="","",IFERROR(IF(INDEX(tblEquipment[Availability Status],MATCH($B54,tblEquipment[Equipment ID],0))&lt;&gt;"Available","Equipment unavailable",IF(OR($G54="",$H54=""),"",IF(AND(INDEX(tblEquipment[Maintenance Start],MATCH($B54,tblEquipment[Equipment ID],0))&lt;&gt;"",INDEX(tblEquipment[Maintenance End],MATCH($B54,tblEquipment[Equipment ID],0))&lt;&gt;"",$G54&lt;INDEX(tblEquipment[Maintenance End],MATCH($B54,tblEquipment[Equipment ID],0)),$H54&gt;INDEX(tblEquipment[Maintenance Start],MATCH($B54,tblEquipment[Equipment ID],0))),"Maintenance overlap","Available"))),"Equipment ID not found"))</f>
        <v/>
      </c>
      <c r="P54" s="21">
        <f>IF(OR($A54="",$G54="",$H54="",$J54="",Dashboard!$B$3=""),"",IF(AND($J54="Checked Out",$H54&lt;Dashboard!$B$3),"Overdue",IF(AND(OR($J54="Approved",$J54="Checked Out"),$G54&gt;=Dashboard!$B$3,$G54&lt;Dashboard!$B$3+2),"Starts by tomorrow",IF(AND($J54="Requested",$G54&lt;Dashboard!$B$3),"Past start—review",""))))</f>
        <v/>
      </c>
      <c r="Q54" s="21">
        <f>IF(COUNTA($A54:$P54)=0,"",IF($A54="","Missing reservation ID",IF(COUNTIF($A$5:$A$204,$A54)&gt;1,"Duplicate reservation ID",IF($B54="","Missing equipment ID",IF($D54="","Missing requester name",IF($F54="","Missing purpose",IF($G54="","Missing start date and time",IF($H54="","Missing end date and time",IF($H54&lt;=$G54,"Invalid time range",IF($J54="","Missing status",IF($L54="","Missing submitted date","Ready")))))))))))</f>
        <v/>
      </c>
    </row>
    <row r="55">
      <c r="A55" s="17" t="n"/>
      <c r="B55" s="17" t="n"/>
      <c r="C55" s="5">
        <f>IF($B55="","",IFERROR(INDEX(tblEquipment[Equipment Name],MATCH($B55,tblEquipment[Equipment ID],0)),"Equipment ID not found"))</f>
        <v/>
      </c>
      <c r="D55" s="17" t="n"/>
      <c r="E55" s="18" t="n"/>
      <c r="F55" s="18" t="n"/>
      <c r="G55" s="28" t="n"/>
      <c r="H55" s="28" t="n"/>
      <c r="I55" s="20">
        <f>IF(OR($G55="",$H55="",$H55&lt;=$G55),"",($H55-$G55)*24)</f>
        <v/>
      </c>
      <c r="J55" s="17" t="n"/>
      <c r="K55" s="17" t="n"/>
      <c r="L55" s="27" t="n"/>
      <c r="M55" s="18" t="n"/>
      <c r="N55" s="21">
        <f>IF(OR($A55="",$B55="",$G55="",$H55=""),"",IF($H55&lt;=$G55,"Invalid time",IF(SUMPRODUCT(($B$5:$B$204=$B55)*($G$5:$G$204&lt;$H55)*($H$5:$H$204&gt;$G55)*(ROW($A$5:$A$204)&lt;&gt;ROW())*($A$5:$A$204&lt;&gt;"")*($J$5:$J$204&lt;&gt;"Canceled")*($J$5:$J$204&lt;&gt;"Declined")*($J$5:$J$204&lt;&gt;"Completed"))&gt;0,"Conflict","Clear")))</f>
        <v/>
      </c>
      <c r="O55" s="21">
        <f>IF($B55="","",IFERROR(IF(INDEX(tblEquipment[Availability Status],MATCH($B55,tblEquipment[Equipment ID],0))&lt;&gt;"Available","Equipment unavailable",IF(OR($G55="",$H55=""),"",IF(AND(INDEX(tblEquipment[Maintenance Start],MATCH($B55,tblEquipment[Equipment ID],0))&lt;&gt;"",INDEX(tblEquipment[Maintenance End],MATCH($B55,tblEquipment[Equipment ID],0))&lt;&gt;"",$G55&lt;INDEX(tblEquipment[Maintenance End],MATCH($B55,tblEquipment[Equipment ID],0)),$H55&gt;INDEX(tblEquipment[Maintenance Start],MATCH($B55,tblEquipment[Equipment ID],0))),"Maintenance overlap","Available"))),"Equipment ID not found"))</f>
        <v/>
      </c>
      <c r="P55" s="21">
        <f>IF(OR($A55="",$G55="",$H55="",$J55="",Dashboard!$B$3=""),"",IF(AND($J55="Checked Out",$H55&lt;Dashboard!$B$3),"Overdue",IF(AND(OR($J55="Approved",$J55="Checked Out"),$G55&gt;=Dashboard!$B$3,$G55&lt;Dashboard!$B$3+2),"Starts by tomorrow",IF(AND($J55="Requested",$G55&lt;Dashboard!$B$3),"Past start—review",""))))</f>
        <v/>
      </c>
      <c r="Q55" s="21">
        <f>IF(COUNTA($A55:$P55)=0,"",IF($A55="","Missing reservation ID",IF(COUNTIF($A$5:$A$204,$A55)&gt;1,"Duplicate reservation ID",IF($B55="","Missing equipment ID",IF($D55="","Missing requester name",IF($F55="","Missing purpose",IF($G55="","Missing start date and time",IF($H55="","Missing end date and time",IF($H55&lt;=$G55,"Invalid time range",IF($J55="","Missing status",IF($L55="","Missing submitted date","Ready")))))))))))</f>
        <v/>
      </c>
    </row>
    <row r="56">
      <c r="A56" s="17" t="n"/>
      <c r="B56" s="17" t="n"/>
      <c r="C56" s="5">
        <f>IF($B56="","",IFERROR(INDEX(tblEquipment[Equipment Name],MATCH($B56,tblEquipment[Equipment ID],0)),"Equipment ID not found"))</f>
        <v/>
      </c>
      <c r="D56" s="17" t="n"/>
      <c r="E56" s="18" t="n"/>
      <c r="F56" s="18" t="n"/>
      <c r="G56" s="28" t="n"/>
      <c r="H56" s="28" t="n"/>
      <c r="I56" s="20">
        <f>IF(OR($G56="",$H56="",$H56&lt;=$G56),"",($H56-$G56)*24)</f>
        <v/>
      </c>
      <c r="J56" s="17" t="n"/>
      <c r="K56" s="17" t="n"/>
      <c r="L56" s="27" t="n"/>
      <c r="M56" s="18" t="n"/>
      <c r="N56" s="21">
        <f>IF(OR($A56="",$B56="",$G56="",$H56=""),"",IF($H56&lt;=$G56,"Invalid time",IF(SUMPRODUCT(($B$5:$B$204=$B56)*($G$5:$G$204&lt;$H56)*($H$5:$H$204&gt;$G56)*(ROW($A$5:$A$204)&lt;&gt;ROW())*($A$5:$A$204&lt;&gt;"")*($J$5:$J$204&lt;&gt;"Canceled")*($J$5:$J$204&lt;&gt;"Declined")*($J$5:$J$204&lt;&gt;"Completed"))&gt;0,"Conflict","Clear")))</f>
        <v/>
      </c>
      <c r="O56" s="21">
        <f>IF($B56="","",IFERROR(IF(INDEX(tblEquipment[Availability Status],MATCH($B56,tblEquipment[Equipment ID],0))&lt;&gt;"Available","Equipment unavailable",IF(OR($G56="",$H56=""),"",IF(AND(INDEX(tblEquipment[Maintenance Start],MATCH($B56,tblEquipment[Equipment ID],0))&lt;&gt;"",INDEX(tblEquipment[Maintenance End],MATCH($B56,tblEquipment[Equipment ID],0))&lt;&gt;"",$G56&lt;INDEX(tblEquipment[Maintenance End],MATCH($B56,tblEquipment[Equipment ID],0)),$H56&gt;INDEX(tblEquipment[Maintenance Start],MATCH($B56,tblEquipment[Equipment ID],0))),"Maintenance overlap","Available"))),"Equipment ID not found"))</f>
        <v/>
      </c>
      <c r="P56" s="21">
        <f>IF(OR($A56="",$G56="",$H56="",$J56="",Dashboard!$B$3=""),"",IF(AND($J56="Checked Out",$H56&lt;Dashboard!$B$3),"Overdue",IF(AND(OR($J56="Approved",$J56="Checked Out"),$G56&gt;=Dashboard!$B$3,$G56&lt;Dashboard!$B$3+2),"Starts by tomorrow",IF(AND($J56="Requested",$G56&lt;Dashboard!$B$3),"Past start—review",""))))</f>
        <v/>
      </c>
      <c r="Q56" s="21">
        <f>IF(COUNTA($A56:$P56)=0,"",IF($A56="","Missing reservation ID",IF(COUNTIF($A$5:$A$204,$A56)&gt;1,"Duplicate reservation ID",IF($B56="","Missing equipment ID",IF($D56="","Missing requester name",IF($F56="","Missing purpose",IF($G56="","Missing start date and time",IF($H56="","Missing end date and time",IF($H56&lt;=$G56,"Invalid time range",IF($J56="","Missing status",IF($L56="","Missing submitted date","Ready")))))))))))</f>
        <v/>
      </c>
    </row>
    <row r="57">
      <c r="A57" s="17" t="n"/>
      <c r="B57" s="17" t="n"/>
      <c r="C57" s="5">
        <f>IF($B57="","",IFERROR(INDEX(tblEquipment[Equipment Name],MATCH($B57,tblEquipment[Equipment ID],0)),"Equipment ID not found"))</f>
        <v/>
      </c>
      <c r="D57" s="17" t="n"/>
      <c r="E57" s="18" t="n"/>
      <c r="F57" s="18" t="n"/>
      <c r="G57" s="28" t="n"/>
      <c r="H57" s="28" t="n"/>
      <c r="I57" s="20">
        <f>IF(OR($G57="",$H57="",$H57&lt;=$G57),"",($H57-$G57)*24)</f>
        <v/>
      </c>
      <c r="J57" s="17" t="n"/>
      <c r="K57" s="17" t="n"/>
      <c r="L57" s="27" t="n"/>
      <c r="M57" s="18" t="n"/>
      <c r="N57" s="21">
        <f>IF(OR($A57="",$B57="",$G57="",$H57=""),"",IF($H57&lt;=$G57,"Invalid time",IF(SUMPRODUCT(($B$5:$B$204=$B57)*($G$5:$G$204&lt;$H57)*($H$5:$H$204&gt;$G57)*(ROW($A$5:$A$204)&lt;&gt;ROW())*($A$5:$A$204&lt;&gt;"")*($J$5:$J$204&lt;&gt;"Canceled")*($J$5:$J$204&lt;&gt;"Declined")*($J$5:$J$204&lt;&gt;"Completed"))&gt;0,"Conflict","Clear")))</f>
        <v/>
      </c>
      <c r="O57" s="21">
        <f>IF($B57="","",IFERROR(IF(INDEX(tblEquipment[Availability Status],MATCH($B57,tblEquipment[Equipment ID],0))&lt;&gt;"Available","Equipment unavailable",IF(OR($G57="",$H57=""),"",IF(AND(INDEX(tblEquipment[Maintenance Start],MATCH($B57,tblEquipment[Equipment ID],0))&lt;&gt;"",INDEX(tblEquipment[Maintenance End],MATCH($B57,tblEquipment[Equipment ID],0))&lt;&gt;"",$G57&lt;INDEX(tblEquipment[Maintenance End],MATCH($B57,tblEquipment[Equipment ID],0)),$H57&gt;INDEX(tblEquipment[Maintenance Start],MATCH($B57,tblEquipment[Equipment ID],0))),"Maintenance overlap","Available"))),"Equipment ID not found"))</f>
        <v/>
      </c>
      <c r="P57" s="21">
        <f>IF(OR($A57="",$G57="",$H57="",$J57="",Dashboard!$B$3=""),"",IF(AND($J57="Checked Out",$H57&lt;Dashboard!$B$3),"Overdue",IF(AND(OR($J57="Approved",$J57="Checked Out"),$G57&gt;=Dashboard!$B$3,$G57&lt;Dashboard!$B$3+2),"Starts by tomorrow",IF(AND($J57="Requested",$G57&lt;Dashboard!$B$3),"Past start—review",""))))</f>
        <v/>
      </c>
      <c r="Q57" s="21">
        <f>IF(COUNTA($A57:$P57)=0,"",IF($A57="","Missing reservation ID",IF(COUNTIF($A$5:$A$204,$A57)&gt;1,"Duplicate reservation ID",IF($B57="","Missing equipment ID",IF($D57="","Missing requester name",IF($F57="","Missing purpose",IF($G57="","Missing start date and time",IF($H57="","Missing end date and time",IF($H57&lt;=$G57,"Invalid time range",IF($J57="","Missing status",IF($L57="","Missing submitted date","Ready")))))))))))</f>
        <v/>
      </c>
    </row>
    <row r="58">
      <c r="A58" s="17" t="n"/>
      <c r="B58" s="17" t="n"/>
      <c r="C58" s="5">
        <f>IF($B58="","",IFERROR(INDEX(tblEquipment[Equipment Name],MATCH($B58,tblEquipment[Equipment ID],0)),"Equipment ID not found"))</f>
        <v/>
      </c>
      <c r="D58" s="17" t="n"/>
      <c r="E58" s="18" t="n"/>
      <c r="F58" s="18" t="n"/>
      <c r="G58" s="28" t="n"/>
      <c r="H58" s="28" t="n"/>
      <c r="I58" s="20">
        <f>IF(OR($G58="",$H58="",$H58&lt;=$G58),"",($H58-$G58)*24)</f>
        <v/>
      </c>
      <c r="J58" s="17" t="n"/>
      <c r="K58" s="17" t="n"/>
      <c r="L58" s="27" t="n"/>
      <c r="M58" s="18" t="n"/>
      <c r="N58" s="21">
        <f>IF(OR($A58="",$B58="",$G58="",$H58=""),"",IF($H58&lt;=$G58,"Invalid time",IF(SUMPRODUCT(($B$5:$B$204=$B58)*($G$5:$G$204&lt;$H58)*($H$5:$H$204&gt;$G58)*(ROW($A$5:$A$204)&lt;&gt;ROW())*($A$5:$A$204&lt;&gt;"")*($J$5:$J$204&lt;&gt;"Canceled")*($J$5:$J$204&lt;&gt;"Declined")*($J$5:$J$204&lt;&gt;"Completed"))&gt;0,"Conflict","Clear")))</f>
        <v/>
      </c>
      <c r="O58" s="21">
        <f>IF($B58="","",IFERROR(IF(INDEX(tblEquipment[Availability Status],MATCH($B58,tblEquipment[Equipment ID],0))&lt;&gt;"Available","Equipment unavailable",IF(OR($G58="",$H58=""),"",IF(AND(INDEX(tblEquipment[Maintenance Start],MATCH($B58,tblEquipment[Equipment ID],0))&lt;&gt;"",INDEX(tblEquipment[Maintenance End],MATCH($B58,tblEquipment[Equipment ID],0))&lt;&gt;"",$G58&lt;INDEX(tblEquipment[Maintenance End],MATCH($B58,tblEquipment[Equipment ID],0)),$H58&gt;INDEX(tblEquipment[Maintenance Start],MATCH($B58,tblEquipment[Equipment ID],0))),"Maintenance overlap","Available"))),"Equipment ID not found"))</f>
        <v/>
      </c>
      <c r="P58" s="21">
        <f>IF(OR($A58="",$G58="",$H58="",$J58="",Dashboard!$B$3=""),"",IF(AND($J58="Checked Out",$H58&lt;Dashboard!$B$3),"Overdue",IF(AND(OR($J58="Approved",$J58="Checked Out"),$G58&gt;=Dashboard!$B$3,$G58&lt;Dashboard!$B$3+2),"Starts by tomorrow",IF(AND($J58="Requested",$G58&lt;Dashboard!$B$3),"Past start—review",""))))</f>
        <v/>
      </c>
      <c r="Q58" s="21">
        <f>IF(COUNTA($A58:$P58)=0,"",IF($A58="","Missing reservation ID",IF(COUNTIF($A$5:$A$204,$A58)&gt;1,"Duplicate reservation ID",IF($B58="","Missing equipment ID",IF($D58="","Missing requester name",IF($F58="","Missing purpose",IF($G58="","Missing start date and time",IF($H58="","Missing end date and time",IF($H58&lt;=$G58,"Invalid time range",IF($J58="","Missing status",IF($L58="","Missing submitted date","Ready")))))))))))</f>
        <v/>
      </c>
    </row>
    <row r="59">
      <c r="A59" s="17" t="n"/>
      <c r="B59" s="17" t="n"/>
      <c r="C59" s="5">
        <f>IF($B59="","",IFERROR(INDEX(tblEquipment[Equipment Name],MATCH($B59,tblEquipment[Equipment ID],0)),"Equipment ID not found"))</f>
        <v/>
      </c>
      <c r="D59" s="17" t="n"/>
      <c r="E59" s="18" t="n"/>
      <c r="F59" s="18" t="n"/>
      <c r="G59" s="28" t="n"/>
      <c r="H59" s="28" t="n"/>
      <c r="I59" s="20">
        <f>IF(OR($G59="",$H59="",$H59&lt;=$G59),"",($H59-$G59)*24)</f>
        <v/>
      </c>
      <c r="J59" s="17" t="n"/>
      <c r="K59" s="17" t="n"/>
      <c r="L59" s="27" t="n"/>
      <c r="M59" s="18" t="n"/>
      <c r="N59" s="21">
        <f>IF(OR($A59="",$B59="",$G59="",$H59=""),"",IF($H59&lt;=$G59,"Invalid time",IF(SUMPRODUCT(($B$5:$B$204=$B59)*($G$5:$G$204&lt;$H59)*($H$5:$H$204&gt;$G59)*(ROW($A$5:$A$204)&lt;&gt;ROW())*($A$5:$A$204&lt;&gt;"")*($J$5:$J$204&lt;&gt;"Canceled")*($J$5:$J$204&lt;&gt;"Declined")*($J$5:$J$204&lt;&gt;"Completed"))&gt;0,"Conflict","Clear")))</f>
        <v/>
      </c>
      <c r="O59" s="21">
        <f>IF($B59="","",IFERROR(IF(INDEX(tblEquipment[Availability Status],MATCH($B59,tblEquipment[Equipment ID],0))&lt;&gt;"Available","Equipment unavailable",IF(OR($G59="",$H59=""),"",IF(AND(INDEX(tblEquipment[Maintenance Start],MATCH($B59,tblEquipment[Equipment ID],0))&lt;&gt;"",INDEX(tblEquipment[Maintenance End],MATCH($B59,tblEquipment[Equipment ID],0))&lt;&gt;"",$G59&lt;INDEX(tblEquipment[Maintenance End],MATCH($B59,tblEquipment[Equipment ID],0)),$H59&gt;INDEX(tblEquipment[Maintenance Start],MATCH($B59,tblEquipment[Equipment ID],0))),"Maintenance overlap","Available"))),"Equipment ID not found"))</f>
        <v/>
      </c>
      <c r="P59" s="21">
        <f>IF(OR($A59="",$G59="",$H59="",$J59="",Dashboard!$B$3=""),"",IF(AND($J59="Checked Out",$H59&lt;Dashboard!$B$3),"Overdue",IF(AND(OR($J59="Approved",$J59="Checked Out"),$G59&gt;=Dashboard!$B$3,$G59&lt;Dashboard!$B$3+2),"Starts by tomorrow",IF(AND($J59="Requested",$G59&lt;Dashboard!$B$3),"Past start—review",""))))</f>
        <v/>
      </c>
      <c r="Q59" s="21">
        <f>IF(COUNTA($A59:$P59)=0,"",IF($A59="","Missing reservation ID",IF(COUNTIF($A$5:$A$204,$A59)&gt;1,"Duplicate reservation ID",IF($B59="","Missing equipment ID",IF($D59="","Missing requester name",IF($F59="","Missing purpose",IF($G59="","Missing start date and time",IF($H59="","Missing end date and time",IF($H59&lt;=$G59,"Invalid time range",IF($J59="","Missing status",IF($L59="","Missing submitted date","Ready")))))))))))</f>
        <v/>
      </c>
    </row>
    <row r="60">
      <c r="A60" s="17" t="n"/>
      <c r="B60" s="17" t="n"/>
      <c r="C60" s="5">
        <f>IF($B60="","",IFERROR(INDEX(tblEquipment[Equipment Name],MATCH($B60,tblEquipment[Equipment ID],0)),"Equipment ID not found"))</f>
        <v/>
      </c>
      <c r="D60" s="17" t="n"/>
      <c r="E60" s="18" t="n"/>
      <c r="F60" s="18" t="n"/>
      <c r="G60" s="28" t="n"/>
      <c r="H60" s="28" t="n"/>
      <c r="I60" s="20">
        <f>IF(OR($G60="",$H60="",$H60&lt;=$G60),"",($H60-$G60)*24)</f>
        <v/>
      </c>
      <c r="J60" s="17" t="n"/>
      <c r="K60" s="17" t="n"/>
      <c r="L60" s="27" t="n"/>
      <c r="M60" s="18" t="n"/>
      <c r="N60" s="21">
        <f>IF(OR($A60="",$B60="",$G60="",$H60=""),"",IF($H60&lt;=$G60,"Invalid time",IF(SUMPRODUCT(($B$5:$B$204=$B60)*($G$5:$G$204&lt;$H60)*($H$5:$H$204&gt;$G60)*(ROW($A$5:$A$204)&lt;&gt;ROW())*($A$5:$A$204&lt;&gt;"")*($J$5:$J$204&lt;&gt;"Canceled")*($J$5:$J$204&lt;&gt;"Declined")*($J$5:$J$204&lt;&gt;"Completed"))&gt;0,"Conflict","Clear")))</f>
        <v/>
      </c>
      <c r="O60" s="21">
        <f>IF($B60="","",IFERROR(IF(INDEX(tblEquipment[Availability Status],MATCH($B60,tblEquipment[Equipment ID],0))&lt;&gt;"Available","Equipment unavailable",IF(OR($G60="",$H60=""),"",IF(AND(INDEX(tblEquipment[Maintenance Start],MATCH($B60,tblEquipment[Equipment ID],0))&lt;&gt;"",INDEX(tblEquipment[Maintenance End],MATCH($B60,tblEquipment[Equipment ID],0))&lt;&gt;"",$G60&lt;INDEX(tblEquipment[Maintenance End],MATCH($B60,tblEquipment[Equipment ID],0)),$H60&gt;INDEX(tblEquipment[Maintenance Start],MATCH($B60,tblEquipment[Equipment ID],0))),"Maintenance overlap","Available"))),"Equipment ID not found"))</f>
        <v/>
      </c>
      <c r="P60" s="21">
        <f>IF(OR($A60="",$G60="",$H60="",$J60="",Dashboard!$B$3=""),"",IF(AND($J60="Checked Out",$H60&lt;Dashboard!$B$3),"Overdue",IF(AND(OR($J60="Approved",$J60="Checked Out"),$G60&gt;=Dashboard!$B$3,$G60&lt;Dashboard!$B$3+2),"Starts by tomorrow",IF(AND($J60="Requested",$G60&lt;Dashboard!$B$3),"Past start—review",""))))</f>
        <v/>
      </c>
      <c r="Q60" s="21">
        <f>IF(COUNTA($A60:$P60)=0,"",IF($A60="","Missing reservation ID",IF(COUNTIF($A$5:$A$204,$A60)&gt;1,"Duplicate reservation ID",IF($B60="","Missing equipment ID",IF($D60="","Missing requester name",IF($F60="","Missing purpose",IF($G60="","Missing start date and time",IF($H60="","Missing end date and time",IF($H60&lt;=$G60,"Invalid time range",IF($J60="","Missing status",IF($L60="","Missing submitted date","Ready")))))))))))</f>
        <v/>
      </c>
    </row>
    <row r="61">
      <c r="A61" s="17" t="n"/>
      <c r="B61" s="17" t="n"/>
      <c r="C61" s="5">
        <f>IF($B61="","",IFERROR(INDEX(tblEquipment[Equipment Name],MATCH($B61,tblEquipment[Equipment ID],0)),"Equipment ID not found"))</f>
        <v/>
      </c>
      <c r="D61" s="17" t="n"/>
      <c r="E61" s="18" t="n"/>
      <c r="F61" s="18" t="n"/>
      <c r="G61" s="28" t="n"/>
      <c r="H61" s="28" t="n"/>
      <c r="I61" s="20">
        <f>IF(OR($G61="",$H61="",$H61&lt;=$G61),"",($H61-$G61)*24)</f>
        <v/>
      </c>
      <c r="J61" s="17" t="n"/>
      <c r="K61" s="17" t="n"/>
      <c r="L61" s="27" t="n"/>
      <c r="M61" s="18" t="n"/>
      <c r="N61" s="21">
        <f>IF(OR($A61="",$B61="",$G61="",$H61=""),"",IF($H61&lt;=$G61,"Invalid time",IF(SUMPRODUCT(($B$5:$B$204=$B61)*($G$5:$G$204&lt;$H61)*($H$5:$H$204&gt;$G61)*(ROW($A$5:$A$204)&lt;&gt;ROW())*($A$5:$A$204&lt;&gt;"")*($J$5:$J$204&lt;&gt;"Canceled")*($J$5:$J$204&lt;&gt;"Declined")*($J$5:$J$204&lt;&gt;"Completed"))&gt;0,"Conflict","Clear")))</f>
        <v/>
      </c>
      <c r="O61" s="21">
        <f>IF($B61="","",IFERROR(IF(INDEX(tblEquipment[Availability Status],MATCH($B61,tblEquipment[Equipment ID],0))&lt;&gt;"Available","Equipment unavailable",IF(OR($G61="",$H61=""),"",IF(AND(INDEX(tblEquipment[Maintenance Start],MATCH($B61,tblEquipment[Equipment ID],0))&lt;&gt;"",INDEX(tblEquipment[Maintenance End],MATCH($B61,tblEquipment[Equipment ID],0))&lt;&gt;"",$G61&lt;INDEX(tblEquipment[Maintenance End],MATCH($B61,tblEquipment[Equipment ID],0)),$H61&gt;INDEX(tblEquipment[Maintenance Start],MATCH($B61,tblEquipment[Equipment ID],0))),"Maintenance overlap","Available"))),"Equipment ID not found"))</f>
        <v/>
      </c>
      <c r="P61" s="21">
        <f>IF(OR($A61="",$G61="",$H61="",$J61="",Dashboard!$B$3=""),"",IF(AND($J61="Checked Out",$H61&lt;Dashboard!$B$3),"Overdue",IF(AND(OR($J61="Approved",$J61="Checked Out"),$G61&gt;=Dashboard!$B$3,$G61&lt;Dashboard!$B$3+2),"Starts by tomorrow",IF(AND($J61="Requested",$G61&lt;Dashboard!$B$3),"Past start—review",""))))</f>
        <v/>
      </c>
      <c r="Q61" s="21">
        <f>IF(COUNTA($A61:$P61)=0,"",IF($A61="","Missing reservation ID",IF(COUNTIF($A$5:$A$204,$A61)&gt;1,"Duplicate reservation ID",IF($B61="","Missing equipment ID",IF($D61="","Missing requester name",IF($F61="","Missing purpose",IF($G61="","Missing start date and time",IF($H61="","Missing end date and time",IF($H61&lt;=$G61,"Invalid time range",IF($J61="","Missing status",IF($L61="","Missing submitted date","Ready")))))))))))</f>
        <v/>
      </c>
    </row>
    <row r="62">
      <c r="A62" s="17" t="n"/>
      <c r="B62" s="17" t="n"/>
      <c r="C62" s="5">
        <f>IF($B62="","",IFERROR(INDEX(tblEquipment[Equipment Name],MATCH($B62,tblEquipment[Equipment ID],0)),"Equipment ID not found"))</f>
        <v/>
      </c>
      <c r="D62" s="17" t="n"/>
      <c r="E62" s="18" t="n"/>
      <c r="F62" s="18" t="n"/>
      <c r="G62" s="28" t="n"/>
      <c r="H62" s="28" t="n"/>
      <c r="I62" s="20">
        <f>IF(OR($G62="",$H62="",$H62&lt;=$G62),"",($H62-$G62)*24)</f>
        <v/>
      </c>
      <c r="J62" s="17" t="n"/>
      <c r="K62" s="17" t="n"/>
      <c r="L62" s="27" t="n"/>
      <c r="M62" s="18" t="n"/>
      <c r="N62" s="21">
        <f>IF(OR($A62="",$B62="",$G62="",$H62=""),"",IF($H62&lt;=$G62,"Invalid time",IF(SUMPRODUCT(($B$5:$B$204=$B62)*($G$5:$G$204&lt;$H62)*($H$5:$H$204&gt;$G62)*(ROW($A$5:$A$204)&lt;&gt;ROW())*($A$5:$A$204&lt;&gt;"")*($J$5:$J$204&lt;&gt;"Canceled")*($J$5:$J$204&lt;&gt;"Declined")*($J$5:$J$204&lt;&gt;"Completed"))&gt;0,"Conflict","Clear")))</f>
        <v/>
      </c>
      <c r="O62" s="21">
        <f>IF($B62="","",IFERROR(IF(INDEX(tblEquipment[Availability Status],MATCH($B62,tblEquipment[Equipment ID],0))&lt;&gt;"Available","Equipment unavailable",IF(OR($G62="",$H62=""),"",IF(AND(INDEX(tblEquipment[Maintenance Start],MATCH($B62,tblEquipment[Equipment ID],0))&lt;&gt;"",INDEX(tblEquipment[Maintenance End],MATCH($B62,tblEquipment[Equipment ID],0))&lt;&gt;"",$G62&lt;INDEX(tblEquipment[Maintenance End],MATCH($B62,tblEquipment[Equipment ID],0)),$H62&gt;INDEX(tblEquipment[Maintenance Start],MATCH($B62,tblEquipment[Equipment ID],0))),"Maintenance overlap","Available"))),"Equipment ID not found"))</f>
        <v/>
      </c>
      <c r="P62" s="21">
        <f>IF(OR($A62="",$G62="",$H62="",$J62="",Dashboard!$B$3=""),"",IF(AND($J62="Checked Out",$H62&lt;Dashboard!$B$3),"Overdue",IF(AND(OR($J62="Approved",$J62="Checked Out"),$G62&gt;=Dashboard!$B$3,$G62&lt;Dashboard!$B$3+2),"Starts by tomorrow",IF(AND($J62="Requested",$G62&lt;Dashboard!$B$3),"Past start—review",""))))</f>
        <v/>
      </c>
      <c r="Q62" s="21">
        <f>IF(COUNTA($A62:$P62)=0,"",IF($A62="","Missing reservation ID",IF(COUNTIF($A$5:$A$204,$A62)&gt;1,"Duplicate reservation ID",IF($B62="","Missing equipment ID",IF($D62="","Missing requester name",IF($F62="","Missing purpose",IF($G62="","Missing start date and time",IF($H62="","Missing end date and time",IF($H62&lt;=$G62,"Invalid time range",IF($J62="","Missing status",IF($L62="","Missing submitted date","Ready")))))))))))</f>
        <v/>
      </c>
    </row>
    <row r="63">
      <c r="A63" s="17" t="n"/>
      <c r="B63" s="17" t="n"/>
      <c r="C63" s="5">
        <f>IF($B63="","",IFERROR(INDEX(tblEquipment[Equipment Name],MATCH($B63,tblEquipment[Equipment ID],0)),"Equipment ID not found"))</f>
        <v/>
      </c>
      <c r="D63" s="17" t="n"/>
      <c r="E63" s="18" t="n"/>
      <c r="F63" s="18" t="n"/>
      <c r="G63" s="28" t="n"/>
      <c r="H63" s="28" t="n"/>
      <c r="I63" s="20">
        <f>IF(OR($G63="",$H63="",$H63&lt;=$G63),"",($H63-$G63)*24)</f>
        <v/>
      </c>
      <c r="J63" s="17" t="n"/>
      <c r="K63" s="17" t="n"/>
      <c r="L63" s="27" t="n"/>
      <c r="M63" s="18" t="n"/>
      <c r="N63" s="21">
        <f>IF(OR($A63="",$B63="",$G63="",$H63=""),"",IF($H63&lt;=$G63,"Invalid time",IF(SUMPRODUCT(($B$5:$B$204=$B63)*($G$5:$G$204&lt;$H63)*($H$5:$H$204&gt;$G63)*(ROW($A$5:$A$204)&lt;&gt;ROW())*($A$5:$A$204&lt;&gt;"")*($J$5:$J$204&lt;&gt;"Canceled")*($J$5:$J$204&lt;&gt;"Declined")*($J$5:$J$204&lt;&gt;"Completed"))&gt;0,"Conflict","Clear")))</f>
        <v/>
      </c>
      <c r="O63" s="21">
        <f>IF($B63="","",IFERROR(IF(INDEX(tblEquipment[Availability Status],MATCH($B63,tblEquipment[Equipment ID],0))&lt;&gt;"Available","Equipment unavailable",IF(OR($G63="",$H63=""),"",IF(AND(INDEX(tblEquipment[Maintenance Start],MATCH($B63,tblEquipment[Equipment ID],0))&lt;&gt;"",INDEX(tblEquipment[Maintenance End],MATCH($B63,tblEquipment[Equipment ID],0))&lt;&gt;"",$G63&lt;INDEX(tblEquipment[Maintenance End],MATCH($B63,tblEquipment[Equipment ID],0)),$H63&gt;INDEX(tblEquipment[Maintenance Start],MATCH($B63,tblEquipment[Equipment ID],0))),"Maintenance overlap","Available"))),"Equipment ID not found"))</f>
        <v/>
      </c>
      <c r="P63" s="21">
        <f>IF(OR($A63="",$G63="",$H63="",$J63="",Dashboard!$B$3=""),"",IF(AND($J63="Checked Out",$H63&lt;Dashboard!$B$3),"Overdue",IF(AND(OR($J63="Approved",$J63="Checked Out"),$G63&gt;=Dashboard!$B$3,$G63&lt;Dashboard!$B$3+2),"Starts by tomorrow",IF(AND($J63="Requested",$G63&lt;Dashboard!$B$3),"Past start—review",""))))</f>
        <v/>
      </c>
      <c r="Q63" s="21">
        <f>IF(COUNTA($A63:$P63)=0,"",IF($A63="","Missing reservation ID",IF(COUNTIF($A$5:$A$204,$A63)&gt;1,"Duplicate reservation ID",IF($B63="","Missing equipment ID",IF($D63="","Missing requester name",IF($F63="","Missing purpose",IF($G63="","Missing start date and time",IF($H63="","Missing end date and time",IF($H63&lt;=$G63,"Invalid time range",IF($J63="","Missing status",IF($L63="","Missing submitted date","Ready")))))))))))</f>
        <v/>
      </c>
    </row>
    <row r="64">
      <c r="A64" s="17" t="n"/>
      <c r="B64" s="17" t="n"/>
      <c r="C64" s="5">
        <f>IF($B64="","",IFERROR(INDEX(tblEquipment[Equipment Name],MATCH($B64,tblEquipment[Equipment ID],0)),"Equipment ID not found"))</f>
        <v/>
      </c>
      <c r="D64" s="17" t="n"/>
      <c r="E64" s="18" t="n"/>
      <c r="F64" s="18" t="n"/>
      <c r="G64" s="28" t="n"/>
      <c r="H64" s="28" t="n"/>
      <c r="I64" s="20">
        <f>IF(OR($G64="",$H64="",$H64&lt;=$G64),"",($H64-$G64)*24)</f>
        <v/>
      </c>
      <c r="J64" s="17" t="n"/>
      <c r="K64" s="17" t="n"/>
      <c r="L64" s="27" t="n"/>
      <c r="M64" s="18" t="n"/>
      <c r="N64" s="21">
        <f>IF(OR($A64="",$B64="",$G64="",$H64=""),"",IF($H64&lt;=$G64,"Invalid time",IF(SUMPRODUCT(($B$5:$B$204=$B64)*($G$5:$G$204&lt;$H64)*($H$5:$H$204&gt;$G64)*(ROW($A$5:$A$204)&lt;&gt;ROW())*($A$5:$A$204&lt;&gt;"")*($J$5:$J$204&lt;&gt;"Canceled")*($J$5:$J$204&lt;&gt;"Declined")*($J$5:$J$204&lt;&gt;"Completed"))&gt;0,"Conflict","Clear")))</f>
        <v/>
      </c>
      <c r="O64" s="21">
        <f>IF($B64="","",IFERROR(IF(INDEX(tblEquipment[Availability Status],MATCH($B64,tblEquipment[Equipment ID],0))&lt;&gt;"Available","Equipment unavailable",IF(OR($G64="",$H64=""),"",IF(AND(INDEX(tblEquipment[Maintenance Start],MATCH($B64,tblEquipment[Equipment ID],0))&lt;&gt;"",INDEX(tblEquipment[Maintenance End],MATCH($B64,tblEquipment[Equipment ID],0))&lt;&gt;"",$G64&lt;INDEX(tblEquipment[Maintenance End],MATCH($B64,tblEquipment[Equipment ID],0)),$H64&gt;INDEX(tblEquipment[Maintenance Start],MATCH($B64,tblEquipment[Equipment ID],0))),"Maintenance overlap","Available"))),"Equipment ID not found"))</f>
        <v/>
      </c>
      <c r="P64" s="21">
        <f>IF(OR($A64="",$G64="",$H64="",$J64="",Dashboard!$B$3=""),"",IF(AND($J64="Checked Out",$H64&lt;Dashboard!$B$3),"Overdue",IF(AND(OR($J64="Approved",$J64="Checked Out"),$G64&gt;=Dashboard!$B$3,$G64&lt;Dashboard!$B$3+2),"Starts by tomorrow",IF(AND($J64="Requested",$G64&lt;Dashboard!$B$3),"Past start—review",""))))</f>
        <v/>
      </c>
      <c r="Q64" s="21">
        <f>IF(COUNTA($A64:$P64)=0,"",IF($A64="","Missing reservation ID",IF(COUNTIF($A$5:$A$204,$A64)&gt;1,"Duplicate reservation ID",IF($B64="","Missing equipment ID",IF($D64="","Missing requester name",IF($F64="","Missing purpose",IF($G64="","Missing start date and time",IF($H64="","Missing end date and time",IF($H64&lt;=$G64,"Invalid time range",IF($J64="","Missing status",IF($L64="","Missing submitted date","Ready")))))))))))</f>
        <v/>
      </c>
    </row>
    <row r="65">
      <c r="A65" s="17" t="n"/>
      <c r="B65" s="17" t="n"/>
      <c r="C65" s="5">
        <f>IF($B65="","",IFERROR(INDEX(tblEquipment[Equipment Name],MATCH($B65,tblEquipment[Equipment ID],0)),"Equipment ID not found"))</f>
        <v/>
      </c>
      <c r="D65" s="17" t="n"/>
      <c r="E65" s="18" t="n"/>
      <c r="F65" s="18" t="n"/>
      <c r="G65" s="28" t="n"/>
      <c r="H65" s="28" t="n"/>
      <c r="I65" s="20">
        <f>IF(OR($G65="",$H65="",$H65&lt;=$G65),"",($H65-$G65)*24)</f>
        <v/>
      </c>
      <c r="J65" s="17" t="n"/>
      <c r="K65" s="17" t="n"/>
      <c r="L65" s="27" t="n"/>
      <c r="M65" s="18" t="n"/>
      <c r="N65" s="21">
        <f>IF(OR($A65="",$B65="",$G65="",$H65=""),"",IF($H65&lt;=$G65,"Invalid time",IF(SUMPRODUCT(($B$5:$B$204=$B65)*($G$5:$G$204&lt;$H65)*($H$5:$H$204&gt;$G65)*(ROW($A$5:$A$204)&lt;&gt;ROW())*($A$5:$A$204&lt;&gt;"")*($J$5:$J$204&lt;&gt;"Canceled")*($J$5:$J$204&lt;&gt;"Declined")*($J$5:$J$204&lt;&gt;"Completed"))&gt;0,"Conflict","Clear")))</f>
        <v/>
      </c>
      <c r="O65" s="21">
        <f>IF($B65="","",IFERROR(IF(INDEX(tblEquipment[Availability Status],MATCH($B65,tblEquipment[Equipment ID],0))&lt;&gt;"Available","Equipment unavailable",IF(OR($G65="",$H65=""),"",IF(AND(INDEX(tblEquipment[Maintenance Start],MATCH($B65,tblEquipment[Equipment ID],0))&lt;&gt;"",INDEX(tblEquipment[Maintenance End],MATCH($B65,tblEquipment[Equipment ID],0))&lt;&gt;"",$G65&lt;INDEX(tblEquipment[Maintenance End],MATCH($B65,tblEquipment[Equipment ID],0)),$H65&gt;INDEX(tblEquipment[Maintenance Start],MATCH($B65,tblEquipment[Equipment ID],0))),"Maintenance overlap","Available"))),"Equipment ID not found"))</f>
        <v/>
      </c>
      <c r="P65" s="21">
        <f>IF(OR($A65="",$G65="",$H65="",$J65="",Dashboard!$B$3=""),"",IF(AND($J65="Checked Out",$H65&lt;Dashboard!$B$3),"Overdue",IF(AND(OR($J65="Approved",$J65="Checked Out"),$G65&gt;=Dashboard!$B$3,$G65&lt;Dashboard!$B$3+2),"Starts by tomorrow",IF(AND($J65="Requested",$G65&lt;Dashboard!$B$3),"Past start—review",""))))</f>
        <v/>
      </c>
      <c r="Q65" s="21">
        <f>IF(COUNTA($A65:$P65)=0,"",IF($A65="","Missing reservation ID",IF(COUNTIF($A$5:$A$204,$A65)&gt;1,"Duplicate reservation ID",IF($B65="","Missing equipment ID",IF($D65="","Missing requester name",IF($F65="","Missing purpose",IF($G65="","Missing start date and time",IF($H65="","Missing end date and time",IF($H65&lt;=$G65,"Invalid time range",IF($J65="","Missing status",IF($L65="","Missing submitted date","Ready")))))))))))</f>
        <v/>
      </c>
    </row>
    <row r="66">
      <c r="A66" s="17" t="n"/>
      <c r="B66" s="17" t="n"/>
      <c r="C66" s="5">
        <f>IF($B66="","",IFERROR(INDEX(tblEquipment[Equipment Name],MATCH($B66,tblEquipment[Equipment ID],0)),"Equipment ID not found"))</f>
        <v/>
      </c>
      <c r="D66" s="17" t="n"/>
      <c r="E66" s="18" t="n"/>
      <c r="F66" s="18" t="n"/>
      <c r="G66" s="28" t="n"/>
      <c r="H66" s="28" t="n"/>
      <c r="I66" s="20">
        <f>IF(OR($G66="",$H66="",$H66&lt;=$G66),"",($H66-$G66)*24)</f>
        <v/>
      </c>
      <c r="J66" s="17" t="n"/>
      <c r="K66" s="17" t="n"/>
      <c r="L66" s="27" t="n"/>
      <c r="M66" s="18" t="n"/>
      <c r="N66" s="21">
        <f>IF(OR($A66="",$B66="",$G66="",$H66=""),"",IF($H66&lt;=$G66,"Invalid time",IF(SUMPRODUCT(($B$5:$B$204=$B66)*($G$5:$G$204&lt;$H66)*($H$5:$H$204&gt;$G66)*(ROW($A$5:$A$204)&lt;&gt;ROW())*($A$5:$A$204&lt;&gt;"")*($J$5:$J$204&lt;&gt;"Canceled")*($J$5:$J$204&lt;&gt;"Declined")*($J$5:$J$204&lt;&gt;"Completed"))&gt;0,"Conflict","Clear")))</f>
        <v/>
      </c>
      <c r="O66" s="21">
        <f>IF($B66="","",IFERROR(IF(INDEX(tblEquipment[Availability Status],MATCH($B66,tblEquipment[Equipment ID],0))&lt;&gt;"Available","Equipment unavailable",IF(OR($G66="",$H66=""),"",IF(AND(INDEX(tblEquipment[Maintenance Start],MATCH($B66,tblEquipment[Equipment ID],0))&lt;&gt;"",INDEX(tblEquipment[Maintenance End],MATCH($B66,tblEquipment[Equipment ID],0))&lt;&gt;"",$G66&lt;INDEX(tblEquipment[Maintenance End],MATCH($B66,tblEquipment[Equipment ID],0)),$H66&gt;INDEX(tblEquipment[Maintenance Start],MATCH($B66,tblEquipment[Equipment ID],0))),"Maintenance overlap","Available"))),"Equipment ID not found"))</f>
        <v/>
      </c>
      <c r="P66" s="21">
        <f>IF(OR($A66="",$G66="",$H66="",$J66="",Dashboard!$B$3=""),"",IF(AND($J66="Checked Out",$H66&lt;Dashboard!$B$3),"Overdue",IF(AND(OR($J66="Approved",$J66="Checked Out"),$G66&gt;=Dashboard!$B$3,$G66&lt;Dashboard!$B$3+2),"Starts by tomorrow",IF(AND($J66="Requested",$G66&lt;Dashboard!$B$3),"Past start—review",""))))</f>
        <v/>
      </c>
      <c r="Q66" s="21">
        <f>IF(COUNTA($A66:$P66)=0,"",IF($A66="","Missing reservation ID",IF(COUNTIF($A$5:$A$204,$A66)&gt;1,"Duplicate reservation ID",IF($B66="","Missing equipment ID",IF($D66="","Missing requester name",IF($F66="","Missing purpose",IF($G66="","Missing start date and time",IF($H66="","Missing end date and time",IF($H66&lt;=$G66,"Invalid time range",IF($J66="","Missing status",IF($L66="","Missing submitted date","Ready")))))))))))</f>
        <v/>
      </c>
    </row>
    <row r="67">
      <c r="A67" s="17" t="n"/>
      <c r="B67" s="17" t="n"/>
      <c r="C67" s="5">
        <f>IF($B67="","",IFERROR(INDEX(tblEquipment[Equipment Name],MATCH($B67,tblEquipment[Equipment ID],0)),"Equipment ID not found"))</f>
        <v/>
      </c>
      <c r="D67" s="17" t="n"/>
      <c r="E67" s="18" t="n"/>
      <c r="F67" s="18" t="n"/>
      <c r="G67" s="28" t="n"/>
      <c r="H67" s="28" t="n"/>
      <c r="I67" s="20">
        <f>IF(OR($G67="",$H67="",$H67&lt;=$G67),"",($H67-$G67)*24)</f>
        <v/>
      </c>
      <c r="J67" s="17" t="n"/>
      <c r="K67" s="17" t="n"/>
      <c r="L67" s="27" t="n"/>
      <c r="M67" s="18" t="n"/>
      <c r="N67" s="21">
        <f>IF(OR($A67="",$B67="",$G67="",$H67=""),"",IF($H67&lt;=$G67,"Invalid time",IF(SUMPRODUCT(($B$5:$B$204=$B67)*($G$5:$G$204&lt;$H67)*($H$5:$H$204&gt;$G67)*(ROW($A$5:$A$204)&lt;&gt;ROW())*($A$5:$A$204&lt;&gt;"")*($J$5:$J$204&lt;&gt;"Canceled")*($J$5:$J$204&lt;&gt;"Declined")*($J$5:$J$204&lt;&gt;"Completed"))&gt;0,"Conflict","Clear")))</f>
        <v/>
      </c>
      <c r="O67" s="21">
        <f>IF($B67="","",IFERROR(IF(INDEX(tblEquipment[Availability Status],MATCH($B67,tblEquipment[Equipment ID],0))&lt;&gt;"Available","Equipment unavailable",IF(OR($G67="",$H67=""),"",IF(AND(INDEX(tblEquipment[Maintenance Start],MATCH($B67,tblEquipment[Equipment ID],0))&lt;&gt;"",INDEX(tblEquipment[Maintenance End],MATCH($B67,tblEquipment[Equipment ID],0))&lt;&gt;"",$G67&lt;INDEX(tblEquipment[Maintenance End],MATCH($B67,tblEquipment[Equipment ID],0)),$H67&gt;INDEX(tblEquipment[Maintenance Start],MATCH($B67,tblEquipment[Equipment ID],0))),"Maintenance overlap","Available"))),"Equipment ID not found"))</f>
        <v/>
      </c>
      <c r="P67" s="21">
        <f>IF(OR($A67="",$G67="",$H67="",$J67="",Dashboard!$B$3=""),"",IF(AND($J67="Checked Out",$H67&lt;Dashboard!$B$3),"Overdue",IF(AND(OR($J67="Approved",$J67="Checked Out"),$G67&gt;=Dashboard!$B$3,$G67&lt;Dashboard!$B$3+2),"Starts by tomorrow",IF(AND($J67="Requested",$G67&lt;Dashboard!$B$3),"Past start—review",""))))</f>
        <v/>
      </c>
      <c r="Q67" s="21">
        <f>IF(COUNTA($A67:$P67)=0,"",IF($A67="","Missing reservation ID",IF(COUNTIF($A$5:$A$204,$A67)&gt;1,"Duplicate reservation ID",IF($B67="","Missing equipment ID",IF($D67="","Missing requester name",IF($F67="","Missing purpose",IF($G67="","Missing start date and time",IF($H67="","Missing end date and time",IF($H67&lt;=$G67,"Invalid time range",IF($J67="","Missing status",IF($L67="","Missing submitted date","Ready")))))))))))</f>
        <v/>
      </c>
    </row>
    <row r="68">
      <c r="A68" s="17" t="n"/>
      <c r="B68" s="17" t="n"/>
      <c r="C68" s="5">
        <f>IF($B68="","",IFERROR(INDEX(tblEquipment[Equipment Name],MATCH($B68,tblEquipment[Equipment ID],0)),"Equipment ID not found"))</f>
        <v/>
      </c>
      <c r="D68" s="17" t="n"/>
      <c r="E68" s="18" t="n"/>
      <c r="F68" s="18" t="n"/>
      <c r="G68" s="28" t="n"/>
      <c r="H68" s="28" t="n"/>
      <c r="I68" s="20">
        <f>IF(OR($G68="",$H68="",$H68&lt;=$G68),"",($H68-$G68)*24)</f>
        <v/>
      </c>
      <c r="J68" s="17" t="n"/>
      <c r="K68" s="17" t="n"/>
      <c r="L68" s="27" t="n"/>
      <c r="M68" s="18" t="n"/>
      <c r="N68" s="21">
        <f>IF(OR($A68="",$B68="",$G68="",$H68=""),"",IF($H68&lt;=$G68,"Invalid time",IF(SUMPRODUCT(($B$5:$B$204=$B68)*($G$5:$G$204&lt;$H68)*($H$5:$H$204&gt;$G68)*(ROW($A$5:$A$204)&lt;&gt;ROW())*($A$5:$A$204&lt;&gt;"")*($J$5:$J$204&lt;&gt;"Canceled")*($J$5:$J$204&lt;&gt;"Declined")*($J$5:$J$204&lt;&gt;"Completed"))&gt;0,"Conflict","Clear")))</f>
        <v/>
      </c>
      <c r="O68" s="21">
        <f>IF($B68="","",IFERROR(IF(INDEX(tblEquipment[Availability Status],MATCH($B68,tblEquipment[Equipment ID],0))&lt;&gt;"Available","Equipment unavailable",IF(OR($G68="",$H68=""),"",IF(AND(INDEX(tblEquipment[Maintenance Start],MATCH($B68,tblEquipment[Equipment ID],0))&lt;&gt;"",INDEX(tblEquipment[Maintenance End],MATCH($B68,tblEquipment[Equipment ID],0))&lt;&gt;"",$G68&lt;INDEX(tblEquipment[Maintenance End],MATCH($B68,tblEquipment[Equipment ID],0)),$H68&gt;INDEX(tblEquipment[Maintenance Start],MATCH($B68,tblEquipment[Equipment ID],0))),"Maintenance overlap","Available"))),"Equipment ID not found"))</f>
        <v/>
      </c>
      <c r="P68" s="21">
        <f>IF(OR($A68="",$G68="",$H68="",$J68="",Dashboard!$B$3=""),"",IF(AND($J68="Checked Out",$H68&lt;Dashboard!$B$3),"Overdue",IF(AND(OR($J68="Approved",$J68="Checked Out"),$G68&gt;=Dashboard!$B$3,$G68&lt;Dashboard!$B$3+2),"Starts by tomorrow",IF(AND($J68="Requested",$G68&lt;Dashboard!$B$3),"Past start—review",""))))</f>
        <v/>
      </c>
      <c r="Q68" s="21">
        <f>IF(COUNTA($A68:$P68)=0,"",IF($A68="","Missing reservation ID",IF(COUNTIF($A$5:$A$204,$A68)&gt;1,"Duplicate reservation ID",IF($B68="","Missing equipment ID",IF($D68="","Missing requester name",IF($F68="","Missing purpose",IF($G68="","Missing start date and time",IF($H68="","Missing end date and time",IF($H68&lt;=$G68,"Invalid time range",IF($J68="","Missing status",IF($L68="","Missing submitted date","Ready")))))))))))</f>
        <v/>
      </c>
    </row>
    <row r="69">
      <c r="A69" s="17" t="n"/>
      <c r="B69" s="17" t="n"/>
      <c r="C69" s="5">
        <f>IF($B69="","",IFERROR(INDEX(tblEquipment[Equipment Name],MATCH($B69,tblEquipment[Equipment ID],0)),"Equipment ID not found"))</f>
        <v/>
      </c>
      <c r="D69" s="17" t="n"/>
      <c r="E69" s="18" t="n"/>
      <c r="F69" s="18" t="n"/>
      <c r="G69" s="28" t="n"/>
      <c r="H69" s="28" t="n"/>
      <c r="I69" s="20">
        <f>IF(OR($G69="",$H69="",$H69&lt;=$G69),"",($H69-$G69)*24)</f>
        <v/>
      </c>
      <c r="J69" s="17" t="n"/>
      <c r="K69" s="17" t="n"/>
      <c r="L69" s="27" t="n"/>
      <c r="M69" s="18" t="n"/>
      <c r="N69" s="21">
        <f>IF(OR($A69="",$B69="",$G69="",$H69=""),"",IF($H69&lt;=$G69,"Invalid time",IF(SUMPRODUCT(($B$5:$B$204=$B69)*($G$5:$G$204&lt;$H69)*($H$5:$H$204&gt;$G69)*(ROW($A$5:$A$204)&lt;&gt;ROW())*($A$5:$A$204&lt;&gt;"")*($J$5:$J$204&lt;&gt;"Canceled")*($J$5:$J$204&lt;&gt;"Declined")*($J$5:$J$204&lt;&gt;"Completed"))&gt;0,"Conflict","Clear")))</f>
        <v/>
      </c>
      <c r="O69" s="21">
        <f>IF($B69="","",IFERROR(IF(INDEX(tblEquipment[Availability Status],MATCH($B69,tblEquipment[Equipment ID],0))&lt;&gt;"Available","Equipment unavailable",IF(OR($G69="",$H69=""),"",IF(AND(INDEX(tblEquipment[Maintenance Start],MATCH($B69,tblEquipment[Equipment ID],0))&lt;&gt;"",INDEX(tblEquipment[Maintenance End],MATCH($B69,tblEquipment[Equipment ID],0))&lt;&gt;"",$G69&lt;INDEX(tblEquipment[Maintenance End],MATCH($B69,tblEquipment[Equipment ID],0)),$H69&gt;INDEX(tblEquipment[Maintenance Start],MATCH($B69,tblEquipment[Equipment ID],0))),"Maintenance overlap","Available"))),"Equipment ID not found"))</f>
        <v/>
      </c>
      <c r="P69" s="21">
        <f>IF(OR($A69="",$G69="",$H69="",$J69="",Dashboard!$B$3=""),"",IF(AND($J69="Checked Out",$H69&lt;Dashboard!$B$3),"Overdue",IF(AND(OR($J69="Approved",$J69="Checked Out"),$G69&gt;=Dashboard!$B$3,$G69&lt;Dashboard!$B$3+2),"Starts by tomorrow",IF(AND($J69="Requested",$G69&lt;Dashboard!$B$3),"Past start—review",""))))</f>
        <v/>
      </c>
      <c r="Q69" s="21">
        <f>IF(COUNTA($A69:$P69)=0,"",IF($A69="","Missing reservation ID",IF(COUNTIF($A$5:$A$204,$A69)&gt;1,"Duplicate reservation ID",IF($B69="","Missing equipment ID",IF($D69="","Missing requester name",IF($F69="","Missing purpose",IF($G69="","Missing start date and time",IF($H69="","Missing end date and time",IF($H69&lt;=$G69,"Invalid time range",IF($J69="","Missing status",IF($L69="","Missing submitted date","Ready")))))))))))</f>
        <v/>
      </c>
    </row>
    <row r="70">
      <c r="A70" s="17" t="n"/>
      <c r="B70" s="17" t="n"/>
      <c r="C70" s="5">
        <f>IF($B70="","",IFERROR(INDEX(tblEquipment[Equipment Name],MATCH($B70,tblEquipment[Equipment ID],0)),"Equipment ID not found"))</f>
        <v/>
      </c>
      <c r="D70" s="17" t="n"/>
      <c r="E70" s="18" t="n"/>
      <c r="F70" s="18" t="n"/>
      <c r="G70" s="28" t="n"/>
      <c r="H70" s="28" t="n"/>
      <c r="I70" s="20">
        <f>IF(OR($G70="",$H70="",$H70&lt;=$G70),"",($H70-$G70)*24)</f>
        <v/>
      </c>
      <c r="J70" s="17" t="n"/>
      <c r="K70" s="17" t="n"/>
      <c r="L70" s="27" t="n"/>
      <c r="M70" s="18" t="n"/>
      <c r="N70" s="21">
        <f>IF(OR($A70="",$B70="",$G70="",$H70=""),"",IF($H70&lt;=$G70,"Invalid time",IF(SUMPRODUCT(($B$5:$B$204=$B70)*($G$5:$G$204&lt;$H70)*($H$5:$H$204&gt;$G70)*(ROW($A$5:$A$204)&lt;&gt;ROW())*($A$5:$A$204&lt;&gt;"")*($J$5:$J$204&lt;&gt;"Canceled")*($J$5:$J$204&lt;&gt;"Declined")*($J$5:$J$204&lt;&gt;"Completed"))&gt;0,"Conflict","Clear")))</f>
        <v/>
      </c>
      <c r="O70" s="21">
        <f>IF($B70="","",IFERROR(IF(INDEX(tblEquipment[Availability Status],MATCH($B70,tblEquipment[Equipment ID],0))&lt;&gt;"Available","Equipment unavailable",IF(OR($G70="",$H70=""),"",IF(AND(INDEX(tblEquipment[Maintenance Start],MATCH($B70,tblEquipment[Equipment ID],0))&lt;&gt;"",INDEX(tblEquipment[Maintenance End],MATCH($B70,tblEquipment[Equipment ID],0))&lt;&gt;"",$G70&lt;INDEX(tblEquipment[Maintenance End],MATCH($B70,tblEquipment[Equipment ID],0)),$H70&gt;INDEX(tblEquipment[Maintenance Start],MATCH($B70,tblEquipment[Equipment ID],0))),"Maintenance overlap","Available"))),"Equipment ID not found"))</f>
        <v/>
      </c>
      <c r="P70" s="21">
        <f>IF(OR($A70="",$G70="",$H70="",$J70="",Dashboard!$B$3=""),"",IF(AND($J70="Checked Out",$H70&lt;Dashboard!$B$3),"Overdue",IF(AND(OR($J70="Approved",$J70="Checked Out"),$G70&gt;=Dashboard!$B$3,$G70&lt;Dashboard!$B$3+2),"Starts by tomorrow",IF(AND($J70="Requested",$G70&lt;Dashboard!$B$3),"Past start—review",""))))</f>
        <v/>
      </c>
      <c r="Q70" s="21">
        <f>IF(COUNTA($A70:$P70)=0,"",IF($A70="","Missing reservation ID",IF(COUNTIF($A$5:$A$204,$A70)&gt;1,"Duplicate reservation ID",IF($B70="","Missing equipment ID",IF($D70="","Missing requester name",IF($F70="","Missing purpose",IF($G70="","Missing start date and time",IF($H70="","Missing end date and time",IF($H70&lt;=$G70,"Invalid time range",IF($J70="","Missing status",IF($L70="","Missing submitted date","Ready")))))))))))</f>
        <v/>
      </c>
    </row>
    <row r="71">
      <c r="A71" s="17" t="n"/>
      <c r="B71" s="17" t="n"/>
      <c r="C71" s="5">
        <f>IF($B71="","",IFERROR(INDEX(tblEquipment[Equipment Name],MATCH($B71,tblEquipment[Equipment ID],0)),"Equipment ID not found"))</f>
        <v/>
      </c>
      <c r="D71" s="17" t="n"/>
      <c r="E71" s="18" t="n"/>
      <c r="F71" s="18" t="n"/>
      <c r="G71" s="28" t="n"/>
      <c r="H71" s="28" t="n"/>
      <c r="I71" s="20">
        <f>IF(OR($G71="",$H71="",$H71&lt;=$G71),"",($H71-$G71)*24)</f>
        <v/>
      </c>
      <c r="J71" s="17" t="n"/>
      <c r="K71" s="17" t="n"/>
      <c r="L71" s="27" t="n"/>
      <c r="M71" s="18" t="n"/>
      <c r="N71" s="21">
        <f>IF(OR($A71="",$B71="",$G71="",$H71=""),"",IF($H71&lt;=$G71,"Invalid time",IF(SUMPRODUCT(($B$5:$B$204=$B71)*($G$5:$G$204&lt;$H71)*($H$5:$H$204&gt;$G71)*(ROW($A$5:$A$204)&lt;&gt;ROW())*($A$5:$A$204&lt;&gt;"")*($J$5:$J$204&lt;&gt;"Canceled")*($J$5:$J$204&lt;&gt;"Declined")*($J$5:$J$204&lt;&gt;"Completed"))&gt;0,"Conflict","Clear")))</f>
        <v/>
      </c>
      <c r="O71" s="21">
        <f>IF($B71="","",IFERROR(IF(INDEX(tblEquipment[Availability Status],MATCH($B71,tblEquipment[Equipment ID],0))&lt;&gt;"Available","Equipment unavailable",IF(OR($G71="",$H71=""),"",IF(AND(INDEX(tblEquipment[Maintenance Start],MATCH($B71,tblEquipment[Equipment ID],0))&lt;&gt;"",INDEX(tblEquipment[Maintenance End],MATCH($B71,tblEquipment[Equipment ID],0))&lt;&gt;"",$G71&lt;INDEX(tblEquipment[Maintenance End],MATCH($B71,tblEquipment[Equipment ID],0)),$H71&gt;INDEX(tblEquipment[Maintenance Start],MATCH($B71,tblEquipment[Equipment ID],0))),"Maintenance overlap","Available"))),"Equipment ID not found"))</f>
        <v/>
      </c>
      <c r="P71" s="21">
        <f>IF(OR($A71="",$G71="",$H71="",$J71="",Dashboard!$B$3=""),"",IF(AND($J71="Checked Out",$H71&lt;Dashboard!$B$3),"Overdue",IF(AND(OR($J71="Approved",$J71="Checked Out"),$G71&gt;=Dashboard!$B$3,$G71&lt;Dashboard!$B$3+2),"Starts by tomorrow",IF(AND($J71="Requested",$G71&lt;Dashboard!$B$3),"Past start—review",""))))</f>
        <v/>
      </c>
      <c r="Q71" s="21">
        <f>IF(COUNTA($A71:$P71)=0,"",IF($A71="","Missing reservation ID",IF(COUNTIF($A$5:$A$204,$A71)&gt;1,"Duplicate reservation ID",IF($B71="","Missing equipment ID",IF($D71="","Missing requester name",IF($F71="","Missing purpose",IF($G71="","Missing start date and time",IF($H71="","Missing end date and time",IF($H71&lt;=$G71,"Invalid time range",IF($J71="","Missing status",IF($L71="","Missing submitted date","Ready")))))))))))</f>
        <v/>
      </c>
    </row>
    <row r="72">
      <c r="A72" s="17" t="n"/>
      <c r="B72" s="17" t="n"/>
      <c r="C72" s="5">
        <f>IF($B72="","",IFERROR(INDEX(tblEquipment[Equipment Name],MATCH($B72,tblEquipment[Equipment ID],0)),"Equipment ID not found"))</f>
        <v/>
      </c>
      <c r="D72" s="17" t="n"/>
      <c r="E72" s="18" t="n"/>
      <c r="F72" s="18" t="n"/>
      <c r="G72" s="28" t="n"/>
      <c r="H72" s="28" t="n"/>
      <c r="I72" s="20">
        <f>IF(OR($G72="",$H72="",$H72&lt;=$G72),"",($H72-$G72)*24)</f>
        <v/>
      </c>
      <c r="J72" s="17" t="n"/>
      <c r="K72" s="17" t="n"/>
      <c r="L72" s="27" t="n"/>
      <c r="M72" s="18" t="n"/>
      <c r="N72" s="21">
        <f>IF(OR($A72="",$B72="",$G72="",$H72=""),"",IF($H72&lt;=$G72,"Invalid time",IF(SUMPRODUCT(($B$5:$B$204=$B72)*($G$5:$G$204&lt;$H72)*($H$5:$H$204&gt;$G72)*(ROW($A$5:$A$204)&lt;&gt;ROW())*($A$5:$A$204&lt;&gt;"")*($J$5:$J$204&lt;&gt;"Canceled")*($J$5:$J$204&lt;&gt;"Declined")*($J$5:$J$204&lt;&gt;"Completed"))&gt;0,"Conflict","Clear")))</f>
        <v/>
      </c>
      <c r="O72" s="21">
        <f>IF($B72="","",IFERROR(IF(INDEX(tblEquipment[Availability Status],MATCH($B72,tblEquipment[Equipment ID],0))&lt;&gt;"Available","Equipment unavailable",IF(OR($G72="",$H72=""),"",IF(AND(INDEX(tblEquipment[Maintenance Start],MATCH($B72,tblEquipment[Equipment ID],0))&lt;&gt;"",INDEX(tblEquipment[Maintenance End],MATCH($B72,tblEquipment[Equipment ID],0))&lt;&gt;"",$G72&lt;INDEX(tblEquipment[Maintenance End],MATCH($B72,tblEquipment[Equipment ID],0)),$H72&gt;INDEX(tblEquipment[Maintenance Start],MATCH($B72,tblEquipment[Equipment ID],0))),"Maintenance overlap","Available"))),"Equipment ID not found"))</f>
        <v/>
      </c>
      <c r="P72" s="21">
        <f>IF(OR($A72="",$G72="",$H72="",$J72="",Dashboard!$B$3=""),"",IF(AND($J72="Checked Out",$H72&lt;Dashboard!$B$3),"Overdue",IF(AND(OR($J72="Approved",$J72="Checked Out"),$G72&gt;=Dashboard!$B$3,$G72&lt;Dashboard!$B$3+2),"Starts by tomorrow",IF(AND($J72="Requested",$G72&lt;Dashboard!$B$3),"Past start—review",""))))</f>
        <v/>
      </c>
      <c r="Q72" s="21">
        <f>IF(COUNTA($A72:$P72)=0,"",IF($A72="","Missing reservation ID",IF(COUNTIF($A$5:$A$204,$A72)&gt;1,"Duplicate reservation ID",IF($B72="","Missing equipment ID",IF($D72="","Missing requester name",IF($F72="","Missing purpose",IF($G72="","Missing start date and time",IF($H72="","Missing end date and time",IF($H72&lt;=$G72,"Invalid time range",IF($J72="","Missing status",IF($L72="","Missing submitted date","Ready")))))))))))</f>
        <v/>
      </c>
    </row>
    <row r="73">
      <c r="A73" s="17" t="n"/>
      <c r="B73" s="17" t="n"/>
      <c r="C73" s="5">
        <f>IF($B73="","",IFERROR(INDEX(tblEquipment[Equipment Name],MATCH($B73,tblEquipment[Equipment ID],0)),"Equipment ID not found"))</f>
        <v/>
      </c>
      <c r="D73" s="17" t="n"/>
      <c r="E73" s="18" t="n"/>
      <c r="F73" s="18" t="n"/>
      <c r="G73" s="28" t="n"/>
      <c r="H73" s="28" t="n"/>
      <c r="I73" s="20">
        <f>IF(OR($G73="",$H73="",$H73&lt;=$G73),"",($H73-$G73)*24)</f>
        <v/>
      </c>
      <c r="J73" s="17" t="n"/>
      <c r="K73" s="17" t="n"/>
      <c r="L73" s="27" t="n"/>
      <c r="M73" s="18" t="n"/>
      <c r="N73" s="21">
        <f>IF(OR($A73="",$B73="",$G73="",$H73=""),"",IF($H73&lt;=$G73,"Invalid time",IF(SUMPRODUCT(($B$5:$B$204=$B73)*($G$5:$G$204&lt;$H73)*($H$5:$H$204&gt;$G73)*(ROW($A$5:$A$204)&lt;&gt;ROW())*($A$5:$A$204&lt;&gt;"")*($J$5:$J$204&lt;&gt;"Canceled")*($J$5:$J$204&lt;&gt;"Declined")*($J$5:$J$204&lt;&gt;"Completed"))&gt;0,"Conflict","Clear")))</f>
        <v/>
      </c>
      <c r="O73" s="21">
        <f>IF($B73="","",IFERROR(IF(INDEX(tblEquipment[Availability Status],MATCH($B73,tblEquipment[Equipment ID],0))&lt;&gt;"Available","Equipment unavailable",IF(OR($G73="",$H73=""),"",IF(AND(INDEX(tblEquipment[Maintenance Start],MATCH($B73,tblEquipment[Equipment ID],0))&lt;&gt;"",INDEX(tblEquipment[Maintenance End],MATCH($B73,tblEquipment[Equipment ID],0))&lt;&gt;"",$G73&lt;INDEX(tblEquipment[Maintenance End],MATCH($B73,tblEquipment[Equipment ID],0)),$H73&gt;INDEX(tblEquipment[Maintenance Start],MATCH($B73,tblEquipment[Equipment ID],0))),"Maintenance overlap","Available"))),"Equipment ID not found"))</f>
        <v/>
      </c>
      <c r="P73" s="21">
        <f>IF(OR($A73="",$G73="",$H73="",$J73="",Dashboard!$B$3=""),"",IF(AND($J73="Checked Out",$H73&lt;Dashboard!$B$3),"Overdue",IF(AND(OR($J73="Approved",$J73="Checked Out"),$G73&gt;=Dashboard!$B$3,$G73&lt;Dashboard!$B$3+2),"Starts by tomorrow",IF(AND($J73="Requested",$G73&lt;Dashboard!$B$3),"Past start—review",""))))</f>
        <v/>
      </c>
      <c r="Q73" s="21">
        <f>IF(COUNTA($A73:$P73)=0,"",IF($A73="","Missing reservation ID",IF(COUNTIF($A$5:$A$204,$A73)&gt;1,"Duplicate reservation ID",IF($B73="","Missing equipment ID",IF($D73="","Missing requester name",IF($F73="","Missing purpose",IF($G73="","Missing start date and time",IF($H73="","Missing end date and time",IF($H73&lt;=$G73,"Invalid time range",IF($J73="","Missing status",IF($L73="","Missing submitted date","Ready")))))))))))</f>
        <v/>
      </c>
    </row>
    <row r="74">
      <c r="A74" s="17" t="n"/>
      <c r="B74" s="17" t="n"/>
      <c r="C74" s="5">
        <f>IF($B74="","",IFERROR(INDEX(tblEquipment[Equipment Name],MATCH($B74,tblEquipment[Equipment ID],0)),"Equipment ID not found"))</f>
        <v/>
      </c>
      <c r="D74" s="17" t="n"/>
      <c r="E74" s="18" t="n"/>
      <c r="F74" s="18" t="n"/>
      <c r="G74" s="28" t="n"/>
      <c r="H74" s="28" t="n"/>
      <c r="I74" s="20">
        <f>IF(OR($G74="",$H74="",$H74&lt;=$G74),"",($H74-$G74)*24)</f>
        <v/>
      </c>
      <c r="J74" s="17" t="n"/>
      <c r="K74" s="17" t="n"/>
      <c r="L74" s="27" t="n"/>
      <c r="M74" s="18" t="n"/>
      <c r="N74" s="21">
        <f>IF(OR($A74="",$B74="",$G74="",$H74=""),"",IF($H74&lt;=$G74,"Invalid time",IF(SUMPRODUCT(($B$5:$B$204=$B74)*($G$5:$G$204&lt;$H74)*($H$5:$H$204&gt;$G74)*(ROW($A$5:$A$204)&lt;&gt;ROW())*($A$5:$A$204&lt;&gt;"")*($J$5:$J$204&lt;&gt;"Canceled")*($J$5:$J$204&lt;&gt;"Declined")*($J$5:$J$204&lt;&gt;"Completed"))&gt;0,"Conflict","Clear")))</f>
        <v/>
      </c>
      <c r="O74" s="21">
        <f>IF($B74="","",IFERROR(IF(INDEX(tblEquipment[Availability Status],MATCH($B74,tblEquipment[Equipment ID],0))&lt;&gt;"Available","Equipment unavailable",IF(OR($G74="",$H74=""),"",IF(AND(INDEX(tblEquipment[Maintenance Start],MATCH($B74,tblEquipment[Equipment ID],0))&lt;&gt;"",INDEX(tblEquipment[Maintenance End],MATCH($B74,tblEquipment[Equipment ID],0))&lt;&gt;"",$G74&lt;INDEX(tblEquipment[Maintenance End],MATCH($B74,tblEquipment[Equipment ID],0)),$H74&gt;INDEX(tblEquipment[Maintenance Start],MATCH($B74,tblEquipment[Equipment ID],0))),"Maintenance overlap","Available"))),"Equipment ID not found"))</f>
        <v/>
      </c>
      <c r="P74" s="21">
        <f>IF(OR($A74="",$G74="",$H74="",$J74="",Dashboard!$B$3=""),"",IF(AND($J74="Checked Out",$H74&lt;Dashboard!$B$3),"Overdue",IF(AND(OR($J74="Approved",$J74="Checked Out"),$G74&gt;=Dashboard!$B$3,$G74&lt;Dashboard!$B$3+2),"Starts by tomorrow",IF(AND($J74="Requested",$G74&lt;Dashboard!$B$3),"Past start—review",""))))</f>
        <v/>
      </c>
      <c r="Q74" s="21">
        <f>IF(COUNTA($A74:$P74)=0,"",IF($A74="","Missing reservation ID",IF(COUNTIF($A$5:$A$204,$A74)&gt;1,"Duplicate reservation ID",IF($B74="","Missing equipment ID",IF($D74="","Missing requester name",IF($F74="","Missing purpose",IF($G74="","Missing start date and time",IF($H74="","Missing end date and time",IF($H74&lt;=$G74,"Invalid time range",IF($J74="","Missing status",IF($L74="","Missing submitted date","Ready")))))))))))</f>
        <v/>
      </c>
    </row>
    <row r="75">
      <c r="A75" s="17" t="n"/>
      <c r="B75" s="17" t="n"/>
      <c r="C75" s="5">
        <f>IF($B75="","",IFERROR(INDEX(tblEquipment[Equipment Name],MATCH($B75,tblEquipment[Equipment ID],0)),"Equipment ID not found"))</f>
        <v/>
      </c>
      <c r="D75" s="17" t="n"/>
      <c r="E75" s="18" t="n"/>
      <c r="F75" s="18" t="n"/>
      <c r="G75" s="28" t="n"/>
      <c r="H75" s="28" t="n"/>
      <c r="I75" s="20">
        <f>IF(OR($G75="",$H75="",$H75&lt;=$G75),"",($H75-$G75)*24)</f>
        <v/>
      </c>
      <c r="J75" s="17" t="n"/>
      <c r="K75" s="17" t="n"/>
      <c r="L75" s="27" t="n"/>
      <c r="M75" s="18" t="n"/>
      <c r="N75" s="21">
        <f>IF(OR($A75="",$B75="",$G75="",$H75=""),"",IF($H75&lt;=$G75,"Invalid time",IF(SUMPRODUCT(($B$5:$B$204=$B75)*($G$5:$G$204&lt;$H75)*($H$5:$H$204&gt;$G75)*(ROW($A$5:$A$204)&lt;&gt;ROW())*($A$5:$A$204&lt;&gt;"")*($J$5:$J$204&lt;&gt;"Canceled")*($J$5:$J$204&lt;&gt;"Declined")*($J$5:$J$204&lt;&gt;"Completed"))&gt;0,"Conflict","Clear")))</f>
        <v/>
      </c>
      <c r="O75" s="21">
        <f>IF($B75="","",IFERROR(IF(INDEX(tblEquipment[Availability Status],MATCH($B75,tblEquipment[Equipment ID],0))&lt;&gt;"Available","Equipment unavailable",IF(OR($G75="",$H75=""),"",IF(AND(INDEX(tblEquipment[Maintenance Start],MATCH($B75,tblEquipment[Equipment ID],0))&lt;&gt;"",INDEX(tblEquipment[Maintenance End],MATCH($B75,tblEquipment[Equipment ID],0))&lt;&gt;"",$G75&lt;INDEX(tblEquipment[Maintenance End],MATCH($B75,tblEquipment[Equipment ID],0)),$H75&gt;INDEX(tblEquipment[Maintenance Start],MATCH($B75,tblEquipment[Equipment ID],0))),"Maintenance overlap","Available"))),"Equipment ID not found"))</f>
        <v/>
      </c>
      <c r="P75" s="21">
        <f>IF(OR($A75="",$G75="",$H75="",$J75="",Dashboard!$B$3=""),"",IF(AND($J75="Checked Out",$H75&lt;Dashboard!$B$3),"Overdue",IF(AND(OR($J75="Approved",$J75="Checked Out"),$G75&gt;=Dashboard!$B$3,$G75&lt;Dashboard!$B$3+2),"Starts by tomorrow",IF(AND($J75="Requested",$G75&lt;Dashboard!$B$3),"Past start—review",""))))</f>
        <v/>
      </c>
      <c r="Q75" s="21">
        <f>IF(COUNTA($A75:$P75)=0,"",IF($A75="","Missing reservation ID",IF(COUNTIF($A$5:$A$204,$A75)&gt;1,"Duplicate reservation ID",IF($B75="","Missing equipment ID",IF($D75="","Missing requester name",IF($F75="","Missing purpose",IF($G75="","Missing start date and time",IF($H75="","Missing end date and time",IF($H75&lt;=$G75,"Invalid time range",IF($J75="","Missing status",IF($L75="","Missing submitted date","Ready")))))))))))</f>
        <v/>
      </c>
    </row>
    <row r="76">
      <c r="A76" s="17" t="n"/>
      <c r="B76" s="17" t="n"/>
      <c r="C76" s="5">
        <f>IF($B76="","",IFERROR(INDEX(tblEquipment[Equipment Name],MATCH($B76,tblEquipment[Equipment ID],0)),"Equipment ID not found"))</f>
        <v/>
      </c>
      <c r="D76" s="17" t="n"/>
      <c r="E76" s="18" t="n"/>
      <c r="F76" s="18" t="n"/>
      <c r="G76" s="28" t="n"/>
      <c r="H76" s="28" t="n"/>
      <c r="I76" s="20">
        <f>IF(OR($G76="",$H76="",$H76&lt;=$G76),"",($H76-$G76)*24)</f>
        <v/>
      </c>
      <c r="J76" s="17" t="n"/>
      <c r="K76" s="17" t="n"/>
      <c r="L76" s="27" t="n"/>
      <c r="M76" s="18" t="n"/>
      <c r="N76" s="21">
        <f>IF(OR($A76="",$B76="",$G76="",$H76=""),"",IF($H76&lt;=$G76,"Invalid time",IF(SUMPRODUCT(($B$5:$B$204=$B76)*($G$5:$G$204&lt;$H76)*($H$5:$H$204&gt;$G76)*(ROW($A$5:$A$204)&lt;&gt;ROW())*($A$5:$A$204&lt;&gt;"")*($J$5:$J$204&lt;&gt;"Canceled")*($J$5:$J$204&lt;&gt;"Declined")*($J$5:$J$204&lt;&gt;"Completed"))&gt;0,"Conflict","Clear")))</f>
        <v/>
      </c>
      <c r="O76" s="21">
        <f>IF($B76="","",IFERROR(IF(INDEX(tblEquipment[Availability Status],MATCH($B76,tblEquipment[Equipment ID],0))&lt;&gt;"Available","Equipment unavailable",IF(OR($G76="",$H76=""),"",IF(AND(INDEX(tblEquipment[Maintenance Start],MATCH($B76,tblEquipment[Equipment ID],0))&lt;&gt;"",INDEX(tblEquipment[Maintenance End],MATCH($B76,tblEquipment[Equipment ID],0))&lt;&gt;"",$G76&lt;INDEX(tblEquipment[Maintenance End],MATCH($B76,tblEquipment[Equipment ID],0)),$H76&gt;INDEX(tblEquipment[Maintenance Start],MATCH($B76,tblEquipment[Equipment ID],0))),"Maintenance overlap","Available"))),"Equipment ID not found"))</f>
        <v/>
      </c>
      <c r="P76" s="21">
        <f>IF(OR($A76="",$G76="",$H76="",$J76="",Dashboard!$B$3=""),"",IF(AND($J76="Checked Out",$H76&lt;Dashboard!$B$3),"Overdue",IF(AND(OR($J76="Approved",$J76="Checked Out"),$G76&gt;=Dashboard!$B$3,$G76&lt;Dashboard!$B$3+2),"Starts by tomorrow",IF(AND($J76="Requested",$G76&lt;Dashboard!$B$3),"Past start—review",""))))</f>
        <v/>
      </c>
      <c r="Q76" s="21">
        <f>IF(COUNTA($A76:$P76)=0,"",IF($A76="","Missing reservation ID",IF(COUNTIF($A$5:$A$204,$A76)&gt;1,"Duplicate reservation ID",IF($B76="","Missing equipment ID",IF($D76="","Missing requester name",IF($F76="","Missing purpose",IF($G76="","Missing start date and time",IF($H76="","Missing end date and time",IF($H76&lt;=$G76,"Invalid time range",IF($J76="","Missing status",IF($L76="","Missing submitted date","Ready")))))))))))</f>
        <v/>
      </c>
    </row>
    <row r="77">
      <c r="A77" s="17" t="n"/>
      <c r="B77" s="17" t="n"/>
      <c r="C77" s="5">
        <f>IF($B77="","",IFERROR(INDEX(tblEquipment[Equipment Name],MATCH($B77,tblEquipment[Equipment ID],0)),"Equipment ID not found"))</f>
        <v/>
      </c>
      <c r="D77" s="17" t="n"/>
      <c r="E77" s="18" t="n"/>
      <c r="F77" s="18" t="n"/>
      <c r="G77" s="28" t="n"/>
      <c r="H77" s="28" t="n"/>
      <c r="I77" s="20">
        <f>IF(OR($G77="",$H77="",$H77&lt;=$G77),"",($H77-$G77)*24)</f>
        <v/>
      </c>
      <c r="J77" s="17" t="n"/>
      <c r="K77" s="17" t="n"/>
      <c r="L77" s="27" t="n"/>
      <c r="M77" s="18" t="n"/>
      <c r="N77" s="21">
        <f>IF(OR($A77="",$B77="",$G77="",$H77=""),"",IF($H77&lt;=$G77,"Invalid time",IF(SUMPRODUCT(($B$5:$B$204=$B77)*($G$5:$G$204&lt;$H77)*($H$5:$H$204&gt;$G77)*(ROW($A$5:$A$204)&lt;&gt;ROW())*($A$5:$A$204&lt;&gt;"")*($J$5:$J$204&lt;&gt;"Canceled")*($J$5:$J$204&lt;&gt;"Declined")*($J$5:$J$204&lt;&gt;"Completed"))&gt;0,"Conflict","Clear")))</f>
        <v/>
      </c>
      <c r="O77" s="21">
        <f>IF($B77="","",IFERROR(IF(INDEX(tblEquipment[Availability Status],MATCH($B77,tblEquipment[Equipment ID],0))&lt;&gt;"Available","Equipment unavailable",IF(OR($G77="",$H77=""),"",IF(AND(INDEX(tblEquipment[Maintenance Start],MATCH($B77,tblEquipment[Equipment ID],0))&lt;&gt;"",INDEX(tblEquipment[Maintenance End],MATCH($B77,tblEquipment[Equipment ID],0))&lt;&gt;"",$G77&lt;INDEX(tblEquipment[Maintenance End],MATCH($B77,tblEquipment[Equipment ID],0)),$H77&gt;INDEX(tblEquipment[Maintenance Start],MATCH($B77,tblEquipment[Equipment ID],0))),"Maintenance overlap","Available"))),"Equipment ID not found"))</f>
        <v/>
      </c>
      <c r="P77" s="21">
        <f>IF(OR($A77="",$G77="",$H77="",$J77="",Dashboard!$B$3=""),"",IF(AND($J77="Checked Out",$H77&lt;Dashboard!$B$3),"Overdue",IF(AND(OR($J77="Approved",$J77="Checked Out"),$G77&gt;=Dashboard!$B$3,$G77&lt;Dashboard!$B$3+2),"Starts by tomorrow",IF(AND($J77="Requested",$G77&lt;Dashboard!$B$3),"Past start—review",""))))</f>
        <v/>
      </c>
      <c r="Q77" s="21">
        <f>IF(COUNTA($A77:$P77)=0,"",IF($A77="","Missing reservation ID",IF(COUNTIF($A$5:$A$204,$A77)&gt;1,"Duplicate reservation ID",IF($B77="","Missing equipment ID",IF($D77="","Missing requester name",IF($F77="","Missing purpose",IF($G77="","Missing start date and time",IF($H77="","Missing end date and time",IF($H77&lt;=$G77,"Invalid time range",IF($J77="","Missing status",IF($L77="","Missing submitted date","Ready")))))))))))</f>
        <v/>
      </c>
    </row>
    <row r="78">
      <c r="A78" s="17" t="n"/>
      <c r="B78" s="17" t="n"/>
      <c r="C78" s="5">
        <f>IF($B78="","",IFERROR(INDEX(tblEquipment[Equipment Name],MATCH($B78,tblEquipment[Equipment ID],0)),"Equipment ID not found"))</f>
        <v/>
      </c>
      <c r="D78" s="17" t="n"/>
      <c r="E78" s="18" t="n"/>
      <c r="F78" s="18" t="n"/>
      <c r="G78" s="28" t="n"/>
      <c r="H78" s="28" t="n"/>
      <c r="I78" s="20">
        <f>IF(OR($G78="",$H78="",$H78&lt;=$G78),"",($H78-$G78)*24)</f>
        <v/>
      </c>
      <c r="J78" s="17" t="n"/>
      <c r="K78" s="17" t="n"/>
      <c r="L78" s="27" t="n"/>
      <c r="M78" s="18" t="n"/>
      <c r="N78" s="21">
        <f>IF(OR($A78="",$B78="",$G78="",$H78=""),"",IF($H78&lt;=$G78,"Invalid time",IF(SUMPRODUCT(($B$5:$B$204=$B78)*($G$5:$G$204&lt;$H78)*($H$5:$H$204&gt;$G78)*(ROW($A$5:$A$204)&lt;&gt;ROW())*($A$5:$A$204&lt;&gt;"")*($J$5:$J$204&lt;&gt;"Canceled")*($J$5:$J$204&lt;&gt;"Declined")*($J$5:$J$204&lt;&gt;"Completed"))&gt;0,"Conflict","Clear")))</f>
        <v/>
      </c>
      <c r="O78" s="21">
        <f>IF($B78="","",IFERROR(IF(INDEX(tblEquipment[Availability Status],MATCH($B78,tblEquipment[Equipment ID],0))&lt;&gt;"Available","Equipment unavailable",IF(OR($G78="",$H78=""),"",IF(AND(INDEX(tblEquipment[Maintenance Start],MATCH($B78,tblEquipment[Equipment ID],0))&lt;&gt;"",INDEX(tblEquipment[Maintenance End],MATCH($B78,tblEquipment[Equipment ID],0))&lt;&gt;"",$G78&lt;INDEX(tblEquipment[Maintenance End],MATCH($B78,tblEquipment[Equipment ID],0)),$H78&gt;INDEX(tblEquipment[Maintenance Start],MATCH($B78,tblEquipment[Equipment ID],0))),"Maintenance overlap","Available"))),"Equipment ID not found"))</f>
        <v/>
      </c>
      <c r="P78" s="21">
        <f>IF(OR($A78="",$G78="",$H78="",$J78="",Dashboard!$B$3=""),"",IF(AND($J78="Checked Out",$H78&lt;Dashboard!$B$3),"Overdue",IF(AND(OR($J78="Approved",$J78="Checked Out"),$G78&gt;=Dashboard!$B$3,$G78&lt;Dashboard!$B$3+2),"Starts by tomorrow",IF(AND($J78="Requested",$G78&lt;Dashboard!$B$3),"Past start—review",""))))</f>
        <v/>
      </c>
      <c r="Q78" s="21">
        <f>IF(COUNTA($A78:$P78)=0,"",IF($A78="","Missing reservation ID",IF(COUNTIF($A$5:$A$204,$A78)&gt;1,"Duplicate reservation ID",IF($B78="","Missing equipment ID",IF($D78="","Missing requester name",IF($F78="","Missing purpose",IF($G78="","Missing start date and time",IF($H78="","Missing end date and time",IF($H78&lt;=$G78,"Invalid time range",IF($J78="","Missing status",IF($L78="","Missing submitted date","Ready")))))))))))</f>
        <v/>
      </c>
    </row>
    <row r="79">
      <c r="A79" s="17" t="n"/>
      <c r="B79" s="17" t="n"/>
      <c r="C79" s="5">
        <f>IF($B79="","",IFERROR(INDEX(tblEquipment[Equipment Name],MATCH($B79,tblEquipment[Equipment ID],0)),"Equipment ID not found"))</f>
        <v/>
      </c>
      <c r="D79" s="17" t="n"/>
      <c r="E79" s="18" t="n"/>
      <c r="F79" s="18" t="n"/>
      <c r="G79" s="28" t="n"/>
      <c r="H79" s="28" t="n"/>
      <c r="I79" s="20">
        <f>IF(OR($G79="",$H79="",$H79&lt;=$G79),"",($H79-$G79)*24)</f>
        <v/>
      </c>
      <c r="J79" s="17" t="n"/>
      <c r="K79" s="17" t="n"/>
      <c r="L79" s="27" t="n"/>
      <c r="M79" s="18" t="n"/>
      <c r="N79" s="21">
        <f>IF(OR($A79="",$B79="",$G79="",$H79=""),"",IF($H79&lt;=$G79,"Invalid time",IF(SUMPRODUCT(($B$5:$B$204=$B79)*($G$5:$G$204&lt;$H79)*($H$5:$H$204&gt;$G79)*(ROW($A$5:$A$204)&lt;&gt;ROW())*($A$5:$A$204&lt;&gt;"")*($J$5:$J$204&lt;&gt;"Canceled")*($J$5:$J$204&lt;&gt;"Declined")*($J$5:$J$204&lt;&gt;"Completed"))&gt;0,"Conflict","Clear")))</f>
        <v/>
      </c>
      <c r="O79" s="21">
        <f>IF($B79="","",IFERROR(IF(INDEX(tblEquipment[Availability Status],MATCH($B79,tblEquipment[Equipment ID],0))&lt;&gt;"Available","Equipment unavailable",IF(OR($G79="",$H79=""),"",IF(AND(INDEX(tblEquipment[Maintenance Start],MATCH($B79,tblEquipment[Equipment ID],0))&lt;&gt;"",INDEX(tblEquipment[Maintenance End],MATCH($B79,tblEquipment[Equipment ID],0))&lt;&gt;"",$G79&lt;INDEX(tblEquipment[Maintenance End],MATCH($B79,tblEquipment[Equipment ID],0)),$H79&gt;INDEX(tblEquipment[Maintenance Start],MATCH($B79,tblEquipment[Equipment ID],0))),"Maintenance overlap","Available"))),"Equipment ID not found"))</f>
        <v/>
      </c>
      <c r="P79" s="21">
        <f>IF(OR($A79="",$G79="",$H79="",$J79="",Dashboard!$B$3=""),"",IF(AND($J79="Checked Out",$H79&lt;Dashboard!$B$3),"Overdue",IF(AND(OR($J79="Approved",$J79="Checked Out"),$G79&gt;=Dashboard!$B$3,$G79&lt;Dashboard!$B$3+2),"Starts by tomorrow",IF(AND($J79="Requested",$G79&lt;Dashboard!$B$3),"Past start—review",""))))</f>
        <v/>
      </c>
      <c r="Q79" s="21">
        <f>IF(COUNTA($A79:$P79)=0,"",IF($A79="","Missing reservation ID",IF(COUNTIF($A$5:$A$204,$A79)&gt;1,"Duplicate reservation ID",IF($B79="","Missing equipment ID",IF($D79="","Missing requester name",IF($F79="","Missing purpose",IF($G79="","Missing start date and time",IF($H79="","Missing end date and time",IF($H79&lt;=$G79,"Invalid time range",IF($J79="","Missing status",IF($L79="","Missing submitted date","Ready")))))))))))</f>
        <v/>
      </c>
    </row>
    <row r="80">
      <c r="A80" s="17" t="n"/>
      <c r="B80" s="17" t="n"/>
      <c r="C80" s="5">
        <f>IF($B80="","",IFERROR(INDEX(tblEquipment[Equipment Name],MATCH($B80,tblEquipment[Equipment ID],0)),"Equipment ID not found"))</f>
        <v/>
      </c>
      <c r="D80" s="17" t="n"/>
      <c r="E80" s="18" t="n"/>
      <c r="F80" s="18" t="n"/>
      <c r="G80" s="28" t="n"/>
      <c r="H80" s="28" t="n"/>
      <c r="I80" s="20">
        <f>IF(OR($G80="",$H80="",$H80&lt;=$G80),"",($H80-$G80)*24)</f>
        <v/>
      </c>
      <c r="J80" s="17" t="n"/>
      <c r="K80" s="17" t="n"/>
      <c r="L80" s="27" t="n"/>
      <c r="M80" s="18" t="n"/>
      <c r="N80" s="21">
        <f>IF(OR($A80="",$B80="",$G80="",$H80=""),"",IF($H80&lt;=$G80,"Invalid time",IF(SUMPRODUCT(($B$5:$B$204=$B80)*($G$5:$G$204&lt;$H80)*($H$5:$H$204&gt;$G80)*(ROW($A$5:$A$204)&lt;&gt;ROW())*($A$5:$A$204&lt;&gt;"")*($J$5:$J$204&lt;&gt;"Canceled")*($J$5:$J$204&lt;&gt;"Declined")*($J$5:$J$204&lt;&gt;"Completed"))&gt;0,"Conflict","Clear")))</f>
        <v/>
      </c>
      <c r="O80" s="21">
        <f>IF($B80="","",IFERROR(IF(INDEX(tblEquipment[Availability Status],MATCH($B80,tblEquipment[Equipment ID],0))&lt;&gt;"Available","Equipment unavailable",IF(OR($G80="",$H80=""),"",IF(AND(INDEX(tblEquipment[Maintenance Start],MATCH($B80,tblEquipment[Equipment ID],0))&lt;&gt;"",INDEX(tblEquipment[Maintenance End],MATCH($B80,tblEquipment[Equipment ID],0))&lt;&gt;"",$G80&lt;INDEX(tblEquipment[Maintenance End],MATCH($B80,tblEquipment[Equipment ID],0)),$H80&gt;INDEX(tblEquipment[Maintenance Start],MATCH($B80,tblEquipment[Equipment ID],0))),"Maintenance overlap","Available"))),"Equipment ID not found"))</f>
        <v/>
      </c>
      <c r="P80" s="21">
        <f>IF(OR($A80="",$G80="",$H80="",$J80="",Dashboard!$B$3=""),"",IF(AND($J80="Checked Out",$H80&lt;Dashboard!$B$3),"Overdue",IF(AND(OR($J80="Approved",$J80="Checked Out"),$G80&gt;=Dashboard!$B$3,$G80&lt;Dashboard!$B$3+2),"Starts by tomorrow",IF(AND($J80="Requested",$G80&lt;Dashboard!$B$3),"Past start—review",""))))</f>
        <v/>
      </c>
      <c r="Q80" s="21">
        <f>IF(COUNTA($A80:$P80)=0,"",IF($A80="","Missing reservation ID",IF(COUNTIF($A$5:$A$204,$A80)&gt;1,"Duplicate reservation ID",IF($B80="","Missing equipment ID",IF($D80="","Missing requester name",IF($F80="","Missing purpose",IF($G80="","Missing start date and time",IF($H80="","Missing end date and time",IF($H80&lt;=$G80,"Invalid time range",IF($J80="","Missing status",IF($L80="","Missing submitted date","Ready")))))))))))</f>
        <v/>
      </c>
    </row>
    <row r="81">
      <c r="A81" s="17" t="n"/>
      <c r="B81" s="17" t="n"/>
      <c r="C81" s="5">
        <f>IF($B81="","",IFERROR(INDEX(tblEquipment[Equipment Name],MATCH($B81,tblEquipment[Equipment ID],0)),"Equipment ID not found"))</f>
        <v/>
      </c>
      <c r="D81" s="17" t="n"/>
      <c r="E81" s="18" t="n"/>
      <c r="F81" s="18" t="n"/>
      <c r="G81" s="28" t="n"/>
      <c r="H81" s="28" t="n"/>
      <c r="I81" s="20">
        <f>IF(OR($G81="",$H81="",$H81&lt;=$G81),"",($H81-$G81)*24)</f>
        <v/>
      </c>
      <c r="J81" s="17" t="n"/>
      <c r="K81" s="17" t="n"/>
      <c r="L81" s="27" t="n"/>
      <c r="M81" s="18" t="n"/>
      <c r="N81" s="21">
        <f>IF(OR($A81="",$B81="",$G81="",$H81=""),"",IF($H81&lt;=$G81,"Invalid time",IF(SUMPRODUCT(($B$5:$B$204=$B81)*($G$5:$G$204&lt;$H81)*($H$5:$H$204&gt;$G81)*(ROW($A$5:$A$204)&lt;&gt;ROW())*($A$5:$A$204&lt;&gt;"")*($J$5:$J$204&lt;&gt;"Canceled")*($J$5:$J$204&lt;&gt;"Declined")*($J$5:$J$204&lt;&gt;"Completed"))&gt;0,"Conflict","Clear")))</f>
        <v/>
      </c>
      <c r="O81" s="21">
        <f>IF($B81="","",IFERROR(IF(INDEX(tblEquipment[Availability Status],MATCH($B81,tblEquipment[Equipment ID],0))&lt;&gt;"Available","Equipment unavailable",IF(OR($G81="",$H81=""),"",IF(AND(INDEX(tblEquipment[Maintenance Start],MATCH($B81,tblEquipment[Equipment ID],0))&lt;&gt;"",INDEX(tblEquipment[Maintenance End],MATCH($B81,tblEquipment[Equipment ID],0))&lt;&gt;"",$G81&lt;INDEX(tblEquipment[Maintenance End],MATCH($B81,tblEquipment[Equipment ID],0)),$H81&gt;INDEX(tblEquipment[Maintenance Start],MATCH($B81,tblEquipment[Equipment ID],0))),"Maintenance overlap","Available"))),"Equipment ID not found"))</f>
        <v/>
      </c>
      <c r="P81" s="21">
        <f>IF(OR($A81="",$G81="",$H81="",$J81="",Dashboard!$B$3=""),"",IF(AND($J81="Checked Out",$H81&lt;Dashboard!$B$3),"Overdue",IF(AND(OR($J81="Approved",$J81="Checked Out"),$G81&gt;=Dashboard!$B$3,$G81&lt;Dashboard!$B$3+2),"Starts by tomorrow",IF(AND($J81="Requested",$G81&lt;Dashboard!$B$3),"Past start—review",""))))</f>
        <v/>
      </c>
      <c r="Q81" s="21">
        <f>IF(COUNTA($A81:$P81)=0,"",IF($A81="","Missing reservation ID",IF(COUNTIF($A$5:$A$204,$A81)&gt;1,"Duplicate reservation ID",IF($B81="","Missing equipment ID",IF($D81="","Missing requester name",IF($F81="","Missing purpose",IF($G81="","Missing start date and time",IF($H81="","Missing end date and time",IF($H81&lt;=$G81,"Invalid time range",IF($J81="","Missing status",IF($L81="","Missing submitted date","Ready")))))))))))</f>
        <v/>
      </c>
    </row>
    <row r="82">
      <c r="A82" s="17" t="n"/>
      <c r="B82" s="17" t="n"/>
      <c r="C82" s="5">
        <f>IF($B82="","",IFERROR(INDEX(tblEquipment[Equipment Name],MATCH($B82,tblEquipment[Equipment ID],0)),"Equipment ID not found"))</f>
        <v/>
      </c>
      <c r="D82" s="17" t="n"/>
      <c r="E82" s="18" t="n"/>
      <c r="F82" s="18" t="n"/>
      <c r="G82" s="28" t="n"/>
      <c r="H82" s="28" t="n"/>
      <c r="I82" s="20">
        <f>IF(OR($G82="",$H82="",$H82&lt;=$G82),"",($H82-$G82)*24)</f>
        <v/>
      </c>
      <c r="J82" s="17" t="n"/>
      <c r="K82" s="17" t="n"/>
      <c r="L82" s="27" t="n"/>
      <c r="M82" s="18" t="n"/>
      <c r="N82" s="21">
        <f>IF(OR($A82="",$B82="",$G82="",$H82=""),"",IF($H82&lt;=$G82,"Invalid time",IF(SUMPRODUCT(($B$5:$B$204=$B82)*($G$5:$G$204&lt;$H82)*($H$5:$H$204&gt;$G82)*(ROW($A$5:$A$204)&lt;&gt;ROW())*($A$5:$A$204&lt;&gt;"")*($J$5:$J$204&lt;&gt;"Canceled")*($J$5:$J$204&lt;&gt;"Declined")*($J$5:$J$204&lt;&gt;"Completed"))&gt;0,"Conflict","Clear")))</f>
        <v/>
      </c>
      <c r="O82" s="21">
        <f>IF($B82="","",IFERROR(IF(INDEX(tblEquipment[Availability Status],MATCH($B82,tblEquipment[Equipment ID],0))&lt;&gt;"Available","Equipment unavailable",IF(OR($G82="",$H82=""),"",IF(AND(INDEX(tblEquipment[Maintenance Start],MATCH($B82,tblEquipment[Equipment ID],0))&lt;&gt;"",INDEX(tblEquipment[Maintenance End],MATCH($B82,tblEquipment[Equipment ID],0))&lt;&gt;"",$G82&lt;INDEX(tblEquipment[Maintenance End],MATCH($B82,tblEquipment[Equipment ID],0)),$H82&gt;INDEX(tblEquipment[Maintenance Start],MATCH($B82,tblEquipment[Equipment ID],0))),"Maintenance overlap","Available"))),"Equipment ID not found"))</f>
        <v/>
      </c>
      <c r="P82" s="21">
        <f>IF(OR($A82="",$G82="",$H82="",$J82="",Dashboard!$B$3=""),"",IF(AND($J82="Checked Out",$H82&lt;Dashboard!$B$3),"Overdue",IF(AND(OR($J82="Approved",$J82="Checked Out"),$G82&gt;=Dashboard!$B$3,$G82&lt;Dashboard!$B$3+2),"Starts by tomorrow",IF(AND($J82="Requested",$G82&lt;Dashboard!$B$3),"Past start—review",""))))</f>
        <v/>
      </c>
      <c r="Q82" s="21">
        <f>IF(COUNTA($A82:$P82)=0,"",IF($A82="","Missing reservation ID",IF(COUNTIF($A$5:$A$204,$A82)&gt;1,"Duplicate reservation ID",IF($B82="","Missing equipment ID",IF($D82="","Missing requester name",IF($F82="","Missing purpose",IF($G82="","Missing start date and time",IF($H82="","Missing end date and time",IF($H82&lt;=$G82,"Invalid time range",IF($J82="","Missing status",IF($L82="","Missing submitted date","Ready")))))))))))</f>
        <v/>
      </c>
    </row>
    <row r="83">
      <c r="A83" s="17" t="n"/>
      <c r="B83" s="17" t="n"/>
      <c r="C83" s="5">
        <f>IF($B83="","",IFERROR(INDEX(tblEquipment[Equipment Name],MATCH($B83,tblEquipment[Equipment ID],0)),"Equipment ID not found"))</f>
        <v/>
      </c>
      <c r="D83" s="17" t="n"/>
      <c r="E83" s="18" t="n"/>
      <c r="F83" s="18" t="n"/>
      <c r="G83" s="28" t="n"/>
      <c r="H83" s="28" t="n"/>
      <c r="I83" s="20">
        <f>IF(OR($G83="",$H83="",$H83&lt;=$G83),"",($H83-$G83)*24)</f>
        <v/>
      </c>
      <c r="J83" s="17" t="n"/>
      <c r="K83" s="17" t="n"/>
      <c r="L83" s="27" t="n"/>
      <c r="M83" s="18" t="n"/>
      <c r="N83" s="21">
        <f>IF(OR($A83="",$B83="",$G83="",$H83=""),"",IF($H83&lt;=$G83,"Invalid time",IF(SUMPRODUCT(($B$5:$B$204=$B83)*($G$5:$G$204&lt;$H83)*($H$5:$H$204&gt;$G83)*(ROW($A$5:$A$204)&lt;&gt;ROW())*($A$5:$A$204&lt;&gt;"")*($J$5:$J$204&lt;&gt;"Canceled")*($J$5:$J$204&lt;&gt;"Declined")*($J$5:$J$204&lt;&gt;"Completed"))&gt;0,"Conflict","Clear")))</f>
        <v/>
      </c>
      <c r="O83" s="21">
        <f>IF($B83="","",IFERROR(IF(INDEX(tblEquipment[Availability Status],MATCH($B83,tblEquipment[Equipment ID],0))&lt;&gt;"Available","Equipment unavailable",IF(OR($G83="",$H83=""),"",IF(AND(INDEX(tblEquipment[Maintenance Start],MATCH($B83,tblEquipment[Equipment ID],0))&lt;&gt;"",INDEX(tblEquipment[Maintenance End],MATCH($B83,tblEquipment[Equipment ID],0))&lt;&gt;"",$G83&lt;INDEX(tblEquipment[Maintenance End],MATCH($B83,tblEquipment[Equipment ID],0)),$H83&gt;INDEX(tblEquipment[Maintenance Start],MATCH($B83,tblEquipment[Equipment ID],0))),"Maintenance overlap","Available"))),"Equipment ID not found"))</f>
        <v/>
      </c>
      <c r="P83" s="21">
        <f>IF(OR($A83="",$G83="",$H83="",$J83="",Dashboard!$B$3=""),"",IF(AND($J83="Checked Out",$H83&lt;Dashboard!$B$3),"Overdue",IF(AND(OR($J83="Approved",$J83="Checked Out"),$G83&gt;=Dashboard!$B$3,$G83&lt;Dashboard!$B$3+2),"Starts by tomorrow",IF(AND($J83="Requested",$G83&lt;Dashboard!$B$3),"Past start—review",""))))</f>
        <v/>
      </c>
      <c r="Q83" s="21">
        <f>IF(COUNTA($A83:$P83)=0,"",IF($A83="","Missing reservation ID",IF(COUNTIF($A$5:$A$204,$A83)&gt;1,"Duplicate reservation ID",IF($B83="","Missing equipment ID",IF($D83="","Missing requester name",IF($F83="","Missing purpose",IF($G83="","Missing start date and time",IF($H83="","Missing end date and time",IF($H83&lt;=$G83,"Invalid time range",IF($J83="","Missing status",IF($L83="","Missing submitted date","Ready")))))))))))</f>
        <v/>
      </c>
    </row>
    <row r="84">
      <c r="A84" s="17" t="n"/>
      <c r="B84" s="17" t="n"/>
      <c r="C84" s="5">
        <f>IF($B84="","",IFERROR(INDEX(tblEquipment[Equipment Name],MATCH($B84,tblEquipment[Equipment ID],0)),"Equipment ID not found"))</f>
        <v/>
      </c>
      <c r="D84" s="17" t="n"/>
      <c r="E84" s="18" t="n"/>
      <c r="F84" s="18" t="n"/>
      <c r="G84" s="28" t="n"/>
      <c r="H84" s="28" t="n"/>
      <c r="I84" s="20">
        <f>IF(OR($G84="",$H84="",$H84&lt;=$G84),"",($H84-$G84)*24)</f>
        <v/>
      </c>
      <c r="J84" s="17" t="n"/>
      <c r="K84" s="17" t="n"/>
      <c r="L84" s="27" t="n"/>
      <c r="M84" s="18" t="n"/>
      <c r="N84" s="21">
        <f>IF(OR($A84="",$B84="",$G84="",$H84=""),"",IF($H84&lt;=$G84,"Invalid time",IF(SUMPRODUCT(($B$5:$B$204=$B84)*($G$5:$G$204&lt;$H84)*($H$5:$H$204&gt;$G84)*(ROW($A$5:$A$204)&lt;&gt;ROW())*($A$5:$A$204&lt;&gt;"")*($J$5:$J$204&lt;&gt;"Canceled")*($J$5:$J$204&lt;&gt;"Declined")*($J$5:$J$204&lt;&gt;"Completed"))&gt;0,"Conflict","Clear")))</f>
        <v/>
      </c>
      <c r="O84" s="21">
        <f>IF($B84="","",IFERROR(IF(INDEX(tblEquipment[Availability Status],MATCH($B84,tblEquipment[Equipment ID],0))&lt;&gt;"Available","Equipment unavailable",IF(OR($G84="",$H84=""),"",IF(AND(INDEX(tblEquipment[Maintenance Start],MATCH($B84,tblEquipment[Equipment ID],0))&lt;&gt;"",INDEX(tblEquipment[Maintenance End],MATCH($B84,tblEquipment[Equipment ID],0))&lt;&gt;"",$G84&lt;INDEX(tblEquipment[Maintenance End],MATCH($B84,tblEquipment[Equipment ID],0)),$H84&gt;INDEX(tblEquipment[Maintenance Start],MATCH($B84,tblEquipment[Equipment ID],0))),"Maintenance overlap","Available"))),"Equipment ID not found"))</f>
        <v/>
      </c>
      <c r="P84" s="21">
        <f>IF(OR($A84="",$G84="",$H84="",$J84="",Dashboard!$B$3=""),"",IF(AND($J84="Checked Out",$H84&lt;Dashboard!$B$3),"Overdue",IF(AND(OR($J84="Approved",$J84="Checked Out"),$G84&gt;=Dashboard!$B$3,$G84&lt;Dashboard!$B$3+2),"Starts by tomorrow",IF(AND($J84="Requested",$G84&lt;Dashboard!$B$3),"Past start—review",""))))</f>
        <v/>
      </c>
      <c r="Q84" s="21">
        <f>IF(COUNTA($A84:$P84)=0,"",IF($A84="","Missing reservation ID",IF(COUNTIF($A$5:$A$204,$A84)&gt;1,"Duplicate reservation ID",IF($B84="","Missing equipment ID",IF($D84="","Missing requester name",IF($F84="","Missing purpose",IF($G84="","Missing start date and time",IF($H84="","Missing end date and time",IF($H84&lt;=$G84,"Invalid time range",IF($J84="","Missing status",IF($L84="","Missing submitted date","Ready")))))))))))</f>
        <v/>
      </c>
    </row>
    <row r="85">
      <c r="A85" s="17" t="n"/>
      <c r="B85" s="17" t="n"/>
      <c r="C85" s="5">
        <f>IF($B85="","",IFERROR(INDEX(tblEquipment[Equipment Name],MATCH($B85,tblEquipment[Equipment ID],0)),"Equipment ID not found"))</f>
        <v/>
      </c>
      <c r="D85" s="17" t="n"/>
      <c r="E85" s="18" t="n"/>
      <c r="F85" s="18" t="n"/>
      <c r="G85" s="28" t="n"/>
      <c r="H85" s="28" t="n"/>
      <c r="I85" s="20">
        <f>IF(OR($G85="",$H85="",$H85&lt;=$G85),"",($H85-$G85)*24)</f>
        <v/>
      </c>
      <c r="J85" s="17" t="n"/>
      <c r="K85" s="17" t="n"/>
      <c r="L85" s="27" t="n"/>
      <c r="M85" s="18" t="n"/>
      <c r="N85" s="21">
        <f>IF(OR($A85="",$B85="",$G85="",$H85=""),"",IF($H85&lt;=$G85,"Invalid time",IF(SUMPRODUCT(($B$5:$B$204=$B85)*($G$5:$G$204&lt;$H85)*($H$5:$H$204&gt;$G85)*(ROW($A$5:$A$204)&lt;&gt;ROW())*($A$5:$A$204&lt;&gt;"")*($J$5:$J$204&lt;&gt;"Canceled")*($J$5:$J$204&lt;&gt;"Declined")*($J$5:$J$204&lt;&gt;"Completed"))&gt;0,"Conflict","Clear")))</f>
        <v/>
      </c>
      <c r="O85" s="21">
        <f>IF($B85="","",IFERROR(IF(INDEX(tblEquipment[Availability Status],MATCH($B85,tblEquipment[Equipment ID],0))&lt;&gt;"Available","Equipment unavailable",IF(OR($G85="",$H85=""),"",IF(AND(INDEX(tblEquipment[Maintenance Start],MATCH($B85,tblEquipment[Equipment ID],0))&lt;&gt;"",INDEX(tblEquipment[Maintenance End],MATCH($B85,tblEquipment[Equipment ID],0))&lt;&gt;"",$G85&lt;INDEX(tblEquipment[Maintenance End],MATCH($B85,tblEquipment[Equipment ID],0)),$H85&gt;INDEX(tblEquipment[Maintenance Start],MATCH($B85,tblEquipment[Equipment ID],0))),"Maintenance overlap","Available"))),"Equipment ID not found"))</f>
        <v/>
      </c>
      <c r="P85" s="21">
        <f>IF(OR($A85="",$G85="",$H85="",$J85="",Dashboard!$B$3=""),"",IF(AND($J85="Checked Out",$H85&lt;Dashboard!$B$3),"Overdue",IF(AND(OR($J85="Approved",$J85="Checked Out"),$G85&gt;=Dashboard!$B$3,$G85&lt;Dashboard!$B$3+2),"Starts by tomorrow",IF(AND($J85="Requested",$G85&lt;Dashboard!$B$3),"Past start—review",""))))</f>
        <v/>
      </c>
      <c r="Q85" s="21">
        <f>IF(COUNTA($A85:$P85)=0,"",IF($A85="","Missing reservation ID",IF(COUNTIF($A$5:$A$204,$A85)&gt;1,"Duplicate reservation ID",IF($B85="","Missing equipment ID",IF($D85="","Missing requester name",IF($F85="","Missing purpose",IF($G85="","Missing start date and time",IF($H85="","Missing end date and time",IF($H85&lt;=$G85,"Invalid time range",IF($J85="","Missing status",IF($L85="","Missing submitted date","Ready")))))))))))</f>
        <v/>
      </c>
    </row>
    <row r="86">
      <c r="A86" s="17" t="n"/>
      <c r="B86" s="17" t="n"/>
      <c r="C86" s="5">
        <f>IF($B86="","",IFERROR(INDEX(tblEquipment[Equipment Name],MATCH($B86,tblEquipment[Equipment ID],0)),"Equipment ID not found"))</f>
        <v/>
      </c>
      <c r="D86" s="17" t="n"/>
      <c r="E86" s="18" t="n"/>
      <c r="F86" s="18" t="n"/>
      <c r="G86" s="28" t="n"/>
      <c r="H86" s="28" t="n"/>
      <c r="I86" s="20">
        <f>IF(OR($G86="",$H86="",$H86&lt;=$G86),"",($H86-$G86)*24)</f>
        <v/>
      </c>
      <c r="J86" s="17" t="n"/>
      <c r="K86" s="17" t="n"/>
      <c r="L86" s="27" t="n"/>
      <c r="M86" s="18" t="n"/>
      <c r="N86" s="21">
        <f>IF(OR($A86="",$B86="",$G86="",$H86=""),"",IF($H86&lt;=$G86,"Invalid time",IF(SUMPRODUCT(($B$5:$B$204=$B86)*($G$5:$G$204&lt;$H86)*($H$5:$H$204&gt;$G86)*(ROW($A$5:$A$204)&lt;&gt;ROW())*($A$5:$A$204&lt;&gt;"")*($J$5:$J$204&lt;&gt;"Canceled")*($J$5:$J$204&lt;&gt;"Declined")*($J$5:$J$204&lt;&gt;"Completed"))&gt;0,"Conflict","Clear")))</f>
        <v/>
      </c>
      <c r="O86" s="21">
        <f>IF($B86="","",IFERROR(IF(INDEX(tblEquipment[Availability Status],MATCH($B86,tblEquipment[Equipment ID],0))&lt;&gt;"Available","Equipment unavailable",IF(OR($G86="",$H86=""),"",IF(AND(INDEX(tblEquipment[Maintenance Start],MATCH($B86,tblEquipment[Equipment ID],0))&lt;&gt;"",INDEX(tblEquipment[Maintenance End],MATCH($B86,tblEquipment[Equipment ID],0))&lt;&gt;"",$G86&lt;INDEX(tblEquipment[Maintenance End],MATCH($B86,tblEquipment[Equipment ID],0)),$H86&gt;INDEX(tblEquipment[Maintenance Start],MATCH($B86,tblEquipment[Equipment ID],0))),"Maintenance overlap","Available"))),"Equipment ID not found"))</f>
        <v/>
      </c>
      <c r="P86" s="21">
        <f>IF(OR($A86="",$G86="",$H86="",$J86="",Dashboard!$B$3=""),"",IF(AND($J86="Checked Out",$H86&lt;Dashboard!$B$3),"Overdue",IF(AND(OR($J86="Approved",$J86="Checked Out"),$G86&gt;=Dashboard!$B$3,$G86&lt;Dashboard!$B$3+2),"Starts by tomorrow",IF(AND($J86="Requested",$G86&lt;Dashboard!$B$3),"Past start—review",""))))</f>
        <v/>
      </c>
      <c r="Q86" s="21">
        <f>IF(COUNTA($A86:$P86)=0,"",IF($A86="","Missing reservation ID",IF(COUNTIF($A$5:$A$204,$A86)&gt;1,"Duplicate reservation ID",IF($B86="","Missing equipment ID",IF($D86="","Missing requester name",IF($F86="","Missing purpose",IF($G86="","Missing start date and time",IF($H86="","Missing end date and time",IF($H86&lt;=$G86,"Invalid time range",IF($J86="","Missing status",IF($L86="","Missing submitted date","Ready")))))))))))</f>
        <v/>
      </c>
    </row>
    <row r="87">
      <c r="A87" s="17" t="n"/>
      <c r="B87" s="17" t="n"/>
      <c r="C87" s="5">
        <f>IF($B87="","",IFERROR(INDEX(tblEquipment[Equipment Name],MATCH($B87,tblEquipment[Equipment ID],0)),"Equipment ID not found"))</f>
        <v/>
      </c>
      <c r="D87" s="17" t="n"/>
      <c r="E87" s="18" t="n"/>
      <c r="F87" s="18" t="n"/>
      <c r="G87" s="28" t="n"/>
      <c r="H87" s="28" t="n"/>
      <c r="I87" s="20">
        <f>IF(OR($G87="",$H87="",$H87&lt;=$G87),"",($H87-$G87)*24)</f>
        <v/>
      </c>
      <c r="J87" s="17" t="n"/>
      <c r="K87" s="17" t="n"/>
      <c r="L87" s="27" t="n"/>
      <c r="M87" s="18" t="n"/>
      <c r="N87" s="21">
        <f>IF(OR($A87="",$B87="",$G87="",$H87=""),"",IF($H87&lt;=$G87,"Invalid time",IF(SUMPRODUCT(($B$5:$B$204=$B87)*($G$5:$G$204&lt;$H87)*($H$5:$H$204&gt;$G87)*(ROW($A$5:$A$204)&lt;&gt;ROW())*($A$5:$A$204&lt;&gt;"")*($J$5:$J$204&lt;&gt;"Canceled")*($J$5:$J$204&lt;&gt;"Declined")*($J$5:$J$204&lt;&gt;"Completed"))&gt;0,"Conflict","Clear")))</f>
        <v/>
      </c>
      <c r="O87" s="21">
        <f>IF($B87="","",IFERROR(IF(INDEX(tblEquipment[Availability Status],MATCH($B87,tblEquipment[Equipment ID],0))&lt;&gt;"Available","Equipment unavailable",IF(OR($G87="",$H87=""),"",IF(AND(INDEX(tblEquipment[Maintenance Start],MATCH($B87,tblEquipment[Equipment ID],0))&lt;&gt;"",INDEX(tblEquipment[Maintenance End],MATCH($B87,tblEquipment[Equipment ID],0))&lt;&gt;"",$G87&lt;INDEX(tblEquipment[Maintenance End],MATCH($B87,tblEquipment[Equipment ID],0)),$H87&gt;INDEX(tblEquipment[Maintenance Start],MATCH($B87,tblEquipment[Equipment ID],0))),"Maintenance overlap","Available"))),"Equipment ID not found"))</f>
        <v/>
      </c>
      <c r="P87" s="21">
        <f>IF(OR($A87="",$G87="",$H87="",$J87="",Dashboard!$B$3=""),"",IF(AND($J87="Checked Out",$H87&lt;Dashboard!$B$3),"Overdue",IF(AND(OR($J87="Approved",$J87="Checked Out"),$G87&gt;=Dashboard!$B$3,$G87&lt;Dashboard!$B$3+2),"Starts by tomorrow",IF(AND($J87="Requested",$G87&lt;Dashboard!$B$3),"Past start—review",""))))</f>
        <v/>
      </c>
      <c r="Q87" s="21">
        <f>IF(COUNTA($A87:$P87)=0,"",IF($A87="","Missing reservation ID",IF(COUNTIF($A$5:$A$204,$A87)&gt;1,"Duplicate reservation ID",IF($B87="","Missing equipment ID",IF($D87="","Missing requester name",IF($F87="","Missing purpose",IF($G87="","Missing start date and time",IF($H87="","Missing end date and time",IF($H87&lt;=$G87,"Invalid time range",IF($J87="","Missing status",IF($L87="","Missing submitted date","Ready")))))))))))</f>
        <v/>
      </c>
    </row>
    <row r="88">
      <c r="A88" s="17" t="n"/>
      <c r="B88" s="17" t="n"/>
      <c r="C88" s="5">
        <f>IF($B88="","",IFERROR(INDEX(tblEquipment[Equipment Name],MATCH($B88,tblEquipment[Equipment ID],0)),"Equipment ID not found"))</f>
        <v/>
      </c>
      <c r="D88" s="17" t="n"/>
      <c r="E88" s="18" t="n"/>
      <c r="F88" s="18" t="n"/>
      <c r="G88" s="28" t="n"/>
      <c r="H88" s="28" t="n"/>
      <c r="I88" s="20">
        <f>IF(OR($G88="",$H88="",$H88&lt;=$G88),"",($H88-$G88)*24)</f>
        <v/>
      </c>
      <c r="J88" s="17" t="n"/>
      <c r="K88" s="17" t="n"/>
      <c r="L88" s="27" t="n"/>
      <c r="M88" s="18" t="n"/>
      <c r="N88" s="21">
        <f>IF(OR($A88="",$B88="",$G88="",$H88=""),"",IF($H88&lt;=$G88,"Invalid time",IF(SUMPRODUCT(($B$5:$B$204=$B88)*($G$5:$G$204&lt;$H88)*($H$5:$H$204&gt;$G88)*(ROW($A$5:$A$204)&lt;&gt;ROW())*($A$5:$A$204&lt;&gt;"")*($J$5:$J$204&lt;&gt;"Canceled")*($J$5:$J$204&lt;&gt;"Declined")*($J$5:$J$204&lt;&gt;"Completed"))&gt;0,"Conflict","Clear")))</f>
        <v/>
      </c>
      <c r="O88" s="21">
        <f>IF($B88="","",IFERROR(IF(INDEX(tblEquipment[Availability Status],MATCH($B88,tblEquipment[Equipment ID],0))&lt;&gt;"Available","Equipment unavailable",IF(OR($G88="",$H88=""),"",IF(AND(INDEX(tblEquipment[Maintenance Start],MATCH($B88,tblEquipment[Equipment ID],0))&lt;&gt;"",INDEX(tblEquipment[Maintenance End],MATCH($B88,tblEquipment[Equipment ID],0))&lt;&gt;"",$G88&lt;INDEX(tblEquipment[Maintenance End],MATCH($B88,tblEquipment[Equipment ID],0)),$H88&gt;INDEX(tblEquipment[Maintenance Start],MATCH($B88,tblEquipment[Equipment ID],0))),"Maintenance overlap","Available"))),"Equipment ID not found"))</f>
        <v/>
      </c>
      <c r="P88" s="21">
        <f>IF(OR($A88="",$G88="",$H88="",$J88="",Dashboard!$B$3=""),"",IF(AND($J88="Checked Out",$H88&lt;Dashboard!$B$3),"Overdue",IF(AND(OR($J88="Approved",$J88="Checked Out"),$G88&gt;=Dashboard!$B$3,$G88&lt;Dashboard!$B$3+2),"Starts by tomorrow",IF(AND($J88="Requested",$G88&lt;Dashboard!$B$3),"Past start—review",""))))</f>
        <v/>
      </c>
      <c r="Q88" s="21">
        <f>IF(COUNTA($A88:$P88)=0,"",IF($A88="","Missing reservation ID",IF(COUNTIF($A$5:$A$204,$A88)&gt;1,"Duplicate reservation ID",IF($B88="","Missing equipment ID",IF($D88="","Missing requester name",IF($F88="","Missing purpose",IF($G88="","Missing start date and time",IF($H88="","Missing end date and time",IF($H88&lt;=$G88,"Invalid time range",IF($J88="","Missing status",IF($L88="","Missing submitted date","Ready")))))))))))</f>
        <v/>
      </c>
    </row>
    <row r="89">
      <c r="A89" s="17" t="n"/>
      <c r="B89" s="17" t="n"/>
      <c r="C89" s="5">
        <f>IF($B89="","",IFERROR(INDEX(tblEquipment[Equipment Name],MATCH($B89,tblEquipment[Equipment ID],0)),"Equipment ID not found"))</f>
        <v/>
      </c>
      <c r="D89" s="17" t="n"/>
      <c r="E89" s="18" t="n"/>
      <c r="F89" s="18" t="n"/>
      <c r="G89" s="28" t="n"/>
      <c r="H89" s="28" t="n"/>
      <c r="I89" s="20">
        <f>IF(OR($G89="",$H89="",$H89&lt;=$G89),"",($H89-$G89)*24)</f>
        <v/>
      </c>
      <c r="J89" s="17" t="n"/>
      <c r="K89" s="17" t="n"/>
      <c r="L89" s="27" t="n"/>
      <c r="M89" s="18" t="n"/>
      <c r="N89" s="21">
        <f>IF(OR($A89="",$B89="",$G89="",$H89=""),"",IF($H89&lt;=$G89,"Invalid time",IF(SUMPRODUCT(($B$5:$B$204=$B89)*($G$5:$G$204&lt;$H89)*($H$5:$H$204&gt;$G89)*(ROW($A$5:$A$204)&lt;&gt;ROW())*($A$5:$A$204&lt;&gt;"")*($J$5:$J$204&lt;&gt;"Canceled")*($J$5:$J$204&lt;&gt;"Declined")*($J$5:$J$204&lt;&gt;"Completed"))&gt;0,"Conflict","Clear")))</f>
        <v/>
      </c>
      <c r="O89" s="21">
        <f>IF($B89="","",IFERROR(IF(INDEX(tblEquipment[Availability Status],MATCH($B89,tblEquipment[Equipment ID],0))&lt;&gt;"Available","Equipment unavailable",IF(OR($G89="",$H89=""),"",IF(AND(INDEX(tblEquipment[Maintenance Start],MATCH($B89,tblEquipment[Equipment ID],0))&lt;&gt;"",INDEX(tblEquipment[Maintenance End],MATCH($B89,tblEquipment[Equipment ID],0))&lt;&gt;"",$G89&lt;INDEX(tblEquipment[Maintenance End],MATCH($B89,tblEquipment[Equipment ID],0)),$H89&gt;INDEX(tblEquipment[Maintenance Start],MATCH($B89,tblEquipment[Equipment ID],0))),"Maintenance overlap","Available"))),"Equipment ID not found"))</f>
        <v/>
      </c>
      <c r="P89" s="21">
        <f>IF(OR($A89="",$G89="",$H89="",$J89="",Dashboard!$B$3=""),"",IF(AND($J89="Checked Out",$H89&lt;Dashboard!$B$3),"Overdue",IF(AND(OR($J89="Approved",$J89="Checked Out"),$G89&gt;=Dashboard!$B$3,$G89&lt;Dashboard!$B$3+2),"Starts by tomorrow",IF(AND($J89="Requested",$G89&lt;Dashboard!$B$3),"Past start—review",""))))</f>
        <v/>
      </c>
      <c r="Q89" s="21">
        <f>IF(COUNTA($A89:$P89)=0,"",IF($A89="","Missing reservation ID",IF(COUNTIF($A$5:$A$204,$A89)&gt;1,"Duplicate reservation ID",IF($B89="","Missing equipment ID",IF($D89="","Missing requester name",IF($F89="","Missing purpose",IF($G89="","Missing start date and time",IF($H89="","Missing end date and time",IF($H89&lt;=$G89,"Invalid time range",IF($J89="","Missing status",IF($L89="","Missing submitted date","Ready")))))))))))</f>
        <v/>
      </c>
    </row>
    <row r="90">
      <c r="A90" s="17" t="n"/>
      <c r="B90" s="17" t="n"/>
      <c r="C90" s="5">
        <f>IF($B90="","",IFERROR(INDEX(tblEquipment[Equipment Name],MATCH($B90,tblEquipment[Equipment ID],0)),"Equipment ID not found"))</f>
        <v/>
      </c>
      <c r="D90" s="17" t="n"/>
      <c r="E90" s="18" t="n"/>
      <c r="F90" s="18" t="n"/>
      <c r="G90" s="28" t="n"/>
      <c r="H90" s="28" t="n"/>
      <c r="I90" s="20">
        <f>IF(OR($G90="",$H90="",$H90&lt;=$G90),"",($H90-$G90)*24)</f>
        <v/>
      </c>
      <c r="J90" s="17" t="n"/>
      <c r="K90" s="17" t="n"/>
      <c r="L90" s="27" t="n"/>
      <c r="M90" s="18" t="n"/>
      <c r="N90" s="21">
        <f>IF(OR($A90="",$B90="",$G90="",$H90=""),"",IF($H90&lt;=$G90,"Invalid time",IF(SUMPRODUCT(($B$5:$B$204=$B90)*($G$5:$G$204&lt;$H90)*($H$5:$H$204&gt;$G90)*(ROW($A$5:$A$204)&lt;&gt;ROW())*($A$5:$A$204&lt;&gt;"")*($J$5:$J$204&lt;&gt;"Canceled")*($J$5:$J$204&lt;&gt;"Declined")*($J$5:$J$204&lt;&gt;"Completed"))&gt;0,"Conflict","Clear")))</f>
        <v/>
      </c>
      <c r="O90" s="21">
        <f>IF($B90="","",IFERROR(IF(INDEX(tblEquipment[Availability Status],MATCH($B90,tblEquipment[Equipment ID],0))&lt;&gt;"Available","Equipment unavailable",IF(OR($G90="",$H90=""),"",IF(AND(INDEX(tblEquipment[Maintenance Start],MATCH($B90,tblEquipment[Equipment ID],0))&lt;&gt;"",INDEX(tblEquipment[Maintenance End],MATCH($B90,tblEquipment[Equipment ID],0))&lt;&gt;"",$G90&lt;INDEX(tblEquipment[Maintenance End],MATCH($B90,tblEquipment[Equipment ID],0)),$H90&gt;INDEX(tblEquipment[Maintenance Start],MATCH($B90,tblEquipment[Equipment ID],0))),"Maintenance overlap","Available"))),"Equipment ID not found"))</f>
        <v/>
      </c>
      <c r="P90" s="21">
        <f>IF(OR($A90="",$G90="",$H90="",$J90="",Dashboard!$B$3=""),"",IF(AND($J90="Checked Out",$H90&lt;Dashboard!$B$3),"Overdue",IF(AND(OR($J90="Approved",$J90="Checked Out"),$G90&gt;=Dashboard!$B$3,$G90&lt;Dashboard!$B$3+2),"Starts by tomorrow",IF(AND($J90="Requested",$G90&lt;Dashboard!$B$3),"Past start—review",""))))</f>
        <v/>
      </c>
      <c r="Q90" s="21">
        <f>IF(COUNTA($A90:$P90)=0,"",IF($A90="","Missing reservation ID",IF(COUNTIF($A$5:$A$204,$A90)&gt;1,"Duplicate reservation ID",IF($B90="","Missing equipment ID",IF($D90="","Missing requester name",IF($F90="","Missing purpose",IF($G90="","Missing start date and time",IF($H90="","Missing end date and time",IF($H90&lt;=$G90,"Invalid time range",IF($J90="","Missing status",IF($L90="","Missing submitted date","Ready")))))))))))</f>
        <v/>
      </c>
    </row>
    <row r="91">
      <c r="A91" s="17" t="n"/>
      <c r="B91" s="17" t="n"/>
      <c r="C91" s="5">
        <f>IF($B91="","",IFERROR(INDEX(tblEquipment[Equipment Name],MATCH($B91,tblEquipment[Equipment ID],0)),"Equipment ID not found"))</f>
        <v/>
      </c>
      <c r="D91" s="17" t="n"/>
      <c r="E91" s="18" t="n"/>
      <c r="F91" s="18" t="n"/>
      <c r="G91" s="28" t="n"/>
      <c r="H91" s="28" t="n"/>
      <c r="I91" s="20">
        <f>IF(OR($G91="",$H91="",$H91&lt;=$G91),"",($H91-$G91)*24)</f>
        <v/>
      </c>
      <c r="J91" s="17" t="n"/>
      <c r="K91" s="17" t="n"/>
      <c r="L91" s="27" t="n"/>
      <c r="M91" s="18" t="n"/>
      <c r="N91" s="21">
        <f>IF(OR($A91="",$B91="",$G91="",$H91=""),"",IF($H91&lt;=$G91,"Invalid time",IF(SUMPRODUCT(($B$5:$B$204=$B91)*($G$5:$G$204&lt;$H91)*($H$5:$H$204&gt;$G91)*(ROW($A$5:$A$204)&lt;&gt;ROW())*($A$5:$A$204&lt;&gt;"")*($J$5:$J$204&lt;&gt;"Canceled")*($J$5:$J$204&lt;&gt;"Declined")*($J$5:$J$204&lt;&gt;"Completed"))&gt;0,"Conflict","Clear")))</f>
        <v/>
      </c>
      <c r="O91" s="21">
        <f>IF($B91="","",IFERROR(IF(INDEX(tblEquipment[Availability Status],MATCH($B91,tblEquipment[Equipment ID],0))&lt;&gt;"Available","Equipment unavailable",IF(OR($G91="",$H91=""),"",IF(AND(INDEX(tblEquipment[Maintenance Start],MATCH($B91,tblEquipment[Equipment ID],0))&lt;&gt;"",INDEX(tblEquipment[Maintenance End],MATCH($B91,tblEquipment[Equipment ID],0))&lt;&gt;"",$G91&lt;INDEX(tblEquipment[Maintenance End],MATCH($B91,tblEquipment[Equipment ID],0)),$H91&gt;INDEX(tblEquipment[Maintenance Start],MATCH($B91,tblEquipment[Equipment ID],0))),"Maintenance overlap","Available"))),"Equipment ID not found"))</f>
        <v/>
      </c>
      <c r="P91" s="21">
        <f>IF(OR($A91="",$G91="",$H91="",$J91="",Dashboard!$B$3=""),"",IF(AND($J91="Checked Out",$H91&lt;Dashboard!$B$3),"Overdue",IF(AND(OR($J91="Approved",$J91="Checked Out"),$G91&gt;=Dashboard!$B$3,$G91&lt;Dashboard!$B$3+2),"Starts by tomorrow",IF(AND($J91="Requested",$G91&lt;Dashboard!$B$3),"Past start—review",""))))</f>
        <v/>
      </c>
      <c r="Q91" s="21">
        <f>IF(COUNTA($A91:$P91)=0,"",IF($A91="","Missing reservation ID",IF(COUNTIF($A$5:$A$204,$A91)&gt;1,"Duplicate reservation ID",IF($B91="","Missing equipment ID",IF($D91="","Missing requester name",IF($F91="","Missing purpose",IF($G91="","Missing start date and time",IF($H91="","Missing end date and time",IF($H91&lt;=$G91,"Invalid time range",IF($J91="","Missing status",IF($L91="","Missing submitted date","Ready")))))))))))</f>
        <v/>
      </c>
    </row>
    <row r="92">
      <c r="A92" s="17" t="n"/>
      <c r="B92" s="17" t="n"/>
      <c r="C92" s="5">
        <f>IF($B92="","",IFERROR(INDEX(tblEquipment[Equipment Name],MATCH($B92,tblEquipment[Equipment ID],0)),"Equipment ID not found"))</f>
        <v/>
      </c>
      <c r="D92" s="17" t="n"/>
      <c r="E92" s="18" t="n"/>
      <c r="F92" s="18" t="n"/>
      <c r="G92" s="28" t="n"/>
      <c r="H92" s="28" t="n"/>
      <c r="I92" s="20">
        <f>IF(OR($G92="",$H92="",$H92&lt;=$G92),"",($H92-$G92)*24)</f>
        <v/>
      </c>
      <c r="J92" s="17" t="n"/>
      <c r="K92" s="17" t="n"/>
      <c r="L92" s="27" t="n"/>
      <c r="M92" s="18" t="n"/>
      <c r="N92" s="21">
        <f>IF(OR($A92="",$B92="",$G92="",$H92=""),"",IF($H92&lt;=$G92,"Invalid time",IF(SUMPRODUCT(($B$5:$B$204=$B92)*($G$5:$G$204&lt;$H92)*($H$5:$H$204&gt;$G92)*(ROW($A$5:$A$204)&lt;&gt;ROW())*($A$5:$A$204&lt;&gt;"")*($J$5:$J$204&lt;&gt;"Canceled")*($J$5:$J$204&lt;&gt;"Declined")*($J$5:$J$204&lt;&gt;"Completed"))&gt;0,"Conflict","Clear")))</f>
        <v/>
      </c>
      <c r="O92" s="21">
        <f>IF($B92="","",IFERROR(IF(INDEX(tblEquipment[Availability Status],MATCH($B92,tblEquipment[Equipment ID],0))&lt;&gt;"Available","Equipment unavailable",IF(OR($G92="",$H92=""),"",IF(AND(INDEX(tblEquipment[Maintenance Start],MATCH($B92,tblEquipment[Equipment ID],0))&lt;&gt;"",INDEX(tblEquipment[Maintenance End],MATCH($B92,tblEquipment[Equipment ID],0))&lt;&gt;"",$G92&lt;INDEX(tblEquipment[Maintenance End],MATCH($B92,tblEquipment[Equipment ID],0)),$H92&gt;INDEX(tblEquipment[Maintenance Start],MATCH($B92,tblEquipment[Equipment ID],0))),"Maintenance overlap","Available"))),"Equipment ID not found"))</f>
        <v/>
      </c>
      <c r="P92" s="21">
        <f>IF(OR($A92="",$G92="",$H92="",$J92="",Dashboard!$B$3=""),"",IF(AND($J92="Checked Out",$H92&lt;Dashboard!$B$3),"Overdue",IF(AND(OR($J92="Approved",$J92="Checked Out"),$G92&gt;=Dashboard!$B$3,$G92&lt;Dashboard!$B$3+2),"Starts by tomorrow",IF(AND($J92="Requested",$G92&lt;Dashboard!$B$3),"Past start—review",""))))</f>
        <v/>
      </c>
      <c r="Q92" s="21">
        <f>IF(COUNTA($A92:$P92)=0,"",IF($A92="","Missing reservation ID",IF(COUNTIF($A$5:$A$204,$A92)&gt;1,"Duplicate reservation ID",IF($B92="","Missing equipment ID",IF($D92="","Missing requester name",IF($F92="","Missing purpose",IF($G92="","Missing start date and time",IF($H92="","Missing end date and time",IF($H92&lt;=$G92,"Invalid time range",IF($J92="","Missing status",IF($L92="","Missing submitted date","Ready")))))))))))</f>
        <v/>
      </c>
    </row>
    <row r="93">
      <c r="A93" s="17" t="n"/>
      <c r="B93" s="17" t="n"/>
      <c r="C93" s="5">
        <f>IF($B93="","",IFERROR(INDEX(tblEquipment[Equipment Name],MATCH($B93,tblEquipment[Equipment ID],0)),"Equipment ID not found"))</f>
        <v/>
      </c>
      <c r="D93" s="17" t="n"/>
      <c r="E93" s="18" t="n"/>
      <c r="F93" s="18" t="n"/>
      <c r="G93" s="28" t="n"/>
      <c r="H93" s="28" t="n"/>
      <c r="I93" s="20">
        <f>IF(OR($G93="",$H93="",$H93&lt;=$G93),"",($H93-$G93)*24)</f>
        <v/>
      </c>
      <c r="J93" s="17" t="n"/>
      <c r="K93" s="17" t="n"/>
      <c r="L93" s="27" t="n"/>
      <c r="M93" s="18" t="n"/>
      <c r="N93" s="21">
        <f>IF(OR($A93="",$B93="",$G93="",$H93=""),"",IF($H93&lt;=$G93,"Invalid time",IF(SUMPRODUCT(($B$5:$B$204=$B93)*($G$5:$G$204&lt;$H93)*($H$5:$H$204&gt;$G93)*(ROW($A$5:$A$204)&lt;&gt;ROW())*($A$5:$A$204&lt;&gt;"")*($J$5:$J$204&lt;&gt;"Canceled")*($J$5:$J$204&lt;&gt;"Declined")*($J$5:$J$204&lt;&gt;"Completed"))&gt;0,"Conflict","Clear")))</f>
        <v/>
      </c>
      <c r="O93" s="21">
        <f>IF($B93="","",IFERROR(IF(INDEX(tblEquipment[Availability Status],MATCH($B93,tblEquipment[Equipment ID],0))&lt;&gt;"Available","Equipment unavailable",IF(OR($G93="",$H93=""),"",IF(AND(INDEX(tblEquipment[Maintenance Start],MATCH($B93,tblEquipment[Equipment ID],0))&lt;&gt;"",INDEX(tblEquipment[Maintenance End],MATCH($B93,tblEquipment[Equipment ID],0))&lt;&gt;"",$G93&lt;INDEX(tblEquipment[Maintenance End],MATCH($B93,tblEquipment[Equipment ID],0)),$H93&gt;INDEX(tblEquipment[Maintenance Start],MATCH($B93,tblEquipment[Equipment ID],0))),"Maintenance overlap","Available"))),"Equipment ID not found"))</f>
        <v/>
      </c>
      <c r="P93" s="21">
        <f>IF(OR($A93="",$G93="",$H93="",$J93="",Dashboard!$B$3=""),"",IF(AND($J93="Checked Out",$H93&lt;Dashboard!$B$3),"Overdue",IF(AND(OR($J93="Approved",$J93="Checked Out"),$G93&gt;=Dashboard!$B$3,$G93&lt;Dashboard!$B$3+2),"Starts by tomorrow",IF(AND($J93="Requested",$G93&lt;Dashboard!$B$3),"Past start—review",""))))</f>
        <v/>
      </c>
      <c r="Q93" s="21">
        <f>IF(COUNTA($A93:$P93)=0,"",IF($A93="","Missing reservation ID",IF(COUNTIF($A$5:$A$204,$A93)&gt;1,"Duplicate reservation ID",IF($B93="","Missing equipment ID",IF($D93="","Missing requester name",IF($F93="","Missing purpose",IF($G93="","Missing start date and time",IF($H93="","Missing end date and time",IF($H93&lt;=$G93,"Invalid time range",IF($J93="","Missing status",IF($L93="","Missing submitted date","Ready")))))))))))</f>
        <v/>
      </c>
    </row>
    <row r="94">
      <c r="A94" s="17" t="n"/>
      <c r="B94" s="17" t="n"/>
      <c r="C94" s="5">
        <f>IF($B94="","",IFERROR(INDEX(tblEquipment[Equipment Name],MATCH($B94,tblEquipment[Equipment ID],0)),"Equipment ID not found"))</f>
        <v/>
      </c>
      <c r="D94" s="17" t="n"/>
      <c r="E94" s="18" t="n"/>
      <c r="F94" s="18" t="n"/>
      <c r="G94" s="28" t="n"/>
      <c r="H94" s="28" t="n"/>
      <c r="I94" s="20">
        <f>IF(OR($G94="",$H94="",$H94&lt;=$G94),"",($H94-$G94)*24)</f>
        <v/>
      </c>
      <c r="J94" s="17" t="n"/>
      <c r="K94" s="17" t="n"/>
      <c r="L94" s="27" t="n"/>
      <c r="M94" s="18" t="n"/>
      <c r="N94" s="21">
        <f>IF(OR($A94="",$B94="",$G94="",$H94=""),"",IF($H94&lt;=$G94,"Invalid time",IF(SUMPRODUCT(($B$5:$B$204=$B94)*($G$5:$G$204&lt;$H94)*($H$5:$H$204&gt;$G94)*(ROW($A$5:$A$204)&lt;&gt;ROW())*($A$5:$A$204&lt;&gt;"")*($J$5:$J$204&lt;&gt;"Canceled")*($J$5:$J$204&lt;&gt;"Declined")*($J$5:$J$204&lt;&gt;"Completed"))&gt;0,"Conflict","Clear")))</f>
        <v/>
      </c>
      <c r="O94" s="21">
        <f>IF($B94="","",IFERROR(IF(INDEX(tblEquipment[Availability Status],MATCH($B94,tblEquipment[Equipment ID],0))&lt;&gt;"Available","Equipment unavailable",IF(OR($G94="",$H94=""),"",IF(AND(INDEX(tblEquipment[Maintenance Start],MATCH($B94,tblEquipment[Equipment ID],0))&lt;&gt;"",INDEX(tblEquipment[Maintenance End],MATCH($B94,tblEquipment[Equipment ID],0))&lt;&gt;"",$G94&lt;INDEX(tblEquipment[Maintenance End],MATCH($B94,tblEquipment[Equipment ID],0)),$H94&gt;INDEX(tblEquipment[Maintenance Start],MATCH($B94,tblEquipment[Equipment ID],0))),"Maintenance overlap","Available"))),"Equipment ID not found"))</f>
        <v/>
      </c>
      <c r="P94" s="21">
        <f>IF(OR($A94="",$G94="",$H94="",$J94="",Dashboard!$B$3=""),"",IF(AND($J94="Checked Out",$H94&lt;Dashboard!$B$3),"Overdue",IF(AND(OR($J94="Approved",$J94="Checked Out"),$G94&gt;=Dashboard!$B$3,$G94&lt;Dashboard!$B$3+2),"Starts by tomorrow",IF(AND($J94="Requested",$G94&lt;Dashboard!$B$3),"Past start—review",""))))</f>
        <v/>
      </c>
      <c r="Q94" s="21">
        <f>IF(COUNTA($A94:$P94)=0,"",IF($A94="","Missing reservation ID",IF(COUNTIF($A$5:$A$204,$A94)&gt;1,"Duplicate reservation ID",IF($B94="","Missing equipment ID",IF($D94="","Missing requester name",IF($F94="","Missing purpose",IF($G94="","Missing start date and time",IF($H94="","Missing end date and time",IF($H94&lt;=$G94,"Invalid time range",IF($J94="","Missing status",IF($L94="","Missing submitted date","Ready")))))))))))</f>
        <v/>
      </c>
    </row>
    <row r="95">
      <c r="A95" s="17" t="n"/>
      <c r="B95" s="17" t="n"/>
      <c r="C95" s="5">
        <f>IF($B95="","",IFERROR(INDEX(tblEquipment[Equipment Name],MATCH($B95,tblEquipment[Equipment ID],0)),"Equipment ID not found"))</f>
        <v/>
      </c>
      <c r="D95" s="17" t="n"/>
      <c r="E95" s="18" t="n"/>
      <c r="F95" s="18" t="n"/>
      <c r="G95" s="28" t="n"/>
      <c r="H95" s="28" t="n"/>
      <c r="I95" s="20">
        <f>IF(OR($G95="",$H95="",$H95&lt;=$G95),"",($H95-$G95)*24)</f>
        <v/>
      </c>
      <c r="J95" s="17" t="n"/>
      <c r="K95" s="17" t="n"/>
      <c r="L95" s="27" t="n"/>
      <c r="M95" s="18" t="n"/>
      <c r="N95" s="21">
        <f>IF(OR($A95="",$B95="",$G95="",$H95=""),"",IF($H95&lt;=$G95,"Invalid time",IF(SUMPRODUCT(($B$5:$B$204=$B95)*($G$5:$G$204&lt;$H95)*($H$5:$H$204&gt;$G95)*(ROW($A$5:$A$204)&lt;&gt;ROW())*($A$5:$A$204&lt;&gt;"")*($J$5:$J$204&lt;&gt;"Canceled")*($J$5:$J$204&lt;&gt;"Declined")*($J$5:$J$204&lt;&gt;"Completed"))&gt;0,"Conflict","Clear")))</f>
        <v/>
      </c>
      <c r="O95" s="21">
        <f>IF($B95="","",IFERROR(IF(INDEX(tblEquipment[Availability Status],MATCH($B95,tblEquipment[Equipment ID],0))&lt;&gt;"Available","Equipment unavailable",IF(OR($G95="",$H95=""),"",IF(AND(INDEX(tblEquipment[Maintenance Start],MATCH($B95,tblEquipment[Equipment ID],0))&lt;&gt;"",INDEX(tblEquipment[Maintenance End],MATCH($B95,tblEquipment[Equipment ID],0))&lt;&gt;"",$G95&lt;INDEX(tblEquipment[Maintenance End],MATCH($B95,tblEquipment[Equipment ID],0)),$H95&gt;INDEX(tblEquipment[Maintenance Start],MATCH($B95,tblEquipment[Equipment ID],0))),"Maintenance overlap","Available"))),"Equipment ID not found"))</f>
        <v/>
      </c>
      <c r="P95" s="21">
        <f>IF(OR($A95="",$G95="",$H95="",$J95="",Dashboard!$B$3=""),"",IF(AND($J95="Checked Out",$H95&lt;Dashboard!$B$3),"Overdue",IF(AND(OR($J95="Approved",$J95="Checked Out"),$G95&gt;=Dashboard!$B$3,$G95&lt;Dashboard!$B$3+2),"Starts by tomorrow",IF(AND($J95="Requested",$G95&lt;Dashboard!$B$3),"Past start—review",""))))</f>
        <v/>
      </c>
      <c r="Q95" s="21">
        <f>IF(COUNTA($A95:$P95)=0,"",IF($A95="","Missing reservation ID",IF(COUNTIF($A$5:$A$204,$A95)&gt;1,"Duplicate reservation ID",IF($B95="","Missing equipment ID",IF($D95="","Missing requester name",IF($F95="","Missing purpose",IF($G95="","Missing start date and time",IF($H95="","Missing end date and time",IF($H95&lt;=$G95,"Invalid time range",IF($J95="","Missing status",IF($L95="","Missing submitted date","Ready")))))))))))</f>
        <v/>
      </c>
    </row>
    <row r="96">
      <c r="A96" s="17" t="n"/>
      <c r="B96" s="17" t="n"/>
      <c r="C96" s="5">
        <f>IF($B96="","",IFERROR(INDEX(tblEquipment[Equipment Name],MATCH($B96,tblEquipment[Equipment ID],0)),"Equipment ID not found"))</f>
        <v/>
      </c>
      <c r="D96" s="17" t="n"/>
      <c r="E96" s="18" t="n"/>
      <c r="F96" s="18" t="n"/>
      <c r="G96" s="28" t="n"/>
      <c r="H96" s="28" t="n"/>
      <c r="I96" s="20">
        <f>IF(OR($G96="",$H96="",$H96&lt;=$G96),"",($H96-$G96)*24)</f>
        <v/>
      </c>
      <c r="J96" s="17" t="n"/>
      <c r="K96" s="17" t="n"/>
      <c r="L96" s="27" t="n"/>
      <c r="M96" s="18" t="n"/>
      <c r="N96" s="21">
        <f>IF(OR($A96="",$B96="",$G96="",$H96=""),"",IF($H96&lt;=$G96,"Invalid time",IF(SUMPRODUCT(($B$5:$B$204=$B96)*($G$5:$G$204&lt;$H96)*($H$5:$H$204&gt;$G96)*(ROW($A$5:$A$204)&lt;&gt;ROW())*($A$5:$A$204&lt;&gt;"")*($J$5:$J$204&lt;&gt;"Canceled")*($J$5:$J$204&lt;&gt;"Declined")*($J$5:$J$204&lt;&gt;"Completed"))&gt;0,"Conflict","Clear")))</f>
        <v/>
      </c>
      <c r="O96" s="21">
        <f>IF($B96="","",IFERROR(IF(INDEX(tblEquipment[Availability Status],MATCH($B96,tblEquipment[Equipment ID],0))&lt;&gt;"Available","Equipment unavailable",IF(OR($G96="",$H96=""),"",IF(AND(INDEX(tblEquipment[Maintenance Start],MATCH($B96,tblEquipment[Equipment ID],0))&lt;&gt;"",INDEX(tblEquipment[Maintenance End],MATCH($B96,tblEquipment[Equipment ID],0))&lt;&gt;"",$G96&lt;INDEX(tblEquipment[Maintenance End],MATCH($B96,tblEquipment[Equipment ID],0)),$H96&gt;INDEX(tblEquipment[Maintenance Start],MATCH($B96,tblEquipment[Equipment ID],0))),"Maintenance overlap","Available"))),"Equipment ID not found"))</f>
        <v/>
      </c>
      <c r="P96" s="21">
        <f>IF(OR($A96="",$G96="",$H96="",$J96="",Dashboard!$B$3=""),"",IF(AND($J96="Checked Out",$H96&lt;Dashboard!$B$3),"Overdue",IF(AND(OR($J96="Approved",$J96="Checked Out"),$G96&gt;=Dashboard!$B$3,$G96&lt;Dashboard!$B$3+2),"Starts by tomorrow",IF(AND($J96="Requested",$G96&lt;Dashboard!$B$3),"Past start—review",""))))</f>
        <v/>
      </c>
      <c r="Q96" s="21">
        <f>IF(COUNTA($A96:$P96)=0,"",IF($A96="","Missing reservation ID",IF(COUNTIF($A$5:$A$204,$A96)&gt;1,"Duplicate reservation ID",IF($B96="","Missing equipment ID",IF($D96="","Missing requester name",IF($F96="","Missing purpose",IF($G96="","Missing start date and time",IF($H96="","Missing end date and time",IF($H96&lt;=$G96,"Invalid time range",IF($J96="","Missing status",IF($L96="","Missing submitted date","Ready")))))))))))</f>
        <v/>
      </c>
    </row>
    <row r="97">
      <c r="A97" s="17" t="n"/>
      <c r="B97" s="17" t="n"/>
      <c r="C97" s="5">
        <f>IF($B97="","",IFERROR(INDEX(tblEquipment[Equipment Name],MATCH($B97,tblEquipment[Equipment ID],0)),"Equipment ID not found"))</f>
        <v/>
      </c>
      <c r="D97" s="17" t="n"/>
      <c r="E97" s="18" t="n"/>
      <c r="F97" s="18" t="n"/>
      <c r="G97" s="28" t="n"/>
      <c r="H97" s="28" t="n"/>
      <c r="I97" s="20">
        <f>IF(OR($G97="",$H97="",$H97&lt;=$G97),"",($H97-$G97)*24)</f>
        <v/>
      </c>
      <c r="J97" s="17" t="n"/>
      <c r="K97" s="17" t="n"/>
      <c r="L97" s="27" t="n"/>
      <c r="M97" s="18" t="n"/>
      <c r="N97" s="21">
        <f>IF(OR($A97="",$B97="",$G97="",$H97=""),"",IF($H97&lt;=$G97,"Invalid time",IF(SUMPRODUCT(($B$5:$B$204=$B97)*($G$5:$G$204&lt;$H97)*($H$5:$H$204&gt;$G97)*(ROW($A$5:$A$204)&lt;&gt;ROW())*($A$5:$A$204&lt;&gt;"")*($J$5:$J$204&lt;&gt;"Canceled")*($J$5:$J$204&lt;&gt;"Declined")*($J$5:$J$204&lt;&gt;"Completed"))&gt;0,"Conflict","Clear")))</f>
        <v/>
      </c>
      <c r="O97" s="21">
        <f>IF($B97="","",IFERROR(IF(INDEX(tblEquipment[Availability Status],MATCH($B97,tblEquipment[Equipment ID],0))&lt;&gt;"Available","Equipment unavailable",IF(OR($G97="",$H97=""),"",IF(AND(INDEX(tblEquipment[Maintenance Start],MATCH($B97,tblEquipment[Equipment ID],0))&lt;&gt;"",INDEX(tblEquipment[Maintenance End],MATCH($B97,tblEquipment[Equipment ID],0))&lt;&gt;"",$G97&lt;INDEX(tblEquipment[Maintenance End],MATCH($B97,tblEquipment[Equipment ID],0)),$H97&gt;INDEX(tblEquipment[Maintenance Start],MATCH($B97,tblEquipment[Equipment ID],0))),"Maintenance overlap","Available"))),"Equipment ID not found"))</f>
        <v/>
      </c>
      <c r="P97" s="21">
        <f>IF(OR($A97="",$G97="",$H97="",$J97="",Dashboard!$B$3=""),"",IF(AND($J97="Checked Out",$H97&lt;Dashboard!$B$3),"Overdue",IF(AND(OR($J97="Approved",$J97="Checked Out"),$G97&gt;=Dashboard!$B$3,$G97&lt;Dashboard!$B$3+2),"Starts by tomorrow",IF(AND($J97="Requested",$G97&lt;Dashboard!$B$3),"Past start—review",""))))</f>
        <v/>
      </c>
      <c r="Q97" s="21">
        <f>IF(COUNTA($A97:$P97)=0,"",IF($A97="","Missing reservation ID",IF(COUNTIF($A$5:$A$204,$A97)&gt;1,"Duplicate reservation ID",IF($B97="","Missing equipment ID",IF($D97="","Missing requester name",IF($F97="","Missing purpose",IF($G97="","Missing start date and time",IF($H97="","Missing end date and time",IF($H97&lt;=$G97,"Invalid time range",IF($J97="","Missing status",IF($L97="","Missing submitted date","Ready")))))))))))</f>
        <v/>
      </c>
    </row>
    <row r="98">
      <c r="A98" s="17" t="n"/>
      <c r="B98" s="17" t="n"/>
      <c r="C98" s="5">
        <f>IF($B98="","",IFERROR(INDEX(tblEquipment[Equipment Name],MATCH($B98,tblEquipment[Equipment ID],0)),"Equipment ID not found"))</f>
        <v/>
      </c>
      <c r="D98" s="17" t="n"/>
      <c r="E98" s="18" t="n"/>
      <c r="F98" s="18" t="n"/>
      <c r="G98" s="28" t="n"/>
      <c r="H98" s="28" t="n"/>
      <c r="I98" s="20">
        <f>IF(OR($G98="",$H98="",$H98&lt;=$G98),"",($H98-$G98)*24)</f>
        <v/>
      </c>
      <c r="J98" s="17" t="n"/>
      <c r="K98" s="17" t="n"/>
      <c r="L98" s="27" t="n"/>
      <c r="M98" s="18" t="n"/>
      <c r="N98" s="21">
        <f>IF(OR($A98="",$B98="",$G98="",$H98=""),"",IF($H98&lt;=$G98,"Invalid time",IF(SUMPRODUCT(($B$5:$B$204=$B98)*($G$5:$G$204&lt;$H98)*($H$5:$H$204&gt;$G98)*(ROW($A$5:$A$204)&lt;&gt;ROW())*($A$5:$A$204&lt;&gt;"")*($J$5:$J$204&lt;&gt;"Canceled")*($J$5:$J$204&lt;&gt;"Declined")*($J$5:$J$204&lt;&gt;"Completed"))&gt;0,"Conflict","Clear")))</f>
        <v/>
      </c>
      <c r="O98" s="21">
        <f>IF($B98="","",IFERROR(IF(INDEX(tblEquipment[Availability Status],MATCH($B98,tblEquipment[Equipment ID],0))&lt;&gt;"Available","Equipment unavailable",IF(OR($G98="",$H98=""),"",IF(AND(INDEX(tblEquipment[Maintenance Start],MATCH($B98,tblEquipment[Equipment ID],0))&lt;&gt;"",INDEX(tblEquipment[Maintenance End],MATCH($B98,tblEquipment[Equipment ID],0))&lt;&gt;"",$G98&lt;INDEX(tblEquipment[Maintenance End],MATCH($B98,tblEquipment[Equipment ID],0)),$H98&gt;INDEX(tblEquipment[Maintenance Start],MATCH($B98,tblEquipment[Equipment ID],0))),"Maintenance overlap","Available"))),"Equipment ID not found"))</f>
        <v/>
      </c>
      <c r="P98" s="21">
        <f>IF(OR($A98="",$G98="",$H98="",$J98="",Dashboard!$B$3=""),"",IF(AND($J98="Checked Out",$H98&lt;Dashboard!$B$3),"Overdue",IF(AND(OR($J98="Approved",$J98="Checked Out"),$G98&gt;=Dashboard!$B$3,$G98&lt;Dashboard!$B$3+2),"Starts by tomorrow",IF(AND($J98="Requested",$G98&lt;Dashboard!$B$3),"Past start—review",""))))</f>
        <v/>
      </c>
      <c r="Q98" s="21">
        <f>IF(COUNTA($A98:$P98)=0,"",IF($A98="","Missing reservation ID",IF(COUNTIF($A$5:$A$204,$A98)&gt;1,"Duplicate reservation ID",IF($B98="","Missing equipment ID",IF($D98="","Missing requester name",IF($F98="","Missing purpose",IF($G98="","Missing start date and time",IF($H98="","Missing end date and time",IF($H98&lt;=$G98,"Invalid time range",IF($J98="","Missing status",IF($L98="","Missing submitted date","Ready")))))))))))</f>
        <v/>
      </c>
    </row>
    <row r="99">
      <c r="A99" s="17" t="n"/>
      <c r="B99" s="17" t="n"/>
      <c r="C99" s="5">
        <f>IF($B99="","",IFERROR(INDEX(tblEquipment[Equipment Name],MATCH($B99,tblEquipment[Equipment ID],0)),"Equipment ID not found"))</f>
        <v/>
      </c>
      <c r="D99" s="17" t="n"/>
      <c r="E99" s="18" t="n"/>
      <c r="F99" s="18" t="n"/>
      <c r="G99" s="28" t="n"/>
      <c r="H99" s="28" t="n"/>
      <c r="I99" s="20">
        <f>IF(OR($G99="",$H99="",$H99&lt;=$G99),"",($H99-$G99)*24)</f>
        <v/>
      </c>
      <c r="J99" s="17" t="n"/>
      <c r="K99" s="17" t="n"/>
      <c r="L99" s="27" t="n"/>
      <c r="M99" s="18" t="n"/>
      <c r="N99" s="21">
        <f>IF(OR($A99="",$B99="",$G99="",$H99=""),"",IF($H99&lt;=$G99,"Invalid time",IF(SUMPRODUCT(($B$5:$B$204=$B99)*($G$5:$G$204&lt;$H99)*($H$5:$H$204&gt;$G99)*(ROW($A$5:$A$204)&lt;&gt;ROW())*($A$5:$A$204&lt;&gt;"")*($J$5:$J$204&lt;&gt;"Canceled")*($J$5:$J$204&lt;&gt;"Declined")*($J$5:$J$204&lt;&gt;"Completed"))&gt;0,"Conflict","Clear")))</f>
        <v/>
      </c>
      <c r="O99" s="21">
        <f>IF($B99="","",IFERROR(IF(INDEX(tblEquipment[Availability Status],MATCH($B99,tblEquipment[Equipment ID],0))&lt;&gt;"Available","Equipment unavailable",IF(OR($G99="",$H99=""),"",IF(AND(INDEX(tblEquipment[Maintenance Start],MATCH($B99,tblEquipment[Equipment ID],0))&lt;&gt;"",INDEX(tblEquipment[Maintenance End],MATCH($B99,tblEquipment[Equipment ID],0))&lt;&gt;"",$G99&lt;INDEX(tblEquipment[Maintenance End],MATCH($B99,tblEquipment[Equipment ID],0)),$H99&gt;INDEX(tblEquipment[Maintenance Start],MATCH($B99,tblEquipment[Equipment ID],0))),"Maintenance overlap","Available"))),"Equipment ID not found"))</f>
        <v/>
      </c>
      <c r="P99" s="21">
        <f>IF(OR($A99="",$G99="",$H99="",$J99="",Dashboard!$B$3=""),"",IF(AND($J99="Checked Out",$H99&lt;Dashboard!$B$3),"Overdue",IF(AND(OR($J99="Approved",$J99="Checked Out"),$G99&gt;=Dashboard!$B$3,$G99&lt;Dashboard!$B$3+2),"Starts by tomorrow",IF(AND($J99="Requested",$G99&lt;Dashboard!$B$3),"Past start—review",""))))</f>
        <v/>
      </c>
      <c r="Q99" s="21">
        <f>IF(COUNTA($A99:$P99)=0,"",IF($A99="","Missing reservation ID",IF(COUNTIF($A$5:$A$204,$A99)&gt;1,"Duplicate reservation ID",IF($B99="","Missing equipment ID",IF($D99="","Missing requester name",IF($F99="","Missing purpose",IF($G99="","Missing start date and time",IF($H99="","Missing end date and time",IF($H99&lt;=$G99,"Invalid time range",IF($J99="","Missing status",IF($L99="","Missing submitted date","Ready")))))))))))</f>
        <v/>
      </c>
    </row>
    <row r="100">
      <c r="A100" s="17" t="n"/>
      <c r="B100" s="17" t="n"/>
      <c r="C100" s="5">
        <f>IF($B100="","",IFERROR(INDEX(tblEquipment[Equipment Name],MATCH($B100,tblEquipment[Equipment ID],0)),"Equipment ID not found"))</f>
        <v/>
      </c>
      <c r="D100" s="17" t="n"/>
      <c r="E100" s="18" t="n"/>
      <c r="F100" s="18" t="n"/>
      <c r="G100" s="28" t="n"/>
      <c r="H100" s="28" t="n"/>
      <c r="I100" s="20">
        <f>IF(OR($G100="",$H100="",$H100&lt;=$G100),"",($H100-$G100)*24)</f>
        <v/>
      </c>
      <c r="J100" s="17" t="n"/>
      <c r="K100" s="17" t="n"/>
      <c r="L100" s="27" t="n"/>
      <c r="M100" s="18" t="n"/>
      <c r="N100" s="21">
        <f>IF(OR($A100="",$B100="",$G100="",$H100=""),"",IF($H100&lt;=$G100,"Invalid time",IF(SUMPRODUCT(($B$5:$B$204=$B100)*($G$5:$G$204&lt;$H100)*($H$5:$H$204&gt;$G100)*(ROW($A$5:$A$204)&lt;&gt;ROW())*($A$5:$A$204&lt;&gt;"")*($J$5:$J$204&lt;&gt;"Canceled")*($J$5:$J$204&lt;&gt;"Declined")*($J$5:$J$204&lt;&gt;"Completed"))&gt;0,"Conflict","Clear")))</f>
        <v/>
      </c>
      <c r="O100" s="21">
        <f>IF($B100="","",IFERROR(IF(INDEX(tblEquipment[Availability Status],MATCH($B100,tblEquipment[Equipment ID],0))&lt;&gt;"Available","Equipment unavailable",IF(OR($G100="",$H100=""),"",IF(AND(INDEX(tblEquipment[Maintenance Start],MATCH($B100,tblEquipment[Equipment ID],0))&lt;&gt;"",INDEX(tblEquipment[Maintenance End],MATCH($B100,tblEquipment[Equipment ID],0))&lt;&gt;"",$G100&lt;INDEX(tblEquipment[Maintenance End],MATCH($B100,tblEquipment[Equipment ID],0)),$H100&gt;INDEX(tblEquipment[Maintenance Start],MATCH($B100,tblEquipment[Equipment ID],0))),"Maintenance overlap","Available"))),"Equipment ID not found"))</f>
        <v/>
      </c>
      <c r="P100" s="21">
        <f>IF(OR($A100="",$G100="",$H100="",$J100="",Dashboard!$B$3=""),"",IF(AND($J100="Checked Out",$H100&lt;Dashboard!$B$3),"Overdue",IF(AND(OR($J100="Approved",$J100="Checked Out"),$G100&gt;=Dashboard!$B$3,$G100&lt;Dashboard!$B$3+2),"Starts by tomorrow",IF(AND($J100="Requested",$G100&lt;Dashboard!$B$3),"Past start—review",""))))</f>
        <v/>
      </c>
      <c r="Q100" s="21">
        <f>IF(COUNTA($A100:$P100)=0,"",IF($A100="","Missing reservation ID",IF(COUNTIF($A$5:$A$204,$A100)&gt;1,"Duplicate reservation ID",IF($B100="","Missing equipment ID",IF($D100="","Missing requester name",IF($F100="","Missing purpose",IF($G100="","Missing start date and time",IF($H100="","Missing end date and time",IF($H100&lt;=$G100,"Invalid time range",IF($J100="","Missing status",IF($L100="","Missing submitted date","Ready")))))))))))</f>
        <v/>
      </c>
    </row>
    <row r="101">
      <c r="A101" s="17" t="n"/>
      <c r="B101" s="17" t="n"/>
      <c r="C101" s="5">
        <f>IF($B101="","",IFERROR(INDEX(tblEquipment[Equipment Name],MATCH($B101,tblEquipment[Equipment ID],0)),"Equipment ID not found"))</f>
        <v/>
      </c>
      <c r="D101" s="17" t="n"/>
      <c r="E101" s="18" t="n"/>
      <c r="F101" s="18" t="n"/>
      <c r="G101" s="28" t="n"/>
      <c r="H101" s="28" t="n"/>
      <c r="I101" s="20">
        <f>IF(OR($G101="",$H101="",$H101&lt;=$G101),"",($H101-$G101)*24)</f>
        <v/>
      </c>
      <c r="J101" s="17" t="n"/>
      <c r="K101" s="17" t="n"/>
      <c r="L101" s="27" t="n"/>
      <c r="M101" s="18" t="n"/>
      <c r="N101" s="21">
        <f>IF(OR($A101="",$B101="",$G101="",$H101=""),"",IF($H101&lt;=$G101,"Invalid time",IF(SUMPRODUCT(($B$5:$B$204=$B101)*($G$5:$G$204&lt;$H101)*($H$5:$H$204&gt;$G101)*(ROW($A$5:$A$204)&lt;&gt;ROW())*($A$5:$A$204&lt;&gt;"")*($J$5:$J$204&lt;&gt;"Canceled")*($J$5:$J$204&lt;&gt;"Declined")*($J$5:$J$204&lt;&gt;"Completed"))&gt;0,"Conflict","Clear")))</f>
        <v/>
      </c>
      <c r="O101" s="21">
        <f>IF($B101="","",IFERROR(IF(INDEX(tblEquipment[Availability Status],MATCH($B101,tblEquipment[Equipment ID],0))&lt;&gt;"Available","Equipment unavailable",IF(OR($G101="",$H101=""),"",IF(AND(INDEX(tblEquipment[Maintenance Start],MATCH($B101,tblEquipment[Equipment ID],0))&lt;&gt;"",INDEX(tblEquipment[Maintenance End],MATCH($B101,tblEquipment[Equipment ID],0))&lt;&gt;"",$G101&lt;INDEX(tblEquipment[Maintenance End],MATCH($B101,tblEquipment[Equipment ID],0)),$H101&gt;INDEX(tblEquipment[Maintenance Start],MATCH($B101,tblEquipment[Equipment ID],0))),"Maintenance overlap","Available"))),"Equipment ID not found"))</f>
        <v/>
      </c>
      <c r="P101" s="21">
        <f>IF(OR($A101="",$G101="",$H101="",$J101="",Dashboard!$B$3=""),"",IF(AND($J101="Checked Out",$H101&lt;Dashboard!$B$3),"Overdue",IF(AND(OR($J101="Approved",$J101="Checked Out"),$G101&gt;=Dashboard!$B$3,$G101&lt;Dashboard!$B$3+2),"Starts by tomorrow",IF(AND($J101="Requested",$G101&lt;Dashboard!$B$3),"Past start—review",""))))</f>
        <v/>
      </c>
      <c r="Q101" s="21">
        <f>IF(COUNTA($A101:$P101)=0,"",IF($A101="","Missing reservation ID",IF(COUNTIF($A$5:$A$204,$A101)&gt;1,"Duplicate reservation ID",IF($B101="","Missing equipment ID",IF($D101="","Missing requester name",IF($F101="","Missing purpose",IF($G101="","Missing start date and time",IF($H101="","Missing end date and time",IF($H101&lt;=$G101,"Invalid time range",IF($J101="","Missing status",IF($L101="","Missing submitted date","Ready")))))))))))</f>
        <v/>
      </c>
    </row>
    <row r="102">
      <c r="A102" s="17" t="n"/>
      <c r="B102" s="17" t="n"/>
      <c r="C102" s="5">
        <f>IF($B102="","",IFERROR(INDEX(tblEquipment[Equipment Name],MATCH($B102,tblEquipment[Equipment ID],0)),"Equipment ID not found"))</f>
        <v/>
      </c>
      <c r="D102" s="17" t="n"/>
      <c r="E102" s="18" t="n"/>
      <c r="F102" s="18" t="n"/>
      <c r="G102" s="28" t="n"/>
      <c r="H102" s="28" t="n"/>
      <c r="I102" s="20">
        <f>IF(OR($G102="",$H102="",$H102&lt;=$G102),"",($H102-$G102)*24)</f>
        <v/>
      </c>
      <c r="J102" s="17" t="n"/>
      <c r="K102" s="17" t="n"/>
      <c r="L102" s="27" t="n"/>
      <c r="M102" s="18" t="n"/>
      <c r="N102" s="21">
        <f>IF(OR($A102="",$B102="",$G102="",$H102=""),"",IF($H102&lt;=$G102,"Invalid time",IF(SUMPRODUCT(($B$5:$B$204=$B102)*($G$5:$G$204&lt;$H102)*($H$5:$H$204&gt;$G102)*(ROW($A$5:$A$204)&lt;&gt;ROW())*($A$5:$A$204&lt;&gt;"")*($J$5:$J$204&lt;&gt;"Canceled")*($J$5:$J$204&lt;&gt;"Declined")*($J$5:$J$204&lt;&gt;"Completed"))&gt;0,"Conflict","Clear")))</f>
        <v/>
      </c>
      <c r="O102" s="21">
        <f>IF($B102="","",IFERROR(IF(INDEX(tblEquipment[Availability Status],MATCH($B102,tblEquipment[Equipment ID],0))&lt;&gt;"Available","Equipment unavailable",IF(OR($G102="",$H102=""),"",IF(AND(INDEX(tblEquipment[Maintenance Start],MATCH($B102,tblEquipment[Equipment ID],0))&lt;&gt;"",INDEX(tblEquipment[Maintenance End],MATCH($B102,tblEquipment[Equipment ID],0))&lt;&gt;"",$G102&lt;INDEX(tblEquipment[Maintenance End],MATCH($B102,tblEquipment[Equipment ID],0)),$H102&gt;INDEX(tblEquipment[Maintenance Start],MATCH($B102,tblEquipment[Equipment ID],0))),"Maintenance overlap","Available"))),"Equipment ID not found"))</f>
        <v/>
      </c>
      <c r="P102" s="21">
        <f>IF(OR($A102="",$G102="",$H102="",$J102="",Dashboard!$B$3=""),"",IF(AND($J102="Checked Out",$H102&lt;Dashboard!$B$3),"Overdue",IF(AND(OR($J102="Approved",$J102="Checked Out"),$G102&gt;=Dashboard!$B$3,$G102&lt;Dashboard!$B$3+2),"Starts by tomorrow",IF(AND($J102="Requested",$G102&lt;Dashboard!$B$3),"Past start—review",""))))</f>
        <v/>
      </c>
      <c r="Q102" s="21">
        <f>IF(COUNTA($A102:$P102)=0,"",IF($A102="","Missing reservation ID",IF(COUNTIF($A$5:$A$204,$A102)&gt;1,"Duplicate reservation ID",IF($B102="","Missing equipment ID",IF($D102="","Missing requester name",IF($F102="","Missing purpose",IF($G102="","Missing start date and time",IF($H102="","Missing end date and time",IF($H102&lt;=$G102,"Invalid time range",IF($J102="","Missing status",IF($L102="","Missing submitted date","Ready")))))))))))</f>
        <v/>
      </c>
    </row>
    <row r="103">
      <c r="A103" s="17" t="n"/>
      <c r="B103" s="17" t="n"/>
      <c r="C103" s="5">
        <f>IF($B103="","",IFERROR(INDEX(tblEquipment[Equipment Name],MATCH($B103,tblEquipment[Equipment ID],0)),"Equipment ID not found"))</f>
        <v/>
      </c>
      <c r="D103" s="17" t="n"/>
      <c r="E103" s="18" t="n"/>
      <c r="F103" s="18" t="n"/>
      <c r="G103" s="28" t="n"/>
      <c r="H103" s="28" t="n"/>
      <c r="I103" s="20">
        <f>IF(OR($G103="",$H103="",$H103&lt;=$G103),"",($H103-$G103)*24)</f>
        <v/>
      </c>
      <c r="J103" s="17" t="n"/>
      <c r="K103" s="17" t="n"/>
      <c r="L103" s="27" t="n"/>
      <c r="M103" s="18" t="n"/>
      <c r="N103" s="21">
        <f>IF(OR($A103="",$B103="",$G103="",$H103=""),"",IF($H103&lt;=$G103,"Invalid time",IF(SUMPRODUCT(($B$5:$B$204=$B103)*($G$5:$G$204&lt;$H103)*($H$5:$H$204&gt;$G103)*(ROW($A$5:$A$204)&lt;&gt;ROW())*($A$5:$A$204&lt;&gt;"")*($J$5:$J$204&lt;&gt;"Canceled")*($J$5:$J$204&lt;&gt;"Declined")*($J$5:$J$204&lt;&gt;"Completed"))&gt;0,"Conflict","Clear")))</f>
        <v/>
      </c>
      <c r="O103" s="21">
        <f>IF($B103="","",IFERROR(IF(INDEX(tblEquipment[Availability Status],MATCH($B103,tblEquipment[Equipment ID],0))&lt;&gt;"Available","Equipment unavailable",IF(OR($G103="",$H103=""),"",IF(AND(INDEX(tblEquipment[Maintenance Start],MATCH($B103,tblEquipment[Equipment ID],0))&lt;&gt;"",INDEX(tblEquipment[Maintenance End],MATCH($B103,tblEquipment[Equipment ID],0))&lt;&gt;"",$G103&lt;INDEX(tblEquipment[Maintenance End],MATCH($B103,tblEquipment[Equipment ID],0)),$H103&gt;INDEX(tblEquipment[Maintenance Start],MATCH($B103,tblEquipment[Equipment ID],0))),"Maintenance overlap","Available"))),"Equipment ID not found"))</f>
        <v/>
      </c>
      <c r="P103" s="21">
        <f>IF(OR($A103="",$G103="",$H103="",$J103="",Dashboard!$B$3=""),"",IF(AND($J103="Checked Out",$H103&lt;Dashboard!$B$3),"Overdue",IF(AND(OR($J103="Approved",$J103="Checked Out"),$G103&gt;=Dashboard!$B$3,$G103&lt;Dashboard!$B$3+2),"Starts by tomorrow",IF(AND($J103="Requested",$G103&lt;Dashboard!$B$3),"Past start—review",""))))</f>
        <v/>
      </c>
      <c r="Q103" s="21">
        <f>IF(COUNTA($A103:$P103)=0,"",IF($A103="","Missing reservation ID",IF(COUNTIF($A$5:$A$204,$A103)&gt;1,"Duplicate reservation ID",IF($B103="","Missing equipment ID",IF($D103="","Missing requester name",IF($F103="","Missing purpose",IF($G103="","Missing start date and time",IF($H103="","Missing end date and time",IF($H103&lt;=$G103,"Invalid time range",IF($J103="","Missing status",IF($L103="","Missing submitted date","Ready")))))))))))</f>
        <v/>
      </c>
    </row>
    <row r="104">
      <c r="A104" s="17" t="n"/>
      <c r="B104" s="17" t="n"/>
      <c r="C104" s="5">
        <f>IF($B104="","",IFERROR(INDEX(tblEquipment[Equipment Name],MATCH($B104,tblEquipment[Equipment ID],0)),"Equipment ID not found"))</f>
        <v/>
      </c>
      <c r="D104" s="17" t="n"/>
      <c r="E104" s="18" t="n"/>
      <c r="F104" s="18" t="n"/>
      <c r="G104" s="28" t="n"/>
      <c r="H104" s="28" t="n"/>
      <c r="I104" s="20">
        <f>IF(OR($G104="",$H104="",$H104&lt;=$G104),"",($H104-$G104)*24)</f>
        <v/>
      </c>
      <c r="J104" s="17" t="n"/>
      <c r="K104" s="17" t="n"/>
      <c r="L104" s="27" t="n"/>
      <c r="M104" s="18" t="n"/>
      <c r="N104" s="21">
        <f>IF(OR($A104="",$B104="",$G104="",$H104=""),"",IF($H104&lt;=$G104,"Invalid time",IF(SUMPRODUCT(($B$5:$B$204=$B104)*($G$5:$G$204&lt;$H104)*($H$5:$H$204&gt;$G104)*(ROW($A$5:$A$204)&lt;&gt;ROW())*($A$5:$A$204&lt;&gt;"")*($J$5:$J$204&lt;&gt;"Canceled")*($J$5:$J$204&lt;&gt;"Declined")*($J$5:$J$204&lt;&gt;"Completed"))&gt;0,"Conflict","Clear")))</f>
        <v/>
      </c>
      <c r="O104" s="21">
        <f>IF($B104="","",IFERROR(IF(INDEX(tblEquipment[Availability Status],MATCH($B104,tblEquipment[Equipment ID],0))&lt;&gt;"Available","Equipment unavailable",IF(OR($G104="",$H104=""),"",IF(AND(INDEX(tblEquipment[Maintenance Start],MATCH($B104,tblEquipment[Equipment ID],0))&lt;&gt;"",INDEX(tblEquipment[Maintenance End],MATCH($B104,tblEquipment[Equipment ID],0))&lt;&gt;"",$G104&lt;INDEX(tblEquipment[Maintenance End],MATCH($B104,tblEquipment[Equipment ID],0)),$H104&gt;INDEX(tblEquipment[Maintenance Start],MATCH($B104,tblEquipment[Equipment ID],0))),"Maintenance overlap","Available"))),"Equipment ID not found"))</f>
        <v/>
      </c>
      <c r="P104" s="21">
        <f>IF(OR($A104="",$G104="",$H104="",$J104="",Dashboard!$B$3=""),"",IF(AND($J104="Checked Out",$H104&lt;Dashboard!$B$3),"Overdue",IF(AND(OR($J104="Approved",$J104="Checked Out"),$G104&gt;=Dashboard!$B$3,$G104&lt;Dashboard!$B$3+2),"Starts by tomorrow",IF(AND($J104="Requested",$G104&lt;Dashboard!$B$3),"Past start—review",""))))</f>
        <v/>
      </c>
      <c r="Q104" s="21">
        <f>IF(COUNTA($A104:$P104)=0,"",IF($A104="","Missing reservation ID",IF(COUNTIF($A$5:$A$204,$A104)&gt;1,"Duplicate reservation ID",IF($B104="","Missing equipment ID",IF($D104="","Missing requester name",IF($F104="","Missing purpose",IF($G104="","Missing start date and time",IF($H104="","Missing end date and time",IF($H104&lt;=$G104,"Invalid time range",IF($J104="","Missing status",IF($L104="","Missing submitted date","Ready")))))))))))</f>
        <v/>
      </c>
    </row>
    <row r="105">
      <c r="A105" s="17" t="n"/>
      <c r="B105" s="17" t="n"/>
      <c r="C105" s="5">
        <f>IF($B105="","",IFERROR(INDEX(tblEquipment[Equipment Name],MATCH($B105,tblEquipment[Equipment ID],0)),"Equipment ID not found"))</f>
        <v/>
      </c>
      <c r="D105" s="17" t="n"/>
      <c r="E105" s="18" t="n"/>
      <c r="F105" s="18" t="n"/>
      <c r="G105" s="28" t="n"/>
      <c r="H105" s="28" t="n"/>
      <c r="I105" s="20">
        <f>IF(OR($G105="",$H105="",$H105&lt;=$G105),"",($H105-$G105)*24)</f>
        <v/>
      </c>
      <c r="J105" s="17" t="n"/>
      <c r="K105" s="17" t="n"/>
      <c r="L105" s="27" t="n"/>
      <c r="M105" s="18" t="n"/>
      <c r="N105" s="21">
        <f>IF(OR($A105="",$B105="",$G105="",$H105=""),"",IF($H105&lt;=$G105,"Invalid time",IF(SUMPRODUCT(($B$5:$B$204=$B105)*($G$5:$G$204&lt;$H105)*($H$5:$H$204&gt;$G105)*(ROW($A$5:$A$204)&lt;&gt;ROW())*($A$5:$A$204&lt;&gt;"")*($J$5:$J$204&lt;&gt;"Canceled")*($J$5:$J$204&lt;&gt;"Declined")*($J$5:$J$204&lt;&gt;"Completed"))&gt;0,"Conflict","Clear")))</f>
        <v/>
      </c>
      <c r="O105" s="21">
        <f>IF($B105="","",IFERROR(IF(INDEX(tblEquipment[Availability Status],MATCH($B105,tblEquipment[Equipment ID],0))&lt;&gt;"Available","Equipment unavailable",IF(OR($G105="",$H105=""),"",IF(AND(INDEX(tblEquipment[Maintenance Start],MATCH($B105,tblEquipment[Equipment ID],0))&lt;&gt;"",INDEX(tblEquipment[Maintenance End],MATCH($B105,tblEquipment[Equipment ID],0))&lt;&gt;"",$G105&lt;INDEX(tblEquipment[Maintenance End],MATCH($B105,tblEquipment[Equipment ID],0)),$H105&gt;INDEX(tblEquipment[Maintenance Start],MATCH($B105,tblEquipment[Equipment ID],0))),"Maintenance overlap","Available"))),"Equipment ID not found"))</f>
        <v/>
      </c>
      <c r="P105" s="21">
        <f>IF(OR($A105="",$G105="",$H105="",$J105="",Dashboard!$B$3=""),"",IF(AND($J105="Checked Out",$H105&lt;Dashboard!$B$3),"Overdue",IF(AND(OR($J105="Approved",$J105="Checked Out"),$G105&gt;=Dashboard!$B$3,$G105&lt;Dashboard!$B$3+2),"Starts by tomorrow",IF(AND($J105="Requested",$G105&lt;Dashboard!$B$3),"Past start—review",""))))</f>
        <v/>
      </c>
      <c r="Q105" s="21">
        <f>IF(COUNTA($A105:$P105)=0,"",IF($A105="","Missing reservation ID",IF(COUNTIF($A$5:$A$204,$A105)&gt;1,"Duplicate reservation ID",IF($B105="","Missing equipment ID",IF($D105="","Missing requester name",IF($F105="","Missing purpose",IF($G105="","Missing start date and time",IF($H105="","Missing end date and time",IF($H105&lt;=$G105,"Invalid time range",IF($J105="","Missing status",IF($L105="","Missing submitted date","Ready")))))))))))</f>
        <v/>
      </c>
    </row>
    <row r="106">
      <c r="A106" s="17" t="n"/>
      <c r="B106" s="17" t="n"/>
      <c r="C106" s="5">
        <f>IF($B106="","",IFERROR(INDEX(tblEquipment[Equipment Name],MATCH($B106,tblEquipment[Equipment ID],0)),"Equipment ID not found"))</f>
        <v/>
      </c>
      <c r="D106" s="17" t="n"/>
      <c r="E106" s="18" t="n"/>
      <c r="F106" s="18" t="n"/>
      <c r="G106" s="28" t="n"/>
      <c r="H106" s="28" t="n"/>
      <c r="I106" s="20">
        <f>IF(OR($G106="",$H106="",$H106&lt;=$G106),"",($H106-$G106)*24)</f>
        <v/>
      </c>
      <c r="J106" s="17" t="n"/>
      <c r="K106" s="17" t="n"/>
      <c r="L106" s="27" t="n"/>
      <c r="M106" s="18" t="n"/>
      <c r="N106" s="21">
        <f>IF(OR($A106="",$B106="",$G106="",$H106=""),"",IF($H106&lt;=$G106,"Invalid time",IF(SUMPRODUCT(($B$5:$B$204=$B106)*($G$5:$G$204&lt;$H106)*($H$5:$H$204&gt;$G106)*(ROW($A$5:$A$204)&lt;&gt;ROW())*($A$5:$A$204&lt;&gt;"")*($J$5:$J$204&lt;&gt;"Canceled")*($J$5:$J$204&lt;&gt;"Declined")*($J$5:$J$204&lt;&gt;"Completed"))&gt;0,"Conflict","Clear")))</f>
        <v/>
      </c>
      <c r="O106" s="21">
        <f>IF($B106="","",IFERROR(IF(INDEX(tblEquipment[Availability Status],MATCH($B106,tblEquipment[Equipment ID],0))&lt;&gt;"Available","Equipment unavailable",IF(OR($G106="",$H106=""),"",IF(AND(INDEX(tblEquipment[Maintenance Start],MATCH($B106,tblEquipment[Equipment ID],0))&lt;&gt;"",INDEX(tblEquipment[Maintenance End],MATCH($B106,tblEquipment[Equipment ID],0))&lt;&gt;"",$G106&lt;INDEX(tblEquipment[Maintenance End],MATCH($B106,tblEquipment[Equipment ID],0)),$H106&gt;INDEX(tblEquipment[Maintenance Start],MATCH($B106,tblEquipment[Equipment ID],0))),"Maintenance overlap","Available"))),"Equipment ID not found"))</f>
        <v/>
      </c>
      <c r="P106" s="21">
        <f>IF(OR($A106="",$G106="",$H106="",$J106="",Dashboard!$B$3=""),"",IF(AND($J106="Checked Out",$H106&lt;Dashboard!$B$3),"Overdue",IF(AND(OR($J106="Approved",$J106="Checked Out"),$G106&gt;=Dashboard!$B$3,$G106&lt;Dashboard!$B$3+2),"Starts by tomorrow",IF(AND($J106="Requested",$G106&lt;Dashboard!$B$3),"Past start—review",""))))</f>
        <v/>
      </c>
      <c r="Q106" s="21">
        <f>IF(COUNTA($A106:$P106)=0,"",IF($A106="","Missing reservation ID",IF(COUNTIF($A$5:$A$204,$A106)&gt;1,"Duplicate reservation ID",IF($B106="","Missing equipment ID",IF($D106="","Missing requester name",IF($F106="","Missing purpose",IF($G106="","Missing start date and time",IF($H106="","Missing end date and time",IF($H106&lt;=$G106,"Invalid time range",IF($J106="","Missing status",IF($L106="","Missing submitted date","Ready")))))))))))</f>
        <v/>
      </c>
    </row>
    <row r="107">
      <c r="A107" s="17" t="n"/>
      <c r="B107" s="17" t="n"/>
      <c r="C107" s="5">
        <f>IF($B107="","",IFERROR(INDEX(tblEquipment[Equipment Name],MATCH($B107,tblEquipment[Equipment ID],0)),"Equipment ID not found"))</f>
        <v/>
      </c>
      <c r="D107" s="17" t="n"/>
      <c r="E107" s="18" t="n"/>
      <c r="F107" s="18" t="n"/>
      <c r="G107" s="28" t="n"/>
      <c r="H107" s="28" t="n"/>
      <c r="I107" s="20">
        <f>IF(OR($G107="",$H107="",$H107&lt;=$G107),"",($H107-$G107)*24)</f>
        <v/>
      </c>
      <c r="J107" s="17" t="n"/>
      <c r="K107" s="17" t="n"/>
      <c r="L107" s="27" t="n"/>
      <c r="M107" s="18" t="n"/>
      <c r="N107" s="21">
        <f>IF(OR($A107="",$B107="",$G107="",$H107=""),"",IF($H107&lt;=$G107,"Invalid time",IF(SUMPRODUCT(($B$5:$B$204=$B107)*($G$5:$G$204&lt;$H107)*($H$5:$H$204&gt;$G107)*(ROW($A$5:$A$204)&lt;&gt;ROW())*($A$5:$A$204&lt;&gt;"")*($J$5:$J$204&lt;&gt;"Canceled")*($J$5:$J$204&lt;&gt;"Declined")*($J$5:$J$204&lt;&gt;"Completed"))&gt;0,"Conflict","Clear")))</f>
        <v/>
      </c>
      <c r="O107" s="21">
        <f>IF($B107="","",IFERROR(IF(INDEX(tblEquipment[Availability Status],MATCH($B107,tblEquipment[Equipment ID],0))&lt;&gt;"Available","Equipment unavailable",IF(OR($G107="",$H107=""),"",IF(AND(INDEX(tblEquipment[Maintenance Start],MATCH($B107,tblEquipment[Equipment ID],0))&lt;&gt;"",INDEX(tblEquipment[Maintenance End],MATCH($B107,tblEquipment[Equipment ID],0))&lt;&gt;"",$G107&lt;INDEX(tblEquipment[Maintenance End],MATCH($B107,tblEquipment[Equipment ID],0)),$H107&gt;INDEX(tblEquipment[Maintenance Start],MATCH($B107,tblEquipment[Equipment ID],0))),"Maintenance overlap","Available"))),"Equipment ID not found"))</f>
        <v/>
      </c>
      <c r="P107" s="21">
        <f>IF(OR($A107="",$G107="",$H107="",$J107="",Dashboard!$B$3=""),"",IF(AND($J107="Checked Out",$H107&lt;Dashboard!$B$3),"Overdue",IF(AND(OR($J107="Approved",$J107="Checked Out"),$G107&gt;=Dashboard!$B$3,$G107&lt;Dashboard!$B$3+2),"Starts by tomorrow",IF(AND($J107="Requested",$G107&lt;Dashboard!$B$3),"Past start—review",""))))</f>
        <v/>
      </c>
      <c r="Q107" s="21">
        <f>IF(COUNTA($A107:$P107)=0,"",IF($A107="","Missing reservation ID",IF(COUNTIF($A$5:$A$204,$A107)&gt;1,"Duplicate reservation ID",IF($B107="","Missing equipment ID",IF($D107="","Missing requester name",IF($F107="","Missing purpose",IF($G107="","Missing start date and time",IF($H107="","Missing end date and time",IF($H107&lt;=$G107,"Invalid time range",IF($J107="","Missing status",IF($L107="","Missing submitted date","Ready")))))))))))</f>
        <v/>
      </c>
    </row>
    <row r="108">
      <c r="A108" s="17" t="n"/>
      <c r="B108" s="17" t="n"/>
      <c r="C108" s="5">
        <f>IF($B108="","",IFERROR(INDEX(tblEquipment[Equipment Name],MATCH($B108,tblEquipment[Equipment ID],0)),"Equipment ID not found"))</f>
        <v/>
      </c>
      <c r="D108" s="17" t="n"/>
      <c r="E108" s="18" t="n"/>
      <c r="F108" s="18" t="n"/>
      <c r="G108" s="28" t="n"/>
      <c r="H108" s="28" t="n"/>
      <c r="I108" s="20">
        <f>IF(OR($G108="",$H108="",$H108&lt;=$G108),"",($H108-$G108)*24)</f>
        <v/>
      </c>
      <c r="J108" s="17" t="n"/>
      <c r="K108" s="17" t="n"/>
      <c r="L108" s="27" t="n"/>
      <c r="M108" s="18" t="n"/>
      <c r="N108" s="21">
        <f>IF(OR($A108="",$B108="",$G108="",$H108=""),"",IF($H108&lt;=$G108,"Invalid time",IF(SUMPRODUCT(($B$5:$B$204=$B108)*($G$5:$G$204&lt;$H108)*($H$5:$H$204&gt;$G108)*(ROW($A$5:$A$204)&lt;&gt;ROW())*($A$5:$A$204&lt;&gt;"")*($J$5:$J$204&lt;&gt;"Canceled")*($J$5:$J$204&lt;&gt;"Declined")*($J$5:$J$204&lt;&gt;"Completed"))&gt;0,"Conflict","Clear")))</f>
        <v/>
      </c>
      <c r="O108" s="21">
        <f>IF($B108="","",IFERROR(IF(INDEX(tblEquipment[Availability Status],MATCH($B108,tblEquipment[Equipment ID],0))&lt;&gt;"Available","Equipment unavailable",IF(OR($G108="",$H108=""),"",IF(AND(INDEX(tblEquipment[Maintenance Start],MATCH($B108,tblEquipment[Equipment ID],0))&lt;&gt;"",INDEX(tblEquipment[Maintenance End],MATCH($B108,tblEquipment[Equipment ID],0))&lt;&gt;"",$G108&lt;INDEX(tblEquipment[Maintenance End],MATCH($B108,tblEquipment[Equipment ID],0)),$H108&gt;INDEX(tblEquipment[Maintenance Start],MATCH($B108,tblEquipment[Equipment ID],0))),"Maintenance overlap","Available"))),"Equipment ID not found"))</f>
        <v/>
      </c>
      <c r="P108" s="21">
        <f>IF(OR($A108="",$G108="",$H108="",$J108="",Dashboard!$B$3=""),"",IF(AND($J108="Checked Out",$H108&lt;Dashboard!$B$3),"Overdue",IF(AND(OR($J108="Approved",$J108="Checked Out"),$G108&gt;=Dashboard!$B$3,$G108&lt;Dashboard!$B$3+2),"Starts by tomorrow",IF(AND($J108="Requested",$G108&lt;Dashboard!$B$3),"Past start—review",""))))</f>
        <v/>
      </c>
      <c r="Q108" s="21">
        <f>IF(COUNTA($A108:$P108)=0,"",IF($A108="","Missing reservation ID",IF(COUNTIF($A$5:$A$204,$A108)&gt;1,"Duplicate reservation ID",IF($B108="","Missing equipment ID",IF($D108="","Missing requester name",IF($F108="","Missing purpose",IF($G108="","Missing start date and time",IF($H108="","Missing end date and time",IF($H108&lt;=$G108,"Invalid time range",IF($J108="","Missing status",IF($L108="","Missing submitted date","Ready")))))))))))</f>
        <v/>
      </c>
    </row>
    <row r="109">
      <c r="A109" s="17" t="n"/>
      <c r="B109" s="17" t="n"/>
      <c r="C109" s="5">
        <f>IF($B109="","",IFERROR(INDEX(tblEquipment[Equipment Name],MATCH($B109,tblEquipment[Equipment ID],0)),"Equipment ID not found"))</f>
        <v/>
      </c>
      <c r="D109" s="17" t="n"/>
      <c r="E109" s="18" t="n"/>
      <c r="F109" s="18" t="n"/>
      <c r="G109" s="28" t="n"/>
      <c r="H109" s="28" t="n"/>
      <c r="I109" s="20">
        <f>IF(OR($G109="",$H109="",$H109&lt;=$G109),"",($H109-$G109)*24)</f>
        <v/>
      </c>
      <c r="J109" s="17" t="n"/>
      <c r="K109" s="17" t="n"/>
      <c r="L109" s="27" t="n"/>
      <c r="M109" s="18" t="n"/>
      <c r="N109" s="21">
        <f>IF(OR($A109="",$B109="",$G109="",$H109=""),"",IF($H109&lt;=$G109,"Invalid time",IF(SUMPRODUCT(($B$5:$B$204=$B109)*($G$5:$G$204&lt;$H109)*($H$5:$H$204&gt;$G109)*(ROW($A$5:$A$204)&lt;&gt;ROW())*($A$5:$A$204&lt;&gt;"")*($J$5:$J$204&lt;&gt;"Canceled")*($J$5:$J$204&lt;&gt;"Declined")*($J$5:$J$204&lt;&gt;"Completed"))&gt;0,"Conflict","Clear")))</f>
        <v/>
      </c>
      <c r="O109" s="21">
        <f>IF($B109="","",IFERROR(IF(INDEX(tblEquipment[Availability Status],MATCH($B109,tblEquipment[Equipment ID],0))&lt;&gt;"Available","Equipment unavailable",IF(OR($G109="",$H109=""),"",IF(AND(INDEX(tblEquipment[Maintenance Start],MATCH($B109,tblEquipment[Equipment ID],0))&lt;&gt;"",INDEX(tblEquipment[Maintenance End],MATCH($B109,tblEquipment[Equipment ID],0))&lt;&gt;"",$G109&lt;INDEX(tblEquipment[Maintenance End],MATCH($B109,tblEquipment[Equipment ID],0)),$H109&gt;INDEX(tblEquipment[Maintenance Start],MATCH($B109,tblEquipment[Equipment ID],0))),"Maintenance overlap","Available"))),"Equipment ID not found"))</f>
        <v/>
      </c>
      <c r="P109" s="21">
        <f>IF(OR($A109="",$G109="",$H109="",$J109="",Dashboard!$B$3=""),"",IF(AND($J109="Checked Out",$H109&lt;Dashboard!$B$3),"Overdue",IF(AND(OR($J109="Approved",$J109="Checked Out"),$G109&gt;=Dashboard!$B$3,$G109&lt;Dashboard!$B$3+2),"Starts by tomorrow",IF(AND($J109="Requested",$G109&lt;Dashboard!$B$3),"Past start—review",""))))</f>
        <v/>
      </c>
      <c r="Q109" s="21">
        <f>IF(COUNTA($A109:$P109)=0,"",IF($A109="","Missing reservation ID",IF(COUNTIF($A$5:$A$204,$A109)&gt;1,"Duplicate reservation ID",IF($B109="","Missing equipment ID",IF($D109="","Missing requester name",IF($F109="","Missing purpose",IF($G109="","Missing start date and time",IF($H109="","Missing end date and time",IF($H109&lt;=$G109,"Invalid time range",IF($J109="","Missing status",IF($L109="","Missing submitted date","Ready")))))))))))</f>
        <v/>
      </c>
    </row>
    <row r="110">
      <c r="A110" s="17" t="n"/>
      <c r="B110" s="17" t="n"/>
      <c r="C110" s="5">
        <f>IF($B110="","",IFERROR(INDEX(tblEquipment[Equipment Name],MATCH($B110,tblEquipment[Equipment ID],0)),"Equipment ID not found"))</f>
        <v/>
      </c>
      <c r="D110" s="17" t="n"/>
      <c r="E110" s="18" t="n"/>
      <c r="F110" s="18" t="n"/>
      <c r="G110" s="28" t="n"/>
      <c r="H110" s="28" t="n"/>
      <c r="I110" s="20">
        <f>IF(OR($G110="",$H110="",$H110&lt;=$G110),"",($H110-$G110)*24)</f>
        <v/>
      </c>
      <c r="J110" s="17" t="n"/>
      <c r="K110" s="17" t="n"/>
      <c r="L110" s="27" t="n"/>
      <c r="M110" s="18" t="n"/>
      <c r="N110" s="21">
        <f>IF(OR($A110="",$B110="",$G110="",$H110=""),"",IF($H110&lt;=$G110,"Invalid time",IF(SUMPRODUCT(($B$5:$B$204=$B110)*($G$5:$G$204&lt;$H110)*($H$5:$H$204&gt;$G110)*(ROW($A$5:$A$204)&lt;&gt;ROW())*($A$5:$A$204&lt;&gt;"")*($J$5:$J$204&lt;&gt;"Canceled")*($J$5:$J$204&lt;&gt;"Declined")*($J$5:$J$204&lt;&gt;"Completed"))&gt;0,"Conflict","Clear")))</f>
        <v/>
      </c>
      <c r="O110" s="21">
        <f>IF($B110="","",IFERROR(IF(INDEX(tblEquipment[Availability Status],MATCH($B110,tblEquipment[Equipment ID],0))&lt;&gt;"Available","Equipment unavailable",IF(OR($G110="",$H110=""),"",IF(AND(INDEX(tblEquipment[Maintenance Start],MATCH($B110,tblEquipment[Equipment ID],0))&lt;&gt;"",INDEX(tblEquipment[Maintenance End],MATCH($B110,tblEquipment[Equipment ID],0))&lt;&gt;"",$G110&lt;INDEX(tblEquipment[Maintenance End],MATCH($B110,tblEquipment[Equipment ID],0)),$H110&gt;INDEX(tblEquipment[Maintenance Start],MATCH($B110,tblEquipment[Equipment ID],0))),"Maintenance overlap","Available"))),"Equipment ID not found"))</f>
        <v/>
      </c>
      <c r="P110" s="21">
        <f>IF(OR($A110="",$G110="",$H110="",$J110="",Dashboard!$B$3=""),"",IF(AND($J110="Checked Out",$H110&lt;Dashboard!$B$3),"Overdue",IF(AND(OR($J110="Approved",$J110="Checked Out"),$G110&gt;=Dashboard!$B$3,$G110&lt;Dashboard!$B$3+2),"Starts by tomorrow",IF(AND($J110="Requested",$G110&lt;Dashboard!$B$3),"Past start—review",""))))</f>
        <v/>
      </c>
      <c r="Q110" s="21">
        <f>IF(COUNTA($A110:$P110)=0,"",IF($A110="","Missing reservation ID",IF(COUNTIF($A$5:$A$204,$A110)&gt;1,"Duplicate reservation ID",IF($B110="","Missing equipment ID",IF($D110="","Missing requester name",IF($F110="","Missing purpose",IF($G110="","Missing start date and time",IF($H110="","Missing end date and time",IF($H110&lt;=$G110,"Invalid time range",IF($J110="","Missing status",IF($L110="","Missing submitted date","Ready")))))))))))</f>
        <v/>
      </c>
    </row>
    <row r="111">
      <c r="A111" s="17" t="n"/>
      <c r="B111" s="17" t="n"/>
      <c r="C111" s="5">
        <f>IF($B111="","",IFERROR(INDEX(tblEquipment[Equipment Name],MATCH($B111,tblEquipment[Equipment ID],0)),"Equipment ID not found"))</f>
        <v/>
      </c>
      <c r="D111" s="17" t="n"/>
      <c r="E111" s="18" t="n"/>
      <c r="F111" s="18" t="n"/>
      <c r="G111" s="28" t="n"/>
      <c r="H111" s="28" t="n"/>
      <c r="I111" s="20">
        <f>IF(OR($G111="",$H111="",$H111&lt;=$G111),"",($H111-$G111)*24)</f>
        <v/>
      </c>
      <c r="J111" s="17" t="n"/>
      <c r="K111" s="17" t="n"/>
      <c r="L111" s="27" t="n"/>
      <c r="M111" s="18" t="n"/>
      <c r="N111" s="21">
        <f>IF(OR($A111="",$B111="",$G111="",$H111=""),"",IF($H111&lt;=$G111,"Invalid time",IF(SUMPRODUCT(($B$5:$B$204=$B111)*($G$5:$G$204&lt;$H111)*($H$5:$H$204&gt;$G111)*(ROW($A$5:$A$204)&lt;&gt;ROW())*($A$5:$A$204&lt;&gt;"")*($J$5:$J$204&lt;&gt;"Canceled")*($J$5:$J$204&lt;&gt;"Declined")*($J$5:$J$204&lt;&gt;"Completed"))&gt;0,"Conflict","Clear")))</f>
        <v/>
      </c>
      <c r="O111" s="21">
        <f>IF($B111="","",IFERROR(IF(INDEX(tblEquipment[Availability Status],MATCH($B111,tblEquipment[Equipment ID],0))&lt;&gt;"Available","Equipment unavailable",IF(OR($G111="",$H111=""),"",IF(AND(INDEX(tblEquipment[Maintenance Start],MATCH($B111,tblEquipment[Equipment ID],0))&lt;&gt;"",INDEX(tblEquipment[Maintenance End],MATCH($B111,tblEquipment[Equipment ID],0))&lt;&gt;"",$G111&lt;INDEX(tblEquipment[Maintenance End],MATCH($B111,tblEquipment[Equipment ID],0)),$H111&gt;INDEX(tblEquipment[Maintenance Start],MATCH($B111,tblEquipment[Equipment ID],0))),"Maintenance overlap","Available"))),"Equipment ID not found"))</f>
        <v/>
      </c>
      <c r="P111" s="21">
        <f>IF(OR($A111="",$G111="",$H111="",$J111="",Dashboard!$B$3=""),"",IF(AND($J111="Checked Out",$H111&lt;Dashboard!$B$3),"Overdue",IF(AND(OR($J111="Approved",$J111="Checked Out"),$G111&gt;=Dashboard!$B$3,$G111&lt;Dashboard!$B$3+2),"Starts by tomorrow",IF(AND($J111="Requested",$G111&lt;Dashboard!$B$3),"Past start—review",""))))</f>
        <v/>
      </c>
      <c r="Q111" s="21">
        <f>IF(COUNTA($A111:$P111)=0,"",IF($A111="","Missing reservation ID",IF(COUNTIF($A$5:$A$204,$A111)&gt;1,"Duplicate reservation ID",IF($B111="","Missing equipment ID",IF($D111="","Missing requester name",IF($F111="","Missing purpose",IF($G111="","Missing start date and time",IF($H111="","Missing end date and time",IF($H111&lt;=$G111,"Invalid time range",IF($J111="","Missing status",IF($L111="","Missing submitted date","Ready")))))))))))</f>
        <v/>
      </c>
    </row>
    <row r="112">
      <c r="A112" s="17" t="n"/>
      <c r="B112" s="17" t="n"/>
      <c r="C112" s="5">
        <f>IF($B112="","",IFERROR(INDEX(tblEquipment[Equipment Name],MATCH($B112,tblEquipment[Equipment ID],0)),"Equipment ID not found"))</f>
        <v/>
      </c>
      <c r="D112" s="17" t="n"/>
      <c r="E112" s="18" t="n"/>
      <c r="F112" s="18" t="n"/>
      <c r="G112" s="28" t="n"/>
      <c r="H112" s="28" t="n"/>
      <c r="I112" s="20">
        <f>IF(OR($G112="",$H112="",$H112&lt;=$G112),"",($H112-$G112)*24)</f>
        <v/>
      </c>
      <c r="J112" s="17" t="n"/>
      <c r="K112" s="17" t="n"/>
      <c r="L112" s="27" t="n"/>
      <c r="M112" s="18" t="n"/>
      <c r="N112" s="21">
        <f>IF(OR($A112="",$B112="",$G112="",$H112=""),"",IF($H112&lt;=$G112,"Invalid time",IF(SUMPRODUCT(($B$5:$B$204=$B112)*($G$5:$G$204&lt;$H112)*($H$5:$H$204&gt;$G112)*(ROW($A$5:$A$204)&lt;&gt;ROW())*($A$5:$A$204&lt;&gt;"")*($J$5:$J$204&lt;&gt;"Canceled")*($J$5:$J$204&lt;&gt;"Declined")*($J$5:$J$204&lt;&gt;"Completed"))&gt;0,"Conflict","Clear")))</f>
        <v/>
      </c>
      <c r="O112" s="21">
        <f>IF($B112="","",IFERROR(IF(INDEX(tblEquipment[Availability Status],MATCH($B112,tblEquipment[Equipment ID],0))&lt;&gt;"Available","Equipment unavailable",IF(OR($G112="",$H112=""),"",IF(AND(INDEX(tblEquipment[Maintenance Start],MATCH($B112,tblEquipment[Equipment ID],0))&lt;&gt;"",INDEX(tblEquipment[Maintenance End],MATCH($B112,tblEquipment[Equipment ID],0))&lt;&gt;"",$G112&lt;INDEX(tblEquipment[Maintenance End],MATCH($B112,tblEquipment[Equipment ID],0)),$H112&gt;INDEX(tblEquipment[Maintenance Start],MATCH($B112,tblEquipment[Equipment ID],0))),"Maintenance overlap","Available"))),"Equipment ID not found"))</f>
        <v/>
      </c>
      <c r="P112" s="21">
        <f>IF(OR($A112="",$G112="",$H112="",$J112="",Dashboard!$B$3=""),"",IF(AND($J112="Checked Out",$H112&lt;Dashboard!$B$3),"Overdue",IF(AND(OR($J112="Approved",$J112="Checked Out"),$G112&gt;=Dashboard!$B$3,$G112&lt;Dashboard!$B$3+2),"Starts by tomorrow",IF(AND($J112="Requested",$G112&lt;Dashboard!$B$3),"Past start—review",""))))</f>
        <v/>
      </c>
      <c r="Q112" s="21">
        <f>IF(COUNTA($A112:$P112)=0,"",IF($A112="","Missing reservation ID",IF(COUNTIF($A$5:$A$204,$A112)&gt;1,"Duplicate reservation ID",IF($B112="","Missing equipment ID",IF($D112="","Missing requester name",IF($F112="","Missing purpose",IF($G112="","Missing start date and time",IF($H112="","Missing end date and time",IF($H112&lt;=$G112,"Invalid time range",IF($J112="","Missing status",IF($L112="","Missing submitted date","Ready")))))))))))</f>
        <v/>
      </c>
    </row>
    <row r="113">
      <c r="A113" s="17" t="n"/>
      <c r="B113" s="17" t="n"/>
      <c r="C113" s="5">
        <f>IF($B113="","",IFERROR(INDEX(tblEquipment[Equipment Name],MATCH($B113,tblEquipment[Equipment ID],0)),"Equipment ID not found"))</f>
        <v/>
      </c>
      <c r="D113" s="17" t="n"/>
      <c r="E113" s="18" t="n"/>
      <c r="F113" s="18" t="n"/>
      <c r="G113" s="28" t="n"/>
      <c r="H113" s="28" t="n"/>
      <c r="I113" s="20">
        <f>IF(OR($G113="",$H113="",$H113&lt;=$G113),"",($H113-$G113)*24)</f>
        <v/>
      </c>
      <c r="J113" s="17" t="n"/>
      <c r="K113" s="17" t="n"/>
      <c r="L113" s="27" t="n"/>
      <c r="M113" s="18" t="n"/>
      <c r="N113" s="21">
        <f>IF(OR($A113="",$B113="",$G113="",$H113=""),"",IF($H113&lt;=$G113,"Invalid time",IF(SUMPRODUCT(($B$5:$B$204=$B113)*($G$5:$G$204&lt;$H113)*($H$5:$H$204&gt;$G113)*(ROW($A$5:$A$204)&lt;&gt;ROW())*($A$5:$A$204&lt;&gt;"")*($J$5:$J$204&lt;&gt;"Canceled")*($J$5:$J$204&lt;&gt;"Declined")*($J$5:$J$204&lt;&gt;"Completed"))&gt;0,"Conflict","Clear")))</f>
        <v/>
      </c>
      <c r="O113" s="21">
        <f>IF($B113="","",IFERROR(IF(INDEX(tblEquipment[Availability Status],MATCH($B113,tblEquipment[Equipment ID],0))&lt;&gt;"Available","Equipment unavailable",IF(OR($G113="",$H113=""),"",IF(AND(INDEX(tblEquipment[Maintenance Start],MATCH($B113,tblEquipment[Equipment ID],0))&lt;&gt;"",INDEX(tblEquipment[Maintenance End],MATCH($B113,tblEquipment[Equipment ID],0))&lt;&gt;"",$G113&lt;INDEX(tblEquipment[Maintenance End],MATCH($B113,tblEquipment[Equipment ID],0)),$H113&gt;INDEX(tblEquipment[Maintenance Start],MATCH($B113,tblEquipment[Equipment ID],0))),"Maintenance overlap","Available"))),"Equipment ID not found"))</f>
        <v/>
      </c>
      <c r="P113" s="21">
        <f>IF(OR($A113="",$G113="",$H113="",$J113="",Dashboard!$B$3=""),"",IF(AND($J113="Checked Out",$H113&lt;Dashboard!$B$3),"Overdue",IF(AND(OR($J113="Approved",$J113="Checked Out"),$G113&gt;=Dashboard!$B$3,$G113&lt;Dashboard!$B$3+2),"Starts by tomorrow",IF(AND($J113="Requested",$G113&lt;Dashboard!$B$3),"Past start—review",""))))</f>
        <v/>
      </c>
      <c r="Q113" s="21">
        <f>IF(COUNTA($A113:$P113)=0,"",IF($A113="","Missing reservation ID",IF(COUNTIF($A$5:$A$204,$A113)&gt;1,"Duplicate reservation ID",IF($B113="","Missing equipment ID",IF($D113="","Missing requester name",IF($F113="","Missing purpose",IF($G113="","Missing start date and time",IF($H113="","Missing end date and time",IF($H113&lt;=$G113,"Invalid time range",IF($J113="","Missing status",IF($L113="","Missing submitted date","Ready")))))))))))</f>
        <v/>
      </c>
    </row>
    <row r="114">
      <c r="A114" s="17" t="n"/>
      <c r="B114" s="17" t="n"/>
      <c r="C114" s="5">
        <f>IF($B114="","",IFERROR(INDEX(tblEquipment[Equipment Name],MATCH($B114,tblEquipment[Equipment ID],0)),"Equipment ID not found"))</f>
        <v/>
      </c>
      <c r="D114" s="17" t="n"/>
      <c r="E114" s="18" t="n"/>
      <c r="F114" s="18" t="n"/>
      <c r="G114" s="28" t="n"/>
      <c r="H114" s="28" t="n"/>
      <c r="I114" s="20">
        <f>IF(OR($G114="",$H114="",$H114&lt;=$G114),"",($H114-$G114)*24)</f>
        <v/>
      </c>
      <c r="J114" s="17" t="n"/>
      <c r="K114" s="17" t="n"/>
      <c r="L114" s="27" t="n"/>
      <c r="M114" s="18" t="n"/>
      <c r="N114" s="21">
        <f>IF(OR($A114="",$B114="",$G114="",$H114=""),"",IF($H114&lt;=$G114,"Invalid time",IF(SUMPRODUCT(($B$5:$B$204=$B114)*($G$5:$G$204&lt;$H114)*($H$5:$H$204&gt;$G114)*(ROW($A$5:$A$204)&lt;&gt;ROW())*($A$5:$A$204&lt;&gt;"")*($J$5:$J$204&lt;&gt;"Canceled")*($J$5:$J$204&lt;&gt;"Declined")*($J$5:$J$204&lt;&gt;"Completed"))&gt;0,"Conflict","Clear")))</f>
        <v/>
      </c>
      <c r="O114" s="21">
        <f>IF($B114="","",IFERROR(IF(INDEX(tblEquipment[Availability Status],MATCH($B114,tblEquipment[Equipment ID],0))&lt;&gt;"Available","Equipment unavailable",IF(OR($G114="",$H114=""),"",IF(AND(INDEX(tblEquipment[Maintenance Start],MATCH($B114,tblEquipment[Equipment ID],0))&lt;&gt;"",INDEX(tblEquipment[Maintenance End],MATCH($B114,tblEquipment[Equipment ID],0))&lt;&gt;"",$G114&lt;INDEX(tblEquipment[Maintenance End],MATCH($B114,tblEquipment[Equipment ID],0)),$H114&gt;INDEX(tblEquipment[Maintenance Start],MATCH($B114,tblEquipment[Equipment ID],0))),"Maintenance overlap","Available"))),"Equipment ID not found"))</f>
        <v/>
      </c>
      <c r="P114" s="21">
        <f>IF(OR($A114="",$G114="",$H114="",$J114="",Dashboard!$B$3=""),"",IF(AND($J114="Checked Out",$H114&lt;Dashboard!$B$3),"Overdue",IF(AND(OR($J114="Approved",$J114="Checked Out"),$G114&gt;=Dashboard!$B$3,$G114&lt;Dashboard!$B$3+2),"Starts by tomorrow",IF(AND($J114="Requested",$G114&lt;Dashboard!$B$3),"Past start—review",""))))</f>
        <v/>
      </c>
      <c r="Q114" s="21">
        <f>IF(COUNTA($A114:$P114)=0,"",IF($A114="","Missing reservation ID",IF(COUNTIF($A$5:$A$204,$A114)&gt;1,"Duplicate reservation ID",IF($B114="","Missing equipment ID",IF($D114="","Missing requester name",IF($F114="","Missing purpose",IF($G114="","Missing start date and time",IF($H114="","Missing end date and time",IF($H114&lt;=$G114,"Invalid time range",IF($J114="","Missing status",IF($L114="","Missing submitted date","Ready")))))))))))</f>
        <v/>
      </c>
    </row>
    <row r="115">
      <c r="A115" s="17" t="n"/>
      <c r="B115" s="17" t="n"/>
      <c r="C115" s="5">
        <f>IF($B115="","",IFERROR(INDEX(tblEquipment[Equipment Name],MATCH($B115,tblEquipment[Equipment ID],0)),"Equipment ID not found"))</f>
        <v/>
      </c>
      <c r="D115" s="17" t="n"/>
      <c r="E115" s="18" t="n"/>
      <c r="F115" s="18" t="n"/>
      <c r="G115" s="28" t="n"/>
      <c r="H115" s="28" t="n"/>
      <c r="I115" s="20">
        <f>IF(OR($G115="",$H115="",$H115&lt;=$G115),"",($H115-$G115)*24)</f>
        <v/>
      </c>
      <c r="J115" s="17" t="n"/>
      <c r="K115" s="17" t="n"/>
      <c r="L115" s="27" t="n"/>
      <c r="M115" s="18" t="n"/>
      <c r="N115" s="21">
        <f>IF(OR($A115="",$B115="",$G115="",$H115=""),"",IF($H115&lt;=$G115,"Invalid time",IF(SUMPRODUCT(($B$5:$B$204=$B115)*($G$5:$G$204&lt;$H115)*($H$5:$H$204&gt;$G115)*(ROW($A$5:$A$204)&lt;&gt;ROW())*($A$5:$A$204&lt;&gt;"")*($J$5:$J$204&lt;&gt;"Canceled")*($J$5:$J$204&lt;&gt;"Declined")*($J$5:$J$204&lt;&gt;"Completed"))&gt;0,"Conflict","Clear")))</f>
        <v/>
      </c>
      <c r="O115" s="21">
        <f>IF($B115="","",IFERROR(IF(INDEX(tblEquipment[Availability Status],MATCH($B115,tblEquipment[Equipment ID],0))&lt;&gt;"Available","Equipment unavailable",IF(OR($G115="",$H115=""),"",IF(AND(INDEX(tblEquipment[Maintenance Start],MATCH($B115,tblEquipment[Equipment ID],0))&lt;&gt;"",INDEX(tblEquipment[Maintenance End],MATCH($B115,tblEquipment[Equipment ID],0))&lt;&gt;"",$G115&lt;INDEX(tblEquipment[Maintenance End],MATCH($B115,tblEquipment[Equipment ID],0)),$H115&gt;INDEX(tblEquipment[Maintenance Start],MATCH($B115,tblEquipment[Equipment ID],0))),"Maintenance overlap","Available"))),"Equipment ID not found"))</f>
        <v/>
      </c>
      <c r="P115" s="21">
        <f>IF(OR($A115="",$G115="",$H115="",$J115="",Dashboard!$B$3=""),"",IF(AND($J115="Checked Out",$H115&lt;Dashboard!$B$3),"Overdue",IF(AND(OR($J115="Approved",$J115="Checked Out"),$G115&gt;=Dashboard!$B$3,$G115&lt;Dashboard!$B$3+2),"Starts by tomorrow",IF(AND($J115="Requested",$G115&lt;Dashboard!$B$3),"Past start—review",""))))</f>
        <v/>
      </c>
      <c r="Q115" s="21">
        <f>IF(COUNTA($A115:$P115)=0,"",IF($A115="","Missing reservation ID",IF(COUNTIF($A$5:$A$204,$A115)&gt;1,"Duplicate reservation ID",IF($B115="","Missing equipment ID",IF($D115="","Missing requester name",IF($F115="","Missing purpose",IF($G115="","Missing start date and time",IF($H115="","Missing end date and time",IF($H115&lt;=$G115,"Invalid time range",IF($J115="","Missing status",IF($L115="","Missing submitted date","Ready")))))))))))</f>
        <v/>
      </c>
    </row>
    <row r="116">
      <c r="A116" s="17" t="n"/>
      <c r="B116" s="17" t="n"/>
      <c r="C116" s="5">
        <f>IF($B116="","",IFERROR(INDEX(tblEquipment[Equipment Name],MATCH($B116,tblEquipment[Equipment ID],0)),"Equipment ID not found"))</f>
        <v/>
      </c>
      <c r="D116" s="17" t="n"/>
      <c r="E116" s="18" t="n"/>
      <c r="F116" s="18" t="n"/>
      <c r="G116" s="28" t="n"/>
      <c r="H116" s="28" t="n"/>
      <c r="I116" s="20">
        <f>IF(OR($G116="",$H116="",$H116&lt;=$G116),"",($H116-$G116)*24)</f>
        <v/>
      </c>
      <c r="J116" s="17" t="n"/>
      <c r="K116" s="17" t="n"/>
      <c r="L116" s="27" t="n"/>
      <c r="M116" s="18" t="n"/>
      <c r="N116" s="21">
        <f>IF(OR($A116="",$B116="",$G116="",$H116=""),"",IF($H116&lt;=$G116,"Invalid time",IF(SUMPRODUCT(($B$5:$B$204=$B116)*($G$5:$G$204&lt;$H116)*($H$5:$H$204&gt;$G116)*(ROW($A$5:$A$204)&lt;&gt;ROW())*($A$5:$A$204&lt;&gt;"")*($J$5:$J$204&lt;&gt;"Canceled")*($J$5:$J$204&lt;&gt;"Declined")*($J$5:$J$204&lt;&gt;"Completed"))&gt;0,"Conflict","Clear")))</f>
        <v/>
      </c>
      <c r="O116" s="21">
        <f>IF($B116="","",IFERROR(IF(INDEX(tblEquipment[Availability Status],MATCH($B116,tblEquipment[Equipment ID],0))&lt;&gt;"Available","Equipment unavailable",IF(OR($G116="",$H116=""),"",IF(AND(INDEX(tblEquipment[Maintenance Start],MATCH($B116,tblEquipment[Equipment ID],0))&lt;&gt;"",INDEX(tblEquipment[Maintenance End],MATCH($B116,tblEquipment[Equipment ID],0))&lt;&gt;"",$G116&lt;INDEX(tblEquipment[Maintenance End],MATCH($B116,tblEquipment[Equipment ID],0)),$H116&gt;INDEX(tblEquipment[Maintenance Start],MATCH($B116,tblEquipment[Equipment ID],0))),"Maintenance overlap","Available"))),"Equipment ID not found"))</f>
        <v/>
      </c>
      <c r="P116" s="21">
        <f>IF(OR($A116="",$G116="",$H116="",$J116="",Dashboard!$B$3=""),"",IF(AND($J116="Checked Out",$H116&lt;Dashboard!$B$3),"Overdue",IF(AND(OR($J116="Approved",$J116="Checked Out"),$G116&gt;=Dashboard!$B$3,$G116&lt;Dashboard!$B$3+2),"Starts by tomorrow",IF(AND($J116="Requested",$G116&lt;Dashboard!$B$3),"Past start—review",""))))</f>
        <v/>
      </c>
      <c r="Q116" s="21">
        <f>IF(COUNTA($A116:$P116)=0,"",IF($A116="","Missing reservation ID",IF(COUNTIF($A$5:$A$204,$A116)&gt;1,"Duplicate reservation ID",IF($B116="","Missing equipment ID",IF($D116="","Missing requester name",IF($F116="","Missing purpose",IF($G116="","Missing start date and time",IF($H116="","Missing end date and time",IF($H116&lt;=$G116,"Invalid time range",IF($J116="","Missing status",IF($L116="","Missing submitted date","Ready")))))))))))</f>
        <v/>
      </c>
    </row>
    <row r="117">
      <c r="A117" s="17" t="n"/>
      <c r="B117" s="17" t="n"/>
      <c r="C117" s="5">
        <f>IF($B117="","",IFERROR(INDEX(tblEquipment[Equipment Name],MATCH($B117,tblEquipment[Equipment ID],0)),"Equipment ID not found"))</f>
        <v/>
      </c>
      <c r="D117" s="17" t="n"/>
      <c r="E117" s="18" t="n"/>
      <c r="F117" s="18" t="n"/>
      <c r="G117" s="28" t="n"/>
      <c r="H117" s="28" t="n"/>
      <c r="I117" s="20">
        <f>IF(OR($G117="",$H117="",$H117&lt;=$G117),"",($H117-$G117)*24)</f>
        <v/>
      </c>
      <c r="J117" s="17" t="n"/>
      <c r="K117" s="17" t="n"/>
      <c r="L117" s="27" t="n"/>
      <c r="M117" s="18" t="n"/>
      <c r="N117" s="21">
        <f>IF(OR($A117="",$B117="",$G117="",$H117=""),"",IF($H117&lt;=$G117,"Invalid time",IF(SUMPRODUCT(($B$5:$B$204=$B117)*($G$5:$G$204&lt;$H117)*($H$5:$H$204&gt;$G117)*(ROW($A$5:$A$204)&lt;&gt;ROW())*($A$5:$A$204&lt;&gt;"")*($J$5:$J$204&lt;&gt;"Canceled")*($J$5:$J$204&lt;&gt;"Declined")*($J$5:$J$204&lt;&gt;"Completed"))&gt;0,"Conflict","Clear")))</f>
        <v/>
      </c>
      <c r="O117" s="21">
        <f>IF($B117="","",IFERROR(IF(INDEX(tblEquipment[Availability Status],MATCH($B117,tblEquipment[Equipment ID],0))&lt;&gt;"Available","Equipment unavailable",IF(OR($G117="",$H117=""),"",IF(AND(INDEX(tblEquipment[Maintenance Start],MATCH($B117,tblEquipment[Equipment ID],0))&lt;&gt;"",INDEX(tblEquipment[Maintenance End],MATCH($B117,tblEquipment[Equipment ID],0))&lt;&gt;"",$G117&lt;INDEX(tblEquipment[Maintenance End],MATCH($B117,tblEquipment[Equipment ID],0)),$H117&gt;INDEX(tblEquipment[Maintenance Start],MATCH($B117,tblEquipment[Equipment ID],0))),"Maintenance overlap","Available"))),"Equipment ID not found"))</f>
        <v/>
      </c>
      <c r="P117" s="21">
        <f>IF(OR($A117="",$G117="",$H117="",$J117="",Dashboard!$B$3=""),"",IF(AND($J117="Checked Out",$H117&lt;Dashboard!$B$3),"Overdue",IF(AND(OR($J117="Approved",$J117="Checked Out"),$G117&gt;=Dashboard!$B$3,$G117&lt;Dashboard!$B$3+2),"Starts by tomorrow",IF(AND($J117="Requested",$G117&lt;Dashboard!$B$3),"Past start—review",""))))</f>
        <v/>
      </c>
      <c r="Q117" s="21">
        <f>IF(COUNTA($A117:$P117)=0,"",IF($A117="","Missing reservation ID",IF(COUNTIF($A$5:$A$204,$A117)&gt;1,"Duplicate reservation ID",IF($B117="","Missing equipment ID",IF($D117="","Missing requester name",IF($F117="","Missing purpose",IF($G117="","Missing start date and time",IF($H117="","Missing end date and time",IF($H117&lt;=$G117,"Invalid time range",IF($J117="","Missing status",IF($L117="","Missing submitted date","Ready")))))))))))</f>
        <v/>
      </c>
    </row>
    <row r="118">
      <c r="A118" s="17" t="n"/>
      <c r="B118" s="17" t="n"/>
      <c r="C118" s="5">
        <f>IF($B118="","",IFERROR(INDEX(tblEquipment[Equipment Name],MATCH($B118,tblEquipment[Equipment ID],0)),"Equipment ID not found"))</f>
        <v/>
      </c>
      <c r="D118" s="17" t="n"/>
      <c r="E118" s="18" t="n"/>
      <c r="F118" s="18" t="n"/>
      <c r="G118" s="28" t="n"/>
      <c r="H118" s="28" t="n"/>
      <c r="I118" s="20">
        <f>IF(OR($G118="",$H118="",$H118&lt;=$G118),"",($H118-$G118)*24)</f>
        <v/>
      </c>
      <c r="J118" s="17" t="n"/>
      <c r="K118" s="17" t="n"/>
      <c r="L118" s="27" t="n"/>
      <c r="M118" s="18" t="n"/>
      <c r="N118" s="21">
        <f>IF(OR($A118="",$B118="",$G118="",$H118=""),"",IF($H118&lt;=$G118,"Invalid time",IF(SUMPRODUCT(($B$5:$B$204=$B118)*($G$5:$G$204&lt;$H118)*($H$5:$H$204&gt;$G118)*(ROW($A$5:$A$204)&lt;&gt;ROW())*($A$5:$A$204&lt;&gt;"")*($J$5:$J$204&lt;&gt;"Canceled")*($J$5:$J$204&lt;&gt;"Declined")*($J$5:$J$204&lt;&gt;"Completed"))&gt;0,"Conflict","Clear")))</f>
        <v/>
      </c>
      <c r="O118" s="21">
        <f>IF($B118="","",IFERROR(IF(INDEX(tblEquipment[Availability Status],MATCH($B118,tblEquipment[Equipment ID],0))&lt;&gt;"Available","Equipment unavailable",IF(OR($G118="",$H118=""),"",IF(AND(INDEX(tblEquipment[Maintenance Start],MATCH($B118,tblEquipment[Equipment ID],0))&lt;&gt;"",INDEX(tblEquipment[Maintenance End],MATCH($B118,tblEquipment[Equipment ID],0))&lt;&gt;"",$G118&lt;INDEX(tblEquipment[Maintenance End],MATCH($B118,tblEquipment[Equipment ID],0)),$H118&gt;INDEX(tblEquipment[Maintenance Start],MATCH($B118,tblEquipment[Equipment ID],0))),"Maintenance overlap","Available"))),"Equipment ID not found"))</f>
        <v/>
      </c>
      <c r="P118" s="21">
        <f>IF(OR($A118="",$G118="",$H118="",$J118="",Dashboard!$B$3=""),"",IF(AND($J118="Checked Out",$H118&lt;Dashboard!$B$3),"Overdue",IF(AND(OR($J118="Approved",$J118="Checked Out"),$G118&gt;=Dashboard!$B$3,$G118&lt;Dashboard!$B$3+2),"Starts by tomorrow",IF(AND($J118="Requested",$G118&lt;Dashboard!$B$3),"Past start—review",""))))</f>
        <v/>
      </c>
      <c r="Q118" s="21">
        <f>IF(COUNTA($A118:$P118)=0,"",IF($A118="","Missing reservation ID",IF(COUNTIF($A$5:$A$204,$A118)&gt;1,"Duplicate reservation ID",IF($B118="","Missing equipment ID",IF($D118="","Missing requester name",IF($F118="","Missing purpose",IF($G118="","Missing start date and time",IF($H118="","Missing end date and time",IF($H118&lt;=$G118,"Invalid time range",IF($J118="","Missing status",IF($L118="","Missing submitted date","Ready")))))))))))</f>
        <v/>
      </c>
    </row>
    <row r="119">
      <c r="A119" s="17" t="n"/>
      <c r="B119" s="17" t="n"/>
      <c r="C119" s="5">
        <f>IF($B119="","",IFERROR(INDEX(tblEquipment[Equipment Name],MATCH($B119,tblEquipment[Equipment ID],0)),"Equipment ID not found"))</f>
        <v/>
      </c>
      <c r="D119" s="17" t="n"/>
      <c r="E119" s="18" t="n"/>
      <c r="F119" s="18" t="n"/>
      <c r="G119" s="28" t="n"/>
      <c r="H119" s="28" t="n"/>
      <c r="I119" s="20">
        <f>IF(OR($G119="",$H119="",$H119&lt;=$G119),"",($H119-$G119)*24)</f>
        <v/>
      </c>
      <c r="J119" s="17" t="n"/>
      <c r="K119" s="17" t="n"/>
      <c r="L119" s="27" t="n"/>
      <c r="M119" s="18" t="n"/>
      <c r="N119" s="21">
        <f>IF(OR($A119="",$B119="",$G119="",$H119=""),"",IF($H119&lt;=$G119,"Invalid time",IF(SUMPRODUCT(($B$5:$B$204=$B119)*($G$5:$G$204&lt;$H119)*($H$5:$H$204&gt;$G119)*(ROW($A$5:$A$204)&lt;&gt;ROW())*($A$5:$A$204&lt;&gt;"")*($J$5:$J$204&lt;&gt;"Canceled")*($J$5:$J$204&lt;&gt;"Declined")*($J$5:$J$204&lt;&gt;"Completed"))&gt;0,"Conflict","Clear")))</f>
        <v/>
      </c>
      <c r="O119" s="21">
        <f>IF($B119="","",IFERROR(IF(INDEX(tblEquipment[Availability Status],MATCH($B119,tblEquipment[Equipment ID],0))&lt;&gt;"Available","Equipment unavailable",IF(OR($G119="",$H119=""),"",IF(AND(INDEX(tblEquipment[Maintenance Start],MATCH($B119,tblEquipment[Equipment ID],0))&lt;&gt;"",INDEX(tblEquipment[Maintenance End],MATCH($B119,tblEquipment[Equipment ID],0))&lt;&gt;"",$G119&lt;INDEX(tblEquipment[Maintenance End],MATCH($B119,tblEquipment[Equipment ID],0)),$H119&gt;INDEX(tblEquipment[Maintenance Start],MATCH($B119,tblEquipment[Equipment ID],0))),"Maintenance overlap","Available"))),"Equipment ID not found"))</f>
        <v/>
      </c>
      <c r="P119" s="21">
        <f>IF(OR($A119="",$G119="",$H119="",$J119="",Dashboard!$B$3=""),"",IF(AND($J119="Checked Out",$H119&lt;Dashboard!$B$3),"Overdue",IF(AND(OR($J119="Approved",$J119="Checked Out"),$G119&gt;=Dashboard!$B$3,$G119&lt;Dashboard!$B$3+2),"Starts by tomorrow",IF(AND($J119="Requested",$G119&lt;Dashboard!$B$3),"Past start—review",""))))</f>
        <v/>
      </c>
      <c r="Q119" s="21">
        <f>IF(COUNTA($A119:$P119)=0,"",IF($A119="","Missing reservation ID",IF(COUNTIF($A$5:$A$204,$A119)&gt;1,"Duplicate reservation ID",IF($B119="","Missing equipment ID",IF($D119="","Missing requester name",IF($F119="","Missing purpose",IF($G119="","Missing start date and time",IF($H119="","Missing end date and time",IF($H119&lt;=$G119,"Invalid time range",IF($J119="","Missing status",IF($L119="","Missing submitted date","Ready")))))))))))</f>
        <v/>
      </c>
    </row>
    <row r="120">
      <c r="A120" s="17" t="n"/>
      <c r="B120" s="17" t="n"/>
      <c r="C120" s="5">
        <f>IF($B120="","",IFERROR(INDEX(tblEquipment[Equipment Name],MATCH($B120,tblEquipment[Equipment ID],0)),"Equipment ID not found"))</f>
        <v/>
      </c>
      <c r="D120" s="17" t="n"/>
      <c r="E120" s="18" t="n"/>
      <c r="F120" s="18" t="n"/>
      <c r="G120" s="28" t="n"/>
      <c r="H120" s="28" t="n"/>
      <c r="I120" s="20">
        <f>IF(OR($G120="",$H120="",$H120&lt;=$G120),"",($H120-$G120)*24)</f>
        <v/>
      </c>
      <c r="J120" s="17" t="n"/>
      <c r="K120" s="17" t="n"/>
      <c r="L120" s="27" t="n"/>
      <c r="M120" s="18" t="n"/>
      <c r="N120" s="21">
        <f>IF(OR($A120="",$B120="",$G120="",$H120=""),"",IF($H120&lt;=$G120,"Invalid time",IF(SUMPRODUCT(($B$5:$B$204=$B120)*($G$5:$G$204&lt;$H120)*($H$5:$H$204&gt;$G120)*(ROW($A$5:$A$204)&lt;&gt;ROW())*($A$5:$A$204&lt;&gt;"")*($J$5:$J$204&lt;&gt;"Canceled")*($J$5:$J$204&lt;&gt;"Declined")*($J$5:$J$204&lt;&gt;"Completed"))&gt;0,"Conflict","Clear")))</f>
        <v/>
      </c>
      <c r="O120" s="21">
        <f>IF($B120="","",IFERROR(IF(INDEX(tblEquipment[Availability Status],MATCH($B120,tblEquipment[Equipment ID],0))&lt;&gt;"Available","Equipment unavailable",IF(OR($G120="",$H120=""),"",IF(AND(INDEX(tblEquipment[Maintenance Start],MATCH($B120,tblEquipment[Equipment ID],0))&lt;&gt;"",INDEX(tblEquipment[Maintenance End],MATCH($B120,tblEquipment[Equipment ID],0))&lt;&gt;"",$G120&lt;INDEX(tblEquipment[Maintenance End],MATCH($B120,tblEquipment[Equipment ID],0)),$H120&gt;INDEX(tblEquipment[Maintenance Start],MATCH($B120,tblEquipment[Equipment ID],0))),"Maintenance overlap","Available"))),"Equipment ID not found"))</f>
        <v/>
      </c>
      <c r="P120" s="21">
        <f>IF(OR($A120="",$G120="",$H120="",$J120="",Dashboard!$B$3=""),"",IF(AND($J120="Checked Out",$H120&lt;Dashboard!$B$3),"Overdue",IF(AND(OR($J120="Approved",$J120="Checked Out"),$G120&gt;=Dashboard!$B$3,$G120&lt;Dashboard!$B$3+2),"Starts by tomorrow",IF(AND($J120="Requested",$G120&lt;Dashboard!$B$3),"Past start—review",""))))</f>
        <v/>
      </c>
      <c r="Q120" s="21">
        <f>IF(COUNTA($A120:$P120)=0,"",IF($A120="","Missing reservation ID",IF(COUNTIF($A$5:$A$204,$A120)&gt;1,"Duplicate reservation ID",IF($B120="","Missing equipment ID",IF($D120="","Missing requester name",IF($F120="","Missing purpose",IF($G120="","Missing start date and time",IF($H120="","Missing end date and time",IF($H120&lt;=$G120,"Invalid time range",IF($J120="","Missing status",IF($L120="","Missing submitted date","Ready")))))))))))</f>
        <v/>
      </c>
    </row>
    <row r="121">
      <c r="A121" s="17" t="n"/>
      <c r="B121" s="17" t="n"/>
      <c r="C121" s="5">
        <f>IF($B121="","",IFERROR(INDEX(tblEquipment[Equipment Name],MATCH($B121,tblEquipment[Equipment ID],0)),"Equipment ID not found"))</f>
        <v/>
      </c>
      <c r="D121" s="17" t="n"/>
      <c r="E121" s="18" t="n"/>
      <c r="F121" s="18" t="n"/>
      <c r="G121" s="28" t="n"/>
      <c r="H121" s="28" t="n"/>
      <c r="I121" s="20">
        <f>IF(OR($G121="",$H121="",$H121&lt;=$G121),"",($H121-$G121)*24)</f>
        <v/>
      </c>
      <c r="J121" s="17" t="n"/>
      <c r="K121" s="17" t="n"/>
      <c r="L121" s="27" t="n"/>
      <c r="M121" s="18" t="n"/>
      <c r="N121" s="21">
        <f>IF(OR($A121="",$B121="",$G121="",$H121=""),"",IF($H121&lt;=$G121,"Invalid time",IF(SUMPRODUCT(($B$5:$B$204=$B121)*($G$5:$G$204&lt;$H121)*($H$5:$H$204&gt;$G121)*(ROW($A$5:$A$204)&lt;&gt;ROW())*($A$5:$A$204&lt;&gt;"")*($J$5:$J$204&lt;&gt;"Canceled")*($J$5:$J$204&lt;&gt;"Declined")*($J$5:$J$204&lt;&gt;"Completed"))&gt;0,"Conflict","Clear")))</f>
        <v/>
      </c>
      <c r="O121" s="21">
        <f>IF($B121="","",IFERROR(IF(INDEX(tblEquipment[Availability Status],MATCH($B121,tblEquipment[Equipment ID],0))&lt;&gt;"Available","Equipment unavailable",IF(OR($G121="",$H121=""),"",IF(AND(INDEX(tblEquipment[Maintenance Start],MATCH($B121,tblEquipment[Equipment ID],0))&lt;&gt;"",INDEX(tblEquipment[Maintenance End],MATCH($B121,tblEquipment[Equipment ID],0))&lt;&gt;"",$G121&lt;INDEX(tblEquipment[Maintenance End],MATCH($B121,tblEquipment[Equipment ID],0)),$H121&gt;INDEX(tblEquipment[Maintenance Start],MATCH($B121,tblEquipment[Equipment ID],0))),"Maintenance overlap","Available"))),"Equipment ID not found"))</f>
        <v/>
      </c>
      <c r="P121" s="21">
        <f>IF(OR($A121="",$G121="",$H121="",$J121="",Dashboard!$B$3=""),"",IF(AND($J121="Checked Out",$H121&lt;Dashboard!$B$3),"Overdue",IF(AND(OR($J121="Approved",$J121="Checked Out"),$G121&gt;=Dashboard!$B$3,$G121&lt;Dashboard!$B$3+2),"Starts by tomorrow",IF(AND($J121="Requested",$G121&lt;Dashboard!$B$3),"Past start—review",""))))</f>
        <v/>
      </c>
      <c r="Q121" s="21">
        <f>IF(COUNTA($A121:$P121)=0,"",IF($A121="","Missing reservation ID",IF(COUNTIF($A$5:$A$204,$A121)&gt;1,"Duplicate reservation ID",IF($B121="","Missing equipment ID",IF($D121="","Missing requester name",IF($F121="","Missing purpose",IF($G121="","Missing start date and time",IF($H121="","Missing end date and time",IF($H121&lt;=$G121,"Invalid time range",IF($J121="","Missing status",IF($L121="","Missing submitted date","Ready")))))))))))</f>
        <v/>
      </c>
    </row>
    <row r="122">
      <c r="A122" s="17" t="n"/>
      <c r="B122" s="17" t="n"/>
      <c r="C122" s="5">
        <f>IF($B122="","",IFERROR(INDEX(tblEquipment[Equipment Name],MATCH($B122,tblEquipment[Equipment ID],0)),"Equipment ID not found"))</f>
        <v/>
      </c>
      <c r="D122" s="17" t="n"/>
      <c r="E122" s="18" t="n"/>
      <c r="F122" s="18" t="n"/>
      <c r="G122" s="28" t="n"/>
      <c r="H122" s="28" t="n"/>
      <c r="I122" s="20">
        <f>IF(OR($G122="",$H122="",$H122&lt;=$G122),"",($H122-$G122)*24)</f>
        <v/>
      </c>
      <c r="J122" s="17" t="n"/>
      <c r="K122" s="17" t="n"/>
      <c r="L122" s="27" t="n"/>
      <c r="M122" s="18" t="n"/>
      <c r="N122" s="21">
        <f>IF(OR($A122="",$B122="",$G122="",$H122=""),"",IF($H122&lt;=$G122,"Invalid time",IF(SUMPRODUCT(($B$5:$B$204=$B122)*($G$5:$G$204&lt;$H122)*($H$5:$H$204&gt;$G122)*(ROW($A$5:$A$204)&lt;&gt;ROW())*($A$5:$A$204&lt;&gt;"")*($J$5:$J$204&lt;&gt;"Canceled")*($J$5:$J$204&lt;&gt;"Declined")*($J$5:$J$204&lt;&gt;"Completed"))&gt;0,"Conflict","Clear")))</f>
        <v/>
      </c>
      <c r="O122" s="21">
        <f>IF($B122="","",IFERROR(IF(INDEX(tblEquipment[Availability Status],MATCH($B122,tblEquipment[Equipment ID],0))&lt;&gt;"Available","Equipment unavailable",IF(OR($G122="",$H122=""),"",IF(AND(INDEX(tblEquipment[Maintenance Start],MATCH($B122,tblEquipment[Equipment ID],0))&lt;&gt;"",INDEX(tblEquipment[Maintenance End],MATCH($B122,tblEquipment[Equipment ID],0))&lt;&gt;"",$G122&lt;INDEX(tblEquipment[Maintenance End],MATCH($B122,tblEquipment[Equipment ID],0)),$H122&gt;INDEX(tblEquipment[Maintenance Start],MATCH($B122,tblEquipment[Equipment ID],0))),"Maintenance overlap","Available"))),"Equipment ID not found"))</f>
        <v/>
      </c>
      <c r="P122" s="21">
        <f>IF(OR($A122="",$G122="",$H122="",$J122="",Dashboard!$B$3=""),"",IF(AND($J122="Checked Out",$H122&lt;Dashboard!$B$3),"Overdue",IF(AND(OR($J122="Approved",$J122="Checked Out"),$G122&gt;=Dashboard!$B$3,$G122&lt;Dashboard!$B$3+2),"Starts by tomorrow",IF(AND($J122="Requested",$G122&lt;Dashboard!$B$3),"Past start—review",""))))</f>
        <v/>
      </c>
      <c r="Q122" s="21">
        <f>IF(COUNTA($A122:$P122)=0,"",IF($A122="","Missing reservation ID",IF(COUNTIF($A$5:$A$204,$A122)&gt;1,"Duplicate reservation ID",IF($B122="","Missing equipment ID",IF($D122="","Missing requester name",IF($F122="","Missing purpose",IF($G122="","Missing start date and time",IF($H122="","Missing end date and time",IF($H122&lt;=$G122,"Invalid time range",IF($J122="","Missing status",IF($L122="","Missing submitted date","Ready")))))))))))</f>
        <v/>
      </c>
    </row>
    <row r="123">
      <c r="A123" s="17" t="n"/>
      <c r="B123" s="17" t="n"/>
      <c r="C123" s="5">
        <f>IF($B123="","",IFERROR(INDEX(tblEquipment[Equipment Name],MATCH($B123,tblEquipment[Equipment ID],0)),"Equipment ID not found"))</f>
        <v/>
      </c>
      <c r="D123" s="17" t="n"/>
      <c r="E123" s="18" t="n"/>
      <c r="F123" s="18" t="n"/>
      <c r="G123" s="28" t="n"/>
      <c r="H123" s="28" t="n"/>
      <c r="I123" s="20">
        <f>IF(OR($G123="",$H123="",$H123&lt;=$G123),"",($H123-$G123)*24)</f>
        <v/>
      </c>
      <c r="J123" s="17" t="n"/>
      <c r="K123" s="17" t="n"/>
      <c r="L123" s="27" t="n"/>
      <c r="M123" s="18" t="n"/>
      <c r="N123" s="21">
        <f>IF(OR($A123="",$B123="",$G123="",$H123=""),"",IF($H123&lt;=$G123,"Invalid time",IF(SUMPRODUCT(($B$5:$B$204=$B123)*($G$5:$G$204&lt;$H123)*($H$5:$H$204&gt;$G123)*(ROW($A$5:$A$204)&lt;&gt;ROW())*($A$5:$A$204&lt;&gt;"")*($J$5:$J$204&lt;&gt;"Canceled")*($J$5:$J$204&lt;&gt;"Declined")*($J$5:$J$204&lt;&gt;"Completed"))&gt;0,"Conflict","Clear")))</f>
        <v/>
      </c>
      <c r="O123" s="21">
        <f>IF($B123="","",IFERROR(IF(INDEX(tblEquipment[Availability Status],MATCH($B123,tblEquipment[Equipment ID],0))&lt;&gt;"Available","Equipment unavailable",IF(OR($G123="",$H123=""),"",IF(AND(INDEX(tblEquipment[Maintenance Start],MATCH($B123,tblEquipment[Equipment ID],0))&lt;&gt;"",INDEX(tblEquipment[Maintenance End],MATCH($B123,tblEquipment[Equipment ID],0))&lt;&gt;"",$G123&lt;INDEX(tblEquipment[Maintenance End],MATCH($B123,tblEquipment[Equipment ID],0)),$H123&gt;INDEX(tblEquipment[Maintenance Start],MATCH($B123,tblEquipment[Equipment ID],0))),"Maintenance overlap","Available"))),"Equipment ID not found"))</f>
        <v/>
      </c>
      <c r="P123" s="21">
        <f>IF(OR($A123="",$G123="",$H123="",$J123="",Dashboard!$B$3=""),"",IF(AND($J123="Checked Out",$H123&lt;Dashboard!$B$3),"Overdue",IF(AND(OR($J123="Approved",$J123="Checked Out"),$G123&gt;=Dashboard!$B$3,$G123&lt;Dashboard!$B$3+2),"Starts by tomorrow",IF(AND($J123="Requested",$G123&lt;Dashboard!$B$3),"Past start—review",""))))</f>
        <v/>
      </c>
      <c r="Q123" s="21">
        <f>IF(COUNTA($A123:$P123)=0,"",IF($A123="","Missing reservation ID",IF(COUNTIF($A$5:$A$204,$A123)&gt;1,"Duplicate reservation ID",IF($B123="","Missing equipment ID",IF($D123="","Missing requester name",IF($F123="","Missing purpose",IF($G123="","Missing start date and time",IF($H123="","Missing end date and time",IF($H123&lt;=$G123,"Invalid time range",IF($J123="","Missing status",IF($L123="","Missing submitted date","Ready")))))))))))</f>
        <v/>
      </c>
    </row>
    <row r="124">
      <c r="A124" s="17" t="n"/>
      <c r="B124" s="17" t="n"/>
      <c r="C124" s="5">
        <f>IF($B124="","",IFERROR(INDEX(tblEquipment[Equipment Name],MATCH($B124,tblEquipment[Equipment ID],0)),"Equipment ID not found"))</f>
        <v/>
      </c>
      <c r="D124" s="17" t="n"/>
      <c r="E124" s="18" t="n"/>
      <c r="F124" s="18" t="n"/>
      <c r="G124" s="28" t="n"/>
      <c r="H124" s="28" t="n"/>
      <c r="I124" s="20">
        <f>IF(OR($G124="",$H124="",$H124&lt;=$G124),"",($H124-$G124)*24)</f>
        <v/>
      </c>
      <c r="J124" s="17" t="n"/>
      <c r="K124" s="17" t="n"/>
      <c r="L124" s="27" t="n"/>
      <c r="M124" s="18" t="n"/>
      <c r="N124" s="21">
        <f>IF(OR($A124="",$B124="",$G124="",$H124=""),"",IF($H124&lt;=$G124,"Invalid time",IF(SUMPRODUCT(($B$5:$B$204=$B124)*($G$5:$G$204&lt;$H124)*($H$5:$H$204&gt;$G124)*(ROW($A$5:$A$204)&lt;&gt;ROW())*($A$5:$A$204&lt;&gt;"")*($J$5:$J$204&lt;&gt;"Canceled")*($J$5:$J$204&lt;&gt;"Declined")*($J$5:$J$204&lt;&gt;"Completed"))&gt;0,"Conflict","Clear")))</f>
        <v/>
      </c>
      <c r="O124" s="21">
        <f>IF($B124="","",IFERROR(IF(INDEX(tblEquipment[Availability Status],MATCH($B124,tblEquipment[Equipment ID],0))&lt;&gt;"Available","Equipment unavailable",IF(OR($G124="",$H124=""),"",IF(AND(INDEX(tblEquipment[Maintenance Start],MATCH($B124,tblEquipment[Equipment ID],0))&lt;&gt;"",INDEX(tblEquipment[Maintenance End],MATCH($B124,tblEquipment[Equipment ID],0))&lt;&gt;"",$G124&lt;INDEX(tblEquipment[Maintenance End],MATCH($B124,tblEquipment[Equipment ID],0)),$H124&gt;INDEX(tblEquipment[Maintenance Start],MATCH($B124,tblEquipment[Equipment ID],0))),"Maintenance overlap","Available"))),"Equipment ID not found"))</f>
        <v/>
      </c>
      <c r="P124" s="21">
        <f>IF(OR($A124="",$G124="",$H124="",$J124="",Dashboard!$B$3=""),"",IF(AND($J124="Checked Out",$H124&lt;Dashboard!$B$3),"Overdue",IF(AND(OR($J124="Approved",$J124="Checked Out"),$G124&gt;=Dashboard!$B$3,$G124&lt;Dashboard!$B$3+2),"Starts by tomorrow",IF(AND($J124="Requested",$G124&lt;Dashboard!$B$3),"Past start—review",""))))</f>
        <v/>
      </c>
      <c r="Q124" s="21">
        <f>IF(COUNTA($A124:$P124)=0,"",IF($A124="","Missing reservation ID",IF(COUNTIF($A$5:$A$204,$A124)&gt;1,"Duplicate reservation ID",IF($B124="","Missing equipment ID",IF($D124="","Missing requester name",IF($F124="","Missing purpose",IF($G124="","Missing start date and time",IF($H124="","Missing end date and time",IF($H124&lt;=$G124,"Invalid time range",IF($J124="","Missing status",IF($L124="","Missing submitted date","Ready")))))))))))</f>
        <v/>
      </c>
    </row>
    <row r="125">
      <c r="A125" s="17" t="n"/>
      <c r="B125" s="17" t="n"/>
      <c r="C125" s="5">
        <f>IF($B125="","",IFERROR(INDEX(tblEquipment[Equipment Name],MATCH($B125,tblEquipment[Equipment ID],0)),"Equipment ID not found"))</f>
        <v/>
      </c>
      <c r="D125" s="17" t="n"/>
      <c r="E125" s="18" t="n"/>
      <c r="F125" s="18" t="n"/>
      <c r="G125" s="28" t="n"/>
      <c r="H125" s="28" t="n"/>
      <c r="I125" s="20">
        <f>IF(OR($G125="",$H125="",$H125&lt;=$G125),"",($H125-$G125)*24)</f>
        <v/>
      </c>
      <c r="J125" s="17" t="n"/>
      <c r="K125" s="17" t="n"/>
      <c r="L125" s="27" t="n"/>
      <c r="M125" s="18" t="n"/>
      <c r="N125" s="21">
        <f>IF(OR($A125="",$B125="",$G125="",$H125=""),"",IF($H125&lt;=$G125,"Invalid time",IF(SUMPRODUCT(($B$5:$B$204=$B125)*($G$5:$G$204&lt;$H125)*($H$5:$H$204&gt;$G125)*(ROW($A$5:$A$204)&lt;&gt;ROW())*($A$5:$A$204&lt;&gt;"")*($J$5:$J$204&lt;&gt;"Canceled")*($J$5:$J$204&lt;&gt;"Declined")*($J$5:$J$204&lt;&gt;"Completed"))&gt;0,"Conflict","Clear")))</f>
        <v/>
      </c>
      <c r="O125" s="21">
        <f>IF($B125="","",IFERROR(IF(INDEX(tblEquipment[Availability Status],MATCH($B125,tblEquipment[Equipment ID],0))&lt;&gt;"Available","Equipment unavailable",IF(OR($G125="",$H125=""),"",IF(AND(INDEX(tblEquipment[Maintenance Start],MATCH($B125,tblEquipment[Equipment ID],0))&lt;&gt;"",INDEX(tblEquipment[Maintenance End],MATCH($B125,tblEquipment[Equipment ID],0))&lt;&gt;"",$G125&lt;INDEX(tblEquipment[Maintenance End],MATCH($B125,tblEquipment[Equipment ID],0)),$H125&gt;INDEX(tblEquipment[Maintenance Start],MATCH($B125,tblEquipment[Equipment ID],0))),"Maintenance overlap","Available"))),"Equipment ID not found"))</f>
        <v/>
      </c>
      <c r="P125" s="21">
        <f>IF(OR($A125="",$G125="",$H125="",$J125="",Dashboard!$B$3=""),"",IF(AND($J125="Checked Out",$H125&lt;Dashboard!$B$3),"Overdue",IF(AND(OR($J125="Approved",$J125="Checked Out"),$G125&gt;=Dashboard!$B$3,$G125&lt;Dashboard!$B$3+2),"Starts by tomorrow",IF(AND($J125="Requested",$G125&lt;Dashboard!$B$3),"Past start—review",""))))</f>
        <v/>
      </c>
      <c r="Q125" s="21">
        <f>IF(COUNTA($A125:$P125)=0,"",IF($A125="","Missing reservation ID",IF(COUNTIF($A$5:$A$204,$A125)&gt;1,"Duplicate reservation ID",IF($B125="","Missing equipment ID",IF($D125="","Missing requester name",IF($F125="","Missing purpose",IF($G125="","Missing start date and time",IF($H125="","Missing end date and time",IF($H125&lt;=$G125,"Invalid time range",IF($J125="","Missing status",IF($L125="","Missing submitted date","Ready")))))))))))</f>
        <v/>
      </c>
    </row>
    <row r="126">
      <c r="A126" s="17" t="n"/>
      <c r="B126" s="17" t="n"/>
      <c r="C126" s="5">
        <f>IF($B126="","",IFERROR(INDEX(tblEquipment[Equipment Name],MATCH($B126,tblEquipment[Equipment ID],0)),"Equipment ID not found"))</f>
        <v/>
      </c>
      <c r="D126" s="17" t="n"/>
      <c r="E126" s="18" t="n"/>
      <c r="F126" s="18" t="n"/>
      <c r="G126" s="28" t="n"/>
      <c r="H126" s="28" t="n"/>
      <c r="I126" s="20">
        <f>IF(OR($G126="",$H126="",$H126&lt;=$G126),"",($H126-$G126)*24)</f>
        <v/>
      </c>
      <c r="J126" s="17" t="n"/>
      <c r="K126" s="17" t="n"/>
      <c r="L126" s="27" t="n"/>
      <c r="M126" s="18" t="n"/>
      <c r="N126" s="21">
        <f>IF(OR($A126="",$B126="",$G126="",$H126=""),"",IF($H126&lt;=$G126,"Invalid time",IF(SUMPRODUCT(($B$5:$B$204=$B126)*($G$5:$G$204&lt;$H126)*($H$5:$H$204&gt;$G126)*(ROW($A$5:$A$204)&lt;&gt;ROW())*($A$5:$A$204&lt;&gt;"")*($J$5:$J$204&lt;&gt;"Canceled")*($J$5:$J$204&lt;&gt;"Declined")*($J$5:$J$204&lt;&gt;"Completed"))&gt;0,"Conflict","Clear")))</f>
        <v/>
      </c>
      <c r="O126" s="21">
        <f>IF($B126="","",IFERROR(IF(INDEX(tblEquipment[Availability Status],MATCH($B126,tblEquipment[Equipment ID],0))&lt;&gt;"Available","Equipment unavailable",IF(OR($G126="",$H126=""),"",IF(AND(INDEX(tblEquipment[Maintenance Start],MATCH($B126,tblEquipment[Equipment ID],0))&lt;&gt;"",INDEX(tblEquipment[Maintenance End],MATCH($B126,tblEquipment[Equipment ID],0))&lt;&gt;"",$G126&lt;INDEX(tblEquipment[Maintenance End],MATCH($B126,tblEquipment[Equipment ID],0)),$H126&gt;INDEX(tblEquipment[Maintenance Start],MATCH($B126,tblEquipment[Equipment ID],0))),"Maintenance overlap","Available"))),"Equipment ID not found"))</f>
        <v/>
      </c>
      <c r="P126" s="21">
        <f>IF(OR($A126="",$G126="",$H126="",$J126="",Dashboard!$B$3=""),"",IF(AND($J126="Checked Out",$H126&lt;Dashboard!$B$3),"Overdue",IF(AND(OR($J126="Approved",$J126="Checked Out"),$G126&gt;=Dashboard!$B$3,$G126&lt;Dashboard!$B$3+2),"Starts by tomorrow",IF(AND($J126="Requested",$G126&lt;Dashboard!$B$3),"Past start—review",""))))</f>
        <v/>
      </c>
      <c r="Q126" s="21">
        <f>IF(COUNTA($A126:$P126)=0,"",IF($A126="","Missing reservation ID",IF(COUNTIF($A$5:$A$204,$A126)&gt;1,"Duplicate reservation ID",IF($B126="","Missing equipment ID",IF($D126="","Missing requester name",IF($F126="","Missing purpose",IF($G126="","Missing start date and time",IF($H126="","Missing end date and time",IF($H126&lt;=$G126,"Invalid time range",IF($J126="","Missing status",IF($L126="","Missing submitted date","Ready")))))))))))</f>
        <v/>
      </c>
    </row>
    <row r="127">
      <c r="A127" s="17" t="n"/>
      <c r="B127" s="17" t="n"/>
      <c r="C127" s="5">
        <f>IF($B127="","",IFERROR(INDEX(tblEquipment[Equipment Name],MATCH($B127,tblEquipment[Equipment ID],0)),"Equipment ID not found"))</f>
        <v/>
      </c>
      <c r="D127" s="17" t="n"/>
      <c r="E127" s="18" t="n"/>
      <c r="F127" s="18" t="n"/>
      <c r="G127" s="28" t="n"/>
      <c r="H127" s="28" t="n"/>
      <c r="I127" s="20">
        <f>IF(OR($G127="",$H127="",$H127&lt;=$G127),"",($H127-$G127)*24)</f>
        <v/>
      </c>
      <c r="J127" s="17" t="n"/>
      <c r="K127" s="17" t="n"/>
      <c r="L127" s="27" t="n"/>
      <c r="M127" s="18" t="n"/>
      <c r="N127" s="21">
        <f>IF(OR($A127="",$B127="",$G127="",$H127=""),"",IF($H127&lt;=$G127,"Invalid time",IF(SUMPRODUCT(($B$5:$B$204=$B127)*($G$5:$G$204&lt;$H127)*($H$5:$H$204&gt;$G127)*(ROW($A$5:$A$204)&lt;&gt;ROW())*($A$5:$A$204&lt;&gt;"")*($J$5:$J$204&lt;&gt;"Canceled")*($J$5:$J$204&lt;&gt;"Declined")*($J$5:$J$204&lt;&gt;"Completed"))&gt;0,"Conflict","Clear")))</f>
        <v/>
      </c>
      <c r="O127" s="21">
        <f>IF($B127="","",IFERROR(IF(INDEX(tblEquipment[Availability Status],MATCH($B127,tblEquipment[Equipment ID],0))&lt;&gt;"Available","Equipment unavailable",IF(OR($G127="",$H127=""),"",IF(AND(INDEX(tblEquipment[Maintenance Start],MATCH($B127,tblEquipment[Equipment ID],0))&lt;&gt;"",INDEX(tblEquipment[Maintenance End],MATCH($B127,tblEquipment[Equipment ID],0))&lt;&gt;"",$G127&lt;INDEX(tblEquipment[Maintenance End],MATCH($B127,tblEquipment[Equipment ID],0)),$H127&gt;INDEX(tblEquipment[Maintenance Start],MATCH($B127,tblEquipment[Equipment ID],0))),"Maintenance overlap","Available"))),"Equipment ID not found"))</f>
        <v/>
      </c>
      <c r="P127" s="21">
        <f>IF(OR($A127="",$G127="",$H127="",$J127="",Dashboard!$B$3=""),"",IF(AND($J127="Checked Out",$H127&lt;Dashboard!$B$3),"Overdue",IF(AND(OR($J127="Approved",$J127="Checked Out"),$G127&gt;=Dashboard!$B$3,$G127&lt;Dashboard!$B$3+2),"Starts by tomorrow",IF(AND($J127="Requested",$G127&lt;Dashboard!$B$3),"Past start—review",""))))</f>
        <v/>
      </c>
      <c r="Q127" s="21">
        <f>IF(COUNTA($A127:$P127)=0,"",IF($A127="","Missing reservation ID",IF(COUNTIF($A$5:$A$204,$A127)&gt;1,"Duplicate reservation ID",IF($B127="","Missing equipment ID",IF($D127="","Missing requester name",IF($F127="","Missing purpose",IF($G127="","Missing start date and time",IF($H127="","Missing end date and time",IF($H127&lt;=$G127,"Invalid time range",IF($J127="","Missing status",IF($L127="","Missing submitted date","Ready")))))))))))</f>
        <v/>
      </c>
    </row>
    <row r="128">
      <c r="A128" s="17" t="n"/>
      <c r="B128" s="17" t="n"/>
      <c r="C128" s="5">
        <f>IF($B128="","",IFERROR(INDEX(tblEquipment[Equipment Name],MATCH($B128,tblEquipment[Equipment ID],0)),"Equipment ID not found"))</f>
        <v/>
      </c>
      <c r="D128" s="17" t="n"/>
      <c r="E128" s="18" t="n"/>
      <c r="F128" s="18" t="n"/>
      <c r="G128" s="28" t="n"/>
      <c r="H128" s="28" t="n"/>
      <c r="I128" s="20">
        <f>IF(OR($G128="",$H128="",$H128&lt;=$G128),"",($H128-$G128)*24)</f>
        <v/>
      </c>
      <c r="J128" s="17" t="n"/>
      <c r="K128" s="17" t="n"/>
      <c r="L128" s="27" t="n"/>
      <c r="M128" s="18" t="n"/>
      <c r="N128" s="21">
        <f>IF(OR($A128="",$B128="",$G128="",$H128=""),"",IF($H128&lt;=$G128,"Invalid time",IF(SUMPRODUCT(($B$5:$B$204=$B128)*($G$5:$G$204&lt;$H128)*($H$5:$H$204&gt;$G128)*(ROW($A$5:$A$204)&lt;&gt;ROW())*($A$5:$A$204&lt;&gt;"")*($J$5:$J$204&lt;&gt;"Canceled")*($J$5:$J$204&lt;&gt;"Declined")*($J$5:$J$204&lt;&gt;"Completed"))&gt;0,"Conflict","Clear")))</f>
        <v/>
      </c>
      <c r="O128" s="21">
        <f>IF($B128="","",IFERROR(IF(INDEX(tblEquipment[Availability Status],MATCH($B128,tblEquipment[Equipment ID],0))&lt;&gt;"Available","Equipment unavailable",IF(OR($G128="",$H128=""),"",IF(AND(INDEX(tblEquipment[Maintenance Start],MATCH($B128,tblEquipment[Equipment ID],0))&lt;&gt;"",INDEX(tblEquipment[Maintenance End],MATCH($B128,tblEquipment[Equipment ID],0))&lt;&gt;"",$G128&lt;INDEX(tblEquipment[Maintenance End],MATCH($B128,tblEquipment[Equipment ID],0)),$H128&gt;INDEX(tblEquipment[Maintenance Start],MATCH($B128,tblEquipment[Equipment ID],0))),"Maintenance overlap","Available"))),"Equipment ID not found"))</f>
        <v/>
      </c>
      <c r="P128" s="21">
        <f>IF(OR($A128="",$G128="",$H128="",$J128="",Dashboard!$B$3=""),"",IF(AND($J128="Checked Out",$H128&lt;Dashboard!$B$3),"Overdue",IF(AND(OR($J128="Approved",$J128="Checked Out"),$G128&gt;=Dashboard!$B$3,$G128&lt;Dashboard!$B$3+2),"Starts by tomorrow",IF(AND($J128="Requested",$G128&lt;Dashboard!$B$3),"Past start—review",""))))</f>
        <v/>
      </c>
      <c r="Q128" s="21">
        <f>IF(COUNTA($A128:$P128)=0,"",IF($A128="","Missing reservation ID",IF(COUNTIF($A$5:$A$204,$A128)&gt;1,"Duplicate reservation ID",IF($B128="","Missing equipment ID",IF($D128="","Missing requester name",IF($F128="","Missing purpose",IF($G128="","Missing start date and time",IF($H128="","Missing end date and time",IF($H128&lt;=$G128,"Invalid time range",IF($J128="","Missing status",IF($L128="","Missing submitted date","Ready")))))))))))</f>
        <v/>
      </c>
    </row>
    <row r="129">
      <c r="A129" s="17" t="n"/>
      <c r="B129" s="17" t="n"/>
      <c r="C129" s="5">
        <f>IF($B129="","",IFERROR(INDEX(tblEquipment[Equipment Name],MATCH($B129,tblEquipment[Equipment ID],0)),"Equipment ID not found"))</f>
        <v/>
      </c>
      <c r="D129" s="17" t="n"/>
      <c r="E129" s="18" t="n"/>
      <c r="F129" s="18" t="n"/>
      <c r="G129" s="28" t="n"/>
      <c r="H129" s="28" t="n"/>
      <c r="I129" s="20">
        <f>IF(OR($G129="",$H129="",$H129&lt;=$G129),"",($H129-$G129)*24)</f>
        <v/>
      </c>
      <c r="J129" s="17" t="n"/>
      <c r="K129" s="17" t="n"/>
      <c r="L129" s="27" t="n"/>
      <c r="M129" s="18" t="n"/>
      <c r="N129" s="21">
        <f>IF(OR($A129="",$B129="",$G129="",$H129=""),"",IF($H129&lt;=$G129,"Invalid time",IF(SUMPRODUCT(($B$5:$B$204=$B129)*($G$5:$G$204&lt;$H129)*($H$5:$H$204&gt;$G129)*(ROW($A$5:$A$204)&lt;&gt;ROW())*($A$5:$A$204&lt;&gt;"")*($J$5:$J$204&lt;&gt;"Canceled")*($J$5:$J$204&lt;&gt;"Declined")*($J$5:$J$204&lt;&gt;"Completed"))&gt;0,"Conflict","Clear")))</f>
        <v/>
      </c>
      <c r="O129" s="21">
        <f>IF($B129="","",IFERROR(IF(INDEX(tblEquipment[Availability Status],MATCH($B129,tblEquipment[Equipment ID],0))&lt;&gt;"Available","Equipment unavailable",IF(OR($G129="",$H129=""),"",IF(AND(INDEX(tblEquipment[Maintenance Start],MATCH($B129,tblEquipment[Equipment ID],0))&lt;&gt;"",INDEX(tblEquipment[Maintenance End],MATCH($B129,tblEquipment[Equipment ID],0))&lt;&gt;"",$G129&lt;INDEX(tblEquipment[Maintenance End],MATCH($B129,tblEquipment[Equipment ID],0)),$H129&gt;INDEX(tblEquipment[Maintenance Start],MATCH($B129,tblEquipment[Equipment ID],0))),"Maintenance overlap","Available"))),"Equipment ID not found"))</f>
        <v/>
      </c>
      <c r="P129" s="21">
        <f>IF(OR($A129="",$G129="",$H129="",$J129="",Dashboard!$B$3=""),"",IF(AND($J129="Checked Out",$H129&lt;Dashboard!$B$3),"Overdue",IF(AND(OR($J129="Approved",$J129="Checked Out"),$G129&gt;=Dashboard!$B$3,$G129&lt;Dashboard!$B$3+2),"Starts by tomorrow",IF(AND($J129="Requested",$G129&lt;Dashboard!$B$3),"Past start—review",""))))</f>
        <v/>
      </c>
      <c r="Q129" s="21">
        <f>IF(COUNTA($A129:$P129)=0,"",IF($A129="","Missing reservation ID",IF(COUNTIF($A$5:$A$204,$A129)&gt;1,"Duplicate reservation ID",IF($B129="","Missing equipment ID",IF($D129="","Missing requester name",IF($F129="","Missing purpose",IF($G129="","Missing start date and time",IF($H129="","Missing end date and time",IF($H129&lt;=$G129,"Invalid time range",IF($J129="","Missing status",IF($L129="","Missing submitted date","Ready")))))))))))</f>
        <v/>
      </c>
    </row>
    <row r="130">
      <c r="A130" s="17" t="n"/>
      <c r="B130" s="17" t="n"/>
      <c r="C130" s="5">
        <f>IF($B130="","",IFERROR(INDEX(tblEquipment[Equipment Name],MATCH($B130,tblEquipment[Equipment ID],0)),"Equipment ID not found"))</f>
        <v/>
      </c>
      <c r="D130" s="17" t="n"/>
      <c r="E130" s="18" t="n"/>
      <c r="F130" s="18" t="n"/>
      <c r="G130" s="28" t="n"/>
      <c r="H130" s="28" t="n"/>
      <c r="I130" s="20">
        <f>IF(OR($G130="",$H130="",$H130&lt;=$G130),"",($H130-$G130)*24)</f>
        <v/>
      </c>
      <c r="J130" s="17" t="n"/>
      <c r="K130" s="17" t="n"/>
      <c r="L130" s="27" t="n"/>
      <c r="M130" s="18" t="n"/>
      <c r="N130" s="21">
        <f>IF(OR($A130="",$B130="",$G130="",$H130=""),"",IF($H130&lt;=$G130,"Invalid time",IF(SUMPRODUCT(($B$5:$B$204=$B130)*($G$5:$G$204&lt;$H130)*($H$5:$H$204&gt;$G130)*(ROW($A$5:$A$204)&lt;&gt;ROW())*($A$5:$A$204&lt;&gt;"")*($J$5:$J$204&lt;&gt;"Canceled")*($J$5:$J$204&lt;&gt;"Declined")*($J$5:$J$204&lt;&gt;"Completed"))&gt;0,"Conflict","Clear")))</f>
        <v/>
      </c>
      <c r="O130" s="21">
        <f>IF($B130="","",IFERROR(IF(INDEX(tblEquipment[Availability Status],MATCH($B130,tblEquipment[Equipment ID],0))&lt;&gt;"Available","Equipment unavailable",IF(OR($G130="",$H130=""),"",IF(AND(INDEX(tblEquipment[Maintenance Start],MATCH($B130,tblEquipment[Equipment ID],0))&lt;&gt;"",INDEX(tblEquipment[Maintenance End],MATCH($B130,tblEquipment[Equipment ID],0))&lt;&gt;"",$G130&lt;INDEX(tblEquipment[Maintenance End],MATCH($B130,tblEquipment[Equipment ID],0)),$H130&gt;INDEX(tblEquipment[Maintenance Start],MATCH($B130,tblEquipment[Equipment ID],0))),"Maintenance overlap","Available"))),"Equipment ID not found"))</f>
        <v/>
      </c>
      <c r="P130" s="21">
        <f>IF(OR($A130="",$G130="",$H130="",$J130="",Dashboard!$B$3=""),"",IF(AND($J130="Checked Out",$H130&lt;Dashboard!$B$3),"Overdue",IF(AND(OR($J130="Approved",$J130="Checked Out"),$G130&gt;=Dashboard!$B$3,$G130&lt;Dashboard!$B$3+2),"Starts by tomorrow",IF(AND($J130="Requested",$G130&lt;Dashboard!$B$3),"Past start—review",""))))</f>
        <v/>
      </c>
      <c r="Q130" s="21">
        <f>IF(COUNTA($A130:$P130)=0,"",IF($A130="","Missing reservation ID",IF(COUNTIF($A$5:$A$204,$A130)&gt;1,"Duplicate reservation ID",IF($B130="","Missing equipment ID",IF($D130="","Missing requester name",IF($F130="","Missing purpose",IF($G130="","Missing start date and time",IF($H130="","Missing end date and time",IF($H130&lt;=$G130,"Invalid time range",IF($J130="","Missing status",IF($L130="","Missing submitted date","Ready")))))))))))</f>
        <v/>
      </c>
    </row>
    <row r="131">
      <c r="A131" s="17" t="n"/>
      <c r="B131" s="17" t="n"/>
      <c r="C131" s="5">
        <f>IF($B131="","",IFERROR(INDEX(tblEquipment[Equipment Name],MATCH($B131,tblEquipment[Equipment ID],0)),"Equipment ID not found"))</f>
        <v/>
      </c>
      <c r="D131" s="17" t="n"/>
      <c r="E131" s="18" t="n"/>
      <c r="F131" s="18" t="n"/>
      <c r="G131" s="28" t="n"/>
      <c r="H131" s="28" t="n"/>
      <c r="I131" s="20">
        <f>IF(OR($G131="",$H131="",$H131&lt;=$G131),"",($H131-$G131)*24)</f>
        <v/>
      </c>
      <c r="J131" s="17" t="n"/>
      <c r="K131" s="17" t="n"/>
      <c r="L131" s="27" t="n"/>
      <c r="M131" s="18" t="n"/>
      <c r="N131" s="21">
        <f>IF(OR($A131="",$B131="",$G131="",$H131=""),"",IF($H131&lt;=$G131,"Invalid time",IF(SUMPRODUCT(($B$5:$B$204=$B131)*($G$5:$G$204&lt;$H131)*($H$5:$H$204&gt;$G131)*(ROW($A$5:$A$204)&lt;&gt;ROW())*($A$5:$A$204&lt;&gt;"")*($J$5:$J$204&lt;&gt;"Canceled")*($J$5:$J$204&lt;&gt;"Declined")*($J$5:$J$204&lt;&gt;"Completed"))&gt;0,"Conflict","Clear")))</f>
        <v/>
      </c>
      <c r="O131" s="21">
        <f>IF($B131="","",IFERROR(IF(INDEX(tblEquipment[Availability Status],MATCH($B131,tblEquipment[Equipment ID],0))&lt;&gt;"Available","Equipment unavailable",IF(OR($G131="",$H131=""),"",IF(AND(INDEX(tblEquipment[Maintenance Start],MATCH($B131,tblEquipment[Equipment ID],0))&lt;&gt;"",INDEX(tblEquipment[Maintenance End],MATCH($B131,tblEquipment[Equipment ID],0))&lt;&gt;"",$G131&lt;INDEX(tblEquipment[Maintenance End],MATCH($B131,tblEquipment[Equipment ID],0)),$H131&gt;INDEX(tblEquipment[Maintenance Start],MATCH($B131,tblEquipment[Equipment ID],0))),"Maintenance overlap","Available"))),"Equipment ID not found"))</f>
        <v/>
      </c>
      <c r="P131" s="21">
        <f>IF(OR($A131="",$G131="",$H131="",$J131="",Dashboard!$B$3=""),"",IF(AND($J131="Checked Out",$H131&lt;Dashboard!$B$3),"Overdue",IF(AND(OR($J131="Approved",$J131="Checked Out"),$G131&gt;=Dashboard!$B$3,$G131&lt;Dashboard!$B$3+2),"Starts by tomorrow",IF(AND($J131="Requested",$G131&lt;Dashboard!$B$3),"Past start—review",""))))</f>
        <v/>
      </c>
      <c r="Q131" s="21">
        <f>IF(COUNTA($A131:$P131)=0,"",IF($A131="","Missing reservation ID",IF(COUNTIF($A$5:$A$204,$A131)&gt;1,"Duplicate reservation ID",IF($B131="","Missing equipment ID",IF($D131="","Missing requester name",IF($F131="","Missing purpose",IF($G131="","Missing start date and time",IF($H131="","Missing end date and time",IF($H131&lt;=$G131,"Invalid time range",IF($J131="","Missing status",IF($L131="","Missing submitted date","Ready")))))))))))</f>
        <v/>
      </c>
    </row>
    <row r="132">
      <c r="A132" s="17" t="n"/>
      <c r="B132" s="17" t="n"/>
      <c r="C132" s="5">
        <f>IF($B132="","",IFERROR(INDEX(tblEquipment[Equipment Name],MATCH($B132,tblEquipment[Equipment ID],0)),"Equipment ID not found"))</f>
        <v/>
      </c>
      <c r="D132" s="17" t="n"/>
      <c r="E132" s="18" t="n"/>
      <c r="F132" s="18" t="n"/>
      <c r="G132" s="28" t="n"/>
      <c r="H132" s="28" t="n"/>
      <c r="I132" s="20">
        <f>IF(OR($G132="",$H132="",$H132&lt;=$G132),"",($H132-$G132)*24)</f>
        <v/>
      </c>
      <c r="J132" s="17" t="n"/>
      <c r="K132" s="17" t="n"/>
      <c r="L132" s="27" t="n"/>
      <c r="M132" s="18" t="n"/>
      <c r="N132" s="21">
        <f>IF(OR($A132="",$B132="",$G132="",$H132=""),"",IF($H132&lt;=$G132,"Invalid time",IF(SUMPRODUCT(($B$5:$B$204=$B132)*($G$5:$G$204&lt;$H132)*($H$5:$H$204&gt;$G132)*(ROW($A$5:$A$204)&lt;&gt;ROW())*($A$5:$A$204&lt;&gt;"")*($J$5:$J$204&lt;&gt;"Canceled")*($J$5:$J$204&lt;&gt;"Declined")*($J$5:$J$204&lt;&gt;"Completed"))&gt;0,"Conflict","Clear")))</f>
        <v/>
      </c>
      <c r="O132" s="21">
        <f>IF($B132="","",IFERROR(IF(INDEX(tblEquipment[Availability Status],MATCH($B132,tblEquipment[Equipment ID],0))&lt;&gt;"Available","Equipment unavailable",IF(OR($G132="",$H132=""),"",IF(AND(INDEX(tblEquipment[Maintenance Start],MATCH($B132,tblEquipment[Equipment ID],0))&lt;&gt;"",INDEX(tblEquipment[Maintenance End],MATCH($B132,tblEquipment[Equipment ID],0))&lt;&gt;"",$G132&lt;INDEX(tblEquipment[Maintenance End],MATCH($B132,tblEquipment[Equipment ID],0)),$H132&gt;INDEX(tblEquipment[Maintenance Start],MATCH($B132,tblEquipment[Equipment ID],0))),"Maintenance overlap","Available"))),"Equipment ID not found"))</f>
        <v/>
      </c>
      <c r="P132" s="21">
        <f>IF(OR($A132="",$G132="",$H132="",$J132="",Dashboard!$B$3=""),"",IF(AND($J132="Checked Out",$H132&lt;Dashboard!$B$3),"Overdue",IF(AND(OR($J132="Approved",$J132="Checked Out"),$G132&gt;=Dashboard!$B$3,$G132&lt;Dashboard!$B$3+2),"Starts by tomorrow",IF(AND($J132="Requested",$G132&lt;Dashboard!$B$3),"Past start—review",""))))</f>
        <v/>
      </c>
      <c r="Q132" s="21">
        <f>IF(COUNTA($A132:$P132)=0,"",IF($A132="","Missing reservation ID",IF(COUNTIF($A$5:$A$204,$A132)&gt;1,"Duplicate reservation ID",IF($B132="","Missing equipment ID",IF($D132="","Missing requester name",IF($F132="","Missing purpose",IF($G132="","Missing start date and time",IF($H132="","Missing end date and time",IF($H132&lt;=$G132,"Invalid time range",IF($J132="","Missing status",IF($L132="","Missing submitted date","Ready")))))))))))</f>
        <v/>
      </c>
    </row>
    <row r="133">
      <c r="A133" s="17" t="n"/>
      <c r="B133" s="17" t="n"/>
      <c r="C133" s="5">
        <f>IF($B133="","",IFERROR(INDEX(tblEquipment[Equipment Name],MATCH($B133,tblEquipment[Equipment ID],0)),"Equipment ID not found"))</f>
        <v/>
      </c>
      <c r="D133" s="17" t="n"/>
      <c r="E133" s="18" t="n"/>
      <c r="F133" s="18" t="n"/>
      <c r="G133" s="28" t="n"/>
      <c r="H133" s="28" t="n"/>
      <c r="I133" s="20">
        <f>IF(OR($G133="",$H133="",$H133&lt;=$G133),"",($H133-$G133)*24)</f>
        <v/>
      </c>
      <c r="J133" s="17" t="n"/>
      <c r="K133" s="17" t="n"/>
      <c r="L133" s="27" t="n"/>
      <c r="M133" s="18" t="n"/>
      <c r="N133" s="21">
        <f>IF(OR($A133="",$B133="",$G133="",$H133=""),"",IF($H133&lt;=$G133,"Invalid time",IF(SUMPRODUCT(($B$5:$B$204=$B133)*($G$5:$G$204&lt;$H133)*($H$5:$H$204&gt;$G133)*(ROW($A$5:$A$204)&lt;&gt;ROW())*($A$5:$A$204&lt;&gt;"")*($J$5:$J$204&lt;&gt;"Canceled")*($J$5:$J$204&lt;&gt;"Declined")*($J$5:$J$204&lt;&gt;"Completed"))&gt;0,"Conflict","Clear")))</f>
        <v/>
      </c>
      <c r="O133" s="21">
        <f>IF($B133="","",IFERROR(IF(INDEX(tblEquipment[Availability Status],MATCH($B133,tblEquipment[Equipment ID],0))&lt;&gt;"Available","Equipment unavailable",IF(OR($G133="",$H133=""),"",IF(AND(INDEX(tblEquipment[Maintenance Start],MATCH($B133,tblEquipment[Equipment ID],0))&lt;&gt;"",INDEX(tblEquipment[Maintenance End],MATCH($B133,tblEquipment[Equipment ID],0))&lt;&gt;"",$G133&lt;INDEX(tblEquipment[Maintenance End],MATCH($B133,tblEquipment[Equipment ID],0)),$H133&gt;INDEX(tblEquipment[Maintenance Start],MATCH($B133,tblEquipment[Equipment ID],0))),"Maintenance overlap","Available"))),"Equipment ID not found"))</f>
        <v/>
      </c>
      <c r="P133" s="21">
        <f>IF(OR($A133="",$G133="",$H133="",$J133="",Dashboard!$B$3=""),"",IF(AND($J133="Checked Out",$H133&lt;Dashboard!$B$3),"Overdue",IF(AND(OR($J133="Approved",$J133="Checked Out"),$G133&gt;=Dashboard!$B$3,$G133&lt;Dashboard!$B$3+2),"Starts by tomorrow",IF(AND($J133="Requested",$G133&lt;Dashboard!$B$3),"Past start—review",""))))</f>
        <v/>
      </c>
      <c r="Q133" s="21">
        <f>IF(COUNTA($A133:$P133)=0,"",IF($A133="","Missing reservation ID",IF(COUNTIF($A$5:$A$204,$A133)&gt;1,"Duplicate reservation ID",IF($B133="","Missing equipment ID",IF($D133="","Missing requester name",IF($F133="","Missing purpose",IF($G133="","Missing start date and time",IF($H133="","Missing end date and time",IF($H133&lt;=$G133,"Invalid time range",IF($J133="","Missing status",IF($L133="","Missing submitted date","Ready")))))))))))</f>
        <v/>
      </c>
    </row>
    <row r="134">
      <c r="A134" s="17" t="n"/>
      <c r="B134" s="17" t="n"/>
      <c r="C134" s="5">
        <f>IF($B134="","",IFERROR(INDEX(tblEquipment[Equipment Name],MATCH($B134,tblEquipment[Equipment ID],0)),"Equipment ID not found"))</f>
        <v/>
      </c>
      <c r="D134" s="17" t="n"/>
      <c r="E134" s="18" t="n"/>
      <c r="F134" s="18" t="n"/>
      <c r="G134" s="28" t="n"/>
      <c r="H134" s="28" t="n"/>
      <c r="I134" s="20">
        <f>IF(OR($G134="",$H134="",$H134&lt;=$G134),"",($H134-$G134)*24)</f>
        <v/>
      </c>
      <c r="J134" s="17" t="n"/>
      <c r="K134" s="17" t="n"/>
      <c r="L134" s="27" t="n"/>
      <c r="M134" s="18" t="n"/>
      <c r="N134" s="21">
        <f>IF(OR($A134="",$B134="",$G134="",$H134=""),"",IF($H134&lt;=$G134,"Invalid time",IF(SUMPRODUCT(($B$5:$B$204=$B134)*($G$5:$G$204&lt;$H134)*($H$5:$H$204&gt;$G134)*(ROW($A$5:$A$204)&lt;&gt;ROW())*($A$5:$A$204&lt;&gt;"")*($J$5:$J$204&lt;&gt;"Canceled")*($J$5:$J$204&lt;&gt;"Declined")*($J$5:$J$204&lt;&gt;"Completed"))&gt;0,"Conflict","Clear")))</f>
        <v/>
      </c>
      <c r="O134" s="21">
        <f>IF($B134="","",IFERROR(IF(INDEX(tblEquipment[Availability Status],MATCH($B134,tblEquipment[Equipment ID],0))&lt;&gt;"Available","Equipment unavailable",IF(OR($G134="",$H134=""),"",IF(AND(INDEX(tblEquipment[Maintenance Start],MATCH($B134,tblEquipment[Equipment ID],0))&lt;&gt;"",INDEX(tblEquipment[Maintenance End],MATCH($B134,tblEquipment[Equipment ID],0))&lt;&gt;"",$G134&lt;INDEX(tblEquipment[Maintenance End],MATCH($B134,tblEquipment[Equipment ID],0)),$H134&gt;INDEX(tblEquipment[Maintenance Start],MATCH($B134,tblEquipment[Equipment ID],0))),"Maintenance overlap","Available"))),"Equipment ID not found"))</f>
        <v/>
      </c>
      <c r="P134" s="21">
        <f>IF(OR($A134="",$G134="",$H134="",$J134="",Dashboard!$B$3=""),"",IF(AND($J134="Checked Out",$H134&lt;Dashboard!$B$3),"Overdue",IF(AND(OR($J134="Approved",$J134="Checked Out"),$G134&gt;=Dashboard!$B$3,$G134&lt;Dashboard!$B$3+2),"Starts by tomorrow",IF(AND($J134="Requested",$G134&lt;Dashboard!$B$3),"Past start—review",""))))</f>
        <v/>
      </c>
      <c r="Q134" s="21">
        <f>IF(COUNTA($A134:$P134)=0,"",IF($A134="","Missing reservation ID",IF(COUNTIF($A$5:$A$204,$A134)&gt;1,"Duplicate reservation ID",IF($B134="","Missing equipment ID",IF($D134="","Missing requester name",IF($F134="","Missing purpose",IF($G134="","Missing start date and time",IF($H134="","Missing end date and time",IF($H134&lt;=$G134,"Invalid time range",IF($J134="","Missing status",IF($L134="","Missing submitted date","Ready")))))))))))</f>
        <v/>
      </c>
    </row>
    <row r="135">
      <c r="A135" s="17" t="n"/>
      <c r="B135" s="17" t="n"/>
      <c r="C135" s="5">
        <f>IF($B135="","",IFERROR(INDEX(tblEquipment[Equipment Name],MATCH($B135,tblEquipment[Equipment ID],0)),"Equipment ID not found"))</f>
        <v/>
      </c>
      <c r="D135" s="17" t="n"/>
      <c r="E135" s="18" t="n"/>
      <c r="F135" s="18" t="n"/>
      <c r="G135" s="28" t="n"/>
      <c r="H135" s="28" t="n"/>
      <c r="I135" s="20">
        <f>IF(OR($G135="",$H135="",$H135&lt;=$G135),"",($H135-$G135)*24)</f>
        <v/>
      </c>
      <c r="J135" s="17" t="n"/>
      <c r="K135" s="17" t="n"/>
      <c r="L135" s="27" t="n"/>
      <c r="M135" s="18" t="n"/>
      <c r="N135" s="21">
        <f>IF(OR($A135="",$B135="",$G135="",$H135=""),"",IF($H135&lt;=$G135,"Invalid time",IF(SUMPRODUCT(($B$5:$B$204=$B135)*($G$5:$G$204&lt;$H135)*($H$5:$H$204&gt;$G135)*(ROW($A$5:$A$204)&lt;&gt;ROW())*($A$5:$A$204&lt;&gt;"")*($J$5:$J$204&lt;&gt;"Canceled")*($J$5:$J$204&lt;&gt;"Declined")*($J$5:$J$204&lt;&gt;"Completed"))&gt;0,"Conflict","Clear")))</f>
        <v/>
      </c>
      <c r="O135" s="21">
        <f>IF($B135="","",IFERROR(IF(INDEX(tblEquipment[Availability Status],MATCH($B135,tblEquipment[Equipment ID],0))&lt;&gt;"Available","Equipment unavailable",IF(OR($G135="",$H135=""),"",IF(AND(INDEX(tblEquipment[Maintenance Start],MATCH($B135,tblEquipment[Equipment ID],0))&lt;&gt;"",INDEX(tblEquipment[Maintenance End],MATCH($B135,tblEquipment[Equipment ID],0))&lt;&gt;"",$G135&lt;INDEX(tblEquipment[Maintenance End],MATCH($B135,tblEquipment[Equipment ID],0)),$H135&gt;INDEX(tblEquipment[Maintenance Start],MATCH($B135,tblEquipment[Equipment ID],0))),"Maintenance overlap","Available"))),"Equipment ID not found"))</f>
        <v/>
      </c>
      <c r="P135" s="21">
        <f>IF(OR($A135="",$G135="",$H135="",$J135="",Dashboard!$B$3=""),"",IF(AND($J135="Checked Out",$H135&lt;Dashboard!$B$3),"Overdue",IF(AND(OR($J135="Approved",$J135="Checked Out"),$G135&gt;=Dashboard!$B$3,$G135&lt;Dashboard!$B$3+2),"Starts by tomorrow",IF(AND($J135="Requested",$G135&lt;Dashboard!$B$3),"Past start—review",""))))</f>
        <v/>
      </c>
      <c r="Q135" s="21">
        <f>IF(COUNTA($A135:$P135)=0,"",IF($A135="","Missing reservation ID",IF(COUNTIF($A$5:$A$204,$A135)&gt;1,"Duplicate reservation ID",IF($B135="","Missing equipment ID",IF($D135="","Missing requester name",IF($F135="","Missing purpose",IF($G135="","Missing start date and time",IF($H135="","Missing end date and time",IF($H135&lt;=$G135,"Invalid time range",IF($J135="","Missing status",IF($L135="","Missing submitted date","Ready")))))))))))</f>
        <v/>
      </c>
    </row>
    <row r="136">
      <c r="A136" s="17" t="n"/>
      <c r="B136" s="17" t="n"/>
      <c r="C136" s="5">
        <f>IF($B136="","",IFERROR(INDEX(tblEquipment[Equipment Name],MATCH($B136,tblEquipment[Equipment ID],0)),"Equipment ID not found"))</f>
        <v/>
      </c>
      <c r="D136" s="17" t="n"/>
      <c r="E136" s="18" t="n"/>
      <c r="F136" s="18" t="n"/>
      <c r="G136" s="28" t="n"/>
      <c r="H136" s="28" t="n"/>
      <c r="I136" s="20">
        <f>IF(OR($G136="",$H136="",$H136&lt;=$G136),"",($H136-$G136)*24)</f>
        <v/>
      </c>
      <c r="J136" s="17" t="n"/>
      <c r="K136" s="17" t="n"/>
      <c r="L136" s="27" t="n"/>
      <c r="M136" s="18" t="n"/>
      <c r="N136" s="21">
        <f>IF(OR($A136="",$B136="",$G136="",$H136=""),"",IF($H136&lt;=$G136,"Invalid time",IF(SUMPRODUCT(($B$5:$B$204=$B136)*($G$5:$G$204&lt;$H136)*($H$5:$H$204&gt;$G136)*(ROW($A$5:$A$204)&lt;&gt;ROW())*($A$5:$A$204&lt;&gt;"")*($J$5:$J$204&lt;&gt;"Canceled")*($J$5:$J$204&lt;&gt;"Declined")*($J$5:$J$204&lt;&gt;"Completed"))&gt;0,"Conflict","Clear")))</f>
        <v/>
      </c>
      <c r="O136" s="21">
        <f>IF($B136="","",IFERROR(IF(INDEX(tblEquipment[Availability Status],MATCH($B136,tblEquipment[Equipment ID],0))&lt;&gt;"Available","Equipment unavailable",IF(OR($G136="",$H136=""),"",IF(AND(INDEX(tblEquipment[Maintenance Start],MATCH($B136,tblEquipment[Equipment ID],0))&lt;&gt;"",INDEX(tblEquipment[Maintenance End],MATCH($B136,tblEquipment[Equipment ID],0))&lt;&gt;"",$G136&lt;INDEX(tblEquipment[Maintenance End],MATCH($B136,tblEquipment[Equipment ID],0)),$H136&gt;INDEX(tblEquipment[Maintenance Start],MATCH($B136,tblEquipment[Equipment ID],0))),"Maintenance overlap","Available"))),"Equipment ID not found"))</f>
        <v/>
      </c>
      <c r="P136" s="21">
        <f>IF(OR($A136="",$G136="",$H136="",$J136="",Dashboard!$B$3=""),"",IF(AND($J136="Checked Out",$H136&lt;Dashboard!$B$3),"Overdue",IF(AND(OR($J136="Approved",$J136="Checked Out"),$G136&gt;=Dashboard!$B$3,$G136&lt;Dashboard!$B$3+2),"Starts by tomorrow",IF(AND($J136="Requested",$G136&lt;Dashboard!$B$3),"Past start—review",""))))</f>
        <v/>
      </c>
      <c r="Q136" s="21">
        <f>IF(COUNTA($A136:$P136)=0,"",IF($A136="","Missing reservation ID",IF(COUNTIF($A$5:$A$204,$A136)&gt;1,"Duplicate reservation ID",IF($B136="","Missing equipment ID",IF($D136="","Missing requester name",IF($F136="","Missing purpose",IF($G136="","Missing start date and time",IF($H136="","Missing end date and time",IF($H136&lt;=$G136,"Invalid time range",IF($J136="","Missing status",IF($L136="","Missing submitted date","Ready")))))))))))</f>
        <v/>
      </c>
    </row>
    <row r="137">
      <c r="A137" s="17" t="n"/>
      <c r="B137" s="17" t="n"/>
      <c r="C137" s="5">
        <f>IF($B137="","",IFERROR(INDEX(tblEquipment[Equipment Name],MATCH($B137,tblEquipment[Equipment ID],0)),"Equipment ID not found"))</f>
        <v/>
      </c>
      <c r="D137" s="17" t="n"/>
      <c r="E137" s="18" t="n"/>
      <c r="F137" s="18" t="n"/>
      <c r="G137" s="28" t="n"/>
      <c r="H137" s="28" t="n"/>
      <c r="I137" s="20">
        <f>IF(OR($G137="",$H137="",$H137&lt;=$G137),"",($H137-$G137)*24)</f>
        <v/>
      </c>
      <c r="J137" s="17" t="n"/>
      <c r="K137" s="17" t="n"/>
      <c r="L137" s="27" t="n"/>
      <c r="M137" s="18" t="n"/>
      <c r="N137" s="21">
        <f>IF(OR($A137="",$B137="",$G137="",$H137=""),"",IF($H137&lt;=$G137,"Invalid time",IF(SUMPRODUCT(($B$5:$B$204=$B137)*($G$5:$G$204&lt;$H137)*($H$5:$H$204&gt;$G137)*(ROW($A$5:$A$204)&lt;&gt;ROW())*($A$5:$A$204&lt;&gt;"")*($J$5:$J$204&lt;&gt;"Canceled")*($J$5:$J$204&lt;&gt;"Declined")*($J$5:$J$204&lt;&gt;"Completed"))&gt;0,"Conflict","Clear")))</f>
        <v/>
      </c>
      <c r="O137" s="21">
        <f>IF($B137="","",IFERROR(IF(INDEX(tblEquipment[Availability Status],MATCH($B137,tblEquipment[Equipment ID],0))&lt;&gt;"Available","Equipment unavailable",IF(OR($G137="",$H137=""),"",IF(AND(INDEX(tblEquipment[Maintenance Start],MATCH($B137,tblEquipment[Equipment ID],0))&lt;&gt;"",INDEX(tblEquipment[Maintenance End],MATCH($B137,tblEquipment[Equipment ID],0))&lt;&gt;"",$G137&lt;INDEX(tblEquipment[Maintenance End],MATCH($B137,tblEquipment[Equipment ID],0)),$H137&gt;INDEX(tblEquipment[Maintenance Start],MATCH($B137,tblEquipment[Equipment ID],0))),"Maintenance overlap","Available"))),"Equipment ID not found"))</f>
        <v/>
      </c>
      <c r="P137" s="21">
        <f>IF(OR($A137="",$G137="",$H137="",$J137="",Dashboard!$B$3=""),"",IF(AND($J137="Checked Out",$H137&lt;Dashboard!$B$3),"Overdue",IF(AND(OR($J137="Approved",$J137="Checked Out"),$G137&gt;=Dashboard!$B$3,$G137&lt;Dashboard!$B$3+2),"Starts by tomorrow",IF(AND($J137="Requested",$G137&lt;Dashboard!$B$3),"Past start—review",""))))</f>
        <v/>
      </c>
      <c r="Q137" s="21">
        <f>IF(COUNTA($A137:$P137)=0,"",IF($A137="","Missing reservation ID",IF(COUNTIF($A$5:$A$204,$A137)&gt;1,"Duplicate reservation ID",IF($B137="","Missing equipment ID",IF($D137="","Missing requester name",IF($F137="","Missing purpose",IF($G137="","Missing start date and time",IF($H137="","Missing end date and time",IF($H137&lt;=$G137,"Invalid time range",IF($J137="","Missing status",IF($L137="","Missing submitted date","Ready")))))))))))</f>
        <v/>
      </c>
    </row>
    <row r="138">
      <c r="A138" s="17" t="n"/>
      <c r="B138" s="17" t="n"/>
      <c r="C138" s="5">
        <f>IF($B138="","",IFERROR(INDEX(tblEquipment[Equipment Name],MATCH($B138,tblEquipment[Equipment ID],0)),"Equipment ID not found"))</f>
        <v/>
      </c>
      <c r="D138" s="17" t="n"/>
      <c r="E138" s="18" t="n"/>
      <c r="F138" s="18" t="n"/>
      <c r="G138" s="28" t="n"/>
      <c r="H138" s="28" t="n"/>
      <c r="I138" s="20">
        <f>IF(OR($G138="",$H138="",$H138&lt;=$G138),"",($H138-$G138)*24)</f>
        <v/>
      </c>
      <c r="J138" s="17" t="n"/>
      <c r="K138" s="17" t="n"/>
      <c r="L138" s="27" t="n"/>
      <c r="M138" s="18" t="n"/>
      <c r="N138" s="21">
        <f>IF(OR($A138="",$B138="",$G138="",$H138=""),"",IF($H138&lt;=$G138,"Invalid time",IF(SUMPRODUCT(($B$5:$B$204=$B138)*($G$5:$G$204&lt;$H138)*($H$5:$H$204&gt;$G138)*(ROW($A$5:$A$204)&lt;&gt;ROW())*($A$5:$A$204&lt;&gt;"")*($J$5:$J$204&lt;&gt;"Canceled")*($J$5:$J$204&lt;&gt;"Declined")*($J$5:$J$204&lt;&gt;"Completed"))&gt;0,"Conflict","Clear")))</f>
        <v/>
      </c>
      <c r="O138" s="21">
        <f>IF($B138="","",IFERROR(IF(INDEX(tblEquipment[Availability Status],MATCH($B138,tblEquipment[Equipment ID],0))&lt;&gt;"Available","Equipment unavailable",IF(OR($G138="",$H138=""),"",IF(AND(INDEX(tblEquipment[Maintenance Start],MATCH($B138,tblEquipment[Equipment ID],0))&lt;&gt;"",INDEX(tblEquipment[Maintenance End],MATCH($B138,tblEquipment[Equipment ID],0))&lt;&gt;"",$G138&lt;INDEX(tblEquipment[Maintenance End],MATCH($B138,tblEquipment[Equipment ID],0)),$H138&gt;INDEX(tblEquipment[Maintenance Start],MATCH($B138,tblEquipment[Equipment ID],0))),"Maintenance overlap","Available"))),"Equipment ID not found"))</f>
        <v/>
      </c>
      <c r="P138" s="21">
        <f>IF(OR($A138="",$G138="",$H138="",$J138="",Dashboard!$B$3=""),"",IF(AND($J138="Checked Out",$H138&lt;Dashboard!$B$3),"Overdue",IF(AND(OR($J138="Approved",$J138="Checked Out"),$G138&gt;=Dashboard!$B$3,$G138&lt;Dashboard!$B$3+2),"Starts by tomorrow",IF(AND($J138="Requested",$G138&lt;Dashboard!$B$3),"Past start—review",""))))</f>
        <v/>
      </c>
      <c r="Q138" s="21">
        <f>IF(COUNTA($A138:$P138)=0,"",IF($A138="","Missing reservation ID",IF(COUNTIF($A$5:$A$204,$A138)&gt;1,"Duplicate reservation ID",IF($B138="","Missing equipment ID",IF($D138="","Missing requester name",IF($F138="","Missing purpose",IF($G138="","Missing start date and time",IF($H138="","Missing end date and time",IF($H138&lt;=$G138,"Invalid time range",IF($J138="","Missing status",IF($L138="","Missing submitted date","Ready")))))))))))</f>
        <v/>
      </c>
    </row>
    <row r="139">
      <c r="A139" s="17" t="n"/>
      <c r="B139" s="17" t="n"/>
      <c r="C139" s="5">
        <f>IF($B139="","",IFERROR(INDEX(tblEquipment[Equipment Name],MATCH($B139,tblEquipment[Equipment ID],0)),"Equipment ID not found"))</f>
        <v/>
      </c>
      <c r="D139" s="17" t="n"/>
      <c r="E139" s="18" t="n"/>
      <c r="F139" s="18" t="n"/>
      <c r="G139" s="28" t="n"/>
      <c r="H139" s="28" t="n"/>
      <c r="I139" s="20">
        <f>IF(OR($G139="",$H139="",$H139&lt;=$G139),"",($H139-$G139)*24)</f>
        <v/>
      </c>
      <c r="J139" s="17" t="n"/>
      <c r="K139" s="17" t="n"/>
      <c r="L139" s="27" t="n"/>
      <c r="M139" s="18" t="n"/>
      <c r="N139" s="21">
        <f>IF(OR($A139="",$B139="",$G139="",$H139=""),"",IF($H139&lt;=$G139,"Invalid time",IF(SUMPRODUCT(($B$5:$B$204=$B139)*($G$5:$G$204&lt;$H139)*($H$5:$H$204&gt;$G139)*(ROW($A$5:$A$204)&lt;&gt;ROW())*($A$5:$A$204&lt;&gt;"")*($J$5:$J$204&lt;&gt;"Canceled")*($J$5:$J$204&lt;&gt;"Declined")*($J$5:$J$204&lt;&gt;"Completed"))&gt;0,"Conflict","Clear")))</f>
        <v/>
      </c>
      <c r="O139" s="21">
        <f>IF($B139="","",IFERROR(IF(INDEX(tblEquipment[Availability Status],MATCH($B139,tblEquipment[Equipment ID],0))&lt;&gt;"Available","Equipment unavailable",IF(OR($G139="",$H139=""),"",IF(AND(INDEX(tblEquipment[Maintenance Start],MATCH($B139,tblEquipment[Equipment ID],0))&lt;&gt;"",INDEX(tblEquipment[Maintenance End],MATCH($B139,tblEquipment[Equipment ID],0))&lt;&gt;"",$G139&lt;INDEX(tblEquipment[Maintenance End],MATCH($B139,tblEquipment[Equipment ID],0)),$H139&gt;INDEX(tblEquipment[Maintenance Start],MATCH($B139,tblEquipment[Equipment ID],0))),"Maintenance overlap","Available"))),"Equipment ID not found"))</f>
        <v/>
      </c>
      <c r="P139" s="21">
        <f>IF(OR($A139="",$G139="",$H139="",$J139="",Dashboard!$B$3=""),"",IF(AND($J139="Checked Out",$H139&lt;Dashboard!$B$3),"Overdue",IF(AND(OR($J139="Approved",$J139="Checked Out"),$G139&gt;=Dashboard!$B$3,$G139&lt;Dashboard!$B$3+2),"Starts by tomorrow",IF(AND($J139="Requested",$G139&lt;Dashboard!$B$3),"Past start—review",""))))</f>
        <v/>
      </c>
      <c r="Q139" s="21">
        <f>IF(COUNTA($A139:$P139)=0,"",IF($A139="","Missing reservation ID",IF(COUNTIF($A$5:$A$204,$A139)&gt;1,"Duplicate reservation ID",IF($B139="","Missing equipment ID",IF($D139="","Missing requester name",IF($F139="","Missing purpose",IF($G139="","Missing start date and time",IF($H139="","Missing end date and time",IF($H139&lt;=$G139,"Invalid time range",IF($J139="","Missing status",IF($L139="","Missing submitted date","Ready")))))))))))</f>
        <v/>
      </c>
    </row>
    <row r="140">
      <c r="A140" s="17" t="n"/>
      <c r="B140" s="17" t="n"/>
      <c r="C140" s="5">
        <f>IF($B140="","",IFERROR(INDEX(tblEquipment[Equipment Name],MATCH($B140,tblEquipment[Equipment ID],0)),"Equipment ID not found"))</f>
        <v/>
      </c>
      <c r="D140" s="17" t="n"/>
      <c r="E140" s="18" t="n"/>
      <c r="F140" s="18" t="n"/>
      <c r="G140" s="28" t="n"/>
      <c r="H140" s="28" t="n"/>
      <c r="I140" s="20">
        <f>IF(OR($G140="",$H140="",$H140&lt;=$G140),"",($H140-$G140)*24)</f>
        <v/>
      </c>
      <c r="J140" s="17" t="n"/>
      <c r="K140" s="17" t="n"/>
      <c r="L140" s="27" t="n"/>
      <c r="M140" s="18" t="n"/>
      <c r="N140" s="21">
        <f>IF(OR($A140="",$B140="",$G140="",$H140=""),"",IF($H140&lt;=$G140,"Invalid time",IF(SUMPRODUCT(($B$5:$B$204=$B140)*($G$5:$G$204&lt;$H140)*($H$5:$H$204&gt;$G140)*(ROW($A$5:$A$204)&lt;&gt;ROW())*($A$5:$A$204&lt;&gt;"")*($J$5:$J$204&lt;&gt;"Canceled")*($J$5:$J$204&lt;&gt;"Declined")*($J$5:$J$204&lt;&gt;"Completed"))&gt;0,"Conflict","Clear")))</f>
        <v/>
      </c>
      <c r="O140" s="21">
        <f>IF($B140="","",IFERROR(IF(INDEX(tblEquipment[Availability Status],MATCH($B140,tblEquipment[Equipment ID],0))&lt;&gt;"Available","Equipment unavailable",IF(OR($G140="",$H140=""),"",IF(AND(INDEX(tblEquipment[Maintenance Start],MATCH($B140,tblEquipment[Equipment ID],0))&lt;&gt;"",INDEX(tblEquipment[Maintenance End],MATCH($B140,tblEquipment[Equipment ID],0))&lt;&gt;"",$G140&lt;INDEX(tblEquipment[Maintenance End],MATCH($B140,tblEquipment[Equipment ID],0)),$H140&gt;INDEX(tblEquipment[Maintenance Start],MATCH($B140,tblEquipment[Equipment ID],0))),"Maintenance overlap","Available"))),"Equipment ID not found"))</f>
        <v/>
      </c>
      <c r="P140" s="21">
        <f>IF(OR($A140="",$G140="",$H140="",$J140="",Dashboard!$B$3=""),"",IF(AND($J140="Checked Out",$H140&lt;Dashboard!$B$3),"Overdue",IF(AND(OR($J140="Approved",$J140="Checked Out"),$G140&gt;=Dashboard!$B$3,$G140&lt;Dashboard!$B$3+2),"Starts by tomorrow",IF(AND($J140="Requested",$G140&lt;Dashboard!$B$3),"Past start—review",""))))</f>
        <v/>
      </c>
      <c r="Q140" s="21">
        <f>IF(COUNTA($A140:$P140)=0,"",IF($A140="","Missing reservation ID",IF(COUNTIF($A$5:$A$204,$A140)&gt;1,"Duplicate reservation ID",IF($B140="","Missing equipment ID",IF($D140="","Missing requester name",IF($F140="","Missing purpose",IF($G140="","Missing start date and time",IF($H140="","Missing end date and time",IF($H140&lt;=$G140,"Invalid time range",IF($J140="","Missing status",IF($L140="","Missing submitted date","Ready")))))))))))</f>
        <v/>
      </c>
    </row>
    <row r="141">
      <c r="A141" s="17" t="n"/>
      <c r="B141" s="17" t="n"/>
      <c r="C141" s="5">
        <f>IF($B141="","",IFERROR(INDEX(tblEquipment[Equipment Name],MATCH($B141,tblEquipment[Equipment ID],0)),"Equipment ID not found"))</f>
        <v/>
      </c>
      <c r="D141" s="17" t="n"/>
      <c r="E141" s="18" t="n"/>
      <c r="F141" s="18" t="n"/>
      <c r="G141" s="28" t="n"/>
      <c r="H141" s="28" t="n"/>
      <c r="I141" s="20">
        <f>IF(OR($G141="",$H141="",$H141&lt;=$G141),"",($H141-$G141)*24)</f>
        <v/>
      </c>
      <c r="J141" s="17" t="n"/>
      <c r="K141" s="17" t="n"/>
      <c r="L141" s="27" t="n"/>
      <c r="M141" s="18" t="n"/>
      <c r="N141" s="21">
        <f>IF(OR($A141="",$B141="",$G141="",$H141=""),"",IF($H141&lt;=$G141,"Invalid time",IF(SUMPRODUCT(($B$5:$B$204=$B141)*($G$5:$G$204&lt;$H141)*($H$5:$H$204&gt;$G141)*(ROW($A$5:$A$204)&lt;&gt;ROW())*($A$5:$A$204&lt;&gt;"")*($J$5:$J$204&lt;&gt;"Canceled")*($J$5:$J$204&lt;&gt;"Declined")*($J$5:$J$204&lt;&gt;"Completed"))&gt;0,"Conflict","Clear")))</f>
        <v/>
      </c>
      <c r="O141" s="21">
        <f>IF($B141="","",IFERROR(IF(INDEX(tblEquipment[Availability Status],MATCH($B141,tblEquipment[Equipment ID],0))&lt;&gt;"Available","Equipment unavailable",IF(OR($G141="",$H141=""),"",IF(AND(INDEX(tblEquipment[Maintenance Start],MATCH($B141,tblEquipment[Equipment ID],0))&lt;&gt;"",INDEX(tblEquipment[Maintenance End],MATCH($B141,tblEquipment[Equipment ID],0))&lt;&gt;"",$G141&lt;INDEX(tblEquipment[Maintenance End],MATCH($B141,tblEquipment[Equipment ID],0)),$H141&gt;INDEX(tblEquipment[Maintenance Start],MATCH($B141,tblEquipment[Equipment ID],0))),"Maintenance overlap","Available"))),"Equipment ID not found"))</f>
        <v/>
      </c>
      <c r="P141" s="21">
        <f>IF(OR($A141="",$G141="",$H141="",$J141="",Dashboard!$B$3=""),"",IF(AND($J141="Checked Out",$H141&lt;Dashboard!$B$3),"Overdue",IF(AND(OR($J141="Approved",$J141="Checked Out"),$G141&gt;=Dashboard!$B$3,$G141&lt;Dashboard!$B$3+2),"Starts by tomorrow",IF(AND($J141="Requested",$G141&lt;Dashboard!$B$3),"Past start—review",""))))</f>
        <v/>
      </c>
      <c r="Q141" s="21">
        <f>IF(COUNTA($A141:$P141)=0,"",IF($A141="","Missing reservation ID",IF(COUNTIF($A$5:$A$204,$A141)&gt;1,"Duplicate reservation ID",IF($B141="","Missing equipment ID",IF($D141="","Missing requester name",IF($F141="","Missing purpose",IF($G141="","Missing start date and time",IF($H141="","Missing end date and time",IF($H141&lt;=$G141,"Invalid time range",IF($J141="","Missing status",IF($L141="","Missing submitted date","Ready")))))))))))</f>
        <v/>
      </c>
    </row>
    <row r="142">
      <c r="A142" s="17" t="n"/>
      <c r="B142" s="17" t="n"/>
      <c r="C142" s="5">
        <f>IF($B142="","",IFERROR(INDEX(tblEquipment[Equipment Name],MATCH($B142,tblEquipment[Equipment ID],0)),"Equipment ID not found"))</f>
        <v/>
      </c>
      <c r="D142" s="17" t="n"/>
      <c r="E142" s="18" t="n"/>
      <c r="F142" s="18" t="n"/>
      <c r="G142" s="28" t="n"/>
      <c r="H142" s="28" t="n"/>
      <c r="I142" s="20">
        <f>IF(OR($G142="",$H142="",$H142&lt;=$G142),"",($H142-$G142)*24)</f>
        <v/>
      </c>
      <c r="J142" s="17" t="n"/>
      <c r="K142" s="17" t="n"/>
      <c r="L142" s="27" t="n"/>
      <c r="M142" s="18" t="n"/>
      <c r="N142" s="21">
        <f>IF(OR($A142="",$B142="",$G142="",$H142=""),"",IF($H142&lt;=$G142,"Invalid time",IF(SUMPRODUCT(($B$5:$B$204=$B142)*($G$5:$G$204&lt;$H142)*($H$5:$H$204&gt;$G142)*(ROW($A$5:$A$204)&lt;&gt;ROW())*($A$5:$A$204&lt;&gt;"")*($J$5:$J$204&lt;&gt;"Canceled")*($J$5:$J$204&lt;&gt;"Declined")*($J$5:$J$204&lt;&gt;"Completed"))&gt;0,"Conflict","Clear")))</f>
        <v/>
      </c>
      <c r="O142" s="21">
        <f>IF($B142="","",IFERROR(IF(INDEX(tblEquipment[Availability Status],MATCH($B142,tblEquipment[Equipment ID],0))&lt;&gt;"Available","Equipment unavailable",IF(OR($G142="",$H142=""),"",IF(AND(INDEX(tblEquipment[Maintenance Start],MATCH($B142,tblEquipment[Equipment ID],0))&lt;&gt;"",INDEX(tblEquipment[Maintenance End],MATCH($B142,tblEquipment[Equipment ID],0))&lt;&gt;"",$G142&lt;INDEX(tblEquipment[Maintenance End],MATCH($B142,tblEquipment[Equipment ID],0)),$H142&gt;INDEX(tblEquipment[Maintenance Start],MATCH($B142,tblEquipment[Equipment ID],0))),"Maintenance overlap","Available"))),"Equipment ID not found"))</f>
        <v/>
      </c>
      <c r="P142" s="21">
        <f>IF(OR($A142="",$G142="",$H142="",$J142="",Dashboard!$B$3=""),"",IF(AND($J142="Checked Out",$H142&lt;Dashboard!$B$3),"Overdue",IF(AND(OR($J142="Approved",$J142="Checked Out"),$G142&gt;=Dashboard!$B$3,$G142&lt;Dashboard!$B$3+2),"Starts by tomorrow",IF(AND($J142="Requested",$G142&lt;Dashboard!$B$3),"Past start—review",""))))</f>
        <v/>
      </c>
      <c r="Q142" s="21">
        <f>IF(COUNTA($A142:$P142)=0,"",IF($A142="","Missing reservation ID",IF(COUNTIF($A$5:$A$204,$A142)&gt;1,"Duplicate reservation ID",IF($B142="","Missing equipment ID",IF($D142="","Missing requester name",IF($F142="","Missing purpose",IF($G142="","Missing start date and time",IF($H142="","Missing end date and time",IF($H142&lt;=$G142,"Invalid time range",IF($J142="","Missing status",IF($L142="","Missing submitted date","Ready")))))))))))</f>
        <v/>
      </c>
    </row>
    <row r="143">
      <c r="A143" s="17" t="n"/>
      <c r="B143" s="17" t="n"/>
      <c r="C143" s="5">
        <f>IF($B143="","",IFERROR(INDEX(tblEquipment[Equipment Name],MATCH($B143,tblEquipment[Equipment ID],0)),"Equipment ID not found"))</f>
        <v/>
      </c>
      <c r="D143" s="17" t="n"/>
      <c r="E143" s="18" t="n"/>
      <c r="F143" s="18" t="n"/>
      <c r="G143" s="28" t="n"/>
      <c r="H143" s="28" t="n"/>
      <c r="I143" s="20">
        <f>IF(OR($G143="",$H143="",$H143&lt;=$G143),"",($H143-$G143)*24)</f>
        <v/>
      </c>
      <c r="J143" s="17" t="n"/>
      <c r="K143" s="17" t="n"/>
      <c r="L143" s="27" t="n"/>
      <c r="M143" s="18" t="n"/>
      <c r="N143" s="21">
        <f>IF(OR($A143="",$B143="",$G143="",$H143=""),"",IF($H143&lt;=$G143,"Invalid time",IF(SUMPRODUCT(($B$5:$B$204=$B143)*($G$5:$G$204&lt;$H143)*($H$5:$H$204&gt;$G143)*(ROW($A$5:$A$204)&lt;&gt;ROW())*($A$5:$A$204&lt;&gt;"")*($J$5:$J$204&lt;&gt;"Canceled")*($J$5:$J$204&lt;&gt;"Declined")*($J$5:$J$204&lt;&gt;"Completed"))&gt;0,"Conflict","Clear")))</f>
        <v/>
      </c>
      <c r="O143" s="21">
        <f>IF($B143="","",IFERROR(IF(INDEX(tblEquipment[Availability Status],MATCH($B143,tblEquipment[Equipment ID],0))&lt;&gt;"Available","Equipment unavailable",IF(OR($G143="",$H143=""),"",IF(AND(INDEX(tblEquipment[Maintenance Start],MATCH($B143,tblEquipment[Equipment ID],0))&lt;&gt;"",INDEX(tblEquipment[Maintenance End],MATCH($B143,tblEquipment[Equipment ID],0))&lt;&gt;"",$G143&lt;INDEX(tblEquipment[Maintenance End],MATCH($B143,tblEquipment[Equipment ID],0)),$H143&gt;INDEX(tblEquipment[Maintenance Start],MATCH($B143,tblEquipment[Equipment ID],0))),"Maintenance overlap","Available"))),"Equipment ID not found"))</f>
        <v/>
      </c>
      <c r="P143" s="21">
        <f>IF(OR($A143="",$G143="",$H143="",$J143="",Dashboard!$B$3=""),"",IF(AND($J143="Checked Out",$H143&lt;Dashboard!$B$3),"Overdue",IF(AND(OR($J143="Approved",$J143="Checked Out"),$G143&gt;=Dashboard!$B$3,$G143&lt;Dashboard!$B$3+2),"Starts by tomorrow",IF(AND($J143="Requested",$G143&lt;Dashboard!$B$3),"Past start—review",""))))</f>
        <v/>
      </c>
      <c r="Q143" s="21">
        <f>IF(COUNTA($A143:$P143)=0,"",IF($A143="","Missing reservation ID",IF(COUNTIF($A$5:$A$204,$A143)&gt;1,"Duplicate reservation ID",IF($B143="","Missing equipment ID",IF($D143="","Missing requester name",IF($F143="","Missing purpose",IF($G143="","Missing start date and time",IF($H143="","Missing end date and time",IF($H143&lt;=$G143,"Invalid time range",IF($J143="","Missing status",IF($L143="","Missing submitted date","Ready")))))))))))</f>
        <v/>
      </c>
    </row>
    <row r="144">
      <c r="A144" s="17" t="n"/>
      <c r="B144" s="17" t="n"/>
      <c r="C144" s="5">
        <f>IF($B144="","",IFERROR(INDEX(tblEquipment[Equipment Name],MATCH($B144,tblEquipment[Equipment ID],0)),"Equipment ID not found"))</f>
        <v/>
      </c>
      <c r="D144" s="17" t="n"/>
      <c r="E144" s="18" t="n"/>
      <c r="F144" s="18" t="n"/>
      <c r="G144" s="28" t="n"/>
      <c r="H144" s="28" t="n"/>
      <c r="I144" s="20">
        <f>IF(OR($G144="",$H144="",$H144&lt;=$G144),"",($H144-$G144)*24)</f>
        <v/>
      </c>
      <c r="J144" s="17" t="n"/>
      <c r="K144" s="17" t="n"/>
      <c r="L144" s="27" t="n"/>
      <c r="M144" s="18" t="n"/>
      <c r="N144" s="21">
        <f>IF(OR($A144="",$B144="",$G144="",$H144=""),"",IF($H144&lt;=$G144,"Invalid time",IF(SUMPRODUCT(($B$5:$B$204=$B144)*($G$5:$G$204&lt;$H144)*($H$5:$H$204&gt;$G144)*(ROW($A$5:$A$204)&lt;&gt;ROW())*($A$5:$A$204&lt;&gt;"")*($J$5:$J$204&lt;&gt;"Canceled")*($J$5:$J$204&lt;&gt;"Declined")*($J$5:$J$204&lt;&gt;"Completed"))&gt;0,"Conflict","Clear")))</f>
        <v/>
      </c>
      <c r="O144" s="21">
        <f>IF($B144="","",IFERROR(IF(INDEX(tblEquipment[Availability Status],MATCH($B144,tblEquipment[Equipment ID],0))&lt;&gt;"Available","Equipment unavailable",IF(OR($G144="",$H144=""),"",IF(AND(INDEX(tblEquipment[Maintenance Start],MATCH($B144,tblEquipment[Equipment ID],0))&lt;&gt;"",INDEX(tblEquipment[Maintenance End],MATCH($B144,tblEquipment[Equipment ID],0))&lt;&gt;"",$G144&lt;INDEX(tblEquipment[Maintenance End],MATCH($B144,tblEquipment[Equipment ID],0)),$H144&gt;INDEX(tblEquipment[Maintenance Start],MATCH($B144,tblEquipment[Equipment ID],0))),"Maintenance overlap","Available"))),"Equipment ID not found"))</f>
        <v/>
      </c>
      <c r="P144" s="21">
        <f>IF(OR($A144="",$G144="",$H144="",$J144="",Dashboard!$B$3=""),"",IF(AND($J144="Checked Out",$H144&lt;Dashboard!$B$3),"Overdue",IF(AND(OR($J144="Approved",$J144="Checked Out"),$G144&gt;=Dashboard!$B$3,$G144&lt;Dashboard!$B$3+2),"Starts by tomorrow",IF(AND($J144="Requested",$G144&lt;Dashboard!$B$3),"Past start—review",""))))</f>
        <v/>
      </c>
      <c r="Q144" s="21">
        <f>IF(COUNTA($A144:$P144)=0,"",IF($A144="","Missing reservation ID",IF(COUNTIF($A$5:$A$204,$A144)&gt;1,"Duplicate reservation ID",IF($B144="","Missing equipment ID",IF($D144="","Missing requester name",IF($F144="","Missing purpose",IF($G144="","Missing start date and time",IF($H144="","Missing end date and time",IF($H144&lt;=$G144,"Invalid time range",IF($J144="","Missing status",IF($L144="","Missing submitted date","Ready")))))))))))</f>
        <v/>
      </c>
    </row>
    <row r="145">
      <c r="A145" s="17" t="n"/>
      <c r="B145" s="17" t="n"/>
      <c r="C145" s="5">
        <f>IF($B145="","",IFERROR(INDEX(tblEquipment[Equipment Name],MATCH($B145,tblEquipment[Equipment ID],0)),"Equipment ID not found"))</f>
        <v/>
      </c>
      <c r="D145" s="17" t="n"/>
      <c r="E145" s="18" t="n"/>
      <c r="F145" s="18" t="n"/>
      <c r="G145" s="28" t="n"/>
      <c r="H145" s="28" t="n"/>
      <c r="I145" s="20">
        <f>IF(OR($G145="",$H145="",$H145&lt;=$G145),"",($H145-$G145)*24)</f>
        <v/>
      </c>
      <c r="J145" s="17" t="n"/>
      <c r="K145" s="17" t="n"/>
      <c r="L145" s="27" t="n"/>
      <c r="M145" s="18" t="n"/>
      <c r="N145" s="21">
        <f>IF(OR($A145="",$B145="",$G145="",$H145=""),"",IF($H145&lt;=$G145,"Invalid time",IF(SUMPRODUCT(($B$5:$B$204=$B145)*($G$5:$G$204&lt;$H145)*($H$5:$H$204&gt;$G145)*(ROW($A$5:$A$204)&lt;&gt;ROW())*($A$5:$A$204&lt;&gt;"")*($J$5:$J$204&lt;&gt;"Canceled")*($J$5:$J$204&lt;&gt;"Declined")*($J$5:$J$204&lt;&gt;"Completed"))&gt;0,"Conflict","Clear")))</f>
        <v/>
      </c>
      <c r="O145" s="21">
        <f>IF($B145="","",IFERROR(IF(INDEX(tblEquipment[Availability Status],MATCH($B145,tblEquipment[Equipment ID],0))&lt;&gt;"Available","Equipment unavailable",IF(OR($G145="",$H145=""),"",IF(AND(INDEX(tblEquipment[Maintenance Start],MATCH($B145,tblEquipment[Equipment ID],0))&lt;&gt;"",INDEX(tblEquipment[Maintenance End],MATCH($B145,tblEquipment[Equipment ID],0))&lt;&gt;"",$G145&lt;INDEX(tblEquipment[Maintenance End],MATCH($B145,tblEquipment[Equipment ID],0)),$H145&gt;INDEX(tblEquipment[Maintenance Start],MATCH($B145,tblEquipment[Equipment ID],0))),"Maintenance overlap","Available"))),"Equipment ID not found"))</f>
        <v/>
      </c>
      <c r="P145" s="21">
        <f>IF(OR($A145="",$G145="",$H145="",$J145="",Dashboard!$B$3=""),"",IF(AND($J145="Checked Out",$H145&lt;Dashboard!$B$3),"Overdue",IF(AND(OR($J145="Approved",$J145="Checked Out"),$G145&gt;=Dashboard!$B$3,$G145&lt;Dashboard!$B$3+2),"Starts by tomorrow",IF(AND($J145="Requested",$G145&lt;Dashboard!$B$3),"Past start—review",""))))</f>
        <v/>
      </c>
      <c r="Q145" s="21">
        <f>IF(COUNTA($A145:$P145)=0,"",IF($A145="","Missing reservation ID",IF(COUNTIF($A$5:$A$204,$A145)&gt;1,"Duplicate reservation ID",IF($B145="","Missing equipment ID",IF($D145="","Missing requester name",IF($F145="","Missing purpose",IF($G145="","Missing start date and time",IF($H145="","Missing end date and time",IF($H145&lt;=$G145,"Invalid time range",IF($J145="","Missing status",IF($L145="","Missing submitted date","Ready")))))))))))</f>
        <v/>
      </c>
    </row>
    <row r="146">
      <c r="A146" s="17" t="n"/>
      <c r="B146" s="17" t="n"/>
      <c r="C146" s="5">
        <f>IF($B146="","",IFERROR(INDEX(tblEquipment[Equipment Name],MATCH($B146,tblEquipment[Equipment ID],0)),"Equipment ID not found"))</f>
        <v/>
      </c>
      <c r="D146" s="17" t="n"/>
      <c r="E146" s="18" t="n"/>
      <c r="F146" s="18" t="n"/>
      <c r="G146" s="28" t="n"/>
      <c r="H146" s="28" t="n"/>
      <c r="I146" s="20">
        <f>IF(OR($G146="",$H146="",$H146&lt;=$G146),"",($H146-$G146)*24)</f>
        <v/>
      </c>
      <c r="J146" s="17" t="n"/>
      <c r="K146" s="17" t="n"/>
      <c r="L146" s="27" t="n"/>
      <c r="M146" s="18" t="n"/>
      <c r="N146" s="21">
        <f>IF(OR($A146="",$B146="",$G146="",$H146=""),"",IF($H146&lt;=$G146,"Invalid time",IF(SUMPRODUCT(($B$5:$B$204=$B146)*($G$5:$G$204&lt;$H146)*($H$5:$H$204&gt;$G146)*(ROW($A$5:$A$204)&lt;&gt;ROW())*($A$5:$A$204&lt;&gt;"")*($J$5:$J$204&lt;&gt;"Canceled")*($J$5:$J$204&lt;&gt;"Declined")*($J$5:$J$204&lt;&gt;"Completed"))&gt;0,"Conflict","Clear")))</f>
        <v/>
      </c>
      <c r="O146" s="21">
        <f>IF($B146="","",IFERROR(IF(INDEX(tblEquipment[Availability Status],MATCH($B146,tblEquipment[Equipment ID],0))&lt;&gt;"Available","Equipment unavailable",IF(OR($G146="",$H146=""),"",IF(AND(INDEX(tblEquipment[Maintenance Start],MATCH($B146,tblEquipment[Equipment ID],0))&lt;&gt;"",INDEX(tblEquipment[Maintenance End],MATCH($B146,tblEquipment[Equipment ID],0))&lt;&gt;"",$G146&lt;INDEX(tblEquipment[Maintenance End],MATCH($B146,tblEquipment[Equipment ID],0)),$H146&gt;INDEX(tblEquipment[Maintenance Start],MATCH($B146,tblEquipment[Equipment ID],0))),"Maintenance overlap","Available"))),"Equipment ID not found"))</f>
        <v/>
      </c>
      <c r="P146" s="21">
        <f>IF(OR($A146="",$G146="",$H146="",$J146="",Dashboard!$B$3=""),"",IF(AND($J146="Checked Out",$H146&lt;Dashboard!$B$3),"Overdue",IF(AND(OR($J146="Approved",$J146="Checked Out"),$G146&gt;=Dashboard!$B$3,$G146&lt;Dashboard!$B$3+2),"Starts by tomorrow",IF(AND($J146="Requested",$G146&lt;Dashboard!$B$3),"Past start—review",""))))</f>
        <v/>
      </c>
      <c r="Q146" s="21">
        <f>IF(COUNTA($A146:$P146)=0,"",IF($A146="","Missing reservation ID",IF(COUNTIF($A$5:$A$204,$A146)&gt;1,"Duplicate reservation ID",IF($B146="","Missing equipment ID",IF($D146="","Missing requester name",IF($F146="","Missing purpose",IF($G146="","Missing start date and time",IF($H146="","Missing end date and time",IF($H146&lt;=$G146,"Invalid time range",IF($J146="","Missing status",IF($L146="","Missing submitted date","Ready")))))))))))</f>
        <v/>
      </c>
    </row>
    <row r="147">
      <c r="A147" s="17" t="n"/>
      <c r="B147" s="17" t="n"/>
      <c r="C147" s="5">
        <f>IF($B147="","",IFERROR(INDEX(tblEquipment[Equipment Name],MATCH($B147,tblEquipment[Equipment ID],0)),"Equipment ID not found"))</f>
        <v/>
      </c>
      <c r="D147" s="17" t="n"/>
      <c r="E147" s="18" t="n"/>
      <c r="F147" s="18" t="n"/>
      <c r="G147" s="28" t="n"/>
      <c r="H147" s="28" t="n"/>
      <c r="I147" s="20">
        <f>IF(OR($G147="",$H147="",$H147&lt;=$G147),"",($H147-$G147)*24)</f>
        <v/>
      </c>
      <c r="J147" s="17" t="n"/>
      <c r="K147" s="17" t="n"/>
      <c r="L147" s="27" t="n"/>
      <c r="M147" s="18" t="n"/>
      <c r="N147" s="21">
        <f>IF(OR($A147="",$B147="",$G147="",$H147=""),"",IF($H147&lt;=$G147,"Invalid time",IF(SUMPRODUCT(($B$5:$B$204=$B147)*($G$5:$G$204&lt;$H147)*($H$5:$H$204&gt;$G147)*(ROW($A$5:$A$204)&lt;&gt;ROW())*($A$5:$A$204&lt;&gt;"")*($J$5:$J$204&lt;&gt;"Canceled")*($J$5:$J$204&lt;&gt;"Declined")*($J$5:$J$204&lt;&gt;"Completed"))&gt;0,"Conflict","Clear")))</f>
        <v/>
      </c>
      <c r="O147" s="21">
        <f>IF($B147="","",IFERROR(IF(INDEX(tblEquipment[Availability Status],MATCH($B147,tblEquipment[Equipment ID],0))&lt;&gt;"Available","Equipment unavailable",IF(OR($G147="",$H147=""),"",IF(AND(INDEX(tblEquipment[Maintenance Start],MATCH($B147,tblEquipment[Equipment ID],0))&lt;&gt;"",INDEX(tblEquipment[Maintenance End],MATCH($B147,tblEquipment[Equipment ID],0))&lt;&gt;"",$G147&lt;INDEX(tblEquipment[Maintenance End],MATCH($B147,tblEquipment[Equipment ID],0)),$H147&gt;INDEX(tblEquipment[Maintenance Start],MATCH($B147,tblEquipment[Equipment ID],0))),"Maintenance overlap","Available"))),"Equipment ID not found"))</f>
        <v/>
      </c>
      <c r="P147" s="21">
        <f>IF(OR($A147="",$G147="",$H147="",$J147="",Dashboard!$B$3=""),"",IF(AND($J147="Checked Out",$H147&lt;Dashboard!$B$3),"Overdue",IF(AND(OR($J147="Approved",$J147="Checked Out"),$G147&gt;=Dashboard!$B$3,$G147&lt;Dashboard!$B$3+2),"Starts by tomorrow",IF(AND($J147="Requested",$G147&lt;Dashboard!$B$3),"Past start—review",""))))</f>
        <v/>
      </c>
      <c r="Q147" s="21">
        <f>IF(COUNTA($A147:$P147)=0,"",IF($A147="","Missing reservation ID",IF(COUNTIF($A$5:$A$204,$A147)&gt;1,"Duplicate reservation ID",IF($B147="","Missing equipment ID",IF($D147="","Missing requester name",IF($F147="","Missing purpose",IF($G147="","Missing start date and time",IF($H147="","Missing end date and time",IF($H147&lt;=$G147,"Invalid time range",IF($J147="","Missing status",IF($L147="","Missing submitted date","Ready")))))))))))</f>
        <v/>
      </c>
    </row>
    <row r="148">
      <c r="A148" s="17" t="n"/>
      <c r="B148" s="17" t="n"/>
      <c r="C148" s="5">
        <f>IF($B148="","",IFERROR(INDEX(tblEquipment[Equipment Name],MATCH($B148,tblEquipment[Equipment ID],0)),"Equipment ID not found"))</f>
        <v/>
      </c>
      <c r="D148" s="17" t="n"/>
      <c r="E148" s="18" t="n"/>
      <c r="F148" s="18" t="n"/>
      <c r="G148" s="28" t="n"/>
      <c r="H148" s="28" t="n"/>
      <c r="I148" s="20">
        <f>IF(OR($G148="",$H148="",$H148&lt;=$G148),"",($H148-$G148)*24)</f>
        <v/>
      </c>
      <c r="J148" s="17" t="n"/>
      <c r="K148" s="17" t="n"/>
      <c r="L148" s="27" t="n"/>
      <c r="M148" s="18" t="n"/>
      <c r="N148" s="21">
        <f>IF(OR($A148="",$B148="",$G148="",$H148=""),"",IF($H148&lt;=$G148,"Invalid time",IF(SUMPRODUCT(($B$5:$B$204=$B148)*($G$5:$G$204&lt;$H148)*($H$5:$H$204&gt;$G148)*(ROW($A$5:$A$204)&lt;&gt;ROW())*($A$5:$A$204&lt;&gt;"")*($J$5:$J$204&lt;&gt;"Canceled")*($J$5:$J$204&lt;&gt;"Declined")*($J$5:$J$204&lt;&gt;"Completed"))&gt;0,"Conflict","Clear")))</f>
        <v/>
      </c>
      <c r="O148" s="21">
        <f>IF($B148="","",IFERROR(IF(INDEX(tblEquipment[Availability Status],MATCH($B148,tblEquipment[Equipment ID],0))&lt;&gt;"Available","Equipment unavailable",IF(OR($G148="",$H148=""),"",IF(AND(INDEX(tblEquipment[Maintenance Start],MATCH($B148,tblEquipment[Equipment ID],0))&lt;&gt;"",INDEX(tblEquipment[Maintenance End],MATCH($B148,tblEquipment[Equipment ID],0))&lt;&gt;"",$G148&lt;INDEX(tblEquipment[Maintenance End],MATCH($B148,tblEquipment[Equipment ID],0)),$H148&gt;INDEX(tblEquipment[Maintenance Start],MATCH($B148,tblEquipment[Equipment ID],0))),"Maintenance overlap","Available"))),"Equipment ID not found"))</f>
        <v/>
      </c>
      <c r="P148" s="21">
        <f>IF(OR($A148="",$G148="",$H148="",$J148="",Dashboard!$B$3=""),"",IF(AND($J148="Checked Out",$H148&lt;Dashboard!$B$3),"Overdue",IF(AND(OR($J148="Approved",$J148="Checked Out"),$G148&gt;=Dashboard!$B$3,$G148&lt;Dashboard!$B$3+2),"Starts by tomorrow",IF(AND($J148="Requested",$G148&lt;Dashboard!$B$3),"Past start—review",""))))</f>
        <v/>
      </c>
      <c r="Q148" s="21">
        <f>IF(COUNTA($A148:$P148)=0,"",IF($A148="","Missing reservation ID",IF(COUNTIF($A$5:$A$204,$A148)&gt;1,"Duplicate reservation ID",IF($B148="","Missing equipment ID",IF($D148="","Missing requester name",IF($F148="","Missing purpose",IF($G148="","Missing start date and time",IF($H148="","Missing end date and time",IF($H148&lt;=$G148,"Invalid time range",IF($J148="","Missing status",IF($L148="","Missing submitted date","Ready")))))))))))</f>
        <v/>
      </c>
    </row>
    <row r="149">
      <c r="A149" s="17" t="n"/>
      <c r="B149" s="17" t="n"/>
      <c r="C149" s="5">
        <f>IF($B149="","",IFERROR(INDEX(tblEquipment[Equipment Name],MATCH($B149,tblEquipment[Equipment ID],0)),"Equipment ID not found"))</f>
        <v/>
      </c>
      <c r="D149" s="17" t="n"/>
      <c r="E149" s="18" t="n"/>
      <c r="F149" s="18" t="n"/>
      <c r="G149" s="28" t="n"/>
      <c r="H149" s="28" t="n"/>
      <c r="I149" s="20">
        <f>IF(OR($G149="",$H149="",$H149&lt;=$G149),"",($H149-$G149)*24)</f>
        <v/>
      </c>
      <c r="J149" s="17" t="n"/>
      <c r="K149" s="17" t="n"/>
      <c r="L149" s="27" t="n"/>
      <c r="M149" s="18" t="n"/>
      <c r="N149" s="21">
        <f>IF(OR($A149="",$B149="",$G149="",$H149=""),"",IF($H149&lt;=$G149,"Invalid time",IF(SUMPRODUCT(($B$5:$B$204=$B149)*($G$5:$G$204&lt;$H149)*($H$5:$H$204&gt;$G149)*(ROW($A$5:$A$204)&lt;&gt;ROW())*($A$5:$A$204&lt;&gt;"")*($J$5:$J$204&lt;&gt;"Canceled")*($J$5:$J$204&lt;&gt;"Declined")*($J$5:$J$204&lt;&gt;"Completed"))&gt;0,"Conflict","Clear")))</f>
        <v/>
      </c>
      <c r="O149" s="21">
        <f>IF($B149="","",IFERROR(IF(INDEX(tblEquipment[Availability Status],MATCH($B149,tblEquipment[Equipment ID],0))&lt;&gt;"Available","Equipment unavailable",IF(OR($G149="",$H149=""),"",IF(AND(INDEX(tblEquipment[Maintenance Start],MATCH($B149,tblEquipment[Equipment ID],0))&lt;&gt;"",INDEX(tblEquipment[Maintenance End],MATCH($B149,tblEquipment[Equipment ID],0))&lt;&gt;"",$G149&lt;INDEX(tblEquipment[Maintenance End],MATCH($B149,tblEquipment[Equipment ID],0)),$H149&gt;INDEX(tblEquipment[Maintenance Start],MATCH($B149,tblEquipment[Equipment ID],0))),"Maintenance overlap","Available"))),"Equipment ID not found"))</f>
        <v/>
      </c>
      <c r="P149" s="21">
        <f>IF(OR($A149="",$G149="",$H149="",$J149="",Dashboard!$B$3=""),"",IF(AND($J149="Checked Out",$H149&lt;Dashboard!$B$3),"Overdue",IF(AND(OR($J149="Approved",$J149="Checked Out"),$G149&gt;=Dashboard!$B$3,$G149&lt;Dashboard!$B$3+2),"Starts by tomorrow",IF(AND($J149="Requested",$G149&lt;Dashboard!$B$3),"Past start—review",""))))</f>
        <v/>
      </c>
      <c r="Q149" s="21">
        <f>IF(COUNTA($A149:$P149)=0,"",IF($A149="","Missing reservation ID",IF(COUNTIF($A$5:$A$204,$A149)&gt;1,"Duplicate reservation ID",IF($B149="","Missing equipment ID",IF($D149="","Missing requester name",IF($F149="","Missing purpose",IF($G149="","Missing start date and time",IF($H149="","Missing end date and time",IF($H149&lt;=$G149,"Invalid time range",IF($J149="","Missing status",IF($L149="","Missing submitted date","Ready")))))))))))</f>
        <v/>
      </c>
    </row>
    <row r="150">
      <c r="A150" s="17" t="n"/>
      <c r="B150" s="17" t="n"/>
      <c r="C150" s="5">
        <f>IF($B150="","",IFERROR(INDEX(tblEquipment[Equipment Name],MATCH($B150,tblEquipment[Equipment ID],0)),"Equipment ID not found"))</f>
        <v/>
      </c>
      <c r="D150" s="17" t="n"/>
      <c r="E150" s="18" t="n"/>
      <c r="F150" s="18" t="n"/>
      <c r="G150" s="28" t="n"/>
      <c r="H150" s="28" t="n"/>
      <c r="I150" s="20">
        <f>IF(OR($G150="",$H150="",$H150&lt;=$G150),"",($H150-$G150)*24)</f>
        <v/>
      </c>
      <c r="J150" s="17" t="n"/>
      <c r="K150" s="17" t="n"/>
      <c r="L150" s="27" t="n"/>
      <c r="M150" s="18" t="n"/>
      <c r="N150" s="21">
        <f>IF(OR($A150="",$B150="",$G150="",$H150=""),"",IF($H150&lt;=$G150,"Invalid time",IF(SUMPRODUCT(($B$5:$B$204=$B150)*($G$5:$G$204&lt;$H150)*($H$5:$H$204&gt;$G150)*(ROW($A$5:$A$204)&lt;&gt;ROW())*($A$5:$A$204&lt;&gt;"")*($J$5:$J$204&lt;&gt;"Canceled")*($J$5:$J$204&lt;&gt;"Declined")*($J$5:$J$204&lt;&gt;"Completed"))&gt;0,"Conflict","Clear")))</f>
        <v/>
      </c>
      <c r="O150" s="21">
        <f>IF($B150="","",IFERROR(IF(INDEX(tblEquipment[Availability Status],MATCH($B150,tblEquipment[Equipment ID],0))&lt;&gt;"Available","Equipment unavailable",IF(OR($G150="",$H150=""),"",IF(AND(INDEX(tblEquipment[Maintenance Start],MATCH($B150,tblEquipment[Equipment ID],0))&lt;&gt;"",INDEX(tblEquipment[Maintenance End],MATCH($B150,tblEquipment[Equipment ID],0))&lt;&gt;"",$G150&lt;INDEX(tblEquipment[Maintenance End],MATCH($B150,tblEquipment[Equipment ID],0)),$H150&gt;INDEX(tblEquipment[Maintenance Start],MATCH($B150,tblEquipment[Equipment ID],0))),"Maintenance overlap","Available"))),"Equipment ID not found"))</f>
        <v/>
      </c>
      <c r="P150" s="21">
        <f>IF(OR($A150="",$G150="",$H150="",$J150="",Dashboard!$B$3=""),"",IF(AND($J150="Checked Out",$H150&lt;Dashboard!$B$3),"Overdue",IF(AND(OR($J150="Approved",$J150="Checked Out"),$G150&gt;=Dashboard!$B$3,$G150&lt;Dashboard!$B$3+2),"Starts by tomorrow",IF(AND($J150="Requested",$G150&lt;Dashboard!$B$3),"Past start—review",""))))</f>
        <v/>
      </c>
      <c r="Q150" s="21">
        <f>IF(COUNTA($A150:$P150)=0,"",IF($A150="","Missing reservation ID",IF(COUNTIF($A$5:$A$204,$A150)&gt;1,"Duplicate reservation ID",IF($B150="","Missing equipment ID",IF($D150="","Missing requester name",IF($F150="","Missing purpose",IF($G150="","Missing start date and time",IF($H150="","Missing end date and time",IF($H150&lt;=$G150,"Invalid time range",IF($J150="","Missing status",IF($L150="","Missing submitted date","Ready")))))))))))</f>
        <v/>
      </c>
    </row>
    <row r="151">
      <c r="A151" s="17" t="n"/>
      <c r="B151" s="17" t="n"/>
      <c r="C151" s="5">
        <f>IF($B151="","",IFERROR(INDEX(tblEquipment[Equipment Name],MATCH($B151,tblEquipment[Equipment ID],0)),"Equipment ID not found"))</f>
        <v/>
      </c>
      <c r="D151" s="17" t="n"/>
      <c r="E151" s="18" t="n"/>
      <c r="F151" s="18" t="n"/>
      <c r="G151" s="28" t="n"/>
      <c r="H151" s="28" t="n"/>
      <c r="I151" s="20">
        <f>IF(OR($G151="",$H151="",$H151&lt;=$G151),"",($H151-$G151)*24)</f>
        <v/>
      </c>
      <c r="J151" s="17" t="n"/>
      <c r="K151" s="17" t="n"/>
      <c r="L151" s="27" t="n"/>
      <c r="M151" s="18" t="n"/>
      <c r="N151" s="21">
        <f>IF(OR($A151="",$B151="",$G151="",$H151=""),"",IF($H151&lt;=$G151,"Invalid time",IF(SUMPRODUCT(($B$5:$B$204=$B151)*($G$5:$G$204&lt;$H151)*($H$5:$H$204&gt;$G151)*(ROW($A$5:$A$204)&lt;&gt;ROW())*($A$5:$A$204&lt;&gt;"")*($J$5:$J$204&lt;&gt;"Canceled")*($J$5:$J$204&lt;&gt;"Declined")*($J$5:$J$204&lt;&gt;"Completed"))&gt;0,"Conflict","Clear")))</f>
        <v/>
      </c>
      <c r="O151" s="21">
        <f>IF($B151="","",IFERROR(IF(INDEX(tblEquipment[Availability Status],MATCH($B151,tblEquipment[Equipment ID],0))&lt;&gt;"Available","Equipment unavailable",IF(OR($G151="",$H151=""),"",IF(AND(INDEX(tblEquipment[Maintenance Start],MATCH($B151,tblEquipment[Equipment ID],0))&lt;&gt;"",INDEX(tblEquipment[Maintenance End],MATCH($B151,tblEquipment[Equipment ID],0))&lt;&gt;"",$G151&lt;INDEX(tblEquipment[Maintenance End],MATCH($B151,tblEquipment[Equipment ID],0)),$H151&gt;INDEX(tblEquipment[Maintenance Start],MATCH($B151,tblEquipment[Equipment ID],0))),"Maintenance overlap","Available"))),"Equipment ID not found"))</f>
        <v/>
      </c>
      <c r="P151" s="21">
        <f>IF(OR($A151="",$G151="",$H151="",$J151="",Dashboard!$B$3=""),"",IF(AND($J151="Checked Out",$H151&lt;Dashboard!$B$3),"Overdue",IF(AND(OR($J151="Approved",$J151="Checked Out"),$G151&gt;=Dashboard!$B$3,$G151&lt;Dashboard!$B$3+2),"Starts by tomorrow",IF(AND($J151="Requested",$G151&lt;Dashboard!$B$3),"Past start—review",""))))</f>
        <v/>
      </c>
      <c r="Q151" s="21">
        <f>IF(COUNTA($A151:$P151)=0,"",IF($A151="","Missing reservation ID",IF(COUNTIF($A$5:$A$204,$A151)&gt;1,"Duplicate reservation ID",IF($B151="","Missing equipment ID",IF($D151="","Missing requester name",IF($F151="","Missing purpose",IF($G151="","Missing start date and time",IF($H151="","Missing end date and time",IF($H151&lt;=$G151,"Invalid time range",IF($J151="","Missing status",IF($L151="","Missing submitted date","Ready")))))))))))</f>
        <v/>
      </c>
    </row>
    <row r="152">
      <c r="A152" s="17" t="n"/>
      <c r="B152" s="17" t="n"/>
      <c r="C152" s="5">
        <f>IF($B152="","",IFERROR(INDEX(tblEquipment[Equipment Name],MATCH($B152,tblEquipment[Equipment ID],0)),"Equipment ID not found"))</f>
        <v/>
      </c>
      <c r="D152" s="17" t="n"/>
      <c r="E152" s="18" t="n"/>
      <c r="F152" s="18" t="n"/>
      <c r="G152" s="28" t="n"/>
      <c r="H152" s="28" t="n"/>
      <c r="I152" s="20">
        <f>IF(OR($G152="",$H152="",$H152&lt;=$G152),"",($H152-$G152)*24)</f>
        <v/>
      </c>
      <c r="J152" s="17" t="n"/>
      <c r="K152" s="17" t="n"/>
      <c r="L152" s="27" t="n"/>
      <c r="M152" s="18" t="n"/>
      <c r="N152" s="21">
        <f>IF(OR($A152="",$B152="",$G152="",$H152=""),"",IF($H152&lt;=$G152,"Invalid time",IF(SUMPRODUCT(($B$5:$B$204=$B152)*($G$5:$G$204&lt;$H152)*($H$5:$H$204&gt;$G152)*(ROW($A$5:$A$204)&lt;&gt;ROW())*($A$5:$A$204&lt;&gt;"")*($J$5:$J$204&lt;&gt;"Canceled")*($J$5:$J$204&lt;&gt;"Declined")*($J$5:$J$204&lt;&gt;"Completed"))&gt;0,"Conflict","Clear")))</f>
        <v/>
      </c>
      <c r="O152" s="21">
        <f>IF($B152="","",IFERROR(IF(INDEX(tblEquipment[Availability Status],MATCH($B152,tblEquipment[Equipment ID],0))&lt;&gt;"Available","Equipment unavailable",IF(OR($G152="",$H152=""),"",IF(AND(INDEX(tblEquipment[Maintenance Start],MATCH($B152,tblEquipment[Equipment ID],0))&lt;&gt;"",INDEX(tblEquipment[Maintenance End],MATCH($B152,tblEquipment[Equipment ID],0))&lt;&gt;"",$G152&lt;INDEX(tblEquipment[Maintenance End],MATCH($B152,tblEquipment[Equipment ID],0)),$H152&gt;INDEX(tblEquipment[Maintenance Start],MATCH($B152,tblEquipment[Equipment ID],0))),"Maintenance overlap","Available"))),"Equipment ID not found"))</f>
        <v/>
      </c>
      <c r="P152" s="21">
        <f>IF(OR($A152="",$G152="",$H152="",$J152="",Dashboard!$B$3=""),"",IF(AND($J152="Checked Out",$H152&lt;Dashboard!$B$3),"Overdue",IF(AND(OR($J152="Approved",$J152="Checked Out"),$G152&gt;=Dashboard!$B$3,$G152&lt;Dashboard!$B$3+2),"Starts by tomorrow",IF(AND($J152="Requested",$G152&lt;Dashboard!$B$3),"Past start—review",""))))</f>
        <v/>
      </c>
      <c r="Q152" s="21">
        <f>IF(COUNTA($A152:$P152)=0,"",IF($A152="","Missing reservation ID",IF(COUNTIF($A$5:$A$204,$A152)&gt;1,"Duplicate reservation ID",IF($B152="","Missing equipment ID",IF($D152="","Missing requester name",IF($F152="","Missing purpose",IF($G152="","Missing start date and time",IF($H152="","Missing end date and time",IF($H152&lt;=$G152,"Invalid time range",IF($J152="","Missing status",IF($L152="","Missing submitted date","Ready")))))))))))</f>
        <v/>
      </c>
    </row>
    <row r="153">
      <c r="A153" s="17" t="n"/>
      <c r="B153" s="17" t="n"/>
      <c r="C153" s="5">
        <f>IF($B153="","",IFERROR(INDEX(tblEquipment[Equipment Name],MATCH($B153,tblEquipment[Equipment ID],0)),"Equipment ID not found"))</f>
        <v/>
      </c>
      <c r="D153" s="17" t="n"/>
      <c r="E153" s="18" t="n"/>
      <c r="F153" s="18" t="n"/>
      <c r="G153" s="28" t="n"/>
      <c r="H153" s="28" t="n"/>
      <c r="I153" s="20">
        <f>IF(OR($G153="",$H153="",$H153&lt;=$G153),"",($H153-$G153)*24)</f>
        <v/>
      </c>
      <c r="J153" s="17" t="n"/>
      <c r="K153" s="17" t="n"/>
      <c r="L153" s="27" t="n"/>
      <c r="M153" s="18" t="n"/>
      <c r="N153" s="21">
        <f>IF(OR($A153="",$B153="",$G153="",$H153=""),"",IF($H153&lt;=$G153,"Invalid time",IF(SUMPRODUCT(($B$5:$B$204=$B153)*($G$5:$G$204&lt;$H153)*($H$5:$H$204&gt;$G153)*(ROW($A$5:$A$204)&lt;&gt;ROW())*($A$5:$A$204&lt;&gt;"")*($J$5:$J$204&lt;&gt;"Canceled")*($J$5:$J$204&lt;&gt;"Declined")*($J$5:$J$204&lt;&gt;"Completed"))&gt;0,"Conflict","Clear")))</f>
        <v/>
      </c>
      <c r="O153" s="21">
        <f>IF($B153="","",IFERROR(IF(INDEX(tblEquipment[Availability Status],MATCH($B153,tblEquipment[Equipment ID],0))&lt;&gt;"Available","Equipment unavailable",IF(OR($G153="",$H153=""),"",IF(AND(INDEX(tblEquipment[Maintenance Start],MATCH($B153,tblEquipment[Equipment ID],0))&lt;&gt;"",INDEX(tblEquipment[Maintenance End],MATCH($B153,tblEquipment[Equipment ID],0))&lt;&gt;"",$G153&lt;INDEX(tblEquipment[Maintenance End],MATCH($B153,tblEquipment[Equipment ID],0)),$H153&gt;INDEX(tblEquipment[Maintenance Start],MATCH($B153,tblEquipment[Equipment ID],0))),"Maintenance overlap","Available"))),"Equipment ID not found"))</f>
        <v/>
      </c>
      <c r="P153" s="21">
        <f>IF(OR($A153="",$G153="",$H153="",$J153="",Dashboard!$B$3=""),"",IF(AND($J153="Checked Out",$H153&lt;Dashboard!$B$3),"Overdue",IF(AND(OR($J153="Approved",$J153="Checked Out"),$G153&gt;=Dashboard!$B$3,$G153&lt;Dashboard!$B$3+2),"Starts by tomorrow",IF(AND($J153="Requested",$G153&lt;Dashboard!$B$3),"Past start—review",""))))</f>
        <v/>
      </c>
      <c r="Q153" s="21">
        <f>IF(COUNTA($A153:$P153)=0,"",IF($A153="","Missing reservation ID",IF(COUNTIF($A$5:$A$204,$A153)&gt;1,"Duplicate reservation ID",IF($B153="","Missing equipment ID",IF($D153="","Missing requester name",IF($F153="","Missing purpose",IF($G153="","Missing start date and time",IF($H153="","Missing end date and time",IF($H153&lt;=$G153,"Invalid time range",IF($J153="","Missing status",IF($L153="","Missing submitted date","Ready")))))))))))</f>
        <v/>
      </c>
    </row>
    <row r="154">
      <c r="A154" s="17" t="n"/>
      <c r="B154" s="17" t="n"/>
      <c r="C154" s="5">
        <f>IF($B154="","",IFERROR(INDEX(tblEquipment[Equipment Name],MATCH($B154,tblEquipment[Equipment ID],0)),"Equipment ID not found"))</f>
        <v/>
      </c>
      <c r="D154" s="17" t="n"/>
      <c r="E154" s="18" t="n"/>
      <c r="F154" s="18" t="n"/>
      <c r="G154" s="28" t="n"/>
      <c r="H154" s="28" t="n"/>
      <c r="I154" s="20">
        <f>IF(OR($G154="",$H154="",$H154&lt;=$G154),"",($H154-$G154)*24)</f>
        <v/>
      </c>
      <c r="J154" s="17" t="n"/>
      <c r="K154" s="17" t="n"/>
      <c r="L154" s="27" t="n"/>
      <c r="M154" s="18" t="n"/>
      <c r="N154" s="21">
        <f>IF(OR($A154="",$B154="",$G154="",$H154=""),"",IF($H154&lt;=$G154,"Invalid time",IF(SUMPRODUCT(($B$5:$B$204=$B154)*($G$5:$G$204&lt;$H154)*($H$5:$H$204&gt;$G154)*(ROW($A$5:$A$204)&lt;&gt;ROW())*($A$5:$A$204&lt;&gt;"")*($J$5:$J$204&lt;&gt;"Canceled")*($J$5:$J$204&lt;&gt;"Declined")*($J$5:$J$204&lt;&gt;"Completed"))&gt;0,"Conflict","Clear")))</f>
        <v/>
      </c>
      <c r="O154" s="21">
        <f>IF($B154="","",IFERROR(IF(INDEX(tblEquipment[Availability Status],MATCH($B154,tblEquipment[Equipment ID],0))&lt;&gt;"Available","Equipment unavailable",IF(OR($G154="",$H154=""),"",IF(AND(INDEX(tblEquipment[Maintenance Start],MATCH($B154,tblEquipment[Equipment ID],0))&lt;&gt;"",INDEX(tblEquipment[Maintenance End],MATCH($B154,tblEquipment[Equipment ID],0))&lt;&gt;"",$G154&lt;INDEX(tblEquipment[Maintenance End],MATCH($B154,tblEquipment[Equipment ID],0)),$H154&gt;INDEX(tblEquipment[Maintenance Start],MATCH($B154,tblEquipment[Equipment ID],0))),"Maintenance overlap","Available"))),"Equipment ID not found"))</f>
        <v/>
      </c>
      <c r="P154" s="21">
        <f>IF(OR($A154="",$G154="",$H154="",$J154="",Dashboard!$B$3=""),"",IF(AND($J154="Checked Out",$H154&lt;Dashboard!$B$3),"Overdue",IF(AND(OR($J154="Approved",$J154="Checked Out"),$G154&gt;=Dashboard!$B$3,$G154&lt;Dashboard!$B$3+2),"Starts by tomorrow",IF(AND($J154="Requested",$G154&lt;Dashboard!$B$3),"Past start—review",""))))</f>
        <v/>
      </c>
      <c r="Q154" s="21">
        <f>IF(COUNTA($A154:$P154)=0,"",IF($A154="","Missing reservation ID",IF(COUNTIF($A$5:$A$204,$A154)&gt;1,"Duplicate reservation ID",IF($B154="","Missing equipment ID",IF($D154="","Missing requester name",IF($F154="","Missing purpose",IF($G154="","Missing start date and time",IF($H154="","Missing end date and time",IF($H154&lt;=$G154,"Invalid time range",IF($J154="","Missing status",IF($L154="","Missing submitted date","Ready")))))))))))</f>
        <v/>
      </c>
    </row>
    <row r="155">
      <c r="A155" s="17" t="n"/>
      <c r="B155" s="17" t="n"/>
      <c r="C155" s="5">
        <f>IF($B155="","",IFERROR(INDEX(tblEquipment[Equipment Name],MATCH($B155,tblEquipment[Equipment ID],0)),"Equipment ID not found"))</f>
        <v/>
      </c>
      <c r="D155" s="17" t="n"/>
      <c r="E155" s="18" t="n"/>
      <c r="F155" s="18" t="n"/>
      <c r="G155" s="28" t="n"/>
      <c r="H155" s="28" t="n"/>
      <c r="I155" s="20">
        <f>IF(OR($G155="",$H155="",$H155&lt;=$G155),"",($H155-$G155)*24)</f>
        <v/>
      </c>
      <c r="J155" s="17" t="n"/>
      <c r="K155" s="17" t="n"/>
      <c r="L155" s="27" t="n"/>
      <c r="M155" s="18" t="n"/>
      <c r="N155" s="21">
        <f>IF(OR($A155="",$B155="",$G155="",$H155=""),"",IF($H155&lt;=$G155,"Invalid time",IF(SUMPRODUCT(($B$5:$B$204=$B155)*($G$5:$G$204&lt;$H155)*($H$5:$H$204&gt;$G155)*(ROW($A$5:$A$204)&lt;&gt;ROW())*($A$5:$A$204&lt;&gt;"")*($J$5:$J$204&lt;&gt;"Canceled")*($J$5:$J$204&lt;&gt;"Declined")*($J$5:$J$204&lt;&gt;"Completed"))&gt;0,"Conflict","Clear")))</f>
        <v/>
      </c>
      <c r="O155" s="21">
        <f>IF($B155="","",IFERROR(IF(INDEX(tblEquipment[Availability Status],MATCH($B155,tblEquipment[Equipment ID],0))&lt;&gt;"Available","Equipment unavailable",IF(OR($G155="",$H155=""),"",IF(AND(INDEX(tblEquipment[Maintenance Start],MATCH($B155,tblEquipment[Equipment ID],0))&lt;&gt;"",INDEX(tblEquipment[Maintenance End],MATCH($B155,tblEquipment[Equipment ID],0))&lt;&gt;"",$G155&lt;INDEX(tblEquipment[Maintenance End],MATCH($B155,tblEquipment[Equipment ID],0)),$H155&gt;INDEX(tblEquipment[Maintenance Start],MATCH($B155,tblEquipment[Equipment ID],0))),"Maintenance overlap","Available"))),"Equipment ID not found"))</f>
        <v/>
      </c>
      <c r="P155" s="21">
        <f>IF(OR($A155="",$G155="",$H155="",$J155="",Dashboard!$B$3=""),"",IF(AND($J155="Checked Out",$H155&lt;Dashboard!$B$3),"Overdue",IF(AND(OR($J155="Approved",$J155="Checked Out"),$G155&gt;=Dashboard!$B$3,$G155&lt;Dashboard!$B$3+2),"Starts by tomorrow",IF(AND($J155="Requested",$G155&lt;Dashboard!$B$3),"Past start—review",""))))</f>
        <v/>
      </c>
      <c r="Q155" s="21">
        <f>IF(COUNTA($A155:$P155)=0,"",IF($A155="","Missing reservation ID",IF(COUNTIF($A$5:$A$204,$A155)&gt;1,"Duplicate reservation ID",IF($B155="","Missing equipment ID",IF($D155="","Missing requester name",IF($F155="","Missing purpose",IF($G155="","Missing start date and time",IF($H155="","Missing end date and time",IF($H155&lt;=$G155,"Invalid time range",IF($J155="","Missing status",IF($L155="","Missing submitted date","Ready")))))))))))</f>
        <v/>
      </c>
    </row>
    <row r="156">
      <c r="A156" s="17" t="n"/>
      <c r="B156" s="17" t="n"/>
      <c r="C156" s="5">
        <f>IF($B156="","",IFERROR(INDEX(tblEquipment[Equipment Name],MATCH($B156,tblEquipment[Equipment ID],0)),"Equipment ID not found"))</f>
        <v/>
      </c>
      <c r="D156" s="17" t="n"/>
      <c r="E156" s="18" t="n"/>
      <c r="F156" s="18" t="n"/>
      <c r="G156" s="28" t="n"/>
      <c r="H156" s="28" t="n"/>
      <c r="I156" s="20">
        <f>IF(OR($G156="",$H156="",$H156&lt;=$G156),"",($H156-$G156)*24)</f>
        <v/>
      </c>
      <c r="J156" s="17" t="n"/>
      <c r="K156" s="17" t="n"/>
      <c r="L156" s="27" t="n"/>
      <c r="M156" s="18" t="n"/>
      <c r="N156" s="21">
        <f>IF(OR($A156="",$B156="",$G156="",$H156=""),"",IF($H156&lt;=$G156,"Invalid time",IF(SUMPRODUCT(($B$5:$B$204=$B156)*($G$5:$G$204&lt;$H156)*($H$5:$H$204&gt;$G156)*(ROW($A$5:$A$204)&lt;&gt;ROW())*($A$5:$A$204&lt;&gt;"")*($J$5:$J$204&lt;&gt;"Canceled")*($J$5:$J$204&lt;&gt;"Declined")*($J$5:$J$204&lt;&gt;"Completed"))&gt;0,"Conflict","Clear")))</f>
        <v/>
      </c>
      <c r="O156" s="21">
        <f>IF($B156="","",IFERROR(IF(INDEX(tblEquipment[Availability Status],MATCH($B156,tblEquipment[Equipment ID],0))&lt;&gt;"Available","Equipment unavailable",IF(OR($G156="",$H156=""),"",IF(AND(INDEX(tblEquipment[Maintenance Start],MATCH($B156,tblEquipment[Equipment ID],0))&lt;&gt;"",INDEX(tblEquipment[Maintenance End],MATCH($B156,tblEquipment[Equipment ID],0))&lt;&gt;"",$G156&lt;INDEX(tblEquipment[Maintenance End],MATCH($B156,tblEquipment[Equipment ID],0)),$H156&gt;INDEX(tblEquipment[Maintenance Start],MATCH($B156,tblEquipment[Equipment ID],0))),"Maintenance overlap","Available"))),"Equipment ID not found"))</f>
        <v/>
      </c>
      <c r="P156" s="21">
        <f>IF(OR($A156="",$G156="",$H156="",$J156="",Dashboard!$B$3=""),"",IF(AND($J156="Checked Out",$H156&lt;Dashboard!$B$3),"Overdue",IF(AND(OR($J156="Approved",$J156="Checked Out"),$G156&gt;=Dashboard!$B$3,$G156&lt;Dashboard!$B$3+2),"Starts by tomorrow",IF(AND($J156="Requested",$G156&lt;Dashboard!$B$3),"Past start—review",""))))</f>
        <v/>
      </c>
      <c r="Q156" s="21">
        <f>IF(COUNTA($A156:$P156)=0,"",IF($A156="","Missing reservation ID",IF(COUNTIF($A$5:$A$204,$A156)&gt;1,"Duplicate reservation ID",IF($B156="","Missing equipment ID",IF($D156="","Missing requester name",IF($F156="","Missing purpose",IF($G156="","Missing start date and time",IF($H156="","Missing end date and time",IF($H156&lt;=$G156,"Invalid time range",IF($J156="","Missing status",IF($L156="","Missing submitted date","Ready")))))))))))</f>
        <v/>
      </c>
    </row>
    <row r="157">
      <c r="A157" s="17" t="n"/>
      <c r="B157" s="17" t="n"/>
      <c r="C157" s="5">
        <f>IF($B157="","",IFERROR(INDEX(tblEquipment[Equipment Name],MATCH($B157,tblEquipment[Equipment ID],0)),"Equipment ID not found"))</f>
        <v/>
      </c>
      <c r="D157" s="17" t="n"/>
      <c r="E157" s="18" t="n"/>
      <c r="F157" s="18" t="n"/>
      <c r="G157" s="28" t="n"/>
      <c r="H157" s="28" t="n"/>
      <c r="I157" s="20">
        <f>IF(OR($G157="",$H157="",$H157&lt;=$G157),"",($H157-$G157)*24)</f>
        <v/>
      </c>
      <c r="J157" s="17" t="n"/>
      <c r="K157" s="17" t="n"/>
      <c r="L157" s="27" t="n"/>
      <c r="M157" s="18" t="n"/>
      <c r="N157" s="21">
        <f>IF(OR($A157="",$B157="",$G157="",$H157=""),"",IF($H157&lt;=$G157,"Invalid time",IF(SUMPRODUCT(($B$5:$B$204=$B157)*($G$5:$G$204&lt;$H157)*($H$5:$H$204&gt;$G157)*(ROW($A$5:$A$204)&lt;&gt;ROW())*($A$5:$A$204&lt;&gt;"")*($J$5:$J$204&lt;&gt;"Canceled")*($J$5:$J$204&lt;&gt;"Declined")*($J$5:$J$204&lt;&gt;"Completed"))&gt;0,"Conflict","Clear")))</f>
        <v/>
      </c>
      <c r="O157" s="21">
        <f>IF($B157="","",IFERROR(IF(INDEX(tblEquipment[Availability Status],MATCH($B157,tblEquipment[Equipment ID],0))&lt;&gt;"Available","Equipment unavailable",IF(OR($G157="",$H157=""),"",IF(AND(INDEX(tblEquipment[Maintenance Start],MATCH($B157,tblEquipment[Equipment ID],0))&lt;&gt;"",INDEX(tblEquipment[Maintenance End],MATCH($B157,tblEquipment[Equipment ID],0))&lt;&gt;"",$G157&lt;INDEX(tblEquipment[Maintenance End],MATCH($B157,tblEquipment[Equipment ID],0)),$H157&gt;INDEX(tblEquipment[Maintenance Start],MATCH($B157,tblEquipment[Equipment ID],0))),"Maintenance overlap","Available"))),"Equipment ID not found"))</f>
        <v/>
      </c>
      <c r="P157" s="21">
        <f>IF(OR($A157="",$G157="",$H157="",$J157="",Dashboard!$B$3=""),"",IF(AND($J157="Checked Out",$H157&lt;Dashboard!$B$3),"Overdue",IF(AND(OR($J157="Approved",$J157="Checked Out"),$G157&gt;=Dashboard!$B$3,$G157&lt;Dashboard!$B$3+2),"Starts by tomorrow",IF(AND($J157="Requested",$G157&lt;Dashboard!$B$3),"Past start—review",""))))</f>
        <v/>
      </c>
      <c r="Q157" s="21">
        <f>IF(COUNTA($A157:$P157)=0,"",IF($A157="","Missing reservation ID",IF(COUNTIF($A$5:$A$204,$A157)&gt;1,"Duplicate reservation ID",IF($B157="","Missing equipment ID",IF($D157="","Missing requester name",IF($F157="","Missing purpose",IF($G157="","Missing start date and time",IF($H157="","Missing end date and time",IF($H157&lt;=$G157,"Invalid time range",IF($J157="","Missing status",IF($L157="","Missing submitted date","Ready")))))))))))</f>
        <v/>
      </c>
    </row>
    <row r="158">
      <c r="A158" s="17" t="n"/>
      <c r="B158" s="17" t="n"/>
      <c r="C158" s="5">
        <f>IF($B158="","",IFERROR(INDEX(tblEquipment[Equipment Name],MATCH($B158,tblEquipment[Equipment ID],0)),"Equipment ID not found"))</f>
        <v/>
      </c>
      <c r="D158" s="17" t="n"/>
      <c r="E158" s="18" t="n"/>
      <c r="F158" s="18" t="n"/>
      <c r="G158" s="28" t="n"/>
      <c r="H158" s="28" t="n"/>
      <c r="I158" s="20">
        <f>IF(OR($G158="",$H158="",$H158&lt;=$G158),"",($H158-$G158)*24)</f>
        <v/>
      </c>
      <c r="J158" s="17" t="n"/>
      <c r="K158" s="17" t="n"/>
      <c r="L158" s="27" t="n"/>
      <c r="M158" s="18" t="n"/>
      <c r="N158" s="21">
        <f>IF(OR($A158="",$B158="",$G158="",$H158=""),"",IF($H158&lt;=$G158,"Invalid time",IF(SUMPRODUCT(($B$5:$B$204=$B158)*($G$5:$G$204&lt;$H158)*($H$5:$H$204&gt;$G158)*(ROW($A$5:$A$204)&lt;&gt;ROW())*($A$5:$A$204&lt;&gt;"")*($J$5:$J$204&lt;&gt;"Canceled")*($J$5:$J$204&lt;&gt;"Declined")*($J$5:$J$204&lt;&gt;"Completed"))&gt;0,"Conflict","Clear")))</f>
        <v/>
      </c>
      <c r="O158" s="21">
        <f>IF($B158="","",IFERROR(IF(INDEX(tblEquipment[Availability Status],MATCH($B158,tblEquipment[Equipment ID],0))&lt;&gt;"Available","Equipment unavailable",IF(OR($G158="",$H158=""),"",IF(AND(INDEX(tblEquipment[Maintenance Start],MATCH($B158,tblEquipment[Equipment ID],0))&lt;&gt;"",INDEX(tblEquipment[Maintenance End],MATCH($B158,tblEquipment[Equipment ID],0))&lt;&gt;"",$G158&lt;INDEX(tblEquipment[Maintenance End],MATCH($B158,tblEquipment[Equipment ID],0)),$H158&gt;INDEX(tblEquipment[Maintenance Start],MATCH($B158,tblEquipment[Equipment ID],0))),"Maintenance overlap","Available"))),"Equipment ID not found"))</f>
        <v/>
      </c>
      <c r="P158" s="21">
        <f>IF(OR($A158="",$G158="",$H158="",$J158="",Dashboard!$B$3=""),"",IF(AND($J158="Checked Out",$H158&lt;Dashboard!$B$3),"Overdue",IF(AND(OR($J158="Approved",$J158="Checked Out"),$G158&gt;=Dashboard!$B$3,$G158&lt;Dashboard!$B$3+2),"Starts by tomorrow",IF(AND($J158="Requested",$G158&lt;Dashboard!$B$3),"Past start—review",""))))</f>
        <v/>
      </c>
      <c r="Q158" s="21">
        <f>IF(COUNTA($A158:$P158)=0,"",IF($A158="","Missing reservation ID",IF(COUNTIF($A$5:$A$204,$A158)&gt;1,"Duplicate reservation ID",IF($B158="","Missing equipment ID",IF($D158="","Missing requester name",IF($F158="","Missing purpose",IF($G158="","Missing start date and time",IF($H158="","Missing end date and time",IF($H158&lt;=$G158,"Invalid time range",IF($J158="","Missing status",IF($L158="","Missing submitted date","Ready")))))))))))</f>
        <v/>
      </c>
    </row>
    <row r="159">
      <c r="A159" s="17" t="n"/>
      <c r="B159" s="17" t="n"/>
      <c r="C159" s="5">
        <f>IF($B159="","",IFERROR(INDEX(tblEquipment[Equipment Name],MATCH($B159,tblEquipment[Equipment ID],0)),"Equipment ID not found"))</f>
        <v/>
      </c>
      <c r="D159" s="17" t="n"/>
      <c r="E159" s="18" t="n"/>
      <c r="F159" s="18" t="n"/>
      <c r="G159" s="28" t="n"/>
      <c r="H159" s="28" t="n"/>
      <c r="I159" s="20">
        <f>IF(OR($G159="",$H159="",$H159&lt;=$G159),"",($H159-$G159)*24)</f>
        <v/>
      </c>
      <c r="J159" s="17" t="n"/>
      <c r="K159" s="17" t="n"/>
      <c r="L159" s="27" t="n"/>
      <c r="M159" s="18" t="n"/>
      <c r="N159" s="21">
        <f>IF(OR($A159="",$B159="",$G159="",$H159=""),"",IF($H159&lt;=$G159,"Invalid time",IF(SUMPRODUCT(($B$5:$B$204=$B159)*($G$5:$G$204&lt;$H159)*($H$5:$H$204&gt;$G159)*(ROW($A$5:$A$204)&lt;&gt;ROW())*($A$5:$A$204&lt;&gt;"")*($J$5:$J$204&lt;&gt;"Canceled")*($J$5:$J$204&lt;&gt;"Declined")*($J$5:$J$204&lt;&gt;"Completed"))&gt;0,"Conflict","Clear")))</f>
        <v/>
      </c>
      <c r="O159" s="21">
        <f>IF($B159="","",IFERROR(IF(INDEX(tblEquipment[Availability Status],MATCH($B159,tblEquipment[Equipment ID],0))&lt;&gt;"Available","Equipment unavailable",IF(OR($G159="",$H159=""),"",IF(AND(INDEX(tblEquipment[Maintenance Start],MATCH($B159,tblEquipment[Equipment ID],0))&lt;&gt;"",INDEX(tblEquipment[Maintenance End],MATCH($B159,tblEquipment[Equipment ID],0))&lt;&gt;"",$G159&lt;INDEX(tblEquipment[Maintenance End],MATCH($B159,tblEquipment[Equipment ID],0)),$H159&gt;INDEX(tblEquipment[Maintenance Start],MATCH($B159,tblEquipment[Equipment ID],0))),"Maintenance overlap","Available"))),"Equipment ID not found"))</f>
        <v/>
      </c>
      <c r="P159" s="21">
        <f>IF(OR($A159="",$G159="",$H159="",$J159="",Dashboard!$B$3=""),"",IF(AND($J159="Checked Out",$H159&lt;Dashboard!$B$3),"Overdue",IF(AND(OR($J159="Approved",$J159="Checked Out"),$G159&gt;=Dashboard!$B$3,$G159&lt;Dashboard!$B$3+2),"Starts by tomorrow",IF(AND($J159="Requested",$G159&lt;Dashboard!$B$3),"Past start—review",""))))</f>
        <v/>
      </c>
      <c r="Q159" s="21">
        <f>IF(COUNTA($A159:$P159)=0,"",IF($A159="","Missing reservation ID",IF(COUNTIF($A$5:$A$204,$A159)&gt;1,"Duplicate reservation ID",IF($B159="","Missing equipment ID",IF($D159="","Missing requester name",IF($F159="","Missing purpose",IF($G159="","Missing start date and time",IF($H159="","Missing end date and time",IF($H159&lt;=$G159,"Invalid time range",IF($J159="","Missing status",IF($L159="","Missing submitted date","Ready")))))))))))</f>
        <v/>
      </c>
    </row>
    <row r="160">
      <c r="A160" s="17" t="n"/>
      <c r="B160" s="17" t="n"/>
      <c r="C160" s="5">
        <f>IF($B160="","",IFERROR(INDEX(tblEquipment[Equipment Name],MATCH($B160,tblEquipment[Equipment ID],0)),"Equipment ID not found"))</f>
        <v/>
      </c>
      <c r="D160" s="17" t="n"/>
      <c r="E160" s="18" t="n"/>
      <c r="F160" s="18" t="n"/>
      <c r="G160" s="28" t="n"/>
      <c r="H160" s="28" t="n"/>
      <c r="I160" s="20">
        <f>IF(OR($G160="",$H160="",$H160&lt;=$G160),"",($H160-$G160)*24)</f>
        <v/>
      </c>
      <c r="J160" s="17" t="n"/>
      <c r="K160" s="17" t="n"/>
      <c r="L160" s="27" t="n"/>
      <c r="M160" s="18" t="n"/>
      <c r="N160" s="21">
        <f>IF(OR($A160="",$B160="",$G160="",$H160=""),"",IF($H160&lt;=$G160,"Invalid time",IF(SUMPRODUCT(($B$5:$B$204=$B160)*($G$5:$G$204&lt;$H160)*($H$5:$H$204&gt;$G160)*(ROW($A$5:$A$204)&lt;&gt;ROW())*($A$5:$A$204&lt;&gt;"")*($J$5:$J$204&lt;&gt;"Canceled")*($J$5:$J$204&lt;&gt;"Declined")*($J$5:$J$204&lt;&gt;"Completed"))&gt;0,"Conflict","Clear")))</f>
        <v/>
      </c>
      <c r="O160" s="21">
        <f>IF($B160="","",IFERROR(IF(INDEX(tblEquipment[Availability Status],MATCH($B160,tblEquipment[Equipment ID],0))&lt;&gt;"Available","Equipment unavailable",IF(OR($G160="",$H160=""),"",IF(AND(INDEX(tblEquipment[Maintenance Start],MATCH($B160,tblEquipment[Equipment ID],0))&lt;&gt;"",INDEX(tblEquipment[Maintenance End],MATCH($B160,tblEquipment[Equipment ID],0))&lt;&gt;"",$G160&lt;INDEX(tblEquipment[Maintenance End],MATCH($B160,tblEquipment[Equipment ID],0)),$H160&gt;INDEX(tblEquipment[Maintenance Start],MATCH($B160,tblEquipment[Equipment ID],0))),"Maintenance overlap","Available"))),"Equipment ID not found"))</f>
        <v/>
      </c>
      <c r="P160" s="21">
        <f>IF(OR($A160="",$G160="",$H160="",$J160="",Dashboard!$B$3=""),"",IF(AND($J160="Checked Out",$H160&lt;Dashboard!$B$3),"Overdue",IF(AND(OR($J160="Approved",$J160="Checked Out"),$G160&gt;=Dashboard!$B$3,$G160&lt;Dashboard!$B$3+2),"Starts by tomorrow",IF(AND($J160="Requested",$G160&lt;Dashboard!$B$3),"Past start—review",""))))</f>
        <v/>
      </c>
      <c r="Q160" s="21">
        <f>IF(COUNTA($A160:$P160)=0,"",IF($A160="","Missing reservation ID",IF(COUNTIF($A$5:$A$204,$A160)&gt;1,"Duplicate reservation ID",IF($B160="","Missing equipment ID",IF($D160="","Missing requester name",IF($F160="","Missing purpose",IF($G160="","Missing start date and time",IF($H160="","Missing end date and time",IF($H160&lt;=$G160,"Invalid time range",IF($J160="","Missing status",IF($L160="","Missing submitted date","Ready")))))))))))</f>
        <v/>
      </c>
    </row>
    <row r="161">
      <c r="A161" s="17" t="n"/>
      <c r="B161" s="17" t="n"/>
      <c r="C161" s="5">
        <f>IF($B161="","",IFERROR(INDEX(tblEquipment[Equipment Name],MATCH($B161,tblEquipment[Equipment ID],0)),"Equipment ID not found"))</f>
        <v/>
      </c>
      <c r="D161" s="17" t="n"/>
      <c r="E161" s="18" t="n"/>
      <c r="F161" s="18" t="n"/>
      <c r="G161" s="28" t="n"/>
      <c r="H161" s="28" t="n"/>
      <c r="I161" s="20">
        <f>IF(OR($G161="",$H161="",$H161&lt;=$G161),"",($H161-$G161)*24)</f>
        <v/>
      </c>
      <c r="J161" s="17" t="n"/>
      <c r="K161" s="17" t="n"/>
      <c r="L161" s="27" t="n"/>
      <c r="M161" s="18" t="n"/>
      <c r="N161" s="21">
        <f>IF(OR($A161="",$B161="",$G161="",$H161=""),"",IF($H161&lt;=$G161,"Invalid time",IF(SUMPRODUCT(($B$5:$B$204=$B161)*($G$5:$G$204&lt;$H161)*($H$5:$H$204&gt;$G161)*(ROW($A$5:$A$204)&lt;&gt;ROW())*($A$5:$A$204&lt;&gt;"")*($J$5:$J$204&lt;&gt;"Canceled")*($J$5:$J$204&lt;&gt;"Declined")*($J$5:$J$204&lt;&gt;"Completed"))&gt;0,"Conflict","Clear")))</f>
        <v/>
      </c>
      <c r="O161" s="21">
        <f>IF($B161="","",IFERROR(IF(INDEX(tblEquipment[Availability Status],MATCH($B161,tblEquipment[Equipment ID],0))&lt;&gt;"Available","Equipment unavailable",IF(OR($G161="",$H161=""),"",IF(AND(INDEX(tblEquipment[Maintenance Start],MATCH($B161,tblEquipment[Equipment ID],0))&lt;&gt;"",INDEX(tblEquipment[Maintenance End],MATCH($B161,tblEquipment[Equipment ID],0))&lt;&gt;"",$G161&lt;INDEX(tblEquipment[Maintenance End],MATCH($B161,tblEquipment[Equipment ID],0)),$H161&gt;INDEX(tblEquipment[Maintenance Start],MATCH($B161,tblEquipment[Equipment ID],0))),"Maintenance overlap","Available"))),"Equipment ID not found"))</f>
        <v/>
      </c>
      <c r="P161" s="21">
        <f>IF(OR($A161="",$G161="",$H161="",$J161="",Dashboard!$B$3=""),"",IF(AND($J161="Checked Out",$H161&lt;Dashboard!$B$3),"Overdue",IF(AND(OR($J161="Approved",$J161="Checked Out"),$G161&gt;=Dashboard!$B$3,$G161&lt;Dashboard!$B$3+2),"Starts by tomorrow",IF(AND($J161="Requested",$G161&lt;Dashboard!$B$3),"Past start—review",""))))</f>
        <v/>
      </c>
      <c r="Q161" s="21">
        <f>IF(COUNTA($A161:$P161)=0,"",IF($A161="","Missing reservation ID",IF(COUNTIF($A$5:$A$204,$A161)&gt;1,"Duplicate reservation ID",IF($B161="","Missing equipment ID",IF($D161="","Missing requester name",IF($F161="","Missing purpose",IF($G161="","Missing start date and time",IF($H161="","Missing end date and time",IF($H161&lt;=$G161,"Invalid time range",IF($J161="","Missing status",IF($L161="","Missing submitted date","Ready")))))))))))</f>
        <v/>
      </c>
    </row>
    <row r="162">
      <c r="A162" s="17" t="n"/>
      <c r="B162" s="17" t="n"/>
      <c r="C162" s="5">
        <f>IF($B162="","",IFERROR(INDEX(tblEquipment[Equipment Name],MATCH($B162,tblEquipment[Equipment ID],0)),"Equipment ID not found"))</f>
        <v/>
      </c>
      <c r="D162" s="17" t="n"/>
      <c r="E162" s="18" t="n"/>
      <c r="F162" s="18" t="n"/>
      <c r="G162" s="28" t="n"/>
      <c r="H162" s="28" t="n"/>
      <c r="I162" s="20">
        <f>IF(OR($G162="",$H162="",$H162&lt;=$G162),"",($H162-$G162)*24)</f>
        <v/>
      </c>
      <c r="J162" s="17" t="n"/>
      <c r="K162" s="17" t="n"/>
      <c r="L162" s="27" t="n"/>
      <c r="M162" s="18" t="n"/>
      <c r="N162" s="21">
        <f>IF(OR($A162="",$B162="",$G162="",$H162=""),"",IF($H162&lt;=$G162,"Invalid time",IF(SUMPRODUCT(($B$5:$B$204=$B162)*($G$5:$G$204&lt;$H162)*($H$5:$H$204&gt;$G162)*(ROW($A$5:$A$204)&lt;&gt;ROW())*($A$5:$A$204&lt;&gt;"")*($J$5:$J$204&lt;&gt;"Canceled")*($J$5:$J$204&lt;&gt;"Declined")*($J$5:$J$204&lt;&gt;"Completed"))&gt;0,"Conflict","Clear")))</f>
        <v/>
      </c>
      <c r="O162" s="21">
        <f>IF($B162="","",IFERROR(IF(INDEX(tblEquipment[Availability Status],MATCH($B162,tblEquipment[Equipment ID],0))&lt;&gt;"Available","Equipment unavailable",IF(OR($G162="",$H162=""),"",IF(AND(INDEX(tblEquipment[Maintenance Start],MATCH($B162,tblEquipment[Equipment ID],0))&lt;&gt;"",INDEX(tblEquipment[Maintenance End],MATCH($B162,tblEquipment[Equipment ID],0))&lt;&gt;"",$G162&lt;INDEX(tblEquipment[Maintenance End],MATCH($B162,tblEquipment[Equipment ID],0)),$H162&gt;INDEX(tblEquipment[Maintenance Start],MATCH($B162,tblEquipment[Equipment ID],0))),"Maintenance overlap","Available"))),"Equipment ID not found"))</f>
        <v/>
      </c>
      <c r="P162" s="21">
        <f>IF(OR($A162="",$G162="",$H162="",$J162="",Dashboard!$B$3=""),"",IF(AND($J162="Checked Out",$H162&lt;Dashboard!$B$3),"Overdue",IF(AND(OR($J162="Approved",$J162="Checked Out"),$G162&gt;=Dashboard!$B$3,$G162&lt;Dashboard!$B$3+2),"Starts by tomorrow",IF(AND($J162="Requested",$G162&lt;Dashboard!$B$3),"Past start—review",""))))</f>
        <v/>
      </c>
      <c r="Q162" s="21">
        <f>IF(COUNTA($A162:$P162)=0,"",IF($A162="","Missing reservation ID",IF(COUNTIF($A$5:$A$204,$A162)&gt;1,"Duplicate reservation ID",IF($B162="","Missing equipment ID",IF($D162="","Missing requester name",IF($F162="","Missing purpose",IF($G162="","Missing start date and time",IF($H162="","Missing end date and time",IF($H162&lt;=$G162,"Invalid time range",IF($J162="","Missing status",IF($L162="","Missing submitted date","Ready")))))))))))</f>
        <v/>
      </c>
    </row>
    <row r="163">
      <c r="A163" s="17" t="n"/>
      <c r="B163" s="17" t="n"/>
      <c r="C163" s="5">
        <f>IF($B163="","",IFERROR(INDEX(tblEquipment[Equipment Name],MATCH($B163,tblEquipment[Equipment ID],0)),"Equipment ID not found"))</f>
        <v/>
      </c>
      <c r="D163" s="17" t="n"/>
      <c r="E163" s="18" t="n"/>
      <c r="F163" s="18" t="n"/>
      <c r="G163" s="28" t="n"/>
      <c r="H163" s="28" t="n"/>
      <c r="I163" s="20">
        <f>IF(OR($G163="",$H163="",$H163&lt;=$G163),"",($H163-$G163)*24)</f>
        <v/>
      </c>
      <c r="J163" s="17" t="n"/>
      <c r="K163" s="17" t="n"/>
      <c r="L163" s="27" t="n"/>
      <c r="M163" s="18" t="n"/>
      <c r="N163" s="21">
        <f>IF(OR($A163="",$B163="",$G163="",$H163=""),"",IF($H163&lt;=$G163,"Invalid time",IF(SUMPRODUCT(($B$5:$B$204=$B163)*($G$5:$G$204&lt;$H163)*($H$5:$H$204&gt;$G163)*(ROW($A$5:$A$204)&lt;&gt;ROW())*($A$5:$A$204&lt;&gt;"")*($J$5:$J$204&lt;&gt;"Canceled")*($J$5:$J$204&lt;&gt;"Declined")*($J$5:$J$204&lt;&gt;"Completed"))&gt;0,"Conflict","Clear")))</f>
        <v/>
      </c>
      <c r="O163" s="21">
        <f>IF($B163="","",IFERROR(IF(INDEX(tblEquipment[Availability Status],MATCH($B163,tblEquipment[Equipment ID],0))&lt;&gt;"Available","Equipment unavailable",IF(OR($G163="",$H163=""),"",IF(AND(INDEX(tblEquipment[Maintenance Start],MATCH($B163,tblEquipment[Equipment ID],0))&lt;&gt;"",INDEX(tblEquipment[Maintenance End],MATCH($B163,tblEquipment[Equipment ID],0))&lt;&gt;"",$G163&lt;INDEX(tblEquipment[Maintenance End],MATCH($B163,tblEquipment[Equipment ID],0)),$H163&gt;INDEX(tblEquipment[Maintenance Start],MATCH($B163,tblEquipment[Equipment ID],0))),"Maintenance overlap","Available"))),"Equipment ID not found"))</f>
        <v/>
      </c>
      <c r="P163" s="21">
        <f>IF(OR($A163="",$G163="",$H163="",$J163="",Dashboard!$B$3=""),"",IF(AND($J163="Checked Out",$H163&lt;Dashboard!$B$3),"Overdue",IF(AND(OR($J163="Approved",$J163="Checked Out"),$G163&gt;=Dashboard!$B$3,$G163&lt;Dashboard!$B$3+2),"Starts by tomorrow",IF(AND($J163="Requested",$G163&lt;Dashboard!$B$3),"Past start—review",""))))</f>
        <v/>
      </c>
      <c r="Q163" s="21">
        <f>IF(COUNTA($A163:$P163)=0,"",IF($A163="","Missing reservation ID",IF(COUNTIF($A$5:$A$204,$A163)&gt;1,"Duplicate reservation ID",IF($B163="","Missing equipment ID",IF($D163="","Missing requester name",IF($F163="","Missing purpose",IF($G163="","Missing start date and time",IF($H163="","Missing end date and time",IF($H163&lt;=$G163,"Invalid time range",IF($J163="","Missing status",IF($L163="","Missing submitted date","Ready")))))))))))</f>
        <v/>
      </c>
    </row>
    <row r="164">
      <c r="A164" s="17" t="n"/>
      <c r="B164" s="17" t="n"/>
      <c r="C164" s="5">
        <f>IF($B164="","",IFERROR(INDEX(tblEquipment[Equipment Name],MATCH($B164,tblEquipment[Equipment ID],0)),"Equipment ID not found"))</f>
        <v/>
      </c>
      <c r="D164" s="17" t="n"/>
      <c r="E164" s="18" t="n"/>
      <c r="F164" s="18" t="n"/>
      <c r="G164" s="28" t="n"/>
      <c r="H164" s="28" t="n"/>
      <c r="I164" s="20">
        <f>IF(OR($G164="",$H164="",$H164&lt;=$G164),"",($H164-$G164)*24)</f>
        <v/>
      </c>
      <c r="J164" s="17" t="n"/>
      <c r="K164" s="17" t="n"/>
      <c r="L164" s="27" t="n"/>
      <c r="M164" s="18" t="n"/>
      <c r="N164" s="21">
        <f>IF(OR($A164="",$B164="",$G164="",$H164=""),"",IF($H164&lt;=$G164,"Invalid time",IF(SUMPRODUCT(($B$5:$B$204=$B164)*($G$5:$G$204&lt;$H164)*($H$5:$H$204&gt;$G164)*(ROW($A$5:$A$204)&lt;&gt;ROW())*($A$5:$A$204&lt;&gt;"")*($J$5:$J$204&lt;&gt;"Canceled")*($J$5:$J$204&lt;&gt;"Declined")*($J$5:$J$204&lt;&gt;"Completed"))&gt;0,"Conflict","Clear")))</f>
        <v/>
      </c>
      <c r="O164" s="21">
        <f>IF($B164="","",IFERROR(IF(INDEX(tblEquipment[Availability Status],MATCH($B164,tblEquipment[Equipment ID],0))&lt;&gt;"Available","Equipment unavailable",IF(OR($G164="",$H164=""),"",IF(AND(INDEX(tblEquipment[Maintenance Start],MATCH($B164,tblEquipment[Equipment ID],0))&lt;&gt;"",INDEX(tblEquipment[Maintenance End],MATCH($B164,tblEquipment[Equipment ID],0))&lt;&gt;"",$G164&lt;INDEX(tblEquipment[Maintenance End],MATCH($B164,tblEquipment[Equipment ID],0)),$H164&gt;INDEX(tblEquipment[Maintenance Start],MATCH($B164,tblEquipment[Equipment ID],0))),"Maintenance overlap","Available"))),"Equipment ID not found"))</f>
        <v/>
      </c>
      <c r="P164" s="21">
        <f>IF(OR($A164="",$G164="",$H164="",$J164="",Dashboard!$B$3=""),"",IF(AND($J164="Checked Out",$H164&lt;Dashboard!$B$3),"Overdue",IF(AND(OR($J164="Approved",$J164="Checked Out"),$G164&gt;=Dashboard!$B$3,$G164&lt;Dashboard!$B$3+2),"Starts by tomorrow",IF(AND($J164="Requested",$G164&lt;Dashboard!$B$3),"Past start—review",""))))</f>
        <v/>
      </c>
      <c r="Q164" s="21">
        <f>IF(COUNTA($A164:$P164)=0,"",IF($A164="","Missing reservation ID",IF(COUNTIF($A$5:$A$204,$A164)&gt;1,"Duplicate reservation ID",IF($B164="","Missing equipment ID",IF($D164="","Missing requester name",IF($F164="","Missing purpose",IF($G164="","Missing start date and time",IF($H164="","Missing end date and time",IF($H164&lt;=$G164,"Invalid time range",IF($J164="","Missing status",IF($L164="","Missing submitted date","Ready")))))))))))</f>
        <v/>
      </c>
    </row>
    <row r="165">
      <c r="A165" s="17" t="n"/>
      <c r="B165" s="17" t="n"/>
      <c r="C165" s="5">
        <f>IF($B165="","",IFERROR(INDEX(tblEquipment[Equipment Name],MATCH($B165,tblEquipment[Equipment ID],0)),"Equipment ID not found"))</f>
        <v/>
      </c>
      <c r="D165" s="17" t="n"/>
      <c r="E165" s="18" t="n"/>
      <c r="F165" s="18" t="n"/>
      <c r="G165" s="28" t="n"/>
      <c r="H165" s="28" t="n"/>
      <c r="I165" s="20">
        <f>IF(OR($G165="",$H165="",$H165&lt;=$G165),"",($H165-$G165)*24)</f>
        <v/>
      </c>
      <c r="J165" s="17" t="n"/>
      <c r="K165" s="17" t="n"/>
      <c r="L165" s="27" t="n"/>
      <c r="M165" s="18" t="n"/>
      <c r="N165" s="21">
        <f>IF(OR($A165="",$B165="",$G165="",$H165=""),"",IF($H165&lt;=$G165,"Invalid time",IF(SUMPRODUCT(($B$5:$B$204=$B165)*($G$5:$G$204&lt;$H165)*($H$5:$H$204&gt;$G165)*(ROW($A$5:$A$204)&lt;&gt;ROW())*($A$5:$A$204&lt;&gt;"")*($J$5:$J$204&lt;&gt;"Canceled")*($J$5:$J$204&lt;&gt;"Declined")*($J$5:$J$204&lt;&gt;"Completed"))&gt;0,"Conflict","Clear")))</f>
        <v/>
      </c>
      <c r="O165" s="21">
        <f>IF($B165="","",IFERROR(IF(INDEX(tblEquipment[Availability Status],MATCH($B165,tblEquipment[Equipment ID],0))&lt;&gt;"Available","Equipment unavailable",IF(OR($G165="",$H165=""),"",IF(AND(INDEX(tblEquipment[Maintenance Start],MATCH($B165,tblEquipment[Equipment ID],0))&lt;&gt;"",INDEX(tblEquipment[Maintenance End],MATCH($B165,tblEquipment[Equipment ID],0))&lt;&gt;"",$G165&lt;INDEX(tblEquipment[Maintenance End],MATCH($B165,tblEquipment[Equipment ID],0)),$H165&gt;INDEX(tblEquipment[Maintenance Start],MATCH($B165,tblEquipment[Equipment ID],0))),"Maintenance overlap","Available"))),"Equipment ID not found"))</f>
        <v/>
      </c>
      <c r="P165" s="21">
        <f>IF(OR($A165="",$G165="",$H165="",$J165="",Dashboard!$B$3=""),"",IF(AND($J165="Checked Out",$H165&lt;Dashboard!$B$3),"Overdue",IF(AND(OR($J165="Approved",$J165="Checked Out"),$G165&gt;=Dashboard!$B$3,$G165&lt;Dashboard!$B$3+2),"Starts by tomorrow",IF(AND($J165="Requested",$G165&lt;Dashboard!$B$3),"Past start—review",""))))</f>
        <v/>
      </c>
      <c r="Q165" s="21">
        <f>IF(COUNTA($A165:$P165)=0,"",IF($A165="","Missing reservation ID",IF(COUNTIF($A$5:$A$204,$A165)&gt;1,"Duplicate reservation ID",IF($B165="","Missing equipment ID",IF($D165="","Missing requester name",IF($F165="","Missing purpose",IF($G165="","Missing start date and time",IF($H165="","Missing end date and time",IF($H165&lt;=$G165,"Invalid time range",IF($J165="","Missing status",IF($L165="","Missing submitted date","Ready")))))))))))</f>
        <v/>
      </c>
    </row>
    <row r="166">
      <c r="A166" s="17" t="n"/>
      <c r="B166" s="17" t="n"/>
      <c r="C166" s="5">
        <f>IF($B166="","",IFERROR(INDEX(tblEquipment[Equipment Name],MATCH($B166,tblEquipment[Equipment ID],0)),"Equipment ID not found"))</f>
        <v/>
      </c>
      <c r="D166" s="17" t="n"/>
      <c r="E166" s="18" t="n"/>
      <c r="F166" s="18" t="n"/>
      <c r="G166" s="28" t="n"/>
      <c r="H166" s="28" t="n"/>
      <c r="I166" s="20">
        <f>IF(OR($G166="",$H166="",$H166&lt;=$G166),"",($H166-$G166)*24)</f>
        <v/>
      </c>
      <c r="J166" s="17" t="n"/>
      <c r="K166" s="17" t="n"/>
      <c r="L166" s="27" t="n"/>
      <c r="M166" s="18" t="n"/>
      <c r="N166" s="21">
        <f>IF(OR($A166="",$B166="",$G166="",$H166=""),"",IF($H166&lt;=$G166,"Invalid time",IF(SUMPRODUCT(($B$5:$B$204=$B166)*($G$5:$G$204&lt;$H166)*($H$5:$H$204&gt;$G166)*(ROW($A$5:$A$204)&lt;&gt;ROW())*($A$5:$A$204&lt;&gt;"")*($J$5:$J$204&lt;&gt;"Canceled")*($J$5:$J$204&lt;&gt;"Declined")*($J$5:$J$204&lt;&gt;"Completed"))&gt;0,"Conflict","Clear")))</f>
        <v/>
      </c>
      <c r="O166" s="21">
        <f>IF($B166="","",IFERROR(IF(INDEX(tblEquipment[Availability Status],MATCH($B166,tblEquipment[Equipment ID],0))&lt;&gt;"Available","Equipment unavailable",IF(OR($G166="",$H166=""),"",IF(AND(INDEX(tblEquipment[Maintenance Start],MATCH($B166,tblEquipment[Equipment ID],0))&lt;&gt;"",INDEX(tblEquipment[Maintenance End],MATCH($B166,tblEquipment[Equipment ID],0))&lt;&gt;"",$G166&lt;INDEX(tblEquipment[Maintenance End],MATCH($B166,tblEquipment[Equipment ID],0)),$H166&gt;INDEX(tblEquipment[Maintenance Start],MATCH($B166,tblEquipment[Equipment ID],0))),"Maintenance overlap","Available"))),"Equipment ID not found"))</f>
        <v/>
      </c>
      <c r="P166" s="21">
        <f>IF(OR($A166="",$G166="",$H166="",$J166="",Dashboard!$B$3=""),"",IF(AND($J166="Checked Out",$H166&lt;Dashboard!$B$3),"Overdue",IF(AND(OR($J166="Approved",$J166="Checked Out"),$G166&gt;=Dashboard!$B$3,$G166&lt;Dashboard!$B$3+2),"Starts by tomorrow",IF(AND($J166="Requested",$G166&lt;Dashboard!$B$3),"Past start—review",""))))</f>
        <v/>
      </c>
      <c r="Q166" s="21">
        <f>IF(COUNTA($A166:$P166)=0,"",IF($A166="","Missing reservation ID",IF(COUNTIF($A$5:$A$204,$A166)&gt;1,"Duplicate reservation ID",IF($B166="","Missing equipment ID",IF($D166="","Missing requester name",IF($F166="","Missing purpose",IF($G166="","Missing start date and time",IF($H166="","Missing end date and time",IF($H166&lt;=$G166,"Invalid time range",IF($J166="","Missing status",IF($L166="","Missing submitted date","Ready")))))))))))</f>
        <v/>
      </c>
    </row>
    <row r="167">
      <c r="A167" s="17" t="n"/>
      <c r="B167" s="17" t="n"/>
      <c r="C167" s="5">
        <f>IF($B167="","",IFERROR(INDEX(tblEquipment[Equipment Name],MATCH($B167,tblEquipment[Equipment ID],0)),"Equipment ID not found"))</f>
        <v/>
      </c>
      <c r="D167" s="17" t="n"/>
      <c r="E167" s="18" t="n"/>
      <c r="F167" s="18" t="n"/>
      <c r="G167" s="28" t="n"/>
      <c r="H167" s="28" t="n"/>
      <c r="I167" s="20">
        <f>IF(OR($G167="",$H167="",$H167&lt;=$G167),"",($H167-$G167)*24)</f>
        <v/>
      </c>
      <c r="J167" s="17" t="n"/>
      <c r="K167" s="17" t="n"/>
      <c r="L167" s="27" t="n"/>
      <c r="M167" s="18" t="n"/>
      <c r="N167" s="21">
        <f>IF(OR($A167="",$B167="",$G167="",$H167=""),"",IF($H167&lt;=$G167,"Invalid time",IF(SUMPRODUCT(($B$5:$B$204=$B167)*($G$5:$G$204&lt;$H167)*($H$5:$H$204&gt;$G167)*(ROW($A$5:$A$204)&lt;&gt;ROW())*($A$5:$A$204&lt;&gt;"")*($J$5:$J$204&lt;&gt;"Canceled")*($J$5:$J$204&lt;&gt;"Declined")*($J$5:$J$204&lt;&gt;"Completed"))&gt;0,"Conflict","Clear")))</f>
        <v/>
      </c>
      <c r="O167" s="21">
        <f>IF($B167="","",IFERROR(IF(INDEX(tblEquipment[Availability Status],MATCH($B167,tblEquipment[Equipment ID],0))&lt;&gt;"Available","Equipment unavailable",IF(OR($G167="",$H167=""),"",IF(AND(INDEX(tblEquipment[Maintenance Start],MATCH($B167,tblEquipment[Equipment ID],0))&lt;&gt;"",INDEX(tblEquipment[Maintenance End],MATCH($B167,tblEquipment[Equipment ID],0))&lt;&gt;"",$G167&lt;INDEX(tblEquipment[Maintenance End],MATCH($B167,tblEquipment[Equipment ID],0)),$H167&gt;INDEX(tblEquipment[Maintenance Start],MATCH($B167,tblEquipment[Equipment ID],0))),"Maintenance overlap","Available"))),"Equipment ID not found"))</f>
        <v/>
      </c>
      <c r="P167" s="21">
        <f>IF(OR($A167="",$G167="",$H167="",$J167="",Dashboard!$B$3=""),"",IF(AND($J167="Checked Out",$H167&lt;Dashboard!$B$3),"Overdue",IF(AND(OR($J167="Approved",$J167="Checked Out"),$G167&gt;=Dashboard!$B$3,$G167&lt;Dashboard!$B$3+2),"Starts by tomorrow",IF(AND($J167="Requested",$G167&lt;Dashboard!$B$3),"Past start—review",""))))</f>
        <v/>
      </c>
      <c r="Q167" s="21">
        <f>IF(COUNTA($A167:$P167)=0,"",IF($A167="","Missing reservation ID",IF(COUNTIF($A$5:$A$204,$A167)&gt;1,"Duplicate reservation ID",IF($B167="","Missing equipment ID",IF($D167="","Missing requester name",IF($F167="","Missing purpose",IF($G167="","Missing start date and time",IF($H167="","Missing end date and time",IF($H167&lt;=$G167,"Invalid time range",IF($J167="","Missing status",IF($L167="","Missing submitted date","Ready")))))))))))</f>
        <v/>
      </c>
    </row>
    <row r="168">
      <c r="A168" s="17" t="n"/>
      <c r="B168" s="17" t="n"/>
      <c r="C168" s="5">
        <f>IF($B168="","",IFERROR(INDEX(tblEquipment[Equipment Name],MATCH($B168,tblEquipment[Equipment ID],0)),"Equipment ID not found"))</f>
        <v/>
      </c>
      <c r="D168" s="17" t="n"/>
      <c r="E168" s="18" t="n"/>
      <c r="F168" s="18" t="n"/>
      <c r="G168" s="28" t="n"/>
      <c r="H168" s="28" t="n"/>
      <c r="I168" s="20">
        <f>IF(OR($G168="",$H168="",$H168&lt;=$G168),"",($H168-$G168)*24)</f>
        <v/>
      </c>
      <c r="J168" s="17" t="n"/>
      <c r="K168" s="17" t="n"/>
      <c r="L168" s="27" t="n"/>
      <c r="M168" s="18" t="n"/>
      <c r="N168" s="21">
        <f>IF(OR($A168="",$B168="",$G168="",$H168=""),"",IF($H168&lt;=$G168,"Invalid time",IF(SUMPRODUCT(($B$5:$B$204=$B168)*($G$5:$G$204&lt;$H168)*($H$5:$H$204&gt;$G168)*(ROW($A$5:$A$204)&lt;&gt;ROW())*($A$5:$A$204&lt;&gt;"")*($J$5:$J$204&lt;&gt;"Canceled")*($J$5:$J$204&lt;&gt;"Declined")*($J$5:$J$204&lt;&gt;"Completed"))&gt;0,"Conflict","Clear")))</f>
        <v/>
      </c>
      <c r="O168" s="21">
        <f>IF($B168="","",IFERROR(IF(INDEX(tblEquipment[Availability Status],MATCH($B168,tblEquipment[Equipment ID],0))&lt;&gt;"Available","Equipment unavailable",IF(OR($G168="",$H168=""),"",IF(AND(INDEX(tblEquipment[Maintenance Start],MATCH($B168,tblEquipment[Equipment ID],0))&lt;&gt;"",INDEX(tblEquipment[Maintenance End],MATCH($B168,tblEquipment[Equipment ID],0))&lt;&gt;"",$G168&lt;INDEX(tblEquipment[Maintenance End],MATCH($B168,tblEquipment[Equipment ID],0)),$H168&gt;INDEX(tblEquipment[Maintenance Start],MATCH($B168,tblEquipment[Equipment ID],0))),"Maintenance overlap","Available"))),"Equipment ID not found"))</f>
        <v/>
      </c>
      <c r="P168" s="21">
        <f>IF(OR($A168="",$G168="",$H168="",$J168="",Dashboard!$B$3=""),"",IF(AND($J168="Checked Out",$H168&lt;Dashboard!$B$3),"Overdue",IF(AND(OR($J168="Approved",$J168="Checked Out"),$G168&gt;=Dashboard!$B$3,$G168&lt;Dashboard!$B$3+2),"Starts by tomorrow",IF(AND($J168="Requested",$G168&lt;Dashboard!$B$3),"Past start—review",""))))</f>
        <v/>
      </c>
      <c r="Q168" s="21">
        <f>IF(COUNTA($A168:$P168)=0,"",IF($A168="","Missing reservation ID",IF(COUNTIF($A$5:$A$204,$A168)&gt;1,"Duplicate reservation ID",IF($B168="","Missing equipment ID",IF($D168="","Missing requester name",IF($F168="","Missing purpose",IF($G168="","Missing start date and time",IF($H168="","Missing end date and time",IF($H168&lt;=$G168,"Invalid time range",IF($J168="","Missing status",IF($L168="","Missing submitted date","Ready")))))))))))</f>
        <v/>
      </c>
    </row>
    <row r="169">
      <c r="A169" s="17" t="n"/>
      <c r="B169" s="17" t="n"/>
      <c r="C169" s="5">
        <f>IF($B169="","",IFERROR(INDEX(tblEquipment[Equipment Name],MATCH($B169,tblEquipment[Equipment ID],0)),"Equipment ID not found"))</f>
        <v/>
      </c>
      <c r="D169" s="17" t="n"/>
      <c r="E169" s="18" t="n"/>
      <c r="F169" s="18" t="n"/>
      <c r="G169" s="28" t="n"/>
      <c r="H169" s="28" t="n"/>
      <c r="I169" s="20">
        <f>IF(OR($G169="",$H169="",$H169&lt;=$G169),"",($H169-$G169)*24)</f>
        <v/>
      </c>
      <c r="J169" s="17" t="n"/>
      <c r="K169" s="17" t="n"/>
      <c r="L169" s="27" t="n"/>
      <c r="M169" s="18" t="n"/>
      <c r="N169" s="21">
        <f>IF(OR($A169="",$B169="",$G169="",$H169=""),"",IF($H169&lt;=$G169,"Invalid time",IF(SUMPRODUCT(($B$5:$B$204=$B169)*($G$5:$G$204&lt;$H169)*($H$5:$H$204&gt;$G169)*(ROW($A$5:$A$204)&lt;&gt;ROW())*($A$5:$A$204&lt;&gt;"")*($J$5:$J$204&lt;&gt;"Canceled")*($J$5:$J$204&lt;&gt;"Declined")*($J$5:$J$204&lt;&gt;"Completed"))&gt;0,"Conflict","Clear")))</f>
        <v/>
      </c>
      <c r="O169" s="21">
        <f>IF($B169="","",IFERROR(IF(INDEX(tblEquipment[Availability Status],MATCH($B169,tblEquipment[Equipment ID],0))&lt;&gt;"Available","Equipment unavailable",IF(OR($G169="",$H169=""),"",IF(AND(INDEX(tblEquipment[Maintenance Start],MATCH($B169,tblEquipment[Equipment ID],0))&lt;&gt;"",INDEX(tblEquipment[Maintenance End],MATCH($B169,tblEquipment[Equipment ID],0))&lt;&gt;"",$G169&lt;INDEX(tblEquipment[Maintenance End],MATCH($B169,tblEquipment[Equipment ID],0)),$H169&gt;INDEX(tblEquipment[Maintenance Start],MATCH($B169,tblEquipment[Equipment ID],0))),"Maintenance overlap","Available"))),"Equipment ID not found"))</f>
        <v/>
      </c>
      <c r="P169" s="21">
        <f>IF(OR($A169="",$G169="",$H169="",$J169="",Dashboard!$B$3=""),"",IF(AND($J169="Checked Out",$H169&lt;Dashboard!$B$3),"Overdue",IF(AND(OR($J169="Approved",$J169="Checked Out"),$G169&gt;=Dashboard!$B$3,$G169&lt;Dashboard!$B$3+2),"Starts by tomorrow",IF(AND($J169="Requested",$G169&lt;Dashboard!$B$3),"Past start—review",""))))</f>
        <v/>
      </c>
      <c r="Q169" s="21">
        <f>IF(COUNTA($A169:$P169)=0,"",IF($A169="","Missing reservation ID",IF(COUNTIF($A$5:$A$204,$A169)&gt;1,"Duplicate reservation ID",IF($B169="","Missing equipment ID",IF($D169="","Missing requester name",IF($F169="","Missing purpose",IF($G169="","Missing start date and time",IF($H169="","Missing end date and time",IF($H169&lt;=$G169,"Invalid time range",IF($J169="","Missing status",IF($L169="","Missing submitted date","Ready")))))))))))</f>
        <v/>
      </c>
    </row>
    <row r="170">
      <c r="A170" s="17" t="n"/>
      <c r="B170" s="17" t="n"/>
      <c r="C170" s="5">
        <f>IF($B170="","",IFERROR(INDEX(tblEquipment[Equipment Name],MATCH($B170,tblEquipment[Equipment ID],0)),"Equipment ID not found"))</f>
        <v/>
      </c>
      <c r="D170" s="17" t="n"/>
      <c r="E170" s="18" t="n"/>
      <c r="F170" s="18" t="n"/>
      <c r="G170" s="28" t="n"/>
      <c r="H170" s="28" t="n"/>
      <c r="I170" s="20">
        <f>IF(OR($G170="",$H170="",$H170&lt;=$G170),"",($H170-$G170)*24)</f>
        <v/>
      </c>
      <c r="J170" s="17" t="n"/>
      <c r="K170" s="17" t="n"/>
      <c r="L170" s="27" t="n"/>
      <c r="M170" s="18" t="n"/>
      <c r="N170" s="21">
        <f>IF(OR($A170="",$B170="",$G170="",$H170=""),"",IF($H170&lt;=$G170,"Invalid time",IF(SUMPRODUCT(($B$5:$B$204=$B170)*($G$5:$G$204&lt;$H170)*($H$5:$H$204&gt;$G170)*(ROW($A$5:$A$204)&lt;&gt;ROW())*($A$5:$A$204&lt;&gt;"")*($J$5:$J$204&lt;&gt;"Canceled")*($J$5:$J$204&lt;&gt;"Declined")*($J$5:$J$204&lt;&gt;"Completed"))&gt;0,"Conflict","Clear")))</f>
        <v/>
      </c>
      <c r="O170" s="21">
        <f>IF($B170="","",IFERROR(IF(INDEX(tblEquipment[Availability Status],MATCH($B170,tblEquipment[Equipment ID],0))&lt;&gt;"Available","Equipment unavailable",IF(OR($G170="",$H170=""),"",IF(AND(INDEX(tblEquipment[Maintenance Start],MATCH($B170,tblEquipment[Equipment ID],0))&lt;&gt;"",INDEX(tblEquipment[Maintenance End],MATCH($B170,tblEquipment[Equipment ID],0))&lt;&gt;"",$G170&lt;INDEX(tblEquipment[Maintenance End],MATCH($B170,tblEquipment[Equipment ID],0)),$H170&gt;INDEX(tblEquipment[Maintenance Start],MATCH($B170,tblEquipment[Equipment ID],0))),"Maintenance overlap","Available"))),"Equipment ID not found"))</f>
        <v/>
      </c>
      <c r="P170" s="21">
        <f>IF(OR($A170="",$G170="",$H170="",$J170="",Dashboard!$B$3=""),"",IF(AND($J170="Checked Out",$H170&lt;Dashboard!$B$3),"Overdue",IF(AND(OR($J170="Approved",$J170="Checked Out"),$G170&gt;=Dashboard!$B$3,$G170&lt;Dashboard!$B$3+2),"Starts by tomorrow",IF(AND($J170="Requested",$G170&lt;Dashboard!$B$3),"Past start—review",""))))</f>
        <v/>
      </c>
      <c r="Q170" s="21">
        <f>IF(COUNTA($A170:$P170)=0,"",IF($A170="","Missing reservation ID",IF(COUNTIF($A$5:$A$204,$A170)&gt;1,"Duplicate reservation ID",IF($B170="","Missing equipment ID",IF($D170="","Missing requester name",IF($F170="","Missing purpose",IF($G170="","Missing start date and time",IF($H170="","Missing end date and time",IF($H170&lt;=$G170,"Invalid time range",IF($J170="","Missing status",IF($L170="","Missing submitted date","Ready")))))))))))</f>
        <v/>
      </c>
    </row>
    <row r="171">
      <c r="A171" s="17" t="n"/>
      <c r="B171" s="17" t="n"/>
      <c r="C171" s="5">
        <f>IF($B171="","",IFERROR(INDEX(tblEquipment[Equipment Name],MATCH($B171,tblEquipment[Equipment ID],0)),"Equipment ID not found"))</f>
        <v/>
      </c>
      <c r="D171" s="17" t="n"/>
      <c r="E171" s="18" t="n"/>
      <c r="F171" s="18" t="n"/>
      <c r="G171" s="28" t="n"/>
      <c r="H171" s="28" t="n"/>
      <c r="I171" s="20">
        <f>IF(OR($G171="",$H171="",$H171&lt;=$G171),"",($H171-$G171)*24)</f>
        <v/>
      </c>
      <c r="J171" s="17" t="n"/>
      <c r="K171" s="17" t="n"/>
      <c r="L171" s="27" t="n"/>
      <c r="M171" s="18" t="n"/>
      <c r="N171" s="21">
        <f>IF(OR($A171="",$B171="",$G171="",$H171=""),"",IF($H171&lt;=$G171,"Invalid time",IF(SUMPRODUCT(($B$5:$B$204=$B171)*($G$5:$G$204&lt;$H171)*($H$5:$H$204&gt;$G171)*(ROW($A$5:$A$204)&lt;&gt;ROW())*($A$5:$A$204&lt;&gt;"")*($J$5:$J$204&lt;&gt;"Canceled")*($J$5:$J$204&lt;&gt;"Declined")*($J$5:$J$204&lt;&gt;"Completed"))&gt;0,"Conflict","Clear")))</f>
        <v/>
      </c>
      <c r="O171" s="21">
        <f>IF($B171="","",IFERROR(IF(INDEX(tblEquipment[Availability Status],MATCH($B171,tblEquipment[Equipment ID],0))&lt;&gt;"Available","Equipment unavailable",IF(OR($G171="",$H171=""),"",IF(AND(INDEX(tblEquipment[Maintenance Start],MATCH($B171,tblEquipment[Equipment ID],0))&lt;&gt;"",INDEX(tblEquipment[Maintenance End],MATCH($B171,tblEquipment[Equipment ID],0))&lt;&gt;"",$G171&lt;INDEX(tblEquipment[Maintenance End],MATCH($B171,tblEquipment[Equipment ID],0)),$H171&gt;INDEX(tblEquipment[Maintenance Start],MATCH($B171,tblEquipment[Equipment ID],0))),"Maintenance overlap","Available"))),"Equipment ID not found"))</f>
        <v/>
      </c>
      <c r="P171" s="21">
        <f>IF(OR($A171="",$G171="",$H171="",$J171="",Dashboard!$B$3=""),"",IF(AND($J171="Checked Out",$H171&lt;Dashboard!$B$3),"Overdue",IF(AND(OR($J171="Approved",$J171="Checked Out"),$G171&gt;=Dashboard!$B$3,$G171&lt;Dashboard!$B$3+2),"Starts by tomorrow",IF(AND($J171="Requested",$G171&lt;Dashboard!$B$3),"Past start—review",""))))</f>
        <v/>
      </c>
      <c r="Q171" s="21">
        <f>IF(COUNTA($A171:$P171)=0,"",IF($A171="","Missing reservation ID",IF(COUNTIF($A$5:$A$204,$A171)&gt;1,"Duplicate reservation ID",IF($B171="","Missing equipment ID",IF($D171="","Missing requester name",IF($F171="","Missing purpose",IF($G171="","Missing start date and time",IF($H171="","Missing end date and time",IF($H171&lt;=$G171,"Invalid time range",IF($J171="","Missing status",IF($L171="","Missing submitted date","Ready")))))))))))</f>
        <v/>
      </c>
    </row>
    <row r="172">
      <c r="A172" s="17" t="n"/>
      <c r="B172" s="17" t="n"/>
      <c r="C172" s="5">
        <f>IF($B172="","",IFERROR(INDEX(tblEquipment[Equipment Name],MATCH($B172,tblEquipment[Equipment ID],0)),"Equipment ID not found"))</f>
        <v/>
      </c>
      <c r="D172" s="17" t="n"/>
      <c r="E172" s="18" t="n"/>
      <c r="F172" s="18" t="n"/>
      <c r="G172" s="28" t="n"/>
      <c r="H172" s="28" t="n"/>
      <c r="I172" s="20">
        <f>IF(OR($G172="",$H172="",$H172&lt;=$G172),"",($H172-$G172)*24)</f>
        <v/>
      </c>
      <c r="J172" s="17" t="n"/>
      <c r="K172" s="17" t="n"/>
      <c r="L172" s="27" t="n"/>
      <c r="M172" s="18" t="n"/>
      <c r="N172" s="21">
        <f>IF(OR($A172="",$B172="",$G172="",$H172=""),"",IF($H172&lt;=$G172,"Invalid time",IF(SUMPRODUCT(($B$5:$B$204=$B172)*($G$5:$G$204&lt;$H172)*($H$5:$H$204&gt;$G172)*(ROW($A$5:$A$204)&lt;&gt;ROW())*($A$5:$A$204&lt;&gt;"")*($J$5:$J$204&lt;&gt;"Canceled")*($J$5:$J$204&lt;&gt;"Declined")*($J$5:$J$204&lt;&gt;"Completed"))&gt;0,"Conflict","Clear")))</f>
        <v/>
      </c>
      <c r="O172" s="21">
        <f>IF($B172="","",IFERROR(IF(INDEX(tblEquipment[Availability Status],MATCH($B172,tblEquipment[Equipment ID],0))&lt;&gt;"Available","Equipment unavailable",IF(OR($G172="",$H172=""),"",IF(AND(INDEX(tblEquipment[Maintenance Start],MATCH($B172,tblEquipment[Equipment ID],0))&lt;&gt;"",INDEX(tblEquipment[Maintenance End],MATCH($B172,tblEquipment[Equipment ID],0))&lt;&gt;"",$G172&lt;INDEX(tblEquipment[Maintenance End],MATCH($B172,tblEquipment[Equipment ID],0)),$H172&gt;INDEX(tblEquipment[Maintenance Start],MATCH($B172,tblEquipment[Equipment ID],0))),"Maintenance overlap","Available"))),"Equipment ID not found"))</f>
        <v/>
      </c>
      <c r="P172" s="21">
        <f>IF(OR($A172="",$G172="",$H172="",$J172="",Dashboard!$B$3=""),"",IF(AND($J172="Checked Out",$H172&lt;Dashboard!$B$3),"Overdue",IF(AND(OR($J172="Approved",$J172="Checked Out"),$G172&gt;=Dashboard!$B$3,$G172&lt;Dashboard!$B$3+2),"Starts by tomorrow",IF(AND($J172="Requested",$G172&lt;Dashboard!$B$3),"Past start—review",""))))</f>
        <v/>
      </c>
      <c r="Q172" s="21">
        <f>IF(COUNTA($A172:$P172)=0,"",IF($A172="","Missing reservation ID",IF(COUNTIF($A$5:$A$204,$A172)&gt;1,"Duplicate reservation ID",IF($B172="","Missing equipment ID",IF($D172="","Missing requester name",IF($F172="","Missing purpose",IF($G172="","Missing start date and time",IF($H172="","Missing end date and time",IF($H172&lt;=$G172,"Invalid time range",IF($J172="","Missing status",IF($L172="","Missing submitted date","Ready")))))))))))</f>
        <v/>
      </c>
    </row>
    <row r="173">
      <c r="A173" s="17" t="n"/>
      <c r="B173" s="17" t="n"/>
      <c r="C173" s="5">
        <f>IF($B173="","",IFERROR(INDEX(tblEquipment[Equipment Name],MATCH($B173,tblEquipment[Equipment ID],0)),"Equipment ID not found"))</f>
        <v/>
      </c>
      <c r="D173" s="17" t="n"/>
      <c r="E173" s="18" t="n"/>
      <c r="F173" s="18" t="n"/>
      <c r="G173" s="28" t="n"/>
      <c r="H173" s="28" t="n"/>
      <c r="I173" s="20">
        <f>IF(OR($G173="",$H173="",$H173&lt;=$G173),"",($H173-$G173)*24)</f>
        <v/>
      </c>
      <c r="J173" s="17" t="n"/>
      <c r="K173" s="17" t="n"/>
      <c r="L173" s="27" t="n"/>
      <c r="M173" s="18" t="n"/>
      <c r="N173" s="21">
        <f>IF(OR($A173="",$B173="",$G173="",$H173=""),"",IF($H173&lt;=$G173,"Invalid time",IF(SUMPRODUCT(($B$5:$B$204=$B173)*($G$5:$G$204&lt;$H173)*($H$5:$H$204&gt;$G173)*(ROW($A$5:$A$204)&lt;&gt;ROW())*($A$5:$A$204&lt;&gt;"")*($J$5:$J$204&lt;&gt;"Canceled")*($J$5:$J$204&lt;&gt;"Declined")*($J$5:$J$204&lt;&gt;"Completed"))&gt;0,"Conflict","Clear")))</f>
        <v/>
      </c>
      <c r="O173" s="21">
        <f>IF($B173="","",IFERROR(IF(INDEX(tblEquipment[Availability Status],MATCH($B173,tblEquipment[Equipment ID],0))&lt;&gt;"Available","Equipment unavailable",IF(OR($G173="",$H173=""),"",IF(AND(INDEX(tblEquipment[Maintenance Start],MATCH($B173,tblEquipment[Equipment ID],0))&lt;&gt;"",INDEX(tblEquipment[Maintenance End],MATCH($B173,tblEquipment[Equipment ID],0))&lt;&gt;"",$G173&lt;INDEX(tblEquipment[Maintenance End],MATCH($B173,tblEquipment[Equipment ID],0)),$H173&gt;INDEX(tblEquipment[Maintenance Start],MATCH($B173,tblEquipment[Equipment ID],0))),"Maintenance overlap","Available"))),"Equipment ID not found"))</f>
        <v/>
      </c>
      <c r="P173" s="21">
        <f>IF(OR($A173="",$G173="",$H173="",$J173="",Dashboard!$B$3=""),"",IF(AND($J173="Checked Out",$H173&lt;Dashboard!$B$3),"Overdue",IF(AND(OR($J173="Approved",$J173="Checked Out"),$G173&gt;=Dashboard!$B$3,$G173&lt;Dashboard!$B$3+2),"Starts by tomorrow",IF(AND($J173="Requested",$G173&lt;Dashboard!$B$3),"Past start—review",""))))</f>
        <v/>
      </c>
      <c r="Q173" s="21">
        <f>IF(COUNTA($A173:$P173)=0,"",IF($A173="","Missing reservation ID",IF(COUNTIF($A$5:$A$204,$A173)&gt;1,"Duplicate reservation ID",IF($B173="","Missing equipment ID",IF($D173="","Missing requester name",IF($F173="","Missing purpose",IF($G173="","Missing start date and time",IF($H173="","Missing end date and time",IF($H173&lt;=$G173,"Invalid time range",IF($J173="","Missing status",IF($L173="","Missing submitted date","Ready")))))))))))</f>
        <v/>
      </c>
    </row>
    <row r="174">
      <c r="A174" s="17" t="n"/>
      <c r="B174" s="17" t="n"/>
      <c r="C174" s="5">
        <f>IF($B174="","",IFERROR(INDEX(tblEquipment[Equipment Name],MATCH($B174,tblEquipment[Equipment ID],0)),"Equipment ID not found"))</f>
        <v/>
      </c>
      <c r="D174" s="17" t="n"/>
      <c r="E174" s="18" t="n"/>
      <c r="F174" s="18" t="n"/>
      <c r="G174" s="28" t="n"/>
      <c r="H174" s="28" t="n"/>
      <c r="I174" s="20">
        <f>IF(OR($G174="",$H174="",$H174&lt;=$G174),"",($H174-$G174)*24)</f>
        <v/>
      </c>
      <c r="J174" s="17" t="n"/>
      <c r="K174" s="17" t="n"/>
      <c r="L174" s="27" t="n"/>
      <c r="M174" s="18" t="n"/>
      <c r="N174" s="21">
        <f>IF(OR($A174="",$B174="",$G174="",$H174=""),"",IF($H174&lt;=$G174,"Invalid time",IF(SUMPRODUCT(($B$5:$B$204=$B174)*($G$5:$G$204&lt;$H174)*($H$5:$H$204&gt;$G174)*(ROW($A$5:$A$204)&lt;&gt;ROW())*($A$5:$A$204&lt;&gt;"")*($J$5:$J$204&lt;&gt;"Canceled")*($J$5:$J$204&lt;&gt;"Declined")*($J$5:$J$204&lt;&gt;"Completed"))&gt;0,"Conflict","Clear")))</f>
        <v/>
      </c>
      <c r="O174" s="21">
        <f>IF($B174="","",IFERROR(IF(INDEX(tblEquipment[Availability Status],MATCH($B174,tblEquipment[Equipment ID],0))&lt;&gt;"Available","Equipment unavailable",IF(OR($G174="",$H174=""),"",IF(AND(INDEX(tblEquipment[Maintenance Start],MATCH($B174,tblEquipment[Equipment ID],0))&lt;&gt;"",INDEX(tblEquipment[Maintenance End],MATCH($B174,tblEquipment[Equipment ID],0))&lt;&gt;"",$G174&lt;INDEX(tblEquipment[Maintenance End],MATCH($B174,tblEquipment[Equipment ID],0)),$H174&gt;INDEX(tblEquipment[Maintenance Start],MATCH($B174,tblEquipment[Equipment ID],0))),"Maintenance overlap","Available"))),"Equipment ID not found"))</f>
        <v/>
      </c>
      <c r="P174" s="21">
        <f>IF(OR($A174="",$G174="",$H174="",$J174="",Dashboard!$B$3=""),"",IF(AND($J174="Checked Out",$H174&lt;Dashboard!$B$3),"Overdue",IF(AND(OR($J174="Approved",$J174="Checked Out"),$G174&gt;=Dashboard!$B$3,$G174&lt;Dashboard!$B$3+2),"Starts by tomorrow",IF(AND($J174="Requested",$G174&lt;Dashboard!$B$3),"Past start—review",""))))</f>
        <v/>
      </c>
      <c r="Q174" s="21">
        <f>IF(COUNTA($A174:$P174)=0,"",IF($A174="","Missing reservation ID",IF(COUNTIF($A$5:$A$204,$A174)&gt;1,"Duplicate reservation ID",IF($B174="","Missing equipment ID",IF($D174="","Missing requester name",IF($F174="","Missing purpose",IF($G174="","Missing start date and time",IF($H174="","Missing end date and time",IF($H174&lt;=$G174,"Invalid time range",IF($J174="","Missing status",IF($L174="","Missing submitted date","Ready")))))))))))</f>
        <v/>
      </c>
    </row>
    <row r="175">
      <c r="A175" s="17" t="n"/>
      <c r="B175" s="17" t="n"/>
      <c r="C175" s="5">
        <f>IF($B175="","",IFERROR(INDEX(tblEquipment[Equipment Name],MATCH($B175,tblEquipment[Equipment ID],0)),"Equipment ID not found"))</f>
        <v/>
      </c>
      <c r="D175" s="17" t="n"/>
      <c r="E175" s="18" t="n"/>
      <c r="F175" s="18" t="n"/>
      <c r="G175" s="28" t="n"/>
      <c r="H175" s="28" t="n"/>
      <c r="I175" s="20">
        <f>IF(OR($G175="",$H175="",$H175&lt;=$G175),"",($H175-$G175)*24)</f>
        <v/>
      </c>
      <c r="J175" s="17" t="n"/>
      <c r="K175" s="17" t="n"/>
      <c r="L175" s="27" t="n"/>
      <c r="M175" s="18" t="n"/>
      <c r="N175" s="21">
        <f>IF(OR($A175="",$B175="",$G175="",$H175=""),"",IF($H175&lt;=$G175,"Invalid time",IF(SUMPRODUCT(($B$5:$B$204=$B175)*($G$5:$G$204&lt;$H175)*($H$5:$H$204&gt;$G175)*(ROW($A$5:$A$204)&lt;&gt;ROW())*($A$5:$A$204&lt;&gt;"")*($J$5:$J$204&lt;&gt;"Canceled")*($J$5:$J$204&lt;&gt;"Declined")*($J$5:$J$204&lt;&gt;"Completed"))&gt;0,"Conflict","Clear")))</f>
        <v/>
      </c>
      <c r="O175" s="21">
        <f>IF($B175="","",IFERROR(IF(INDEX(tblEquipment[Availability Status],MATCH($B175,tblEquipment[Equipment ID],0))&lt;&gt;"Available","Equipment unavailable",IF(OR($G175="",$H175=""),"",IF(AND(INDEX(tblEquipment[Maintenance Start],MATCH($B175,tblEquipment[Equipment ID],0))&lt;&gt;"",INDEX(tblEquipment[Maintenance End],MATCH($B175,tblEquipment[Equipment ID],0))&lt;&gt;"",$G175&lt;INDEX(tblEquipment[Maintenance End],MATCH($B175,tblEquipment[Equipment ID],0)),$H175&gt;INDEX(tblEquipment[Maintenance Start],MATCH($B175,tblEquipment[Equipment ID],0))),"Maintenance overlap","Available"))),"Equipment ID not found"))</f>
        <v/>
      </c>
      <c r="P175" s="21">
        <f>IF(OR($A175="",$G175="",$H175="",$J175="",Dashboard!$B$3=""),"",IF(AND($J175="Checked Out",$H175&lt;Dashboard!$B$3),"Overdue",IF(AND(OR($J175="Approved",$J175="Checked Out"),$G175&gt;=Dashboard!$B$3,$G175&lt;Dashboard!$B$3+2),"Starts by tomorrow",IF(AND($J175="Requested",$G175&lt;Dashboard!$B$3),"Past start—review",""))))</f>
        <v/>
      </c>
      <c r="Q175" s="21">
        <f>IF(COUNTA($A175:$P175)=0,"",IF($A175="","Missing reservation ID",IF(COUNTIF($A$5:$A$204,$A175)&gt;1,"Duplicate reservation ID",IF($B175="","Missing equipment ID",IF($D175="","Missing requester name",IF($F175="","Missing purpose",IF($G175="","Missing start date and time",IF($H175="","Missing end date and time",IF($H175&lt;=$G175,"Invalid time range",IF($J175="","Missing status",IF($L175="","Missing submitted date","Ready")))))))))))</f>
        <v/>
      </c>
    </row>
    <row r="176">
      <c r="A176" s="17" t="n"/>
      <c r="B176" s="17" t="n"/>
      <c r="C176" s="5">
        <f>IF($B176="","",IFERROR(INDEX(tblEquipment[Equipment Name],MATCH($B176,tblEquipment[Equipment ID],0)),"Equipment ID not found"))</f>
        <v/>
      </c>
      <c r="D176" s="17" t="n"/>
      <c r="E176" s="18" t="n"/>
      <c r="F176" s="18" t="n"/>
      <c r="G176" s="28" t="n"/>
      <c r="H176" s="28" t="n"/>
      <c r="I176" s="20">
        <f>IF(OR($G176="",$H176="",$H176&lt;=$G176),"",($H176-$G176)*24)</f>
        <v/>
      </c>
      <c r="J176" s="17" t="n"/>
      <c r="K176" s="17" t="n"/>
      <c r="L176" s="27" t="n"/>
      <c r="M176" s="18" t="n"/>
      <c r="N176" s="21">
        <f>IF(OR($A176="",$B176="",$G176="",$H176=""),"",IF($H176&lt;=$G176,"Invalid time",IF(SUMPRODUCT(($B$5:$B$204=$B176)*($G$5:$G$204&lt;$H176)*($H$5:$H$204&gt;$G176)*(ROW($A$5:$A$204)&lt;&gt;ROW())*($A$5:$A$204&lt;&gt;"")*($J$5:$J$204&lt;&gt;"Canceled")*($J$5:$J$204&lt;&gt;"Declined")*($J$5:$J$204&lt;&gt;"Completed"))&gt;0,"Conflict","Clear")))</f>
        <v/>
      </c>
      <c r="O176" s="21">
        <f>IF($B176="","",IFERROR(IF(INDEX(tblEquipment[Availability Status],MATCH($B176,tblEquipment[Equipment ID],0))&lt;&gt;"Available","Equipment unavailable",IF(OR($G176="",$H176=""),"",IF(AND(INDEX(tblEquipment[Maintenance Start],MATCH($B176,tblEquipment[Equipment ID],0))&lt;&gt;"",INDEX(tblEquipment[Maintenance End],MATCH($B176,tblEquipment[Equipment ID],0))&lt;&gt;"",$G176&lt;INDEX(tblEquipment[Maintenance End],MATCH($B176,tblEquipment[Equipment ID],0)),$H176&gt;INDEX(tblEquipment[Maintenance Start],MATCH($B176,tblEquipment[Equipment ID],0))),"Maintenance overlap","Available"))),"Equipment ID not found"))</f>
        <v/>
      </c>
      <c r="P176" s="21">
        <f>IF(OR($A176="",$G176="",$H176="",$J176="",Dashboard!$B$3=""),"",IF(AND($J176="Checked Out",$H176&lt;Dashboard!$B$3),"Overdue",IF(AND(OR($J176="Approved",$J176="Checked Out"),$G176&gt;=Dashboard!$B$3,$G176&lt;Dashboard!$B$3+2),"Starts by tomorrow",IF(AND($J176="Requested",$G176&lt;Dashboard!$B$3),"Past start—review",""))))</f>
        <v/>
      </c>
      <c r="Q176" s="21">
        <f>IF(COUNTA($A176:$P176)=0,"",IF($A176="","Missing reservation ID",IF(COUNTIF($A$5:$A$204,$A176)&gt;1,"Duplicate reservation ID",IF($B176="","Missing equipment ID",IF($D176="","Missing requester name",IF($F176="","Missing purpose",IF($G176="","Missing start date and time",IF($H176="","Missing end date and time",IF($H176&lt;=$G176,"Invalid time range",IF($J176="","Missing status",IF($L176="","Missing submitted date","Ready")))))))))))</f>
        <v/>
      </c>
    </row>
    <row r="177">
      <c r="A177" s="17" t="n"/>
      <c r="B177" s="17" t="n"/>
      <c r="C177" s="5">
        <f>IF($B177="","",IFERROR(INDEX(tblEquipment[Equipment Name],MATCH($B177,tblEquipment[Equipment ID],0)),"Equipment ID not found"))</f>
        <v/>
      </c>
      <c r="D177" s="17" t="n"/>
      <c r="E177" s="18" t="n"/>
      <c r="F177" s="18" t="n"/>
      <c r="G177" s="28" t="n"/>
      <c r="H177" s="28" t="n"/>
      <c r="I177" s="20">
        <f>IF(OR($G177="",$H177="",$H177&lt;=$G177),"",($H177-$G177)*24)</f>
        <v/>
      </c>
      <c r="J177" s="17" t="n"/>
      <c r="K177" s="17" t="n"/>
      <c r="L177" s="27" t="n"/>
      <c r="M177" s="18" t="n"/>
      <c r="N177" s="21">
        <f>IF(OR($A177="",$B177="",$G177="",$H177=""),"",IF($H177&lt;=$G177,"Invalid time",IF(SUMPRODUCT(($B$5:$B$204=$B177)*($G$5:$G$204&lt;$H177)*($H$5:$H$204&gt;$G177)*(ROW($A$5:$A$204)&lt;&gt;ROW())*($A$5:$A$204&lt;&gt;"")*($J$5:$J$204&lt;&gt;"Canceled")*($J$5:$J$204&lt;&gt;"Declined")*($J$5:$J$204&lt;&gt;"Completed"))&gt;0,"Conflict","Clear")))</f>
        <v/>
      </c>
      <c r="O177" s="21">
        <f>IF($B177="","",IFERROR(IF(INDEX(tblEquipment[Availability Status],MATCH($B177,tblEquipment[Equipment ID],0))&lt;&gt;"Available","Equipment unavailable",IF(OR($G177="",$H177=""),"",IF(AND(INDEX(tblEquipment[Maintenance Start],MATCH($B177,tblEquipment[Equipment ID],0))&lt;&gt;"",INDEX(tblEquipment[Maintenance End],MATCH($B177,tblEquipment[Equipment ID],0))&lt;&gt;"",$G177&lt;INDEX(tblEquipment[Maintenance End],MATCH($B177,tblEquipment[Equipment ID],0)),$H177&gt;INDEX(tblEquipment[Maintenance Start],MATCH($B177,tblEquipment[Equipment ID],0))),"Maintenance overlap","Available"))),"Equipment ID not found"))</f>
        <v/>
      </c>
      <c r="P177" s="21">
        <f>IF(OR($A177="",$G177="",$H177="",$J177="",Dashboard!$B$3=""),"",IF(AND($J177="Checked Out",$H177&lt;Dashboard!$B$3),"Overdue",IF(AND(OR($J177="Approved",$J177="Checked Out"),$G177&gt;=Dashboard!$B$3,$G177&lt;Dashboard!$B$3+2),"Starts by tomorrow",IF(AND($J177="Requested",$G177&lt;Dashboard!$B$3),"Past start—review",""))))</f>
        <v/>
      </c>
      <c r="Q177" s="21">
        <f>IF(COUNTA($A177:$P177)=0,"",IF($A177="","Missing reservation ID",IF(COUNTIF($A$5:$A$204,$A177)&gt;1,"Duplicate reservation ID",IF($B177="","Missing equipment ID",IF($D177="","Missing requester name",IF($F177="","Missing purpose",IF($G177="","Missing start date and time",IF($H177="","Missing end date and time",IF($H177&lt;=$G177,"Invalid time range",IF($J177="","Missing status",IF($L177="","Missing submitted date","Ready")))))))))))</f>
        <v/>
      </c>
    </row>
    <row r="178">
      <c r="A178" s="17" t="n"/>
      <c r="B178" s="17" t="n"/>
      <c r="C178" s="5">
        <f>IF($B178="","",IFERROR(INDEX(tblEquipment[Equipment Name],MATCH($B178,tblEquipment[Equipment ID],0)),"Equipment ID not found"))</f>
        <v/>
      </c>
      <c r="D178" s="17" t="n"/>
      <c r="E178" s="18" t="n"/>
      <c r="F178" s="18" t="n"/>
      <c r="G178" s="28" t="n"/>
      <c r="H178" s="28" t="n"/>
      <c r="I178" s="20">
        <f>IF(OR($G178="",$H178="",$H178&lt;=$G178),"",($H178-$G178)*24)</f>
        <v/>
      </c>
      <c r="J178" s="17" t="n"/>
      <c r="K178" s="17" t="n"/>
      <c r="L178" s="27" t="n"/>
      <c r="M178" s="18" t="n"/>
      <c r="N178" s="21">
        <f>IF(OR($A178="",$B178="",$G178="",$H178=""),"",IF($H178&lt;=$G178,"Invalid time",IF(SUMPRODUCT(($B$5:$B$204=$B178)*($G$5:$G$204&lt;$H178)*($H$5:$H$204&gt;$G178)*(ROW($A$5:$A$204)&lt;&gt;ROW())*($A$5:$A$204&lt;&gt;"")*($J$5:$J$204&lt;&gt;"Canceled")*($J$5:$J$204&lt;&gt;"Declined")*($J$5:$J$204&lt;&gt;"Completed"))&gt;0,"Conflict","Clear")))</f>
        <v/>
      </c>
      <c r="O178" s="21">
        <f>IF($B178="","",IFERROR(IF(INDEX(tblEquipment[Availability Status],MATCH($B178,tblEquipment[Equipment ID],0))&lt;&gt;"Available","Equipment unavailable",IF(OR($G178="",$H178=""),"",IF(AND(INDEX(tblEquipment[Maintenance Start],MATCH($B178,tblEquipment[Equipment ID],0))&lt;&gt;"",INDEX(tblEquipment[Maintenance End],MATCH($B178,tblEquipment[Equipment ID],0))&lt;&gt;"",$G178&lt;INDEX(tblEquipment[Maintenance End],MATCH($B178,tblEquipment[Equipment ID],0)),$H178&gt;INDEX(tblEquipment[Maintenance Start],MATCH($B178,tblEquipment[Equipment ID],0))),"Maintenance overlap","Available"))),"Equipment ID not found"))</f>
        <v/>
      </c>
      <c r="P178" s="21">
        <f>IF(OR($A178="",$G178="",$H178="",$J178="",Dashboard!$B$3=""),"",IF(AND($J178="Checked Out",$H178&lt;Dashboard!$B$3),"Overdue",IF(AND(OR($J178="Approved",$J178="Checked Out"),$G178&gt;=Dashboard!$B$3,$G178&lt;Dashboard!$B$3+2),"Starts by tomorrow",IF(AND($J178="Requested",$G178&lt;Dashboard!$B$3),"Past start—review",""))))</f>
        <v/>
      </c>
      <c r="Q178" s="21">
        <f>IF(COUNTA($A178:$P178)=0,"",IF($A178="","Missing reservation ID",IF(COUNTIF($A$5:$A$204,$A178)&gt;1,"Duplicate reservation ID",IF($B178="","Missing equipment ID",IF($D178="","Missing requester name",IF($F178="","Missing purpose",IF($G178="","Missing start date and time",IF($H178="","Missing end date and time",IF($H178&lt;=$G178,"Invalid time range",IF($J178="","Missing status",IF($L178="","Missing submitted date","Ready")))))))))))</f>
        <v/>
      </c>
    </row>
    <row r="179">
      <c r="A179" s="17" t="n"/>
      <c r="B179" s="17" t="n"/>
      <c r="C179" s="5">
        <f>IF($B179="","",IFERROR(INDEX(tblEquipment[Equipment Name],MATCH($B179,tblEquipment[Equipment ID],0)),"Equipment ID not found"))</f>
        <v/>
      </c>
      <c r="D179" s="17" t="n"/>
      <c r="E179" s="18" t="n"/>
      <c r="F179" s="18" t="n"/>
      <c r="G179" s="28" t="n"/>
      <c r="H179" s="28" t="n"/>
      <c r="I179" s="20">
        <f>IF(OR($G179="",$H179="",$H179&lt;=$G179),"",($H179-$G179)*24)</f>
        <v/>
      </c>
      <c r="J179" s="17" t="n"/>
      <c r="K179" s="17" t="n"/>
      <c r="L179" s="27" t="n"/>
      <c r="M179" s="18" t="n"/>
      <c r="N179" s="21">
        <f>IF(OR($A179="",$B179="",$G179="",$H179=""),"",IF($H179&lt;=$G179,"Invalid time",IF(SUMPRODUCT(($B$5:$B$204=$B179)*($G$5:$G$204&lt;$H179)*($H$5:$H$204&gt;$G179)*(ROW($A$5:$A$204)&lt;&gt;ROW())*($A$5:$A$204&lt;&gt;"")*($J$5:$J$204&lt;&gt;"Canceled")*($J$5:$J$204&lt;&gt;"Declined")*($J$5:$J$204&lt;&gt;"Completed"))&gt;0,"Conflict","Clear")))</f>
        <v/>
      </c>
      <c r="O179" s="21">
        <f>IF($B179="","",IFERROR(IF(INDEX(tblEquipment[Availability Status],MATCH($B179,tblEquipment[Equipment ID],0))&lt;&gt;"Available","Equipment unavailable",IF(OR($G179="",$H179=""),"",IF(AND(INDEX(tblEquipment[Maintenance Start],MATCH($B179,tblEquipment[Equipment ID],0))&lt;&gt;"",INDEX(tblEquipment[Maintenance End],MATCH($B179,tblEquipment[Equipment ID],0))&lt;&gt;"",$G179&lt;INDEX(tblEquipment[Maintenance End],MATCH($B179,tblEquipment[Equipment ID],0)),$H179&gt;INDEX(tblEquipment[Maintenance Start],MATCH($B179,tblEquipment[Equipment ID],0))),"Maintenance overlap","Available"))),"Equipment ID not found"))</f>
        <v/>
      </c>
      <c r="P179" s="21">
        <f>IF(OR($A179="",$G179="",$H179="",$J179="",Dashboard!$B$3=""),"",IF(AND($J179="Checked Out",$H179&lt;Dashboard!$B$3),"Overdue",IF(AND(OR($J179="Approved",$J179="Checked Out"),$G179&gt;=Dashboard!$B$3,$G179&lt;Dashboard!$B$3+2),"Starts by tomorrow",IF(AND($J179="Requested",$G179&lt;Dashboard!$B$3),"Past start—review",""))))</f>
        <v/>
      </c>
      <c r="Q179" s="21">
        <f>IF(COUNTA($A179:$P179)=0,"",IF($A179="","Missing reservation ID",IF(COUNTIF($A$5:$A$204,$A179)&gt;1,"Duplicate reservation ID",IF($B179="","Missing equipment ID",IF($D179="","Missing requester name",IF($F179="","Missing purpose",IF($G179="","Missing start date and time",IF($H179="","Missing end date and time",IF($H179&lt;=$G179,"Invalid time range",IF($J179="","Missing status",IF($L179="","Missing submitted date","Ready")))))))))))</f>
        <v/>
      </c>
    </row>
    <row r="180">
      <c r="A180" s="17" t="n"/>
      <c r="B180" s="17" t="n"/>
      <c r="C180" s="5">
        <f>IF($B180="","",IFERROR(INDEX(tblEquipment[Equipment Name],MATCH($B180,tblEquipment[Equipment ID],0)),"Equipment ID not found"))</f>
        <v/>
      </c>
      <c r="D180" s="17" t="n"/>
      <c r="E180" s="18" t="n"/>
      <c r="F180" s="18" t="n"/>
      <c r="G180" s="28" t="n"/>
      <c r="H180" s="28" t="n"/>
      <c r="I180" s="20">
        <f>IF(OR($G180="",$H180="",$H180&lt;=$G180),"",($H180-$G180)*24)</f>
        <v/>
      </c>
      <c r="J180" s="17" t="n"/>
      <c r="K180" s="17" t="n"/>
      <c r="L180" s="27" t="n"/>
      <c r="M180" s="18" t="n"/>
      <c r="N180" s="21">
        <f>IF(OR($A180="",$B180="",$G180="",$H180=""),"",IF($H180&lt;=$G180,"Invalid time",IF(SUMPRODUCT(($B$5:$B$204=$B180)*($G$5:$G$204&lt;$H180)*($H$5:$H$204&gt;$G180)*(ROW($A$5:$A$204)&lt;&gt;ROW())*($A$5:$A$204&lt;&gt;"")*($J$5:$J$204&lt;&gt;"Canceled")*($J$5:$J$204&lt;&gt;"Declined")*($J$5:$J$204&lt;&gt;"Completed"))&gt;0,"Conflict","Clear")))</f>
        <v/>
      </c>
      <c r="O180" s="21">
        <f>IF($B180="","",IFERROR(IF(INDEX(tblEquipment[Availability Status],MATCH($B180,tblEquipment[Equipment ID],0))&lt;&gt;"Available","Equipment unavailable",IF(OR($G180="",$H180=""),"",IF(AND(INDEX(tblEquipment[Maintenance Start],MATCH($B180,tblEquipment[Equipment ID],0))&lt;&gt;"",INDEX(tblEquipment[Maintenance End],MATCH($B180,tblEquipment[Equipment ID],0))&lt;&gt;"",$G180&lt;INDEX(tblEquipment[Maintenance End],MATCH($B180,tblEquipment[Equipment ID],0)),$H180&gt;INDEX(tblEquipment[Maintenance Start],MATCH($B180,tblEquipment[Equipment ID],0))),"Maintenance overlap","Available"))),"Equipment ID not found"))</f>
        <v/>
      </c>
      <c r="P180" s="21">
        <f>IF(OR($A180="",$G180="",$H180="",$J180="",Dashboard!$B$3=""),"",IF(AND($J180="Checked Out",$H180&lt;Dashboard!$B$3),"Overdue",IF(AND(OR($J180="Approved",$J180="Checked Out"),$G180&gt;=Dashboard!$B$3,$G180&lt;Dashboard!$B$3+2),"Starts by tomorrow",IF(AND($J180="Requested",$G180&lt;Dashboard!$B$3),"Past start—review",""))))</f>
        <v/>
      </c>
      <c r="Q180" s="21">
        <f>IF(COUNTA($A180:$P180)=0,"",IF($A180="","Missing reservation ID",IF(COUNTIF($A$5:$A$204,$A180)&gt;1,"Duplicate reservation ID",IF($B180="","Missing equipment ID",IF($D180="","Missing requester name",IF($F180="","Missing purpose",IF($G180="","Missing start date and time",IF($H180="","Missing end date and time",IF($H180&lt;=$G180,"Invalid time range",IF($J180="","Missing status",IF($L180="","Missing submitted date","Ready")))))))))))</f>
        <v/>
      </c>
    </row>
    <row r="181">
      <c r="A181" s="17" t="n"/>
      <c r="B181" s="17" t="n"/>
      <c r="C181" s="5">
        <f>IF($B181="","",IFERROR(INDEX(tblEquipment[Equipment Name],MATCH($B181,tblEquipment[Equipment ID],0)),"Equipment ID not found"))</f>
        <v/>
      </c>
      <c r="D181" s="17" t="n"/>
      <c r="E181" s="18" t="n"/>
      <c r="F181" s="18" t="n"/>
      <c r="G181" s="28" t="n"/>
      <c r="H181" s="28" t="n"/>
      <c r="I181" s="20">
        <f>IF(OR($G181="",$H181="",$H181&lt;=$G181),"",($H181-$G181)*24)</f>
        <v/>
      </c>
      <c r="J181" s="17" t="n"/>
      <c r="K181" s="17" t="n"/>
      <c r="L181" s="27" t="n"/>
      <c r="M181" s="18" t="n"/>
      <c r="N181" s="21">
        <f>IF(OR($A181="",$B181="",$G181="",$H181=""),"",IF($H181&lt;=$G181,"Invalid time",IF(SUMPRODUCT(($B$5:$B$204=$B181)*($G$5:$G$204&lt;$H181)*($H$5:$H$204&gt;$G181)*(ROW($A$5:$A$204)&lt;&gt;ROW())*($A$5:$A$204&lt;&gt;"")*($J$5:$J$204&lt;&gt;"Canceled")*($J$5:$J$204&lt;&gt;"Declined")*($J$5:$J$204&lt;&gt;"Completed"))&gt;0,"Conflict","Clear")))</f>
        <v/>
      </c>
      <c r="O181" s="21">
        <f>IF($B181="","",IFERROR(IF(INDEX(tblEquipment[Availability Status],MATCH($B181,tblEquipment[Equipment ID],0))&lt;&gt;"Available","Equipment unavailable",IF(OR($G181="",$H181=""),"",IF(AND(INDEX(tblEquipment[Maintenance Start],MATCH($B181,tblEquipment[Equipment ID],0))&lt;&gt;"",INDEX(tblEquipment[Maintenance End],MATCH($B181,tblEquipment[Equipment ID],0))&lt;&gt;"",$G181&lt;INDEX(tblEquipment[Maintenance End],MATCH($B181,tblEquipment[Equipment ID],0)),$H181&gt;INDEX(tblEquipment[Maintenance Start],MATCH($B181,tblEquipment[Equipment ID],0))),"Maintenance overlap","Available"))),"Equipment ID not found"))</f>
        <v/>
      </c>
      <c r="P181" s="21">
        <f>IF(OR($A181="",$G181="",$H181="",$J181="",Dashboard!$B$3=""),"",IF(AND($J181="Checked Out",$H181&lt;Dashboard!$B$3),"Overdue",IF(AND(OR($J181="Approved",$J181="Checked Out"),$G181&gt;=Dashboard!$B$3,$G181&lt;Dashboard!$B$3+2),"Starts by tomorrow",IF(AND($J181="Requested",$G181&lt;Dashboard!$B$3),"Past start—review",""))))</f>
        <v/>
      </c>
      <c r="Q181" s="21">
        <f>IF(COUNTA($A181:$P181)=0,"",IF($A181="","Missing reservation ID",IF(COUNTIF($A$5:$A$204,$A181)&gt;1,"Duplicate reservation ID",IF($B181="","Missing equipment ID",IF($D181="","Missing requester name",IF($F181="","Missing purpose",IF($G181="","Missing start date and time",IF($H181="","Missing end date and time",IF($H181&lt;=$G181,"Invalid time range",IF($J181="","Missing status",IF($L181="","Missing submitted date","Ready")))))))))))</f>
        <v/>
      </c>
    </row>
    <row r="182">
      <c r="A182" s="17" t="n"/>
      <c r="B182" s="17" t="n"/>
      <c r="C182" s="5">
        <f>IF($B182="","",IFERROR(INDEX(tblEquipment[Equipment Name],MATCH($B182,tblEquipment[Equipment ID],0)),"Equipment ID not found"))</f>
        <v/>
      </c>
      <c r="D182" s="17" t="n"/>
      <c r="E182" s="18" t="n"/>
      <c r="F182" s="18" t="n"/>
      <c r="G182" s="28" t="n"/>
      <c r="H182" s="28" t="n"/>
      <c r="I182" s="20">
        <f>IF(OR($G182="",$H182="",$H182&lt;=$G182),"",($H182-$G182)*24)</f>
        <v/>
      </c>
      <c r="J182" s="17" t="n"/>
      <c r="K182" s="17" t="n"/>
      <c r="L182" s="27" t="n"/>
      <c r="M182" s="18" t="n"/>
      <c r="N182" s="21">
        <f>IF(OR($A182="",$B182="",$G182="",$H182=""),"",IF($H182&lt;=$G182,"Invalid time",IF(SUMPRODUCT(($B$5:$B$204=$B182)*($G$5:$G$204&lt;$H182)*($H$5:$H$204&gt;$G182)*(ROW($A$5:$A$204)&lt;&gt;ROW())*($A$5:$A$204&lt;&gt;"")*($J$5:$J$204&lt;&gt;"Canceled")*($J$5:$J$204&lt;&gt;"Declined")*($J$5:$J$204&lt;&gt;"Completed"))&gt;0,"Conflict","Clear")))</f>
        <v/>
      </c>
      <c r="O182" s="21">
        <f>IF($B182="","",IFERROR(IF(INDEX(tblEquipment[Availability Status],MATCH($B182,tblEquipment[Equipment ID],0))&lt;&gt;"Available","Equipment unavailable",IF(OR($G182="",$H182=""),"",IF(AND(INDEX(tblEquipment[Maintenance Start],MATCH($B182,tblEquipment[Equipment ID],0))&lt;&gt;"",INDEX(tblEquipment[Maintenance End],MATCH($B182,tblEquipment[Equipment ID],0))&lt;&gt;"",$G182&lt;INDEX(tblEquipment[Maintenance End],MATCH($B182,tblEquipment[Equipment ID],0)),$H182&gt;INDEX(tblEquipment[Maintenance Start],MATCH($B182,tblEquipment[Equipment ID],0))),"Maintenance overlap","Available"))),"Equipment ID not found"))</f>
        <v/>
      </c>
      <c r="P182" s="21">
        <f>IF(OR($A182="",$G182="",$H182="",$J182="",Dashboard!$B$3=""),"",IF(AND($J182="Checked Out",$H182&lt;Dashboard!$B$3),"Overdue",IF(AND(OR($J182="Approved",$J182="Checked Out"),$G182&gt;=Dashboard!$B$3,$G182&lt;Dashboard!$B$3+2),"Starts by tomorrow",IF(AND($J182="Requested",$G182&lt;Dashboard!$B$3),"Past start—review",""))))</f>
        <v/>
      </c>
      <c r="Q182" s="21">
        <f>IF(COUNTA($A182:$P182)=0,"",IF($A182="","Missing reservation ID",IF(COUNTIF($A$5:$A$204,$A182)&gt;1,"Duplicate reservation ID",IF($B182="","Missing equipment ID",IF($D182="","Missing requester name",IF($F182="","Missing purpose",IF($G182="","Missing start date and time",IF($H182="","Missing end date and time",IF($H182&lt;=$G182,"Invalid time range",IF($J182="","Missing status",IF($L182="","Missing submitted date","Ready")))))))))))</f>
        <v/>
      </c>
    </row>
    <row r="183">
      <c r="A183" s="17" t="n"/>
      <c r="B183" s="17" t="n"/>
      <c r="C183" s="5">
        <f>IF($B183="","",IFERROR(INDEX(tblEquipment[Equipment Name],MATCH($B183,tblEquipment[Equipment ID],0)),"Equipment ID not found"))</f>
        <v/>
      </c>
      <c r="D183" s="17" t="n"/>
      <c r="E183" s="18" t="n"/>
      <c r="F183" s="18" t="n"/>
      <c r="G183" s="28" t="n"/>
      <c r="H183" s="28" t="n"/>
      <c r="I183" s="20">
        <f>IF(OR($G183="",$H183="",$H183&lt;=$G183),"",($H183-$G183)*24)</f>
        <v/>
      </c>
      <c r="J183" s="17" t="n"/>
      <c r="K183" s="17" t="n"/>
      <c r="L183" s="27" t="n"/>
      <c r="M183" s="18" t="n"/>
      <c r="N183" s="21">
        <f>IF(OR($A183="",$B183="",$G183="",$H183=""),"",IF($H183&lt;=$G183,"Invalid time",IF(SUMPRODUCT(($B$5:$B$204=$B183)*($G$5:$G$204&lt;$H183)*($H$5:$H$204&gt;$G183)*(ROW($A$5:$A$204)&lt;&gt;ROW())*($A$5:$A$204&lt;&gt;"")*($J$5:$J$204&lt;&gt;"Canceled")*($J$5:$J$204&lt;&gt;"Declined")*($J$5:$J$204&lt;&gt;"Completed"))&gt;0,"Conflict","Clear")))</f>
        <v/>
      </c>
      <c r="O183" s="21">
        <f>IF($B183="","",IFERROR(IF(INDEX(tblEquipment[Availability Status],MATCH($B183,tblEquipment[Equipment ID],0))&lt;&gt;"Available","Equipment unavailable",IF(OR($G183="",$H183=""),"",IF(AND(INDEX(tblEquipment[Maintenance Start],MATCH($B183,tblEquipment[Equipment ID],0))&lt;&gt;"",INDEX(tblEquipment[Maintenance End],MATCH($B183,tblEquipment[Equipment ID],0))&lt;&gt;"",$G183&lt;INDEX(tblEquipment[Maintenance End],MATCH($B183,tblEquipment[Equipment ID],0)),$H183&gt;INDEX(tblEquipment[Maintenance Start],MATCH($B183,tblEquipment[Equipment ID],0))),"Maintenance overlap","Available"))),"Equipment ID not found"))</f>
        <v/>
      </c>
      <c r="P183" s="21">
        <f>IF(OR($A183="",$G183="",$H183="",$J183="",Dashboard!$B$3=""),"",IF(AND($J183="Checked Out",$H183&lt;Dashboard!$B$3),"Overdue",IF(AND(OR($J183="Approved",$J183="Checked Out"),$G183&gt;=Dashboard!$B$3,$G183&lt;Dashboard!$B$3+2),"Starts by tomorrow",IF(AND($J183="Requested",$G183&lt;Dashboard!$B$3),"Past start—review",""))))</f>
        <v/>
      </c>
      <c r="Q183" s="21">
        <f>IF(COUNTA($A183:$P183)=0,"",IF($A183="","Missing reservation ID",IF(COUNTIF($A$5:$A$204,$A183)&gt;1,"Duplicate reservation ID",IF($B183="","Missing equipment ID",IF($D183="","Missing requester name",IF($F183="","Missing purpose",IF($G183="","Missing start date and time",IF($H183="","Missing end date and time",IF($H183&lt;=$G183,"Invalid time range",IF($J183="","Missing status",IF($L183="","Missing submitted date","Ready")))))))))))</f>
        <v/>
      </c>
    </row>
    <row r="184">
      <c r="A184" s="17" t="n"/>
      <c r="B184" s="17" t="n"/>
      <c r="C184" s="5">
        <f>IF($B184="","",IFERROR(INDEX(tblEquipment[Equipment Name],MATCH($B184,tblEquipment[Equipment ID],0)),"Equipment ID not found"))</f>
        <v/>
      </c>
      <c r="D184" s="17" t="n"/>
      <c r="E184" s="18" t="n"/>
      <c r="F184" s="18" t="n"/>
      <c r="G184" s="28" t="n"/>
      <c r="H184" s="28" t="n"/>
      <c r="I184" s="20">
        <f>IF(OR($G184="",$H184="",$H184&lt;=$G184),"",($H184-$G184)*24)</f>
        <v/>
      </c>
      <c r="J184" s="17" t="n"/>
      <c r="K184" s="17" t="n"/>
      <c r="L184" s="27" t="n"/>
      <c r="M184" s="18" t="n"/>
      <c r="N184" s="21">
        <f>IF(OR($A184="",$B184="",$G184="",$H184=""),"",IF($H184&lt;=$G184,"Invalid time",IF(SUMPRODUCT(($B$5:$B$204=$B184)*($G$5:$G$204&lt;$H184)*($H$5:$H$204&gt;$G184)*(ROW($A$5:$A$204)&lt;&gt;ROW())*($A$5:$A$204&lt;&gt;"")*($J$5:$J$204&lt;&gt;"Canceled")*($J$5:$J$204&lt;&gt;"Declined")*($J$5:$J$204&lt;&gt;"Completed"))&gt;0,"Conflict","Clear")))</f>
        <v/>
      </c>
      <c r="O184" s="21">
        <f>IF($B184="","",IFERROR(IF(INDEX(tblEquipment[Availability Status],MATCH($B184,tblEquipment[Equipment ID],0))&lt;&gt;"Available","Equipment unavailable",IF(OR($G184="",$H184=""),"",IF(AND(INDEX(tblEquipment[Maintenance Start],MATCH($B184,tblEquipment[Equipment ID],0))&lt;&gt;"",INDEX(tblEquipment[Maintenance End],MATCH($B184,tblEquipment[Equipment ID],0))&lt;&gt;"",$G184&lt;INDEX(tblEquipment[Maintenance End],MATCH($B184,tblEquipment[Equipment ID],0)),$H184&gt;INDEX(tblEquipment[Maintenance Start],MATCH($B184,tblEquipment[Equipment ID],0))),"Maintenance overlap","Available"))),"Equipment ID not found"))</f>
        <v/>
      </c>
      <c r="P184" s="21">
        <f>IF(OR($A184="",$G184="",$H184="",$J184="",Dashboard!$B$3=""),"",IF(AND($J184="Checked Out",$H184&lt;Dashboard!$B$3),"Overdue",IF(AND(OR($J184="Approved",$J184="Checked Out"),$G184&gt;=Dashboard!$B$3,$G184&lt;Dashboard!$B$3+2),"Starts by tomorrow",IF(AND($J184="Requested",$G184&lt;Dashboard!$B$3),"Past start—review",""))))</f>
        <v/>
      </c>
      <c r="Q184" s="21">
        <f>IF(COUNTA($A184:$P184)=0,"",IF($A184="","Missing reservation ID",IF(COUNTIF($A$5:$A$204,$A184)&gt;1,"Duplicate reservation ID",IF($B184="","Missing equipment ID",IF($D184="","Missing requester name",IF($F184="","Missing purpose",IF($G184="","Missing start date and time",IF($H184="","Missing end date and time",IF($H184&lt;=$G184,"Invalid time range",IF($J184="","Missing status",IF($L184="","Missing submitted date","Ready")))))))))))</f>
        <v/>
      </c>
    </row>
    <row r="185">
      <c r="A185" s="17" t="n"/>
      <c r="B185" s="17" t="n"/>
      <c r="C185" s="5">
        <f>IF($B185="","",IFERROR(INDEX(tblEquipment[Equipment Name],MATCH($B185,tblEquipment[Equipment ID],0)),"Equipment ID not found"))</f>
        <v/>
      </c>
      <c r="D185" s="17" t="n"/>
      <c r="E185" s="18" t="n"/>
      <c r="F185" s="18" t="n"/>
      <c r="G185" s="28" t="n"/>
      <c r="H185" s="28" t="n"/>
      <c r="I185" s="20">
        <f>IF(OR($G185="",$H185="",$H185&lt;=$G185),"",($H185-$G185)*24)</f>
        <v/>
      </c>
      <c r="J185" s="17" t="n"/>
      <c r="K185" s="17" t="n"/>
      <c r="L185" s="27" t="n"/>
      <c r="M185" s="18" t="n"/>
      <c r="N185" s="21">
        <f>IF(OR($A185="",$B185="",$G185="",$H185=""),"",IF($H185&lt;=$G185,"Invalid time",IF(SUMPRODUCT(($B$5:$B$204=$B185)*($G$5:$G$204&lt;$H185)*($H$5:$H$204&gt;$G185)*(ROW($A$5:$A$204)&lt;&gt;ROW())*($A$5:$A$204&lt;&gt;"")*($J$5:$J$204&lt;&gt;"Canceled")*($J$5:$J$204&lt;&gt;"Declined")*($J$5:$J$204&lt;&gt;"Completed"))&gt;0,"Conflict","Clear")))</f>
        <v/>
      </c>
      <c r="O185" s="21">
        <f>IF($B185="","",IFERROR(IF(INDEX(tblEquipment[Availability Status],MATCH($B185,tblEquipment[Equipment ID],0))&lt;&gt;"Available","Equipment unavailable",IF(OR($G185="",$H185=""),"",IF(AND(INDEX(tblEquipment[Maintenance Start],MATCH($B185,tblEquipment[Equipment ID],0))&lt;&gt;"",INDEX(tblEquipment[Maintenance End],MATCH($B185,tblEquipment[Equipment ID],0))&lt;&gt;"",$G185&lt;INDEX(tblEquipment[Maintenance End],MATCH($B185,tblEquipment[Equipment ID],0)),$H185&gt;INDEX(tblEquipment[Maintenance Start],MATCH($B185,tblEquipment[Equipment ID],0))),"Maintenance overlap","Available"))),"Equipment ID not found"))</f>
        <v/>
      </c>
      <c r="P185" s="21">
        <f>IF(OR($A185="",$G185="",$H185="",$J185="",Dashboard!$B$3=""),"",IF(AND($J185="Checked Out",$H185&lt;Dashboard!$B$3),"Overdue",IF(AND(OR($J185="Approved",$J185="Checked Out"),$G185&gt;=Dashboard!$B$3,$G185&lt;Dashboard!$B$3+2),"Starts by tomorrow",IF(AND($J185="Requested",$G185&lt;Dashboard!$B$3),"Past start—review",""))))</f>
        <v/>
      </c>
      <c r="Q185" s="21">
        <f>IF(COUNTA($A185:$P185)=0,"",IF($A185="","Missing reservation ID",IF(COUNTIF($A$5:$A$204,$A185)&gt;1,"Duplicate reservation ID",IF($B185="","Missing equipment ID",IF($D185="","Missing requester name",IF($F185="","Missing purpose",IF($G185="","Missing start date and time",IF($H185="","Missing end date and time",IF($H185&lt;=$G185,"Invalid time range",IF($J185="","Missing status",IF($L185="","Missing submitted date","Ready")))))))))))</f>
        <v/>
      </c>
    </row>
    <row r="186">
      <c r="A186" s="17" t="n"/>
      <c r="B186" s="17" t="n"/>
      <c r="C186" s="5">
        <f>IF($B186="","",IFERROR(INDEX(tblEquipment[Equipment Name],MATCH($B186,tblEquipment[Equipment ID],0)),"Equipment ID not found"))</f>
        <v/>
      </c>
      <c r="D186" s="17" t="n"/>
      <c r="E186" s="18" t="n"/>
      <c r="F186" s="18" t="n"/>
      <c r="G186" s="28" t="n"/>
      <c r="H186" s="28" t="n"/>
      <c r="I186" s="20">
        <f>IF(OR($G186="",$H186="",$H186&lt;=$G186),"",($H186-$G186)*24)</f>
        <v/>
      </c>
      <c r="J186" s="17" t="n"/>
      <c r="K186" s="17" t="n"/>
      <c r="L186" s="27" t="n"/>
      <c r="M186" s="18" t="n"/>
      <c r="N186" s="21">
        <f>IF(OR($A186="",$B186="",$G186="",$H186=""),"",IF($H186&lt;=$G186,"Invalid time",IF(SUMPRODUCT(($B$5:$B$204=$B186)*($G$5:$G$204&lt;$H186)*($H$5:$H$204&gt;$G186)*(ROW($A$5:$A$204)&lt;&gt;ROW())*($A$5:$A$204&lt;&gt;"")*($J$5:$J$204&lt;&gt;"Canceled")*($J$5:$J$204&lt;&gt;"Declined")*($J$5:$J$204&lt;&gt;"Completed"))&gt;0,"Conflict","Clear")))</f>
        <v/>
      </c>
      <c r="O186" s="21">
        <f>IF($B186="","",IFERROR(IF(INDEX(tblEquipment[Availability Status],MATCH($B186,tblEquipment[Equipment ID],0))&lt;&gt;"Available","Equipment unavailable",IF(OR($G186="",$H186=""),"",IF(AND(INDEX(tblEquipment[Maintenance Start],MATCH($B186,tblEquipment[Equipment ID],0))&lt;&gt;"",INDEX(tblEquipment[Maintenance End],MATCH($B186,tblEquipment[Equipment ID],0))&lt;&gt;"",$G186&lt;INDEX(tblEquipment[Maintenance End],MATCH($B186,tblEquipment[Equipment ID],0)),$H186&gt;INDEX(tblEquipment[Maintenance Start],MATCH($B186,tblEquipment[Equipment ID],0))),"Maintenance overlap","Available"))),"Equipment ID not found"))</f>
        <v/>
      </c>
      <c r="P186" s="21">
        <f>IF(OR($A186="",$G186="",$H186="",$J186="",Dashboard!$B$3=""),"",IF(AND($J186="Checked Out",$H186&lt;Dashboard!$B$3),"Overdue",IF(AND(OR($J186="Approved",$J186="Checked Out"),$G186&gt;=Dashboard!$B$3,$G186&lt;Dashboard!$B$3+2),"Starts by tomorrow",IF(AND($J186="Requested",$G186&lt;Dashboard!$B$3),"Past start—review",""))))</f>
        <v/>
      </c>
      <c r="Q186" s="21">
        <f>IF(COUNTA($A186:$P186)=0,"",IF($A186="","Missing reservation ID",IF(COUNTIF($A$5:$A$204,$A186)&gt;1,"Duplicate reservation ID",IF($B186="","Missing equipment ID",IF($D186="","Missing requester name",IF($F186="","Missing purpose",IF($G186="","Missing start date and time",IF($H186="","Missing end date and time",IF($H186&lt;=$G186,"Invalid time range",IF($J186="","Missing status",IF($L186="","Missing submitted date","Ready")))))))))))</f>
        <v/>
      </c>
    </row>
    <row r="187">
      <c r="A187" s="17" t="n"/>
      <c r="B187" s="17" t="n"/>
      <c r="C187" s="5">
        <f>IF($B187="","",IFERROR(INDEX(tblEquipment[Equipment Name],MATCH($B187,tblEquipment[Equipment ID],0)),"Equipment ID not found"))</f>
        <v/>
      </c>
      <c r="D187" s="17" t="n"/>
      <c r="E187" s="18" t="n"/>
      <c r="F187" s="18" t="n"/>
      <c r="G187" s="28" t="n"/>
      <c r="H187" s="28" t="n"/>
      <c r="I187" s="20">
        <f>IF(OR($G187="",$H187="",$H187&lt;=$G187),"",($H187-$G187)*24)</f>
        <v/>
      </c>
      <c r="J187" s="17" t="n"/>
      <c r="K187" s="17" t="n"/>
      <c r="L187" s="27" t="n"/>
      <c r="M187" s="18" t="n"/>
      <c r="N187" s="21">
        <f>IF(OR($A187="",$B187="",$G187="",$H187=""),"",IF($H187&lt;=$G187,"Invalid time",IF(SUMPRODUCT(($B$5:$B$204=$B187)*($G$5:$G$204&lt;$H187)*($H$5:$H$204&gt;$G187)*(ROW($A$5:$A$204)&lt;&gt;ROW())*($A$5:$A$204&lt;&gt;"")*($J$5:$J$204&lt;&gt;"Canceled")*($J$5:$J$204&lt;&gt;"Declined")*($J$5:$J$204&lt;&gt;"Completed"))&gt;0,"Conflict","Clear")))</f>
        <v/>
      </c>
      <c r="O187" s="21">
        <f>IF($B187="","",IFERROR(IF(INDEX(tblEquipment[Availability Status],MATCH($B187,tblEquipment[Equipment ID],0))&lt;&gt;"Available","Equipment unavailable",IF(OR($G187="",$H187=""),"",IF(AND(INDEX(tblEquipment[Maintenance Start],MATCH($B187,tblEquipment[Equipment ID],0))&lt;&gt;"",INDEX(tblEquipment[Maintenance End],MATCH($B187,tblEquipment[Equipment ID],0))&lt;&gt;"",$G187&lt;INDEX(tblEquipment[Maintenance End],MATCH($B187,tblEquipment[Equipment ID],0)),$H187&gt;INDEX(tblEquipment[Maintenance Start],MATCH($B187,tblEquipment[Equipment ID],0))),"Maintenance overlap","Available"))),"Equipment ID not found"))</f>
        <v/>
      </c>
      <c r="P187" s="21">
        <f>IF(OR($A187="",$G187="",$H187="",$J187="",Dashboard!$B$3=""),"",IF(AND($J187="Checked Out",$H187&lt;Dashboard!$B$3),"Overdue",IF(AND(OR($J187="Approved",$J187="Checked Out"),$G187&gt;=Dashboard!$B$3,$G187&lt;Dashboard!$B$3+2),"Starts by tomorrow",IF(AND($J187="Requested",$G187&lt;Dashboard!$B$3),"Past start—review",""))))</f>
        <v/>
      </c>
      <c r="Q187" s="21">
        <f>IF(COUNTA($A187:$P187)=0,"",IF($A187="","Missing reservation ID",IF(COUNTIF($A$5:$A$204,$A187)&gt;1,"Duplicate reservation ID",IF($B187="","Missing equipment ID",IF($D187="","Missing requester name",IF($F187="","Missing purpose",IF($G187="","Missing start date and time",IF($H187="","Missing end date and time",IF($H187&lt;=$G187,"Invalid time range",IF($J187="","Missing status",IF($L187="","Missing submitted date","Ready")))))))))))</f>
        <v/>
      </c>
    </row>
    <row r="188">
      <c r="A188" s="17" t="n"/>
      <c r="B188" s="17" t="n"/>
      <c r="C188" s="5">
        <f>IF($B188="","",IFERROR(INDEX(tblEquipment[Equipment Name],MATCH($B188,tblEquipment[Equipment ID],0)),"Equipment ID not found"))</f>
        <v/>
      </c>
      <c r="D188" s="17" t="n"/>
      <c r="E188" s="18" t="n"/>
      <c r="F188" s="18" t="n"/>
      <c r="G188" s="28" t="n"/>
      <c r="H188" s="28" t="n"/>
      <c r="I188" s="20">
        <f>IF(OR($G188="",$H188="",$H188&lt;=$G188),"",($H188-$G188)*24)</f>
        <v/>
      </c>
      <c r="J188" s="17" t="n"/>
      <c r="K188" s="17" t="n"/>
      <c r="L188" s="27" t="n"/>
      <c r="M188" s="18" t="n"/>
      <c r="N188" s="21">
        <f>IF(OR($A188="",$B188="",$G188="",$H188=""),"",IF($H188&lt;=$G188,"Invalid time",IF(SUMPRODUCT(($B$5:$B$204=$B188)*($G$5:$G$204&lt;$H188)*($H$5:$H$204&gt;$G188)*(ROW($A$5:$A$204)&lt;&gt;ROW())*($A$5:$A$204&lt;&gt;"")*($J$5:$J$204&lt;&gt;"Canceled")*($J$5:$J$204&lt;&gt;"Declined")*($J$5:$J$204&lt;&gt;"Completed"))&gt;0,"Conflict","Clear")))</f>
        <v/>
      </c>
      <c r="O188" s="21">
        <f>IF($B188="","",IFERROR(IF(INDEX(tblEquipment[Availability Status],MATCH($B188,tblEquipment[Equipment ID],0))&lt;&gt;"Available","Equipment unavailable",IF(OR($G188="",$H188=""),"",IF(AND(INDEX(tblEquipment[Maintenance Start],MATCH($B188,tblEquipment[Equipment ID],0))&lt;&gt;"",INDEX(tblEquipment[Maintenance End],MATCH($B188,tblEquipment[Equipment ID],0))&lt;&gt;"",$G188&lt;INDEX(tblEquipment[Maintenance End],MATCH($B188,tblEquipment[Equipment ID],0)),$H188&gt;INDEX(tblEquipment[Maintenance Start],MATCH($B188,tblEquipment[Equipment ID],0))),"Maintenance overlap","Available"))),"Equipment ID not found"))</f>
        <v/>
      </c>
      <c r="P188" s="21">
        <f>IF(OR($A188="",$G188="",$H188="",$J188="",Dashboard!$B$3=""),"",IF(AND($J188="Checked Out",$H188&lt;Dashboard!$B$3),"Overdue",IF(AND(OR($J188="Approved",$J188="Checked Out"),$G188&gt;=Dashboard!$B$3,$G188&lt;Dashboard!$B$3+2),"Starts by tomorrow",IF(AND($J188="Requested",$G188&lt;Dashboard!$B$3),"Past start—review",""))))</f>
        <v/>
      </c>
      <c r="Q188" s="21">
        <f>IF(COUNTA($A188:$P188)=0,"",IF($A188="","Missing reservation ID",IF(COUNTIF($A$5:$A$204,$A188)&gt;1,"Duplicate reservation ID",IF($B188="","Missing equipment ID",IF($D188="","Missing requester name",IF($F188="","Missing purpose",IF($G188="","Missing start date and time",IF($H188="","Missing end date and time",IF($H188&lt;=$G188,"Invalid time range",IF($J188="","Missing status",IF($L188="","Missing submitted date","Ready")))))))))))</f>
        <v/>
      </c>
    </row>
    <row r="189">
      <c r="A189" s="17" t="n"/>
      <c r="B189" s="17" t="n"/>
      <c r="C189" s="5">
        <f>IF($B189="","",IFERROR(INDEX(tblEquipment[Equipment Name],MATCH($B189,tblEquipment[Equipment ID],0)),"Equipment ID not found"))</f>
        <v/>
      </c>
      <c r="D189" s="17" t="n"/>
      <c r="E189" s="18" t="n"/>
      <c r="F189" s="18" t="n"/>
      <c r="G189" s="28" t="n"/>
      <c r="H189" s="28" t="n"/>
      <c r="I189" s="20">
        <f>IF(OR($G189="",$H189="",$H189&lt;=$G189),"",($H189-$G189)*24)</f>
        <v/>
      </c>
      <c r="J189" s="17" t="n"/>
      <c r="K189" s="17" t="n"/>
      <c r="L189" s="27" t="n"/>
      <c r="M189" s="18" t="n"/>
      <c r="N189" s="21">
        <f>IF(OR($A189="",$B189="",$G189="",$H189=""),"",IF($H189&lt;=$G189,"Invalid time",IF(SUMPRODUCT(($B$5:$B$204=$B189)*($G$5:$G$204&lt;$H189)*($H$5:$H$204&gt;$G189)*(ROW($A$5:$A$204)&lt;&gt;ROW())*($A$5:$A$204&lt;&gt;"")*($J$5:$J$204&lt;&gt;"Canceled")*($J$5:$J$204&lt;&gt;"Declined")*($J$5:$J$204&lt;&gt;"Completed"))&gt;0,"Conflict","Clear")))</f>
        <v/>
      </c>
      <c r="O189" s="21">
        <f>IF($B189="","",IFERROR(IF(INDEX(tblEquipment[Availability Status],MATCH($B189,tblEquipment[Equipment ID],0))&lt;&gt;"Available","Equipment unavailable",IF(OR($G189="",$H189=""),"",IF(AND(INDEX(tblEquipment[Maintenance Start],MATCH($B189,tblEquipment[Equipment ID],0))&lt;&gt;"",INDEX(tblEquipment[Maintenance End],MATCH($B189,tblEquipment[Equipment ID],0))&lt;&gt;"",$G189&lt;INDEX(tblEquipment[Maintenance End],MATCH($B189,tblEquipment[Equipment ID],0)),$H189&gt;INDEX(tblEquipment[Maintenance Start],MATCH($B189,tblEquipment[Equipment ID],0))),"Maintenance overlap","Available"))),"Equipment ID not found"))</f>
        <v/>
      </c>
      <c r="P189" s="21">
        <f>IF(OR($A189="",$G189="",$H189="",$J189="",Dashboard!$B$3=""),"",IF(AND($J189="Checked Out",$H189&lt;Dashboard!$B$3),"Overdue",IF(AND(OR($J189="Approved",$J189="Checked Out"),$G189&gt;=Dashboard!$B$3,$G189&lt;Dashboard!$B$3+2),"Starts by tomorrow",IF(AND($J189="Requested",$G189&lt;Dashboard!$B$3),"Past start—review",""))))</f>
        <v/>
      </c>
      <c r="Q189" s="21">
        <f>IF(COUNTA($A189:$P189)=0,"",IF($A189="","Missing reservation ID",IF(COUNTIF($A$5:$A$204,$A189)&gt;1,"Duplicate reservation ID",IF($B189="","Missing equipment ID",IF($D189="","Missing requester name",IF($F189="","Missing purpose",IF($G189="","Missing start date and time",IF($H189="","Missing end date and time",IF($H189&lt;=$G189,"Invalid time range",IF($J189="","Missing status",IF($L189="","Missing submitted date","Ready")))))))))))</f>
        <v/>
      </c>
    </row>
    <row r="190">
      <c r="A190" s="17" t="n"/>
      <c r="B190" s="17" t="n"/>
      <c r="C190" s="5">
        <f>IF($B190="","",IFERROR(INDEX(tblEquipment[Equipment Name],MATCH($B190,tblEquipment[Equipment ID],0)),"Equipment ID not found"))</f>
        <v/>
      </c>
      <c r="D190" s="17" t="n"/>
      <c r="E190" s="18" t="n"/>
      <c r="F190" s="18" t="n"/>
      <c r="G190" s="28" t="n"/>
      <c r="H190" s="28" t="n"/>
      <c r="I190" s="20">
        <f>IF(OR($G190="",$H190="",$H190&lt;=$G190),"",($H190-$G190)*24)</f>
        <v/>
      </c>
      <c r="J190" s="17" t="n"/>
      <c r="K190" s="17" t="n"/>
      <c r="L190" s="27" t="n"/>
      <c r="M190" s="18" t="n"/>
      <c r="N190" s="21">
        <f>IF(OR($A190="",$B190="",$G190="",$H190=""),"",IF($H190&lt;=$G190,"Invalid time",IF(SUMPRODUCT(($B$5:$B$204=$B190)*($G$5:$G$204&lt;$H190)*($H$5:$H$204&gt;$G190)*(ROW($A$5:$A$204)&lt;&gt;ROW())*($A$5:$A$204&lt;&gt;"")*($J$5:$J$204&lt;&gt;"Canceled")*($J$5:$J$204&lt;&gt;"Declined")*($J$5:$J$204&lt;&gt;"Completed"))&gt;0,"Conflict","Clear")))</f>
        <v/>
      </c>
      <c r="O190" s="21">
        <f>IF($B190="","",IFERROR(IF(INDEX(tblEquipment[Availability Status],MATCH($B190,tblEquipment[Equipment ID],0))&lt;&gt;"Available","Equipment unavailable",IF(OR($G190="",$H190=""),"",IF(AND(INDEX(tblEquipment[Maintenance Start],MATCH($B190,tblEquipment[Equipment ID],0))&lt;&gt;"",INDEX(tblEquipment[Maintenance End],MATCH($B190,tblEquipment[Equipment ID],0))&lt;&gt;"",$G190&lt;INDEX(tblEquipment[Maintenance End],MATCH($B190,tblEquipment[Equipment ID],0)),$H190&gt;INDEX(tblEquipment[Maintenance Start],MATCH($B190,tblEquipment[Equipment ID],0))),"Maintenance overlap","Available"))),"Equipment ID not found"))</f>
        <v/>
      </c>
      <c r="P190" s="21">
        <f>IF(OR($A190="",$G190="",$H190="",$J190="",Dashboard!$B$3=""),"",IF(AND($J190="Checked Out",$H190&lt;Dashboard!$B$3),"Overdue",IF(AND(OR($J190="Approved",$J190="Checked Out"),$G190&gt;=Dashboard!$B$3,$G190&lt;Dashboard!$B$3+2),"Starts by tomorrow",IF(AND($J190="Requested",$G190&lt;Dashboard!$B$3),"Past start—review",""))))</f>
        <v/>
      </c>
      <c r="Q190" s="21">
        <f>IF(COUNTA($A190:$P190)=0,"",IF($A190="","Missing reservation ID",IF(COUNTIF($A$5:$A$204,$A190)&gt;1,"Duplicate reservation ID",IF($B190="","Missing equipment ID",IF($D190="","Missing requester name",IF($F190="","Missing purpose",IF($G190="","Missing start date and time",IF($H190="","Missing end date and time",IF($H190&lt;=$G190,"Invalid time range",IF($J190="","Missing status",IF($L190="","Missing submitted date","Ready")))))))))))</f>
        <v/>
      </c>
    </row>
    <row r="191">
      <c r="A191" s="17" t="n"/>
      <c r="B191" s="17" t="n"/>
      <c r="C191" s="5">
        <f>IF($B191="","",IFERROR(INDEX(tblEquipment[Equipment Name],MATCH($B191,tblEquipment[Equipment ID],0)),"Equipment ID not found"))</f>
        <v/>
      </c>
      <c r="D191" s="17" t="n"/>
      <c r="E191" s="18" t="n"/>
      <c r="F191" s="18" t="n"/>
      <c r="G191" s="28" t="n"/>
      <c r="H191" s="28" t="n"/>
      <c r="I191" s="20">
        <f>IF(OR($G191="",$H191="",$H191&lt;=$G191),"",($H191-$G191)*24)</f>
        <v/>
      </c>
      <c r="J191" s="17" t="n"/>
      <c r="K191" s="17" t="n"/>
      <c r="L191" s="27" t="n"/>
      <c r="M191" s="18" t="n"/>
      <c r="N191" s="21">
        <f>IF(OR($A191="",$B191="",$G191="",$H191=""),"",IF($H191&lt;=$G191,"Invalid time",IF(SUMPRODUCT(($B$5:$B$204=$B191)*($G$5:$G$204&lt;$H191)*($H$5:$H$204&gt;$G191)*(ROW($A$5:$A$204)&lt;&gt;ROW())*($A$5:$A$204&lt;&gt;"")*($J$5:$J$204&lt;&gt;"Canceled")*($J$5:$J$204&lt;&gt;"Declined")*($J$5:$J$204&lt;&gt;"Completed"))&gt;0,"Conflict","Clear")))</f>
        <v/>
      </c>
      <c r="O191" s="21">
        <f>IF($B191="","",IFERROR(IF(INDEX(tblEquipment[Availability Status],MATCH($B191,tblEquipment[Equipment ID],0))&lt;&gt;"Available","Equipment unavailable",IF(OR($G191="",$H191=""),"",IF(AND(INDEX(tblEquipment[Maintenance Start],MATCH($B191,tblEquipment[Equipment ID],0))&lt;&gt;"",INDEX(tblEquipment[Maintenance End],MATCH($B191,tblEquipment[Equipment ID],0))&lt;&gt;"",$G191&lt;INDEX(tblEquipment[Maintenance End],MATCH($B191,tblEquipment[Equipment ID],0)),$H191&gt;INDEX(tblEquipment[Maintenance Start],MATCH($B191,tblEquipment[Equipment ID],0))),"Maintenance overlap","Available"))),"Equipment ID not found"))</f>
        <v/>
      </c>
      <c r="P191" s="21">
        <f>IF(OR($A191="",$G191="",$H191="",$J191="",Dashboard!$B$3=""),"",IF(AND($J191="Checked Out",$H191&lt;Dashboard!$B$3),"Overdue",IF(AND(OR($J191="Approved",$J191="Checked Out"),$G191&gt;=Dashboard!$B$3,$G191&lt;Dashboard!$B$3+2),"Starts by tomorrow",IF(AND($J191="Requested",$G191&lt;Dashboard!$B$3),"Past start—review",""))))</f>
        <v/>
      </c>
      <c r="Q191" s="21">
        <f>IF(COUNTA($A191:$P191)=0,"",IF($A191="","Missing reservation ID",IF(COUNTIF($A$5:$A$204,$A191)&gt;1,"Duplicate reservation ID",IF($B191="","Missing equipment ID",IF($D191="","Missing requester name",IF($F191="","Missing purpose",IF($G191="","Missing start date and time",IF($H191="","Missing end date and time",IF($H191&lt;=$G191,"Invalid time range",IF($J191="","Missing status",IF($L191="","Missing submitted date","Ready")))))))))))</f>
        <v/>
      </c>
    </row>
    <row r="192">
      <c r="A192" s="17" t="n"/>
      <c r="B192" s="17" t="n"/>
      <c r="C192" s="5">
        <f>IF($B192="","",IFERROR(INDEX(tblEquipment[Equipment Name],MATCH($B192,tblEquipment[Equipment ID],0)),"Equipment ID not found"))</f>
        <v/>
      </c>
      <c r="D192" s="17" t="n"/>
      <c r="E192" s="18" t="n"/>
      <c r="F192" s="18" t="n"/>
      <c r="G192" s="28" t="n"/>
      <c r="H192" s="28" t="n"/>
      <c r="I192" s="20">
        <f>IF(OR($G192="",$H192="",$H192&lt;=$G192),"",($H192-$G192)*24)</f>
        <v/>
      </c>
      <c r="J192" s="17" t="n"/>
      <c r="K192" s="17" t="n"/>
      <c r="L192" s="27" t="n"/>
      <c r="M192" s="18" t="n"/>
      <c r="N192" s="21">
        <f>IF(OR($A192="",$B192="",$G192="",$H192=""),"",IF($H192&lt;=$G192,"Invalid time",IF(SUMPRODUCT(($B$5:$B$204=$B192)*($G$5:$G$204&lt;$H192)*($H$5:$H$204&gt;$G192)*(ROW($A$5:$A$204)&lt;&gt;ROW())*($A$5:$A$204&lt;&gt;"")*($J$5:$J$204&lt;&gt;"Canceled")*($J$5:$J$204&lt;&gt;"Declined")*($J$5:$J$204&lt;&gt;"Completed"))&gt;0,"Conflict","Clear")))</f>
        <v/>
      </c>
      <c r="O192" s="21">
        <f>IF($B192="","",IFERROR(IF(INDEX(tblEquipment[Availability Status],MATCH($B192,tblEquipment[Equipment ID],0))&lt;&gt;"Available","Equipment unavailable",IF(OR($G192="",$H192=""),"",IF(AND(INDEX(tblEquipment[Maintenance Start],MATCH($B192,tblEquipment[Equipment ID],0))&lt;&gt;"",INDEX(tblEquipment[Maintenance End],MATCH($B192,tblEquipment[Equipment ID],0))&lt;&gt;"",$G192&lt;INDEX(tblEquipment[Maintenance End],MATCH($B192,tblEquipment[Equipment ID],0)),$H192&gt;INDEX(tblEquipment[Maintenance Start],MATCH($B192,tblEquipment[Equipment ID],0))),"Maintenance overlap","Available"))),"Equipment ID not found"))</f>
        <v/>
      </c>
      <c r="P192" s="21">
        <f>IF(OR($A192="",$G192="",$H192="",$J192="",Dashboard!$B$3=""),"",IF(AND($J192="Checked Out",$H192&lt;Dashboard!$B$3),"Overdue",IF(AND(OR($J192="Approved",$J192="Checked Out"),$G192&gt;=Dashboard!$B$3,$G192&lt;Dashboard!$B$3+2),"Starts by tomorrow",IF(AND($J192="Requested",$G192&lt;Dashboard!$B$3),"Past start—review",""))))</f>
        <v/>
      </c>
      <c r="Q192" s="21">
        <f>IF(COUNTA($A192:$P192)=0,"",IF($A192="","Missing reservation ID",IF(COUNTIF($A$5:$A$204,$A192)&gt;1,"Duplicate reservation ID",IF($B192="","Missing equipment ID",IF($D192="","Missing requester name",IF($F192="","Missing purpose",IF($G192="","Missing start date and time",IF($H192="","Missing end date and time",IF($H192&lt;=$G192,"Invalid time range",IF($J192="","Missing status",IF($L192="","Missing submitted date","Ready")))))))))))</f>
        <v/>
      </c>
    </row>
    <row r="193">
      <c r="A193" s="17" t="n"/>
      <c r="B193" s="17" t="n"/>
      <c r="C193" s="5">
        <f>IF($B193="","",IFERROR(INDEX(tblEquipment[Equipment Name],MATCH($B193,tblEquipment[Equipment ID],0)),"Equipment ID not found"))</f>
        <v/>
      </c>
      <c r="D193" s="17" t="n"/>
      <c r="E193" s="18" t="n"/>
      <c r="F193" s="18" t="n"/>
      <c r="G193" s="28" t="n"/>
      <c r="H193" s="28" t="n"/>
      <c r="I193" s="20">
        <f>IF(OR($G193="",$H193="",$H193&lt;=$G193),"",($H193-$G193)*24)</f>
        <v/>
      </c>
      <c r="J193" s="17" t="n"/>
      <c r="K193" s="17" t="n"/>
      <c r="L193" s="27" t="n"/>
      <c r="M193" s="18" t="n"/>
      <c r="N193" s="21">
        <f>IF(OR($A193="",$B193="",$G193="",$H193=""),"",IF($H193&lt;=$G193,"Invalid time",IF(SUMPRODUCT(($B$5:$B$204=$B193)*($G$5:$G$204&lt;$H193)*($H$5:$H$204&gt;$G193)*(ROW($A$5:$A$204)&lt;&gt;ROW())*($A$5:$A$204&lt;&gt;"")*($J$5:$J$204&lt;&gt;"Canceled")*($J$5:$J$204&lt;&gt;"Declined")*($J$5:$J$204&lt;&gt;"Completed"))&gt;0,"Conflict","Clear")))</f>
        <v/>
      </c>
      <c r="O193" s="21">
        <f>IF($B193="","",IFERROR(IF(INDEX(tblEquipment[Availability Status],MATCH($B193,tblEquipment[Equipment ID],0))&lt;&gt;"Available","Equipment unavailable",IF(OR($G193="",$H193=""),"",IF(AND(INDEX(tblEquipment[Maintenance Start],MATCH($B193,tblEquipment[Equipment ID],0))&lt;&gt;"",INDEX(tblEquipment[Maintenance End],MATCH($B193,tblEquipment[Equipment ID],0))&lt;&gt;"",$G193&lt;INDEX(tblEquipment[Maintenance End],MATCH($B193,tblEquipment[Equipment ID],0)),$H193&gt;INDEX(tblEquipment[Maintenance Start],MATCH($B193,tblEquipment[Equipment ID],0))),"Maintenance overlap","Available"))),"Equipment ID not found"))</f>
        <v/>
      </c>
      <c r="P193" s="21">
        <f>IF(OR($A193="",$G193="",$H193="",$J193="",Dashboard!$B$3=""),"",IF(AND($J193="Checked Out",$H193&lt;Dashboard!$B$3),"Overdue",IF(AND(OR($J193="Approved",$J193="Checked Out"),$G193&gt;=Dashboard!$B$3,$G193&lt;Dashboard!$B$3+2),"Starts by tomorrow",IF(AND($J193="Requested",$G193&lt;Dashboard!$B$3),"Past start—review",""))))</f>
        <v/>
      </c>
      <c r="Q193" s="21">
        <f>IF(COUNTA($A193:$P193)=0,"",IF($A193="","Missing reservation ID",IF(COUNTIF($A$5:$A$204,$A193)&gt;1,"Duplicate reservation ID",IF($B193="","Missing equipment ID",IF($D193="","Missing requester name",IF($F193="","Missing purpose",IF($G193="","Missing start date and time",IF($H193="","Missing end date and time",IF($H193&lt;=$G193,"Invalid time range",IF($J193="","Missing status",IF($L193="","Missing submitted date","Ready")))))))))))</f>
        <v/>
      </c>
    </row>
    <row r="194">
      <c r="A194" s="17" t="n"/>
      <c r="B194" s="17" t="n"/>
      <c r="C194" s="5">
        <f>IF($B194="","",IFERROR(INDEX(tblEquipment[Equipment Name],MATCH($B194,tblEquipment[Equipment ID],0)),"Equipment ID not found"))</f>
        <v/>
      </c>
      <c r="D194" s="17" t="n"/>
      <c r="E194" s="18" t="n"/>
      <c r="F194" s="18" t="n"/>
      <c r="G194" s="28" t="n"/>
      <c r="H194" s="28" t="n"/>
      <c r="I194" s="20">
        <f>IF(OR($G194="",$H194="",$H194&lt;=$G194),"",($H194-$G194)*24)</f>
        <v/>
      </c>
      <c r="J194" s="17" t="n"/>
      <c r="K194" s="17" t="n"/>
      <c r="L194" s="27" t="n"/>
      <c r="M194" s="18" t="n"/>
      <c r="N194" s="21">
        <f>IF(OR($A194="",$B194="",$G194="",$H194=""),"",IF($H194&lt;=$G194,"Invalid time",IF(SUMPRODUCT(($B$5:$B$204=$B194)*($G$5:$G$204&lt;$H194)*($H$5:$H$204&gt;$G194)*(ROW($A$5:$A$204)&lt;&gt;ROW())*($A$5:$A$204&lt;&gt;"")*($J$5:$J$204&lt;&gt;"Canceled")*($J$5:$J$204&lt;&gt;"Declined")*($J$5:$J$204&lt;&gt;"Completed"))&gt;0,"Conflict","Clear")))</f>
        <v/>
      </c>
      <c r="O194" s="21">
        <f>IF($B194="","",IFERROR(IF(INDEX(tblEquipment[Availability Status],MATCH($B194,tblEquipment[Equipment ID],0))&lt;&gt;"Available","Equipment unavailable",IF(OR($G194="",$H194=""),"",IF(AND(INDEX(tblEquipment[Maintenance Start],MATCH($B194,tblEquipment[Equipment ID],0))&lt;&gt;"",INDEX(tblEquipment[Maintenance End],MATCH($B194,tblEquipment[Equipment ID],0))&lt;&gt;"",$G194&lt;INDEX(tblEquipment[Maintenance End],MATCH($B194,tblEquipment[Equipment ID],0)),$H194&gt;INDEX(tblEquipment[Maintenance Start],MATCH($B194,tblEquipment[Equipment ID],0))),"Maintenance overlap","Available"))),"Equipment ID not found"))</f>
        <v/>
      </c>
      <c r="P194" s="21">
        <f>IF(OR($A194="",$G194="",$H194="",$J194="",Dashboard!$B$3=""),"",IF(AND($J194="Checked Out",$H194&lt;Dashboard!$B$3),"Overdue",IF(AND(OR($J194="Approved",$J194="Checked Out"),$G194&gt;=Dashboard!$B$3,$G194&lt;Dashboard!$B$3+2),"Starts by tomorrow",IF(AND($J194="Requested",$G194&lt;Dashboard!$B$3),"Past start—review",""))))</f>
        <v/>
      </c>
      <c r="Q194" s="21">
        <f>IF(COUNTA($A194:$P194)=0,"",IF($A194="","Missing reservation ID",IF(COUNTIF($A$5:$A$204,$A194)&gt;1,"Duplicate reservation ID",IF($B194="","Missing equipment ID",IF($D194="","Missing requester name",IF($F194="","Missing purpose",IF($G194="","Missing start date and time",IF($H194="","Missing end date and time",IF($H194&lt;=$G194,"Invalid time range",IF($J194="","Missing status",IF($L194="","Missing submitted date","Ready")))))))))))</f>
        <v/>
      </c>
    </row>
    <row r="195">
      <c r="A195" s="17" t="n"/>
      <c r="B195" s="17" t="n"/>
      <c r="C195" s="5">
        <f>IF($B195="","",IFERROR(INDEX(tblEquipment[Equipment Name],MATCH($B195,tblEquipment[Equipment ID],0)),"Equipment ID not found"))</f>
        <v/>
      </c>
      <c r="D195" s="17" t="n"/>
      <c r="E195" s="18" t="n"/>
      <c r="F195" s="18" t="n"/>
      <c r="G195" s="28" t="n"/>
      <c r="H195" s="28" t="n"/>
      <c r="I195" s="20">
        <f>IF(OR($G195="",$H195="",$H195&lt;=$G195),"",($H195-$G195)*24)</f>
        <v/>
      </c>
      <c r="J195" s="17" t="n"/>
      <c r="K195" s="17" t="n"/>
      <c r="L195" s="27" t="n"/>
      <c r="M195" s="18" t="n"/>
      <c r="N195" s="21">
        <f>IF(OR($A195="",$B195="",$G195="",$H195=""),"",IF($H195&lt;=$G195,"Invalid time",IF(SUMPRODUCT(($B$5:$B$204=$B195)*($G$5:$G$204&lt;$H195)*($H$5:$H$204&gt;$G195)*(ROW($A$5:$A$204)&lt;&gt;ROW())*($A$5:$A$204&lt;&gt;"")*($J$5:$J$204&lt;&gt;"Canceled")*($J$5:$J$204&lt;&gt;"Declined")*($J$5:$J$204&lt;&gt;"Completed"))&gt;0,"Conflict","Clear")))</f>
        <v/>
      </c>
      <c r="O195" s="21">
        <f>IF($B195="","",IFERROR(IF(INDEX(tblEquipment[Availability Status],MATCH($B195,tblEquipment[Equipment ID],0))&lt;&gt;"Available","Equipment unavailable",IF(OR($G195="",$H195=""),"",IF(AND(INDEX(tblEquipment[Maintenance Start],MATCH($B195,tblEquipment[Equipment ID],0))&lt;&gt;"",INDEX(tblEquipment[Maintenance End],MATCH($B195,tblEquipment[Equipment ID],0))&lt;&gt;"",$G195&lt;INDEX(tblEquipment[Maintenance End],MATCH($B195,tblEquipment[Equipment ID],0)),$H195&gt;INDEX(tblEquipment[Maintenance Start],MATCH($B195,tblEquipment[Equipment ID],0))),"Maintenance overlap","Available"))),"Equipment ID not found"))</f>
        <v/>
      </c>
      <c r="P195" s="21">
        <f>IF(OR($A195="",$G195="",$H195="",$J195="",Dashboard!$B$3=""),"",IF(AND($J195="Checked Out",$H195&lt;Dashboard!$B$3),"Overdue",IF(AND(OR($J195="Approved",$J195="Checked Out"),$G195&gt;=Dashboard!$B$3,$G195&lt;Dashboard!$B$3+2),"Starts by tomorrow",IF(AND($J195="Requested",$G195&lt;Dashboard!$B$3),"Past start—review",""))))</f>
        <v/>
      </c>
      <c r="Q195" s="21">
        <f>IF(COUNTA($A195:$P195)=0,"",IF($A195="","Missing reservation ID",IF(COUNTIF($A$5:$A$204,$A195)&gt;1,"Duplicate reservation ID",IF($B195="","Missing equipment ID",IF($D195="","Missing requester name",IF($F195="","Missing purpose",IF($G195="","Missing start date and time",IF($H195="","Missing end date and time",IF($H195&lt;=$G195,"Invalid time range",IF($J195="","Missing status",IF($L195="","Missing submitted date","Ready")))))))))))</f>
        <v/>
      </c>
    </row>
    <row r="196">
      <c r="A196" s="17" t="n"/>
      <c r="B196" s="17" t="n"/>
      <c r="C196" s="5">
        <f>IF($B196="","",IFERROR(INDEX(tblEquipment[Equipment Name],MATCH($B196,tblEquipment[Equipment ID],0)),"Equipment ID not found"))</f>
        <v/>
      </c>
      <c r="D196" s="17" t="n"/>
      <c r="E196" s="18" t="n"/>
      <c r="F196" s="18" t="n"/>
      <c r="G196" s="28" t="n"/>
      <c r="H196" s="28" t="n"/>
      <c r="I196" s="20">
        <f>IF(OR($G196="",$H196="",$H196&lt;=$G196),"",($H196-$G196)*24)</f>
        <v/>
      </c>
      <c r="J196" s="17" t="n"/>
      <c r="K196" s="17" t="n"/>
      <c r="L196" s="27" t="n"/>
      <c r="M196" s="18" t="n"/>
      <c r="N196" s="21">
        <f>IF(OR($A196="",$B196="",$G196="",$H196=""),"",IF($H196&lt;=$G196,"Invalid time",IF(SUMPRODUCT(($B$5:$B$204=$B196)*($G$5:$G$204&lt;$H196)*($H$5:$H$204&gt;$G196)*(ROW($A$5:$A$204)&lt;&gt;ROW())*($A$5:$A$204&lt;&gt;"")*($J$5:$J$204&lt;&gt;"Canceled")*($J$5:$J$204&lt;&gt;"Declined")*($J$5:$J$204&lt;&gt;"Completed"))&gt;0,"Conflict","Clear")))</f>
        <v/>
      </c>
      <c r="O196" s="21">
        <f>IF($B196="","",IFERROR(IF(INDEX(tblEquipment[Availability Status],MATCH($B196,tblEquipment[Equipment ID],0))&lt;&gt;"Available","Equipment unavailable",IF(OR($G196="",$H196=""),"",IF(AND(INDEX(tblEquipment[Maintenance Start],MATCH($B196,tblEquipment[Equipment ID],0))&lt;&gt;"",INDEX(tblEquipment[Maintenance End],MATCH($B196,tblEquipment[Equipment ID],0))&lt;&gt;"",$G196&lt;INDEX(tblEquipment[Maintenance End],MATCH($B196,tblEquipment[Equipment ID],0)),$H196&gt;INDEX(tblEquipment[Maintenance Start],MATCH($B196,tblEquipment[Equipment ID],0))),"Maintenance overlap","Available"))),"Equipment ID not found"))</f>
        <v/>
      </c>
      <c r="P196" s="21">
        <f>IF(OR($A196="",$G196="",$H196="",$J196="",Dashboard!$B$3=""),"",IF(AND($J196="Checked Out",$H196&lt;Dashboard!$B$3),"Overdue",IF(AND(OR($J196="Approved",$J196="Checked Out"),$G196&gt;=Dashboard!$B$3,$G196&lt;Dashboard!$B$3+2),"Starts by tomorrow",IF(AND($J196="Requested",$G196&lt;Dashboard!$B$3),"Past start—review",""))))</f>
        <v/>
      </c>
      <c r="Q196" s="21">
        <f>IF(COUNTA($A196:$P196)=0,"",IF($A196="","Missing reservation ID",IF(COUNTIF($A$5:$A$204,$A196)&gt;1,"Duplicate reservation ID",IF($B196="","Missing equipment ID",IF($D196="","Missing requester name",IF($F196="","Missing purpose",IF($G196="","Missing start date and time",IF($H196="","Missing end date and time",IF($H196&lt;=$G196,"Invalid time range",IF($J196="","Missing status",IF($L196="","Missing submitted date","Ready")))))))))))</f>
        <v/>
      </c>
    </row>
    <row r="197">
      <c r="A197" s="17" t="n"/>
      <c r="B197" s="17" t="n"/>
      <c r="C197" s="5">
        <f>IF($B197="","",IFERROR(INDEX(tblEquipment[Equipment Name],MATCH($B197,tblEquipment[Equipment ID],0)),"Equipment ID not found"))</f>
        <v/>
      </c>
      <c r="D197" s="17" t="n"/>
      <c r="E197" s="18" t="n"/>
      <c r="F197" s="18" t="n"/>
      <c r="G197" s="28" t="n"/>
      <c r="H197" s="28" t="n"/>
      <c r="I197" s="20">
        <f>IF(OR($G197="",$H197="",$H197&lt;=$G197),"",($H197-$G197)*24)</f>
        <v/>
      </c>
      <c r="J197" s="17" t="n"/>
      <c r="K197" s="17" t="n"/>
      <c r="L197" s="27" t="n"/>
      <c r="M197" s="18" t="n"/>
      <c r="N197" s="21">
        <f>IF(OR($A197="",$B197="",$G197="",$H197=""),"",IF($H197&lt;=$G197,"Invalid time",IF(SUMPRODUCT(($B$5:$B$204=$B197)*($G$5:$G$204&lt;$H197)*($H$5:$H$204&gt;$G197)*(ROW($A$5:$A$204)&lt;&gt;ROW())*($A$5:$A$204&lt;&gt;"")*($J$5:$J$204&lt;&gt;"Canceled")*($J$5:$J$204&lt;&gt;"Declined")*($J$5:$J$204&lt;&gt;"Completed"))&gt;0,"Conflict","Clear")))</f>
        <v/>
      </c>
      <c r="O197" s="21">
        <f>IF($B197="","",IFERROR(IF(INDEX(tblEquipment[Availability Status],MATCH($B197,tblEquipment[Equipment ID],0))&lt;&gt;"Available","Equipment unavailable",IF(OR($G197="",$H197=""),"",IF(AND(INDEX(tblEquipment[Maintenance Start],MATCH($B197,tblEquipment[Equipment ID],0))&lt;&gt;"",INDEX(tblEquipment[Maintenance End],MATCH($B197,tblEquipment[Equipment ID],0))&lt;&gt;"",$G197&lt;INDEX(tblEquipment[Maintenance End],MATCH($B197,tblEquipment[Equipment ID],0)),$H197&gt;INDEX(tblEquipment[Maintenance Start],MATCH($B197,tblEquipment[Equipment ID],0))),"Maintenance overlap","Available"))),"Equipment ID not found"))</f>
        <v/>
      </c>
      <c r="P197" s="21">
        <f>IF(OR($A197="",$G197="",$H197="",$J197="",Dashboard!$B$3=""),"",IF(AND($J197="Checked Out",$H197&lt;Dashboard!$B$3),"Overdue",IF(AND(OR($J197="Approved",$J197="Checked Out"),$G197&gt;=Dashboard!$B$3,$G197&lt;Dashboard!$B$3+2),"Starts by tomorrow",IF(AND($J197="Requested",$G197&lt;Dashboard!$B$3),"Past start—review",""))))</f>
        <v/>
      </c>
      <c r="Q197" s="21">
        <f>IF(COUNTA($A197:$P197)=0,"",IF($A197="","Missing reservation ID",IF(COUNTIF($A$5:$A$204,$A197)&gt;1,"Duplicate reservation ID",IF($B197="","Missing equipment ID",IF($D197="","Missing requester name",IF($F197="","Missing purpose",IF($G197="","Missing start date and time",IF($H197="","Missing end date and time",IF($H197&lt;=$G197,"Invalid time range",IF($J197="","Missing status",IF($L197="","Missing submitted date","Ready")))))))))))</f>
        <v/>
      </c>
    </row>
    <row r="198">
      <c r="A198" s="17" t="n"/>
      <c r="B198" s="17" t="n"/>
      <c r="C198" s="5">
        <f>IF($B198="","",IFERROR(INDEX(tblEquipment[Equipment Name],MATCH($B198,tblEquipment[Equipment ID],0)),"Equipment ID not found"))</f>
        <v/>
      </c>
      <c r="D198" s="17" t="n"/>
      <c r="E198" s="18" t="n"/>
      <c r="F198" s="18" t="n"/>
      <c r="G198" s="28" t="n"/>
      <c r="H198" s="28" t="n"/>
      <c r="I198" s="20">
        <f>IF(OR($G198="",$H198="",$H198&lt;=$G198),"",($H198-$G198)*24)</f>
        <v/>
      </c>
      <c r="J198" s="17" t="n"/>
      <c r="K198" s="17" t="n"/>
      <c r="L198" s="27" t="n"/>
      <c r="M198" s="18" t="n"/>
      <c r="N198" s="21">
        <f>IF(OR($A198="",$B198="",$G198="",$H198=""),"",IF($H198&lt;=$G198,"Invalid time",IF(SUMPRODUCT(($B$5:$B$204=$B198)*($G$5:$G$204&lt;$H198)*($H$5:$H$204&gt;$G198)*(ROW($A$5:$A$204)&lt;&gt;ROW())*($A$5:$A$204&lt;&gt;"")*($J$5:$J$204&lt;&gt;"Canceled")*($J$5:$J$204&lt;&gt;"Declined")*($J$5:$J$204&lt;&gt;"Completed"))&gt;0,"Conflict","Clear")))</f>
        <v/>
      </c>
      <c r="O198" s="21">
        <f>IF($B198="","",IFERROR(IF(INDEX(tblEquipment[Availability Status],MATCH($B198,tblEquipment[Equipment ID],0))&lt;&gt;"Available","Equipment unavailable",IF(OR($G198="",$H198=""),"",IF(AND(INDEX(tblEquipment[Maintenance Start],MATCH($B198,tblEquipment[Equipment ID],0))&lt;&gt;"",INDEX(tblEquipment[Maintenance End],MATCH($B198,tblEquipment[Equipment ID],0))&lt;&gt;"",$G198&lt;INDEX(tblEquipment[Maintenance End],MATCH($B198,tblEquipment[Equipment ID],0)),$H198&gt;INDEX(tblEquipment[Maintenance Start],MATCH($B198,tblEquipment[Equipment ID],0))),"Maintenance overlap","Available"))),"Equipment ID not found"))</f>
        <v/>
      </c>
      <c r="P198" s="21">
        <f>IF(OR($A198="",$G198="",$H198="",$J198="",Dashboard!$B$3=""),"",IF(AND($J198="Checked Out",$H198&lt;Dashboard!$B$3),"Overdue",IF(AND(OR($J198="Approved",$J198="Checked Out"),$G198&gt;=Dashboard!$B$3,$G198&lt;Dashboard!$B$3+2),"Starts by tomorrow",IF(AND($J198="Requested",$G198&lt;Dashboard!$B$3),"Past start—review",""))))</f>
        <v/>
      </c>
      <c r="Q198" s="21">
        <f>IF(COUNTA($A198:$P198)=0,"",IF($A198="","Missing reservation ID",IF(COUNTIF($A$5:$A$204,$A198)&gt;1,"Duplicate reservation ID",IF($B198="","Missing equipment ID",IF($D198="","Missing requester name",IF($F198="","Missing purpose",IF($G198="","Missing start date and time",IF($H198="","Missing end date and time",IF($H198&lt;=$G198,"Invalid time range",IF($J198="","Missing status",IF($L198="","Missing submitted date","Ready")))))))))))</f>
        <v/>
      </c>
    </row>
    <row r="199">
      <c r="A199" s="17" t="n"/>
      <c r="B199" s="17" t="n"/>
      <c r="C199" s="5">
        <f>IF($B199="","",IFERROR(INDEX(tblEquipment[Equipment Name],MATCH($B199,tblEquipment[Equipment ID],0)),"Equipment ID not found"))</f>
        <v/>
      </c>
      <c r="D199" s="17" t="n"/>
      <c r="E199" s="18" t="n"/>
      <c r="F199" s="18" t="n"/>
      <c r="G199" s="28" t="n"/>
      <c r="H199" s="28" t="n"/>
      <c r="I199" s="20">
        <f>IF(OR($G199="",$H199="",$H199&lt;=$G199),"",($H199-$G199)*24)</f>
        <v/>
      </c>
      <c r="J199" s="17" t="n"/>
      <c r="K199" s="17" t="n"/>
      <c r="L199" s="27" t="n"/>
      <c r="M199" s="18" t="n"/>
      <c r="N199" s="21">
        <f>IF(OR($A199="",$B199="",$G199="",$H199=""),"",IF($H199&lt;=$G199,"Invalid time",IF(SUMPRODUCT(($B$5:$B$204=$B199)*($G$5:$G$204&lt;$H199)*($H$5:$H$204&gt;$G199)*(ROW($A$5:$A$204)&lt;&gt;ROW())*($A$5:$A$204&lt;&gt;"")*($J$5:$J$204&lt;&gt;"Canceled")*($J$5:$J$204&lt;&gt;"Declined")*($J$5:$J$204&lt;&gt;"Completed"))&gt;0,"Conflict","Clear")))</f>
        <v/>
      </c>
      <c r="O199" s="21">
        <f>IF($B199="","",IFERROR(IF(INDEX(tblEquipment[Availability Status],MATCH($B199,tblEquipment[Equipment ID],0))&lt;&gt;"Available","Equipment unavailable",IF(OR($G199="",$H199=""),"",IF(AND(INDEX(tblEquipment[Maintenance Start],MATCH($B199,tblEquipment[Equipment ID],0))&lt;&gt;"",INDEX(tblEquipment[Maintenance End],MATCH($B199,tblEquipment[Equipment ID],0))&lt;&gt;"",$G199&lt;INDEX(tblEquipment[Maintenance End],MATCH($B199,tblEquipment[Equipment ID],0)),$H199&gt;INDEX(tblEquipment[Maintenance Start],MATCH($B199,tblEquipment[Equipment ID],0))),"Maintenance overlap","Available"))),"Equipment ID not found"))</f>
        <v/>
      </c>
      <c r="P199" s="21">
        <f>IF(OR($A199="",$G199="",$H199="",$J199="",Dashboard!$B$3=""),"",IF(AND($J199="Checked Out",$H199&lt;Dashboard!$B$3),"Overdue",IF(AND(OR($J199="Approved",$J199="Checked Out"),$G199&gt;=Dashboard!$B$3,$G199&lt;Dashboard!$B$3+2),"Starts by tomorrow",IF(AND($J199="Requested",$G199&lt;Dashboard!$B$3),"Past start—review",""))))</f>
        <v/>
      </c>
      <c r="Q199" s="21">
        <f>IF(COUNTA($A199:$P199)=0,"",IF($A199="","Missing reservation ID",IF(COUNTIF($A$5:$A$204,$A199)&gt;1,"Duplicate reservation ID",IF($B199="","Missing equipment ID",IF($D199="","Missing requester name",IF($F199="","Missing purpose",IF($G199="","Missing start date and time",IF($H199="","Missing end date and time",IF($H199&lt;=$G199,"Invalid time range",IF($J199="","Missing status",IF($L199="","Missing submitted date","Ready")))))))))))</f>
        <v/>
      </c>
    </row>
    <row r="200">
      <c r="A200" s="17" t="n"/>
      <c r="B200" s="17" t="n"/>
      <c r="C200" s="5">
        <f>IF($B200="","",IFERROR(INDEX(tblEquipment[Equipment Name],MATCH($B200,tblEquipment[Equipment ID],0)),"Equipment ID not found"))</f>
        <v/>
      </c>
      <c r="D200" s="17" t="n"/>
      <c r="E200" s="18" t="n"/>
      <c r="F200" s="18" t="n"/>
      <c r="G200" s="28" t="n"/>
      <c r="H200" s="28" t="n"/>
      <c r="I200" s="20">
        <f>IF(OR($G200="",$H200="",$H200&lt;=$G200),"",($H200-$G200)*24)</f>
        <v/>
      </c>
      <c r="J200" s="17" t="n"/>
      <c r="K200" s="17" t="n"/>
      <c r="L200" s="27" t="n"/>
      <c r="M200" s="18" t="n"/>
      <c r="N200" s="21">
        <f>IF(OR($A200="",$B200="",$G200="",$H200=""),"",IF($H200&lt;=$G200,"Invalid time",IF(SUMPRODUCT(($B$5:$B$204=$B200)*($G$5:$G$204&lt;$H200)*($H$5:$H$204&gt;$G200)*(ROW($A$5:$A$204)&lt;&gt;ROW())*($A$5:$A$204&lt;&gt;"")*($J$5:$J$204&lt;&gt;"Canceled")*($J$5:$J$204&lt;&gt;"Declined")*($J$5:$J$204&lt;&gt;"Completed"))&gt;0,"Conflict","Clear")))</f>
        <v/>
      </c>
      <c r="O200" s="21">
        <f>IF($B200="","",IFERROR(IF(INDEX(tblEquipment[Availability Status],MATCH($B200,tblEquipment[Equipment ID],0))&lt;&gt;"Available","Equipment unavailable",IF(OR($G200="",$H200=""),"",IF(AND(INDEX(tblEquipment[Maintenance Start],MATCH($B200,tblEquipment[Equipment ID],0))&lt;&gt;"",INDEX(tblEquipment[Maintenance End],MATCH($B200,tblEquipment[Equipment ID],0))&lt;&gt;"",$G200&lt;INDEX(tblEquipment[Maintenance End],MATCH($B200,tblEquipment[Equipment ID],0)),$H200&gt;INDEX(tblEquipment[Maintenance Start],MATCH($B200,tblEquipment[Equipment ID],0))),"Maintenance overlap","Available"))),"Equipment ID not found"))</f>
        <v/>
      </c>
      <c r="P200" s="21">
        <f>IF(OR($A200="",$G200="",$H200="",$J200="",Dashboard!$B$3=""),"",IF(AND($J200="Checked Out",$H200&lt;Dashboard!$B$3),"Overdue",IF(AND(OR($J200="Approved",$J200="Checked Out"),$G200&gt;=Dashboard!$B$3,$G200&lt;Dashboard!$B$3+2),"Starts by tomorrow",IF(AND($J200="Requested",$G200&lt;Dashboard!$B$3),"Past start—review",""))))</f>
        <v/>
      </c>
      <c r="Q200" s="21">
        <f>IF(COUNTA($A200:$P200)=0,"",IF($A200="","Missing reservation ID",IF(COUNTIF($A$5:$A$204,$A200)&gt;1,"Duplicate reservation ID",IF($B200="","Missing equipment ID",IF($D200="","Missing requester name",IF($F200="","Missing purpose",IF($G200="","Missing start date and time",IF($H200="","Missing end date and time",IF($H200&lt;=$G200,"Invalid time range",IF($J200="","Missing status",IF($L200="","Missing submitted date","Ready")))))))))))</f>
        <v/>
      </c>
    </row>
    <row r="201">
      <c r="A201" s="17" t="n"/>
      <c r="B201" s="17" t="n"/>
      <c r="C201" s="5">
        <f>IF($B201="","",IFERROR(INDEX(tblEquipment[Equipment Name],MATCH($B201,tblEquipment[Equipment ID],0)),"Equipment ID not found"))</f>
        <v/>
      </c>
      <c r="D201" s="17" t="n"/>
      <c r="E201" s="18" t="n"/>
      <c r="F201" s="18" t="n"/>
      <c r="G201" s="28" t="n"/>
      <c r="H201" s="28" t="n"/>
      <c r="I201" s="20">
        <f>IF(OR($G201="",$H201="",$H201&lt;=$G201),"",($H201-$G201)*24)</f>
        <v/>
      </c>
      <c r="J201" s="17" t="n"/>
      <c r="K201" s="17" t="n"/>
      <c r="L201" s="27" t="n"/>
      <c r="M201" s="18" t="n"/>
      <c r="N201" s="21">
        <f>IF(OR($A201="",$B201="",$G201="",$H201=""),"",IF($H201&lt;=$G201,"Invalid time",IF(SUMPRODUCT(($B$5:$B$204=$B201)*($G$5:$G$204&lt;$H201)*($H$5:$H$204&gt;$G201)*(ROW($A$5:$A$204)&lt;&gt;ROW())*($A$5:$A$204&lt;&gt;"")*($J$5:$J$204&lt;&gt;"Canceled")*($J$5:$J$204&lt;&gt;"Declined")*($J$5:$J$204&lt;&gt;"Completed"))&gt;0,"Conflict","Clear")))</f>
        <v/>
      </c>
      <c r="O201" s="21">
        <f>IF($B201="","",IFERROR(IF(INDEX(tblEquipment[Availability Status],MATCH($B201,tblEquipment[Equipment ID],0))&lt;&gt;"Available","Equipment unavailable",IF(OR($G201="",$H201=""),"",IF(AND(INDEX(tblEquipment[Maintenance Start],MATCH($B201,tblEquipment[Equipment ID],0))&lt;&gt;"",INDEX(tblEquipment[Maintenance End],MATCH($B201,tblEquipment[Equipment ID],0))&lt;&gt;"",$G201&lt;INDEX(tblEquipment[Maintenance End],MATCH($B201,tblEquipment[Equipment ID],0)),$H201&gt;INDEX(tblEquipment[Maintenance Start],MATCH($B201,tblEquipment[Equipment ID],0))),"Maintenance overlap","Available"))),"Equipment ID not found"))</f>
        <v/>
      </c>
      <c r="P201" s="21">
        <f>IF(OR($A201="",$G201="",$H201="",$J201="",Dashboard!$B$3=""),"",IF(AND($J201="Checked Out",$H201&lt;Dashboard!$B$3),"Overdue",IF(AND(OR($J201="Approved",$J201="Checked Out"),$G201&gt;=Dashboard!$B$3,$G201&lt;Dashboard!$B$3+2),"Starts by tomorrow",IF(AND($J201="Requested",$G201&lt;Dashboard!$B$3),"Past start—review",""))))</f>
        <v/>
      </c>
      <c r="Q201" s="21">
        <f>IF(COUNTA($A201:$P201)=0,"",IF($A201="","Missing reservation ID",IF(COUNTIF($A$5:$A$204,$A201)&gt;1,"Duplicate reservation ID",IF($B201="","Missing equipment ID",IF($D201="","Missing requester name",IF($F201="","Missing purpose",IF($G201="","Missing start date and time",IF($H201="","Missing end date and time",IF($H201&lt;=$G201,"Invalid time range",IF($J201="","Missing status",IF($L201="","Missing submitted date","Ready")))))))))))</f>
        <v/>
      </c>
    </row>
    <row r="202">
      <c r="A202" s="17" t="n"/>
      <c r="B202" s="17" t="n"/>
      <c r="C202" s="5">
        <f>IF($B202="","",IFERROR(INDEX(tblEquipment[Equipment Name],MATCH($B202,tblEquipment[Equipment ID],0)),"Equipment ID not found"))</f>
        <v/>
      </c>
      <c r="D202" s="17" t="n"/>
      <c r="E202" s="18" t="n"/>
      <c r="F202" s="18" t="n"/>
      <c r="G202" s="28" t="n"/>
      <c r="H202" s="28" t="n"/>
      <c r="I202" s="20">
        <f>IF(OR($G202="",$H202="",$H202&lt;=$G202),"",($H202-$G202)*24)</f>
        <v/>
      </c>
      <c r="J202" s="17" t="n"/>
      <c r="K202" s="17" t="n"/>
      <c r="L202" s="27" t="n"/>
      <c r="M202" s="18" t="n"/>
      <c r="N202" s="21">
        <f>IF(OR($A202="",$B202="",$G202="",$H202=""),"",IF($H202&lt;=$G202,"Invalid time",IF(SUMPRODUCT(($B$5:$B$204=$B202)*($G$5:$G$204&lt;$H202)*($H$5:$H$204&gt;$G202)*(ROW($A$5:$A$204)&lt;&gt;ROW())*($A$5:$A$204&lt;&gt;"")*($J$5:$J$204&lt;&gt;"Canceled")*($J$5:$J$204&lt;&gt;"Declined")*($J$5:$J$204&lt;&gt;"Completed"))&gt;0,"Conflict","Clear")))</f>
        <v/>
      </c>
      <c r="O202" s="21">
        <f>IF($B202="","",IFERROR(IF(INDEX(tblEquipment[Availability Status],MATCH($B202,tblEquipment[Equipment ID],0))&lt;&gt;"Available","Equipment unavailable",IF(OR($G202="",$H202=""),"",IF(AND(INDEX(tblEquipment[Maintenance Start],MATCH($B202,tblEquipment[Equipment ID],0))&lt;&gt;"",INDEX(tblEquipment[Maintenance End],MATCH($B202,tblEquipment[Equipment ID],0))&lt;&gt;"",$G202&lt;INDEX(tblEquipment[Maintenance End],MATCH($B202,tblEquipment[Equipment ID],0)),$H202&gt;INDEX(tblEquipment[Maintenance Start],MATCH($B202,tblEquipment[Equipment ID],0))),"Maintenance overlap","Available"))),"Equipment ID not found"))</f>
        <v/>
      </c>
      <c r="P202" s="21">
        <f>IF(OR($A202="",$G202="",$H202="",$J202="",Dashboard!$B$3=""),"",IF(AND($J202="Checked Out",$H202&lt;Dashboard!$B$3),"Overdue",IF(AND(OR($J202="Approved",$J202="Checked Out"),$G202&gt;=Dashboard!$B$3,$G202&lt;Dashboard!$B$3+2),"Starts by tomorrow",IF(AND($J202="Requested",$G202&lt;Dashboard!$B$3),"Past start—review",""))))</f>
        <v/>
      </c>
      <c r="Q202" s="21">
        <f>IF(COUNTA($A202:$P202)=0,"",IF($A202="","Missing reservation ID",IF(COUNTIF($A$5:$A$204,$A202)&gt;1,"Duplicate reservation ID",IF($B202="","Missing equipment ID",IF($D202="","Missing requester name",IF($F202="","Missing purpose",IF($G202="","Missing start date and time",IF($H202="","Missing end date and time",IF($H202&lt;=$G202,"Invalid time range",IF($J202="","Missing status",IF($L202="","Missing submitted date","Ready")))))))))))</f>
        <v/>
      </c>
    </row>
    <row r="203">
      <c r="A203" s="17" t="n"/>
      <c r="B203" s="17" t="n"/>
      <c r="C203" s="5">
        <f>IF($B203="","",IFERROR(INDEX(tblEquipment[Equipment Name],MATCH($B203,tblEquipment[Equipment ID],0)),"Equipment ID not found"))</f>
        <v/>
      </c>
      <c r="D203" s="17" t="n"/>
      <c r="E203" s="18" t="n"/>
      <c r="F203" s="18" t="n"/>
      <c r="G203" s="28" t="n"/>
      <c r="H203" s="28" t="n"/>
      <c r="I203" s="20">
        <f>IF(OR($G203="",$H203="",$H203&lt;=$G203),"",($H203-$G203)*24)</f>
        <v/>
      </c>
      <c r="J203" s="17" t="n"/>
      <c r="K203" s="17" t="n"/>
      <c r="L203" s="27" t="n"/>
      <c r="M203" s="18" t="n"/>
      <c r="N203" s="21">
        <f>IF(OR($A203="",$B203="",$G203="",$H203=""),"",IF($H203&lt;=$G203,"Invalid time",IF(SUMPRODUCT(($B$5:$B$204=$B203)*($G$5:$G$204&lt;$H203)*($H$5:$H$204&gt;$G203)*(ROW($A$5:$A$204)&lt;&gt;ROW())*($A$5:$A$204&lt;&gt;"")*($J$5:$J$204&lt;&gt;"Canceled")*($J$5:$J$204&lt;&gt;"Declined")*($J$5:$J$204&lt;&gt;"Completed"))&gt;0,"Conflict","Clear")))</f>
        <v/>
      </c>
      <c r="O203" s="21">
        <f>IF($B203="","",IFERROR(IF(INDEX(tblEquipment[Availability Status],MATCH($B203,tblEquipment[Equipment ID],0))&lt;&gt;"Available","Equipment unavailable",IF(OR($G203="",$H203=""),"",IF(AND(INDEX(tblEquipment[Maintenance Start],MATCH($B203,tblEquipment[Equipment ID],0))&lt;&gt;"",INDEX(tblEquipment[Maintenance End],MATCH($B203,tblEquipment[Equipment ID],0))&lt;&gt;"",$G203&lt;INDEX(tblEquipment[Maintenance End],MATCH($B203,tblEquipment[Equipment ID],0)),$H203&gt;INDEX(tblEquipment[Maintenance Start],MATCH($B203,tblEquipment[Equipment ID],0))),"Maintenance overlap","Available"))),"Equipment ID not found"))</f>
        <v/>
      </c>
      <c r="P203" s="21">
        <f>IF(OR($A203="",$G203="",$H203="",$J203="",Dashboard!$B$3=""),"",IF(AND($J203="Checked Out",$H203&lt;Dashboard!$B$3),"Overdue",IF(AND(OR($J203="Approved",$J203="Checked Out"),$G203&gt;=Dashboard!$B$3,$G203&lt;Dashboard!$B$3+2),"Starts by tomorrow",IF(AND($J203="Requested",$G203&lt;Dashboard!$B$3),"Past start—review",""))))</f>
        <v/>
      </c>
      <c r="Q203" s="21">
        <f>IF(COUNTA($A203:$P203)=0,"",IF($A203="","Missing reservation ID",IF(COUNTIF($A$5:$A$204,$A203)&gt;1,"Duplicate reservation ID",IF($B203="","Missing equipment ID",IF($D203="","Missing requester name",IF($F203="","Missing purpose",IF($G203="","Missing start date and time",IF($H203="","Missing end date and time",IF($H203&lt;=$G203,"Invalid time range",IF($J203="","Missing status",IF($L203="","Missing submitted date","Ready")))))))))))</f>
        <v/>
      </c>
    </row>
    <row r="204">
      <c r="A204" s="17" t="n"/>
      <c r="B204" s="17" t="n"/>
      <c r="C204" s="5">
        <f>IF($B204="","",IFERROR(INDEX(tblEquipment[Equipment Name],MATCH($B204,tblEquipment[Equipment ID],0)),"Equipment ID not found"))</f>
        <v/>
      </c>
      <c r="D204" s="17" t="n"/>
      <c r="E204" s="18" t="n"/>
      <c r="F204" s="18" t="n"/>
      <c r="G204" s="28" t="n"/>
      <c r="H204" s="28" t="n"/>
      <c r="I204" s="20">
        <f>IF(OR($G204="",$H204="",$H204&lt;=$G204),"",($H204-$G204)*24)</f>
        <v/>
      </c>
      <c r="J204" s="17" t="n"/>
      <c r="K204" s="17" t="n"/>
      <c r="L204" s="27" t="n"/>
      <c r="M204" s="18" t="n"/>
      <c r="N204" s="21">
        <f>IF(OR($A204="",$B204="",$G204="",$H204=""),"",IF($H204&lt;=$G204,"Invalid time",IF(SUMPRODUCT(($B$5:$B$204=$B204)*($G$5:$G$204&lt;$H204)*($H$5:$H$204&gt;$G204)*(ROW($A$5:$A$204)&lt;&gt;ROW())*($A$5:$A$204&lt;&gt;"")*($J$5:$J$204&lt;&gt;"Canceled")*($J$5:$J$204&lt;&gt;"Declined")*($J$5:$J$204&lt;&gt;"Completed"))&gt;0,"Conflict","Clear")))</f>
        <v/>
      </c>
      <c r="O204" s="21">
        <f>IF($B204="","",IFERROR(IF(INDEX(tblEquipment[Availability Status],MATCH($B204,tblEquipment[Equipment ID],0))&lt;&gt;"Available","Equipment unavailable",IF(OR($G204="",$H204=""),"",IF(AND(INDEX(tblEquipment[Maintenance Start],MATCH($B204,tblEquipment[Equipment ID],0))&lt;&gt;"",INDEX(tblEquipment[Maintenance End],MATCH($B204,tblEquipment[Equipment ID],0))&lt;&gt;"",$G204&lt;INDEX(tblEquipment[Maintenance End],MATCH($B204,tblEquipment[Equipment ID],0)),$H204&gt;INDEX(tblEquipment[Maintenance Start],MATCH($B204,tblEquipment[Equipment ID],0))),"Maintenance overlap","Available"))),"Equipment ID not found"))</f>
        <v/>
      </c>
      <c r="P204" s="21">
        <f>IF(OR($A204="",$G204="",$H204="",$J204="",Dashboard!$B$3=""),"",IF(AND($J204="Checked Out",$H204&lt;Dashboard!$B$3),"Overdue",IF(AND(OR($J204="Approved",$J204="Checked Out"),$G204&gt;=Dashboard!$B$3,$G204&lt;Dashboard!$B$3+2),"Starts by tomorrow",IF(AND($J204="Requested",$G204&lt;Dashboard!$B$3),"Past start—review",""))))</f>
        <v/>
      </c>
      <c r="Q204" s="21">
        <f>IF(COUNTA($A204:$P204)=0,"",IF($A204="","Missing reservation ID",IF(COUNTIF($A$5:$A$204,$A204)&gt;1,"Duplicate reservation ID",IF($B204="","Missing equipment ID",IF($D204="","Missing requester name",IF($F204="","Missing purpose",IF($G204="","Missing start date and time",IF($H204="","Missing end date and time",IF($H204&lt;=$G204,"Invalid time range",IF($J204="","Missing status",IF($L204="","Missing submitted date","Ready")))))))))))</f>
        <v/>
      </c>
    </row>
  </sheetData>
  <mergeCells count="1">
    <mergeCell ref="A1:Q1"/>
  </mergeCells>
  <conditionalFormatting sqref="A5:Q204">
    <cfRule type="expression" priority="1" dxfId="1" stopIfTrue="1">
      <formula>OR($N5="Conflict",$N5="Invalid time",$O5="Equipment unavailable",$O5="Equipment ID not found",$P5="Overdue")</formula>
    </cfRule>
    <cfRule type="expression" priority="2" dxfId="2">
      <formula>OR($O5="Maintenance overlap",$P5="Starts by tomorrow",$P5="Past start—review")</formula>
    </cfRule>
  </conditionalFormatting>
  <conditionalFormatting sqref="J5:J204">
    <cfRule type="expression" priority="3" dxfId="2">
      <formula>J5="Requested"</formula>
    </cfRule>
    <cfRule type="expression" priority="4" dxfId="0">
      <formula>J5="Approved"</formula>
    </cfRule>
    <cfRule type="expression" priority="5" dxfId="3">
      <formula>J5="Checked Out"</formula>
    </cfRule>
    <cfRule type="expression" priority="6" dxfId="4">
      <formula>J5="Completed"</formula>
    </cfRule>
    <cfRule type="expression" priority="7" dxfId="1">
      <formula>J5="Declined"</formula>
    </cfRule>
    <cfRule type="expression" priority="8" dxfId="5">
      <formula>J5="Canceled"</formula>
    </cfRule>
  </conditionalFormatting>
  <conditionalFormatting sqref="Q5:Q204">
    <cfRule type="expression" priority="9" dxfId="6">
      <formula>Q5="Ready"</formula>
    </cfRule>
    <cfRule type="expression" priority="10" dxfId="1">
      <formula>AND(Q5&lt;&gt;"",Q5&lt;&gt;"Ready")</formula>
    </cfRule>
  </conditionalFormatting>
  <conditionalFormatting sqref="A5:A204">
    <cfRule type="expression" priority="11" dxfId="7">
      <formula>AND($A5&lt;&gt;"",COUNTIF($A$5:$A$204,$A5)&gt;1)</formula>
    </cfRule>
  </conditionalFormatting>
  <dataValidations count="4">
    <dataValidation sqref="B5:B204" showDropDown="0" showInputMessage="0" showErrorMessage="1" allowBlank="0" errorTitle="Unknown Equipment ID" error="Select an Equipment ID from the Equipment sheet." type="list" errorStyle="stop">
      <formula1>'Equipment'!$A$5:$A$104</formula1>
    </dataValidation>
    <dataValidation sqref="J5:J204" showDropDown="0" showInputMessage="0" showErrorMessage="1" allowBlank="0" errorTitle="Invalid Status" error="Select a reservation status from the list." type="list" errorStyle="stop">
      <formula1>"Requested,Approved,Checked Out,Completed,Declined,Canceled"</formula1>
    </dataValidation>
    <dataValidation sqref="G5:H204" showDropDown="0" showInputMessage="0" showErrorMessage="1" allowBlank="0" errorTitle="Invalid Date or Time" error="Enter a valid date and time between 01/01/2020 and 12/31/2100." type="date" errorStyle="stop" operator="between">
      <formula1>DATE(2020,1,1)</formula1>
      <formula2>DATE(2100,12,31)</formula2>
    </dataValidation>
    <dataValidation sqref="L5:L204" showDropDown="0" showInputMessage="0" showErrorMessage="1" allowBlank="0" errorTitle="Invalid Date" error="Enter a valid date between 01/01/2020 and 12/31/2100." type="date" errorStyle="stop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F73"/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0" customWidth="1" min="3" max="3"/>
    <col width="22" customWidth="1" min="4" max="4"/>
    <col width="20" customWidth="1" min="5" max="5"/>
    <col width="22" customWidth="1" min="6" max="6"/>
    <col width="22" customWidth="1" min="7" max="7"/>
    <col width="22" customWidth="1" min="8" max="8"/>
    <col width="32" customWidth="1" min="9" max="9"/>
    <col width="24" customWidth="1" min="10" max="10"/>
  </cols>
  <sheetData>
    <row r="1">
      <c r="A1" s="1" t="inlineStr">
        <is>
          <t>Shared Equipment Inventory</t>
        </is>
      </c>
    </row>
    <row r="2">
      <c r="A2" s="2" t="inlineStr">
        <is>
          <t>Maintain one row per reservable equipment item.</t>
        </is>
      </c>
    </row>
    <row r="4">
      <c r="A4" s="16" t="inlineStr">
        <is>
          <t>Equipment ID</t>
        </is>
      </c>
      <c r="B4" s="16" t="inlineStr">
        <is>
          <t>Equipment Name</t>
        </is>
      </c>
      <c r="C4" s="16" t="inlineStr">
        <is>
          <t>Category</t>
        </is>
      </c>
      <c r="D4" s="16" t="inlineStr">
        <is>
          <t>Home Location</t>
        </is>
      </c>
      <c r="E4" s="16" t="inlineStr">
        <is>
          <t>Availability Status</t>
        </is>
      </c>
      <c r="F4" s="16" t="inlineStr">
        <is>
          <t>Maintenance Start</t>
        </is>
      </c>
      <c r="G4" s="16" t="inlineStr">
        <is>
          <t>Maintenance End</t>
        </is>
      </c>
      <c r="H4" s="16" t="inlineStr">
        <is>
          <t>Equipment Coordinator</t>
        </is>
      </c>
      <c r="I4" s="16" t="inlineStr">
        <is>
          <t>Notes</t>
        </is>
      </c>
      <c r="J4" s="16" t="inlineStr">
        <is>
          <t>Equipment Alert</t>
        </is>
      </c>
    </row>
    <row r="5">
      <c r="A5" s="17" t="inlineStr">
        <is>
          <t>EQ-001</t>
        </is>
      </c>
      <c r="B5" s="17" t="inlineStr">
        <is>
          <t>Northstar Laser Projector</t>
        </is>
      </c>
      <c r="C5" s="17" t="inlineStr">
        <is>
          <t>Display</t>
        </is>
      </c>
      <c r="D5" s="17" t="inlineStr">
        <is>
          <t>Training Center Room 102</t>
        </is>
      </c>
      <c r="E5" s="17" t="inlineStr">
        <is>
          <t>Available</t>
        </is>
      </c>
      <c r="F5" s="28" t="n"/>
      <c r="G5" s="28" t="n"/>
      <c r="H5" s="17" t="inlineStr">
        <is>
          <t>Morgan Ellis</t>
        </is>
      </c>
      <c r="I5" s="18" t="inlineStr">
        <is>
          <t>Includes HDMI cable and carrying case.</t>
        </is>
      </c>
      <c r="J5" s="21">
        <f>IF(COUNTA($A5:$I5)=0,"",IF($A5="","Missing equipment ID",IF(COUNTIF($A$5:$A$104,$A5)&gt;1,"Duplicate equipment ID",IF($B5="","Missing equipment name",IF($C5="","Missing category",IF($D5="","Missing home location",IF($E5="","Missing availability status",IF(AND(OR($F5&lt;&gt;"",$G5&lt;&gt;""),OR($F5="",$G5="")),"Complete both maintenance dates",IF(AND($F5&lt;&gt;"",$G5&lt;&gt;"",$G5&lt;=$F5),"Invalid maintenance range","Ready")))))))))</f>
        <v/>
      </c>
    </row>
    <row r="6">
      <c r="A6" s="17" t="inlineStr">
        <is>
          <t>EQ-002</t>
        </is>
      </c>
      <c r="B6" s="17" t="inlineStr">
        <is>
          <t>Brightpath Camera Kit</t>
        </is>
      </c>
      <c r="C6" s="17" t="inlineStr">
        <is>
          <t>Imaging</t>
        </is>
      </c>
      <c r="D6" s="17" t="inlineStr">
        <is>
          <t>Media Storage Cabinet B</t>
        </is>
      </c>
      <c r="E6" s="17" t="inlineStr">
        <is>
          <t>Available</t>
        </is>
      </c>
      <c r="F6" s="28" t="n"/>
      <c r="G6" s="28" t="n"/>
      <c r="H6" s="17" t="inlineStr">
        <is>
          <t>Morgan Ellis</t>
        </is>
      </c>
      <c r="I6" s="18" t="inlineStr">
        <is>
          <t>Camera, tripod, microphone, and spare battery.</t>
        </is>
      </c>
      <c r="J6" s="21">
        <f>IF(COUNTA($A6:$I6)=0,"",IF($A6="","Missing equipment ID",IF(COUNTIF($A$5:$A$104,$A6)&gt;1,"Duplicate equipment ID",IF($B6="","Missing equipment name",IF($C6="","Missing category",IF($D6="","Missing home location",IF($E6="","Missing availability status",IF(AND(OR($F6&lt;&gt;"",$G6&lt;&gt;""),OR($F6="",$G6="")),"Complete both maintenance dates",IF(AND($F6&lt;&gt;"",$G6&lt;&gt;"",$G6&lt;=$F6),"Invalid maintenance range","Ready")))))))))</f>
        <v/>
      </c>
    </row>
    <row r="7">
      <c r="A7" s="17" t="inlineStr">
        <is>
          <t>EQ-003</t>
        </is>
      </c>
      <c r="B7" s="17" t="inlineStr">
        <is>
          <t>Pine Ridge Laptop Cart</t>
        </is>
      </c>
      <c r="C7" s="17" t="inlineStr">
        <is>
          <t>Computer</t>
        </is>
      </c>
      <c r="D7" s="17" t="inlineStr">
        <is>
          <t>Technology Storage Room</t>
        </is>
      </c>
      <c r="E7" s="17" t="inlineStr">
        <is>
          <t>Available</t>
        </is>
      </c>
      <c r="F7" s="28" t="n"/>
      <c r="G7" s="28" t="n"/>
      <c r="H7" s="17" t="inlineStr">
        <is>
          <t>Riley Carter</t>
        </is>
      </c>
      <c r="I7" s="18" t="inlineStr">
        <is>
          <t>Fictional 20-device training cart.</t>
        </is>
      </c>
      <c r="J7" s="21">
        <f>IF(COUNTA($A7:$I7)=0,"",IF($A7="","Missing equipment ID",IF(COUNTIF($A$5:$A$104,$A7)&gt;1,"Duplicate equipment ID",IF($B7="","Missing equipment name",IF($C7="","Missing category",IF($D7="","Missing home location",IF($E7="","Missing availability status",IF(AND(OR($F7&lt;&gt;"",$G7&lt;&gt;""),OR($F7="",$G7="")),"Complete both maintenance dates",IF(AND($F7&lt;&gt;"",$G7&lt;&gt;"",$G7&lt;=$F7),"Invalid maintenance range","Ready")))))))))</f>
        <v/>
      </c>
    </row>
    <row r="8">
      <c r="A8" s="17" t="inlineStr">
        <is>
          <t>EQ-004</t>
        </is>
      </c>
      <c r="B8" s="17" t="inlineStr">
        <is>
          <t>ClearTone Portable Sound System</t>
        </is>
      </c>
      <c r="C8" s="17" t="inlineStr">
        <is>
          <t>Audio</t>
        </is>
      </c>
      <c r="D8" s="17" t="inlineStr">
        <is>
          <t>Events Storage Area</t>
        </is>
      </c>
      <c r="E8" s="17" t="inlineStr">
        <is>
          <t>Available</t>
        </is>
      </c>
      <c r="F8" s="28" t="n"/>
      <c r="G8" s="28" t="n"/>
      <c r="H8" s="17" t="inlineStr">
        <is>
          <t>Riley Carter</t>
        </is>
      </c>
      <c r="I8" s="18" t="inlineStr">
        <is>
          <t>Includes two wireless microphones.</t>
        </is>
      </c>
      <c r="J8" s="21">
        <f>IF(COUNTA($A8:$I8)=0,"",IF($A8="","Missing equipment ID",IF(COUNTIF($A$5:$A$104,$A8)&gt;1,"Duplicate equipment ID",IF($B8="","Missing equipment name",IF($C8="","Missing category",IF($D8="","Missing home location",IF($E8="","Missing availability status",IF(AND(OR($F8&lt;&gt;"",$G8&lt;&gt;""),OR($F8="",$G8="")),"Complete both maintenance dates",IF(AND($F8&lt;&gt;"",$G8&lt;&gt;"",$G8&lt;=$F8),"Invalid maintenance range","Ready")))))))))</f>
        <v/>
      </c>
    </row>
    <row r="9">
      <c r="A9" s="17" t="inlineStr">
        <is>
          <t>EQ-005</t>
        </is>
      </c>
      <c r="B9" s="17" t="inlineStr">
        <is>
          <t>Horizon Virtual Reality Kit</t>
        </is>
      </c>
      <c r="C9" s="17" t="inlineStr">
        <is>
          <t>Simulation</t>
        </is>
      </c>
      <c r="D9" s="17" t="inlineStr">
        <is>
          <t>Simulation Lab Storage</t>
        </is>
      </c>
      <c r="E9" s="17" t="inlineStr">
        <is>
          <t>Available</t>
        </is>
      </c>
      <c r="F9" s="28" t="n">
        <v>46280.33333333334</v>
      </c>
      <c r="G9" s="28" t="n">
        <v>46281.70833333334</v>
      </c>
      <c r="H9" s="17" t="inlineStr">
        <is>
          <t>Jordan Hale</t>
        </is>
      </c>
      <c r="I9" s="18" t="inlineStr">
        <is>
          <t>Scheduled firmware update and headset inspection.</t>
        </is>
      </c>
      <c r="J9" s="21">
        <f>IF(COUNTA($A9:$I9)=0,"",IF($A9="","Missing equipment ID",IF(COUNTIF($A$5:$A$104,$A9)&gt;1,"Duplicate equipment ID",IF($B9="","Missing equipment name",IF($C9="","Missing category",IF($D9="","Missing home location",IF($E9="","Missing availability status",IF(AND(OR($F9&lt;&gt;"",$G9&lt;&gt;""),OR($F9="",$G9="")),"Complete both maintenance dates",IF(AND($F9&lt;&gt;"",$G9&lt;&gt;"",$G9&lt;=$F9),"Invalid maintenance range","Ready")))))))))</f>
        <v/>
      </c>
    </row>
    <row r="10">
      <c r="A10" s="17" t="inlineStr">
        <is>
          <t>EQ-006</t>
        </is>
      </c>
      <c r="B10" s="17" t="inlineStr">
        <is>
          <t>MapleWorks Laminator</t>
        </is>
      </c>
      <c r="C10" s="17" t="inlineStr">
        <is>
          <t>Office Equipment</t>
        </is>
      </c>
      <c r="D10" s="17" t="inlineStr">
        <is>
          <t>Resource Production Room</t>
        </is>
      </c>
      <c r="E10" s="17" t="inlineStr">
        <is>
          <t>Out of Service</t>
        </is>
      </c>
      <c r="F10" s="28" t="n"/>
      <c r="G10" s="28" t="n"/>
      <c r="H10" s="17" t="inlineStr">
        <is>
          <t>Casey Nguyen</t>
        </is>
      </c>
      <c r="I10" s="18" t="inlineStr">
        <is>
          <t>Awaiting replacement heating component.</t>
        </is>
      </c>
      <c r="J10" s="21">
        <f>IF(COUNTA($A10:$I10)=0,"",IF($A10="","Missing equipment ID",IF(COUNTIF($A$5:$A$104,$A10)&gt;1,"Duplicate equipment ID",IF($B10="","Missing equipment name",IF($C10="","Missing category",IF($D10="","Missing home location",IF($E10="","Missing availability status",IF(AND(OR($F10&lt;&gt;"",$G10&lt;&gt;""),OR($F10="",$G10="")),"Complete both maintenance dates",IF(AND($F10&lt;&gt;"",$G10&lt;&gt;"",$G10&lt;=$F10),"Invalid maintenance range","Ready")))))))))</f>
        <v/>
      </c>
    </row>
    <row r="11">
      <c r="A11" s="17" t="inlineStr">
        <is>
          <t>EQ-007</t>
        </is>
      </c>
      <c r="B11" s="17" t="inlineStr">
        <is>
          <t>TrailLink Hotspot Set</t>
        </is>
      </c>
      <c r="C11" s="17" t="inlineStr">
        <is>
          <t>Mobile Connectivity</t>
        </is>
      </c>
      <c r="D11" s="17" t="inlineStr">
        <is>
          <t>Program Support Cabinet</t>
        </is>
      </c>
      <c r="E11" s="17" t="inlineStr">
        <is>
          <t>Available</t>
        </is>
      </c>
      <c r="F11" s="28" t="n"/>
      <c r="G11" s="28" t="n"/>
      <c r="H11" s="17" t="inlineStr">
        <is>
          <t>Casey Nguyen</t>
        </is>
      </c>
      <c r="I11" s="18" t="inlineStr">
        <is>
          <t>Five fictional mobile hotspot units.</t>
        </is>
      </c>
      <c r="J11" s="21">
        <f>IF(COUNTA($A11:$I11)=0,"",IF($A11="","Missing equipment ID",IF(COUNTIF($A$5:$A$104,$A11)&gt;1,"Duplicate equipment ID",IF($B11="","Missing equipment name",IF($C11="","Missing category",IF($D11="","Missing home location",IF($E11="","Missing availability status",IF(AND(OR($F11&lt;&gt;"",$G11&lt;&gt;""),OR($F11="",$G11="")),"Complete both maintenance dates",IF(AND($F11&lt;&gt;"",$G11&lt;&gt;"",$G11&lt;=$F11),"Invalid maintenance range","Ready")))))))))</f>
        <v/>
      </c>
    </row>
    <row r="12">
      <c r="A12" s="17" t="inlineStr">
        <is>
          <t>EQ-008</t>
        </is>
      </c>
      <c r="B12" s="17" t="inlineStr">
        <is>
          <t>Cedar Portable Whiteboard</t>
        </is>
      </c>
      <c r="C12" s="17" t="inlineStr">
        <is>
          <t>Training Accessory</t>
        </is>
      </c>
      <c r="D12" s="17" t="inlineStr">
        <is>
          <t>Conference Room Storage</t>
        </is>
      </c>
      <c r="E12" s="17" t="inlineStr">
        <is>
          <t>Available</t>
        </is>
      </c>
      <c r="F12" s="28" t="n"/>
      <c r="G12" s="28" t="n"/>
      <c r="H12" s="17" t="inlineStr">
        <is>
          <t>Jordan Hale</t>
        </is>
      </c>
      <c r="I12" s="18" t="inlineStr">
        <is>
          <t>Includes markers and rolling stand.</t>
        </is>
      </c>
      <c r="J12" s="21">
        <f>IF(COUNTA($A12:$I12)=0,"",IF($A12="","Missing equipment ID",IF(COUNTIF($A$5:$A$104,$A12)&gt;1,"Duplicate equipment ID",IF($B12="","Missing equipment name",IF($C12="","Missing category",IF($D12="","Missing home location",IF($E12="","Missing availability status",IF(AND(OR($F12&lt;&gt;"",$G12&lt;&gt;""),OR($F12="",$G12="")),"Complete both maintenance dates",IF(AND($F12&lt;&gt;"",$G12&lt;&gt;"",$G12&lt;=$F12),"Invalid maintenance range","Ready")))))))))</f>
        <v/>
      </c>
    </row>
    <row r="13">
      <c r="A13" s="17" t="n"/>
      <c r="B13" s="17" t="n"/>
      <c r="C13" s="17" t="n"/>
      <c r="D13" s="17" t="n"/>
      <c r="E13" s="17" t="n"/>
      <c r="F13" s="28" t="n"/>
      <c r="G13" s="28" t="n"/>
      <c r="H13" s="17" t="n"/>
      <c r="I13" s="18" t="n"/>
      <c r="J13" s="21">
        <f>IF(COUNTA($A13:$I13)=0,"",IF($A13="","Missing equipment ID",IF(COUNTIF($A$5:$A$104,$A13)&gt;1,"Duplicate equipment ID",IF($B13="","Missing equipment name",IF($C13="","Missing category",IF($D13="","Missing home location",IF($E13="","Missing availability status",IF(AND(OR($F13&lt;&gt;"",$G13&lt;&gt;""),OR($F13="",$G13="")),"Complete both maintenance dates",IF(AND($F13&lt;&gt;"",$G13&lt;&gt;"",$G13&lt;=$F13),"Invalid maintenance range","Ready")))))))))</f>
        <v/>
      </c>
    </row>
    <row r="14">
      <c r="A14" s="17" t="n"/>
      <c r="B14" s="17" t="n"/>
      <c r="C14" s="17" t="n"/>
      <c r="D14" s="17" t="n"/>
      <c r="E14" s="17" t="n"/>
      <c r="F14" s="28" t="n"/>
      <c r="G14" s="28" t="n"/>
      <c r="H14" s="17" t="n"/>
      <c r="I14" s="18" t="n"/>
      <c r="J14" s="21">
        <f>IF(COUNTA($A14:$I14)=0,"",IF($A14="","Missing equipment ID",IF(COUNTIF($A$5:$A$104,$A14)&gt;1,"Duplicate equipment ID",IF($B14="","Missing equipment name",IF($C14="","Missing category",IF($D14="","Missing home location",IF($E14="","Missing availability status",IF(AND(OR($F14&lt;&gt;"",$G14&lt;&gt;""),OR($F14="",$G14="")),"Complete both maintenance dates",IF(AND($F14&lt;&gt;"",$G14&lt;&gt;"",$G14&lt;=$F14),"Invalid maintenance range","Ready")))))))))</f>
        <v/>
      </c>
    </row>
    <row r="15">
      <c r="A15" s="17" t="n"/>
      <c r="B15" s="17" t="n"/>
      <c r="C15" s="17" t="n"/>
      <c r="D15" s="17" t="n"/>
      <c r="E15" s="17" t="n"/>
      <c r="F15" s="28" t="n"/>
      <c r="G15" s="28" t="n"/>
      <c r="H15" s="17" t="n"/>
      <c r="I15" s="18" t="n"/>
      <c r="J15" s="21">
        <f>IF(COUNTA($A15:$I15)=0,"",IF($A15="","Missing equipment ID",IF(COUNTIF($A$5:$A$104,$A15)&gt;1,"Duplicate equipment ID",IF($B15="","Missing equipment name",IF($C15="","Missing category",IF($D15="","Missing home location",IF($E15="","Missing availability status",IF(AND(OR($F15&lt;&gt;"",$G15&lt;&gt;""),OR($F15="",$G15="")),"Complete both maintenance dates",IF(AND($F15&lt;&gt;"",$G15&lt;&gt;"",$G15&lt;=$F15),"Invalid maintenance range","Ready")))))))))</f>
        <v/>
      </c>
    </row>
    <row r="16">
      <c r="A16" s="17" t="n"/>
      <c r="B16" s="17" t="n"/>
      <c r="C16" s="17" t="n"/>
      <c r="D16" s="17" t="n"/>
      <c r="E16" s="17" t="n"/>
      <c r="F16" s="28" t="n"/>
      <c r="G16" s="28" t="n"/>
      <c r="H16" s="17" t="n"/>
      <c r="I16" s="18" t="n"/>
      <c r="J16" s="21">
        <f>IF(COUNTA($A16:$I16)=0,"",IF($A16="","Missing equipment ID",IF(COUNTIF($A$5:$A$104,$A16)&gt;1,"Duplicate equipment ID",IF($B16="","Missing equipment name",IF($C16="","Missing category",IF($D16="","Missing home location",IF($E16="","Missing availability status",IF(AND(OR($F16&lt;&gt;"",$G16&lt;&gt;""),OR($F16="",$G16="")),"Complete both maintenance dates",IF(AND($F16&lt;&gt;"",$G16&lt;&gt;"",$G16&lt;=$F16),"Invalid maintenance range","Ready")))))))))</f>
        <v/>
      </c>
    </row>
    <row r="17">
      <c r="A17" s="17" t="n"/>
      <c r="B17" s="17" t="n"/>
      <c r="C17" s="17" t="n"/>
      <c r="D17" s="17" t="n"/>
      <c r="E17" s="17" t="n"/>
      <c r="F17" s="28" t="n"/>
      <c r="G17" s="28" t="n"/>
      <c r="H17" s="17" t="n"/>
      <c r="I17" s="18" t="n"/>
      <c r="J17" s="21">
        <f>IF(COUNTA($A17:$I17)=0,"",IF($A17="","Missing equipment ID",IF(COUNTIF($A$5:$A$104,$A17)&gt;1,"Duplicate equipment ID",IF($B17="","Missing equipment name",IF($C17="","Missing category",IF($D17="","Missing home location",IF($E17="","Missing availability status",IF(AND(OR($F17&lt;&gt;"",$G17&lt;&gt;""),OR($F17="",$G17="")),"Complete both maintenance dates",IF(AND($F17&lt;&gt;"",$G17&lt;&gt;"",$G17&lt;=$F17),"Invalid maintenance range","Ready")))))))))</f>
        <v/>
      </c>
    </row>
    <row r="18">
      <c r="A18" s="17" t="n"/>
      <c r="B18" s="17" t="n"/>
      <c r="C18" s="17" t="n"/>
      <c r="D18" s="17" t="n"/>
      <c r="E18" s="17" t="n"/>
      <c r="F18" s="28" t="n"/>
      <c r="G18" s="28" t="n"/>
      <c r="H18" s="17" t="n"/>
      <c r="I18" s="18" t="n"/>
      <c r="J18" s="21">
        <f>IF(COUNTA($A18:$I18)=0,"",IF($A18="","Missing equipment ID",IF(COUNTIF($A$5:$A$104,$A18)&gt;1,"Duplicate equipment ID",IF($B18="","Missing equipment name",IF($C18="","Missing category",IF($D18="","Missing home location",IF($E18="","Missing availability status",IF(AND(OR($F18&lt;&gt;"",$G18&lt;&gt;""),OR($F18="",$G18="")),"Complete both maintenance dates",IF(AND($F18&lt;&gt;"",$G18&lt;&gt;"",$G18&lt;=$F18),"Invalid maintenance range","Ready")))))))))</f>
        <v/>
      </c>
    </row>
    <row r="19">
      <c r="A19" s="17" t="n"/>
      <c r="B19" s="17" t="n"/>
      <c r="C19" s="17" t="n"/>
      <c r="D19" s="17" t="n"/>
      <c r="E19" s="17" t="n"/>
      <c r="F19" s="28" t="n"/>
      <c r="G19" s="28" t="n"/>
      <c r="H19" s="17" t="n"/>
      <c r="I19" s="18" t="n"/>
      <c r="J19" s="21">
        <f>IF(COUNTA($A19:$I19)=0,"",IF($A19="","Missing equipment ID",IF(COUNTIF($A$5:$A$104,$A19)&gt;1,"Duplicate equipment ID",IF($B19="","Missing equipment name",IF($C19="","Missing category",IF($D19="","Missing home location",IF($E19="","Missing availability status",IF(AND(OR($F19&lt;&gt;"",$G19&lt;&gt;""),OR($F19="",$G19="")),"Complete both maintenance dates",IF(AND($F19&lt;&gt;"",$G19&lt;&gt;"",$G19&lt;=$F19),"Invalid maintenance range","Ready")))))))))</f>
        <v/>
      </c>
    </row>
    <row r="20">
      <c r="A20" s="17" t="n"/>
      <c r="B20" s="17" t="n"/>
      <c r="C20" s="17" t="n"/>
      <c r="D20" s="17" t="n"/>
      <c r="E20" s="17" t="n"/>
      <c r="F20" s="28" t="n"/>
      <c r="G20" s="28" t="n"/>
      <c r="H20" s="17" t="n"/>
      <c r="I20" s="18" t="n"/>
      <c r="J20" s="21">
        <f>IF(COUNTA($A20:$I20)=0,"",IF($A20="","Missing equipment ID",IF(COUNTIF($A$5:$A$104,$A20)&gt;1,"Duplicate equipment ID",IF($B20="","Missing equipment name",IF($C20="","Missing category",IF($D20="","Missing home location",IF($E20="","Missing availability status",IF(AND(OR($F20&lt;&gt;"",$G20&lt;&gt;""),OR($F20="",$G20="")),"Complete both maintenance dates",IF(AND($F20&lt;&gt;"",$G20&lt;&gt;"",$G20&lt;=$F20),"Invalid maintenance range","Ready")))))))))</f>
        <v/>
      </c>
    </row>
    <row r="21">
      <c r="A21" s="17" t="n"/>
      <c r="B21" s="17" t="n"/>
      <c r="C21" s="17" t="n"/>
      <c r="D21" s="17" t="n"/>
      <c r="E21" s="17" t="n"/>
      <c r="F21" s="28" t="n"/>
      <c r="G21" s="28" t="n"/>
      <c r="H21" s="17" t="n"/>
      <c r="I21" s="18" t="n"/>
      <c r="J21" s="21">
        <f>IF(COUNTA($A21:$I21)=0,"",IF($A21="","Missing equipment ID",IF(COUNTIF($A$5:$A$104,$A21)&gt;1,"Duplicate equipment ID",IF($B21="","Missing equipment name",IF($C21="","Missing category",IF($D21="","Missing home location",IF($E21="","Missing availability status",IF(AND(OR($F21&lt;&gt;"",$G21&lt;&gt;""),OR($F21="",$G21="")),"Complete both maintenance dates",IF(AND($F21&lt;&gt;"",$G21&lt;&gt;"",$G21&lt;=$F21),"Invalid maintenance range","Ready")))))))))</f>
        <v/>
      </c>
    </row>
    <row r="22">
      <c r="A22" s="17" t="n"/>
      <c r="B22" s="17" t="n"/>
      <c r="C22" s="17" t="n"/>
      <c r="D22" s="17" t="n"/>
      <c r="E22" s="17" t="n"/>
      <c r="F22" s="28" t="n"/>
      <c r="G22" s="28" t="n"/>
      <c r="H22" s="17" t="n"/>
      <c r="I22" s="18" t="n"/>
      <c r="J22" s="21">
        <f>IF(COUNTA($A22:$I22)=0,"",IF($A22="","Missing equipment ID",IF(COUNTIF($A$5:$A$104,$A22)&gt;1,"Duplicate equipment ID",IF($B22="","Missing equipment name",IF($C22="","Missing category",IF($D22="","Missing home location",IF($E22="","Missing availability status",IF(AND(OR($F22&lt;&gt;"",$G22&lt;&gt;""),OR($F22="",$G22="")),"Complete both maintenance dates",IF(AND($F22&lt;&gt;"",$G22&lt;&gt;"",$G22&lt;=$F22),"Invalid maintenance range","Ready")))))))))</f>
        <v/>
      </c>
    </row>
    <row r="23">
      <c r="A23" s="17" t="n"/>
      <c r="B23" s="17" t="n"/>
      <c r="C23" s="17" t="n"/>
      <c r="D23" s="17" t="n"/>
      <c r="E23" s="17" t="n"/>
      <c r="F23" s="28" t="n"/>
      <c r="G23" s="28" t="n"/>
      <c r="H23" s="17" t="n"/>
      <c r="I23" s="18" t="n"/>
      <c r="J23" s="21">
        <f>IF(COUNTA($A23:$I23)=0,"",IF($A23="","Missing equipment ID",IF(COUNTIF($A$5:$A$104,$A23)&gt;1,"Duplicate equipment ID",IF($B23="","Missing equipment name",IF($C23="","Missing category",IF($D23="","Missing home location",IF($E23="","Missing availability status",IF(AND(OR($F23&lt;&gt;"",$G23&lt;&gt;""),OR($F23="",$G23="")),"Complete both maintenance dates",IF(AND($F23&lt;&gt;"",$G23&lt;&gt;"",$G23&lt;=$F23),"Invalid maintenance range","Ready")))))))))</f>
        <v/>
      </c>
    </row>
    <row r="24">
      <c r="A24" s="17" t="n"/>
      <c r="B24" s="17" t="n"/>
      <c r="C24" s="17" t="n"/>
      <c r="D24" s="17" t="n"/>
      <c r="E24" s="17" t="n"/>
      <c r="F24" s="28" t="n"/>
      <c r="G24" s="28" t="n"/>
      <c r="H24" s="17" t="n"/>
      <c r="I24" s="18" t="n"/>
      <c r="J24" s="21">
        <f>IF(COUNTA($A24:$I24)=0,"",IF($A24="","Missing equipment ID",IF(COUNTIF($A$5:$A$104,$A24)&gt;1,"Duplicate equipment ID",IF($B24="","Missing equipment name",IF($C24="","Missing category",IF($D24="","Missing home location",IF($E24="","Missing availability status",IF(AND(OR($F24&lt;&gt;"",$G24&lt;&gt;""),OR($F24="",$G24="")),"Complete both maintenance dates",IF(AND($F24&lt;&gt;"",$G24&lt;&gt;"",$G24&lt;=$F24),"Invalid maintenance range","Ready")))))))))</f>
        <v/>
      </c>
    </row>
    <row r="25">
      <c r="A25" s="17" t="n"/>
      <c r="B25" s="17" t="n"/>
      <c r="C25" s="17" t="n"/>
      <c r="D25" s="17" t="n"/>
      <c r="E25" s="17" t="n"/>
      <c r="F25" s="28" t="n"/>
      <c r="G25" s="28" t="n"/>
      <c r="H25" s="17" t="n"/>
      <c r="I25" s="18" t="n"/>
      <c r="J25" s="21">
        <f>IF(COUNTA($A25:$I25)=0,"",IF($A25="","Missing equipment ID",IF(COUNTIF($A$5:$A$104,$A25)&gt;1,"Duplicate equipment ID",IF($B25="","Missing equipment name",IF($C25="","Missing category",IF($D25="","Missing home location",IF($E25="","Missing availability status",IF(AND(OR($F25&lt;&gt;"",$G25&lt;&gt;""),OR($F25="",$G25="")),"Complete both maintenance dates",IF(AND($F25&lt;&gt;"",$G25&lt;&gt;"",$G25&lt;=$F25),"Invalid maintenance range","Ready")))))))))</f>
        <v/>
      </c>
    </row>
    <row r="26">
      <c r="A26" s="17" t="n"/>
      <c r="B26" s="17" t="n"/>
      <c r="C26" s="17" t="n"/>
      <c r="D26" s="17" t="n"/>
      <c r="E26" s="17" t="n"/>
      <c r="F26" s="28" t="n"/>
      <c r="G26" s="28" t="n"/>
      <c r="H26" s="17" t="n"/>
      <c r="I26" s="18" t="n"/>
      <c r="J26" s="21">
        <f>IF(COUNTA($A26:$I26)=0,"",IF($A26="","Missing equipment ID",IF(COUNTIF($A$5:$A$104,$A26)&gt;1,"Duplicate equipment ID",IF($B26="","Missing equipment name",IF($C26="","Missing category",IF($D26="","Missing home location",IF($E26="","Missing availability status",IF(AND(OR($F26&lt;&gt;"",$G26&lt;&gt;""),OR($F26="",$G26="")),"Complete both maintenance dates",IF(AND($F26&lt;&gt;"",$G26&lt;&gt;"",$G26&lt;=$F26),"Invalid maintenance range","Ready")))))))))</f>
        <v/>
      </c>
    </row>
    <row r="27">
      <c r="A27" s="17" t="n"/>
      <c r="B27" s="17" t="n"/>
      <c r="C27" s="17" t="n"/>
      <c r="D27" s="17" t="n"/>
      <c r="E27" s="17" t="n"/>
      <c r="F27" s="28" t="n"/>
      <c r="G27" s="28" t="n"/>
      <c r="H27" s="17" t="n"/>
      <c r="I27" s="18" t="n"/>
      <c r="J27" s="21">
        <f>IF(COUNTA($A27:$I27)=0,"",IF($A27="","Missing equipment ID",IF(COUNTIF($A$5:$A$104,$A27)&gt;1,"Duplicate equipment ID",IF($B27="","Missing equipment name",IF($C27="","Missing category",IF($D27="","Missing home location",IF($E27="","Missing availability status",IF(AND(OR($F27&lt;&gt;"",$G27&lt;&gt;""),OR($F27="",$G27="")),"Complete both maintenance dates",IF(AND($F27&lt;&gt;"",$G27&lt;&gt;"",$G27&lt;=$F27),"Invalid maintenance range","Ready")))))))))</f>
        <v/>
      </c>
    </row>
    <row r="28">
      <c r="A28" s="17" t="n"/>
      <c r="B28" s="17" t="n"/>
      <c r="C28" s="17" t="n"/>
      <c r="D28" s="17" t="n"/>
      <c r="E28" s="17" t="n"/>
      <c r="F28" s="28" t="n"/>
      <c r="G28" s="28" t="n"/>
      <c r="H28" s="17" t="n"/>
      <c r="I28" s="18" t="n"/>
      <c r="J28" s="21">
        <f>IF(COUNTA($A28:$I28)=0,"",IF($A28="","Missing equipment ID",IF(COUNTIF($A$5:$A$104,$A28)&gt;1,"Duplicate equipment ID",IF($B28="","Missing equipment name",IF($C28="","Missing category",IF($D28="","Missing home location",IF($E28="","Missing availability status",IF(AND(OR($F28&lt;&gt;"",$G28&lt;&gt;""),OR($F28="",$G28="")),"Complete both maintenance dates",IF(AND($F28&lt;&gt;"",$G28&lt;&gt;"",$G28&lt;=$F28),"Invalid maintenance range","Ready")))))))))</f>
        <v/>
      </c>
    </row>
    <row r="29">
      <c r="A29" s="17" t="n"/>
      <c r="B29" s="17" t="n"/>
      <c r="C29" s="17" t="n"/>
      <c r="D29" s="17" t="n"/>
      <c r="E29" s="17" t="n"/>
      <c r="F29" s="28" t="n"/>
      <c r="G29" s="28" t="n"/>
      <c r="H29" s="17" t="n"/>
      <c r="I29" s="18" t="n"/>
      <c r="J29" s="21">
        <f>IF(COUNTA($A29:$I29)=0,"",IF($A29="","Missing equipment ID",IF(COUNTIF($A$5:$A$104,$A29)&gt;1,"Duplicate equipment ID",IF($B29="","Missing equipment name",IF($C29="","Missing category",IF($D29="","Missing home location",IF($E29="","Missing availability status",IF(AND(OR($F29&lt;&gt;"",$G29&lt;&gt;""),OR($F29="",$G29="")),"Complete both maintenance dates",IF(AND($F29&lt;&gt;"",$G29&lt;&gt;"",$G29&lt;=$F29),"Invalid maintenance range","Ready")))))))))</f>
        <v/>
      </c>
    </row>
    <row r="30">
      <c r="A30" s="17" t="n"/>
      <c r="B30" s="17" t="n"/>
      <c r="C30" s="17" t="n"/>
      <c r="D30" s="17" t="n"/>
      <c r="E30" s="17" t="n"/>
      <c r="F30" s="28" t="n"/>
      <c r="G30" s="28" t="n"/>
      <c r="H30" s="17" t="n"/>
      <c r="I30" s="18" t="n"/>
      <c r="J30" s="21">
        <f>IF(COUNTA($A30:$I30)=0,"",IF($A30="","Missing equipment ID",IF(COUNTIF($A$5:$A$104,$A30)&gt;1,"Duplicate equipment ID",IF($B30="","Missing equipment name",IF($C30="","Missing category",IF($D30="","Missing home location",IF($E30="","Missing availability status",IF(AND(OR($F30&lt;&gt;"",$G30&lt;&gt;""),OR($F30="",$G30="")),"Complete both maintenance dates",IF(AND($F30&lt;&gt;"",$G30&lt;&gt;"",$G30&lt;=$F30),"Invalid maintenance range","Ready")))))))))</f>
        <v/>
      </c>
    </row>
    <row r="31">
      <c r="A31" s="17" t="n"/>
      <c r="B31" s="17" t="n"/>
      <c r="C31" s="17" t="n"/>
      <c r="D31" s="17" t="n"/>
      <c r="E31" s="17" t="n"/>
      <c r="F31" s="28" t="n"/>
      <c r="G31" s="28" t="n"/>
      <c r="H31" s="17" t="n"/>
      <c r="I31" s="18" t="n"/>
      <c r="J31" s="21">
        <f>IF(COUNTA($A31:$I31)=0,"",IF($A31="","Missing equipment ID",IF(COUNTIF($A$5:$A$104,$A31)&gt;1,"Duplicate equipment ID",IF($B31="","Missing equipment name",IF($C31="","Missing category",IF($D31="","Missing home location",IF($E31="","Missing availability status",IF(AND(OR($F31&lt;&gt;"",$G31&lt;&gt;""),OR($F31="",$G31="")),"Complete both maintenance dates",IF(AND($F31&lt;&gt;"",$G31&lt;&gt;"",$G31&lt;=$F31),"Invalid maintenance range","Ready")))))))))</f>
        <v/>
      </c>
    </row>
    <row r="32">
      <c r="A32" s="17" t="n"/>
      <c r="B32" s="17" t="n"/>
      <c r="C32" s="17" t="n"/>
      <c r="D32" s="17" t="n"/>
      <c r="E32" s="17" t="n"/>
      <c r="F32" s="28" t="n"/>
      <c r="G32" s="28" t="n"/>
      <c r="H32" s="17" t="n"/>
      <c r="I32" s="18" t="n"/>
      <c r="J32" s="21">
        <f>IF(COUNTA($A32:$I32)=0,"",IF($A32="","Missing equipment ID",IF(COUNTIF($A$5:$A$104,$A32)&gt;1,"Duplicate equipment ID",IF($B32="","Missing equipment name",IF($C32="","Missing category",IF($D32="","Missing home location",IF($E32="","Missing availability status",IF(AND(OR($F32&lt;&gt;"",$G32&lt;&gt;""),OR($F32="",$G32="")),"Complete both maintenance dates",IF(AND($F32&lt;&gt;"",$G32&lt;&gt;"",$G32&lt;=$F32),"Invalid maintenance range","Ready")))))))))</f>
        <v/>
      </c>
    </row>
    <row r="33">
      <c r="A33" s="17" t="n"/>
      <c r="B33" s="17" t="n"/>
      <c r="C33" s="17" t="n"/>
      <c r="D33" s="17" t="n"/>
      <c r="E33" s="17" t="n"/>
      <c r="F33" s="28" t="n"/>
      <c r="G33" s="28" t="n"/>
      <c r="H33" s="17" t="n"/>
      <c r="I33" s="18" t="n"/>
      <c r="J33" s="21">
        <f>IF(COUNTA($A33:$I33)=0,"",IF($A33="","Missing equipment ID",IF(COUNTIF($A$5:$A$104,$A33)&gt;1,"Duplicate equipment ID",IF($B33="","Missing equipment name",IF($C33="","Missing category",IF($D33="","Missing home location",IF($E33="","Missing availability status",IF(AND(OR($F33&lt;&gt;"",$G33&lt;&gt;""),OR($F33="",$G33="")),"Complete both maintenance dates",IF(AND($F33&lt;&gt;"",$G33&lt;&gt;"",$G33&lt;=$F33),"Invalid maintenance range","Ready")))))))))</f>
        <v/>
      </c>
    </row>
    <row r="34">
      <c r="A34" s="17" t="n"/>
      <c r="B34" s="17" t="n"/>
      <c r="C34" s="17" t="n"/>
      <c r="D34" s="17" t="n"/>
      <c r="E34" s="17" t="n"/>
      <c r="F34" s="28" t="n"/>
      <c r="G34" s="28" t="n"/>
      <c r="H34" s="17" t="n"/>
      <c r="I34" s="18" t="n"/>
      <c r="J34" s="21">
        <f>IF(COUNTA($A34:$I34)=0,"",IF($A34="","Missing equipment ID",IF(COUNTIF($A$5:$A$104,$A34)&gt;1,"Duplicate equipment ID",IF($B34="","Missing equipment name",IF($C34="","Missing category",IF($D34="","Missing home location",IF($E34="","Missing availability status",IF(AND(OR($F34&lt;&gt;"",$G34&lt;&gt;""),OR($F34="",$G34="")),"Complete both maintenance dates",IF(AND($F34&lt;&gt;"",$G34&lt;&gt;"",$G34&lt;=$F34),"Invalid maintenance range","Ready")))))))))</f>
        <v/>
      </c>
    </row>
    <row r="35">
      <c r="A35" s="17" t="n"/>
      <c r="B35" s="17" t="n"/>
      <c r="C35" s="17" t="n"/>
      <c r="D35" s="17" t="n"/>
      <c r="E35" s="17" t="n"/>
      <c r="F35" s="28" t="n"/>
      <c r="G35" s="28" t="n"/>
      <c r="H35" s="17" t="n"/>
      <c r="I35" s="18" t="n"/>
      <c r="J35" s="21">
        <f>IF(COUNTA($A35:$I35)=0,"",IF($A35="","Missing equipment ID",IF(COUNTIF($A$5:$A$104,$A35)&gt;1,"Duplicate equipment ID",IF($B35="","Missing equipment name",IF($C35="","Missing category",IF($D35="","Missing home location",IF($E35="","Missing availability status",IF(AND(OR($F35&lt;&gt;"",$G35&lt;&gt;""),OR($F35="",$G35="")),"Complete both maintenance dates",IF(AND($F35&lt;&gt;"",$G35&lt;&gt;"",$G35&lt;=$F35),"Invalid maintenance range","Ready")))))))))</f>
        <v/>
      </c>
    </row>
    <row r="36">
      <c r="A36" s="17" t="n"/>
      <c r="B36" s="17" t="n"/>
      <c r="C36" s="17" t="n"/>
      <c r="D36" s="17" t="n"/>
      <c r="E36" s="17" t="n"/>
      <c r="F36" s="28" t="n"/>
      <c r="G36" s="28" t="n"/>
      <c r="H36" s="17" t="n"/>
      <c r="I36" s="18" t="n"/>
      <c r="J36" s="21">
        <f>IF(COUNTA($A36:$I36)=0,"",IF($A36="","Missing equipment ID",IF(COUNTIF($A$5:$A$104,$A36)&gt;1,"Duplicate equipment ID",IF($B36="","Missing equipment name",IF($C36="","Missing category",IF($D36="","Missing home location",IF($E36="","Missing availability status",IF(AND(OR($F36&lt;&gt;"",$G36&lt;&gt;""),OR($F36="",$G36="")),"Complete both maintenance dates",IF(AND($F36&lt;&gt;"",$G36&lt;&gt;"",$G36&lt;=$F36),"Invalid maintenance range","Ready")))))))))</f>
        <v/>
      </c>
    </row>
    <row r="37">
      <c r="A37" s="17" t="n"/>
      <c r="B37" s="17" t="n"/>
      <c r="C37" s="17" t="n"/>
      <c r="D37" s="17" t="n"/>
      <c r="E37" s="17" t="n"/>
      <c r="F37" s="28" t="n"/>
      <c r="G37" s="28" t="n"/>
      <c r="H37" s="17" t="n"/>
      <c r="I37" s="18" t="n"/>
      <c r="J37" s="21">
        <f>IF(COUNTA($A37:$I37)=0,"",IF($A37="","Missing equipment ID",IF(COUNTIF($A$5:$A$104,$A37)&gt;1,"Duplicate equipment ID",IF($B37="","Missing equipment name",IF($C37="","Missing category",IF($D37="","Missing home location",IF($E37="","Missing availability status",IF(AND(OR($F37&lt;&gt;"",$G37&lt;&gt;""),OR($F37="",$G37="")),"Complete both maintenance dates",IF(AND($F37&lt;&gt;"",$G37&lt;&gt;"",$G37&lt;=$F37),"Invalid maintenance range","Ready")))))))))</f>
        <v/>
      </c>
    </row>
    <row r="38">
      <c r="A38" s="17" t="n"/>
      <c r="B38" s="17" t="n"/>
      <c r="C38" s="17" t="n"/>
      <c r="D38" s="17" t="n"/>
      <c r="E38" s="17" t="n"/>
      <c r="F38" s="28" t="n"/>
      <c r="G38" s="28" t="n"/>
      <c r="H38" s="17" t="n"/>
      <c r="I38" s="18" t="n"/>
      <c r="J38" s="21">
        <f>IF(COUNTA($A38:$I38)=0,"",IF($A38="","Missing equipment ID",IF(COUNTIF($A$5:$A$104,$A38)&gt;1,"Duplicate equipment ID",IF($B38="","Missing equipment name",IF($C38="","Missing category",IF($D38="","Missing home location",IF($E38="","Missing availability status",IF(AND(OR($F38&lt;&gt;"",$G38&lt;&gt;""),OR($F38="",$G38="")),"Complete both maintenance dates",IF(AND($F38&lt;&gt;"",$G38&lt;&gt;"",$G38&lt;=$F38),"Invalid maintenance range","Ready")))))))))</f>
        <v/>
      </c>
    </row>
    <row r="39">
      <c r="A39" s="17" t="n"/>
      <c r="B39" s="17" t="n"/>
      <c r="C39" s="17" t="n"/>
      <c r="D39" s="17" t="n"/>
      <c r="E39" s="17" t="n"/>
      <c r="F39" s="28" t="n"/>
      <c r="G39" s="28" t="n"/>
      <c r="H39" s="17" t="n"/>
      <c r="I39" s="18" t="n"/>
      <c r="J39" s="21">
        <f>IF(COUNTA($A39:$I39)=0,"",IF($A39="","Missing equipment ID",IF(COUNTIF($A$5:$A$104,$A39)&gt;1,"Duplicate equipment ID",IF($B39="","Missing equipment name",IF($C39="","Missing category",IF($D39="","Missing home location",IF($E39="","Missing availability status",IF(AND(OR($F39&lt;&gt;"",$G39&lt;&gt;""),OR($F39="",$G39="")),"Complete both maintenance dates",IF(AND($F39&lt;&gt;"",$G39&lt;&gt;"",$G39&lt;=$F39),"Invalid maintenance range","Ready")))))))))</f>
        <v/>
      </c>
    </row>
    <row r="40">
      <c r="A40" s="17" t="n"/>
      <c r="B40" s="17" t="n"/>
      <c r="C40" s="17" t="n"/>
      <c r="D40" s="17" t="n"/>
      <c r="E40" s="17" t="n"/>
      <c r="F40" s="28" t="n"/>
      <c r="G40" s="28" t="n"/>
      <c r="H40" s="17" t="n"/>
      <c r="I40" s="18" t="n"/>
      <c r="J40" s="21">
        <f>IF(COUNTA($A40:$I40)=0,"",IF($A40="","Missing equipment ID",IF(COUNTIF($A$5:$A$104,$A40)&gt;1,"Duplicate equipment ID",IF($B40="","Missing equipment name",IF($C40="","Missing category",IF($D40="","Missing home location",IF($E40="","Missing availability status",IF(AND(OR($F40&lt;&gt;"",$G40&lt;&gt;""),OR($F40="",$G40="")),"Complete both maintenance dates",IF(AND($F40&lt;&gt;"",$G40&lt;&gt;"",$G40&lt;=$F40),"Invalid maintenance range","Ready")))))))))</f>
        <v/>
      </c>
    </row>
    <row r="41">
      <c r="A41" s="17" t="n"/>
      <c r="B41" s="17" t="n"/>
      <c r="C41" s="17" t="n"/>
      <c r="D41" s="17" t="n"/>
      <c r="E41" s="17" t="n"/>
      <c r="F41" s="28" t="n"/>
      <c r="G41" s="28" t="n"/>
      <c r="H41" s="17" t="n"/>
      <c r="I41" s="18" t="n"/>
      <c r="J41" s="21">
        <f>IF(COUNTA($A41:$I41)=0,"",IF($A41="","Missing equipment ID",IF(COUNTIF($A$5:$A$104,$A41)&gt;1,"Duplicate equipment ID",IF($B41="","Missing equipment name",IF($C41="","Missing category",IF($D41="","Missing home location",IF($E41="","Missing availability status",IF(AND(OR($F41&lt;&gt;"",$G41&lt;&gt;""),OR($F41="",$G41="")),"Complete both maintenance dates",IF(AND($F41&lt;&gt;"",$G41&lt;&gt;"",$G41&lt;=$F41),"Invalid maintenance range","Ready")))))))))</f>
        <v/>
      </c>
    </row>
    <row r="42">
      <c r="A42" s="17" t="n"/>
      <c r="B42" s="17" t="n"/>
      <c r="C42" s="17" t="n"/>
      <c r="D42" s="17" t="n"/>
      <c r="E42" s="17" t="n"/>
      <c r="F42" s="28" t="n"/>
      <c r="G42" s="28" t="n"/>
      <c r="H42" s="17" t="n"/>
      <c r="I42" s="18" t="n"/>
      <c r="J42" s="21">
        <f>IF(COUNTA($A42:$I42)=0,"",IF($A42="","Missing equipment ID",IF(COUNTIF($A$5:$A$104,$A42)&gt;1,"Duplicate equipment ID",IF($B42="","Missing equipment name",IF($C42="","Missing category",IF($D42="","Missing home location",IF($E42="","Missing availability status",IF(AND(OR($F42&lt;&gt;"",$G42&lt;&gt;""),OR($F42="",$G42="")),"Complete both maintenance dates",IF(AND($F42&lt;&gt;"",$G42&lt;&gt;"",$G42&lt;=$F42),"Invalid maintenance range","Ready")))))))))</f>
        <v/>
      </c>
    </row>
    <row r="43">
      <c r="A43" s="17" t="n"/>
      <c r="B43" s="17" t="n"/>
      <c r="C43" s="17" t="n"/>
      <c r="D43" s="17" t="n"/>
      <c r="E43" s="17" t="n"/>
      <c r="F43" s="28" t="n"/>
      <c r="G43" s="28" t="n"/>
      <c r="H43" s="17" t="n"/>
      <c r="I43" s="18" t="n"/>
      <c r="J43" s="21">
        <f>IF(COUNTA($A43:$I43)=0,"",IF($A43="","Missing equipment ID",IF(COUNTIF($A$5:$A$104,$A43)&gt;1,"Duplicate equipment ID",IF($B43="","Missing equipment name",IF($C43="","Missing category",IF($D43="","Missing home location",IF($E43="","Missing availability status",IF(AND(OR($F43&lt;&gt;"",$G43&lt;&gt;""),OR($F43="",$G43="")),"Complete both maintenance dates",IF(AND($F43&lt;&gt;"",$G43&lt;&gt;"",$G43&lt;=$F43),"Invalid maintenance range","Ready")))))))))</f>
        <v/>
      </c>
    </row>
    <row r="44">
      <c r="A44" s="17" t="n"/>
      <c r="B44" s="17" t="n"/>
      <c r="C44" s="17" t="n"/>
      <c r="D44" s="17" t="n"/>
      <c r="E44" s="17" t="n"/>
      <c r="F44" s="28" t="n"/>
      <c r="G44" s="28" t="n"/>
      <c r="H44" s="17" t="n"/>
      <c r="I44" s="18" t="n"/>
      <c r="J44" s="21">
        <f>IF(COUNTA($A44:$I44)=0,"",IF($A44="","Missing equipment ID",IF(COUNTIF($A$5:$A$104,$A44)&gt;1,"Duplicate equipment ID",IF($B44="","Missing equipment name",IF($C44="","Missing category",IF($D44="","Missing home location",IF($E44="","Missing availability status",IF(AND(OR($F44&lt;&gt;"",$G44&lt;&gt;""),OR($F44="",$G44="")),"Complete both maintenance dates",IF(AND($F44&lt;&gt;"",$G44&lt;&gt;"",$G44&lt;=$F44),"Invalid maintenance range","Ready")))))))))</f>
        <v/>
      </c>
    </row>
    <row r="45">
      <c r="A45" s="17" t="n"/>
      <c r="B45" s="17" t="n"/>
      <c r="C45" s="17" t="n"/>
      <c r="D45" s="17" t="n"/>
      <c r="E45" s="17" t="n"/>
      <c r="F45" s="28" t="n"/>
      <c r="G45" s="28" t="n"/>
      <c r="H45" s="17" t="n"/>
      <c r="I45" s="18" t="n"/>
      <c r="J45" s="21">
        <f>IF(COUNTA($A45:$I45)=0,"",IF($A45="","Missing equipment ID",IF(COUNTIF($A$5:$A$104,$A45)&gt;1,"Duplicate equipment ID",IF($B45="","Missing equipment name",IF($C45="","Missing category",IF($D45="","Missing home location",IF($E45="","Missing availability status",IF(AND(OR($F45&lt;&gt;"",$G45&lt;&gt;""),OR($F45="",$G45="")),"Complete both maintenance dates",IF(AND($F45&lt;&gt;"",$G45&lt;&gt;"",$G45&lt;=$F45),"Invalid maintenance range","Ready")))))))))</f>
        <v/>
      </c>
    </row>
    <row r="46">
      <c r="A46" s="17" t="n"/>
      <c r="B46" s="17" t="n"/>
      <c r="C46" s="17" t="n"/>
      <c r="D46" s="17" t="n"/>
      <c r="E46" s="17" t="n"/>
      <c r="F46" s="28" t="n"/>
      <c r="G46" s="28" t="n"/>
      <c r="H46" s="17" t="n"/>
      <c r="I46" s="18" t="n"/>
      <c r="J46" s="21">
        <f>IF(COUNTA($A46:$I46)=0,"",IF($A46="","Missing equipment ID",IF(COUNTIF($A$5:$A$104,$A46)&gt;1,"Duplicate equipment ID",IF($B46="","Missing equipment name",IF($C46="","Missing category",IF($D46="","Missing home location",IF($E46="","Missing availability status",IF(AND(OR($F46&lt;&gt;"",$G46&lt;&gt;""),OR($F46="",$G46="")),"Complete both maintenance dates",IF(AND($F46&lt;&gt;"",$G46&lt;&gt;"",$G46&lt;=$F46),"Invalid maintenance range","Ready")))))))))</f>
        <v/>
      </c>
    </row>
    <row r="47">
      <c r="A47" s="17" t="n"/>
      <c r="B47" s="17" t="n"/>
      <c r="C47" s="17" t="n"/>
      <c r="D47" s="17" t="n"/>
      <c r="E47" s="17" t="n"/>
      <c r="F47" s="28" t="n"/>
      <c r="G47" s="28" t="n"/>
      <c r="H47" s="17" t="n"/>
      <c r="I47" s="18" t="n"/>
      <c r="J47" s="21">
        <f>IF(COUNTA($A47:$I47)=0,"",IF($A47="","Missing equipment ID",IF(COUNTIF($A$5:$A$104,$A47)&gt;1,"Duplicate equipment ID",IF($B47="","Missing equipment name",IF($C47="","Missing category",IF($D47="","Missing home location",IF($E47="","Missing availability status",IF(AND(OR($F47&lt;&gt;"",$G47&lt;&gt;""),OR($F47="",$G47="")),"Complete both maintenance dates",IF(AND($F47&lt;&gt;"",$G47&lt;&gt;"",$G47&lt;=$F47),"Invalid maintenance range","Ready")))))))))</f>
        <v/>
      </c>
    </row>
    <row r="48">
      <c r="A48" s="17" t="n"/>
      <c r="B48" s="17" t="n"/>
      <c r="C48" s="17" t="n"/>
      <c r="D48" s="17" t="n"/>
      <c r="E48" s="17" t="n"/>
      <c r="F48" s="28" t="n"/>
      <c r="G48" s="28" t="n"/>
      <c r="H48" s="17" t="n"/>
      <c r="I48" s="18" t="n"/>
      <c r="J48" s="21">
        <f>IF(COUNTA($A48:$I48)=0,"",IF($A48="","Missing equipment ID",IF(COUNTIF($A$5:$A$104,$A48)&gt;1,"Duplicate equipment ID",IF($B48="","Missing equipment name",IF($C48="","Missing category",IF($D48="","Missing home location",IF($E48="","Missing availability status",IF(AND(OR($F48&lt;&gt;"",$G48&lt;&gt;""),OR($F48="",$G48="")),"Complete both maintenance dates",IF(AND($F48&lt;&gt;"",$G48&lt;&gt;"",$G48&lt;=$F48),"Invalid maintenance range","Ready")))))))))</f>
        <v/>
      </c>
    </row>
    <row r="49">
      <c r="A49" s="17" t="n"/>
      <c r="B49" s="17" t="n"/>
      <c r="C49" s="17" t="n"/>
      <c r="D49" s="17" t="n"/>
      <c r="E49" s="17" t="n"/>
      <c r="F49" s="28" t="n"/>
      <c r="G49" s="28" t="n"/>
      <c r="H49" s="17" t="n"/>
      <c r="I49" s="18" t="n"/>
      <c r="J49" s="21">
        <f>IF(COUNTA($A49:$I49)=0,"",IF($A49="","Missing equipment ID",IF(COUNTIF($A$5:$A$104,$A49)&gt;1,"Duplicate equipment ID",IF($B49="","Missing equipment name",IF($C49="","Missing category",IF($D49="","Missing home location",IF($E49="","Missing availability status",IF(AND(OR($F49&lt;&gt;"",$G49&lt;&gt;""),OR($F49="",$G49="")),"Complete both maintenance dates",IF(AND($F49&lt;&gt;"",$G49&lt;&gt;"",$G49&lt;=$F49),"Invalid maintenance range","Ready")))))))))</f>
        <v/>
      </c>
    </row>
    <row r="50">
      <c r="A50" s="17" t="n"/>
      <c r="B50" s="17" t="n"/>
      <c r="C50" s="17" t="n"/>
      <c r="D50" s="17" t="n"/>
      <c r="E50" s="17" t="n"/>
      <c r="F50" s="28" t="n"/>
      <c r="G50" s="28" t="n"/>
      <c r="H50" s="17" t="n"/>
      <c r="I50" s="18" t="n"/>
      <c r="J50" s="21">
        <f>IF(COUNTA($A50:$I50)=0,"",IF($A50="","Missing equipment ID",IF(COUNTIF($A$5:$A$104,$A50)&gt;1,"Duplicate equipment ID",IF($B50="","Missing equipment name",IF($C50="","Missing category",IF($D50="","Missing home location",IF($E50="","Missing availability status",IF(AND(OR($F50&lt;&gt;"",$G50&lt;&gt;""),OR($F50="",$G50="")),"Complete both maintenance dates",IF(AND($F50&lt;&gt;"",$G50&lt;&gt;"",$G50&lt;=$F50),"Invalid maintenance range","Ready")))))))))</f>
        <v/>
      </c>
    </row>
    <row r="51">
      <c r="A51" s="17" t="n"/>
      <c r="B51" s="17" t="n"/>
      <c r="C51" s="17" t="n"/>
      <c r="D51" s="17" t="n"/>
      <c r="E51" s="17" t="n"/>
      <c r="F51" s="28" t="n"/>
      <c r="G51" s="28" t="n"/>
      <c r="H51" s="17" t="n"/>
      <c r="I51" s="18" t="n"/>
      <c r="J51" s="21">
        <f>IF(COUNTA($A51:$I51)=0,"",IF($A51="","Missing equipment ID",IF(COUNTIF($A$5:$A$104,$A51)&gt;1,"Duplicate equipment ID",IF($B51="","Missing equipment name",IF($C51="","Missing category",IF($D51="","Missing home location",IF($E51="","Missing availability status",IF(AND(OR($F51&lt;&gt;"",$G51&lt;&gt;""),OR($F51="",$G51="")),"Complete both maintenance dates",IF(AND($F51&lt;&gt;"",$G51&lt;&gt;"",$G51&lt;=$F51),"Invalid maintenance range","Ready")))))))))</f>
        <v/>
      </c>
    </row>
    <row r="52">
      <c r="A52" s="17" t="n"/>
      <c r="B52" s="17" t="n"/>
      <c r="C52" s="17" t="n"/>
      <c r="D52" s="17" t="n"/>
      <c r="E52" s="17" t="n"/>
      <c r="F52" s="28" t="n"/>
      <c r="G52" s="28" t="n"/>
      <c r="H52" s="17" t="n"/>
      <c r="I52" s="18" t="n"/>
      <c r="J52" s="21">
        <f>IF(COUNTA($A52:$I52)=0,"",IF($A52="","Missing equipment ID",IF(COUNTIF($A$5:$A$104,$A52)&gt;1,"Duplicate equipment ID",IF($B52="","Missing equipment name",IF($C52="","Missing category",IF($D52="","Missing home location",IF($E52="","Missing availability status",IF(AND(OR($F52&lt;&gt;"",$G52&lt;&gt;""),OR($F52="",$G52="")),"Complete both maintenance dates",IF(AND($F52&lt;&gt;"",$G52&lt;&gt;"",$G52&lt;=$F52),"Invalid maintenance range","Ready")))))))))</f>
        <v/>
      </c>
    </row>
    <row r="53">
      <c r="A53" s="17" t="n"/>
      <c r="B53" s="17" t="n"/>
      <c r="C53" s="17" t="n"/>
      <c r="D53" s="17" t="n"/>
      <c r="E53" s="17" t="n"/>
      <c r="F53" s="28" t="n"/>
      <c r="G53" s="28" t="n"/>
      <c r="H53" s="17" t="n"/>
      <c r="I53" s="18" t="n"/>
      <c r="J53" s="21">
        <f>IF(COUNTA($A53:$I53)=0,"",IF($A53="","Missing equipment ID",IF(COUNTIF($A$5:$A$104,$A53)&gt;1,"Duplicate equipment ID",IF($B53="","Missing equipment name",IF($C53="","Missing category",IF($D53="","Missing home location",IF($E53="","Missing availability status",IF(AND(OR($F53&lt;&gt;"",$G53&lt;&gt;""),OR($F53="",$G53="")),"Complete both maintenance dates",IF(AND($F53&lt;&gt;"",$G53&lt;&gt;"",$G53&lt;=$F53),"Invalid maintenance range","Ready")))))))))</f>
        <v/>
      </c>
    </row>
    <row r="54">
      <c r="A54" s="17" t="n"/>
      <c r="B54" s="17" t="n"/>
      <c r="C54" s="17" t="n"/>
      <c r="D54" s="17" t="n"/>
      <c r="E54" s="17" t="n"/>
      <c r="F54" s="28" t="n"/>
      <c r="G54" s="28" t="n"/>
      <c r="H54" s="17" t="n"/>
      <c r="I54" s="18" t="n"/>
      <c r="J54" s="21">
        <f>IF(COUNTA($A54:$I54)=0,"",IF($A54="","Missing equipment ID",IF(COUNTIF($A$5:$A$104,$A54)&gt;1,"Duplicate equipment ID",IF($B54="","Missing equipment name",IF($C54="","Missing category",IF($D54="","Missing home location",IF($E54="","Missing availability status",IF(AND(OR($F54&lt;&gt;"",$G54&lt;&gt;""),OR($F54="",$G54="")),"Complete both maintenance dates",IF(AND($F54&lt;&gt;"",$G54&lt;&gt;"",$G54&lt;=$F54),"Invalid maintenance range","Ready")))))))))</f>
        <v/>
      </c>
    </row>
    <row r="55">
      <c r="A55" s="17" t="n"/>
      <c r="B55" s="17" t="n"/>
      <c r="C55" s="17" t="n"/>
      <c r="D55" s="17" t="n"/>
      <c r="E55" s="17" t="n"/>
      <c r="F55" s="28" t="n"/>
      <c r="G55" s="28" t="n"/>
      <c r="H55" s="17" t="n"/>
      <c r="I55" s="18" t="n"/>
      <c r="J55" s="21">
        <f>IF(COUNTA($A55:$I55)=0,"",IF($A55="","Missing equipment ID",IF(COUNTIF($A$5:$A$104,$A55)&gt;1,"Duplicate equipment ID",IF($B55="","Missing equipment name",IF($C55="","Missing category",IF($D55="","Missing home location",IF($E55="","Missing availability status",IF(AND(OR($F55&lt;&gt;"",$G55&lt;&gt;""),OR($F55="",$G55="")),"Complete both maintenance dates",IF(AND($F55&lt;&gt;"",$G55&lt;&gt;"",$G55&lt;=$F55),"Invalid maintenance range","Ready")))))))))</f>
        <v/>
      </c>
    </row>
    <row r="56">
      <c r="A56" s="17" t="n"/>
      <c r="B56" s="17" t="n"/>
      <c r="C56" s="17" t="n"/>
      <c r="D56" s="17" t="n"/>
      <c r="E56" s="17" t="n"/>
      <c r="F56" s="28" t="n"/>
      <c r="G56" s="28" t="n"/>
      <c r="H56" s="17" t="n"/>
      <c r="I56" s="18" t="n"/>
      <c r="J56" s="21">
        <f>IF(COUNTA($A56:$I56)=0,"",IF($A56="","Missing equipment ID",IF(COUNTIF($A$5:$A$104,$A56)&gt;1,"Duplicate equipment ID",IF($B56="","Missing equipment name",IF($C56="","Missing category",IF($D56="","Missing home location",IF($E56="","Missing availability status",IF(AND(OR($F56&lt;&gt;"",$G56&lt;&gt;""),OR($F56="",$G56="")),"Complete both maintenance dates",IF(AND($F56&lt;&gt;"",$G56&lt;&gt;"",$G56&lt;=$F56),"Invalid maintenance range","Ready")))))))))</f>
        <v/>
      </c>
    </row>
    <row r="57">
      <c r="A57" s="17" t="n"/>
      <c r="B57" s="17" t="n"/>
      <c r="C57" s="17" t="n"/>
      <c r="D57" s="17" t="n"/>
      <c r="E57" s="17" t="n"/>
      <c r="F57" s="28" t="n"/>
      <c r="G57" s="28" t="n"/>
      <c r="H57" s="17" t="n"/>
      <c r="I57" s="18" t="n"/>
      <c r="J57" s="21">
        <f>IF(COUNTA($A57:$I57)=0,"",IF($A57="","Missing equipment ID",IF(COUNTIF($A$5:$A$104,$A57)&gt;1,"Duplicate equipment ID",IF($B57="","Missing equipment name",IF($C57="","Missing category",IF($D57="","Missing home location",IF($E57="","Missing availability status",IF(AND(OR($F57&lt;&gt;"",$G57&lt;&gt;""),OR($F57="",$G57="")),"Complete both maintenance dates",IF(AND($F57&lt;&gt;"",$G57&lt;&gt;"",$G57&lt;=$F57),"Invalid maintenance range","Ready")))))))))</f>
        <v/>
      </c>
    </row>
    <row r="58">
      <c r="A58" s="17" t="n"/>
      <c r="B58" s="17" t="n"/>
      <c r="C58" s="17" t="n"/>
      <c r="D58" s="17" t="n"/>
      <c r="E58" s="17" t="n"/>
      <c r="F58" s="28" t="n"/>
      <c r="G58" s="28" t="n"/>
      <c r="H58" s="17" t="n"/>
      <c r="I58" s="18" t="n"/>
      <c r="J58" s="21">
        <f>IF(COUNTA($A58:$I58)=0,"",IF($A58="","Missing equipment ID",IF(COUNTIF($A$5:$A$104,$A58)&gt;1,"Duplicate equipment ID",IF($B58="","Missing equipment name",IF($C58="","Missing category",IF($D58="","Missing home location",IF($E58="","Missing availability status",IF(AND(OR($F58&lt;&gt;"",$G58&lt;&gt;""),OR($F58="",$G58="")),"Complete both maintenance dates",IF(AND($F58&lt;&gt;"",$G58&lt;&gt;"",$G58&lt;=$F58),"Invalid maintenance range","Ready")))))))))</f>
        <v/>
      </c>
    </row>
    <row r="59">
      <c r="A59" s="17" t="n"/>
      <c r="B59" s="17" t="n"/>
      <c r="C59" s="17" t="n"/>
      <c r="D59" s="17" t="n"/>
      <c r="E59" s="17" t="n"/>
      <c r="F59" s="28" t="n"/>
      <c r="G59" s="28" t="n"/>
      <c r="H59" s="17" t="n"/>
      <c r="I59" s="18" t="n"/>
      <c r="J59" s="21">
        <f>IF(COUNTA($A59:$I59)=0,"",IF($A59="","Missing equipment ID",IF(COUNTIF($A$5:$A$104,$A59)&gt;1,"Duplicate equipment ID",IF($B59="","Missing equipment name",IF($C59="","Missing category",IF($D59="","Missing home location",IF($E59="","Missing availability status",IF(AND(OR($F59&lt;&gt;"",$G59&lt;&gt;""),OR($F59="",$G59="")),"Complete both maintenance dates",IF(AND($F59&lt;&gt;"",$G59&lt;&gt;"",$G59&lt;=$F59),"Invalid maintenance range","Ready")))))))))</f>
        <v/>
      </c>
    </row>
    <row r="60">
      <c r="A60" s="17" t="n"/>
      <c r="B60" s="17" t="n"/>
      <c r="C60" s="17" t="n"/>
      <c r="D60" s="17" t="n"/>
      <c r="E60" s="17" t="n"/>
      <c r="F60" s="28" t="n"/>
      <c r="G60" s="28" t="n"/>
      <c r="H60" s="17" t="n"/>
      <c r="I60" s="18" t="n"/>
      <c r="J60" s="21">
        <f>IF(COUNTA($A60:$I60)=0,"",IF($A60="","Missing equipment ID",IF(COUNTIF($A$5:$A$104,$A60)&gt;1,"Duplicate equipment ID",IF($B60="","Missing equipment name",IF($C60="","Missing category",IF($D60="","Missing home location",IF($E60="","Missing availability status",IF(AND(OR($F60&lt;&gt;"",$G60&lt;&gt;""),OR($F60="",$G60="")),"Complete both maintenance dates",IF(AND($F60&lt;&gt;"",$G60&lt;&gt;"",$G60&lt;=$F60),"Invalid maintenance range","Ready")))))))))</f>
        <v/>
      </c>
    </row>
    <row r="61">
      <c r="A61" s="17" t="n"/>
      <c r="B61" s="17" t="n"/>
      <c r="C61" s="17" t="n"/>
      <c r="D61" s="17" t="n"/>
      <c r="E61" s="17" t="n"/>
      <c r="F61" s="28" t="n"/>
      <c r="G61" s="28" t="n"/>
      <c r="H61" s="17" t="n"/>
      <c r="I61" s="18" t="n"/>
      <c r="J61" s="21">
        <f>IF(COUNTA($A61:$I61)=0,"",IF($A61="","Missing equipment ID",IF(COUNTIF($A$5:$A$104,$A61)&gt;1,"Duplicate equipment ID",IF($B61="","Missing equipment name",IF($C61="","Missing category",IF($D61="","Missing home location",IF($E61="","Missing availability status",IF(AND(OR($F61&lt;&gt;"",$G61&lt;&gt;""),OR($F61="",$G61="")),"Complete both maintenance dates",IF(AND($F61&lt;&gt;"",$G61&lt;&gt;"",$G61&lt;=$F61),"Invalid maintenance range","Ready")))))))))</f>
        <v/>
      </c>
    </row>
    <row r="62">
      <c r="A62" s="17" t="n"/>
      <c r="B62" s="17" t="n"/>
      <c r="C62" s="17" t="n"/>
      <c r="D62" s="17" t="n"/>
      <c r="E62" s="17" t="n"/>
      <c r="F62" s="28" t="n"/>
      <c r="G62" s="28" t="n"/>
      <c r="H62" s="17" t="n"/>
      <c r="I62" s="18" t="n"/>
      <c r="J62" s="21">
        <f>IF(COUNTA($A62:$I62)=0,"",IF($A62="","Missing equipment ID",IF(COUNTIF($A$5:$A$104,$A62)&gt;1,"Duplicate equipment ID",IF($B62="","Missing equipment name",IF($C62="","Missing category",IF($D62="","Missing home location",IF($E62="","Missing availability status",IF(AND(OR($F62&lt;&gt;"",$G62&lt;&gt;""),OR($F62="",$G62="")),"Complete both maintenance dates",IF(AND($F62&lt;&gt;"",$G62&lt;&gt;"",$G62&lt;=$F62),"Invalid maintenance range","Ready")))))))))</f>
        <v/>
      </c>
    </row>
    <row r="63">
      <c r="A63" s="17" t="n"/>
      <c r="B63" s="17" t="n"/>
      <c r="C63" s="17" t="n"/>
      <c r="D63" s="17" t="n"/>
      <c r="E63" s="17" t="n"/>
      <c r="F63" s="28" t="n"/>
      <c r="G63" s="28" t="n"/>
      <c r="H63" s="17" t="n"/>
      <c r="I63" s="18" t="n"/>
      <c r="J63" s="21">
        <f>IF(COUNTA($A63:$I63)=0,"",IF($A63="","Missing equipment ID",IF(COUNTIF($A$5:$A$104,$A63)&gt;1,"Duplicate equipment ID",IF($B63="","Missing equipment name",IF($C63="","Missing category",IF($D63="","Missing home location",IF($E63="","Missing availability status",IF(AND(OR($F63&lt;&gt;"",$G63&lt;&gt;""),OR($F63="",$G63="")),"Complete both maintenance dates",IF(AND($F63&lt;&gt;"",$G63&lt;&gt;"",$G63&lt;=$F63),"Invalid maintenance range","Ready")))))))))</f>
        <v/>
      </c>
    </row>
    <row r="64">
      <c r="A64" s="17" t="n"/>
      <c r="B64" s="17" t="n"/>
      <c r="C64" s="17" t="n"/>
      <c r="D64" s="17" t="n"/>
      <c r="E64" s="17" t="n"/>
      <c r="F64" s="28" t="n"/>
      <c r="G64" s="28" t="n"/>
      <c r="H64" s="17" t="n"/>
      <c r="I64" s="18" t="n"/>
      <c r="J64" s="21">
        <f>IF(COUNTA($A64:$I64)=0,"",IF($A64="","Missing equipment ID",IF(COUNTIF($A$5:$A$104,$A64)&gt;1,"Duplicate equipment ID",IF($B64="","Missing equipment name",IF($C64="","Missing category",IF($D64="","Missing home location",IF($E64="","Missing availability status",IF(AND(OR($F64&lt;&gt;"",$G64&lt;&gt;""),OR($F64="",$G64="")),"Complete both maintenance dates",IF(AND($F64&lt;&gt;"",$G64&lt;&gt;"",$G64&lt;=$F64),"Invalid maintenance range","Ready")))))))))</f>
        <v/>
      </c>
    </row>
    <row r="65">
      <c r="A65" s="17" t="n"/>
      <c r="B65" s="17" t="n"/>
      <c r="C65" s="17" t="n"/>
      <c r="D65" s="17" t="n"/>
      <c r="E65" s="17" t="n"/>
      <c r="F65" s="28" t="n"/>
      <c r="G65" s="28" t="n"/>
      <c r="H65" s="17" t="n"/>
      <c r="I65" s="18" t="n"/>
      <c r="J65" s="21">
        <f>IF(COUNTA($A65:$I65)=0,"",IF($A65="","Missing equipment ID",IF(COUNTIF($A$5:$A$104,$A65)&gt;1,"Duplicate equipment ID",IF($B65="","Missing equipment name",IF($C65="","Missing category",IF($D65="","Missing home location",IF($E65="","Missing availability status",IF(AND(OR($F65&lt;&gt;"",$G65&lt;&gt;""),OR($F65="",$G65="")),"Complete both maintenance dates",IF(AND($F65&lt;&gt;"",$G65&lt;&gt;"",$G65&lt;=$F65),"Invalid maintenance range","Ready")))))))))</f>
        <v/>
      </c>
    </row>
    <row r="66">
      <c r="A66" s="17" t="n"/>
      <c r="B66" s="17" t="n"/>
      <c r="C66" s="17" t="n"/>
      <c r="D66" s="17" t="n"/>
      <c r="E66" s="17" t="n"/>
      <c r="F66" s="28" t="n"/>
      <c r="G66" s="28" t="n"/>
      <c r="H66" s="17" t="n"/>
      <c r="I66" s="18" t="n"/>
      <c r="J66" s="21">
        <f>IF(COUNTA($A66:$I66)=0,"",IF($A66="","Missing equipment ID",IF(COUNTIF($A$5:$A$104,$A66)&gt;1,"Duplicate equipment ID",IF($B66="","Missing equipment name",IF($C66="","Missing category",IF($D66="","Missing home location",IF($E66="","Missing availability status",IF(AND(OR($F66&lt;&gt;"",$G66&lt;&gt;""),OR($F66="",$G66="")),"Complete both maintenance dates",IF(AND($F66&lt;&gt;"",$G66&lt;&gt;"",$G66&lt;=$F66),"Invalid maintenance range","Ready")))))))))</f>
        <v/>
      </c>
    </row>
    <row r="67">
      <c r="A67" s="17" t="n"/>
      <c r="B67" s="17" t="n"/>
      <c r="C67" s="17" t="n"/>
      <c r="D67" s="17" t="n"/>
      <c r="E67" s="17" t="n"/>
      <c r="F67" s="28" t="n"/>
      <c r="G67" s="28" t="n"/>
      <c r="H67" s="17" t="n"/>
      <c r="I67" s="18" t="n"/>
      <c r="J67" s="21">
        <f>IF(COUNTA($A67:$I67)=0,"",IF($A67="","Missing equipment ID",IF(COUNTIF($A$5:$A$104,$A67)&gt;1,"Duplicate equipment ID",IF($B67="","Missing equipment name",IF($C67="","Missing category",IF($D67="","Missing home location",IF($E67="","Missing availability status",IF(AND(OR($F67&lt;&gt;"",$G67&lt;&gt;""),OR($F67="",$G67="")),"Complete both maintenance dates",IF(AND($F67&lt;&gt;"",$G67&lt;&gt;"",$G67&lt;=$F67),"Invalid maintenance range","Ready")))))))))</f>
        <v/>
      </c>
    </row>
    <row r="68">
      <c r="A68" s="17" t="n"/>
      <c r="B68" s="17" t="n"/>
      <c r="C68" s="17" t="n"/>
      <c r="D68" s="17" t="n"/>
      <c r="E68" s="17" t="n"/>
      <c r="F68" s="28" t="n"/>
      <c r="G68" s="28" t="n"/>
      <c r="H68" s="17" t="n"/>
      <c r="I68" s="18" t="n"/>
      <c r="J68" s="21">
        <f>IF(COUNTA($A68:$I68)=0,"",IF($A68="","Missing equipment ID",IF(COUNTIF($A$5:$A$104,$A68)&gt;1,"Duplicate equipment ID",IF($B68="","Missing equipment name",IF($C68="","Missing category",IF($D68="","Missing home location",IF($E68="","Missing availability status",IF(AND(OR($F68&lt;&gt;"",$G68&lt;&gt;""),OR($F68="",$G68="")),"Complete both maintenance dates",IF(AND($F68&lt;&gt;"",$G68&lt;&gt;"",$G68&lt;=$F68),"Invalid maintenance range","Ready")))))))))</f>
        <v/>
      </c>
    </row>
    <row r="69">
      <c r="A69" s="17" t="n"/>
      <c r="B69" s="17" t="n"/>
      <c r="C69" s="17" t="n"/>
      <c r="D69" s="17" t="n"/>
      <c r="E69" s="17" t="n"/>
      <c r="F69" s="28" t="n"/>
      <c r="G69" s="28" t="n"/>
      <c r="H69" s="17" t="n"/>
      <c r="I69" s="18" t="n"/>
      <c r="J69" s="21">
        <f>IF(COUNTA($A69:$I69)=0,"",IF($A69="","Missing equipment ID",IF(COUNTIF($A$5:$A$104,$A69)&gt;1,"Duplicate equipment ID",IF($B69="","Missing equipment name",IF($C69="","Missing category",IF($D69="","Missing home location",IF($E69="","Missing availability status",IF(AND(OR($F69&lt;&gt;"",$G69&lt;&gt;""),OR($F69="",$G69="")),"Complete both maintenance dates",IF(AND($F69&lt;&gt;"",$G69&lt;&gt;"",$G69&lt;=$F69),"Invalid maintenance range","Ready")))))))))</f>
        <v/>
      </c>
    </row>
    <row r="70">
      <c r="A70" s="17" t="n"/>
      <c r="B70" s="17" t="n"/>
      <c r="C70" s="17" t="n"/>
      <c r="D70" s="17" t="n"/>
      <c r="E70" s="17" t="n"/>
      <c r="F70" s="28" t="n"/>
      <c r="G70" s="28" t="n"/>
      <c r="H70" s="17" t="n"/>
      <c r="I70" s="18" t="n"/>
      <c r="J70" s="21">
        <f>IF(COUNTA($A70:$I70)=0,"",IF($A70="","Missing equipment ID",IF(COUNTIF($A$5:$A$104,$A70)&gt;1,"Duplicate equipment ID",IF($B70="","Missing equipment name",IF($C70="","Missing category",IF($D70="","Missing home location",IF($E70="","Missing availability status",IF(AND(OR($F70&lt;&gt;"",$G70&lt;&gt;""),OR($F70="",$G70="")),"Complete both maintenance dates",IF(AND($F70&lt;&gt;"",$G70&lt;&gt;"",$G70&lt;=$F70),"Invalid maintenance range","Ready")))))))))</f>
        <v/>
      </c>
    </row>
    <row r="71">
      <c r="A71" s="17" t="n"/>
      <c r="B71" s="17" t="n"/>
      <c r="C71" s="17" t="n"/>
      <c r="D71" s="17" t="n"/>
      <c r="E71" s="17" t="n"/>
      <c r="F71" s="28" t="n"/>
      <c r="G71" s="28" t="n"/>
      <c r="H71" s="17" t="n"/>
      <c r="I71" s="18" t="n"/>
      <c r="J71" s="21">
        <f>IF(COUNTA($A71:$I71)=0,"",IF($A71="","Missing equipment ID",IF(COUNTIF($A$5:$A$104,$A71)&gt;1,"Duplicate equipment ID",IF($B71="","Missing equipment name",IF($C71="","Missing category",IF($D71="","Missing home location",IF($E71="","Missing availability status",IF(AND(OR($F71&lt;&gt;"",$G71&lt;&gt;""),OR($F71="",$G71="")),"Complete both maintenance dates",IF(AND($F71&lt;&gt;"",$G71&lt;&gt;"",$G71&lt;=$F71),"Invalid maintenance range","Ready")))))))))</f>
        <v/>
      </c>
    </row>
    <row r="72">
      <c r="A72" s="17" t="n"/>
      <c r="B72" s="17" t="n"/>
      <c r="C72" s="17" t="n"/>
      <c r="D72" s="17" t="n"/>
      <c r="E72" s="17" t="n"/>
      <c r="F72" s="28" t="n"/>
      <c r="G72" s="28" t="n"/>
      <c r="H72" s="17" t="n"/>
      <c r="I72" s="18" t="n"/>
      <c r="J72" s="21">
        <f>IF(COUNTA($A72:$I72)=0,"",IF($A72="","Missing equipment ID",IF(COUNTIF($A$5:$A$104,$A72)&gt;1,"Duplicate equipment ID",IF($B72="","Missing equipment name",IF($C72="","Missing category",IF($D72="","Missing home location",IF($E72="","Missing availability status",IF(AND(OR($F72&lt;&gt;"",$G72&lt;&gt;""),OR($F72="",$G72="")),"Complete both maintenance dates",IF(AND($F72&lt;&gt;"",$G72&lt;&gt;"",$G72&lt;=$F72),"Invalid maintenance range","Ready")))))))))</f>
        <v/>
      </c>
    </row>
    <row r="73">
      <c r="A73" s="17" t="n"/>
      <c r="B73" s="17" t="n"/>
      <c r="C73" s="17" t="n"/>
      <c r="D73" s="17" t="n"/>
      <c r="E73" s="17" t="n"/>
      <c r="F73" s="28" t="n"/>
      <c r="G73" s="28" t="n"/>
      <c r="H73" s="17" t="n"/>
      <c r="I73" s="18" t="n"/>
      <c r="J73" s="21">
        <f>IF(COUNTA($A73:$I73)=0,"",IF($A73="","Missing equipment ID",IF(COUNTIF($A$5:$A$104,$A73)&gt;1,"Duplicate equipment ID",IF($B73="","Missing equipment name",IF($C73="","Missing category",IF($D73="","Missing home location",IF($E73="","Missing availability status",IF(AND(OR($F73&lt;&gt;"",$G73&lt;&gt;""),OR($F73="",$G73="")),"Complete both maintenance dates",IF(AND($F73&lt;&gt;"",$G73&lt;&gt;"",$G73&lt;=$F73),"Invalid maintenance range","Ready")))))))))</f>
        <v/>
      </c>
    </row>
    <row r="74">
      <c r="A74" s="17" t="n"/>
      <c r="B74" s="17" t="n"/>
      <c r="C74" s="17" t="n"/>
      <c r="D74" s="17" t="n"/>
      <c r="E74" s="17" t="n"/>
      <c r="F74" s="28" t="n"/>
      <c r="G74" s="28" t="n"/>
      <c r="H74" s="17" t="n"/>
      <c r="I74" s="18" t="n"/>
      <c r="J74" s="21">
        <f>IF(COUNTA($A74:$I74)=0,"",IF($A74="","Missing equipment ID",IF(COUNTIF($A$5:$A$104,$A74)&gt;1,"Duplicate equipment ID",IF($B74="","Missing equipment name",IF($C74="","Missing category",IF($D74="","Missing home location",IF($E74="","Missing availability status",IF(AND(OR($F74&lt;&gt;"",$G74&lt;&gt;""),OR($F74="",$G74="")),"Complete both maintenance dates",IF(AND($F74&lt;&gt;"",$G74&lt;&gt;"",$G74&lt;=$F74),"Invalid maintenance range","Ready")))))))))</f>
        <v/>
      </c>
    </row>
    <row r="75">
      <c r="A75" s="17" t="n"/>
      <c r="B75" s="17" t="n"/>
      <c r="C75" s="17" t="n"/>
      <c r="D75" s="17" t="n"/>
      <c r="E75" s="17" t="n"/>
      <c r="F75" s="28" t="n"/>
      <c r="G75" s="28" t="n"/>
      <c r="H75" s="17" t="n"/>
      <c r="I75" s="18" t="n"/>
      <c r="J75" s="21">
        <f>IF(COUNTA($A75:$I75)=0,"",IF($A75="","Missing equipment ID",IF(COUNTIF($A$5:$A$104,$A75)&gt;1,"Duplicate equipment ID",IF($B75="","Missing equipment name",IF($C75="","Missing category",IF($D75="","Missing home location",IF($E75="","Missing availability status",IF(AND(OR($F75&lt;&gt;"",$G75&lt;&gt;""),OR($F75="",$G75="")),"Complete both maintenance dates",IF(AND($F75&lt;&gt;"",$G75&lt;&gt;"",$G75&lt;=$F75),"Invalid maintenance range","Ready")))))))))</f>
        <v/>
      </c>
    </row>
    <row r="76">
      <c r="A76" s="17" t="n"/>
      <c r="B76" s="17" t="n"/>
      <c r="C76" s="17" t="n"/>
      <c r="D76" s="17" t="n"/>
      <c r="E76" s="17" t="n"/>
      <c r="F76" s="28" t="n"/>
      <c r="G76" s="28" t="n"/>
      <c r="H76" s="17" t="n"/>
      <c r="I76" s="18" t="n"/>
      <c r="J76" s="21">
        <f>IF(COUNTA($A76:$I76)=0,"",IF($A76="","Missing equipment ID",IF(COUNTIF($A$5:$A$104,$A76)&gt;1,"Duplicate equipment ID",IF($B76="","Missing equipment name",IF($C76="","Missing category",IF($D76="","Missing home location",IF($E76="","Missing availability status",IF(AND(OR($F76&lt;&gt;"",$G76&lt;&gt;""),OR($F76="",$G76="")),"Complete both maintenance dates",IF(AND($F76&lt;&gt;"",$G76&lt;&gt;"",$G76&lt;=$F76),"Invalid maintenance range","Ready")))))))))</f>
        <v/>
      </c>
    </row>
    <row r="77">
      <c r="A77" s="17" t="n"/>
      <c r="B77" s="17" t="n"/>
      <c r="C77" s="17" t="n"/>
      <c r="D77" s="17" t="n"/>
      <c r="E77" s="17" t="n"/>
      <c r="F77" s="28" t="n"/>
      <c r="G77" s="28" t="n"/>
      <c r="H77" s="17" t="n"/>
      <c r="I77" s="18" t="n"/>
      <c r="J77" s="21">
        <f>IF(COUNTA($A77:$I77)=0,"",IF($A77="","Missing equipment ID",IF(COUNTIF($A$5:$A$104,$A77)&gt;1,"Duplicate equipment ID",IF($B77="","Missing equipment name",IF($C77="","Missing category",IF($D77="","Missing home location",IF($E77="","Missing availability status",IF(AND(OR($F77&lt;&gt;"",$G77&lt;&gt;""),OR($F77="",$G77="")),"Complete both maintenance dates",IF(AND($F77&lt;&gt;"",$G77&lt;&gt;"",$G77&lt;=$F77),"Invalid maintenance range","Ready")))))))))</f>
        <v/>
      </c>
    </row>
    <row r="78">
      <c r="A78" s="17" t="n"/>
      <c r="B78" s="17" t="n"/>
      <c r="C78" s="17" t="n"/>
      <c r="D78" s="17" t="n"/>
      <c r="E78" s="17" t="n"/>
      <c r="F78" s="28" t="n"/>
      <c r="G78" s="28" t="n"/>
      <c r="H78" s="17" t="n"/>
      <c r="I78" s="18" t="n"/>
      <c r="J78" s="21">
        <f>IF(COUNTA($A78:$I78)=0,"",IF($A78="","Missing equipment ID",IF(COUNTIF($A$5:$A$104,$A78)&gt;1,"Duplicate equipment ID",IF($B78="","Missing equipment name",IF($C78="","Missing category",IF($D78="","Missing home location",IF($E78="","Missing availability status",IF(AND(OR($F78&lt;&gt;"",$G78&lt;&gt;""),OR($F78="",$G78="")),"Complete both maintenance dates",IF(AND($F78&lt;&gt;"",$G78&lt;&gt;"",$G78&lt;=$F78),"Invalid maintenance range","Ready")))))))))</f>
        <v/>
      </c>
    </row>
    <row r="79">
      <c r="A79" s="17" t="n"/>
      <c r="B79" s="17" t="n"/>
      <c r="C79" s="17" t="n"/>
      <c r="D79" s="17" t="n"/>
      <c r="E79" s="17" t="n"/>
      <c r="F79" s="28" t="n"/>
      <c r="G79" s="28" t="n"/>
      <c r="H79" s="17" t="n"/>
      <c r="I79" s="18" t="n"/>
      <c r="J79" s="21">
        <f>IF(COUNTA($A79:$I79)=0,"",IF($A79="","Missing equipment ID",IF(COUNTIF($A$5:$A$104,$A79)&gt;1,"Duplicate equipment ID",IF($B79="","Missing equipment name",IF($C79="","Missing category",IF($D79="","Missing home location",IF($E79="","Missing availability status",IF(AND(OR($F79&lt;&gt;"",$G79&lt;&gt;""),OR($F79="",$G79="")),"Complete both maintenance dates",IF(AND($F79&lt;&gt;"",$G79&lt;&gt;"",$G79&lt;=$F79),"Invalid maintenance range","Ready")))))))))</f>
        <v/>
      </c>
    </row>
    <row r="80">
      <c r="A80" s="17" t="n"/>
      <c r="B80" s="17" t="n"/>
      <c r="C80" s="17" t="n"/>
      <c r="D80" s="17" t="n"/>
      <c r="E80" s="17" t="n"/>
      <c r="F80" s="28" t="n"/>
      <c r="G80" s="28" t="n"/>
      <c r="H80" s="17" t="n"/>
      <c r="I80" s="18" t="n"/>
      <c r="J80" s="21">
        <f>IF(COUNTA($A80:$I80)=0,"",IF($A80="","Missing equipment ID",IF(COUNTIF($A$5:$A$104,$A80)&gt;1,"Duplicate equipment ID",IF($B80="","Missing equipment name",IF($C80="","Missing category",IF($D80="","Missing home location",IF($E80="","Missing availability status",IF(AND(OR($F80&lt;&gt;"",$G80&lt;&gt;""),OR($F80="",$G80="")),"Complete both maintenance dates",IF(AND($F80&lt;&gt;"",$G80&lt;&gt;"",$G80&lt;=$F80),"Invalid maintenance range","Ready")))))))))</f>
        <v/>
      </c>
    </row>
    <row r="81">
      <c r="A81" s="17" t="n"/>
      <c r="B81" s="17" t="n"/>
      <c r="C81" s="17" t="n"/>
      <c r="D81" s="17" t="n"/>
      <c r="E81" s="17" t="n"/>
      <c r="F81" s="28" t="n"/>
      <c r="G81" s="28" t="n"/>
      <c r="H81" s="17" t="n"/>
      <c r="I81" s="18" t="n"/>
      <c r="J81" s="21">
        <f>IF(COUNTA($A81:$I81)=0,"",IF($A81="","Missing equipment ID",IF(COUNTIF($A$5:$A$104,$A81)&gt;1,"Duplicate equipment ID",IF($B81="","Missing equipment name",IF($C81="","Missing category",IF($D81="","Missing home location",IF($E81="","Missing availability status",IF(AND(OR($F81&lt;&gt;"",$G81&lt;&gt;""),OR($F81="",$G81="")),"Complete both maintenance dates",IF(AND($F81&lt;&gt;"",$G81&lt;&gt;"",$G81&lt;=$F81),"Invalid maintenance range","Ready")))))))))</f>
        <v/>
      </c>
    </row>
    <row r="82">
      <c r="A82" s="17" t="n"/>
      <c r="B82" s="17" t="n"/>
      <c r="C82" s="17" t="n"/>
      <c r="D82" s="17" t="n"/>
      <c r="E82" s="17" t="n"/>
      <c r="F82" s="28" t="n"/>
      <c r="G82" s="28" t="n"/>
      <c r="H82" s="17" t="n"/>
      <c r="I82" s="18" t="n"/>
      <c r="J82" s="21">
        <f>IF(COUNTA($A82:$I82)=0,"",IF($A82="","Missing equipment ID",IF(COUNTIF($A$5:$A$104,$A82)&gt;1,"Duplicate equipment ID",IF($B82="","Missing equipment name",IF($C82="","Missing category",IF($D82="","Missing home location",IF($E82="","Missing availability status",IF(AND(OR($F82&lt;&gt;"",$G82&lt;&gt;""),OR($F82="",$G82="")),"Complete both maintenance dates",IF(AND($F82&lt;&gt;"",$G82&lt;&gt;"",$G82&lt;=$F82),"Invalid maintenance range","Ready")))))))))</f>
        <v/>
      </c>
    </row>
    <row r="83">
      <c r="A83" s="17" t="n"/>
      <c r="B83" s="17" t="n"/>
      <c r="C83" s="17" t="n"/>
      <c r="D83" s="17" t="n"/>
      <c r="E83" s="17" t="n"/>
      <c r="F83" s="28" t="n"/>
      <c r="G83" s="28" t="n"/>
      <c r="H83" s="17" t="n"/>
      <c r="I83" s="18" t="n"/>
      <c r="J83" s="21">
        <f>IF(COUNTA($A83:$I83)=0,"",IF($A83="","Missing equipment ID",IF(COUNTIF($A$5:$A$104,$A83)&gt;1,"Duplicate equipment ID",IF($B83="","Missing equipment name",IF($C83="","Missing category",IF($D83="","Missing home location",IF($E83="","Missing availability status",IF(AND(OR($F83&lt;&gt;"",$G83&lt;&gt;""),OR($F83="",$G83="")),"Complete both maintenance dates",IF(AND($F83&lt;&gt;"",$G83&lt;&gt;"",$G83&lt;=$F83),"Invalid maintenance range","Ready")))))))))</f>
        <v/>
      </c>
    </row>
    <row r="84">
      <c r="A84" s="17" t="n"/>
      <c r="B84" s="17" t="n"/>
      <c r="C84" s="17" t="n"/>
      <c r="D84" s="17" t="n"/>
      <c r="E84" s="17" t="n"/>
      <c r="F84" s="28" t="n"/>
      <c r="G84" s="28" t="n"/>
      <c r="H84" s="17" t="n"/>
      <c r="I84" s="18" t="n"/>
      <c r="J84" s="21">
        <f>IF(COUNTA($A84:$I84)=0,"",IF($A84="","Missing equipment ID",IF(COUNTIF($A$5:$A$104,$A84)&gt;1,"Duplicate equipment ID",IF($B84="","Missing equipment name",IF($C84="","Missing category",IF($D84="","Missing home location",IF($E84="","Missing availability status",IF(AND(OR($F84&lt;&gt;"",$G84&lt;&gt;""),OR($F84="",$G84="")),"Complete both maintenance dates",IF(AND($F84&lt;&gt;"",$G84&lt;&gt;"",$G84&lt;=$F84),"Invalid maintenance range","Ready")))))))))</f>
        <v/>
      </c>
    </row>
    <row r="85">
      <c r="A85" s="17" t="n"/>
      <c r="B85" s="17" t="n"/>
      <c r="C85" s="17" t="n"/>
      <c r="D85" s="17" t="n"/>
      <c r="E85" s="17" t="n"/>
      <c r="F85" s="28" t="n"/>
      <c r="G85" s="28" t="n"/>
      <c r="H85" s="17" t="n"/>
      <c r="I85" s="18" t="n"/>
      <c r="J85" s="21">
        <f>IF(COUNTA($A85:$I85)=0,"",IF($A85="","Missing equipment ID",IF(COUNTIF($A$5:$A$104,$A85)&gt;1,"Duplicate equipment ID",IF($B85="","Missing equipment name",IF($C85="","Missing category",IF($D85="","Missing home location",IF($E85="","Missing availability status",IF(AND(OR($F85&lt;&gt;"",$G85&lt;&gt;""),OR($F85="",$G85="")),"Complete both maintenance dates",IF(AND($F85&lt;&gt;"",$G85&lt;&gt;"",$G85&lt;=$F85),"Invalid maintenance range","Ready")))))))))</f>
        <v/>
      </c>
    </row>
    <row r="86">
      <c r="A86" s="17" t="n"/>
      <c r="B86" s="17" t="n"/>
      <c r="C86" s="17" t="n"/>
      <c r="D86" s="17" t="n"/>
      <c r="E86" s="17" t="n"/>
      <c r="F86" s="28" t="n"/>
      <c r="G86" s="28" t="n"/>
      <c r="H86" s="17" t="n"/>
      <c r="I86" s="18" t="n"/>
      <c r="J86" s="21">
        <f>IF(COUNTA($A86:$I86)=0,"",IF($A86="","Missing equipment ID",IF(COUNTIF($A$5:$A$104,$A86)&gt;1,"Duplicate equipment ID",IF($B86="","Missing equipment name",IF($C86="","Missing category",IF($D86="","Missing home location",IF($E86="","Missing availability status",IF(AND(OR($F86&lt;&gt;"",$G86&lt;&gt;""),OR($F86="",$G86="")),"Complete both maintenance dates",IF(AND($F86&lt;&gt;"",$G86&lt;&gt;"",$G86&lt;=$F86),"Invalid maintenance range","Ready")))))))))</f>
        <v/>
      </c>
    </row>
    <row r="87">
      <c r="A87" s="17" t="n"/>
      <c r="B87" s="17" t="n"/>
      <c r="C87" s="17" t="n"/>
      <c r="D87" s="17" t="n"/>
      <c r="E87" s="17" t="n"/>
      <c r="F87" s="28" t="n"/>
      <c r="G87" s="28" t="n"/>
      <c r="H87" s="17" t="n"/>
      <c r="I87" s="18" t="n"/>
      <c r="J87" s="21">
        <f>IF(COUNTA($A87:$I87)=0,"",IF($A87="","Missing equipment ID",IF(COUNTIF($A$5:$A$104,$A87)&gt;1,"Duplicate equipment ID",IF($B87="","Missing equipment name",IF($C87="","Missing category",IF($D87="","Missing home location",IF($E87="","Missing availability status",IF(AND(OR($F87&lt;&gt;"",$G87&lt;&gt;""),OR($F87="",$G87="")),"Complete both maintenance dates",IF(AND($F87&lt;&gt;"",$G87&lt;&gt;"",$G87&lt;=$F87),"Invalid maintenance range","Ready")))))))))</f>
        <v/>
      </c>
    </row>
    <row r="88">
      <c r="A88" s="17" t="n"/>
      <c r="B88" s="17" t="n"/>
      <c r="C88" s="17" t="n"/>
      <c r="D88" s="17" t="n"/>
      <c r="E88" s="17" t="n"/>
      <c r="F88" s="28" t="n"/>
      <c r="G88" s="28" t="n"/>
      <c r="H88" s="17" t="n"/>
      <c r="I88" s="18" t="n"/>
      <c r="J88" s="21">
        <f>IF(COUNTA($A88:$I88)=0,"",IF($A88="","Missing equipment ID",IF(COUNTIF($A$5:$A$104,$A88)&gt;1,"Duplicate equipment ID",IF($B88="","Missing equipment name",IF($C88="","Missing category",IF($D88="","Missing home location",IF($E88="","Missing availability status",IF(AND(OR($F88&lt;&gt;"",$G88&lt;&gt;""),OR($F88="",$G88="")),"Complete both maintenance dates",IF(AND($F88&lt;&gt;"",$G88&lt;&gt;"",$G88&lt;=$F88),"Invalid maintenance range","Ready")))))))))</f>
        <v/>
      </c>
    </row>
    <row r="89">
      <c r="A89" s="17" t="n"/>
      <c r="B89" s="17" t="n"/>
      <c r="C89" s="17" t="n"/>
      <c r="D89" s="17" t="n"/>
      <c r="E89" s="17" t="n"/>
      <c r="F89" s="28" t="n"/>
      <c r="G89" s="28" t="n"/>
      <c r="H89" s="17" t="n"/>
      <c r="I89" s="18" t="n"/>
      <c r="J89" s="21">
        <f>IF(COUNTA($A89:$I89)=0,"",IF($A89="","Missing equipment ID",IF(COUNTIF($A$5:$A$104,$A89)&gt;1,"Duplicate equipment ID",IF($B89="","Missing equipment name",IF($C89="","Missing category",IF($D89="","Missing home location",IF($E89="","Missing availability status",IF(AND(OR($F89&lt;&gt;"",$G89&lt;&gt;""),OR($F89="",$G89="")),"Complete both maintenance dates",IF(AND($F89&lt;&gt;"",$G89&lt;&gt;"",$G89&lt;=$F89),"Invalid maintenance range","Ready")))))))))</f>
        <v/>
      </c>
    </row>
    <row r="90">
      <c r="A90" s="17" t="n"/>
      <c r="B90" s="17" t="n"/>
      <c r="C90" s="17" t="n"/>
      <c r="D90" s="17" t="n"/>
      <c r="E90" s="17" t="n"/>
      <c r="F90" s="28" t="n"/>
      <c r="G90" s="28" t="n"/>
      <c r="H90" s="17" t="n"/>
      <c r="I90" s="18" t="n"/>
      <c r="J90" s="21">
        <f>IF(COUNTA($A90:$I90)=0,"",IF($A90="","Missing equipment ID",IF(COUNTIF($A$5:$A$104,$A90)&gt;1,"Duplicate equipment ID",IF($B90="","Missing equipment name",IF($C90="","Missing category",IF($D90="","Missing home location",IF($E90="","Missing availability status",IF(AND(OR($F90&lt;&gt;"",$G90&lt;&gt;""),OR($F90="",$G90="")),"Complete both maintenance dates",IF(AND($F90&lt;&gt;"",$G90&lt;&gt;"",$G90&lt;=$F90),"Invalid maintenance range","Ready")))))))))</f>
        <v/>
      </c>
    </row>
    <row r="91">
      <c r="A91" s="17" t="n"/>
      <c r="B91" s="17" t="n"/>
      <c r="C91" s="17" t="n"/>
      <c r="D91" s="17" t="n"/>
      <c r="E91" s="17" t="n"/>
      <c r="F91" s="28" t="n"/>
      <c r="G91" s="28" t="n"/>
      <c r="H91" s="17" t="n"/>
      <c r="I91" s="18" t="n"/>
      <c r="J91" s="21">
        <f>IF(COUNTA($A91:$I91)=0,"",IF($A91="","Missing equipment ID",IF(COUNTIF($A$5:$A$104,$A91)&gt;1,"Duplicate equipment ID",IF($B91="","Missing equipment name",IF($C91="","Missing category",IF($D91="","Missing home location",IF($E91="","Missing availability status",IF(AND(OR($F91&lt;&gt;"",$G91&lt;&gt;""),OR($F91="",$G91="")),"Complete both maintenance dates",IF(AND($F91&lt;&gt;"",$G91&lt;&gt;"",$G91&lt;=$F91),"Invalid maintenance range","Ready")))))))))</f>
        <v/>
      </c>
    </row>
    <row r="92">
      <c r="A92" s="17" t="n"/>
      <c r="B92" s="17" t="n"/>
      <c r="C92" s="17" t="n"/>
      <c r="D92" s="17" t="n"/>
      <c r="E92" s="17" t="n"/>
      <c r="F92" s="28" t="n"/>
      <c r="G92" s="28" t="n"/>
      <c r="H92" s="17" t="n"/>
      <c r="I92" s="18" t="n"/>
      <c r="J92" s="21">
        <f>IF(COUNTA($A92:$I92)=0,"",IF($A92="","Missing equipment ID",IF(COUNTIF($A$5:$A$104,$A92)&gt;1,"Duplicate equipment ID",IF($B92="","Missing equipment name",IF($C92="","Missing category",IF($D92="","Missing home location",IF($E92="","Missing availability status",IF(AND(OR($F92&lt;&gt;"",$G92&lt;&gt;""),OR($F92="",$G92="")),"Complete both maintenance dates",IF(AND($F92&lt;&gt;"",$G92&lt;&gt;"",$G92&lt;=$F92),"Invalid maintenance range","Ready")))))))))</f>
        <v/>
      </c>
    </row>
    <row r="93">
      <c r="A93" s="17" t="n"/>
      <c r="B93" s="17" t="n"/>
      <c r="C93" s="17" t="n"/>
      <c r="D93" s="17" t="n"/>
      <c r="E93" s="17" t="n"/>
      <c r="F93" s="28" t="n"/>
      <c r="G93" s="28" t="n"/>
      <c r="H93" s="17" t="n"/>
      <c r="I93" s="18" t="n"/>
      <c r="J93" s="21">
        <f>IF(COUNTA($A93:$I93)=0,"",IF($A93="","Missing equipment ID",IF(COUNTIF($A$5:$A$104,$A93)&gt;1,"Duplicate equipment ID",IF($B93="","Missing equipment name",IF($C93="","Missing category",IF($D93="","Missing home location",IF($E93="","Missing availability status",IF(AND(OR($F93&lt;&gt;"",$G93&lt;&gt;""),OR($F93="",$G93="")),"Complete both maintenance dates",IF(AND($F93&lt;&gt;"",$G93&lt;&gt;"",$G93&lt;=$F93),"Invalid maintenance range","Ready")))))))))</f>
        <v/>
      </c>
    </row>
    <row r="94">
      <c r="A94" s="17" t="n"/>
      <c r="B94" s="17" t="n"/>
      <c r="C94" s="17" t="n"/>
      <c r="D94" s="17" t="n"/>
      <c r="E94" s="17" t="n"/>
      <c r="F94" s="28" t="n"/>
      <c r="G94" s="28" t="n"/>
      <c r="H94" s="17" t="n"/>
      <c r="I94" s="18" t="n"/>
      <c r="J94" s="21">
        <f>IF(COUNTA($A94:$I94)=0,"",IF($A94="","Missing equipment ID",IF(COUNTIF($A$5:$A$104,$A94)&gt;1,"Duplicate equipment ID",IF($B94="","Missing equipment name",IF($C94="","Missing category",IF($D94="","Missing home location",IF($E94="","Missing availability status",IF(AND(OR($F94&lt;&gt;"",$G94&lt;&gt;""),OR($F94="",$G94="")),"Complete both maintenance dates",IF(AND($F94&lt;&gt;"",$G94&lt;&gt;"",$G94&lt;=$F94),"Invalid maintenance range","Ready")))))))))</f>
        <v/>
      </c>
    </row>
    <row r="95">
      <c r="A95" s="17" t="n"/>
      <c r="B95" s="17" t="n"/>
      <c r="C95" s="17" t="n"/>
      <c r="D95" s="17" t="n"/>
      <c r="E95" s="17" t="n"/>
      <c r="F95" s="28" t="n"/>
      <c r="G95" s="28" t="n"/>
      <c r="H95" s="17" t="n"/>
      <c r="I95" s="18" t="n"/>
      <c r="J95" s="21">
        <f>IF(COUNTA($A95:$I95)=0,"",IF($A95="","Missing equipment ID",IF(COUNTIF($A$5:$A$104,$A95)&gt;1,"Duplicate equipment ID",IF($B95="","Missing equipment name",IF($C95="","Missing category",IF($D95="","Missing home location",IF($E95="","Missing availability status",IF(AND(OR($F95&lt;&gt;"",$G95&lt;&gt;""),OR($F95="",$G95="")),"Complete both maintenance dates",IF(AND($F95&lt;&gt;"",$G95&lt;&gt;"",$G95&lt;=$F95),"Invalid maintenance range","Ready")))))))))</f>
        <v/>
      </c>
    </row>
    <row r="96">
      <c r="A96" s="17" t="n"/>
      <c r="B96" s="17" t="n"/>
      <c r="C96" s="17" t="n"/>
      <c r="D96" s="17" t="n"/>
      <c r="E96" s="17" t="n"/>
      <c r="F96" s="28" t="n"/>
      <c r="G96" s="28" t="n"/>
      <c r="H96" s="17" t="n"/>
      <c r="I96" s="18" t="n"/>
      <c r="J96" s="21">
        <f>IF(COUNTA($A96:$I96)=0,"",IF($A96="","Missing equipment ID",IF(COUNTIF($A$5:$A$104,$A96)&gt;1,"Duplicate equipment ID",IF($B96="","Missing equipment name",IF($C96="","Missing category",IF($D96="","Missing home location",IF($E96="","Missing availability status",IF(AND(OR($F96&lt;&gt;"",$G96&lt;&gt;""),OR($F96="",$G96="")),"Complete both maintenance dates",IF(AND($F96&lt;&gt;"",$G96&lt;&gt;"",$G96&lt;=$F96),"Invalid maintenance range","Ready")))))))))</f>
        <v/>
      </c>
    </row>
    <row r="97">
      <c r="A97" s="17" t="n"/>
      <c r="B97" s="17" t="n"/>
      <c r="C97" s="17" t="n"/>
      <c r="D97" s="17" t="n"/>
      <c r="E97" s="17" t="n"/>
      <c r="F97" s="28" t="n"/>
      <c r="G97" s="28" t="n"/>
      <c r="H97" s="17" t="n"/>
      <c r="I97" s="18" t="n"/>
      <c r="J97" s="21">
        <f>IF(COUNTA($A97:$I97)=0,"",IF($A97="","Missing equipment ID",IF(COUNTIF($A$5:$A$104,$A97)&gt;1,"Duplicate equipment ID",IF($B97="","Missing equipment name",IF($C97="","Missing category",IF($D97="","Missing home location",IF($E97="","Missing availability status",IF(AND(OR($F97&lt;&gt;"",$G97&lt;&gt;""),OR($F97="",$G97="")),"Complete both maintenance dates",IF(AND($F97&lt;&gt;"",$G97&lt;&gt;"",$G97&lt;=$F97),"Invalid maintenance range","Ready")))))))))</f>
        <v/>
      </c>
    </row>
    <row r="98">
      <c r="A98" s="17" t="n"/>
      <c r="B98" s="17" t="n"/>
      <c r="C98" s="17" t="n"/>
      <c r="D98" s="17" t="n"/>
      <c r="E98" s="17" t="n"/>
      <c r="F98" s="28" t="n"/>
      <c r="G98" s="28" t="n"/>
      <c r="H98" s="17" t="n"/>
      <c r="I98" s="18" t="n"/>
      <c r="J98" s="21">
        <f>IF(COUNTA($A98:$I98)=0,"",IF($A98="","Missing equipment ID",IF(COUNTIF($A$5:$A$104,$A98)&gt;1,"Duplicate equipment ID",IF($B98="","Missing equipment name",IF($C98="","Missing category",IF($D98="","Missing home location",IF($E98="","Missing availability status",IF(AND(OR($F98&lt;&gt;"",$G98&lt;&gt;""),OR($F98="",$G98="")),"Complete both maintenance dates",IF(AND($F98&lt;&gt;"",$G98&lt;&gt;"",$G98&lt;=$F98),"Invalid maintenance range","Ready")))))))))</f>
        <v/>
      </c>
    </row>
    <row r="99">
      <c r="A99" s="17" t="n"/>
      <c r="B99" s="17" t="n"/>
      <c r="C99" s="17" t="n"/>
      <c r="D99" s="17" t="n"/>
      <c r="E99" s="17" t="n"/>
      <c r="F99" s="28" t="n"/>
      <c r="G99" s="28" t="n"/>
      <c r="H99" s="17" t="n"/>
      <c r="I99" s="18" t="n"/>
      <c r="J99" s="21">
        <f>IF(COUNTA($A99:$I99)=0,"",IF($A99="","Missing equipment ID",IF(COUNTIF($A$5:$A$104,$A99)&gt;1,"Duplicate equipment ID",IF($B99="","Missing equipment name",IF($C99="","Missing category",IF($D99="","Missing home location",IF($E99="","Missing availability status",IF(AND(OR($F99&lt;&gt;"",$G99&lt;&gt;""),OR($F99="",$G99="")),"Complete both maintenance dates",IF(AND($F99&lt;&gt;"",$G99&lt;&gt;"",$G99&lt;=$F99),"Invalid maintenance range","Ready")))))))))</f>
        <v/>
      </c>
    </row>
    <row r="100">
      <c r="A100" s="17" t="n"/>
      <c r="B100" s="17" t="n"/>
      <c r="C100" s="17" t="n"/>
      <c r="D100" s="17" t="n"/>
      <c r="E100" s="17" t="n"/>
      <c r="F100" s="28" t="n"/>
      <c r="G100" s="28" t="n"/>
      <c r="H100" s="17" t="n"/>
      <c r="I100" s="18" t="n"/>
      <c r="J100" s="21">
        <f>IF(COUNTA($A100:$I100)=0,"",IF($A100="","Missing equipment ID",IF(COUNTIF($A$5:$A$104,$A100)&gt;1,"Duplicate equipment ID",IF($B100="","Missing equipment name",IF($C100="","Missing category",IF($D100="","Missing home location",IF($E100="","Missing availability status",IF(AND(OR($F100&lt;&gt;"",$G100&lt;&gt;""),OR($F100="",$G100="")),"Complete both maintenance dates",IF(AND($F100&lt;&gt;"",$G100&lt;&gt;"",$G100&lt;=$F100),"Invalid maintenance range","Ready")))))))))</f>
        <v/>
      </c>
    </row>
    <row r="101">
      <c r="A101" s="17" t="n"/>
      <c r="B101" s="17" t="n"/>
      <c r="C101" s="17" t="n"/>
      <c r="D101" s="17" t="n"/>
      <c r="E101" s="17" t="n"/>
      <c r="F101" s="28" t="n"/>
      <c r="G101" s="28" t="n"/>
      <c r="H101" s="17" t="n"/>
      <c r="I101" s="18" t="n"/>
      <c r="J101" s="21">
        <f>IF(COUNTA($A101:$I101)=0,"",IF($A101="","Missing equipment ID",IF(COUNTIF($A$5:$A$104,$A101)&gt;1,"Duplicate equipment ID",IF($B101="","Missing equipment name",IF($C101="","Missing category",IF($D101="","Missing home location",IF($E101="","Missing availability status",IF(AND(OR($F101&lt;&gt;"",$G101&lt;&gt;""),OR($F101="",$G101="")),"Complete both maintenance dates",IF(AND($F101&lt;&gt;"",$G101&lt;&gt;"",$G101&lt;=$F101),"Invalid maintenance range","Ready")))))))))</f>
        <v/>
      </c>
    </row>
    <row r="102">
      <c r="A102" s="17" t="n"/>
      <c r="B102" s="17" t="n"/>
      <c r="C102" s="17" t="n"/>
      <c r="D102" s="17" t="n"/>
      <c r="E102" s="17" t="n"/>
      <c r="F102" s="28" t="n"/>
      <c r="G102" s="28" t="n"/>
      <c r="H102" s="17" t="n"/>
      <c r="I102" s="18" t="n"/>
      <c r="J102" s="21">
        <f>IF(COUNTA($A102:$I102)=0,"",IF($A102="","Missing equipment ID",IF(COUNTIF($A$5:$A$104,$A102)&gt;1,"Duplicate equipment ID",IF($B102="","Missing equipment name",IF($C102="","Missing category",IF($D102="","Missing home location",IF($E102="","Missing availability status",IF(AND(OR($F102&lt;&gt;"",$G102&lt;&gt;""),OR($F102="",$G102="")),"Complete both maintenance dates",IF(AND($F102&lt;&gt;"",$G102&lt;&gt;"",$G102&lt;=$F102),"Invalid maintenance range","Ready")))))))))</f>
        <v/>
      </c>
    </row>
    <row r="103">
      <c r="A103" s="17" t="n"/>
      <c r="B103" s="17" t="n"/>
      <c r="C103" s="17" t="n"/>
      <c r="D103" s="17" t="n"/>
      <c r="E103" s="17" t="n"/>
      <c r="F103" s="28" t="n"/>
      <c r="G103" s="28" t="n"/>
      <c r="H103" s="17" t="n"/>
      <c r="I103" s="18" t="n"/>
      <c r="J103" s="21">
        <f>IF(COUNTA($A103:$I103)=0,"",IF($A103="","Missing equipment ID",IF(COUNTIF($A$5:$A$104,$A103)&gt;1,"Duplicate equipment ID",IF($B103="","Missing equipment name",IF($C103="","Missing category",IF($D103="","Missing home location",IF($E103="","Missing availability status",IF(AND(OR($F103&lt;&gt;"",$G103&lt;&gt;""),OR($F103="",$G103="")),"Complete both maintenance dates",IF(AND($F103&lt;&gt;"",$G103&lt;&gt;"",$G103&lt;=$F103),"Invalid maintenance range","Ready")))))))))</f>
        <v/>
      </c>
    </row>
    <row r="104">
      <c r="A104" s="17" t="n"/>
      <c r="B104" s="17" t="n"/>
      <c r="C104" s="17" t="n"/>
      <c r="D104" s="17" t="n"/>
      <c r="E104" s="17" t="n"/>
      <c r="F104" s="28" t="n"/>
      <c r="G104" s="28" t="n"/>
      <c r="H104" s="17" t="n"/>
      <c r="I104" s="18" t="n"/>
      <c r="J104" s="21">
        <f>IF(COUNTA($A104:$I104)=0,"",IF($A104="","Missing equipment ID",IF(COUNTIF($A$5:$A$104,$A104)&gt;1,"Duplicate equipment ID",IF($B104="","Missing equipment name",IF($C104="","Missing category",IF($D104="","Missing home location",IF($E104="","Missing availability status",IF(AND(OR($F104&lt;&gt;"",$G104&lt;&gt;""),OR($F104="",$G104="")),"Complete both maintenance dates",IF(AND($F104&lt;&gt;"",$G104&lt;&gt;"",$G104&lt;=$F104),"Invalid maintenance range","Ready")))))))))</f>
        <v/>
      </c>
    </row>
  </sheetData>
  <mergeCells count="1">
    <mergeCell ref="A1:J1"/>
  </mergeCells>
  <conditionalFormatting sqref="A5:A104">
    <cfRule type="expression" priority="1" dxfId="7">
      <formula>AND($A5&lt;&gt;"",COUNTIF($A$5:$A$104,$A5)&gt;1)</formula>
    </cfRule>
  </conditionalFormatting>
  <conditionalFormatting sqref="E5:E104">
    <cfRule type="expression" priority="2" dxfId="0">
      <formula>E5="Available"</formula>
    </cfRule>
    <cfRule type="expression" priority="3" dxfId="1">
      <formula>E5="Out of Service"</formula>
    </cfRule>
    <cfRule type="expression" priority="4" dxfId="8">
      <formula>E5="Retired"</formula>
    </cfRule>
  </conditionalFormatting>
  <conditionalFormatting sqref="J5:J104">
    <cfRule type="expression" priority="5" dxfId="6">
      <formula>J5="Ready"</formula>
    </cfRule>
    <cfRule type="expression" priority="6" dxfId="1">
      <formula>AND(J5&lt;&gt;"",J5&lt;&gt;"Ready")</formula>
    </cfRule>
  </conditionalFormatting>
  <conditionalFormatting sqref="F5:G104">
    <cfRule type="expression" priority="7" dxfId="2">
      <formula>AND($F5&lt;&gt;"",$G5&lt;&gt;"",Dashboard!$B$3&gt;=$F5,Dashboard!$B$3&lt;$G5)</formula>
    </cfRule>
  </conditionalFormatting>
  <dataValidations count="3">
    <dataValidation sqref="C5:C104" showDropDown="0" showInputMessage="0" showErrorMessage="1" allowBlank="0" errorTitle="Invalid Category" error="Select an equipment category from the list." type="list" errorStyle="stop">
      <formula1>"Audio,Computer,Display,Imaging,Mobile Connectivity,Office Equipment,Simulation,Training Accessory"</formula1>
    </dataValidation>
    <dataValidation sqref="E5:E104" showDropDown="0" showInputMessage="0" showErrorMessage="1" allowBlank="0" errorTitle="Invalid Availability Status" error="Select an availability status from the list." type="list" errorStyle="stop">
      <formula1>"Available,Out of Service,Retired"</formula1>
    </dataValidation>
    <dataValidation sqref="F5:G104" showDropDown="0" showInputMessage="0" showErrorMessage="1" allowBlank="0" errorTitle="Invalid Date or Time" error="Enter a valid date and time between 01/01/2020 and 12/31/2100." type="date" errorStyle="stop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A6A6A6"/>
    <outlinePr summaryBelow="1" summaryRight="1"/>
    <pageSetUpPr/>
  </sheetPr>
  <dimension ref="A1:F5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Instructions</t>
        </is>
      </c>
    </row>
    <row r="2">
      <c r="A2" s="2" t="inlineStr">
        <is>
          <t>How to maintain and review the shared equipment reservation planner</t>
        </is>
      </c>
    </row>
    <row r="4">
      <c r="A4" s="22" t="inlineStr">
        <is>
          <t>Quick Start</t>
        </is>
      </c>
      <c r="B4" s="22" t="n"/>
      <c r="C4" s="22" t="n"/>
      <c r="D4" s="22" t="n"/>
      <c r="E4" s="22" t="n"/>
      <c r="F4" s="22" t="n"/>
    </row>
    <row r="5" ht="30" customHeight="1">
      <c r="A5" s="23" t="inlineStr">
        <is>
          <t>1. Review the As of Date and reporting window on the Dashboard.</t>
        </is>
      </c>
      <c r="B5" s="12" t="n"/>
      <c r="C5" s="12" t="n"/>
      <c r="D5" s="12" t="n"/>
      <c r="E5" s="12" t="n"/>
      <c r="F5" s="12" t="n"/>
    </row>
    <row r="6" ht="30" customHeight="1">
      <c r="A6" s="23" t="inlineStr">
        <is>
          <t>2. Add and maintain reservable items on the Equipment sheet.</t>
        </is>
      </c>
      <c r="B6" s="12" t="n"/>
      <c r="C6" s="12" t="n"/>
      <c r="D6" s="12" t="n"/>
      <c r="E6" s="12" t="n"/>
      <c r="F6" s="12" t="n"/>
    </row>
    <row r="7" ht="30" customHeight="1">
      <c r="A7" s="23" t="inlineStr">
        <is>
          <t>3. Enter one row per request on the Reservations sheet.</t>
        </is>
      </c>
      <c r="B7" s="12" t="n"/>
      <c r="C7" s="12" t="n"/>
      <c r="D7" s="12" t="n"/>
      <c r="E7" s="12" t="n"/>
      <c r="F7" s="12" t="n"/>
    </row>
    <row r="8" ht="30" customHeight="1">
      <c r="A8" s="23" t="inlineStr">
        <is>
          <t>4. Select Equipment IDs and reservation statuses from the provided lists.</t>
        </is>
      </c>
      <c r="B8" s="12" t="n"/>
      <c r="C8" s="12" t="n"/>
      <c r="D8" s="12" t="n"/>
      <c r="E8" s="12" t="n"/>
      <c r="F8" s="12" t="n"/>
    </row>
    <row r="9" ht="30" customHeight="1">
      <c r="A9" s="23" t="inlineStr">
        <is>
          <t>5. Review red and amber alerts before approving or issuing equipment.</t>
        </is>
      </c>
      <c r="B9" s="12" t="n"/>
      <c r="C9" s="12" t="n"/>
      <c r="D9" s="12" t="n"/>
      <c r="E9" s="12" t="n"/>
      <c r="F9" s="12" t="n"/>
    </row>
    <row r="10" ht="30" customHeight="1">
      <c r="A10" s="23" t="inlineStr">
        <is>
          <t>6. Update the reservation status as work progresses.</t>
        </is>
      </c>
      <c r="B10" s="12" t="n"/>
      <c r="C10" s="12" t="n"/>
      <c r="D10" s="12" t="n"/>
      <c r="E10" s="12" t="n"/>
      <c r="F10" s="12" t="n"/>
    </row>
    <row r="11" ht="30" customHeight="1">
      <c r="A11" s="23" t="inlineStr">
        <is>
          <t>7. Mark finished reservations Completed and unused reservations Declined or Canceled.</t>
        </is>
      </c>
      <c r="B11" s="12" t="n"/>
      <c r="C11" s="12" t="n"/>
      <c r="D11" s="12" t="n"/>
      <c r="E11" s="12" t="n"/>
      <c r="F11" s="12" t="n"/>
    </row>
    <row r="13">
      <c r="A13" s="22" t="inlineStr">
        <is>
          <t>Reservation Status Definitions</t>
        </is>
      </c>
      <c r="B13" s="22" t="n"/>
      <c r="C13" s="22" t="n"/>
      <c r="D13" s="22" t="n"/>
      <c r="E13" s="22" t="n"/>
      <c r="F13" s="22" t="n"/>
    </row>
    <row r="14">
      <c r="A14" s="24" t="inlineStr">
        <is>
          <t>Status</t>
        </is>
      </c>
      <c r="B14" s="24" t="inlineStr">
        <is>
          <t>Use When</t>
        </is>
      </c>
    </row>
    <row r="15">
      <c r="A15" s="23" t="inlineStr">
        <is>
          <t>Requested</t>
        </is>
      </c>
      <c r="B15" s="23" t="inlineStr">
        <is>
          <t>A reservation has been submitted but not yet approved or declined.</t>
        </is>
      </c>
    </row>
    <row r="16">
      <c r="A16" s="23" t="inlineStr">
        <is>
          <t>Approved</t>
        </is>
      </c>
      <c r="B16" s="23" t="inlineStr">
        <is>
          <t>The equipment and time have been confirmed.</t>
        </is>
      </c>
    </row>
    <row r="17">
      <c r="A17" s="23" t="inlineStr">
        <is>
          <t>Checked Out</t>
        </is>
      </c>
      <c r="B17" s="23" t="inlineStr">
        <is>
          <t>The equipment has been issued and is currently in use.</t>
        </is>
      </c>
    </row>
    <row r="18">
      <c r="A18" s="23" t="inlineStr">
        <is>
          <t>Completed</t>
        </is>
      </c>
      <c r="B18" s="23" t="inlineStr">
        <is>
          <t>The equipment was returned and the reservation is finished.</t>
        </is>
      </c>
    </row>
    <row r="19">
      <c r="A19" s="23" t="inlineStr">
        <is>
          <t>Declined</t>
        </is>
      </c>
      <c r="B19" s="23" t="inlineStr">
        <is>
          <t>The request was reviewed but not approved.</t>
        </is>
      </c>
    </row>
    <row r="20">
      <c r="A20" s="23" t="inlineStr">
        <is>
          <t>Canceled</t>
        </is>
      </c>
      <c r="B20" s="23" t="inlineStr">
        <is>
          <t>The requester or coordinator canceled the reservation.</t>
        </is>
      </c>
    </row>
    <row r="22">
      <c r="A22" s="22" t="inlineStr">
        <is>
          <t>Alert Definitions</t>
        </is>
      </c>
      <c r="B22" s="22" t="n"/>
      <c r="C22" s="22" t="n"/>
      <c r="D22" s="22" t="n"/>
      <c r="E22" s="22" t="n"/>
      <c r="F22" s="22" t="n"/>
    </row>
    <row r="23">
      <c r="A23" s="24" t="inlineStr">
        <is>
          <t>Alert</t>
        </is>
      </c>
      <c r="B23" s="24" t="inlineStr">
        <is>
          <t>Meaning</t>
        </is>
      </c>
    </row>
    <row r="24" ht="32" customHeight="1">
      <c r="A24" s="23" t="inlineStr">
        <is>
          <t>Conflict</t>
        </is>
      </c>
      <c r="B24" s="23" t="inlineStr">
        <is>
          <t>Another Requested, Approved, or Checked Out row overlaps this reservation for the same Equipment ID.</t>
        </is>
      </c>
    </row>
    <row r="25" ht="32" customHeight="1">
      <c r="A25" s="23" t="inlineStr">
        <is>
          <t>Invalid time</t>
        </is>
      </c>
      <c r="B25" s="23" t="inlineStr">
        <is>
          <t>The end date and time is not later than the start date and time.</t>
        </is>
      </c>
    </row>
    <row r="26" ht="32" customHeight="1">
      <c r="A26" s="23" t="inlineStr">
        <is>
          <t>Equipment unavailable</t>
        </is>
      </c>
      <c r="B26" s="23" t="inlineStr">
        <is>
          <t>The equipment record is marked Out of Service or Retired.</t>
        </is>
      </c>
    </row>
    <row r="27" ht="32" customHeight="1">
      <c r="A27" s="23" t="inlineStr">
        <is>
          <t>Maintenance overlap</t>
        </is>
      </c>
      <c r="B27" s="23" t="inlineStr">
        <is>
          <t>The reservation intersects the equipment maintenance window.</t>
        </is>
      </c>
    </row>
    <row r="28" ht="32" customHeight="1">
      <c r="A28" s="23" t="inlineStr">
        <is>
          <t>Overdue</t>
        </is>
      </c>
      <c r="B28" s="23" t="inlineStr">
        <is>
          <t>A Checked Out reservation ended before the Dashboard As of Date.</t>
        </is>
      </c>
    </row>
    <row r="29" ht="32" customHeight="1">
      <c r="A29" s="23" t="inlineStr">
        <is>
          <t>Starts by tomorrow</t>
        </is>
      </c>
      <c r="B29" s="23" t="inlineStr">
        <is>
          <t>An Approved or Checked Out reservation starts on the As of Date or the next calendar day.</t>
        </is>
      </c>
    </row>
    <row r="30" ht="32" customHeight="1">
      <c r="A30" s="23" t="inlineStr">
        <is>
          <t>Past start—review</t>
        </is>
      </c>
      <c r="B30" s="23" t="inlineStr">
        <is>
          <t>A Requested reservation has a start date before the As of Date.</t>
        </is>
      </c>
    </row>
    <row r="32">
      <c r="A32" s="22" t="inlineStr">
        <is>
          <t>Data Entry Rules</t>
        </is>
      </c>
      <c r="B32" s="22" t="n"/>
      <c r="C32" s="22" t="n"/>
      <c r="D32" s="22" t="n"/>
      <c r="E32" s="22" t="n"/>
      <c r="F32" s="22" t="n"/>
    </row>
    <row r="33" ht="30" customHeight="1">
      <c r="A33" s="23" t="inlineStr">
        <is>
          <t>• Use a unique Reservation ID for each reservation.</t>
        </is>
      </c>
      <c r="B33" s="12" t="n"/>
      <c r="C33" s="12" t="n"/>
      <c r="D33" s="12" t="n"/>
      <c r="E33" s="12" t="n"/>
      <c r="F33" s="12" t="n"/>
    </row>
    <row r="34" ht="30" customHeight="1">
      <c r="A34" s="23" t="inlineStr">
        <is>
          <t>• Use a unique Equipment ID for each equipment item.</t>
        </is>
      </c>
      <c r="B34" s="12" t="n"/>
      <c r="C34" s="12" t="n"/>
      <c r="D34" s="12" t="n"/>
      <c r="E34" s="12" t="n"/>
      <c r="F34" s="12" t="n"/>
    </row>
    <row r="35" ht="30" customHeight="1">
      <c r="A35" s="23" t="inlineStr">
        <is>
          <t>• Enter the expected pickup and return period in the Start Date and Time and End Date and Time fields.</t>
        </is>
      </c>
      <c r="B35" s="12" t="n"/>
      <c r="C35" s="12" t="n"/>
      <c r="D35" s="12" t="n"/>
      <c r="E35" s="12" t="n"/>
      <c r="F35" s="12" t="n"/>
    </row>
    <row r="36" ht="30" customHeight="1">
      <c r="A36" s="23" t="inlineStr">
        <is>
          <t>• Do not create separate overlapping rows for accessories included with an equipment kit.</t>
        </is>
      </c>
      <c r="B36" s="12" t="n"/>
      <c r="C36" s="12" t="n"/>
      <c r="D36" s="12" t="n"/>
      <c r="E36" s="12" t="n"/>
      <c r="F36" s="12" t="n"/>
    </row>
    <row r="37" ht="30" customHeight="1">
      <c r="A37" s="23" t="inlineStr">
        <is>
          <t>• Enter only the minimum requester information needed for operations.</t>
        </is>
      </c>
      <c r="B37" s="12" t="n"/>
      <c r="C37" s="12" t="n"/>
      <c r="D37" s="12" t="n"/>
      <c r="E37" s="12" t="n"/>
      <c r="F37" s="12" t="n"/>
    </row>
    <row r="38" ht="30" customHeight="1">
      <c r="A38" s="23" t="inlineStr">
        <is>
          <t>• Do not enter student identification numbers, birth dates, personal addresses, medical information, or other sensitive data.</t>
        </is>
      </c>
      <c r="B38" s="12" t="n"/>
      <c r="C38" s="12" t="n"/>
      <c r="D38" s="12" t="n"/>
      <c r="E38" s="12" t="n"/>
      <c r="F38" s="12" t="n"/>
    </row>
    <row r="39" ht="30" customHeight="1">
      <c r="A39" s="23" t="inlineStr">
        <is>
          <t>• Add new rows within the existing Excel Tables so formulas and validations continue automatically.</t>
        </is>
      </c>
      <c r="B39" s="12" t="n"/>
      <c r="C39" s="12" t="n"/>
      <c r="D39" s="12" t="n"/>
      <c r="E39" s="12" t="n"/>
      <c r="F39" s="12" t="n"/>
    </row>
    <row r="40" ht="30" customHeight="1">
      <c r="A40" s="23" t="inlineStr">
        <is>
          <t>• Keep populated Equipment records together without blank rows between them.</t>
        </is>
      </c>
      <c r="B40" s="12" t="n"/>
      <c r="C40" s="12" t="n"/>
      <c r="D40" s="12" t="n"/>
      <c r="E40" s="12" t="n"/>
      <c r="F40" s="12" t="n"/>
    </row>
    <row r="42">
      <c r="A42" s="22" t="inlineStr">
        <is>
          <t>Routine Review Checklist</t>
        </is>
      </c>
      <c r="B42" s="22" t="n"/>
      <c r="C42" s="22" t="n"/>
      <c r="D42" s="22" t="n"/>
      <c r="E42" s="22" t="n"/>
      <c r="F42" s="22" t="n"/>
    </row>
    <row r="43" ht="30" customHeight="1">
      <c r="A43" s="23" t="inlineStr">
        <is>
          <t>☐ Review Requested reservations.</t>
        </is>
      </c>
      <c r="B43" s="12" t="n"/>
      <c r="C43" s="12" t="n"/>
      <c r="D43" s="12" t="n"/>
      <c r="E43" s="12" t="n"/>
      <c r="F43" s="12" t="n"/>
    </row>
    <row r="44" ht="30" customHeight="1">
      <c r="A44" s="23" t="inlineStr">
        <is>
          <t>☐ Resolve Reservation Conflicts.</t>
        </is>
      </c>
      <c r="B44" s="12" t="n"/>
      <c r="C44" s="12" t="n"/>
      <c r="D44" s="12" t="n"/>
      <c r="E44" s="12" t="n"/>
      <c r="F44" s="12" t="n"/>
    </row>
    <row r="45" ht="30" customHeight="1">
      <c r="A45" s="23" t="inlineStr">
        <is>
          <t>☐ Review Maintenance overlap and Equipment unavailable alerts.</t>
        </is>
      </c>
      <c r="B45" s="12" t="n"/>
      <c r="C45" s="12" t="n"/>
      <c r="D45" s="12" t="n"/>
      <c r="E45" s="12" t="n"/>
      <c r="F45" s="12" t="n"/>
    </row>
    <row r="46" ht="30" customHeight="1">
      <c r="A46" s="23" t="inlineStr">
        <is>
          <t>☐ Follow up on Overdue checked-out equipment.</t>
        </is>
      </c>
      <c r="B46" s="12" t="n"/>
      <c r="C46" s="12" t="n"/>
      <c r="D46" s="12" t="n"/>
      <c r="E46" s="12" t="n"/>
      <c r="F46" s="12" t="n"/>
    </row>
    <row r="47" ht="30" customHeight="1">
      <c r="A47" s="23" t="inlineStr">
        <is>
          <t>☐ Confirm tomorrow’s approved reservations.</t>
        </is>
      </c>
      <c r="B47" s="12" t="n"/>
      <c r="C47" s="12" t="n"/>
      <c r="D47" s="12" t="n"/>
      <c r="E47" s="12" t="n"/>
      <c r="F47" s="12" t="n"/>
    </row>
    <row r="48" ht="30" customHeight="1">
      <c r="A48" s="23" t="inlineStr">
        <is>
          <t>☐ Review duplicate IDs and incomplete records.</t>
        </is>
      </c>
      <c r="B48" s="12" t="n"/>
      <c r="C48" s="12" t="n"/>
      <c r="D48" s="12" t="n"/>
      <c r="E48" s="12" t="n"/>
      <c r="F48" s="12" t="n"/>
    </row>
    <row r="49" ht="30" customHeight="1">
      <c r="A49" s="23" t="inlineStr">
        <is>
          <t>☐ Update returned items to Completed.</t>
        </is>
      </c>
      <c r="B49" s="12" t="n"/>
      <c r="C49" s="12" t="n"/>
      <c r="D49" s="12" t="n"/>
      <c r="E49" s="12" t="n"/>
      <c r="F49" s="12" t="n"/>
    </row>
    <row r="51">
      <c r="A51" s="22" t="inlineStr">
        <is>
          <t>Workbook Scope</t>
        </is>
      </c>
      <c r="B51" s="22" t="n"/>
      <c r="C51" s="22" t="n"/>
      <c r="D51" s="22" t="n"/>
      <c r="E51" s="22" t="n"/>
      <c r="F51" s="22" t="n"/>
    </row>
    <row r="52" ht="45" customHeight="1">
      <c r="A52" s="25" t="inlineStr">
        <is>
          <t>This workbook supports internal scheduling and operational review. It does not provide legal, regulatory, accreditation, privacy, or records-management advice.</t>
        </is>
      </c>
      <c r="B52" s="26" t="n"/>
      <c r="C52" s="26" t="n"/>
      <c r="D52" s="26" t="n"/>
      <c r="E52" s="26" t="n"/>
      <c r="F52" s="26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2026-09-07T11:27:11Z</dcterms:created>
  <dcterms:modified xmlns:dcterms="http://purl.org/dc/terms/" xmlns:xsi="http://www.w3.org/2001/XMLSchema-instance" xsi:type="dcterms:W3CDTF">2026-09-07T11:27:12+00:00Z</dcterms:modified>
</cp:coreProperties>
</file>