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Preference Register" sheetId="2" state="visible" r:id="rId2"/>
    <sheet xmlns:r="http://schemas.openxmlformats.org/officeDocument/2006/relationships" name="Lists &amp; Settings" sheetId="3" state="visible" r:id="rId3"/>
    <sheet xmlns:r="http://schemas.openxmlformats.org/officeDocument/2006/relationships" name="Instructions" sheetId="4" state="visible" r:id="rId4"/>
  </sheets>
  <definedNames>
    <definedName name="_xlnm._FilterDatabase" localSheetId="1" hidden="1">'Preference Register'!$A$4:$Y$154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1">
    <numFmt numFmtId="164" formatCode="mm/dd/yyyy"/>
  </numFmts>
  <fonts count="7">
    <font>
      <name val="Calibri"/>
      <family val="2"/>
      <color theme="1"/>
      <sz val="11"/>
      <scheme val="minor"/>
    </font>
    <font>
      <name val="Calibri"/>
      <b val="1"/>
      <color rgb="00183B4E"/>
      <sz val="18"/>
    </font>
    <font>
      <name val="Calibri"/>
      <b val="1"/>
      <color rgb="0024363B"/>
      <sz val="11"/>
    </font>
    <font>
      <name val="Calibri"/>
      <b val="1"/>
      <color rgb="00FFFFFF"/>
      <sz val="11"/>
    </font>
    <font>
      <name val="Calibri"/>
      <i val="1"/>
      <color rgb="00526970"/>
      <sz val="11"/>
    </font>
    <font>
      <name val="Calibri"/>
      <b val="1"/>
      <color rgb="00526970"/>
      <sz val="10"/>
    </font>
    <font>
      <name val="Calibri"/>
      <b val="1"/>
      <color rgb="00183B4E"/>
      <sz val="20"/>
    </font>
  </fonts>
  <fills count="12">
    <fill>
      <patternFill/>
    </fill>
    <fill>
      <patternFill patternType="gray125"/>
    </fill>
    <fill>
      <patternFill patternType="solid">
        <fgColor rgb="00FFF1C9"/>
      </patternFill>
    </fill>
    <fill>
      <patternFill patternType="solid">
        <fgColor rgb="00DDEBF2"/>
      </patternFill>
    </fill>
    <fill>
      <patternFill patternType="solid">
        <fgColor rgb="002F6F73"/>
      </patternFill>
    </fill>
    <fill>
      <patternFill patternType="solid">
        <fgColor rgb="00E8EFF2"/>
      </patternFill>
    </fill>
    <fill>
      <patternFill patternType="solid">
        <fgColor rgb="00F3F7F6"/>
      </patternFill>
    </fill>
    <fill>
      <patternFill patternType="solid">
        <fgColor rgb="00FFFFFF"/>
      </patternFill>
    </fill>
    <fill>
      <patternFill patternType="solid">
        <fgColor rgb="00183B4E"/>
      </patternFill>
    </fill>
    <fill>
      <patternFill patternType="solid">
        <fgColor rgb="00DDEFE5"/>
      </patternFill>
    </fill>
    <fill>
      <patternFill patternType="solid">
        <fgColor rgb="00FCE8BC"/>
      </patternFill>
    </fill>
    <fill>
      <patternFill patternType="solid">
        <fgColor rgb="00F4D7D3"/>
      </patternFill>
    </fill>
  </fills>
  <borders count="10">
    <border>
      <left/>
      <right/>
      <top/>
      <bottom/>
      <diagonal/>
    </border>
    <border>
      <left style="thin">
        <color rgb="00C9D7D9"/>
      </left>
      <right style="thin">
        <color rgb="00C9D7D9"/>
      </right>
      <top style="thin">
        <color rgb="00C9D7D9"/>
      </top>
      <bottom style="thin">
        <color rgb="00C9D7D9"/>
      </bottom>
    </border>
    <border>
      <left/>
      <right/>
      <top style="thin">
        <color rgb="00C9D7D9"/>
      </top>
      <bottom/>
      <diagonal/>
    </border>
    <border>
      <left style="thin">
        <color rgb="00C9D7D9"/>
      </left>
      <right/>
      <top/>
      <bottom/>
      <diagonal/>
    </border>
    <border>
      <left/>
      <right style="thin">
        <color rgb="00C9D7D9"/>
      </right>
      <top style="thin">
        <color rgb="00C9D7D9"/>
      </top>
      <bottom/>
      <diagonal/>
    </border>
    <border>
      <left/>
      <right style="thin">
        <color rgb="00C9D7D9"/>
      </right>
      <top/>
      <bottom/>
      <diagonal/>
    </border>
    <border>
      <left style="thin">
        <color rgb="00C9D7D9"/>
      </left>
      <right/>
      <top/>
      <bottom style="thin">
        <color rgb="00C9D7D9"/>
      </bottom>
      <diagonal/>
    </border>
    <border>
      <left/>
      <right/>
      <top/>
      <bottom style="thin">
        <color rgb="00C9D7D9"/>
      </bottom>
      <diagonal/>
    </border>
    <border>
      <left/>
      <right style="thin">
        <color rgb="00C9D7D9"/>
      </right>
      <top/>
      <bottom style="thin">
        <color rgb="00C9D7D9"/>
      </bottom>
      <diagonal/>
    </border>
    <border>
      <left style="medium">
        <color rgb="00183B4E"/>
      </left>
      <right style="medium">
        <color rgb="00183B4E"/>
      </right>
      <top style="medium">
        <color rgb="00183B4E"/>
      </top>
      <bottom style="medium">
        <color rgb="00183B4E"/>
      </bottom>
    </border>
  </borders>
  <cellStyleXfs count="1">
    <xf numFmtId="0" fontId="0" fillId="0" borderId="0"/>
  </cellStyleXfs>
  <cellXfs count="4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4" fillId="0" borderId="0" pivotButton="0" quotePrefix="0" xfId="0"/>
    <xf numFmtId="0" fontId="2" fillId="0" borderId="0" pivotButton="0" quotePrefix="0" xfId="0"/>
    <xf numFmtId="164" fontId="0" fillId="5" borderId="1" applyAlignment="1" pivotButton="0" quotePrefix="0" xfId="0">
      <alignment horizontal="center" vertical="center"/>
    </xf>
    <xf numFmtId="0" fontId="0" fillId="5" borderId="1" applyAlignment="1" pivotButton="0" quotePrefix="0" xfId="0">
      <alignment horizontal="center" vertical="center"/>
    </xf>
    <xf numFmtId="0" fontId="5" fillId="6" borderId="9" applyAlignment="1" pivotButton="0" quotePrefix="0" xfId="0">
      <alignment horizontal="center" vertical="center" wrapText="1"/>
    </xf>
    <xf numFmtId="0" fontId="6" fillId="7" borderId="9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0" fillId="6" borderId="1" applyAlignment="1" pivotButton="0" quotePrefix="0" xfId="0">
      <alignment horizontal="left" vertical="center"/>
    </xf>
    <xf numFmtId="1" fontId="0" fillId="6" borderId="1" applyAlignment="1" pivotButton="0" quotePrefix="0" xfId="0">
      <alignment horizontal="center" vertical="center"/>
    </xf>
    <xf numFmtId="0" fontId="0" fillId="7" borderId="1" applyAlignment="1" pivotButton="0" quotePrefix="0" xfId="0">
      <alignment horizontal="left" vertical="center"/>
    </xf>
    <xf numFmtId="1" fontId="0" fillId="7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top" wrapText="1"/>
    </xf>
    <xf numFmtId="0" fontId="0" fillId="3" borderId="1" pivotButton="0" quotePrefix="0" xfId="0"/>
    <xf numFmtId="0" fontId="3" fillId="4" borderId="1" applyAlignment="1" pivotButton="0" quotePrefix="0" xfId="0">
      <alignment horizontal="center" vertical="center" wrapText="1"/>
    </xf>
    <xf numFmtId="0" fontId="0" fillId="2" borderId="1" applyAlignment="1" applyProtection="1" pivotButton="0" quotePrefix="0" xfId="0">
      <alignment horizontal="left" vertical="center"/>
      <protection locked="0" hidden="0"/>
    </xf>
    <xf numFmtId="0" fontId="0" fillId="2" borderId="1" applyAlignment="1" applyProtection="1" pivotButton="0" quotePrefix="0" xfId="0">
      <alignment horizontal="left" vertical="top" wrapText="1"/>
      <protection locked="0" hidden="0"/>
    </xf>
    <xf numFmtId="164" fontId="0" fillId="2" borderId="1" applyAlignment="1" applyProtection="1" pivotButton="0" quotePrefix="0" xfId="0">
      <alignment horizontal="left" vertical="center"/>
      <protection locked="0" hidden="0"/>
    </xf>
    <xf numFmtId="164" fontId="0" fillId="5" borderId="1" applyAlignment="1" pivotButton="0" quotePrefix="0" xfId="0">
      <alignment horizontal="left" vertical="center"/>
    </xf>
    <xf numFmtId="0" fontId="0" fillId="5" borderId="1" applyAlignment="1" pivotButton="0" quotePrefix="0" xfId="0">
      <alignment horizontal="left" vertical="center"/>
    </xf>
    <xf numFmtId="0" fontId="0" fillId="5" borderId="1" applyAlignment="1" pivotButton="0" quotePrefix="0" xfId="0">
      <alignment horizontal="left" vertical="top" wrapText="1"/>
    </xf>
    <xf numFmtId="1" fontId="0" fillId="2" borderId="1" applyAlignment="1" applyProtection="1" pivotButton="0" quotePrefix="0" xfId="0">
      <alignment horizontal="center" vertical="center"/>
      <protection locked="0" hidden="0"/>
    </xf>
    <xf numFmtId="0" fontId="0" fillId="0" borderId="0" applyAlignment="1" pivotButton="0" quotePrefix="0" xfId="0">
      <alignment horizontal="left" vertical="top" wrapText="1"/>
    </xf>
    <xf numFmtId="0" fontId="0" fillId="3" borderId="1" applyAlignment="1" pivotButton="0" quotePrefix="0" xfId="0">
      <alignment horizontal="left" vertical="top" wrapText="1"/>
    </xf>
    <xf numFmtId="0" fontId="0" fillId="0" borderId="2" pivotButton="0" quotePrefix="0" xfId="0"/>
    <xf numFmtId="0" fontId="0" fillId="0" borderId="4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3" pivotButton="0" quotePrefix="0" xfId="0"/>
    <xf numFmtId="0" fontId="0" fillId="0" borderId="5" pivotButton="0" quotePrefix="0" xfId="0"/>
    <xf numFmtId="0" fontId="0" fillId="3" borderId="0" applyAlignment="1" pivotButton="0" quotePrefix="0" xfId="0">
      <alignment horizontal="left" vertical="top" wrapText="1"/>
    </xf>
    <xf numFmtId="0" fontId="1" fillId="0" borderId="0" applyAlignment="1" pivotButton="0" quotePrefix="0" xfId="0">
      <alignment horizontal="left" vertical="top" wrapText="1"/>
    </xf>
    <xf numFmtId="0" fontId="3" fillId="8" borderId="0" applyAlignment="1" pivotButton="0" quotePrefix="0" xfId="0">
      <alignment horizontal="left" vertical="top" wrapText="1"/>
    </xf>
    <xf numFmtId="0" fontId="3" fillId="4" borderId="0" applyAlignment="1" pivotButton="0" quotePrefix="0" xfId="0">
      <alignment horizontal="left" vertical="top" wrapText="1"/>
    </xf>
    <xf numFmtId="0" fontId="2" fillId="0" borderId="0" applyAlignment="1" pivotButton="0" quotePrefix="0" xfId="0">
      <alignment horizontal="left" vertical="top" wrapText="1"/>
    </xf>
    <xf numFmtId="0" fontId="2" fillId="9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left" vertical="top" wrapText="1"/>
    </xf>
    <xf numFmtId="0" fontId="2" fillId="10" borderId="1" applyAlignment="1" pivotButton="0" quotePrefix="0" xfId="0">
      <alignment horizontal="left" vertical="top" wrapText="1"/>
    </xf>
    <xf numFmtId="0" fontId="2" fillId="11" borderId="1" applyAlignment="1" pivotButton="0" quotePrefix="0" xfId="0">
      <alignment horizontal="left" vertical="top" wrapText="1"/>
    </xf>
    <xf numFmtId="0" fontId="2" fillId="2" borderId="1" applyAlignment="1" pivotButton="0" quotePrefix="0" xfId="0">
      <alignment horizontal="left" vertical="top" wrapText="1"/>
    </xf>
    <xf numFmtId="0" fontId="2" fillId="5" borderId="1" applyAlignment="1" pivotButton="0" quotePrefix="0" xfId="0">
      <alignment horizontal="left" vertical="top" wrapText="1"/>
    </xf>
  </cellXfs>
  <cellStyles count="1">
    <cellStyle name="Normal" xfId="0" builtinId="0" hidden="0"/>
  </cellStyles>
  <dxfs count="6">
    <dxf>
      <font>
        <name val="Calibri"/>
        <b val="1"/>
        <color rgb="008E2E25"/>
        <sz val="11"/>
      </font>
    </dxf>
    <dxf>
      <font>
        <name val="Calibri"/>
        <b val="1"/>
        <color rgb="008E2E25"/>
        <sz val="11"/>
      </font>
      <fill>
        <patternFill patternType="solid">
          <fgColor rgb="00F4D7D3"/>
        </patternFill>
      </fill>
    </dxf>
    <dxf>
      <font>
        <name val="Calibri"/>
        <b val="1"/>
        <color rgb="007A4D00"/>
        <sz val="11"/>
      </font>
      <fill>
        <patternFill patternType="solid">
          <fgColor rgb="00FCE8BC"/>
        </patternFill>
      </fill>
    </dxf>
    <dxf>
      <font>
        <name val="Calibri"/>
        <b val="1"/>
        <color rgb="00FFFFFF"/>
        <sz val="11"/>
      </font>
      <fill>
        <patternFill patternType="solid">
          <fgColor rgb="00B7473A"/>
        </patternFill>
      </fill>
    </dxf>
    <dxf>
      <font>
        <name val="Calibri"/>
        <b val="1"/>
        <color rgb="002F7D5B"/>
        <sz val="11"/>
      </font>
      <fill>
        <patternFill patternType="solid">
          <fgColor rgb="00DDEFE5"/>
        </patternFill>
      </fill>
    </dxf>
    <dxf>
      <font>
        <name val="Calibri"/>
        <b val="1"/>
        <color rgb="008E2E25"/>
        <sz val="11"/>
      </font>
      <fill>
        <patternFill patternType="solid">
          <fgColor rgb="00FCE8B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Preferred Channel Distribution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'Dashboard'!B13</f>
            </strRef>
          </tx>
          <spPr>
            <a:solidFill xmlns:a="http://schemas.openxmlformats.org/drawingml/2006/main">
              <a:srgbClr val="2F6F73"/>
            </a:solidFill>
            <a:ln xmlns:a="http://schemas.openxmlformats.org/drawingml/2006/main">
              <a:solidFill>
                <a:srgbClr val="2F6F73"/>
              </a:solidFill>
              <a:prstDash val="solid"/>
            </a:ln>
          </spPr>
          <cat>
            <numRef>
              <f>'Dashboard'!$A$14:$A$17</f>
            </numRef>
          </cat>
          <val>
            <numRef>
              <f>'Dashboard'!$B$14:$B$17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Channel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Students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Preference Review Status</a:t>
            </a:r>
          </a:p>
        </rich>
      </tx>
    </title>
    <plotArea>
      <doughnutChart>
        <varyColors val="1"/>
        <ser>
          <idx val="0"/>
          <order val="0"/>
          <tx>
            <strRef>
              <f>'Dashboard'!B21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2F7D5B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E7A93B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B7473A"/>
              </a:solidFill>
              <a:ln xmlns:a="http://schemas.openxmlformats.org/drawingml/2006/main"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A9B2B5"/>
              </a:solidFill>
              <a:ln xmlns:a="http://schemas.openxmlformats.org/drawingml/2006/main">
                <a:prstDash val="solid"/>
              </a:ln>
            </spPr>
          </dPt>
          <cat>
            <numRef>
              <f>'Dashboard'!$A$22:$A$25</f>
            </numRef>
          </cat>
          <val>
            <numRef>
              <f>'Dashboard'!$B$22:$B$25</f>
            </numRef>
          </val>
        </ser>
        <dLbls>
          <showPercent val="1"/>
        </dLbls>
        <firstSliceAng val="270"/>
        <holeSize val="55"/>
      </doughnut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3</col>
      <colOff>0</colOff>
      <row>12</row>
      <rowOff>0</rowOff>
    </from>
    <ext cx="5220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3</col>
      <colOff>0</colOff>
      <row>28</row>
      <rowOff>0</rowOff>
    </from>
    <ext cx="5220000" cy="2592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Preferences" displayName="tblPreferences" ref="A4:Y154" headerRowCount="1">
  <autoFilter ref="A4:Y154"/>
  <tableColumns count="25">
    <tableColumn id="1" name="Student Reference ID"/>
    <tableColumn id="2" name="Student Display Name"/>
    <tableColumn id="3" name="Program"/>
    <tableColumn id="4" name="Cohort"/>
    <tableColumn id="5" name="Enrollment Status"/>
    <tableColumn id="6" name="Overall Contact Status"/>
    <tableColumn id="7" name="Preferred Channel"/>
    <tableColumn id="8" name="Backup Channel"/>
    <tableColumn id="9" name="Email Use"/>
    <tableColumn id="10" name="Text Message Use"/>
    <tableColumn id="11" name="Phone Call Use"/>
    <tableColumn id="12" name="Portal Mail Use"/>
    <tableColumn id="13" name="Best Contact Window"/>
    <tableColumn id="14" name="Time Zone"/>
    <tableColumn id="15" name="Preferred Language"/>
    <tableColumn id="16" name="Preference Effective Date"/>
    <tableColumn id="17" name="Last Confirmed Date"/>
    <tableColumn id="18" name="Next Review Date"/>
    <tableColumn id="19" name="Preference Source"/>
    <tableColumn id="20" name="Staff Owner"/>
    <tableColumn id="21" name="Operational Note"/>
    <tableColumn id="22" name="Last Updated Date"/>
    <tableColumn id="23" name="Review Status"/>
    <tableColumn id="24" name="Record Check"/>
    <tableColumn id="25" name="Attention Flag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1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19" customWidth="1" min="2" max="2"/>
    <col width="19" customWidth="1" min="3" max="3"/>
    <col width="20" customWidth="1" min="4" max="4"/>
    <col width="19" customWidth="1" min="5" max="5"/>
    <col width="20" customWidth="1" min="6" max="6"/>
    <col width="19" customWidth="1" min="7" max="7"/>
    <col width="22" customWidth="1" min="8" max="8"/>
  </cols>
  <sheetData>
    <row r="1" ht="28" customHeight="1">
      <c r="A1" s="1" t="inlineStr">
        <is>
          <t>Student Communication Preference Dashboard</t>
        </is>
      </c>
    </row>
    <row r="2">
      <c r="A2" s="2" t="inlineStr">
        <is>
          <t>Operational summary of current communication preferences</t>
        </is>
      </c>
    </row>
    <row r="3">
      <c r="A3" s="3" t="inlineStr">
        <is>
          <t>As of Date</t>
        </is>
      </c>
      <c r="B3" s="4">
        <f>TODAY()</f>
        <v/>
      </c>
      <c r="D3" s="3" t="inlineStr">
        <is>
          <t>Review Interval</t>
        </is>
      </c>
      <c r="E3" s="5">
        <f>'Lists &amp; Settings'!$B$2&amp;" days"</f>
        <v/>
      </c>
      <c r="G3" s="3" t="inlineStr">
        <is>
          <t>Due Soon Window</t>
        </is>
      </c>
      <c r="H3" s="5">
        <f>'Lists &amp; Settings'!$B$3&amp;" days"</f>
        <v/>
      </c>
    </row>
    <row r="4"/>
    <row r="5" ht="32" customHeight="1">
      <c r="B5" s="6" t="inlineStr">
        <is>
          <t>Total Registered Students</t>
        </is>
      </c>
      <c r="D5" s="6" t="inlineStr">
        <is>
          <t>Active Enrollment</t>
        </is>
      </c>
      <c r="F5" s="6" t="inlineStr">
        <is>
          <t>Contact Allowed</t>
        </is>
      </c>
      <c r="H5" s="6" t="inlineStr">
        <is>
          <t>Do Not Contact</t>
        </is>
      </c>
    </row>
    <row r="6" ht="38" customHeight="1">
      <c r="B6" s="7">
        <f>COUNTIF(tblPreferences[Student Reference ID],"&lt;&gt;")</f>
        <v/>
      </c>
      <c r="D6" s="7">
        <f>COUNTIFS(tblPreferences[Student Reference ID],"&lt;&gt;",tblPreferences[Enrollment Status],"Active")</f>
        <v/>
      </c>
      <c r="F6" s="7">
        <f>COUNTIFS(tblPreferences[Student Reference ID],"&lt;&gt;",tblPreferences[Overall Contact Status],"Contact Allowed")</f>
        <v/>
      </c>
      <c r="H6" s="7">
        <f>COUNTIFS(tblPreferences[Student Reference ID],"&lt;&gt;",tblPreferences[Overall Contact Status],"Do Not Contact")</f>
        <v/>
      </c>
    </row>
    <row r="7"/>
    <row r="8" ht="32" customHeight="1">
      <c r="B8" s="6" t="inlineStr">
        <is>
          <t>Reviews Overdue</t>
        </is>
      </c>
      <c r="D8" s="6" t="inlineStr">
        <is>
          <t>Reviews Due Soon</t>
        </is>
      </c>
      <c r="F8" s="6" t="inlineStr">
        <is>
          <t>Record Errors</t>
        </is>
      </c>
      <c r="H8" s="6" t="inlineStr">
        <is>
          <t>Records Needing Attention</t>
        </is>
      </c>
    </row>
    <row r="9" ht="38" customHeight="1">
      <c r="B9" s="7">
        <f>COUNTIFS(tblPreferences[Student Reference ID],"&lt;&gt;",tblPreferences[Review Status],"Overdue")</f>
        <v/>
      </c>
      <c r="D9" s="7">
        <f>COUNTIFS(tblPreferences[Student Reference ID],"&lt;&gt;",tblPreferences[Review Status],"Due Soon")</f>
        <v/>
      </c>
      <c r="F9" s="7">
        <f>COUNTIF(tblPreferences[Record Check],"Error:*")</f>
        <v/>
      </c>
      <c r="H9" s="7">
        <f>COUNTIFS(tblPreferences[Student Reference ID],"&lt;&gt;",tblPreferences[Attention Flag],"Yes")</f>
        <v/>
      </c>
    </row>
    <row r="10">
      <c r="H10">
        <f>""</f>
        <v/>
      </c>
    </row>
    <row r="11">
      <c r="H11">
        <f>""</f>
        <v/>
      </c>
    </row>
    <row r="12">
      <c r="H12">
        <f>""</f>
        <v/>
      </c>
    </row>
    <row r="13">
      <c r="A13" s="8" t="inlineStr">
        <is>
          <t>Preferred Channel</t>
        </is>
      </c>
      <c r="B13" s="8" t="inlineStr">
        <is>
          <t>Student Count</t>
        </is>
      </c>
      <c r="H13">
        <f>""</f>
        <v/>
      </c>
    </row>
    <row r="14">
      <c r="A14" s="9" t="inlineStr">
        <is>
          <t>Email</t>
        </is>
      </c>
      <c r="B14" s="10">
        <f>COUNTIFS(tblPreferences[Overall Contact Status],"Contact Allowed",tblPreferences[Preferred Channel],A14)</f>
        <v/>
      </c>
      <c r="H14">
        <f>""</f>
        <v/>
      </c>
    </row>
    <row r="15">
      <c r="A15" s="11" t="inlineStr">
        <is>
          <t>Text Message</t>
        </is>
      </c>
      <c r="B15" s="12">
        <f>COUNTIFS(tblPreferences[Overall Contact Status],"Contact Allowed",tblPreferences[Preferred Channel],A15)</f>
        <v/>
      </c>
      <c r="H15">
        <f>""</f>
        <v/>
      </c>
    </row>
    <row r="16">
      <c r="A16" s="9" t="inlineStr">
        <is>
          <t>Phone Call</t>
        </is>
      </c>
      <c r="B16" s="10">
        <f>COUNTIFS(tblPreferences[Overall Contact Status],"Contact Allowed",tblPreferences[Preferred Channel],A16)</f>
        <v/>
      </c>
      <c r="H16">
        <f>""</f>
        <v/>
      </c>
    </row>
    <row r="17">
      <c r="A17" s="11" t="inlineStr">
        <is>
          <t>Portal Mail</t>
        </is>
      </c>
      <c r="B17" s="12">
        <f>COUNTIFS(tblPreferences[Overall Contact Status],"Contact Allowed",tblPreferences[Preferred Channel],A17)</f>
        <v/>
      </c>
      <c r="H17">
        <f>""</f>
        <v/>
      </c>
    </row>
    <row r="18">
      <c r="A18" s="9" t="inlineStr">
        <is>
          <t>No Active Preference</t>
        </is>
      </c>
      <c r="B18" s="10">
        <f>COUNTIFS(tblPreferences[Student Reference ID],"&lt;&gt;",tblPreferences[Overall Contact Status],"&lt;&gt;"&amp;"Contact Allowed")+COUNTIFS(tblPreferences[Overall Contact Status],"Contact Allowed",tblPreferences[Preferred Channel],"")</f>
        <v/>
      </c>
      <c r="H18">
        <f>""</f>
        <v/>
      </c>
    </row>
    <row r="19">
      <c r="H19">
        <f>""</f>
        <v/>
      </c>
    </row>
    <row r="20">
      <c r="H20">
        <f>""</f>
        <v/>
      </c>
    </row>
    <row r="21">
      <c r="A21" s="8" t="inlineStr">
        <is>
          <t>Review Status</t>
        </is>
      </c>
      <c r="B21" s="8" t="inlineStr">
        <is>
          <t>Student Count</t>
        </is>
      </c>
      <c r="H21">
        <f>""</f>
        <v/>
      </c>
    </row>
    <row r="22">
      <c r="A22" s="9" t="inlineStr">
        <is>
          <t>Current</t>
        </is>
      </c>
      <c r="B22" s="10">
        <f>COUNTIFS(tblPreferences[Student Reference ID],"&lt;&gt;",tblPreferences[Review Status],A22)</f>
        <v/>
      </c>
      <c r="H22">
        <f>""</f>
        <v/>
      </c>
    </row>
    <row r="23">
      <c r="A23" s="11" t="inlineStr">
        <is>
          <t>Due Soon</t>
        </is>
      </c>
      <c r="B23" s="12">
        <f>COUNTIFS(tblPreferences[Student Reference ID],"&lt;&gt;",tblPreferences[Review Status],A23)</f>
        <v/>
      </c>
      <c r="H23">
        <f>""</f>
        <v/>
      </c>
    </row>
    <row r="24">
      <c r="A24" s="9" t="inlineStr">
        <is>
          <t>Overdue</t>
        </is>
      </c>
      <c r="B24" s="10">
        <f>COUNTIFS(tblPreferences[Student Reference ID],"&lt;&gt;",tblPreferences[Review Status],A24)</f>
        <v/>
      </c>
      <c r="H24">
        <f>""</f>
        <v/>
      </c>
    </row>
    <row r="25">
      <c r="A25" s="11" t="inlineStr">
        <is>
          <t>Not Scheduled</t>
        </is>
      </c>
      <c r="B25" s="12">
        <f>COUNTIFS(tblPreferences[Student Reference ID],"&lt;&gt;",tblPreferences[Review Status],A25)</f>
        <v/>
      </c>
      <c r="H25">
        <f>""</f>
        <v/>
      </c>
    </row>
    <row r="26">
      <c r="H26">
        <f>""</f>
        <v/>
      </c>
    </row>
    <row r="27">
      <c r="H27">
        <f>""</f>
        <v/>
      </c>
    </row>
    <row r="28">
      <c r="H28">
        <f>""</f>
        <v/>
      </c>
    </row>
    <row r="29">
      <c r="A29" s="8" t="inlineStr">
        <is>
          <t>Overall Contact Status</t>
        </is>
      </c>
      <c r="B29" s="8" t="inlineStr">
        <is>
          <t>Student Count</t>
        </is>
      </c>
      <c r="H29">
        <f>""</f>
        <v/>
      </c>
    </row>
    <row r="30">
      <c r="A30" s="9" t="inlineStr">
        <is>
          <t>Contact Allowed</t>
        </is>
      </c>
      <c r="B30" s="10">
        <f>COUNTIFS(tblPreferences[Student Reference ID],"&lt;&gt;",tblPreferences[Overall Contact Status],A30)</f>
        <v/>
      </c>
      <c r="H30">
        <f>""</f>
        <v/>
      </c>
    </row>
    <row r="31">
      <c r="A31" s="11" t="inlineStr">
        <is>
          <t>Temporary Hold</t>
        </is>
      </c>
      <c r="B31" s="12">
        <f>COUNTIFS(tblPreferences[Student Reference ID],"&lt;&gt;",tblPreferences[Overall Contact Status],A31)</f>
        <v/>
      </c>
      <c r="H31">
        <f>""</f>
        <v/>
      </c>
    </row>
    <row r="32">
      <c r="A32" s="9" t="inlineStr">
        <is>
          <t>Do Not Contact</t>
        </is>
      </c>
      <c r="B32" s="10">
        <f>COUNTIFS(tblPreferences[Student Reference ID],"&lt;&gt;",tblPreferences[Overall Contact Status],A32)</f>
        <v/>
      </c>
      <c r="H32">
        <f>""</f>
        <v/>
      </c>
    </row>
    <row r="33">
      <c r="B33">
        <f>""</f>
        <v/>
      </c>
      <c r="H33">
        <f>""</f>
        <v/>
      </c>
    </row>
    <row r="34">
      <c r="B34">
        <f>""</f>
        <v/>
      </c>
      <c r="H34">
        <f>""</f>
        <v/>
      </c>
    </row>
    <row r="35">
      <c r="B35">
        <f>""</f>
        <v/>
      </c>
      <c r="H35">
        <f>""</f>
        <v/>
      </c>
    </row>
    <row r="36" ht="48" customHeight="1">
      <c r="A36" s="13" t="inlineStr">
        <is>
          <t>Use the Preference Register before selecting a communication channel. A “Contact Allowed” status does not replace staff judgment or organization policy. Do not enter or send contact details from this workbook.</t>
        </is>
      </c>
      <c r="B36" s="14">
        <f>""</f>
        <v/>
      </c>
      <c r="C36" s="14" t="n"/>
      <c r="D36" s="14" t="n"/>
      <c r="E36" s="14" t="n"/>
      <c r="F36" s="14" t="n"/>
      <c r="G36" s="14" t="n"/>
      <c r="H36" s="14">
        <f>""</f>
        <v/>
      </c>
    </row>
    <row r="37">
      <c r="A37" s="14" t="n"/>
      <c r="B37" s="14">
        <f>""</f>
        <v/>
      </c>
      <c r="C37" s="14" t="n"/>
      <c r="D37" s="14" t="n"/>
      <c r="E37" s="14" t="n"/>
      <c r="F37" s="14" t="n"/>
      <c r="G37" s="14" t="n"/>
      <c r="H37" s="14">
        <f>""</f>
        <v/>
      </c>
    </row>
    <row r="38">
      <c r="A38" s="14" t="n"/>
      <c r="B38" s="14">
        <f>""</f>
        <v/>
      </c>
      <c r="C38" s="14" t="n"/>
      <c r="D38" s="14" t="n"/>
      <c r="E38" s="14" t="n"/>
      <c r="F38" s="14" t="n"/>
      <c r="G38" s="14" t="n"/>
      <c r="H38" s="14">
        <f>""</f>
        <v/>
      </c>
    </row>
    <row r="39">
      <c r="B39">
        <f>""</f>
        <v/>
      </c>
      <c r="H39">
        <f>""</f>
        <v/>
      </c>
    </row>
    <row r="40">
      <c r="B40">
        <f>""</f>
        <v/>
      </c>
      <c r="H40">
        <f>""</f>
        <v/>
      </c>
    </row>
    <row r="41">
      <c r="B41">
        <f>""</f>
        <v/>
      </c>
      <c r="H41">
        <f>""</f>
        <v/>
      </c>
    </row>
    <row r="42">
      <c r="B42">
        <f>""</f>
        <v/>
      </c>
      <c r="H42">
        <f>""</f>
        <v/>
      </c>
    </row>
    <row r="43">
      <c r="B43">
        <f>""</f>
        <v/>
      </c>
      <c r="H43">
        <f>""</f>
        <v/>
      </c>
    </row>
    <row r="44">
      <c r="B44">
        <f>""</f>
        <v/>
      </c>
      <c r="H44">
        <f>""</f>
        <v/>
      </c>
    </row>
    <row r="45">
      <c r="B45">
        <f>""</f>
        <v/>
      </c>
      <c r="H45">
        <f>""</f>
        <v/>
      </c>
    </row>
    <row r="46">
      <c r="B46">
        <f>""</f>
        <v/>
      </c>
      <c r="H46">
        <f>""</f>
        <v/>
      </c>
    </row>
    <row r="47">
      <c r="B47">
        <f>""</f>
        <v/>
      </c>
      <c r="H47">
        <f>""</f>
        <v/>
      </c>
    </row>
    <row r="48">
      <c r="B48">
        <f>""</f>
        <v/>
      </c>
      <c r="H48">
        <f>""</f>
        <v/>
      </c>
    </row>
    <row r="49">
      <c r="B49">
        <f>""</f>
        <v/>
      </c>
      <c r="H49">
        <f>""</f>
        <v/>
      </c>
    </row>
    <row r="50">
      <c r="B50">
        <f>""</f>
        <v/>
      </c>
      <c r="H50">
        <f>""</f>
        <v/>
      </c>
    </row>
    <row r="51">
      <c r="B51">
        <f>""</f>
        <v/>
      </c>
      <c r="H51">
        <f>""</f>
        <v/>
      </c>
    </row>
    <row r="52">
      <c r="B52">
        <f>""</f>
        <v/>
      </c>
      <c r="H52">
        <f>""</f>
        <v/>
      </c>
    </row>
    <row r="53">
      <c r="B53">
        <f>""</f>
        <v/>
      </c>
      <c r="H53">
        <f>""</f>
        <v/>
      </c>
    </row>
    <row r="54">
      <c r="B54">
        <f>""</f>
        <v/>
      </c>
      <c r="H54">
        <f>""</f>
        <v/>
      </c>
    </row>
    <row r="55">
      <c r="B55">
        <f>""</f>
        <v/>
      </c>
      <c r="H55">
        <f>""</f>
        <v/>
      </c>
    </row>
    <row r="56">
      <c r="B56">
        <f>""</f>
        <v/>
      </c>
      <c r="H56">
        <f>""</f>
        <v/>
      </c>
    </row>
    <row r="57">
      <c r="B57">
        <f>""</f>
        <v/>
      </c>
      <c r="H57">
        <f>""</f>
        <v/>
      </c>
    </row>
    <row r="58">
      <c r="B58">
        <f>""</f>
        <v/>
      </c>
      <c r="H58">
        <f>""</f>
        <v/>
      </c>
    </row>
    <row r="59">
      <c r="B59">
        <f>""</f>
        <v/>
      </c>
      <c r="H59">
        <f>""</f>
        <v/>
      </c>
    </row>
    <row r="60">
      <c r="B60">
        <f>""</f>
        <v/>
      </c>
      <c r="H60">
        <f>""</f>
        <v/>
      </c>
    </row>
    <row r="61">
      <c r="B61">
        <f>""</f>
        <v/>
      </c>
      <c r="H61">
        <f>""</f>
        <v/>
      </c>
    </row>
    <row r="62">
      <c r="B62">
        <f>""</f>
        <v/>
      </c>
      <c r="H62">
        <f>""</f>
        <v/>
      </c>
    </row>
    <row r="63">
      <c r="B63">
        <f>""</f>
        <v/>
      </c>
      <c r="H63">
        <f>""</f>
        <v/>
      </c>
    </row>
    <row r="64">
      <c r="B64">
        <f>""</f>
        <v/>
      </c>
      <c r="H64">
        <f>""</f>
        <v/>
      </c>
    </row>
    <row r="65">
      <c r="B65">
        <f>""</f>
        <v/>
      </c>
      <c r="H65">
        <f>""</f>
        <v/>
      </c>
    </row>
    <row r="66">
      <c r="B66">
        <f>""</f>
        <v/>
      </c>
      <c r="H66">
        <f>""</f>
        <v/>
      </c>
    </row>
    <row r="67">
      <c r="B67">
        <f>""</f>
        <v/>
      </c>
      <c r="H67">
        <f>""</f>
        <v/>
      </c>
    </row>
    <row r="68">
      <c r="B68">
        <f>""</f>
        <v/>
      </c>
      <c r="H68">
        <f>""</f>
        <v/>
      </c>
    </row>
    <row r="69">
      <c r="B69">
        <f>""</f>
        <v/>
      </c>
      <c r="H69">
        <f>""</f>
        <v/>
      </c>
    </row>
    <row r="70">
      <c r="B70">
        <f>""</f>
        <v/>
      </c>
      <c r="H70">
        <f>""</f>
        <v/>
      </c>
    </row>
    <row r="71">
      <c r="B71">
        <f>""</f>
        <v/>
      </c>
      <c r="H71">
        <f>""</f>
        <v/>
      </c>
    </row>
    <row r="72">
      <c r="B72">
        <f>""</f>
        <v/>
      </c>
      <c r="H72">
        <f>""</f>
        <v/>
      </c>
    </row>
    <row r="73">
      <c r="B73">
        <f>""</f>
        <v/>
      </c>
      <c r="H73">
        <f>""</f>
        <v/>
      </c>
    </row>
    <row r="74">
      <c r="B74">
        <f>""</f>
        <v/>
      </c>
      <c r="H74">
        <f>""</f>
        <v/>
      </c>
    </row>
    <row r="75">
      <c r="B75">
        <f>""</f>
        <v/>
      </c>
      <c r="H75">
        <f>""</f>
        <v/>
      </c>
    </row>
    <row r="76">
      <c r="B76">
        <f>""</f>
        <v/>
      </c>
      <c r="H76">
        <f>""</f>
        <v/>
      </c>
    </row>
    <row r="77">
      <c r="B77">
        <f>""</f>
        <v/>
      </c>
      <c r="H77">
        <f>""</f>
        <v/>
      </c>
    </row>
    <row r="78">
      <c r="B78">
        <f>""</f>
        <v/>
      </c>
      <c r="H78">
        <f>""</f>
        <v/>
      </c>
    </row>
    <row r="79">
      <c r="B79">
        <f>""</f>
        <v/>
      </c>
      <c r="H79">
        <f>""</f>
        <v/>
      </c>
    </row>
    <row r="80">
      <c r="B80">
        <f>""</f>
        <v/>
      </c>
      <c r="H80">
        <f>""</f>
        <v/>
      </c>
    </row>
    <row r="81">
      <c r="B81">
        <f>""</f>
        <v/>
      </c>
      <c r="H81">
        <f>""</f>
        <v/>
      </c>
    </row>
    <row r="82">
      <c r="B82">
        <f>""</f>
        <v/>
      </c>
      <c r="H82">
        <f>""</f>
        <v/>
      </c>
    </row>
    <row r="83">
      <c r="B83">
        <f>""</f>
        <v/>
      </c>
      <c r="H83">
        <f>""</f>
        <v/>
      </c>
    </row>
    <row r="84">
      <c r="B84">
        <f>""</f>
        <v/>
      </c>
      <c r="H84">
        <f>""</f>
        <v/>
      </c>
    </row>
    <row r="85">
      <c r="B85">
        <f>""</f>
        <v/>
      </c>
      <c r="H85">
        <f>""</f>
        <v/>
      </c>
    </row>
    <row r="86">
      <c r="B86">
        <f>""</f>
        <v/>
      </c>
      <c r="H86">
        <f>""</f>
        <v/>
      </c>
    </row>
    <row r="87">
      <c r="B87">
        <f>""</f>
        <v/>
      </c>
      <c r="H87">
        <f>""</f>
        <v/>
      </c>
    </row>
    <row r="88">
      <c r="B88">
        <f>""</f>
        <v/>
      </c>
      <c r="H88">
        <f>""</f>
        <v/>
      </c>
    </row>
    <row r="89">
      <c r="B89">
        <f>""</f>
        <v/>
      </c>
      <c r="H89">
        <f>""</f>
        <v/>
      </c>
    </row>
    <row r="90">
      <c r="B90">
        <f>""</f>
        <v/>
      </c>
      <c r="H90">
        <f>""</f>
        <v/>
      </c>
    </row>
    <row r="91">
      <c r="B91">
        <f>""</f>
        <v/>
      </c>
      <c r="H91">
        <f>""</f>
        <v/>
      </c>
    </row>
    <row r="92">
      <c r="B92">
        <f>""</f>
        <v/>
      </c>
      <c r="H92">
        <f>""</f>
        <v/>
      </c>
    </row>
    <row r="93">
      <c r="B93">
        <f>""</f>
        <v/>
      </c>
      <c r="H93">
        <f>""</f>
        <v/>
      </c>
    </row>
    <row r="94">
      <c r="B94">
        <f>""</f>
        <v/>
      </c>
      <c r="H94">
        <f>""</f>
        <v/>
      </c>
    </row>
    <row r="95">
      <c r="B95">
        <f>""</f>
        <v/>
      </c>
      <c r="H95">
        <f>""</f>
        <v/>
      </c>
    </row>
    <row r="96">
      <c r="B96">
        <f>""</f>
        <v/>
      </c>
      <c r="H96">
        <f>""</f>
        <v/>
      </c>
    </row>
    <row r="97">
      <c r="B97">
        <f>""</f>
        <v/>
      </c>
      <c r="H97">
        <f>""</f>
        <v/>
      </c>
    </row>
    <row r="98">
      <c r="B98">
        <f>""</f>
        <v/>
      </c>
      <c r="H98">
        <f>""</f>
        <v/>
      </c>
    </row>
    <row r="99">
      <c r="B99">
        <f>""</f>
        <v/>
      </c>
      <c r="H99">
        <f>""</f>
        <v/>
      </c>
    </row>
    <row r="100">
      <c r="B100">
        <f>""</f>
        <v/>
      </c>
      <c r="H100">
        <f>""</f>
        <v/>
      </c>
    </row>
    <row r="101">
      <c r="B101">
        <f>""</f>
        <v/>
      </c>
      <c r="H101">
        <f>""</f>
        <v/>
      </c>
    </row>
  </sheetData>
  <mergeCells count="1">
    <mergeCell ref="A1:H1"/>
  </mergeCells>
  <conditionalFormatting sqref="H6">
    <cfRule type="cellIs" priority="1" operator="greaterThan" dxfId="0">
      <formula>0</formula>
    </cfRule>
  </conditionalFormatting>
  <conditionalFormatting sqref="B9">
    <cfRule type="cellIs" priority="2" operator="greaterThan" dxfId="1">
      <formula>0</formula>
    </cfRule>
  </conditionalFormatting>
  <conditionalFormatting sqref="D9">
    <cfRule type="cellIs" priority="3" operator="greaterThan" dxfId="2">
      <formula>0</formula>
    </cfRule>
  </conditionalFormatting>
  <conditionalFormatting sqref="F9">
    <cfRule type="cellIs" priority="4" operator="greaterThan" dxfId="1">
      <formula>0</formula>
    </cfRule>
  </conditionalFormatting>
  <conditionalFormatting sqref="H9">
    <cfRule type="cellIs" priority="5" operator="greaterThan" dxfId="2">
      <formula>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Y15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20" customWidth="1" min="2" max="2"/>
    <col width="24" customWidth="1" min="3" max="3"/>
    <col width="18" customWidth="1" min="4" max="4"/>
    <col width="20" customWidth="1" min="5" max="5"/>
    <col width="20" customWidth="1" min="6" max="6"/>
    <col width="18" customWidth="1" min="7" max="7"/>
    <col width="18" customWidth="1" min="8" max="8"/>
    <col width="18" customWidth="1" min="9" max="9"/>
    <col width="18" customWidth="1" min="10" max="10"/>
    <col width="18" customWidth="1" min="11" max="11"/>
    <col width="18" customWidth="1" min="12" max="12"/>
    <col width="22" customWidth="1" min="13" max="13"/>
    <col width="18" customWidth="1" min="14" max="14"/>
    <col width="20" customWidth="1" min="15" max="15"/>
    <col width="18" customWidth="1" min="16" max="16"/>
    <col width="18" customWidth="1" min="17" max="17"/>
    <col width="18" customWidth="1" min="18" max="18"/>
    <col width="20" customWidth="1" min="19" max="19"/>
    <col width="20" customWidth="1" min="20" max="20"/>
    <col width="36" customWidth="1" min="21" max="21"/>
    <col width="18" customWidth="1" min="22" max="22"/>
    <col width="20" customWidth="1" min="23" max="23"/>
    <col width="31" customWidth="1" min="24" max="24"/>
    <col width="20" customWidth="1" min="25" max="25"/>
  </cols>
  <sheetData>
    <row r="1" ht="28" customHeight="1">
      <c r="A1" s="1" t="inlineStr">
        <is>
          <t>Student Communication Preference Register</t>
        </is>
      </c>
    </row>
    <row r="2">
      <c r="A2" s="2" t="inlineStr">
        <is>
          <t>Enter one current record per student reference ID. Yellow cells are editable; calculated columns are locked.</t>
        </is>
      </c>
    </row>
    <row r="4" ht="42" customHeight="1">
      <c r="A4" s="15" t="inlineStr">
        <is>
          <t>Student Reference ID</t>
        </is>
      </c>
      <c r="B4" s="15" t="inlineStr">
        <is>
          <t>Student Display Name</t>
        </is>
      </c>
      <c r="C4" s="15" t="inlineStr">
        <is>
          <t>Program</t>
        </is>
      </c>
      <c r="D4" s="15" t="inlineStr">
        <is>
          <t>Cohort</t>
        </is>
      </c>
      <c r="E4" s="15" t="inlineStr">
        <is>
          <t>Enrollment Status</t>
        </is>
      </c>
      <c r="F4" s="15" t="inlineStr">
        <is>
          <t>Overall Contact Status</t>
        </is>
      </c>
      <c r="G4" s="15" t="inlineStr">
        <is>
          <t>Preferred Channel</t>
        </is>
      </c>
      <c r="H4" s="15" t="inlineStr">
        <is>
          <t>Backup Channel</t>
        </is>
      </c>
      <c r="I4" s="15" t="inlineStr">
        <is>
          <t>Email Use</t>
        </is>
      </c>
      <c r="J4" s="15" t="inlineStr">
        <is>
          <t>Text Message Use</t>
        </is>
      </c>
      <c r="K4" s="15" t="inlineStr">
        <is>
          <t>Phone Call Use</t>
        </is>
      </c>
      <c r="L4" s="15" t="inlineStr">
        <is>
          <t>Portal Mail Use</t>
        </is>
      </c>
      <c r="M4" s="15" t="inlineStr">
        <is>
          <t>Best Contact Window</t>
        </is>
      </c>
      <c r="N4" s="15" t="inlineStr">
        <is>
          <t>Time Zone</t>
        </is>
      </c>
      <c r="O4" s="15" t="inlineStr">
        <is>
          <t>Preferred Language</t>
        </is>
      </c>
      <c r="P4" s="15" t="inlineStr">
        <is>
          <t>Preference Effective Date</t>
        </is>
      </c>
      <c r="Q4" s="15" t="inlineStr">
        <is>
          <t>Last Confirmed Date</t>
        </is>
      </c>
      <c r="R4" s="15" t="inlineStr">
        <is>
          <t>Next Review Date</t>
        </is>
      </c>
      <c r="S4" s="15" t="inlineStr">
        <is>
          <t>Preference Source</t>
        </is>
      </c>
      <c r="T4" s="15" t="inlineStr">
        <is>
          <t>Staff Owner</t>
        </is>
      </c>
      <c r="U4" s="15" t="inlineStr">
        <is>
          <t>Operational Note</t>
        </is>
      </c>
      <c r="V4" s="15" t="inlineStr">
        <is>
          <t>Last Updated Date</t>
        </is>
      </c>
      <c r="W4" s="15" t="inlineStr">
        <is>
          <t>Review Status</t>
        </is>
      </c>
      <c r="X4" s="15" t="inlineStr">
        <is>
          <t>Record Check</t>
        </is>
      </c>
      <c r="Y4" s="15" t="inlineStr">
        <is>
          <t>Attention Flag</t>
        </is>
      </c>
    </row>
    <row r="5">
      <c r="A5" s="16" t="inlineStr">
        <is>
          <t>STU-1001</t>
        </is>
      </c>
      <c r="B5" s="17" t="inlineStr">
        <is>
          <t>Maya Hart</t>
        </is>
      </c>
      <c r="C5" s="17" t="inlineStr">
        <is>
          <t>Digital Skills Lab</t>
        </is>
      </c>
      <c r="D5" s="17" t="inlineStr">
        <is>
          <t>Fall 2026 A</t>
        </is>
      </c>
      <c r="E5" s="16" t="inlineStr">
        <is>
          <t>Active</t>
        </is>
      </c>
      <c r="F5" s="16" t="inlineStr">
        <is>
          <t>Contact Allowed</t>
        </is>
      </c>
      <c r="G5" s="16" t="inlineStr">
        <is>
          <t>Email</t>
        </is>
      </c>
      <c r="H5" s="16" t="inlineStr">
        <is>
          <t>Text Message</t>
        </is>
      </c>
      <c r="I5" s="16" t="inlineStr">
        <is>
          <t>Preferred</t>
        </is>
      </c>
      <c r="J5" s="16" t="inlineStr">
        <is>
          <t>Allowed</t>
        </is>
      </c>
      <c r="K5" s="16" t="inlineStr">
        <is>
          <t>Do Not Use</t>
        </is>
      </c>
      <c r="L5" s="16" t="inlineStr">
        <is>
          <t>Allowed</t>
        </is>
      </c>
      <c r="M5" s="17" t="inlineStr">
        <is>
          <t>Evening</t>
        </is>
      </c>
      <c r="N5" s="16" t="inlineStr">
        <is>
          <t>Central Time</t>
        </is>
      </c>
      <c r="O5" s="16" t="inlineStr">
        <is>
          <t>English</t>
        </is>
      </c>
      <c r="P5" s="18" t="n">
        <v>46252</v>
      </c>
      <c r="Q5" s="18" t="n">
        <v>46252</v>
      </c>
      <c r="R5" s="19">
        <f>IF(A5="","",IF(Q5="","",Q5+'Lists &amp; Settings'!$B$2))</f>
        <v/>
      </c>
      <c r="S5" s="16" t="inlineStr">
        <is>
          <t>Student Form</t>
        </is>
      </c>
      <c r="T5" s="16" t="inlineStr">
        <is>
          <t>Avery Brooks</t>
        </is>
      </c>
      <c r="U5" s="17" t="inlineStr">
        <is>
          <t>Avoid phone calls.</t>
        </is>
      </c>
      <c r="V5" s="18" t="n">
        <v>46252</v>
      </c>
      <c r="W5" s="20">
        <f>IF(A5="","",IF(R5="","Not Scheduled",IF(R5&lt;TODAY(),"Overdue",IF(R5&lt;=TODAY()+'Lists &amp; Settings'!$B$3,"Due Soon","Current"))))</f>
        <v/>
      </c>
      <c r="X5" s="21">
        <f>IF(A5="","",IF(OR(B5="",C5="",E5="",F5="",O5="",P5="",S5="",T5="",V5=""),"Error: Missing required field",IF(COUNTIF($A$5:$A$154,A5)&gt;1,"Error: Duplicate student reference ID",IF(P5&gt;TODAY(),"Error: Future effective date",IF(Q5&gt;TODAY(),"Error: Future confirmation date",IF(V5&gt;TODAY(),"Error: Future update date",IF(AND(M5&lt;&gt;"",N5=""),"Error: Time zone required",IF(AND(F5="Contact Allowed",G5=""),"Error: Preferred channel required",IF(AND(F5&lt;&gt;"Contact Allowed",G5&lt;&gt;""),"Error: Clear preferred channel",IF(AND(F5="Contact Allowed",COUNTIF(I5:L5,"Preferred")&lt;&gt;1),"Error: Exactly one channel must be Preferred",IF(AND(F5&lt;&gt;"Contact Allowed",COUNTIF(I5:L5,"Preferred")&gt;0),"Error: Preferred channel not allowed",IF(AND(G5="Email",I5&lt;&gt;"Preferred"),"Error: Email status mismatch",IF(AND(G5="Text Message",J5&lt;&gt;"Preferred"),"Error: Text status mismatch",IF(AND(G5="Phone Call",K5&lt;&gt;"Preferred"),"Error: Phone status mismatch",IF(AND(G5="Portal Mail",L5&lt;&gt;"Preferred"),"Error: Portal status mismatch",IF(AND(H5&lt;&gt;"",H5=G5),"Error: Backup matches preferred",IF(AND(H5="Email",I5&lt;&gt;"Allowed"),"Error: Email backup is not Allowed",IF(AND(H5="Text Message",J5&lt;&gt;"Allowed"),"Error: Text backup is not Allowed",IF(AND(H5="Phone Call",K5&lt;&gt;"Allowed"),"Error: Phone backup is not Allowed",IF(AND(H5="Portal Mail",L5&lt;&gt;"Allowed"),"Error: Portal backup is not Allowed",IF(AND(F5="Do Not Contact",COUNTIF(I5:L5,"Do Not Use")&lt;&gt;4),"Error: All channels must be Do Not Use",IF(AND(F5="Contact Allowed",Q5=""),"Error: Confirmation date required","OK"))))))))))))))))))))))</f>
        <v/>
      </c>
      <c r="Y5" s="20">
        <f>IF(A5="","",IF(OR(X5&lt;&gt;"OK",W5="Overdue",W5="Due Soon",F5="Temporary Hold",F5="Do Not Contact"),"Yes","No"))</f>
        <v/>
      </c>
    </row>
    <row r="6">
      <c r="A6" s="16" t="inlineStr">
        <is>
          <t>STU-1002</t>
        </is>
      </c>
      <c r="B6" s="17" t="inlineStr">
        <is>
          <t>Theo Lane</t>
        </is>
      </c>
      <c r="C6" s="17" t="inlineStr">
        <is>
          <t>Career Foundations</t>
        </is>
      </c>
      <c r="D6" s="17" t="inlineStr">
        <is>
          <t>Fall 2026 B</t>
        </is>
      </c>
      <c r="E6" s="16" t="inlineStr">
        <is>
          <t>Active</t>
        </is>
      </c>
      <c r="F6" s="16" t="inlineStr">
        <is>
          <t>Contact Allowed</t>
        </is>
      </c>
      <c r="G6" s="16" t="inlineStr">
        <is>
          <t>Text Message</t>
        </is>
      </c>
      <c r="H6" s="16" t="inlineStr">
        <is>
          <t>Email</t>
        </is>
      </c>
      <c r="I6" s="16" t="inlineStr">
        <is>
          <t>Allowed</t>
        </is>
      </c>
      <c r="J6" s="16" t="inlineStr">
        <is>
          <t>Preferred</t>
        </is>
      </c>
      <c r="K6" s="16" t="inlineStr">
        <is>
          <t>Do Not Use</t>
        </is>
      </c>
      <c r="L6" s="16" t="inlineStr">
        <is>
          <t>Allowed</t>
        </is>
      </c>
      <c r="M6" s="17" t="inlineStr">
        <is>
          <t>Afternoon</t>
        </is>
      </c>
      <c r="N6" s="16" t="inlineStr">
        <is>
          <t>Eastern Time</t>
        </is>
      </c>
      <c r="O6" s="16" t="inlineStr">
        <is>
          <t>English</t>
        </is>
      </c>
      <c r="P6" s="18" t="n">
        <v>46254</v>
      </c>
      <c r="Q6" s="18" t="n">
        <v>46254</v>
      </c>
      <c r="R6" s="19">
        <f>IF(A6="","",IF(Q6="","",Q6+'Lists &amp; Settings'!$B$2))</f>
        <v/>
      </c>
      <c r="S6" s="16" t="inlineStr">
        <is>
          <t>Program Intake</t>
        </is>
      </c>
      <c r="T6" s="16" t="inlineStr">
        <is>
          <t>Casey Morgan</t>
        </is>
      </c>
      <c r="U6" s="17" t="inlineStr">
        <is>
          <t>Short reminders preferred.</t>
        </is>
      </c>
      <c r="V6" s="18" t="n">
        <v>46254</v>
      </c>
      <c r="W6" s="20">
        <f>IF(A6="","",IF(R6="","Not Scheduled",IF(R6&lt;TODAY(),"Overdue",IF(R6&lt;=TODAY()+'Lists &amp; Settings'!$B$3,"Due Soon","Current"))))</f>
        <v/>
      </c>
      <c r="X6" s="21">
        <f>IF(A6="","",IF(OR(B6="",C6="",E6="",F6="",O6="",P6="",S6="",T6="",V6=""),"Error: Missing required field",IF(COUNTIF($A$5:$A$154,A6)&gt;1,"Error: Duplicate student reference ID",IF(P6&gt;TODAY(),"Error: Future effective date",IF(Q6&gt;TODAY(),"Error: Future confirmation date",IF(V6&gt;TODAY(),"Error: Future update date",IF(AND(M6&lt;&gt;"",N6=""),"Error: Time zone required",IF(AND(F6="Contact Allowed",G6=""),"Error: Preferred channel required",IF(AND(F6&lt;&gt;"Contact Allowed",G6&lt;&gt;""),"Error: Clear preferred channel",IF(AND(F6="Contact Allowed",COUNTIF(I6:L6,"Preferred")&lt;&gt;1),"Error: Exactly one channel must be Preferred",IF(AND(F6&lt;&gt;"Contact Allowed",COUNTIF(I6:L6,"Preferred")&gt;0),"Error: Preferred channel not allowed",IF(AND(G6="Email",I6&lt;&gt;"Preferred"),"Error: Email status mismatch",IF(AND(G6="Text Message",J6&lt;&gt;"Preferred"),"Error: Text status mismatch",IF(AND(G6="Phone Call",K6&lt;&gt;"Preferred"),"Error: Phone status mismatch",IF(AND(G6="Portal Mail",L6&lt;&gt;"Preferred"),"Error: Portal status mismatch",IF(AND(H6&lt;&gt;"",H6=G6),"Error: Backup matches preferred",IF(AND(H6="Email",I6&lt;&gt;"Allowed"),"Error: Email backup is not Allowed",IF(AND(H6="Text Message",J6&lt;&gt;"Allowed"),"Error: Text backup is not Allowed",IF(AND(H6="Phone Call",K6&lt;&gt;"Allowed"),"Error: Phone backup is not Allowed",IF(AND(H6="Portal Mail",L6&lt;&gt;"Allowed"),"Error: Portal backup is not Allowed",IF(AND(F6="Do Not Contact",COUNTIF(I6:L6,"Do Not Use")&lt;&gt;4),"Error: All channels must be Do Not Use",IF(AND(F6="Contact Allowed",Q6=""),"Error: Confirmation date required","OK"))))))))))))))))))))))</f>
        <v/>
      </c>
      <c r="Y6" s="20">
        <f>IF(A6="","",IF(OR(X6&lt;&gt;"OK",W6="Overdue",W6="Due Soon",F6="Temporary Hold",F6="Do Not Contact"),"Yes","No"))</f>
        <v/>
      </c>
    </row>
    <row r="7">
      <c r="A7" s="16" t="inlineStr">
        <is>
          <t>STU-1003</t>
        </is>
      </c>
      <c r="B7" s="17" t="inlineStr">
        <is>
          <t>Elena Maris</t>
        </is>
      </c>
      <c r="C7" s="17" t="inlineStr">
        <is>
          <t>Health Careers Exploration</t>
        </is>
      </c>
      <c r="D7" s="17" t="inlineStr">
        <is>
          <t>Summer 2026</t>
        </is>
      </c>
      <c r="E7" s="16" t="inlineStr">
        <is>
          <t>Active</t>
        </is>
      </c>
      <c r="F7" s="16" t="inlineStr">
        <is>
          <t>Contact Allowed</t>
        </is>
      </c>
      <c r="G7" s="16" t="inlineStr">
        <is>
          <t>Phone Call</t>
        </is>
      </c>
      <c r="H7" s="16" t="inlineStr">
        <is>
          <t>Portal Mail</t>
        </is>
      </c>
      <c r="I7" s="16" t="inlineStr">
        <is>
          <t>Do Not Use</t>
        </is>
      </c>
      <c r="J7" s="16" t="inlineStr">
        <is>
          <t>Not Available</t>
        </is>
      </c>
      <c r="K7" s="16" t="inlineStr">
        <is>
          <t>Preferred</t>
        </is>
      </c>
      <c r="L7" s="16" t="inlineStr">
        <is>
          <t>Allowed</t>
        </is>
      </c>
      <c r="M7" s="17" t="inlineStr">
        <is>
          <t>Morning</t>
        </is>
      </c>
      <c r="N7" s="16" t="inlineStr">
        <is>
          <t>Mountain Time</t>
        </is>
      </c>
      <c r="O7" s="16" t="inlineStr">
        <is>
          <t>Spanish</t>
        </is>
      </c>
      <c r="P7" s="18" t="n">
        <v>46082</v>
      </c>
      <c r="Q7" s="18" t="n">
        <v>46082</v>
      </c>
      <c r="R7" s="19">
        <f>IF(A7="","",IF(Q7="","",Q7+'Lists &amp; Settings'!$B$2))</f>
        <v/>
      </c>
      <c r="S7" s="16" t="inlineStr">
        <is>
          <t>Student Conversation</t>
        </is>
      </c>
      <c r="T7" s="16" t="inlineStr">
        <is>
          <t>Devon Reed</t>
        </is>
      </c>
      <c r="U7" s="17" t="inlineStr">
        <is>
          <t>Call during the selected window.</t>
        </is>
      </c>
      <c r="V7" s="18" t="n">
        <v>46082</v>
      </c>
      <c r="W7" s="20">
        <f>IF(A7="","",IF(R7="","Not Scheduled",IF(R7&lt;TODAY(),"Overdue",IF(R7&lt;=TODAY()+'Lists &amp; Settings'!$B$3,"Due Soon","Current"))))</f>
        <v/>
      </c>
      <c r="X7" s="21">
        <f>IF(A7="","",IF(OR(B7="",C7="",E7="",F7="",O7="",P7="",S7="",T7="",V7=""),"Error: Missing required field",IF(COUNTIF($A$5:$A$154,A7)&gt;1,"Error: Duplicate student reference ID",IF(P7&gt;TODAY(),"Error: Future effective date",IF(Q7&gt;TODAY(),"Error: Future confirmation date",IF(V7&gt;TODAY(),"Error: Future update date",IF(AND(M7&lt;&gt;"",N7=""),"Error: Time zone required",IF(AND(F7="Contact Allowed",G7=""),"Error: Preferred channel required",IF(AND(F7&lt;&gt;"Contact Allowed",G7&lt;&gt;""),"Error: Clear preferred channel",IF(AND(F7="Contact Allowed",COUNTIF(I7:L7,"Preferred")&lt;&gt;1),"Error: Exactly one channel must be Preferred",IF(AND(F7&lt;&gt;"Contact Allowed",COUNTIF(I7:L7,"Preferred")&gt;0),"Error: Preferred channel not allowed",IF(AND(G7="Email",I7&lt;&gt;"Preferred"),"Error: Email status mismatch",IF(AND(G7="Text Message",J7&lt;&gt;"Preferred"),"Error: Text status mismatch",IF(AND(G7="Phone Call",K7&lt;&gt;"Preferred"),"Error: Phone status mismatch",IF(AND(G7="Portal Mail",L7&lt;&gt;"Preferred"),"Error: Portal status mismatch",IF(AND(H7&lt;&gt;"",H7=G7),"Error: Backup matches preferred",IF(AND(H7="Email",I7&lt;&gt;"Allowed"),"Error: Email backup is not Allowed",IF(AND(H7="Text Message",J7&lt;&gt;"Allowed"),"Error: Text backup is not Allowed",IF(AND(H7="Phone Call",K7&lt;&gt;"Allowed"),"Error: Phone backup is not Allowed",IF(AND(H7="Portal Mail",L7&lt;&gt;"Allowed"),"Error: Portal backup is not Allowed",IF(AND(F7="Do Not Contact",COUNTIF(I7:L7,"Do Not Use")&lt;&gt;4),"Error: All channels must be Do Not Use",IF(AND(F7="Contact Allowed",Q7=""),"Error: Confirmation date required","OK"))))))))))))))))))))))</f>
        <v/>
      </c>
      <c r="Y7" s="20">
        <f>IF(A7="","",IF(OR(X7&lt;&gt;"OK",W7="Overdue",W7="Due Soon",F7="Temporary Hold",F7="Do Not Contact"),"Yes","No"))</f>
        <v/>
      </c>
    </row>
    <row r="8">
      <c r="A8" s="16" t="inlineStr">
        <is>
          <t>STU-1004</t>
        </is>
      </c>
      <c r="B8" s="17" t="inlineStr">
        <is>
          <t>Nolan Pike</t>
        </is>
      </c>
      <c r="C8" s="17" t="inlineStr">
        <is>
          <t>Project Management Basics</t>
        </is>
      </c>
      <c r="D8" s="17" t="inlineStr">
        <is>
          <t>Spring 2026</t>
        </is>
      </c>
      <c r="E8" s="16" t="inlineStr">
        <is>
          <t>Completed</t>
        </is>
      </c>
      <c r="F8" s="16" t="inlineStr">
        <is>
          <t>Temporary Hold</t>
        </is>
      </c>
      <c r="G8" s="16" t="inlineStr"/>
      <c r="H8" s="16" t="inlineStr"/>
      <c r="I8" s="16" t="inlineStr">
        <is>
          <t>Allowed</t>
        </is>
      </c>
      <c r="J8" s="16" t="inlineStr">
        <is>
          <t>Do Not Use</t>
        </is>
      </c>
      <c r="K8" s="16" t="inlineStr">
        <is>
          <t>Allowed</t>
        </is>
      </c>
      <c r="L8" s="16" t="inlineStr">
        <is>
          <t>Allowed</t>
        </is>
      </c>
      <c r="M8" s="17" t="inlineStr">
        <is>
          <t>No Preference</t>
        </is>
      </c>
      <c r="N8" s="16" t="inlineStr">
        <is>
          <t>Pacific Time</t>
        </is>
      </c>
      <c r="O8" s="16" t="inlineStr">
        <is>
          <t>English</t>
        </is>
      </c>
      <c r="P8" s="18" t="n">
        <v>46188</v>
      </c>
      <c r="Q8" s="18" t="n">
        <v>46188</v>
      </c>
      <c r="R8" s="19">
        <f>IF(A8="","",IF(Q8="","",Q8+'Lists &amp; Settings'!$B$2))</f>
        <v/>
      </c>
      <c r="S8" s="16" t="inlineStr">
        <is>
          <t>Staff Confirmation</t>
        </is>
      </c>
      <c r="T8" s="16" t="inlineStr">
        <is>
          <t>Jordan Ellis</t>
        </is>
      </c>
      <c r="U8" s="17" t="inlineStr">
        <is>
          <t>Hold routine follow-up pending review.</t>
        </is>
      </c>
      <c r="V8" s="18" t="n">
        <v>46205</v>
      </c>
      <c r="W8" s="20">
        <f>IF(A8="","",IF(R8="","Not Scheduled",IF(R8&lt;TODAY(),"Overdue",IF(R8&lt;=TODAY()+'Lists &amp; Settings'!$B$3,"Due Soon","Current"))))</f>
        <v/>
      </c>
      <c r="X8" s="21">
        <f>IF(A8="","",IF(OR(B8="",C8="",E8="",F8="",O8="",P8="",S8="",T8="",V8=""),"Error: Missing required field",IF(COUNTIF($A$5:$A$154,A8)&gt;1,"Error: Duplicate student reference ID",IF(P8&gt;TODAY(),"Error: Future effective date",IF(Q8&gt;TODAY(),"Error: Future confirmation date",IF(V8&gt;TODAY(),"Error: Future update date",IF(AND(M8&lt;&gt;"",N8=""),"Error: Time zone required",IF(AND(F8="Contact Allowed",G8=""),"Error: Preferred channel required",IF(AND(F8&lt;&gt;"Contact Allowed",G8&lt;&gt;""),"Error: Clear preferred channel",IF(AND(F8="Contact Allowed",COUNTIF(I8:L8,"Preferred")&lt;&gt;1),"Error: Exactly one channel must be Preferred",IF(AND(F8&lt;&gt;"Contact Allowed",COUNTIF(I8:L8,"Preferred")&gt;0),"Error: Preferred channel not allowed",IF(AND(G8="Email",I8&lt;&gt;"Preferred"),"Error: Email status mismatch",IF(AND(G8="Text Message",J8&lt;&gt;"Preferred"),"Error: Text status mismatch",IF(AND(G8="Phone Call",K8&lt;&gt;"Preferred"),"Error: Phone status mismatch",IF(AND(G8="Portal Mail",L8&lt;&gt;"Preferred"),"Error: Portal status mismatch",IF(AND(H8&lt;&gt;"",H8=G8),"Error: Backup matches preferred",IF(AND(H8="Email",I8&lt;&gt;"Allowed"),"Error: Email backup is not Allowed",IF(AND(H8="Text Message",J8&lt;&gt;"Allowed"),"Error: Text backup is not Allowed",IF(AND(H8="Phone Call",K8&lt;&gt;"Allowed"),"Error: Phone backup is not Allowed",IF(AND(H8="Portal Mail",L8&lt;&gt;"Allowed"),"Error: Portal backup is not Allowed",IF(AND(F8="Do Not Contact",COUNTIF(I8:L8,"Do Not Use")&lt;&gt;4),"Error: All channels must be Do Not Use",IF(AND(F8="Contact Allowed",Q8=""),"Error: Confirmation date required","OK"))))))))))))))))))))))</f>
        <v/>
      </c>
      <c r="Y8" s="20">
        <f>IF(A8="","",IF(OR(X8&lt;&gt;"OK",W8="Overdue",W8="Due Soon",F8="Temporary Hold",F8="Do Not Contact"),"Yes","No"))</f>
        <v/>
      </c>
    </row>
    <row r="9">
      <c r="A9" s="16" t="inlineStr">
        <is>
          <t>STU-1005</t>
        </is>
      </c>
      <c r="B9" s="17" t="inlineStr">
        <is>
          <t>Amira Vale</t>
        </is>
      </c>
      <c r="C9" s="17" t="inlineStr">
        <is>
          <t>Leadership Essentials</t>
        </is>
      </c>
      <c r="D9" s="17" t="inlineStr">
        <is>
          <t>Fall 2026</t>
        </is>
      </c>
      <c r="E9" s="16" t="inlineStr">
        <is>
          <t>Active</t>
        </is>
      </c>
      <c r="F9" s="16" t="inlineStr">
        <is>
          <t>Do Not Contact</t>
        </is>
      </c>
      <c r="G9" s="16" t="inlineStr"/>
      <c r="H9" s="16" t="inlineStr"/>
      <c r="I9" s="16" t="inlineStr">
        <is>
          <t>Do Not Use</t>
        </is>
      </c>
      <c r="J9" s="16" t="inlineStr">
        <is>
          <t>Do Not Use</t>
        </is>
      </c>
      <c r="K9" s="16" t="inlineStr">
        <is>
          <t>Do Not Use</t>
        </is>
      </c>
      <c r="L9" s="16" t="inlineStr">
        <is>
          <t>Do Not Use</t>
        </is>
      </c>
      <c r="M9" s="17" t="inlineStr"/>
      <c r="N9" s="16" t="inlineStr"/>
      <c r="O9" s="16" t="inlineStr">
        <is>
          <t>Arabic</t>
        </is>
      </c>
      <c r="P9" s="18" t="n">
        <v>46259</v>
      </c>
      <c r="Q9" s="18" t="n">
        <v>46259</v>
      </c>
      <c r="R9" s="19">
        <f>IF(A9="","",IF(Q9="","",Q9+'Lists &amp; Settings'!$B$2))</f>
        <v/>
      </c>
      <c r="S9" s="16" t="inlineStr">
        <is>
          <t>Portal Update</t>
        </is>
      </c>
      <c r="T9" s="16" t="inlineStr">
        <is>
          <t>Morgan Patel</t>
        </is>
      </c>
      <c r="U9" s="17" t="inlineStr">
        <is>
          <t>No routine outreach.</t>
        </is>
      </c>
      <c r="V9" s="18" t="n">
        <v>46259</v>
      </c>
      <c r="W9" s="20">
        <f>IF(A9="","",IF(R9="","Not Scheduled",IF(R9&lt;TODAY(),"Overdue",IF(R9&lt;=TODAY()+'Lists &amp; Settings'!$B$3,"Due Soon","Current"))))</f>
        <v/>
      </c>
      <c r="X9" s="21">
        <f>IF(A9="","",IF(OR(B9="",C9="",E9="",F9="",O9="",P9="",S9="",T9="",V9=""),"Error: Missing required field",IF(COUNTIF($A$5:$A$154,A9)&gt;1,"Error: Duplicate student reference ID",IF(P9&gt;TODAY(),"Error: Future effective date",IF(Q9&gt;TODAY(),"Error: Future confirmation date",IF(V9&gt;TODAY(),"Error: Future update date",IF(AND(M9&lt;&gt;"",N9=""),"Error: Time zone required",IF(AND(F9="Contact Allowed",G9=""),"Error: Preferred channel required",IF(AND(F9&lt;&gt;"Contact Allowed",G9&lt;&gt;""),"Error: Clear preferred channel",IF(AND(F9="Contact Allowed",COUNTIF(I9:L9,"Preferred")&lt;&gt;1),"Error: Exactly one channel must be Preferred",IF(AND(F9&lt;&gt;"Contact Allowed",COUNTIF(I9:L9,"Preferred")&gt;0),"Error: Preferred channel not allowed",IF(AND(G9="Email",I9&lt;&gt;"Preferred"),"Error: Email status mismatch",IF(AND(G9="Text Message",J9&lt;&gt;"Preferred"),"Error: Text status mismatch",IF(AND(G9="Phone Call",K9&lt;&gt;"Preferred"),"Error: Phone status mismatch",IF(AND(G9="Portal Mail",L9&lt;&gt;"Preferred"),"Error: Portal status mismatch",IF(AND(H9&lt;&gt;"",H9=G9),"Error: Backup matches preferred",IF(AND(H9="Email",I9&lt;&gt;"Allowed"),"Error: Email backup is not Allowed",IF(AND(H9="Text Message",J9&lt;&gt;"Allowed"),"Error: Text backup is not Allowed",IF(AND(H9="Phone Call",K9&lt;&gt;"Allowed"),"Error: Phone backup is not Allowed",IF(AND(H9="Portal Mail",L9&lt;&gt;"Allowed"),"Error: Portal backup is not Allowed",IF(AND(F9="Do Not Contact",COUNTIF(I9:L9,"Do Not Use")&lt;&gt;4),"Error: All channels must be Do Not Use",IF(AND(F9="Contact Allowed",Q9=""),"Error: Confirmation date required","OK"))))))))))))))))))))))</f>
        <v/>
      </c>
      <c r="Y9" s="20">
        <f>IF(A9="","",IF(OR(X9&lt;&gt;"OK",W9="Overdue",W9="Due Soon",F9="Temporary Hold",F9="Do Not Contact"),"Yes","No"))</f>
        <v/>
      </c>
    </row>
    <row r="10">
      <c r="A10" s="16" t="inlineStr">
        <is>
          <t>STU-1006</t>
        </is>
      </c>
      <c r="B10" s="17" t="inlineStr">
        <is>
          <t>Lucas Fern</t>
        </is>
      </c>
      <c r="C10" s="17" t="inlineStr">
        <is>
          <t>Skilled Trades Orientation</t>
        </is>
      </c>
      <c r="D10" s="17" t="inlineStr">
        <is>
          <t>Fall 2026</t>
        </is>
      </c>
      <c r="E10" s="16" t="inlineStr">
        <is>
          <t>Active</t>
        </is>
      </c>
      <c r="F10" s="16" t="inlineStr">
        <is>
          <t>Contact Allowed</t>
        </is>
      </c>
      <c r="G10" s="16" t="inlineStr">
        <is>
          <t>Portal Mail</t>
        </is>
      </c>
      <c r="H10" s="16" t="inlineStr">
        <is>
          <t>Email</t>
        </is>
      </c>
      <c r="I10" s="16" t="inlineStr">
        <is>
          <t>Allowed</t>
        </is>
      </c>
      <c r="J10" s="16" t="inlineStr">
        <is>
          <t>Not Available</t>
        </is>
      </c>
      <c r="K10" s="16" t="inlineStr">
        <is>
          <t>Do Not Use</t>
        </is>
      </c>
      <c r="L10" s="16" t="inlineStr">
        <is>
          <t>Preferred</t>
        </is>
      </c>
      <c r="M10" s="17" t="inlineStr">
        <is>
          <t>Any Time</t>
        </is>
      </c>
      <c r="N10" s="16" t="inlineStr">
        <is>
          <t>Eastern Time</t>
        </is>
      </c>
      <c r="O10" s="16" t="inlineStr">
        <is>
          <t>English</t>
        </is>
      </c>
      <c r="P10" s="18" t="n">
        <v>46266</v>
      </c>
      <c r="Q10" s="18" t="n">
        <v>46266</v>
      </c>
      <c r="R10" s="19">
        <f>IF(A10="","",IF(Q10="","",Q10+'Lists &amp; Settings'!$B$2))</f>
        <v/>
      </c>
      <c r="S10" s="16" t="inlineStr">
        <is>
          <t>Student Form</t>
        </is>
      </c>
      <c r="T10" s="16" t="inlineStr">
        <is>
          <t>Riley Chen</t>
        </is>
      </c>
      <c r="U10" s="17" t="inlineStr">
        <is>
          <t>Use portal notices first.</t>
        </is>
      </c>
      <c r="V10" s="18" t="n">
        <v>46266</v>
      </c>
      <c r="W10" s="20">
        <f>IF(A10="","",IF(R10="","Not Scheduled",IF(R10&lt;TODAY(),"Overdue",IF(R10&lt;=TODAY()+'Lists &amp; Settings'!$B$3,"Due Soon","Current"))))</f>
        <v/>
      </c>
      <c r="X10" s="21">
        <f>IF(A10="","",IF(OR(B10="",C10="",E10="",F10="",O10="",P10="",S10="",T10="",V10=""),"Error: Missing required field",IF(COUNTIF($A$5:$A$154,A10)&gt;1,"Error: Duplicate student reference ID",IF(P10&gt;TODAY(),"Error: Future effective date",IF(Q10&gt;TODAY(),"Error: Future confirmation date",IF(V10&gt;TODAY(),"Error: Future update date",IF(AND(M10&lt;&gt;"",N10=""),"Error: Time zone required",IF(AND(F10="Contact Allowed",G10=""),"Error: Preferred channel required",IF(AND(F10&lt;&gt;"Contact Allowed",G10&lt;&gt;""),"Error: Clear preferred channel",IF(AND(F10="Contact Allowed",COUNTIF(I10:L10,"Preferred")&lt;&gt;1),"Error: Exactly one channel must be Preferred",IF(AND(F10&lt;&gt;"Contact Allowed",COUNTIF(I10:L10,"Preferred")&gt;0),"Error: Preferred channel not allowed",IF(AND(G10="Email",I10&lt;&gt;"Preferred"),"Error: Email status mismatch",IF(AND(G10="Text Message",J10&lt;&gt;"Preferred"),"Error: Text status mismatch",IF(AND(G10="Phone Call",K10&lt;&gt;"Preferred"),"Error: Phone status mismatch",IF(AND(G10="Portal Mail",L10&lt;&gt;"Preferred"),"Error: Portal status mismatch",IF(AND(H10&lt;&gt;"",H10=G10),"Error: Backup matches preferred",IF(AND(H10="Email",I10&lt;&gt;"Allowed"),"Error: Email backup is not Allowed",IF(AND(H10="Text Message",J10&lt;&gt;"Allowed"),"Error: Text backup is not Allowed",IF(AND(H10="Phone Call",K10&lt;&gt;"Allowed"),"Error: Phone backup is not Allowed",IF(AND(H10="Portal Mail",L10&lt;&gt;"Allowed"),"Error: Portal backup is not Allowed",IF(AND(F10="Do Not Contact",COUNTIF(I10:L10,"Do Not Use")&lt;&gt;4),"Error: All channels must be Do Not Use",IF(AND(F10="Contact Allowed",Q10=""),"Error: Confirmation date required","OK"))))))))))))))))))))))</f>
        <v/>
      </c>
      <c r="Y10" s="20">
        <f>IF(A10="","",IF(OR(X10&lt;&gt;"OK",W10="Overdue",W10="Due Soon",F10="Temporary Hold",F10="Do Not Contact"),"Yes","No"))</f>
        <v/>
      </c>
    </row>
    <row r="11">
      <c r="A11" s="16" t="inlineStr">
        <is>
          <t>STU-1007</t>
        </is>
      </c>
      <c r="B11" s="17" t="inlineStr">
        <is>
          <t>Priya North</t>
        </is>
      </c>
      <c r="C11" s="17" t="inlineStr">
        <is>
          <t>Digital Skills Lab</t>
        </is>
      </c>
      <c r="D11" s="17" t="inlineStr">
        <is>
          <t>Spring 2026</t>
        </is>
      </c>
      <c r="E11" s="16" t="inlineStr">
        <is>
          <t>Paused</t>
        </is>
      </c>
      <c r="F11" s="16" t="inlineStr">
        <is>
          <t>Contact Allowed</t>
        </is>
      </c>
      <c r="G11" s="16" t="inlineStr">
        <is>
          <t>Email</t>
        </is>
      </c>
      <c r="H11" s="16" t="inlineStr">
        <is>
          <t>Phone Call</t>
        </is>
      </c>
      <c r="I11" s="16" t="inlineStr">
        <is>
          <t>Preferred</t>
        </is>
      </c>
      <c r="J11" s="16" t="inlineStr">
        <is>
          <t>Do Not Use</t>
        </is>
      </c>
      <c r="K11" s="16" t="inlineStr">
        <is>
          <t>Allowed</t>
        </is>
      </c>
      <c r="L11" s="16" t="inlineStr">
        <is>
          <t>Allowed</t>
        </is>
      </c>
      <c r="M11" s="17" t="inlineStr">
        <is>
          <t>Midday</t>
        </is>
      </c>
      <c r="N11" s="16" t="inlineStr">
        <is>
          <t>Pacific Time</t>
        </is>
      </c>
      <c r="O11" s="16" t="inlineStr">
        <is>
          <t>English</t>
        </is>
      </c>
      <c r="P11" s="18" t="n">
        <v>46063</v>
      </c>
      <c r="Q11" s="18" t="n">
        <v>46063</v>
      </c>
      <c r="R11" s="19">
        <f>IF(A11="","",IF(Q11="","",Q11+'Lists &amp; Settings'!$B$2))</f>
        <v/>
      </c>
      <c r="S11" s="16" t="inlineStr">
        <is>
          <t>Staff Confirmation</t>
        </is>
      </c>
      <c r="T11" s="16" t="inlineStr">
        <is>
          <t>Avery Brooks</t>
        </is>
      </c>
      <c r="U11" s="17" t="inlineStr">
        <is>
          <t>Program is paused; preference remains active.</t>
        </is>
      </c>
      <c r="V11" s="18" t="n">
        <v>46063</v>
      </c>
      <c r="W11" s="20">
        <f>IF(A11="","",IF(R11="","Not Scheduled",IF(R11&lt;TODAY(),"Overdue",IF(R11&lt;=TODAY()+'Lists &amp; Settings'!$B$3,"Due Soon","Current"))))</f>
        <v/>
      </c>
      <c r="X11" s="21">
        <f>IF(A11="","",IF(OR(B11="",C11="",E11="",F11="",O11="",P11="",S11="",T11="",V11=""),"Error: Missing required field",IF(COUNTIF($A$5:$A$154,A11)&gt;1,"Error: Duplicate student reference ID",IF(P11&gt;TODAY(),"Error: Future effective date",IF(Q11&gt;TODAY(),"Error: Future confirmation date",IF(V11&gt;TODAY(),"Error: Future update date",IF(AND(M11&lt;&gt;"",N11=""),"Error: Time zone required",IF(AND(F11="Contact Allowed",G11=""),"Error: Preferred channel required",IF(AND(F11&lt;&gt;"Contact Allowed",G11&lt;&gt;""),"Error: Clear preferred channel",IF(AND(F11="Contact Allowed",COUNTIF(I11:L11,"Preferred")&lt;&gt;1),"Error: Exactly one channel must be Preferred",IF(AND(F11&lt;&gt;"Contact Allowed",COUNTIF(I11:L11,"Preferred")&gt;0),"Error: Preferred channel not allowed",IF(AND(G11="Email",I11&lt;&gt;"Preferred"),"Error: Email status mismatch",IF(AND(G11="Text Message",J11&lt;&gt;"Preferred"),"Error: Text status mismatch",IF(AND(G11="Phone Call",K11&lt;&gt;"Preferred"),"Error: Phone status mismatch",IF(AND(G11="Portal Mail",L11&lt;&gt;"Preferred"),"Error: Portal status mismatch",IF(AND(H11&lt;&gt;"",H11=G11),"Error: Backup matches preferred",IF(AND(H11="Email",I11&lt;&gt;"Allowed"),"Error: Email backup is not Allowed",IF(AND(H11="Text Message",J11&lt;&gt;"Allowed"),"Error: Text backup is not Allowed",IF(AND(H11="Phone Call",K11&lt;&gt;"Allowed"),"Error: Phone backup is not Allowed",IF(AND(H11="Portal Mail",L11&lt;&gt;"Allowed"),"Error: Portal backup is not Allowed",IF(AND(F11="Do Not Contact",COUNTIF(I11:L11,"Do Not Use")&lt;&gt;4),"Error: All channels must be Do Not Use",IF(AND(F11="Contact Allowed",Q11=""),"Error: Confirmation date required","OK"))))))))))))))))))))))</f>
        <v/>
      </c>
      <c r="Y11" s="20">
        <f>IF(A11="","",IF(OR(X11&lt;&gt;"OK",W11="Overdue",W11="Due Soon",F11="Temporary Hold",F11="Do Not Contact"),"Yes","No"))</f>
        <v/>
      </c>
    </row>
    <row r="12">
      <c r="A12" s="16" t="inlineStr">
        <is>
          <t>STU-1008</t>
        </is>
      </c>
      <c r="B12" s="17" t="inlineStr">
        <is>
          <t>Camille Rowan</t>
        </is>
      </c>
      <c r="C12" s="17" t="inlineStr">
        <is>
          <t>Career Foundations</t>
        </is>
      </c>
      <c r="D12" s="17" t="inlineStr">
        <is>
          <t>Summer 2026</t>
        </is>
      </c>
      <c r="E12" s="16" t="inlineStr">
        <is>
          <t>Active</t>
        </is>
      </c>
      <c r="F12" s="16" t="inlineStr">
        <is>
          <t>Contact Allowed</t>
        </is>
      </c>
      <c r="G12" s="16" t="inlineStr">
        <is>
          <t>Text Message</t>
        </is>
      </c>
      <c r="H12" s="16" t="inlineStr">
        <is>
          <t>Portal Mail</t>
        </is>
      </c>
      <c r="I12" s="16" t="inlineStr">
        <is>
          <t>Do Not Use</t>
        </is>
      </c>
      <c r="J12" s="16" t="inlineStr">
        <is>
          <t>Preferred</t>
        </is>
      </c>
      <c r="K12" s="16" t="inlineStr">
        <is>
          <t>Do Not Use</t>
        </is>
      </c>
      <c r="L12" s="16" t="inlineStr">
        <is>
          <t>Allowed</t>
        </is>
      </c>
      <c r="M12" s="17" t="inlineStr">
        <is>
          <t>Evening</t>
        </is>
      </c>
      <c r="N12" s="16" t="inlineStr">
        <is>
          <t>Central Time</t>
        </is>
      </c>
      <c r="O12" s="16" t="inlineStr">
        <is>
          <t>French</t>
        </is>
      </c>
      <c r="P12" s="18" t="n">
        <v>46263</v>
      </c>
      <c r="Q12" s="18" t="n">
        <v>46263</v>
      </c>
      <c r="R12" s="19">
        <f>IF(A12="","",IF(Q12="","",Q12+'Lists &amp; Settings'!$B$2))</f>
        <v/>
      </c>
      <c r="S12" s="16" t="inlineStr">
        <is>
          <t>Student Conversation</t>
        </is>
      </c>
      <c r="T12" s="16" t="inlineStr">
        <is>
          <t>Casey Morgan</t>
        </is>
      </c>
      <c r="U12" s="17" t="inlineStr">
        <is>
          <t>Portal mail is the backup.</t>
        </is>
      </c>
      <c r="V12" s="18" t="n">
        <v>46263</v>
      </c>
      <c r="W12" s="20">
        <f>IF(A12="","",IF(R12="","Not Scheduled",IF(R12&lt;TODAY(),"Overdue",IF(R12&lt;=TODAY()+'Lists &amp; Settings'!$B$3,"Due Soon","Current"))))</f>
        <v/>
      </c>
      <c r="X12" s="21">
        <f>IF(A12="","",IF(OR(B12="",C12="",E12="",F12="",O12="",P12="",S12="",T12="",V12=""),"Error: Missing required field",IF(COUNTIF($A$5:$A$154,A12)&gt;1,"Error: Duplicate student reference ID",IF(P12&gt;TODAY(),"Error: Future effective date",IF(Q12&gt;TODAY(),"Error: Future confirmation date",IF(V12&gt;TODAY(),"Error: Future update date",IF(AND(M12&lt;&gt;"",N12=""),"Error: Time zone required",IF(AND(F12="Contact Allowed",G12=""),"Error: Preferred channel required",IF(AND(F12&lt;&gt;"Contact Allowed",G12&lt;&gt;""),"Error: Clear preferred channel",IF(AND(F12="Contact Allowed",COUNTIF(I12:L12,"Preferred")&lt;&gt;1),"Error: Exactly one channel must be Preferred",IF(AND(F12&lt;&gt;"Contact Allowed",COUNTIF(I12:L12,"Preferred")&gt;0),"Error: Preferred channel not allowed",IF(AND(G12="Email",I12&lt;&gt;"Preferred"),"Error: Email status mismatch",IF(AND(G12="Text Message",J12&lt;&gt;"Preferred"),"Error: Text status mismatch",IF(AND(G12="Phone Call",K12&lt;&gt;"Preferred"),"Error: Phone status mismatch",IF(AND(G12="Portal Mail",L12&lt;&gt;"Preferred"),"Error: Portal status mismatch",IF(AND(H12&lt;&gt;"",H12=G12),"Error: Backup matches preferred",IF(AND(H12="Email",I12&lt;&gt;"Allowed"),"Error: Email backup is not Allowed",IF(AND(H12="Text Message",J12&lt;&gt;"Allowed"),"Error: Text backup is not Allowed",IF(AND(H12="Phone Call",K12&lt;&gt;"Allowed"),"Error: Phone backup is not Allowed",IF(AND(H12="Portal Mail",L12&lt;&gt;"Allowed"),"Error: Portal backup is not Allowed",IF(AND(F12="Do Not Contact",COUNTIF(I12:L12,"Do Not Use")&lt;&gt;4),"Error: All channels must be Do Not Use",IF(AND(F12="Contact Allowed",Q12=""),"Error: Confirmation date required","OK"))))))))))))))))))))))</f>
        <v/>
      </c>
      <c r="Y12" s="20">
        <f>IF(A12="","",IF(OR(X12&lt;&gt;"OK",W12="Overdue",W12="Due Soon",F12="Temporary Hold",F12="Do Not Contact"),"Yes","No"))</f>
        <v/>
      </c>
    </row>
    <row r="13">
      <c r="A13" s="16" t="inlineStr">
        <is>
          <t>STU-1009</t>
        </is>
      </c>
      <c r="B13" s="17" t="inlineStr">
        <is>
          <t>Minh Solis</t>
        </is>
      </c>
      <c r="C13" s="17" t="inlineStr">
        <is>
          <t>Leadership Essentials</t>
        </is>
      </c>
      <c r="D13" s="17" t="inlineStr">
        <is>
          <t>Fall 2026</t>
        </is>
      </c>
      <c r="E13" s="16" t="inlineStr">
        <is>
          <t>Active</t>
        </is>
      </c>
      <c r="F13" s="16" t="inlineStr">
        <is>
          <t>Contact Allowed</t>
        </is>
      </c>
      <c r="G13" s="16" t="inlineStr">
        <is>
          <t>Email</t>
        </is>
      </c>
      <c r="H13" s="16" t="inlineStr">
        <is>
          <t>Portal Mail</t>
        </is>
      </c>
      <c r="I13" s="16" t="inlineStr">
        <is>
          <t>Preferred</t>
        </is>
      </c>
      <c r="J13" s="16" t="inlineStr">
        <is>
          <t>Do Not Use</t>
        </is>
      </c>
      <c r="K13" s="16" t="inlineStr">
        <is>
          <t>Not Available</t>
        </is>
      </c>
      <c r="L13" s="16" t="inlineStr">
        <is>
          <t>Allowed</t>
        </is>
      </c>
      <c r="M13" s="17" t="inlineStr">
        <is>
          <t>Morning</t>
        </is>
      </c>
      <c r="N13" s="16" t="inlineStr">
        <is>
          <t>Arizona Time</t>
        </is>
      </c>
      <c r="O13" s="16" t="inlineStr">
        <is>
          <t>Vietnamese</t>
        </is>
      </c>
      <c r="P13" s="18" t="n">
        <v>46096</v>
      </c>
      <c r="Q13" s="18" t="n">
        <v>46096</v>
      </c>
      <c r="R13" s="19">
        <f>IF(A13="","",IF(Q13="","",Q13+'Lists &amp; Settings'!$B$2))</f>
        <v/>
      </c>
      <c r="S13" s="16" t="inlineStr">
        <is>
          <t>Program Intake</t>
        </is>
      </c>
      <c r="T13" s="16" t="inlineStr">
        <is>
          <t>Devon Reed</t>
        </is>
      </c>
      <c r="U13" s="17" t="inlineStr">
        <is>
          <t>Morning messages preferred.</t>
        </is>
      </c>
      <c r="V13" s="18" t="n">
        <v>46096</v>
      </c>
      <c r="W13" s="20">
        <f>IF(A13="","",IF(R13="","Not Scheduled",IF(R13&lt;TODAY(),"Overdue",IF(R13&lt;=TODAY()+'Lists &amp; Settings'!$B$3,"Due Soon","Current"))))</f>
        <v/>
      </c>
      <c r="X13" s="21">
        <f>IF(A13="","",IF(OR(B13="",C13="",E13="",F13="",O13="",P13="",S13="",T13="",V13=""),"Error: Missing required field",IF(COUNTIF($A$5:$A$154,A13)&gt;1,"Error: Duplicate student reference ID",IF(P13&gt;TODAY(),"Error: Future effective date",IF(Q13&gt;TODAY(),"Error: Future confirmation date",IF(V13&gt;TODAY(),"Error: Future update date",IF(AND(M13&lt;&gt;"",N13=""),"Error: Time zone required",IF(AND(F13="Contact Allowed",G13=""),"Error: Preferred channel required",IF(AND(F13&lt;&gt;"Contact Allowed",G13&lt;&gt;""),"Error: Clear preferred channel",IF(AND(F13="Contact Allowed",COUNTIF(I13:L13,"Preferred")&lt;&gt;1),"Error: Exactly one channel must be Preferred",IF(AND(F13&lt;&gt;"Contact Allowed",COUNTIF(I13:L13,"Preferred")&gt;0),"Error: Preferred channel not allowed",IF(AND(G13="Email",I13&lt;&gt;"Preferred"),"Error: Email status mismatch",IF(AND(G13="Text Message",J13&lt;&gt;"Preferred"),"Error: Text status mismatch",IF(AND(G13="Phone Call",K13&lt;&gt;"Preferred"),"Error: Phone status mismatch",IF(AND(G13="Portal Mail",L13&lt;&gt;"Preferred"),"Error: Portal status mismatch",IF(AND(H13&lt;&gt;"",H13=G13),"Error: Backup matches preferred",IF(AND(H13="Email",I13&lt;&gt;"Allowed"),"Error: Email backup is not Allowed",IF(AND(H13="Text Message",J13&lt;&gt;"Allowed"),"Error: Text backup is not Allowed",IF(AND(H13="Phone Call",K13&lt;&gt;"Allowed"),"Error: Phone backup is not Allowed",IF(AND(H13="Portal Mail",L13&lt;&gt;"Allowed"),"Error: Portal backup is not Allowed",IF(AND(F13="Do Not Contact",COUNTIF(I13:L13,"Do Not Use")&lt;&gt;4),"Error: All channels must be Do Not Use",IF(AND(F13="Contact Allowed",Q13=""),"Error: Confirmation date required","OK"))))))))))))))))))))))</f>
        <v/>
      </c>
      <c r="Y13" s="20">
        <f>IF(A13="","",IF(OR(X13&lt;&gt;"OK",W13="Overdue",W13="Due Soon",F13="Temporary Hold",F13="Do Not Contact"),"Yes","No"))</f>
        <v/>
      </c>
    </row>
    <row r="14">
      <c r="A14" s="16" t="inlineStr">
        <is>
          <t>STU-1010</t>
        </is>
      </c>
      <c r="B14" s="17" t="inlineStr">
        <is>
          <t>Tessa Blue</t>
        </is>
      </c>
      <c r="C14" s="17" t="inlineStr">
        <is>
          <t>Health Careers Exploration</t>
        </is>
      </c>
      <c r="D14" s="17" t="inlineStr">
        <is>
          <t>Fall 2026</t>
        </is>
      </c>
      <c r="E14" s="16" t="inlineStr">
        <is>
          <t>Withdrawn</t>
        </is>
      </c>
      <c r="F14" s="16" t="inlineStr">
        <is>
          <t>Do Not Contact</t>
        </is>
      </c>
      <c r="G14" s="16" t="inlineStr"/>
      <c r="H14" s="16" t="inlineStr"/>
      <c r="I14" s="16" t="inlineStr">
        <is>
          <t>Do Not Use</t>
        </is>
      </c>
      <c r="J14" s="16" t="inlineStr">
        <is>
          <t>Do Not Use</t>
        </is>
      </c>
      <c r="K14" s="16" t="inlineStr">
        <is>
          <t>Do Not Use</t>
        </is>
      </c>
      <c r="L14" s="16" t="inlineStr">
        <is>
          <t>Do Not Use</t>
        </is>
      </c>
      <c r="M14" s="17" t="inlineStr"/>
      <c r="N14" s="16" t="inlineStr"/>
      <c r="O14" s="16" t="inlineStr">
        <is>
          <t>English</t>
        </is>
      </c>
      <c r="P14" s="18" t="n">
        <v>46239</v>
      </c>
      <c r="Q14" s="18" t="n">
        <v>46239</v>
      </c>
      <c r="R14" s="19">
        <f>IF(A14="","",IF(Q14="","",Q14+'Lists &amp; Settings'!$B$2))</f>
        <v/>
      </c>
      <c r="S14" s="16" t="inlineStr">
        <is>
          <t>Student Conversation</t>
        </is>
      </c>
      <c r="T14" s="16" t="inlineStr">
        <is>
          <t>Jordan Ellis</t>
        </is>
      </c>
      <c r="U14" s="17" t="inlineStr">
        <is>
          <t>Preference retained for operational reference.</t>
        </is>
      </c>
      <c r="V14" s="18" t="n">
        <v>46239</v>
      </c>
      <c r="W14" s="20">
        <f>IF(A14="","",IF(R14="","Not Scheduled",IF(R14&lt;TODAY(),"Overdue",IF(R14&lt;=TODAY()+'Lists &amp; Settings'!$B$3,"Due Soon","Current"))))</f>
        <v/>
      </c>
      <c r="X14" s="21">
        <f>IF(A14="","",IF(OR(B14="",C14="",E14="",F14="",O14="",P14="",S14="",T14="",V14=""),"Error: Missing required field",IF(COUNTIF($A$5:$A$154,A14)&gt;1,"Error: Duplicate student reference ID",IF(P14&gt;TODAY(),"Error: Future effective date",IF(Q14&gt;TODAY(),"Error: Future confirmation date",IF(V14&gt;TODAY(),"Error: Future update date",IF(AND(M14&lt;&gt;"",N14=""),"Error: Time zone required",IF(AND(F14="Contact Allowed",G14=""),"Error: Preferred channel required",IF(AND(F14&lt;&gt;"Contact Allowed",G14&lt;&gt;""),"Error: Clear preferred channel",IF(AND(F14="Contact Allowed",COUNTIF(I14:L14,"Preferred")&lt;&gt;1),"Error: Exactly one channel must be Preferred",IF(AND(F14&lt;&gt;"Contact Allowed",COUNTIF(I14:L14,"Preferred")&gt;0),"Error: Preferred channel not allowed",IF(AND(G14="Email",I14&lt;&gt;"Preferred"),"Error: Email status mismatch",IF(AND(G14="Text Message",J14&lt;&gt;"Preferred"),"Error: Text status mismatch",IF(AND(G14="Phone Call",K14&lt;&gt;"Preferred"),"Error: Phone status mismatch",IF(AND(G14="Portal Mail",L14&lt;&gt;"Preferred"),"Error: Portal status mismatch",IF(AND(H14&lt;&gt;"",H14=G14),"Error: Backup matches preferred",IF(AND(H14="Email",I14&lt;&gt;"Allowed"),"Error: Email backup is not Allowed",IF(AND(H14="Text Message",J14&lt;&gt;"Allowed"),"Error: Text backup is not Allowed",IF(AND(H14="Phone Call",K14&lt;&gt;"Allowed"),"Error: Phone backup is not Allowed",IF(AND(H14="Portal Mail",L14&lt;&gt;"Allowed"),"Error: Portal backup is not Allowed",IF(AND(F14="Do Not Contact",COUNTIF(I14:L14,"Do Not Use")&lt;&gt;4),"Error: All channels must be Do Not Use",IF(AND(F14="Contact Allowed",Q14=""),"Error: Confirmation date required","OK"))))))))))))))))))))))</f>
        <v/>
      </c>
      <c r="Y14" s="20">
        <f>IF(A14="","",IF(OR(X14&lt;&gt;"OK",W14="Overdue",W14="Due Soon",F14="Temporary Hold",F14="Do Not Contact"),"Yes","No"))</f>
        <v/>
      </c>
    </row>
    <row r="15">
      <c r="A15" s="16" t="n"/>
      <c r="B15" s="17" t="n"/>
      <c r="C15" s="17" t="n"/>
      <c r="D15" s="17" t="n"/>
      <c r="E15" s="16" t="n"/>
      <c r="F15" s="16" t="n"/>
      <c r="G15" s="16" t="n"/>
      <c r="H15" s="16" t="n"/>
      <c r="I15" s="16" t="n"/>
      <c r="J15" s="16" t="n"/>
      <c r="K15" s="16" t="n"/>
      <c r="L15" s="16" t="n"/>
      <c r="M15" s="17" t="n"/>
      <c r="N15" s="16" t="n"/>
      <c r="O15" s="16" t="n"/>
      <c r="P15" s="18" t="n"/>
      <c r="Q15" s="18" t="n"/>
      <c r="R15" s="19">
        <f>IF(A15="","",IF(Q15="","",Q15+'Lists &amp; Settings'!$B$2))</f>
        <v/>
      </c>
      <c r="S15" s="16" t="n"/>
      <c r="T15" s="16" t="n"/>
      <c r="U15" s="17" t="n"/>
      <c r="V15" s="18" t="n"/>
      <c r="W15" s="20">
        <f>IF(A15="","",IF(R15="","Not Scheduled",IF(R15&lt;TODAY(),"Overdue",IF(R15&lt;=TODAY()+'Lists &amp; Settings'!$B$3,"Due Soon","Current"))))</f>
        <v/>
      </c>
      <c r="X15" s="21">
        <f>IF(A15="","",IF(OR(B15="",C15="",E15="",F15="",O15="",P15="",S15="",T15="",V15=""),"Error: Missing required field",IF(COUNTIF($A$5:$A$154,A15)&gt;1,"Error: Duplicate student reference ID",IF(P15&gt;TODAY(),"Error: Future effective date",IF(Q15&gt;TODAY(),"Error: Future confirmation date",IF(V15&gt;TODAY(),"Error: Future update date",IF(AND(M15&lt;&gt;"",N15=""),"Error: Time zone required",IF(AND(F15="Contact Allowed",G15=""),"Error: Preferred channel required",IF(AND(F15&lt;&gt;"Contact Allowed",G15&lt;&gt;""),"Error: Clear preferred channel",IF(AND(F15="Contact Allowed",COUNTIF(I15:L15,"Preferred")&lt;&gt;1),"Error: Exactly one channel must be Preferred",IF(AND(F15&lt;&gt;"Contact Allowed",COUNTIF(I15:L15,"Preferred")&gt;0),"Error: Preferred channel not allowed",IF(AND(G15="Email",I15&lt;&gt;"Preferred"),"Error: Email status mismatch",IF(AND(G15="Text Message",J15&lt;&gt;"Preferred"),"Error: Text status mismatch",IF(AND(G15="Phone Call",K15&lt;&gt;"Preferred"),"Error: Phone status mismatch",IF(AND(G15="Portal Mail",L15&lt;&gt;"Preferred"),"Error: Portal status mismatch",IF(AND(H15&lt;&gt;"",H15=G15),"Error: Backup matches preferred",IF(AND(H15="Email",I15&lt;&gt;"Allowed"),"Error: Email backup is not Allowed",IF(AND(H15="Text Message",J15&lt;&gt;"Allowed"),"Error: Text backup is not Allowed",IF(AND(H15="Phone Call",K15&lt;&gt;"Allowed"),"Error: Phone backup is not Allowed",IF(AND(H15="Portal Mail",L15&lt;&gt;"Allowed"),"Error: Portal backup is not Allowed",IF(AND(F15="Do Not Contact",COUNTIF(I15:L15,"Do Not Use")&lt;&gt;4),"Error: All channels must be Do Not Use",IF(AND(F15="Contact Allowed",Q15=""),"Error: Confirmation date required","OK"))))))))))))))))))))))</f>
        <v/>
      </c>
      <c r="Y15" s="20">
        <f>IF(A15="","",IF(OR(X15&lt;&gt;"OK",W15="Overdue",W15="Due Soon",F15="Temporary Hold",F15="Do Not Contact"),"Yes","No"))</f>
        <v/>
      </c>
    </row>
    <row r="16">
      <c r="A16" s="16" t="n"/>
      <c r="B16" s="17" t="n"/>
      <c r="C16" s="17" t="n"/>
      <c r="D16" s="17" t="n"/>
      <c r="E16" s="16" t="n"/>
      <c r="F16" s="16" t="n"/>
      <c r="G16" s="16" t="n"/>
      <c r="H16" s="16" t="n"/>
      <c r="I16" s="16" t="n"/>
      <c r="J16" s="16" t="n"/>
      <c r="K16" s="16" t="n"/>
      <c r="L16" s="16" t="n"/>
      <c r="M16" s="17" t="n"/>
      <c r="N16" s="16" t="n"/>
      <c r="O16" s="16" t="n"/>
      <c r="P16" s="18" t="n"/>
      <c r="Q16" s="18" t="n"/>
      <c r="R16" s="19">
        <f>IF(A16="","",IF(Q16="","",Q16+'Lists &amp; Settings'!$B$2))</f>
        <v/>
      </c>
      <c r="S16" s="16" t="n"/>
      <c r="T16" s="16" t="n"/>
      <c r="U16" s="17" t="n"/>
      <c r="V16" s="18" t="n"/>
      <c r="W16" s="20">
        <f>IF(A16="","",IF(R16="","Not Scheduled",IF(R16&lt;TODAY(),"Overdue",IF(R16&lt;=TODAY()+'Lists &amp; Settings'!$B$3,"Due Soon","Current"))))</f>
        <v/>
      </c>
      <c r="X16" s="21">
        <f>IF(A16="","",IF(OR(B16="",C16="",E16="",F16="",O16="",P16="",S16="",T16="",V16=""),"Error: Missing required field",IF(COUNTIF($A$5:$A$154,A16)&gt;1,"Error: Duplicate student reference ID",IF(P16&gt;TODAY(),"Error: Future effective date",IF(Q16&gt;TODAY(),"Error: Future confirmation date",IF(V16&gt;TODAY(),"Error: Future update date",IF(AND(M16&lt;&gt;"",N16=""),"Error: Time zone required",IF(AND(F16="Contact Allowed",G16=""),"Error: Preferred channel required",IF(AND(F16&lt;&gt;"Contact Allowed",G16&lt;&gt;""),"Error: Clear preferred channel",IF(AND(F16="Contact Allowed",COUNTIF(I16:L16,"Preferred")&lt;&gt;1),"Error: Exactly one channel must be Preferred",IF(AND(F16&lt;&gt;"Contact Allowed",COUNTIF(I16:L16,"Preferred")&gt;0),"Error: Preferred channel not allowed",IF(AND(G16="Email",I16&lt;&gt;"Preferred"),"Error: Email status mismatch",IF(AND(G16="Text Message",J16&lt;&gt;"Preferred"),"Error: Text status mismatch",IF(AND(G16="Phone Call",K16&lt;&gt;"Preferred"),"Error: Phone status mismatch",IF(AND(G16="Portal Mail",L16&lt;&gt;"Preferred"),"Error: Portal status mismatch",IF(AND(H16&lt;&gt;"",H16=G16),"Error: Backup matches preferred",IF(AND(H16="Email",I16&lt;&gt;"Allowed"),"Error: Email backup is not Allowed",IF(AND(H16="Text Message",J16&lt;&gt;"Allowed"),"Error: Text backup is not Allowed",IF(AND(H16="Phone Call",K16&lt;&gt;"Allowed"),"Error: Phone backup is not Allowed",IF(AND(H16="Portal Mail",L16&lt;&gt;"Allowed"),"Error: Portal backup is not Allowed",IF(AND(F16="Do Not Contact",COUNTIF(I16:L16,"Do Not Use")&lt;&gt;4),"Error: All channels must be Do Not Use",IF(AND(F16="Contact Allowed",Q16=""),"Error: Confirmation date required","OK"))))))))))))))))))))))</f>
        <v/>
      </c>
      <c r="Y16" s="20">
        <f>IF(A16="","",IF(OR(X16&lt;&gt;"OK",W16="Overdue",W16="Due Soon",F16="Temporary Hold",F16="Do Not Contact"),"Yes","No"))</f>
        <v/>
      </c>
    </row>
    <row r="17">
      <c r="A17" s="16" t="n"/>
      <c r="B17" s="17" t="n"/>
      <c r="C17" s="17" t="n"/>
      <c r="D17" s="17" t="n"/>
      <c r="E17" s="16" t="n"/>
      <c r="F17" s="16" t="n"/>
      <c r="G17" s="16" t="n"/>
      <c r="H17" s="16" t="n"/>
      <c r="I17" s="16" t="n"/>
      <c r="J17" s="16" t="n"/>
      <c r="K17" s="16" t="n"/>
      <c r="L17" s="16" t="n"/>
      <c r="M17" s="17" t="n"/>
      <c r="N17" s="16" t="n"/>
      <c r="O17" s="16" t="n"/>
      <c r="P17" s="18" t="n"/>
      <c r="Q17" s="18" t="n"/>
      <c r="R17" s="19">
        <f>IF(A17="","",IF(Q17="","",Q17+'Lists &amp; Settings'!$B$2))</f>
        <v/>
      </c>
      <c r="S17" s="16" t="n"/>
      <c r="T17" s="16" t="n"/>
      <c r="U17" s="17" t="n"/>
      <c r="V17" s="18" t="n"/>
      <c r="W17" s="20">
        <f>IF(A17="","",IF(R17="","Not Scheduled",IF(R17&lt;TODAY(),"Overdue",IF(R17&lt;=TODAY()+'Lists &amp; Settings'!$B$3,"Due Soon","Current"))))</f>
        <v/>
      </c>
      <c r="X17" s="21">
        <f>IF(A17="","",IF(OR(B17="",C17="",E17="",F17="",O17="",P17="",S17="",T17="",V17=""),"Error: Missing required field",IF(COUNTIF($A$5:$A$154,A17)&gt;1,"Error: Duplicate student reference ID",IF(P17&gt;TODAY(),"Error: Future effective date",IF(Q17&gt;TODAY(),"Error: Future confirmation date",IF(V17&gt;TODAY(),"Error: Future update date",IF(AND(M17&lt;&gt;"",N17=""),"Error: Time zone required",IF(AND(F17="Contact Allowed",G17=""),"Error: Preferred channel required",IF(AND(F17&lt;&gt;"Contact Allowed",G17&lt;&gt;""),"Error: Clear preferred channel",IF(AND(F17="Contact Allowed",COUNTIF(I17:L17,"Preferred")&lt;&gt;1),"Error: Exactly one channel must be Preferred",IF(AND(F17&lt;&gt;"Contact Allowed",COUNTIF(I17:L17,"Preferred")&gt;0),"Error: Preferred channel not allowed",IF(AND(G17="Email",I17&lt;&gt;"Preferred"),"Error: Email status mismatch",IF(AND(G17="Text Message",J17&lt;&gt;"Preferred"),"Error: Text status mismatch",IF(AND(G17="Phone Call",K17&lt;&gt;"Preferred"),"Error: Phone status mismatch",IF(AND(G17="Portal Mail",L17&lt;&gt;"Preferred"),"Error: Portal status mismatch",IF(AND(H17&lt;&gt;"",H17=G17),"Error: Backup matches preferred",IF(AND(H17="Email",I17&lt;&gt;"Allowed"),"Error: Email backup is not Allowed",IF(AND(H17="Text Message",J17&lt;&gt;"Allowed"),"Error: Text backup is not Allowed",IF(AND(H17="Phone Call",K17&lt;&gt;"Allowed"),"Error: Phone backup is not Allowed",IF(AND(H17="Portal Mail",L17&lt;&gt;"Allowed"),"Error: Portal backup is not Allowed",IF(AND(F17="Do Not Contact",COUNTIF(I17:L17,"Do Not Use")&lt;&gt;4),"Error: All channels must be Do Not Use",IF(AND(F17="Contact Allowed",Q17=""),"Error: Confirmation date required","OK"))))))))))))))))))))))</f>
        <v/>
      </c>
      <c r="Y17" s="20">
        <f>IF(A17="","",IF(OR(X17&lt;&gt;"OK",W17="Overdue",W17="Due Soon",F17="Temporary Hold",F17="Do Not Contact"),"Yes","No"))</f>
        <v/>
      </c>
    </row>
    <row r="18">
      <c r="A18" s="16" t="n"/>
      <c r="B18" s="17" t="n"/>
      <c r="C18" s="17" t="n"/>
      <c r="D18" s="17" t="n"/>
      <c r="E18" s="16" t="n"/>
      <c r="F18" s="16" t="n"/>
      <c r="G18" s="16" t="n"/>
      <c r="H18" s="16" t="n"/>
      <c r="I18" s="16" t="n"/>
      <c r="J18" s="16" t="n"/>
      <c r="K18" s="16" t="n"/>
      <c r="L18" s="16" t="n"/>
      <c r="M18" s="17" t="n"/>
      <c r="N18" s="16" t="n"/>
      <c r="O18" s="16" t="n"/>
      <c r="P18" s="18" t="n"/>
      <c r="Q18" s="18" t="n"/>
      <c r="R18" s="19">
        <f>IF(A18="","",IF(Q18="","",Q18+'Lists &amp; Settings'!$B$2))</f>
        <v/>
      </c>
      <c r="S18" s="16" t="n"/>
      <c r="T18" s="16" t="n"/>
      <c r="U18" s="17" t="n"/>
      <c r="V18" s="18" t="n"/>
      <c r="W18" s="20">
        <f>IF(A18="","",IF(R18="","Not Scheduled",IF(R18&lt;TODAY(),"Overdue",IF(R18&lt;=TODAY()+'Lists &amp; Settings'!$B$3,"Due Soon","Current"))))</f>
        <v/>
      </c>
      <c r="X18" s="21">
        <f>IF(A18="","",IF(OR(B18="",C18="",E18="",F18="",O18="",P18="",S18="",T18="",V18=""),"Error: Missing required field",IF(COUNTIF($A$5:$A$154,A18)&gt;1,"Error: Duplicate student reference ID",IF(P18&gt;TODAY(),"Error: Future effective date",IF(Q18&gt;TODAY(),"Error: Future confirmation date",IF(V18&gt;TODAY(),"Error: Future update date",IF(AND(M18&lt;&gt;"",N18=""),"Error: Time zone required",IF(AND(F18="Contact Allowed",G18=""),"Error: Preferred channel required",IF(AND(F18&lt;&gt;"Contact Allowed",G18&lt;&gt;""),"Error: Clear preferred channel",IF(AND(F18="Contact Allowed",COUNTIF(I18:L18,"Preferred")&lt;&gt;1),"Error: Exactly one channel must be Preferred",IF(AND(F18&lt;&gt;"Contact Allowed",COUNTIF(I18:L18,"Preferred")&gt;0),"Error: Preferred channel not allowed",IF(AND(G18="Email",I18&lt;&gt;"Preferred"),"Error: Email status mismatch",IF(AND(G18="Text Message",J18&lt;&gt;"Preferred"),"Error: Text status mismatch",IF(AND(G18="Phone Call",K18&lt;&gt;"Preferred"),"Error: Phone status mismatch",IF(AND(G18="Portal Mail",L18&lt;&gt;"Preferred"),"Error: Portal status mismatch",IF(AND(H18&lt;&gt;"",H18=G18),"Error: Backup matches preferred",IF(AND(H18="Email",I18&lt;&gt;"Allowed"),"Error: Email backup is not Allowed",IF(AND(H18="Text Message",J18&lt;&gt;"Allowed"),"Error: Text backup is not Allowed",IF(AND(H18="Phone Call",K18&lt;&gt;"Allowed"),"Error: Phone backup is not Allowed",IF(AND(H18="Portal Mail",L18&lt;&gt;"Allowed"),"Error: Portal backup is not Allowed",IF(AND(F18="Do Not Contact",COUNTIF(I18:L18,"Do Not Use")&lt;&gt;4),"Error: All channels must be Do Not Use",IF(AND(F18="Contact Allowed",Q18=""),"Error: Confirmation date required","OK"))))))))))))))))))))))</f>
        <v/>
      </c>
      <c r="Y18" s="20">
        <f>IF(A18="","",IF(OR(X18&lt;&gt;"OK",W18="Overdue",W18="Due Soon",F18="Temporary Hold",F18="Do Not Contact"),"Yes","No"))</f>
        <v/>
      </c>
    </row>
    <row r="19">
      <c r="A19" s="16" t="n"/>
      <c r="B19" s="17" t="n"/>
      <c r="C19" s="17" t="n"/>
      <c r="D19" s="17" t="n"/>
      <c r="E19" s="16" t="n"/>
      <c r="F19" s="16" t="n"/>
      <c r="G19" s="16" t="n"/>
      <c r="H19" s="16" t="n"/>
      <c r="I19" s="16" t="n"/>
      <c r="J19" s="16" t="n"/>
      <c r="K19" s="16" t="n"/>
      <c r="L19" s="16" t="n"/>
      <c r="M19" s="17" t="n"/>
      <c r="N19" s="16" t="n"/>
      <c r="O19" s="16" t="n"/>
      <c r="P19" s="18" t="n"/>
      <c r="Q19" s="18" t="n"/>
      <c r="R19" s="19">
        <f>IF(A19="","",IF(Q19="","",Q19+'Lists &amp; Settings'!$B$2))</f>
        <v/>
      </c>
      <c r="S19" s="16" t="n"/>
      <c r="T19" s="16" t="n"/>
      <c r="U19" s="17" t="n"/>
      <c r="V19" s="18" t="n"/>
      <c r="W19" s="20">
        <f>IF(A19="","",IF(R19="","Not Scheduled",IF(R19&lt;TODAY(),"Overdue",IF(R19&lt;=TODAY()+'Lists &amp; Settings'!$B$3,"Due Soon","Current"))))</f>
        <v/>
      </c>
      <c r="X19" s="21">
        <f>IF(A19="","",IF(OR(B19="",C19="",E19="",F19="",O19="",P19="",S19="",T19="",V19=""),"Error: Missing required field",IF(COUNTIF($A$5:$A$154,A19)&gt;1,"Error: Duplicate student reference ID",IF(P19&gt;TODAY(),"Error: Future effective date",IF(Q19&gt;TODAY(),"Error: Future confirmation date",IF(V19&gt;TODAY(),"Error: Future update date",IF(AND(M19&lt;&gt;"",N19=""),"Error: Time zone required",IF(AND(F19="Contact Allowed",G19=""),"Error: Preferred channel required",IF(AND(F19&lt;&gt;"Contact Allowed",G19&lt;&gt;""),"Error: Clear preferred channel",IF(AND(F19="Contact Allowed",COUNTIF(I19:L19,"Preferred")&lt;&gt;1),"Error: Exactly one channel must be Preferred",IF(AND(F19&lt;&gt;"Contact Allowed",COUNTIF(I19:L19,"Preferred")&gt;0),"Error: Preferred channel not allowed",IF(AND(G19="Email",I19&lt;&gt;"Preferred"),"Error: Email status mismatch",IF(AND(G19="Text Message",J19&lt;&gt;"Preferred"),"Error: Text status mismatch",IF(AND(G19="Phone Call",K19&lt;&gt;"Preferred"),"Error: Phone status mismatch",IF(AND(G19="Portal Mail",L19&lt;&gt;"Preferred"),"Error: Portal status mismatch",IF(AND(H19&lt;&gt;"",H19=G19),"Error: Backup matches preferred",IF(AND(H19="Email",I19&lt;&gt;"Allowed"),"Error: Email backup is not Allowed",IF(AND(H19="Text Message",J19&lt;&gt;"Allowed"),"Error: Text backup is not Allowed",IF(AND(H19="Phone Call",K19&lt;&gt;"Allowed"),"Error: Phone backup is not Allowed",IF(AND(H19="Portal Mail",L19&lt;&gt;"Allowed"),"Error: Portal backup is not Allowed",IF(AND(F19="Do Not Contact",COUNTIF(I19:L19,"Do Not Use")&lt;&gt;4),"Error: All channels must be Do Not Use",IF(AND(F19="Contact Allowed",Q19=""),"Error: Confirmation date required","OK"))))))))))))))))))))))</f>
        <v/>
      </c>
      <c r="Y19" s="20">
        <f>IF(A19="","",IF(OR(X19&lt;&gt;"OK",W19="Overdue",W19="Due Soon",F19="Temporary Hold",F19="Do Not Contact"),"Yes","No"))</f>
        <v/>
      </c>
    </row>
    <row r="20">
      <c r="A20" s="16" t="n"/>
      <c r="B20" s="17" t="n"/>
      <c r="C20" s="17" t="n"/>
      <c r="D20" s="17" t="n"/>
      <c r="E20" s="16" t="n"/>
      <c r="F20" s="16" t="n"/>
      <c r="G20" s="16" t="n"/>
      <c r="H20" s="16" t="n"/>
      <c r="I20" s="16" t="n"/>
      <c r="J20" s="16" t="n"/>
      <c r="K20" s="16" t="n"/>
      <c r="L20" s="16" t="n"/>
      <c r="M20" s="17" t="n"/>
      <c r="N20" s="16" t="n"/>
      <c r="O20" s="16" t="n"/>
      <c r="P20" s="18" t="n"/>
      <c r="Q20" s="18" t="n"/>
      <c r="R20" s="19">
        <f>IF(A20="","",IF(Q20="","",Q20+'Lists &amp; Settings'!$B$2))</f>
        <v/>
      </c>
      <c r="S20" s="16" t="n"/>
      <c r="T20" s="16" t="n"/>
      <c r="U20" s="17" t="n"/>
      <c r="V20" s="18" t="n"/>
      <c r="W20" s="20">
        <f>IF(A20="","",IF(R20="","Not Scheduled",IF(R20&lt;TODAY(),"Overdue",IF(R20&lt;=TODAY()+'Lists &amp; Settings'!$B$3,"Due Soon","Current"))))</f>
        <v/>
      </c>
      <c r="X20" s="21">
        <f>IF(A20="","",IF(OR(B20="",C20="",E20="",F20="",O20="",P20="",S20="",T20="",V20=""),"Error: Missing required field",IF(COUNTIF($A$5:$A$154,A20)&gt;1,"Error: Duplicate student reference ID",IF(P20&gt;TODAY(),"Error: Future effective date",IF(Q20&gt;TODAY(),"Error: Future confirmation date",IF(V20&gt;TODAY(),"Error: Future update date",IF(AND(M20&lt;&gt;"",N20=""),"Error: Time zone required",IF(AND(F20="Contact Allowed",G20=""),"Error: Preferred channel required",IF(AND(F20&lt;&gt;"Contact Allowed",G20&lt;&gt;""),"Error: Clear preferred channel",IF(AND(F20="Contact Allowed",COUNTIF(I20:L20,"Preferred")&lt;&gt;1),"Error: Exactly one channel must be Preferred",IF(AND(F20&lt;&gt;"Contact Allowed",COUNTIF(I20:L20,"Preferred")&gt;0),"Error: Preferred channel not allowed",IF(AND(G20="Email",I20&lt;&gt;"Preferred"),"Error: Email status mismatch",IF(AND(G20="Text Message",J20&lt;&gt;"Preferred"),"Error: Text status mismatch",IF(AND(G20="Phone Call",K20&lt;&gt;"Preferred"),"Error: Phone status mismatch",IF(AND(G20="Portal Mail",L20&lt;&gt;"Preferred"),"Error: Portal status mismatch",IF(AND(H20&lt;&gt;"",H20=G20),"Error: Backup matches preferred",IF(AND(H20="Email",I20&lt;&gt;"Allowed"),"Error: Email backup is not Allowed",IF(AND(H20="Text Message",J20&lt;&gt;"Allowed"),"Error: Text backup is not Allowed",IF(AND(H20="Phone Call",K20&lt;&gt;"Allowed"),"Error: Phone backup is not Allowed",IF(AND(H20="Portal Mail",L20&lt;&gt;"Allowed"),"Error: Portal backup is not Allowed",IF(AND(F20="Do Not Contact",COUNTIF(I20:L20,"Do Not Use")&lt;&gt;4),"Error: All channels must be Do Not Use",IF(AND(F20="Contact Allowed",Q20=""),"Error: Confirmation date required","OK"))))))))))))))))))))))</f>
        <v/>
      </c>
      <c r="Y20" s="20">
        <f>IF(A20="","",IF(OR(X20&lt;&gt;"OK",W20="Overdue",W20="Due Soon",F20="Temporary Hold",F20="Do Not Contact"),"Yes","No"))</f>
        <v/>
      </c>
    </row>
    <row r="21">
      <c r="A21" s="16" t="n"/>
      <c r="B21" s="17" t="n"/>
      <c r="C21" s="17" t="n"/>
      <c r="D21" s="17" t="n"/>
      <c r="E21" s="16" t="n"/>
      <c r="F21" s="16" t="n"/>
      <c r="G21" s="16" t="n"/>
      <c r="H21" s="16" t="n"/>
      <c r="I21" s="16" t="n"/>
      <c r="J21" s="16" t="n"/>
      <c r="K21" s="16" t="n"/>
      <c r="L21" s="16" t="n"/>
      <c r="M21" s="17" t="n"/>
      <c r="N21" s="16" t="n"/>
      <c r="O21" s="16" t="n"/>
      <c r="P21" s="18" t="n"/>
      <c r="Q21" s="18" t="n"/>
      <c r="R21" s="19">
        <f>IF(A21="","",IF(Q21="","",Q21+'Lists &amp; Settings'!$B$2))</f>
        <v/>
      </c>
      <c r="S21" s="16" t="n"/>
      <c r="T21" s="16" t="n"/>
      <c r="U21" s="17" t="n"/>
      <c r="V21" s="18" t="n"/>
      <c r="W21" s="20">
        <f>IF(A21="","",IF(R21="","Not Scheduled",IF(R21&lt;TODAY(),"Overdue",IF(R21&lt;=TODAY()+'Lists &amp; Settings'!$B$3,"Due Soon","Current"))))</f>
        <v/>
      </c>
      <c r="X21" s="21">
        <f>IF(A21="","",IF(OR(B21="",C21="",E21="",F21="",O21="",P21="",S21="",T21="",V21=""),"Error: Missing required field",IF(COUNTIF($A$5:$A$154,A21)&gt;1,"Error: Duplicate student reference ID",IF(P21&gt;TODAY(),"Error: Future effective date",IF(Q21&gt;TODAY(),"Error: Future confirmation date",IF(V21&gt;TODAY(),"Error: Future update date",IF(AND(M21&lt;&gt;"",N21=""),"Error: Time zone required",IF(AND(F21="Contact Allowed",G21=""),"Error: Preferred channel required",IF(AND(F21&lt;&gt;"Contact Allowed",G21&lt;&gt;""),"Error: Clear preferred channel",IF(AND(F21="Contact Allowed",COUNTIF(I21:L21,"Preferred")&lt;&gt;1),"Error: Exactly one channel must be Preferred",IF(AND(F21&lt;&gt;"Contact Allowed",COUNTIF(I21:L21,"Preferred")&gt;0),"Error: Preferred channel not allowed",IF(AND(G21="Email",I21&lt;&gt;"Preferred"),"Error: Email status mismatch",IF(AND(G21="Text Message",J21&lt;&gt;"Preferred"),"Error: Text status mismatch",IF(AND(G21="Phone Call",K21&lt;&gt;"Preferred"),"Error: Phone status mismatch",IF(AND(G21="Portal Mail",L21&lt;&gt;"Preferred"),"Error: Portal status mismatch",IF(AND(H21&lt;&gt;"",H21=G21),"Error: Backup matches preferred",IF(AND(H21="Email",I21&lt;&gt;"Allowed"),"Error: Email backup is not Allowed",IF(AND(H21="Text Message",J21&lt;&gt;"Allowed"),"Error: Text backup is not Allowed",IF(AND(H21="Phone Call",K21&lt;&gt;"Allowed"),"Error: Phone backup is not Allowed",IF(AND(H21="Portal Mail",L21&lt;&gt;"Allowed"),"Error: Portal backup is not Allowed",IF(AND(F21="Do Not Contact",COUNTIF(I21:L21,"Do Not Use")&lt;&gt;4),"Error: All channels must be Do Not Use",IF(AND(F21="Contact Allowed",Q21=""),"Error: Confirmation date required","OK"))))))))))))))))))))))</f>
        <v/>
      </c>
      <c r="Y21" s="20">
        <f>IF(A21="","",IF(OR(X21&lt;&gt;"OK",W21="Overdue",W21="Due Soon",F21="Temporary Hold",F21="Do Not Contact"),"Yes","No"))</f>
        <v/>
      </c>
    </row>
    <row r="22">
      <c r="A22" s="16" t="n"/>
      <c r="B22" s="17" t="n"/>
      <c r="C22" s="17" t="n"/>
      <c r="D22" s="17" t="n"/>
      <c r="E22" s="16" t="n"/>
      <c r="F22" s="16" t="n"/>
      <c r="G22" s="16" t="n"/>
      <c r="H22" s="16" t="n"/>
      <c r="I22" s="16" t="n"/>
      <c r="J22" s="16" t="n"/>
      <c r="K22" s="16" t="n"/>
      <c r="L22" s="16" t="n"/>
      <c r="M22" s="17" t="n"/>
      <c r="N22" s="16" t="n"/>
      <c r="O22" s="16" t="n"/>
      <c r="P22" s="18" t="n"/>
      <c r="Q22" s="18" t="n"/>
      <c r="R22" s="19">
        <f>IF(A22="","",IF(Q22="","",Q22+'Lists &amp; Settings'!$B$2))</f>
        <v/>
      </c>
      <c r="S22" s="16" t="n"/>
      <c r="T22" s="16" t="n"/>
      <c r="U22" s="17" t="n"/>
      <c r="V22" s="18" t="n"/>
      <c r="W22" s="20">
        <f>IF(A22="","",IF(R22="","Not Scheduled",IF(R22&lt;TODAY(),"Overdue",IF(R22&lt;=TODAY()+'Lists &amp; Settings'!$B$3,"Due Soon","Current"))))</f>
        <v/>
      </c>
      <c r="X22" s="21">
        <f>IF(A22="","",IF(OR(B22="",C22="",E22="",F22="",O22="",P22="",S22="",T22="",V22=""),"Error: Missing required field",IF(COUNTIF($A$5:$A$154,A22)&gt;1,"Error: Duplicate student reference ID",IF(P22&gt;TODAY(),"Error: Future effective date",IF(Q22&gt;TODAY(),"Error: Future confirmation date",IF(V22&gt;TODAY(),"Error: Future update date",IF(AND(M22&lt;&gt;"",N22=""),"Error: Time zone required",IF(AND(F22="Contact Allowed",G22=""),"Error: Preferred channel required",IF(AND(F22&lt;&gt;"Contact Allowed",G22&lt;&gt;""),"Error: Clear preferred channel",IF(AND(F22="Contact Allowed",COUNTIF(I22:L22,"Preferred")&lt;&gt;1),"Error: Exactly one channel must be Preferred",IF(AND(F22&lt;&gt;"Contact Allowed",COUNTIF(I22:L22,"Preferred")&gt;0),"Error: Preferred channel not allowed",IF(AND(G22="Email",I22&lt;&gt;"Preferred"),"Error: Email status mismatch",IF(AND(G22="Text Message",J22&lt;&gt;"Preferred"),"Error: Text status mismatch",IF(AND(G22="Phone Call",K22&lt;&gt;"Preferred"),"Error: Phone status mismatch",IF(AND(G22="Portal Mail",L22&lt;&gt;"Preferred"),"Error: Portal status mismatch",IF(AND(H22&lt;&gt;"",H22=G22),"Error: Backup matches preferred",IF(AND(H22="Email",I22&lt;&gt;"Allowed"),"Error: Email backup is not Allowed",IF(AND(H22="Text Message",J22&lt;&gt;"Allowed"),"Error: Text backup is not Allowed",IF(AND(H22="Phone Call",K22&lt;&gt;"Allowed"),"Error: Phone backup is not Allowed",IF(AND(H22="Portal Mail",L22&lt;&gt;"Allowed"),"Error: Portal backup is not Allowed",IF(AND(F22="Do Not Contact",COUNTIF(I22:L22,"Do Not Use")&lt;&gt;4),"Error: All channels must be Do Not Use",IF(AND(F22="Contact Allowed",Q22=""),"Error: Confirmation date required","OK"))))))))))))))))))))))</f>
        <v/>
      </c>
      <c r="Y22" s="20">
        <f>IF(A22="","",IF(OR(X22&lt;&gt;"OK",W22="Overdue",W22="Due Soon",F22="Temporary Hold",F22="Do Not Contact"),"Yes","No"))</f>
        <v/>
      </c>
    </row>
    <row r="23">
      <c r="A23" s="16" t="n"/>
      <c r="B23" s="17" t="n"/>
      <c r="C23" s="17" t="n"/>
      <c r="D23" s="17" t="n"/>
      <c r="E23" s="16" t="n"/>
      <c r="F23" s="16" t="n"/>
      <c r="G23" s="16" t="n"/>
      <c r="H23" s="16" t="n"/>
      <c r="I23" s="16" t="n"/>
      <c r="J23" s="16" t="n"/>
      <c r="K23" s="16" t="n"/>
      <c r="L23" s="16" t="n"/>
      <c r="M23" s="17" t="n"/>
      <c r="N23" s="16" t="n"/>
      <c r="O23" s="16" t="n"/>
      <c r="P23" s="18" t="n"/>
      <c r="Q23" s="18" t="n"/>
      <c r="R23" s="19">
        <f>IF(A23="","",IF(Q23="","",Q23+'Lists &amp; Settings'!$B$2))</f>
        <v/>
      </c>
      <c r="S23" s="16" t="n"/>
      <c r="T23" s="16" t="n"/>
      <c r="U23" s="17" t="n"/>
      <c r="V23" s="18" t="n"/>
      <c r="W23" s="20">
        <f>IF(A23="","",IF(R23="","Not Scheduled",IF(R23&lt;TODAY(),"Overdue",IF(R23&lt;=TODAY()+'Lists &amp; Settings'!$B$3,"Due Soon","Current"))))</f>
        <v/>
      </c>
      <c r="X23" s="21">
        <f>IF(A23="","",IF(OR(B23="",C23="",E23="",F23="",O23="",P23="",S23="",T23="",V23=""),"Error: Missing required field",IF(COUNTIF($A$5:$A$154,A23)&gt;1,"Error: Duplicate student reference ID",IF(P23&gt;TODAY(),"Error: Future effective date",IF(Q23&gt;TODAY(),"Error: Future confirmation date",IF(V23&gt;TODAY(),"Error: Future update date",IF(AND(M23&lt;&gt;"",N23=""),"Error: Time zone required",IF(AND(F23="Contact Allowed",G23=""),"Error: Preferred channel required",IF(AND(F23&lt;&gt;"Contact Allowed",G23&lt;&gt;""),"Error: Clear preferred channel",IF(AND(F23="Contact Allowed",COUNTIF(I23:L23,"Preferred")&lt;&gt;1),"Error: Exactly one channel must be Preferred",IF(AND(F23&lt;&gt;"Contact Allowed",COUNTIF(I23:L23,"Preferred")&gt;0),"Error: Preferred channel not allowed",IF(AND(G23="Email",I23&lt;&gt;"Preferred"),"Error: Email status mismatch",IF(AND(G23="Text Message",J23&lt;&gt;"Preferred"),"Error: Text status mismatch",IF(AND(G23="Phone Call",K23&lt;&gt;"Preferred"),"Error: Phone status mismatch",IF(AND(G23="Portal Mail",L23&lt;&gt;"Preferred"),"Error: Portal status mismatch",IF(AND(H23&lt;&gt;"",H23=G23),"Error: Backup matches preferred",IF(AND(H23="Email",I23&lt;&gt;"Allowed"),"Error: Email backup is not Allowed",IF(AND(H23="Text Message",J23&lt;&gt;"Allowed"),"Error: Text backup is not Allowed",IF(AND(H23="Phone Call",K23&lt;&gt;"Allowed"),"Error: Phone backup is not Allowed",IF(AND(H23="Portal Mail",L23&lt;&gt;"Allowed"),"Error: Portal backup is not Allowed",IF(AND(F23="Do Not Contact",COUNTIF(I23:L23,"Do Not Use")&lt;&gt;4),"Error: All channels must be Do Not Use",IF(AND(F23="Contact Allowed",Q23=""),"Error: Confirmation date required","OK"))))))))))))))))))))))</f>
        <v/>
      </c>
      <c r="Y23" s="20">
        <f>IF(A23="","",IF(OR(X23&lt;&gt;"OK",W23="Overdue",W23="Due Soon",F23="Temporary Hold",F23="Do Not Contact"),"Yes","No"))</f>
        <v/>
      </c>
    </row>
    <row r="24">
      <c r="A24" s="16" t="n"/>
      <c r="B24" s="17" t="n"/>
      <c r="C24" s="17" t="n"/>
      <c r="D24" s="17" t="n"/>
      <c r="E24" s="16" t="n"/>
      <c r="F24" s="16" t="n"/>
      <c r="G24" s="16" t="n"/>
      <c r="H24" s="16" t="n"/>
      <c r="I24" s="16" t="n"/>
      <c r="J24" s="16" t="n"/>
      <c r="K24" s="16" t="n"/>
      <c r="L24" s="16" t="n"/>
      <c r="M24" s="17" t="n"/>
      <c r="N24" s="16" t="n"/>
      <c r="O24" s="16" t="n"/>
      <c r="P24" s="18" t="n"/>
      <c r="Q24" s="18" t="n"/>
      <c r="R24" s="19">
        <f>IF(A24="","",IF(Q24="","",Q24+'Lists &amp; Settings'!$B$2))</f>
        <v/>
      </c>
      <c r="S24" s="16" t="n"/>
      <c r="T24" s="16" t="n"/>
      <c r="U24" s="17" t="n"/>
      <c r="V24" s="18" t="n"/>
      <c r="W24" s="20">
        <f>IF(A24="","",IF(R24="","Not Scheduled",IF(R24&lt;TODAY(),"Overdue",IF(R24&lt;=TODAY()+'Lists &amp; Settings'!$B$3,"Due Soon","Current"))))</f>
        <v/>
      </c>
      <c r="X24" s="21">
        <f>IF(A24="","",IF(OR(B24="",C24="",E24="",F24="",O24="",P24="",S24="",T24="",V24=""),"Error: Missing required field",IF(COUNTIF($A$5:$A$154,A24)&gt;1,"Error: Duplicate student reference ID",IF(P24&gt;TODAY(),"Error: Future effective date",IF(Q24&gt;TODAY(),"Error: Future confirmation date",IF(V24&gt;TODAY(),"Error: Future update date",IF(AND(M24&lt;&gt;"",N24=""),"Error: Time zone required",IF(AND(F24="Contact Allowed",G24=""),"Error: Preferred channel required",IF(AND(F24&lt;&gt;"Contact Allowed",G24&lt;&gt;""),"Error: Clear preferred channel",IF(AND(F24="Contact Allowed",COUNTIF(I24:L24,"Preferred")&lt;&gt;1),"Error: Exactly one channel must be Preferred",IF(AND(F24&lt;&gt;"Contact Allowed",COUNTIF(I24:L24,"Preferred")&gt;0),"Error: Preferred channel not allowed",IF(AND(G24="Email",I24&lt;&gt;"Preferred"),"Error: Email status mismatch",IF(AND(G24="Text Message",J24&lt;&gt;"Preferred"),"Error: Text status mismatch",IF(AND(G24="Phone Call",K24&lt;&gt;"Preferred"),"Error: Phone status mismatch",IF(AND(G24="Portal Mail",L24&lt;&gt;"Preferred"),"Error: Portal status mismatch",IF(AND(H24&lt;&gt;"",H24=G24),"Error: Backup matches preferred",IF(AND(H24="Email",I24&lt;&gt;"Allowed"),"Error: Email backup is not Allowed",IF(AND(H24="Text Message",J24&lt;&gt;"Allowed"),"Error: Text backup is not Allowed",IF(AND(H24="Phone Call",K24&lt;&gt;"Allowed"),"Error: Phone backup is not Allowed",IF(AND(H24="Portal Mail",L24&lt;&gt;"Allowed"),"Error: Portal backup is not Allowed",IF(AND(F24="Do Not Contact",COUNTIF(I24:L24,"Do Not Use")&lt;&gt;4),"Error: All channels must be Do Not Use",IF(AND(F24="Contact Allowed",Q24=""),"Error: Confirmation date required","OK"))))))))))))))))))))))</f>
        <v/>
      </c>
      <c r="Y24" s="20">
        <f>IF(A24="","",IF(OR(X24&lt;&gt;"OK",W24="Overdue",W24="Due Soon",F24="Temporary Hold",F24="Do Not Contact"),"Yes","No"))</f>
        <v/>
      </c>
    </row>
    <row r="25">
      <c r="A25" s="16" t="n"/>
      <c r="B25" s="17" t="n"/>
      <c r="C25" s="17" t="n"/>
      <c r="D25" s="17" t="n"/>
      <c r="E25" s="16" t="n"/>
      <c r="F25" s="16" t="n"/>
      <c r="G25" s="16" t="n"/>
      <c r="H25" s="16" t="n"/>
      <c r="I25" s="16" t="n"/>
      <c r="J25" s="16" t="n"/>
      <c r="K25" s="16" t="n"/>
      <c r="L25" s="16" t="n"/>
      <c r="M25" s="17" t="n"/>
      <c r="N25" s="16" t="n"/>
      <c r="O25" s="16" t="n"/>
      <c r="P25" s="18" t="n"/>
      <c r="Q25" s="18" t="n"/>
      <c r="R25" s="19">
        <f>IF(A25="","",IF(Q25="","",Q25+'Lists &amp; Settings'!$B$2))</f>
        <v/>
      </c>
      <c r="S25" s="16" t="n"/>
      <c r="T25" s="16" t="n"/>
      <c r="U25" s="17" t="n"/>
      <c r="V25" s="18" t="n"/>
      <c r="W25" s="20">
        <f>IF(A25="","",IF(R25="","Not Scheduled",IF(R25&lt;TODAY(),"Overdue",IF(R25&lt;=TODAY()+'Lists &amp; Settings'!$B$3,"Due Soon","Current"))))</f>
        <v/>
      </c>
      <c r="X25" s="21">
        <f>IF(A25="","",IF(OR(B25="",C25="",E25="",F25="",O25="",P25="",S25="",T25="",V25=""),"Error: Missing required field",IF(COUNTIF($A$5:$A$154,A25)&gt;1,"Error: Duplicate student reference ID",IF(P25&gt;TODAY(),"Error: Future effective date",IF(Q25&gt;TODAY(),"Error: Future confirmation date",IF(V25&gt;TODAY(),"Error: Future update date",IF(AND(M25&lt;&gt;"",N25=""),"Error: Time zone required",IF(AND(F25="Contact Allowed",G25=""),"Error: Preferred channel required",IF(AND(F25&lt;&gt;"Contact Allowed",G25&lt;&gt;""),"Error: Clear preferred channel",IF(AND(F25="Contact Allowed",COUNTIF(I25:L25,"Preferred")&lt;&gt;1),"Error: Exactly one channel must be Preferred",IF(AND(F25&lt;&gt;"Contact Allowed",COUNTIF(I25:L25,"Preferred")&gt;0),"Error: Preferred channel not allowed",IF(AND(G25="Email",I25&lt;&gt;"Preferred"),"Error: Email status mismatch",IF(AND(G25="Text Message",J25&lt;&gt;"Preferred"),"Error: Text status mismatch",IF(AND(G25="Phone Call",K25&lt;&gt;"Preferred"),"Error: Phone status mismatch",IF(AND(G25="Portal Mail",L25&lt;&gt;"Preferred"),"Error: Portal status mismatch",IF(AND(H25&lt;&gt;"",H25=G25),"Error: Backup matches preferred",IF(AND(H25="Email",I25&lt;&gt;"Allowed"),"Error: Email backup is not Allowed",IF(AND(H25="Text Message",J25&lt;&gt;"Allowed"),"Error: Text backup is not Allowed",IF(AND(H25="Phone Call",K25&lt;&gt;"Allowed"),"Error: Phone backup is not Allowed",IF(AND(H25="Portal Mail",L25&lt;&gt;"Allowed"),"Error: Portal backup is not Allowed",IF(AND(F25="Do Not Contact",COUNTIF(I25:L25,"Do Not Use")&lt;&gt;4),"Error: All channels must be Do Not Use",IF(AND(F25="Contact Allowed",Q25=""),"Error: Confirmation date required","OK"))))))))))))))))))))))</f>
        <v/>
      </c>
      <c r="Y25" s="20">
        <f>IF(A25="","",IF(OR(X25&lt;&gt;"OK",W25="Overdue",W25="Due Soon",F25="Temporary Hold",F25="Do Not Contact"),"Yes","No"))</f>
        <v/>
      </c>
    </row>
    <row r="26">
      <c r="A26" s="16" t="n"/>
      <c r="B26" s="17" t="n"/>
      <c r="C26" s="17" t="n"/>
      <c r="D26" s="17" t="n"/>
      <c r="E26" s="16" t="n"/>
      <c r="F26" s="16" t="n"/>
      <c r="G26" s="16" t="n"/>
      <c r="H26" s="16" t="n"/>
      <c r="I26" s="16" t="n"/>
      <c r="J26" s="16" t="n"/>
      <c r="K26" s="16" t="n"/>
      <c r="L26" s="16" t="n"/>
      <c r="M26" s="17" t="n"/>
      <c r="N26" s="16" t="n"/>
      <c r="O26" s="16" t="n"/>
      <c r="P26" s="18" t="n"/>
      <c r="Q26" s="18" t="n"/>
      <c r="R26" s="19">
        <f>IF(A26="","",IF(Q26="","",Q26+'Lists &amp; Settings'!$B$2))</f>
        <v/>
      </c>
      <c r="S26" s="16" t="n"/>
      <c r="T26" s="16" t="n"/>
      <c r="U26" s="17" t="n"/>
      <c r="V26" s="18" t="n"/>
      <c r="W26" s="20">
        <f>IF(A26="","",IF(R26="","Not Scheduled",IF(R26&lt;TODAY(),"Overdue",IF(R26&lt;=TODAY()+'Lists &amp; Settings'!$B$3,"Due Soon","Current"))))</f>
        <v/>
      </c>
      <c r="X26" s="21">
        <f>IF(A26="","",IF(OR(B26="",C26="",E26="",F26="",O26="",P26="",S26="",T26="",V26=""),"Error: Missing required field",IF(COUNTIF($A$5:$A$154,A26)&gt;1,"Error: Duplicate student reference ID",IF(P26&gt;TODAY(),"Error: Future effective date",IF(Q26&gt;TODAY(),"Error: Future confirmation date",IF(V26&gt;TODAY(),"Error: Future update date",IF(AND(M26&lt;&gt;"",N26=""),"Error: Time zone required",IF(AND(F26="Contact Allowed",G26=""),"Error: Preferred channel required",IF(AND(F26&lt;&gt;"Contact Allowed",G26&lt;&gt;""),"Error: Clear preferred channel",IF(AND(F26="Contact Allowed",COUNTIF(I26:L26,"Preferred")&lt;&gt;1),"Error: Exactly one channel must be Preferred",IF(AND(F26&lt;&gt;"Contact Allowed",COUNTIF(I26:L26,"Preferred")&gt;0),"Error: Preferred channel not allowed",IF(AND(G26="Email",I26&lt;&gt;"Preferred"),"Error: Email status mismatch",IF(AND(G26="Text Message",J26&lt;&gt;"Preferred"),"Error: Text status mismatch",IF(AND(G26="Phone Call",K26&lt;&gt;"Preferred"),"Error: Phone status mismatch",IF(AND(G26="Portal Mail",L26&lt;&gt;"Preferred"),"Error: Portal status mismatch",IF(AND(H26&lt;&gt;"",H26=G26),"Error: Backup matches preferred",IF(AND(H26="Email",I26&lt;&gt;"Allowed"),"Error: Email backup is not Allowed",IF(AND(H26="Text Message",J26&lt;&gt;"Allowed"),"Error: Text backup is not Allowed",IF(AND(H26="Phone Call",K26&lt;&gt;"Allowed"),"Error: Phone backup is not Allowed",IF(AND(H26="Portal Mail",L26&lt;&gt;"Allowed"),"Error: Portal backup is not Allowed",IF(AND(F26="Do Not Contact",COUNTIF(I26:L26,"Do Not Use")&lt;&gt;4),"Error: All channels must be Do Not Use",IF(AND(F26="Contact Allowed",Q26=""),"Error: Confirmation date required","OK"))))))))))))))))))))))</f>
        <v/>
      </c>
      <c r="Y26" s="20">
        <f>IF(A26="","",IF(OR(X26&lt;&gt;"OK",W26="Overdue",W26="Due Soon",F26="Temporary Hold",F26="Do Not Contact"),"Yes","No"))</f>
        <v/>
      </c>
    </row>
    <row r="27">
      <c r="A27" s="16" t="n"/>
      <c r="B27" s="17" t="n"/>
      <c r="C27" s="17" t="n"/>
      <c r="D27" s="17" t="n"/>
      <c r="E27" s="16" t="n"/>
      <c r="F27" s="16" t="n"/>
      <c r="G27" s="16" t="n"/>
      <c r="H27" s="16" t="n"/>
      <c r="I27" s="16" t="n"/>
      <c r="J27" s="16" t="n"/>
      <c r="K27" s="16" t="n"/>
      <c r="L27" s="16" t="n"/>
      <c r="M27" s="17" t="n"/>
      <c r="N27" s="16" t="n"/>
      <c r="O27" s="16" t="n"/>
      <c r="P27" s="18" t="n"/>
      <c r="Q27" s="18" t="n"/>
      <c r="R27" s="19">
        <f>IF(A27="","",IF(Q27="","",Q27+'Lists &amp; Settings'!$B$2))</f>
        <v/>
      </c>
      <c r="S27" s="16" t="n"/>
      <c r="T27" s="16" t="n"/>
      <c r="U27" s="17" t="n"/>
      <c r="V27" s="18" t="n"/>
      <c r="W27" s="20">
        <f>IF(A27="","",IF(R27="","Not Scheduled",IF(R27&lt;TODAY(),"Overdue",IF(R27&lt;=TODAY()+'Lists &amp; Settings'!$B$3,"Due Soon","Current"))))</f>
        <v/>
      </c>
      <c r="X27" s="21">
        <f>IF(A27="","",IF(OR(B27="",C27="",E27="",F27="",O27="",P27="",S27="",T27="",V27=""),"Error: Missing required field",IF(COUNTIF($A$5:$A$154,A27)&gt;1,"Error: Duplicate student reference ID",IF(P27&gt;TODAY(),"Error: Future effective date",IF(Q27&gt;TODAY(),"Error: Future confirmation date",IF(V27&gt;TODAY(),"Error: Future update date",IF(AND(M27&lt;&gt;"",N27=""),"Error: Time zone required",IF(AND(F27="Contact Allowed",G27=""),"Error: Preferred channel required",IF(AND(F27&lt;&gt;"Contact Allowed",G27&lt;&gt;""),"Error: Clear preferred channel",IF(AND(F27="Contact Allowed",COUNTIF(I27:L27,"Preferred")&lt;&gt;1),"Error: Exactly one channel must be Preferred",IF(AND(F27&lt;&gt;"Contact Allowed",COUNTIF(I27:L27,"Preferred")&gt;0),"Error: Preferred channel not allowed",IF(AND(G27="Email",I27&lt;&gt;"Preferred"),"Error: Email status mismatch",IF(AND(G27="Text Message",J27&lt;&gt;"Preferred"),"Error: Text status mismatch",IF(AND(G27="Phone Call",K27&lt;&gt;"Preferred"),"Error: Phone status mismatch",IF(AND(G27="Portal Mail",L27&lt;&gt;"Preferred"),"Error: Portal status mismatch",IF(AND(H27&lt;&gt;"",H27=G27),"Error: Backup matches preferred",IF(AND(H27="Email",I27&lt;&gt;"Allowed"),"Error: Email backup is not Allowed",IF(AND(H27="Text Message",J27&lt;&gt;"Allowed"),"Error: Text backup is not Allowed",IF(AND(H27="Phone Call",K27&lt;&gt;"Allowed"),"Error: Phone backup is not Allowed",IF(AND(H27="Portal Mail",L27&lt;&gt;"Allowed"),"Error: Portal backup is not Allowed",IF(AND(F27="Do Not Contact",COUNTIF(I27:L27,"Do Not Use")&lt;&gt;4),"Error: All channels must be Do Not Use",IF(AND(F27="Contact Allowed",Q27=""),"Error: Confirmation date required","OK"))))))))))))))))))))))</f>
        <v/>
      </c>
      <c r="Y27" s="20">
        <f>IF(A27="","",IF(OR(X27&lt;&gt;"OK",W27="Overdue",W27="Due Soon",F27="Temporary Hold",F27="Do Not Contact"),"Yes","No"))</f>
        <v/>
      </c>
    </row>
    <row r="28">
      <c r="A28" s="16" t="n"/>
      <c r="B28" s="17" t="n"/>
      <c r="C28" s="17" t="n"/>
      <c r="D28" s="17" t="n"/>
      <c r="E28" s="16" t="n"/>
      <c r="F28" s="16" t="n"/>
      <c r="G28" s="16" t="n"/>
      <c r="H28" s="16" t="n"/>
      <c r="I28" s="16" t="n"/>
      <c r="J28" s="16" t="n"/>
      <c r="K28" s="16" t="n"/>
      <c r="L28" s="16" t="n"/>
      <c r="M28" s="17" t="n"/>
      <c r="N28" s="16" t="n"/>
      <c r="O28" s="16" t="n"/>
      <c r="P28" s="18" t="n"/>
      <c r="Q28" s="18" t="n"/>
      <c r="R28" s="19">
        <f>IF(A28="","",IF(Q28="","",Q28+'Lists &amp; Settings'!$B$2))</f>
        <v/>
      </c>
      <c r="S28" s="16" t="n"/>
      <c r="T28" s="16" t="n"/>
      <c r="U28" s="17" t="n"/>
      <c r="V28" s="18" t="n"/>
      <c r="W28" s="20">
        <f>IF(A28="","",IF(R28="","Not Scheduled",IF(R28&lt;TODAY(),"Overdue",IF(R28&lt;=TODAY()+'Lists &amp; Settings'!$B$3,"Due Soon","Current"))))</f>
        <v/>
      </c>
      <c r="X28" s="21">
        <f>IF(A28="","",IF(OR(B28="",C28="",E28="",F28="",O28="",P28="",S28="",T28="",V28=""),"Error: Missing required field",IF(COUNTIF($A$5:$A$154,A28)&gt;1,"Error: Duplicate student reference ID",IF(P28&gt;TODAY(),"Error: Future effective date",IF(Q28&gt;TODAY(),"Error: Future confirmation date",IF(V28&gt;TODAY(),"Error: Future update date",IF(AND(M28&lt;&gt;"",N28=""),"Error: Time zone required",IF(AND(F28="Contact Allowed",G28=""),"Error: Preferred channel required",IF(AND(F28&lt;&gt;"Contact Allowed",G28&lt;&gt;""),"Error: Clear preferred channel",IF(AND(F28="Contact Allowed",COUNTIF(I28:L28,"Preferred")&lt;&gt;1),"Error: Exactly one channel must be Preferred",IF(AND(F28&lt;&gt;"Contact Allowed",COUNTIF(I28:L28,"Preferred")&gt;0),"Error: Preferred channel not allowed",IF(AND(G28="Email",I28&lt;&gt;"Preferred"),"Error: Email status mismatch",IF(AND(G28="Text Message",J28&lt;&gt;"Preferred"),"Error: Text status mismatch",IF(AND(G28="Phone Call",K28&lt;&gt;"Preferred"),"Error: Phone status mismatch",IF(AND(G28="Portal Mail",L28&lt;&gt;"Preferred"),"Error: Portal status mismatch",IF(AND(H28&lt;&gt;"",H28=G28),"Error: Backup matches preferred",IF(AND(H28="Email",I28&lt;&gt;"Allowed"),"Error: Email backup is not Allowed",IF(AND(H28="Text Message",J28&lt;&gt;"Allowed"),"Error: Text backup is not Allowed",IF(AND(H28="Phone Call",K28&lt;&gt;"Allowed"),"Error: Phone backup is not Allowed",IF(AND(H28="Portal Mail",L28&lt;&gt;"Allowed"),"Error: Portal backup is not Allowed",IF(AND(F28="Do Not Contact",COUNTIF(I28:L28,"Do Not Use")&lt;&gt;4),"Error: All channels must be Do Not Use",IF(AND(F28="Contact Allowed",Q28=""),"Error: Confirmation date required","OK"))))))))))))))))))))))</f>
        <v/>
      </c>
      <c r="Y28" s="20">
        <f>IF(A28="","",IF(OR(X28&lt;&gt;"OK",W28="Overdue",W28="Due Soon",F28="Temporary Hold",F28="Do Not Contact"),"Yes","No"))</f>
        <v/>
      </c>
    </row>
    <row r="29">
      <c r="A29" s="16" t="n"/>
      <c r="B29" s="17" t="n"/>
      <c r="C29" s="17" t="n"/>
      <c r="D29" s="17" t="n"/>
      <c r="E29" s="16" t="n"/>
      <c r="F29" s="16" t="n"/>
      <c r="G29" s="16" t="n"/>
      <c r="H29" s="16" t="n"/>
      <c r="I29" s="16" t="n"/>
      <c r="J29" s="16" t="n"/>
      <c r="K29" s="16" t="n"/>
      <c r="L29" s="16" t="n"/>
      <c r="M29" s="17" t="n"/>
      <c r="N29" s="16" t="n"/>
      <c r="O29" s="16" t="n"/>
      <c r="P29" s="18" t="n"/>
      <c r="Q29" s="18" t="n"/>
      <c r="R29" s="19">
        <f>IF(A29="","",IF(Q29="","",Q29+'Lists &amp; Settings'!$B$2))</f>
        <v/>
      </c>
      <c r="S29" s="16" t="n"/>
      <c r="T29" s="16" t="n"/>
      <c r="U29" s="17" t="n"/>
      <c r="V29" s="18" t="n"/>
      <c r="W29" s="20">
        <f>IF(A29="","",IF(R29="","Not Scheduled",IF(R29&lt;TODAY(),"Overdue",IF(R29&lt;=TODAY()+'Lists &amp; Settings'!$B$3,"Due Soon","Current"))))</f>
        <v/>
      </c>
      <c r="X29" s="21">
        <f>IF(A29="","",IF(OR(B29="",C29="",E29="",F29="",O29="",P29="",S29="",T29="",V29=""),"Error: Missing required field",IF(COUNTIF($A$5:$A$154,A29)&gt;1,"Error: Duplicate student reference ID",IF(P29&gt;TODAY(),"Error: Future effective date",IF(Q29&gt;TODAY(),"Error: Future confirmation date",IF(V29&gt;TODAY(),"Error: Future update date",IF(AND(M29&lt;&gt;"",N29=""),"Error: Time zone required",IF(AND(F29="Contact Allowed",G29=""),"Error: Preferred channel required",IF(AND(F29&lt;&gt;"Contact Allowed",G29&lt;&gt;""),"Error: Clear preferred channel",IF(AND(F29="Contact Allowed",COUNTIF(I29:L29,"Preferred")&lt;&gt;1),"Error: Exactly one channel must be Preferred",IF(AND(F29&lt;&gt;"Contact Allowed",COUNTIF(I29:L29,"Preferred")&gt;0),"Error: Preferred channel not allowed",IF(AND(G29="Email",I29&lt;&gt;"Preferred"),"Error: Email status mismatch",IF(AND(G29="Text Message",J29&lt;&gt;"Preferred"),"Error: Text status mismatch",IF(AND(G29="Phone Call",K29&lt;&gt;"Preferred"),"Error: Phone status mismatch",IF(AND(G29="Portal Mail",L29&lt;&gt;"Preferred"),"Error: Portal status mismatch",IF(AND(H29&lt;&gt;"",H29=G29),"Error: Backup matches preferred",IF(AND(H29="Email",I29&lt;&gt;"Allowed"),"Error: Email backup is not Allowed",IF(AND(H29="Text Message",J29&lt;&gt;"Allowed"),"Error: Text backup is not Allowed",IF(AND(H29="Phone Call",K29&lt;&gt;"Allowed"),"Error: Phone backup is not Allowed",IF(AND(H29="Portal Mail",L29&lt;&gt;"Allowed"),"Error: Portal backup is not Allowed",IF(AND(F29="Do Not Contact",COUNTIF(I29:L29,"Do Not Use")&lt;&gt;4),"Error: All channels must be Do Not Use",IF(AND(F29="Contact Allowed",Q29=""),"Error: Confirmation date required","OK"))))))))))))))))))))))</f>
        <v/>
      </c>
      <c r="Y29" s="20">
        <f>IF(A29="","",IF(OR(X29&lt;&gt;"OK",W29="Overdue",W29="Due Soon",F29="Temporary Hold",F29="Do Not Contact"),"Yes","No"))</f>
        <v/>
      </c>
    </row>
    <row r="30">
      <c r="A30" s="16" t="n"/>
      <c r="B30" s="17" t="n"/>
      <c r="C30" s="17" t="n"/>
      <c r="D30" s="17" t="n"/>
      <c r="E30" s="16" t="n"/>
      <c r="F30" s="16" t="n"/>
      <c r="G30" s="16" t="n"/>
      <c r="H30" s="16" t="n"/>
      <c r="I30" s="16" t="n"/>
      <c r="J30" s="16" t="n"/>
      <c r="K30" s="16" t="n"/>
      <c r="L30" s="16" t="n"/>
      <c r="M30" s="17" t="n"/>
      <c r="N30" s="16" t="n"/>
      <c r="O30" s="16" t="n"/>
      <c r="P30" s="18" t="n"/>
      <c r="Q30" s="18" t="n"/>
      <c r="R30" s="19">
        <f>IF(A30="","",IF(Q30="","",Q30+'Lists &amp; Settings'!$B$2))</f>
        <v/>
      </c>
      <c r="S30" s="16" t="n"/>
      <c r="T30" s="16" t="n"/>
      <c r="U30" s="17" t="n"/>
      <c r="V30" s="18" t="n"/>
      <c r="W30" s="20">
        <f>IF(A30="","",IF(R30="","Not Scheduled",IF(R30&lt;TODAY(),"Overdue",IF(R30&lt;=TODAY()+'Lists &amp; Settings'!$B$3,"Due Soon","Current"))))</f>
        <v/>
      </c>
      <c r="X30" s="21">
        <f>IF(A30="","",IF(OR(B30="",C30="",E30="",F30="",O30="",P30="",S30="",T30="",V30=""),"Error: Missing required field",IF(COUNTIF($A$5:$A$154,A30)&gt;1,"Error: Duplicate student reference ID",IF(P30&gt;TODAY(),"Error: Future effective date",IF(Q30&gt;TODAY(),"Error: Future confirmation date",IF(V30&gt;TODAY(),"Error: Future update date",IF(AND(M30&lt;&gt;"",N30=""),"Error: Time zone required",IF(AND(F30="Contact Allowed",G30=""),"Error: Preferred channel required",IF(AND(F30&lt;&gt;"Contact Allowed",G30&lt;&gt;""),"Error: Clear preferred channel",IF(AND(F30="Contact Allowed",COUNTIF(I30:L30,"Preferred")&lt;&gt;1),"Error: Exactly one channel must be Preferred",IF(AND(F30&lt;&gt;"Contact Allowed",COUNTIF(I30:L30,"Preferred")&gt;0),"Error: Preferred channel not allowed",IF(AND(G30="Email",I30&lt;&gt;"Preferred"),"Error: Email status mismatch",IF(AND(G30="Text Message",J30&lt;&gt;"Preferred"),"Error: Text status mismatch",IF(AND(G30="Phone Call",K30&lt;&gt;"Preferred"),"Error: Phone status mismatch",IF(AND(G30="Portal Mail",L30&lt;&gt;"Preferred"),"Error: Portal status mismatch",IF(AND(H30&lt;&gt;"",H30=G30),"Error: Backup matches preferred",IF(AND(H30="Email",I30&lt;&gt;"Allowed"),"Error: Email backup is not Allowed",IF(AND(H30="Text Message",J30&lt;&gt;"Allowed"),"Error: Text backup is not Allowed",IF(AND(H30="Phone Call",K30&lt;&gt;"Allowed"),"Error: Phone backup is not Allowed",IF(AND(H30="Portal Mail",L30&lt;&gt;"Allowed"),"Error: Portal backup is not Allowed",IF(AND(F30="Do Not Contact",COUNTIF(I30:L30,"Do Not Use")&lt;&gt;4),"Error: All channels must be Do Not Use",IF(AND(F30="Contact Allowed",Q30=""),"Error: Confirmation date required","OK"))))))))))))))))))))))</f>
        <v/>
      </c>
      <c r="Y30" s="20">
        <f>IF(A30="","",IF(OR(X30&lt;&gt;"OK",W30="Overdue",W30="Due Soon",F30="Temporary Hold",F30="Do Not Contact"),"Yes","No"))</f>
        <v/>
      </c>
    </row>
    <row r="31">
      <c r="A31" s="16" t="n"/>
      <c r="B31" s="17" t="n"/>
      <c r="C31" s="17" t="n"/>
      <c r="D31" s="17" t="n"/>
      <c r="E31" s="16" t="n"/>
      <c r="F31" s="16" t="n"/>
      <c r="G31" s="16" t="n"/>
      <c r="H31" s="16" t="n"/>
      <c r="I31" s="16" t="n"/>
      <c r="J31" s="16" t="n"/>
      <c r="K31" s="16" t="n"/>
      <c r="L31" s="16" t="n"/>
      <c r="M31" s="17" t="n"/>
      <c r="N31" s="16" t="n"/>
      <c r="O31" s="16" t="n"/>
      <c r="P31" s="18" t="n"/>
      <c r="Q31" s="18" t="n"/>
      <c r="R31" s="19">
        <f>IF(A31="","",IF(Q31="","",Q31+'Lists &amp; Settings'!$B$2))</f>
        <v/>
      </c>
      <c r="S31" s="16" t="n"/>
      <c r="T31" s="16" t="n"/>
      <c r="U31" s="17" t="n"/>
      <c r="V31" s="18" t="n"/>
      <c r="W31" s="20">
        <f>IF(A31="","",IF(R31="","Not Scheduled",IF(R31&lt;TODAY(),"Overdue",IF(R31&lt;=TODAY()+'Lists &amp; Settings'!$B$3,"Due Soon","Current"))))</f>
        <v/>
      </c>
      <c r="X31" s="21">
        <f>IF(A31="","",IF(OR(B31="",C31="",E31="",F31="",O31="",P31="",S31="",T31="",V31=""),"Error: Missing required field",IF(COUNTIF($A$5:$A$154,A31)&gt;1,"Error: Duplicate student reference ID",IF(P31&gt;TODAY(),"Error: Future effective date",IF(Q31&gt;TODAY(),"Error: Future confirmation date",IF(V31&gt;TODAY(),"Error: Future update date",IF(AND(M31&lt;&gt;"",N31=""),"Error: Time zone required",IF(AND(F31="Contact Allowed",G31=""),"Error: Preferred channel required",IF(AND(F31&lt;&gt;"Contact Allowed",G31&lt;&gt;""),"Error: Clear preferred channel",IF(AND(F31="Contact Allowed",COUNTIF(I31:L31,"Preferred")&lt;&gt;1),"Error: Exactly one channel must be Preferred",IF(AND(F31&lt;&gt;"Contact Allowed",COUNTIF(I31:L31,"Preferred")&gt;0),"Error: Preferred channel not allowed",IF(AND(G31="Email",I31&lt;&gt;"Preferred"),"Error: Email status mismatch",IF(AND(G31="Text Message",J31&lt;&gt;"Preferred"),"Error: Text status mismatch",IF(AND(G31="Phone Call",K31&lt;&gt;"Preferred"),"Error: Phone status mismatch",IF(AND(G31="Portal Mail",L31&lt;&gt;"Preferred"),"Error: Portal status mismatch",IF(AND(H31&lt;&gt;"",H31=G31),"Error: Backup matches preferred",IF(AND(H31="Email",I31&lt;&gt;"Allowed"),"Error: Email backup is not Allowed",IF(AND(H31="Text Message",J31&lt;&gt;"Allowed"),"Error: Text backup is not Allowed",IF(AND(H31="Phone Call",K31&lt;&gt;"Allowed"),"Error: Phone backup is not Allowed",IF(AND(H31="Portal Mail",L31&lt;&gt;"Allowed"),"Error: Portal backup is not Allowed",IF(AND(F31="Do Not Contact",COUNTIF(I31:L31,"Do Not Use")&lt;&gt;4),"Error: All channels must be Do Not Use",IF(AND(F31="Contact Allowed",Q31=""),"Error: Confirmation date required","OK"))))))))))))))))))))))</f>
        <v/>
      </c>
      <c r="Y31" s="20">
        <f>IF(A31="","",IF(OR(X31&lt;&gt;"OK",W31="Overdue",W31="Due Soon",F31="Temporary Hold",F31="Do Not Contact"),"Yes","No"))</f>
        <v/>
      </c>
    </row>
    <row r="32">
      <c r="A32" s="16" t="n"/>
      <c r="B32" s="17" t="n"/>
      <c r="C32" s="17" t="n"/>
      <c r="D32" s="17" t="n"/>
      <c r="E32" s="16" t="n"/>
      <c r="F32" s="16" t="n"/>
      <c r="G32" s="16" t="n"/>
      <c r="H32" s="16" t="n"/>
      <c r="I32" s="16" t="n"/>
      <c r="J32" s="16" t="n"/>
      <c r="K32" s="16" t="n"/>
      <c r="L32" s="16" t="n"/>
      <c r="M32" s="17" t="n"/>
      <c r="N32" s="16" t="n"/>
      <c r="O32" s="16" t="n"/>
      <c r="P32" s="18" t="n"/>
      <c r="Q32" s="18" t="n"/>
      <c r="R32" s="19">
        <f>IF(A32="","",IF(Q32="","",Q32+'Lists &amp; Settings'!$B$2))</f>
        <v/>
      </c>
      <c r="S32" s="16" t="n"/>
      <c r="T32" s="16" t="n"/>
      <c r="U32" s="17" t="n"/>
      <c r="V32" s="18" t="n"/>
      <c r="W32" s="20">
        <f>IF(A32="","",IF(R32="","Not Scheduled",IF(R32&lt;TODAY(),"Overdue",IF(R32&lt;=TODAY()+'Lists &amp; Settings'!$B$3,"Due Soon","Current"))))</f>
        <v/>
      </c>
      <c r="X32" s="21">
        <f>IF(A32="","",IF(OR(B32="",C32="",E32="",F32="",O32="",P32="",S32="",T32="",V32=""),"Error: Missing required field",IF(COUNTIF($A$5:$A$154,A32)&gt;1,"Error: Duplicate student reference ID",IF(P32&gt;TODAY(),"Error: Future effective date",IF(Q32&gt;TODAY(),"Error: Future confirmation date",IF(V32&gt;TODAY(),"Error: Future update date",IF(AND(M32&lt;&gt;"",N32=""),"Error: Time zone required",IF(AND(F32="Contact Allowed",G32=""),"Error: Preferred channel required",IF(AND(F32&lt;&gt;"Contact Allowed",G32&lt;&gt;""),"Error: Clear preferred channel",IF(AND(F32="Contact Allowed",COUNTIF(I32:L32,"Preferred")&lt;&gt;1),"Error: Exactly one channel must be Preferred",IF(AND(F32&lt;&gt;"Contact Allowed",COUNTIF(I32:L32,"Preferred")&gt;0),"Error: Preferred channel not allowed",IF(AND(G32="Email",I32&lt;&gt;"Preferred"),"Error: Email status mismatch",IF(AND(G32="Text Message",J32&lt;&gt;"Preferred"),"Error: Text status mismatch",IF(AND(G32="Phone Call",K32&lt;&gt;"Preferred"),"Error: Phone status mismatch",IF(AND(G32="Portal Mail",L32&lt;&gt;"Preferred"),"Error: Portal status mismatch",IF(AND(H32&lt;&gt;"",H32=G32),"Error: Backup matches preferred",IF(AND(H32="Email",I32&lt;&gt;"Allowed"),"Error: Email backup is not Allowed",IF(AND(H32="Text Message",J32&lt;&gt;"Allowed"),"Error: Text backup is not Allowed",IF(AND(H32="Phone Call",K32&lt;&gt;"Allowed"),"Error: Phone backup is not Allowed",IF(AND(H32="Portal Mail",L32&lt;&gt;"Allowed"),"Error: Portal backup is not Allowed",IF(AND(F32="Do Not Contact",COUNTIF(I32:L32,"Do Not Use")&lt;&gt;4),"Error: All channels must be Do Not Use",IF(AND(F32="Contact Allowed",Q32=""),"Error: Confirmation date required","OK"))))))))))))))))))))))</f>
        <v/>
      </c>
      <c r="Y32" s="20">
        <f>IF(A32="","",IF(OR(X32&lt;&gt;"OK",W32="Overdue",W32="Due Soon",F32="Temporary Hold",F32="Do Not Contact"),"Yes","No"))</f>
        <v/>
      </c>
    </row>
    <row r="33">
      <c r="A33" s="16" t="n"/>
      <c r="B33" s="17" t="n"/>
      <c r="C33" s="17" t="n"/>
      <c r="D33" s="17" t="n"/>
      <c r="E33" s="16" t="n"/>
      <c r="F33" s="16" t="n"/>
      <c r="G33" s="16" t="n"/>
      <c r="H33" s="16" t="n"/>
      <c r="I33" s="16" t="n"/>
      <c r="J33" s="16" t="n"/>
      <c r="K33" s="16" t="n"/>
      <c r="L33" s="16" t="n"/>
      <c r="M33" s="17" t="n"/>
      <c r="N33" s="16" t="n"/>
      <c r="O33" s="16" t="n"/>
      <c r="P33" s="18" t="n"/>
      <c r="Q33" s="18" t="n"/>
      <c r="R33" s="19">
        <f>IF(A33="","",IF(Q33="","",Q33+'Lists &amp; Settings'!$B$2))</f>
        <v/>
      </c>
      <c r="S33" s="16" t="n"/>
      <c r="T33" s="16" t="n"/>
      <c r="U33" s="17" t="n"/>
      <c r="V33" s="18" t="n"/>
      <c r="W33" s="20">
        <f>IF(A33="","",IF(R33="","Not Scheduled",IF(R33&lt;TODAY(),"Overdue",IF(R33&lt;=TODAY()+'Lists &amp; Settings'!$B$3,"Due Soon","Current"))))</f>
        <v/>
      </c>
      <c r="X33" s="21">
        <f>IF(A33="","",IF(OR(B33="",C33="",E33="",F33="",O33="",P33="",S33="",T33="",V33=""),"Error: Missing required field",IF(COUNTIF($A$5:$A$154,A33)&gt;1,"Error: Duplicate student reference ID",IF(P33&gt;TODAY(),"Error: Future effective date",IF(Q33&gt;TODAY(),"Error: Future confirmation date",IF(V33&gt;TODAY(),"Error: Future update date",IF(AND(M33&lt;&gt;"",N33=""),"Error: Time zone required",IF(AND(F33="Contact Allowed",G33=""),"Error: Preferred channel required",IF(AND(F33&lt;&gt;"Contact Allowed",G33&lt;&gt;""),"Error: Clear preferred channel",IF(AND(F33="Contact Allowed",COUNTIF(I33:L33,"Preferred")&lt;&gt;1),"Error: Exactly one channel must be Preferred",IF(AND(F33&lt;&gt;"Contact Allowed",COUNTIF(I33:L33,"Preferred")&gt;0),"Error: Preferred channel not allowed",IF(AND(G33="Email",I33&lt;&gt;"Preferred"),"Error: Email status mismatch",IF(AND(G33="Text Message",J33&lt;&gt;"Preferred"),"Error: Text status mismatch",IF(AND(G33="Phone Call",K33&lt;&gt;"Preferred"),"Error: Phone status mismatch",IF(AND(G33="Portal Mail",L33&lt;&gt;"Preferred"),"Error: Portal status mismatch",IF(AND(H33&lt;&gt;"",H33=G33),"Error: Backup matches preferred",IF(AND(H33="Email",I33&lt;&gt;"Allowed"),"Error: Email backup is not Allowed",IF(AND(H33="Text Message",J33&lt;&gt;"Allowed"),"Error: Text backup is not Allowed",IF(AND(H33="Phone Call",K33&lt;&gt;"Allowed"),"Error: Phone backup is not Allowed",IF(AND(H33="Portal Mail",L33&lt;&gt;"Allowed"),"Error: Portal backup is not Allowed",IF(AND(F33="Do Not Contact",COUNTIF(I33:L33,"Do Not Use")&lt;&gt;4),"Error: All channels must be Do Not Use",IF(AND(F33="Contact Allowed",Q33=""),"Error: Confirmation date required","OK"))))))))))))))))))))))</f>
        <v/>
      </c>
      <c r="Y33" s="20">
        <f>IF(A33="","",IF(OR(X33&lt;&gt;"OK",W33="Overdue",W33="Due Soon",F33="Temporary Hold",F33="Do Not Contact"),"Yes","No"))</f>
        <v/>
      </c>
    </row>
    <row r="34">
      <c r="A34" s="16" t="n"/>
      <c r="B34" s="17" t="n"/>
      <c r="C34" s="17" t="n"/>
      <c r="D34" s="17" t="n"/>
      <c r="E34" s="16" t="n"/>
      <c r="F34" s="16" t="n"/>
      <c r="G34" s="16" t="n"/>
      <c r="H34" s="16" t="n"/>
      <c r="I34" s="16" t="n"/>
      <c r="J34" s="16" t="n"/>
      <c r="K34" s="16" t="n"/>
      <c r="L34" s="16" t="n"/>
      <c r="M34" s="17" t="n"/>
      <c r="N34" s="16" t="n"/>
      <c r="O34" s="16" t="n"/>
      <c r="P34" s="18" t="n"/>
      <c r="Q34" s="18" t="n"/>
      <c r="R34" s="19">
        <f>IF(A34="","",IF(Q34="","",Q34+'Lists &amp; Settings'!$B$2))</f>
        <v/>
      </c>
      <c r="S34" s="16" t="n"/>
      <c r="T34" s="16" t="n"/>
      <c r="U34" s="17" t="n"/>
      <c r="V34" s="18" t="n"/>
      <c r="W34" s="20">
        <f>IF(A34="","",IF(R34="","Not Scheduled",IF(R34&lt;TODAY(),"Overdue",IF(R34&lt;=TODAY()+'Lists &amp; Settings'!$B$3,"Due Soon","Current"))))</f>
        <v/>
      </c>
      <c r="X34" s="21">
        <f>IF(A34="","",IF(OR(B34="",C34="",E34="",F34="",O34="",P34="",S34="",T34="",V34=""),"Error: Missing required field",IF(COUNTIF($A$5:$A$154,A34)&gt;1,"Error: Duplicate student reference ID",IF(P34&gt;TODAY(),"Error: Future effective date",IF(Q34&gt;TODAY(),"Error: Future confirmation date",IF(V34&gt;TODAY(),"Error: Future update date",IF(AND(M34&lt;&gt;"",N34=""),"Error: Time zone required",IF(AND(F34="Contact Allowed",G34=""),"Error: Preferred channel required",IF(AND(F34&lt;&gt;"Contact Allowed",G34&lt;&gt;""),"Error: Clear preferred channel",IF(AND(F34="Contact Allowed",COUNTIF(I34:L34,"Preferred")&lt;&gt;1),"Error: Exactly one channel must be Preferred",IF(AND(F34&lt;&gt;"Contact Allowed",COUNTIF(I34:L34,"Preferred")&gt;0),"Error: Preferred channel not allowed",IF(AND(G34="Email",I34&lt;&gt;"Preferred"),"Error: Email status mismatch",IF(AND(G34="Text Message",J34&lt;&gt;"Preferred"),"Error: Text status mismatch",IF(AND(G34="Phone Call",K34&lt;&gt;"Preferred"),"Error: Phone status mismatch",IF(AND(G34="Portal Mail",L34&lt;&gt;"Preferred"),"Error: Portal status mismatch",IF(AND(H34&lt;&gt;"",H34=G34),"Error: Backup matches preferred",IF(AND(H34="Email",I34&lt;&gt;"Allowed"),"Error: Email backup is not Allowed",IF(AND(H34="Text Message",J34&lt;&gt;"Allowed"),"Error: Text backup is not Allowed",IF(AND(H34="Phone Call",K34&lt;&gt;"Allowed"),"Error: Phone backup is not Allowed",IF(AND(H34="Portal Mail",L34&lt;&gt;"Allowed"),"Error: Portal backup is not Allowed",IF(AND(F34="Do Not Contact",COUNTIF(I34:L34,"Do Not Use")&lt;&gt;4),"Error: All channels must be Do Not Use",IF(AND(F34="Contact Allowed",Q34=""),"Error: Confirmation date required","OK"))))))))))))))))))))))</f>
        <v/>
      </c>
      <c r="Y34" s="20">
        <f>IF(A34="","",IF(OR(X34&lt;&gt;"OK",W34="Overdue",W34="Due Soon",F34="Temporary Hold",F34="Do Not Contact"),"Yes","No"))</f>
        <v/>
      </c>
    </row>
    <row r="35">
      <c r="A35" s="16" t="n"/>
      <c r="B35" s="17" t="n"/>
      <c r="C35" s="17" t="n"/>
      <c r="D35" s="17" t="n"/>
      <c r="E35" s="16" t="n"/>
      <c r="F35" s="16" t="n"/>
      <c r="G35" s="16" t="n"/>
      <c r="H35" s="16" t="n"/>
      <c r="I35" s="16" t="n"/>
      <c r="J35" s="16" t="n"/>
      <c r="K35" s="16" t="n"/>
      <c r="L35" s="16" t="n"/>
      <c r="M35" s="17" t="n"/>
      <c r="N35" s="16" t="n"/>
      <c r="O35" s="16" t="n"/>
      <c r="P35" s="18" t="n"/>
      <c r="Q35" s="18" t="n"/>
      <c r="R35" s="19">
        <f>IF(A35="","",IF(Q35="","",Q35+'Lists &amp; Settings'!$B$2))</f>
        <v/>
      </c>
      <c r="S35" s="16" t="n"/>
      <c r="T35" s="16" t="n"/>
      <c r="U35" s="17" t="n"/>
      <c r="V35" s="18" t="n"/>
      <c r="W35" s="20">
        <f>IF(A35="","",IF(R35="","Not Scheduled",IF(R35&lt;TODAY(),"Overdue",IF(R35&lt;=TODAY()+'Lists &amp; Settings'!$B$3,"Due Soon","Current"))))</f>
        <v/>
      </c>
      <c r="X35" s="21">
        <f>IF(A35="","",IF(OR(B35="",C35="",E35="",F35="",O35="",P35="",S35="",T35="",V35=""),"Error: Missing required field",IF(COUNTIF($A$5:$A$154,A35)&gt;1,"Error: Duplicate student reference ID",IF(P35&gt;TODAY(),"Error: Future effective date",IF(Q35&gt;TODAY(),"Error: Future confirmation date",IF(V35&gt;TODAY(),"Error: Future update date",IF(AND(M35&lt;&gt;"",N35=""),"Error: Time zone required",IF(AND(F35="Contact Allowed",G35=""),"Error: Preferred channel required",IF(AND(F35&lt;&gt;"Contact Allowed",G35&lt;&gt;""),"Error: Clear preferred channel",IF(AND(F35="Contact Allowed",COUNTIF(I35:L35,"Preferred")&lt;&gt;1),"Error: Exactly one channel must be Preferred",IF(AND(F35&lt;&gt;"Contact Allowed",COUNTIF(I35:L35,"Preferred")&gt;0),"Error: Preferred channel not allowed",IF(AND(G35="Email",I35&lt;&gt;"Preferred"),"Error: Email status mismatch",IF(AND(G35="Text Message",J35&lt;&gt;"Preferred"),"Error: Text status mismatch",IF(AND(G35="Phone Call",K35&lt;&gt;"Preferred"),"Error: Phone status mismatch",IF(AND(G35="Portal Mail",L35&lt;&gt;"Preferred"),"Error: Portal status mismatch",IF(AND(H35&lt;&gt;"",H35=G35),"Error: Backup matches preferred",IF(AND(H35="Email",I35&lt;&gt;"Allowed"),"Error: Email backup is not Allowed",IF(AND(H35="Text Message",J35&lt;&gt;"Allowed"),"Error: Text backup is not Allowed",IF(AND(H35="Phone Call",K35&lt;&gt;"Allowed"),"Error: Phone backup is not Allowed",IF(AND(H35="Portal Mail",L35&lt;&gt;"Allowed"),"Error: Portal backup is not Allowed",IF(AND(F35="Do Not Contact",COUNTIF(I35:L35,"Do Not Use")&lt;&gt;4),"Error: All channels must be Do Not Use",IF(AND(F35="Contact Allowed",Q35=""),"Error: Confirmation date required","OK"))))))))))))))))))))))</f>
        <v/>
      </c>
      <c r="Y35" s="20">
        <f>IF(A35="","",IF(OR(X35&lt;&gt;"OK",W35="Overdue",W35="Due Soon",F35="Temporary Hold",F35="Do Not Contact"),"Yes","No"))</f>
        <v/>
      </c>
    </row>
    <row r="36">
      <c r="A36" s="16" t="n"/>
      <c r="B36" s="17" t="n"/>
      <c r="C36" s="17" t="n"/>
      <c r="D36" s="17" t="n"/>
      <c r="E36" s="16" t="n"/>
      <c r="F36" s="16" t="n"/>
      <c r="G36" s="16" t="n"/>
      <c r="H36" s="16" t="n"/>
      <c r="I36" s="16" t="n"/>
      <c r="J36" s="16" t="n"/>
      <c r="K36" s="16" t="n"/>
      <c r="L36" s="16" t="n"/>
      <c r="M36" s="17" t="n"/>
      <c r="N36" s="16" t="n"/>
      <c r="O36" s="16" t="n"/>
      <c r="P36" s="18" t="n"/>
      <c r="Q36" s="18" t="n"/>
      <c r="R36" s="19">
        <f>IF(A36="","",IF(Q36="","",Q36+'Lists &amp; Settings'!$B$2))</f>
        <v/>
      </c>
      <c r="S36" s="16" t="n"/>
      <c r="T36" s="16" t="n"/>
      <c r="U36" s="17" t="n"/>
      <c r="V36" s="18" t="n"/>
      <c r="W36" s="20">
        <f>IF(A36="","",IF(R36="","Not Scheduled",IF(R36&lt;TODAY(),"Overdue",IF(R36&lt;=TODAY()+'Lists &amp; Settings'!$B$3,"Due Soon","Current"))))</f>
        <v/>
      </c>
      <c r="X36" s="21">
        <f>IF(A36="","",IF(OR(B36="",C36="",E36="",F36="",O36="",P36="",S36="",T36="",V36=""),"Error: Missing required field",IF(COUNTIF($A$5:$A$154,A36)&gt;1,"Error: Duplicate student reference ID",IF(P36&gt;TODAY(),"Error: Future effective date",IF(Q36&gt;TODAY(),"Error: Future confirmation date",IF(V36&gt;TODAY(),"Error: Future update date",IF(AND(M36&lt;&gt;"",N36=""),"Error: Time zone required",IF(AND(F36="Contact Allowed",G36=""),"Error: Preferred channel required",IF(AND(F36&lt;&gt;"Contact Allowed",G36&lt;&gt;""),"Error: Clear preferred channel",IF(AND(F36="Contact Allowed",COUNTIF(I36:L36,"Preferred")&lt;&gt;1),"Error: Exactly one channel must be Preferred",IF(AND(F36&lt;&gt;"Contact Allowed",COUNTIF(I36:L36,"Preferred")&gt;0),"Error: Preferred channel not allowed",IF(AND(G36="Email",I36&lt;&gt;"Preferred"),"Error: Email status mismatch",IF(AND(G36="Text Message",J36&lt;&gt;"Preferred"),"Error: Text status mismatch",IF(AND(G36="Phone Call",K36&lt;&gt;"Preferred"),"Error: Phone status mismatch",IF(AND(G36="Portal Mail",L36&lt;&gt;"Preferred"),"Error: Portal status mismatch",IF(AND(H36&lt;&gt;"",H36=G36),"Error: Backup matches preferred",IF(AND(H36="Email",I36&lt;&gt;"Allowed"),"Error: Email backup is not Allowed",IF(AND(H36="Text Message",J36&lt;&gt;"Allowed"),"Error: Text backup is not Allowed",IF(AND(H36="Phone Call",K36&lt;&gt;"Allowed"),"Error: Phone backup is not Allowed",IF(AND(H36="Portal Mail",L36&lt;&gt;"Allowed"),"Error: Portal backup is not Allowed",IF(AND(F36="Do Not Contact",COUNTIF(I36:L36,"Do Not Use")&lt;&gt;4),"Error: All channels must be Do Not Use",IF(AND(F36="Contact Allowed",Q36=""),"Error: Confirmation date required","OK"))))))))))))))))))))))</f>
        <v/>
      </c>
      <c r="Y36" s="20">
        <f>IF(A36="","",IF(OR(X36&lt;&gt;"OK",W36="Overdue",W36="Due Soon",F36="Temporary Hold",F36="Do Not Contact"),"Yes","No"))</f>
        <v/>
      </c>
    </row>
    <row r="37">
      <c r="A37" s="16" t="n"/>
      <c r="B37" s="17" t="n"/>
      <c r="C37" s="17" t="n"/>
      <c r="D37" s="17" t="n"/>
      <c r="E37" s="16" t="n"/>
      <c r="F37" s="16" t="n"/>
      <c r="G37" s="16" t="n"/>
      <c r="H37" s="16" t="n"/>
      <c r="I37" s="16" t="n"/>
      <c r="J37" s="16" t="n"/>
      <c r="K37" s="16" t="n"/>
      <c r="L37" s="16" t="n"/>
      <c r="M37" s="17" t="n"/>
      <c r="N37" s="16" t="n"/>
      <c r="O37" s="16" t="n"/>
      <c r="P37" s="18" t="n"/>
      <c r="Q37" s="18" t="n"/>
      <c r="R37" s="19">
        <f>IF(A37="","",IF(Q37="","",Q37+'Lists &amp; Settings'!$B$2))</f>
        <v/>
      </c>
      <c r="S37" s="16" t="n"/>
      <c r="T37" s="16" t="n"/>
      <c r="U37" s="17" t="n"/>
      <c r="V37" s="18" t="n"/>
      <c r="W37" s="20">
        <f>IF(A37="","",IF(R37="","Not Scheduled",IF(R37&lt;TODAY(),"Overdue",IF(R37&lt;=TODAY()+'Lists &amp; Settings'!$B$3,"Due Soon","Current"))))</f>
        <v/>
      </c>
      <c r="X37" s="21">
        <f>IF(A37="","",IF(OR(B37="",C37="",E37="",F37="",O37="",P37="",S37="",T37="",V37=""),"Error: Missing required field",IF(COUNTIF($A$5:$A$154,A37)&gt;1,"Error: Duplicate student reference ID",IF(P37&gt;TODAY(),"Error: Future effective date",IF(Q37&gt;TODAY(),"Error: Future confirmation date",IF(V37&gt;TODAY(),"Error: Future update date",IF(AND(M37&lt;&gt;"",N37=""),"Error: Time zone required",IF(AND(F37="Contact Allowed",G37=""),"Error: Preferred channel required",IF(AND(F37&lt;&gt;"Contact Allowed",G37&lt;&gt;""),"Error: Clear preferred channel",IF(AND(F37="Contact Allowed",COUNTIF(I37:L37,"Preferred")&lt;&gt;1),"Error: Exactly one channel must be Preferred",IF(AND(F37&lt;&gt;"Contact Allowed",COUNTIF(I37:L37,"Preferred")&gt;0),"Error: Preferred channel not allowed",IF(AND(G37="Email",I37&lt;&gt;"Preferred"),"Error: Email status mismatch",IF(AND(G37="Text Message",J37&lt;&gt;"Preferred"),"Error: Text status mismatch",IF(AND(G37="Phone Call",K37&lt;&gt;"Preferred"),"Error: Phone status mismatch",IF(AND(G37="Portal Mail",L37&lt;&gt;"Preferred"),"Error: Portal status mismatch",IF(AND(H37&lt;&gt;"",H37=G37),"Error: Backup matches preferred",IF(AND(H37="Email",I37&lt;&gt;"Allowed"),"Error: Email backup is not Allowed",IF(AND(H37="Text Message",J37&lt;&gt;"Allowed"),"Error: Text backup is not Allowed",IF(AND(H37="Phone Call",K37&lt;&gt;"Allowed"),"Error: Phone backup is not Allowed",IF(AND(H37="Portal Mail",L37&lt;&gt;"Allowed"),"Error: Portal backup is not Allowed",IF(AND(F37="Do Not Contact",COUNTIF(I37:L37,"Do Not Use")&lt;&gt;4),"Error: All channels must be Do Not Use",IF(AND(F37="Contact Allowed",Q37=""),"Error: Confirmation date required","OK"))))))))))))))))))))))</f>
        <v/>
      </c>
      <c r="Y37" s="20">
        <f>IF(A37="","",IF(OR(X37&lt;&gt;"OK",W37="Overdue",W37="Due Soon",F37="Temporary Hold",F37="Do Not Contact"),"Yes","No"))</f>
        <v/>
      </c>
    </row>
    <row r="38">
      <c r="A38" s="16" t="n"/>
      <c r="B38" s="17" t="n"/>
      <c r="C38" s="17" t="n"/>
      <c r="D38" s="17" t="n"/>
      <c r="E38" s="16" t="n"/>
      <c r="F38" s="16" t="n"/>
      <c r="G38" s="16" t="n"/>
      <c r="H38" s="16" t="n"/>
      <c r="I38" s="16" t="n"/>
      <c r="J38" s="16" t="n"/>
      <c r="K38" s="16" t="n"/>
      <c r="L38" s="16" t="n"/>
      <c r="M38" s="17" t="n"/>
      <c r="N38" s="16" t="n"/>
      <c r="O38" s="16" t="n"/>
      <c r="P38" s="18" t="n"/>
      <c r="Q38" s="18" t="n"/>
      <c r="R38" s="19">
        <f>IF(A38="","",IF(Q38="","",Q38+'Lists &amp; Settings'!$B$2))</f>
        <v/>
      </c>
      <c r="S38" s="16" t="n"/>
      <c r="T38" s="16" t="n"/>
      <c r="U38" s="17" t="n"/>
      <c r="V38" s="18" t="n"/>
      <c r="W38" s="20">
        <f>IF(A38="","",IF(R38="","Not Scheduled",IF(R38&lt;TODAY(),"Overdue",IF(R38&lt;=TODAY()+'Lists &amp; Settings'!$B$3,"Due Soon","Current"))))</f>
        <v/>
      </c>
      <c r="X38" s="21">
        <f>IF(A38="","",IF(OR(B38="",C38="",E38="",F38="",O38="",P38="",S38="",T38="",V38=""),"Error: Missing required field",IF(COUNTIF($A$5:$A$154,A38)&gt;1,"Error: Duplicate student reference ID",IF(P38&gt;TODAY(),"Error: Future effective date",IF(Q38&gt;TODAY(),"Error: Future confirmation date",IF(V38&gt;TODAY(),"Error: Future update date",IF(AND(M38&lt;&gt;"",N38=""),"Error: Time zone required",IF(AND(F38="Contact Allowed",G38=""),"Error: Preferred channel required",IF(AND(F38&lt;&gt;"Contact Allowed",G38&lt;&gt;""),"Error: Clear preferred channel",IF(AND(F38="Contact Allowed",COUNTIF(I38:L38,"Preferred")&lt;&gt;1),"Error: Exactly one channel must be Preferred",IF(AND(F38&lt;&gt;"Contact Allowed",COUNTIF(I38:L38,"Preferred")&gt;0),"Error: Preferred channel not allowed",IF(AND(G38="Email",I38&lt;&gt;"Preferred"),"Error: Email status mismatch",IF(AND(G38="Text Message",J38&lt;&gt;"Preferred"),"Error: Text status mismatch",IF(AND(G38="Phone Call",K38&lt;&gt;"Preferred"),"Error: Phone status mismatch",IF(AND(G38="Portal Mail",L38&lt;&gt;"Preferred"),"Error: Portal status mismatch",IF(AND(H38&lt;&gt;"",H38=G38),"Error: Backup matches preferred",IF(AND(H38="Email",I38&lt;&gt;"Allowed"),"Error: Email backup is not Allowed",IF(AND(H38="Text Message",J38&lt;&gt;"Allowed"),"Error: Text backup is not Allowed",IF(AND(H38="Phone Call",K38&lt;&gt;"Allowed"),"Error: Phone backup is not Allowed",IF(AND(H38="Portal Mail",L38&lt;&gt;"Allowed"),"Error: Portal backup is not Allowed",IF(AND(F38="Do Not Contact",COUNTIF(I38:L38,"Do Not Use")&lt;&gt;4),"Error: All channels must be Do Not Use",IF(AND(F38="Contact Allowed",Q38=""),"Error: Confirmation date required","OK"))))))))))))))))))))))</f>
        <v/>
      </c>
      <c r="Y38" s="20">
        <f>IF(A38="","",IF(OR(X38&lt;&gt;"OK",W38="Overdue",W38="Due Soon",F38="Temporary Hold",F38="Do Not Contact"),"Yes","No"))</f>
        <v/>
      </c>
    </row>
    <row r="39">
      <c r="A39" s="16" t="n"/>
      <c r="B39" s="17" t="n"/>
      <c r="C39" s="17" t="n"/>
      <c r="D39" s="17" t="n"/>
      <c r="E39" s="16" t="n"/>
      <c r="F39" s="16" t="n"/>
      <c r="G39" s="16" t="n"/>
      <c r="H39" s="16" t="n"/>
      <c r="I39" s="16" t="n"/>
      <c r="J39" s="16" t="n"/>
      <c r="K39" s="16" t="n"/>
      <c r="L39" s="16" t="n"/>
      <c r="M39" s="17" t="n"/>
      <c r="N39" s="16" t="n"/>
      <c r="O39" s="16" t="n"/>
      <c r="P39" s="18" t="n"/>
      <c r="Q39" s="18" t="n"/>
      <c r="R39" s="19">
        <f>IF(A39="","",IF(Q39="","",Q39+'Lists &amp; Settings'!$B$2))</f>
        <v/>
      </c>
      <c r="S39" s="16" t="n"/>
      <c r="T39" s="16" t="n"/>
      <c r="U39" s="17" t="n"/>
      <c r="V39" s="18" t="n"/>
      <c r="W39" s="20">
        <f>IF(A39="","",IF(R39="","Not Scheduled",IF(R39&lt;TODAY(),"Overdue",IF(R39&lt;=TODAY()+'Lists &amp; Settings'!$B$3,"Due Soon","Current"))))</f>
        <v/>
      </c>
      <c r="X39" s="21">
        <f>IF(A39="","",IF(OR(B39="",C39="",E39="",F39="",O39="",P39="",S39="",T39="",V39=""),"Error: Missing required field",IF(COUNTIF($A$5:$A$154,A39)&gt;1,"Error: Duplicate student reference ID",IF(P39&gt;TODAY(),"Error: Future effective date",IF(Q39&gt;TODAY(),"Error: Future confirmation date",IF(V39&gt;TODAY(),"Error: Future update date",IF(AND(M39&lt;&gt;"",N39=""),"Error: Time zone required",IF(AND(F39="Contact Allowed",G39=""),"Error: Preferred channel required",IF(AND(F39&lt;&gt;"Contact Allowed",G39&lt;&gt;""),"Error: Clear preferred channel",IF(AND(F39="Contact Allowed",COUNTIF(I39:L39,"Preferred")&lt;&gt;1),"Error: Exactly one channel must be Preferred",IF(AND(F39&lt;&gt;"Contact Allowed",COUNTIF(I39:L39,"Preferred")&gt;0),"Error: Preferred channel not allowed",IF(AND(G39="Email",I39&lt;&gt;"Preferred"),"Error: Email status mismatch",IF(AND(G39="Text Message",J39&lt;&gt;"Preferred"),"Error: Text status mismatch",IF(AND(G39="Phone Call",K39&lt;&gt;"Preferred"),"Error: Phone status mismatch",IF(AND(G39="Portal Mail",L39&lt;&gt;"Preferred"),"Error: Portal status mismatch",IF(AND(H39&lt;&gt;"",H39=G39),"Error: Backup matches preferred",IF(AND(H39="Email",I39&lt;&gt;"Allowed"),"Error: Email backup is not Allowed",IF(AND(H39="Text Message",J39&lt;&gt;"Allowed"),"Error: Text backup is not Allowed",IF(AND(H39="Phone Call",K39&lt;&gt;"Allowed"),"Error: Phone backup is not Allowed",IF(AND(H39="Portal Mail",L39&lt;&gt;"Allowed"),"Error: Portal backup is not Allowed",IF(AND(F39="Do Not Contact",COUNTIF(I39:L39,"Do Not Use")&lt;&gt;4),"Error: All channels must be Do Not Use",IF(AND(F39="Contact Allowed",Q39=""),"Error: Confirmation date required","OK"))))))))))))))))))))))</f>
        <v/>
      </c>
      <c r="Y39" s="20">
        <f>IF(A39="","",IF(OR(X39&lt;&gt;"OK",W39="Overdue",W39="Due Soon",F39="Temporary Hold",F39="Do Not Contact"),"Yes","No"))</f>
        <v/>
      </c>
    </row>
    <row r="40">
      <c r="A40" s="16" t="n"/>
      <c r="B40" s="17" t="n"/>
      <c r="C40" s="17" t="n"/>
      <c r="D40" s="17" t="n"/>
      <c r="E40" s="16" t="n"/>
      <c r="F40" s="16" t="n"/>
      <c r="G40" s="16" t="n"/>
      <c r="H40" s="16" t="n"/>
      <c r="I40" s="16" t="n"/>
      <c r="J40" s="16" t="n"/>
      <c r="K40" s="16" t="n"/>
      <c r="L40" s="16" t="n"/>
      <c r="M40" s="17" t="n"/>
      <c r="N40" s="16" t="n"/>
      <c r="O40" s="16" t="n"/>
      <c r="P40" s="18" t="n"/>
      <c r="Q40" s="18" t="n"/>
      <c r="R40" s="19">
        <f>IF(A40="","",IF(Q40="","",Q40+'Lists &amp; Settings'!$B$2))</f>
        <v/>
      </c>
      <c r="S40" s="16" t="n"/>
      <c r="T40" s="16" t="n"/>
      <c r="U40" s="17" t="n"/>
      <c r="V40" s="18" t="n"/>
      <c r="W40" s="20">
        <f>IF(A40="","",IF(R40="","Not Scheduled",IF(R40&lt;TODAY(),"Overdue",IF(R40&lt;=TODAY()+'Lists &amp; Settings'!$B$3,"Due Soon","Current"))))</f>
        <v/>
      </c>
      <c r="X40" s="21">
        <f>IF(A40="","",IF(OR(B40="",C40="",E40="",F40="",O40="",P40="",S40="",T40="",V40=""),"Error: Missing required field",IF(COUNTIF($A$5:$A$154,A40)&gt;1,"Error: Duplicate student reference ID",IF(P40&gt;TODAY(),"Error: Future effective date",IF(Q40&gt;TODAY(),"Error: Future confirmation date",IF(V40&gt;TODAY(),"Error: Future update date",IF(AND(M40&lt;&gt;"",N40=""),"Error: Time zone required",IF(AND(F40="Contact Allowed",G40=""),"Error: Preferred channel required",IF(AND(F40&lt;&gt;"Contact Allowed",G40&lt;&gt;""),"Error: Clear preferred channel",IF(AND(F40="Contact Allowed",COUNTIF(I40:L40,"Preferred")&lt;&gt;1),"Error: Exactly one channel must be Preferred",IF(AND(F40&lt;&gt;"Contact Allowed",COUNTIF(I40:L40,"Preferred")&gt;0),"Error: Preferred channel not allowed",IF(AND(G40="Email",I40&lt;&gt;"Preferred"),"Error: Email status mismatch",IF(AND(G40="Text Message",J40&lt;&gt;"Preferred"),"Error: Text status mismatch",IF(AND(G40="Phone Call",K40&lt;&gt;"Preferred"),"Error: Phone status mismatch",IF(AND(G40="Portal Mail",L40&lt;&gt;"Preferred"),"Error: Portal status mismatch",IF(AND(H40&lt;&gt;"",H40=G40),"Error: Backup matches preferred",IF(AND(H40="Email",I40&lt;&gt;"Allowed"),"Error: Email backup is not Allowed",IF(AND(H40="Text Message",J40&lt;&gt;"Allowed"),"Error: Text backup is not Allowed",IF(AND(H40="Phone Call",K40&lt;&gt;"Allowed"),"Error: Phone backup is not Allowed",IF(AND(H40="Portal Mail",L40&lt;&gt;"Allowed"),"Error: Portal backup is not Allowed",IF(AND(F40="Do Not Contact",COUNTIF(I40:L40,"Do Not Use")&lt;&gt;4),"Error: All channels must be Do Not Use",IF(AND(F40="Contact Allowed",Q40=""),"Error: Confirmation date required","OK"))))))))))))))))))))))</f>
        <v/>
      </c>
      <c r="Y40" s="20">
        <f>IF(A40="","",IF(OR(X40&lt;&gt;"OK",W40="Overdue",W40="Due Soon",F40="Temporary Hold",F40="Do Not Contact"),"Yes","No"))</f>
        <v/>
      </c>
    </row>
    <row r="41">
      <c r="A41" s="16" t="n"/>
      <c r="B41" s="17" t="n"/>
      <c r="C41" s="17" t="n"/>
      <c r="D41" s="17" t="n"/>
      <c r="E41" s="16" t="n"/>
      <c r="F41" s="16" t="n"/>
      <c r="G41" s="16" t="n"/>
      <c r="H41" s="16" t="n"/>
      <c r="I41" s="16" t="n"/>
      <c r="J41" s="16" t="n"/>
      <c r="K41" s="16" t="n"/>
      <c r="L41" s="16" t="n"/>
      <c r="M41" s="17" t="n"/>
      <c r="N41" s="16" t="n"/>
      <c r="O41" s="16" t="n"/>
      <c r="P41" s="18" t="n"/>
      <c r="Q41" s="18" t="n"/>
      <c r="R41" s="19">
        <f>IF(A41="","",IF(Q41="","",Q41+'Lists &amp; Settings'!$B$2))</f>
        <v/>
      </c>
      <c r="S41" s="16" t="n"/>
      <c r="T41" s="16" t="n"/>
      <c r="U41" s="17" t="n"/>
      <c r="V41" s="18" t="n"/>
      <c r="W41" s="20">
        <f>IF(A41="","",IF(R41="","Not Scheduled",IF(R41&lt;TODAY(),"Overdue",IF(R41&lt;=TODAY()+'Lists &amp; Settings'!$B$3,"Due Soon","Current"))))</f>
        <v/>
      </c>
      <c r="X41" s="21">
        <f>IF(A41="","",IF(OR(B41="",C41="",E41="",F41="",O41="",P41="",S41="",T41="",V41=""),"Error: Missing required field",IF(COUNTIF($A$5:$A$154,A41)&gt;1,"Error: Duplicate student reference ID",IF(P41&gt;TODAY(),"Error: Future effective date",IF(Q41&gt;TODAY(),"Error: Future confirmation date",IF(V41&gt;TODAY(),"Error: Future update date",IF(AND(M41&lt;&gt;"",N41=""),"Error: Time zone required",IF(AND(F41="Contact Allowed",G41=""),"Error: Preferred channel required",IF(AND(F41&lt;&gt;"Contact Allowed",G41&lt;&gt;""),"Error: Clear preferred channel",IF(AND(F41="Contact Allowed",COUNTIF(I41:L41,"Preferred")&lt;&gt;1),"Error: Exactly one channel must be Preferred",IF(AND(F41&lt;&gt;"Contact Allowed",COUNTIF(I41:L41,"Preferred")&gt;0),"Error: Preferred channel not allowed",IF(AND(G41="Email",I41&lt;&gt;"Preferred"),"Error: Email status mismatch",IF(AND(G41="Text Message",J41&lt;&gt;"Preferred"),"Error: Text status mismatch",IF(AND(G41="Phone Call",K41&lt;&gt;"Preferred"),"Error: Phone status mismatch",IF(AND(G41="Portal Mail",L41&lt;&gt;"Preferred"),"Error: Portal status mismatch",IF(AND(H41&lt;&gt;"",H41=G41),"Error: Backup matches preferred",IF(AND(H41="Email",I41&lt;&gt;"Allowed"),"Error: Email backup is not Allowed",IF(AND(H41="Text Message",J41&lt;&gt;"Allowed"),"Error: Text backup is not Allowed",IF(AND(H41="Phone Call",K41&lt;&gt;"Allowed"),"Error: Phone backup is not Allowed",IF(AND(H41="Portal Mail",L41&lt;&gt;"Allowed"),"Error: Portal backup is not Allowed",IF(AND(F41="Do Not Contact",COUNTIF(I41:L41,"Do Not Use")&lt;&gt;4),"Error: All channels must be Do Not Use",IF(AND(F41="Contact Allowed",Q41=""),"Error: Confirmation date required","OK"))))))))))))))))))))))</f>
        <v/>
      </c>
      <c r="Y41" s="20">
        <f>IF(A41="","",IF(OR(X41&lt;&gt;"OK",W41="Overdue",W41="Due Soon",F41="Temporary Hold",F41="Do Not Contact"),"Yes","No"))</f>
        <v/>
      </c>
    </row>
    <row r="42">
      <c r="A42" s="16" t="n"/>
      <c r="B42" s="17" t="n"/>
      <c r="C42" s="17" t="n"/>
      <c r="D42" s="17" t="n"/>
      <c r="E42" s="16" t="n"/>
      <c r="F42" s="16" t="n"/>
      <c r="G42" s="16" t="n"/>
      <c r="H42" s="16" t="n"/>
      <c r="I42" s="16" t="n"/>
      <c r="J42" s="16" t="n"/>
      <c r="K42" s="16" t="n"/>
      <c r="L42" s="16" t="n"/>
      <c r="M42" s="17" t="n"/>
      <c r="N42" s="16" t="n"/>
      <c r="O42" s="16" t="n"/>
      <c r="P42" s="18" t="n"/>
      <c r="Q42" s="18" t="n"/>
      <c r="R42" s="19">
        <f>IF(A42="","",IF(Q42="","",Q42+'Lists &amp; Settings'!$B$2))</f>
        <v/>
      </c>
      <c r="S42" s="16" t="n"/>
      <c r="T42" s="16" t="n"/>
      <c r="U42" s="17" t="n"/>
      <c r="V42" s="18" t="n"/>
      <c r="W42" s="20">
        <f>IF(A42="","",IF(R42="","Not Scheduled",IF(R42&lt;TODAY(),"Overdue",IF(R42&lt;=TODAY()+'Lists &amp; Settings'!$B$3,"Due Soon","Current"))))</f>
        <v/>
      </c>
      <c r="X42" s="21">
        <f>IF(A42="","",IF(OR(B42="",C42="",E42="",F42="",O42="",P42="",S42="",T42="",V42=""),"Error: Missing required field",IF(COUNTIF($A$5:$A$154,A42)&gt;1,"Error: Duplicate student reference ID",IF(P42&gt;TODAY(),"Error: Future effective date",IF(Q42&gt;TODAY(),"Error: Future confirmation date",IF(V42&gt;TODAY(),"Error: Future update date",IF(AND(M42&lt;&gt;"",N42=""),"Error: Time zone required",IF(AND(F42="Contact Allowed",G42=""),"Error: Preferred channel required",IF(AND(F42&lt;&gt;"Contact Allowed",G42&lt;&gt;""),"Error: Clear preferred channel",IF(AND(F42="Contact Allowed",COUNTIF(I42:L42,"Preferred")&lt;&gt;1),"Error: Exactly one channel must be Preferred",IF(AND(F42&lt;&gt;"Contact Allowed",COUNTIF(I42:L42,"Preferred")&gt;0),"Error: Preferred channel not allowed",IF(AND(G42="Email",I42&lt;&gt;"Preferred"),"Error: Email status mismatch",IF(AND(G42="Text Message",J42&lt;&gt;"Preferred"),"Error: Text status mismatch",IF(AND(G42="Phone Call",K42&lt;&gt;"Preferred"),"Error: Phone status mismatch",IF(AND(G42="Portal Mail",L42&lt;&gt;"Preferred"),"Error: Portal status mismatch",IF(AND(H42&lt;&gt;"",H42=G42),"Error: Backup matches preferred",IF(AND(H42="Email",I42&lt;&gt;"Allowed"),"Error: Email backup is not Allowed",IF(AND(H42="Text Message",J42&lt;&gt;"Allowed"),"Error: Text backup is not Allowed",IF(AND(H42="Phone Call",K42&lt;&gt;"Allowed"),"Error: Phone backup is not Allowed",IF(AND(H42="Portal Mail",L42&lt;&gt;"Allowed"),"Error: Portal backup is not Allowed",IF(AND(F42="Do Not Contact",COUNTIF(I42:L42,"Do Not Use")&lt;&gt;4),"Error: All channels must be Do Not Use",IF(AND(F42="Contact Allowed",Q42=""),"Error: Confirmation date required","OK"))))))))))))))))))))))</f>
        <v/>
      </c>
      <c r="Y42" s="20">
        <f>IF(A42="","",IF(OR(X42&lt;&gt;"OK",W42="Overdue",W42="Due Soon",F42="Temporary Hold",F42="Do Not Contact"),"Yes","No"))</f>
        <v/>
      </c>
    </row>
    <row r="43">
      <c r="A43" s="16" t="n"/>
      <c r="B43" s="17" t="n"/>
      <c r="C43" s="17" t="n"/>
      <c r="D43" s="17" t="n"/>
      <c r="E43" s="16" t="n"/>
      <c r="F43" s="16" t="n"/>
      <c r="G43" s="16" t="n"/>
      <c r="H43" s="16" t="n"/>
      <c r="I43" s="16" t="n"/>
      <c r="J43" s="16" t="n"/>
      <c r="K43" s="16" t="n"/>
      <c r="L43" s="16" t="n"/>
      <c r="M43" s="17" t="n"/>
      <c r="N43" s="16" t="n"/>
      <c r="O43" s="16" t="n"/>
      <c r="P43" s="18" t="n"/>
      <c r="Q43" s="18" t="n"/>
      <c r="R43" s="19">
        <f>IF(A43="","",IF(Q43="","",Q43+'Lists &amp; Settings'!$B$2))</f>
        <v/>
      </c>
      <c r="S43" s="16" t="n"/>
      <c r="T43" s="16" t="n"/>
      <c r="U43" s="17" t="n"/>
      <c r="V43" s="18" t="n"/>
      <c r="W43" s="20">
        <f>IF(A43="","",IF(R43="","Not Scheduled",IF(R43&lt;TODAY(),"Overdue",IF(R43&lt;=TODAY()+'Lists &amp; Settings'!$B$3,"Due Soon","Current"))))</f>
        <v/>
      </c>
      <c r="X43" s="21">
        <f>IF(A43="","",IF(OR(B43="",C43="",E43="",F43="",O43="",P43="",S43="",T43="",V43=""),"Error: Missing required field",IF(COUNTIF($A$5:$A$154,A43)&gt;1,"Error: Duplicate student reference ID",IF(P43&gt;TODAY(),"Error: Future effective date",IF(Q43&gt;TODAY(),"Error: Future confirmation date",IF(V43&gt;TODAY(),"Error: Future update date",IF(AND(M43&lt;&gt;"",N43=""),"Error: Time zone required",IF(AND(F43="Contact Allowed",G43=""),"Error: Preferred channel required",IF(AND(F43&lt;&gt;"Contact Allowed",G43&lt;&gt;""),"Error: Clear preferred channel",IF(AND(F43="Contact Allowed",COUNTIF(I43:L43,"Preferred")&lt;&gt;1),"Error: Exactly one channel must be Preferred",IF(AND(F43&lt;&gt;"Contact Allowed",COUNTIF(I43:L43,"Preferred")&gt;0),"Error: Preferred channel not allowed",IF(AND(G43="Email",I43&lt;&gt;"Preferred"),"Error: Email status mismatch",IF(AND(G43="Text Message",J43&lt;&gt;"Preferred"),"Error: Text status mismatch",IF(AND(G43="Phone Call",K43&lt;&gt;"Preferred"),"Error: Phone status mismatch",IF(AND(G43="Portal Mail",L43&lt;&gt;"Preferred"),"Error: Portal status mismatch",IF(AND(H43&lt;&gt;"",H43=G43),"Error: Backup matches preferred",IF(AND(H43="Email",I43&lt;&gt;"Allowed"),"Error: Email backup is not Allowed",IF(AND(H43="Text Message",J43&lt;&gt;"Allowed"),"Error: Text backup is not Allowed",IF(AND(H43="Phone Call",K43&lt;&gt;"Allowed"),"Error: Phone backup is not Allowed",IF(AND(H43="Portal Mail",L43&lt;&gt;"Allowed"),"Error: Portal backup is not Allowed",IF(AND(F43="Do Not Contact",COUNTIF(I43:L43,"Do Not Use")&lt;&gt;4),"Error: All channels must be Do Not Use",IF(AND(F43="Contact Allowed",Q43=""),"Error: Confirmation date required","OK"))))))))))))))))))))))</f>
        <v/>
      </c>
      <c r="Y43" s="20">
        <f>IF(A43="","",IF(OR(X43&lt;&gt;"OK",W43="Overdue",W43="Due Soon",F43="Temporary Hold",F43="Do Not Contact"),"Yes","No"))</f>
        <v/>
      </c>
    </row>
    <row r="44">
      <c r="A44" s="16" t="n"/>
      <c r="B44" s="17" t="n"/>
      <c r="C44" s="17" t="n"/>
      <c r="D44" s="17" t="n"/>
      <c r="E44" s="16" t="n"/>
      <c r="F44" s="16" t="n"/>
      <c r="G44" s="16" t="n"/>
      <c r="H44" s="16" t="n"/>
      <c r="I44" s="16" t="n"/>
      <c r="J44" s="16" t="n"/>
      <c r="K44" s="16" t="n"/>
      <c r="L44" s="16" t="n"/>
      <c r="M44" s="17" t="n"/>
      <c r="N44" s="16" t="n"/>
      <c r="O44" s="16" t="n"/>
      <c r="P44" s="18" t="n"/>
      <c r="Q44" s="18" t="n"/>
      <c r="R44" s="19">
        <f>IF(A44="","",IF(Q44="","",Q44+'Lists &amp; Settings'!$B$2))</f>
        <v/>
      </c>
      <c r="S44" s="16" t="n"/>
      <c r="T44" s="16" t="n"/>
      <c r="U44" s="17" t="n"/>
      <c r="V44" s="18" t="n"/>
      <c r="W44" s="20">
        <f>IF(A44="","",IF(R44="","Not Scheduled",IF(R44&lt;TODAY(),"Overdue",IF(R44&lt;=TODAY()+'Lists &amp; Settings'!$B$3,"Due Soon","Current"))))</f>
        <v/>
      </c>
      <c r="X44" s="21">
        <f>IF(A44="","",IF(OR(B44="",C44="",E44="",F44="",O44="",P44="",S44="",T44="",V44=""),"Error: Missing required field",IF(COUNTIF($A$5:$A$154,A44)&gt;1,"Error: Duplicate student reference ID",IF(P44&gt;TODAY(),"Error: Future effective date",IF(Q44&gt;TODAY(),"Error: Future confirmation date",IF(V44&gt;TODAY(),"Error: Future update date",IF(AND(M44&lt;&gt;"",N44=""),"Error: Time zone required",IF(AND(F44="Contact Allowed",G44=""),"Error: Preferred channel required",IF(AND(F44&lt;&gt;"Contact Allowed",G44&lt;&gt;""),"Error: Clear preferred channel",IF(AND(F44="Contact Allowed",COUNTIF(I44:L44,"Preferred")&lt;&gt;1),"Error: Exactly one channel must be Preferred",IF(AND(F44&lt;&gt;"Contact Allowed",COUNTIF(I44:L44,"Preferred")&gt;0),"Error: Preferred channel not allowed",IF(AND(G44="Email",I44&lt;&gt;"Preferred"),"Error: Email status mismatch",IF(AND(G44="Text Message",J44&lt;&gt;"Preferred"),"Error: Text status mismatch",IF(AND(G44="Phone Call",K44&lt;&gt;"Preferred"),"Error: Phone status mismatch",IF(AND(G44="Portal Mail",L44&lt;&gt;"Preferred"),"Error: Portal status mismatch",IF(AND(H44&lt;&gt;"",H44=G44),"Error: Backup matches preferred",IF(AND(H44="Email",I44&lt;&gt;"Allowed"),"Error: Email backup is not Allowed",IF(AND(H44="Text Message",J44&lt;&gt;"Allowed"),"Error: Text backup is not Allowed",IF(AND(H44="Phone Call",K44&lt;&gt;"Allowed"),"Error: Phone backup is not Allowed",IF(AND(H44="Portal Mail",L44&lt;&gt;"Allowed"),"Error: Portal backup is not Allowed",IF(AND(F44="Do Not Contact",COUNTIF(I44:L44,"Do Not Use")&lt;&gt;4),"Error: All channels must be Do Not Use",IF(AND(F44="Contact Allowed",Q44=""),"Error: Confirmation date required","OK"))))))))))))))))))))))</f>
        <v/>
      </c>
      <c r="Y44" s="20">
        <f>IF(A44="","",IF(OR(X44&lt;&gt;"OK",W44="Overdue",W44="Due Soon",F44="Temporary Hold",F44="Do Not Contact"),"Yes","No"))</f>
        <v/>
      </c>
    </row>
    <row r="45">
      <c r="A45" s="16" t="n"/>
      <c r="B45" s="17" t="n"/>
      <c r="C45" s="17" t="n"/>
      <c r="D45" s="17" t="n"/>
      <c r="E45" s="16" t="n"/>
      <c r="F45" s="16" t="n"/>
      <c r="G45" s="16" t="n"/>
      <c r="H45" s="16" t="n"/>
      <c r="I45" s="16" t="n"/>
      <c r="J45" s="16" t="n"/>
      <c r="K45" s="16" t="n"/>
      <c r="L45" s="16" t="n"/>
      <c r="M45" s="17" t="n"/>
      <c r="N45" s="16" t="n"/>
      <c r="O45" s="16" t="n"/>
      <c r="P45" s="18" t="n"/>
      <c r="Q45" s="18" t="n"/>
      <c r="R45" s="19">
        <f>IF(A45="","",IF(Q45="","",Q45+'Lists &amp; Settings'!$B$2))</f>
        <v/>
      </c>
      <c r="S45" s="16" t="n"/>
      <c r="T45" s="16" t="n"/>
      <c r="U45" s="17" t="n"/>
      <c r="V45" s="18" t="n"/>
      <c r="W45" s="20">
        <f>IF(A45="","",IF(R45="","Not Scheduled",IF(R45&lt;TODAY(),"Overdue",IF(R45&lt;=TODAY()+'Lists &amp; Settings'!$B$3,"Due Soon","Current"))))</f>
        <v/>
      </c>
      <c r="X45" s="21">
        <f>IF(A45="","",IF(OR(B45="",C45="",E45="",F45="",O45="",P45="",S45="",T45="",V45=""),"Error: Missing required field",IF(COUNTIF($A$5:$A$154,A45)&gt;1,"Error: Duplicate student reference ID",IF(P45&gt;TODAY(),"Error: Future effective date",IF(Q45&gt;TODAY(),"Error: Future confirmation date",IF(V45&gt;TODAY(),"Error: Future update date",IF(AND(M45&lt;&gt;"",N45=""),"Error: Time zone required",IF(AND(F45="Contact Allowed",G45=""),"Error: Preferred channel required",IF(AND(F45&lt;&gt;"Contact Allowed",G45&lt;&gt;""),"Error: Clear preferred channel",IF(AND(F45="Contact Allowed",COUNTIF(I45:L45,"Preferred")&lt;&gt;1),"Error: Exactly one channel must be Preferred",IF(AND(F45&lt;&gt;"Contact Allowed",COUNTIF(I45:L45,"Preferred")&gt;0),"Error: Preferred channel not allowed",IF(AND(G45="Email",I45&lt;&gt;"Preferred"),"Error: Email status mismatch",IF(AND(G45="Text Message",J45&lt;&gt;"Preferred"),"Error: Text status mismatch",IF(AND(G45="Phone Call",K45&lt;&gt;"Preferred"),"Error: Phone status mismatch",IF(AND(G45="Portal Mail",L45&lt;&gt;"Preferred"),"Error: Portal status mismatch",IF(AND(H45&lt;&gt;"",H45=G45),"Error: Backup matches preferred",IF(AND(H45="Email",I45&lt;&gt;"Allowed"),"Error: Email backup is not Allowed",IF(AND(H45="Text Message",J45&lt;&gt;"Allowed"),"Error: Text backup is not Allowed",IF(AND(H45="Phone Call",K45&lt;&gt;"Allowed"),"Error: Phone backup is not Allowed",IF(AND(H45="Portal Mail",L45&lt;&gt;"Allowed"),"Error: Portal backup is not Allowed",IF(AND(F45="Do Not Contact",COUNTIF(I45:L45,"Do Not Use")&lt;&gt;4),"Error: All channels must be Do Not Use",IF(AND(F45="Contact Allowed",Q45=""),"Error: Confirmation date required","OK"))))))))))))))))))))))</f>
        <v/>
      </c>
      <c r="Y45" s="20">
        <f>IF(A45="","",IF(OR(X45&lt;&gt;"OK",W45="Overdue",W45="Due Soon",F45="Temporary Hold",F45="Do Not Contact"),"Yes","No"))</f>
        <v/>
      </c>
    </row>
    <row r="46">
      <c r="A46" s="16" t="n"/>
      <c r="B46" s="17" t="n"/>
      <c r="C46" s="17" t="n"/>
      <c r="D46" s="17" t="n"/>
      <c r="E46" s="16" t="n"/>
      <c r="F46" s="16" t="n"/>
      <c r="G46" s="16" t="n"/>
      <c r="H46" s="16" t="n"/>
      <c r="I46" s="16" t="n"/>
      <c r="J46" s="16" t="n"/>
      <c r="K46" s="16" t="n"/>
      <c r="L46" s="16" t="n"/>
      <c r="M46" s="17" t="n"/>
      <c r="N46" s="16" t="n"/>
      <c r="O46" s="16" t="n"/>
      <c r="P46" s="18" t="n"/>
      <c r="Q46" s="18" t="n"/>
      <c r="R46" s="19">
        <f>IF(A46="","",IF(Q46="","",Q46+'Lists &amp; Settings'!$B$2))</f>
        <v/>
      </c>
      <c r="S46" s="16" t="n"/>
      <c r="T46" s="16" t="n"/>
      <c r="U46" s="17" t="n"/>
      <c r="V46" s="18" t="n"/>
      <c r="W46" s="20">
        <f>IF(A46="","",IF(R46="","Not Scheduled",IF(R46&lt;TODAY(),"Overdue",IF(R46&lt;=TODAY()+'Lists &amp; Settings'!$B$3,"Due Soon","Current"))))</f>
        <v/>
      </c>
      <c r="X46" s="21">
        <f>IF(A46="","",IF(OR(B46="",C46="",E46="",F46="",O46="",P46="",S46="",T46="",V46=""),"Error: Missing required field",IF(COUNTIF($A$5:$A$154,A46)&gt;1,"Error: Duplicate student reference ID",IF(P46&gt;TODAY(),"Error: Future effective date",IF(Q46&gt;TODAY(),"Error: Future confirmation date",IF(V46&gt;TODAY(),"Error: Future update date",IF(AND(M46&lt;&gt;"",N46=""),"Error: Time zone required",IF(AND(F46="Contact Allowed",G46=""),"Error: Preferred channel required",IF(AND(F46&lt;&gt;"Contact Allowed",G46&lt;&gt;""),"Error: Clear preferred channel",IF(AND(F46="Contact Allowed",COUNTIF(I46:L46,"Preferred")&lt;&gt;1),"Error: Exactly one channel must be Preferred",IF(AND(F46&lt;&gt;"Contact Allowed",COUNTIF(I46:L46,"Preferred")&gt;0),"Error: Preferred channel not allowed",IF(AND(G46="Email",I46&lt;&gt;"Preferred"),"Error: Email status mismatch",IF(AND(G46="Text Message",J46&lt;&gt;"Preferred"),"Error: Text status mismatch",IF(AND(G46="Phone Call",K46&lt;&gt;"Preferred"),"Error: Phone status mismatch",IF(AND(G46="Portal Mail",L46&lt;&gt;"Preferred"),"Error: Portal status mismatch",IF(AND(H46&lt;&gt;"",H46=G46),"Error: Backup matches preferred",IF(AND(H46="Email",I46&lt;&gt;"Allowed"),"Error: Email backup is not Allowed",IF(AND(H46="Text Message",J46&lt;&gt;"Allowed"),"Error: Text backup is not Allowed",IF(AND(H46="Phone Call",K46&lt;&gt;"Allowed"),"Error: Phone backup is not Allowed",IF(AND(H46="Portal Mail",L46&lt;&gt;"Allowed"),"Error: Portal backup is not Allowed",IF(AND(F46="Do Not Contact",COUNTIF(I46:L46,"Do Not Use")&lt;&gt;4),"Error: All channels must be Do Not Use",IF(AND(F46="Contact Allowed",Q46=""),"Error: Confirmation date required","OK"))))))))))))))))))))))</f>
        <v/>
      </c>
      <c r="Y46" s="20">
        <f>IF(A46="","",IF(OR(X46&lt;&gt;"OK",W46="Overdue",W46="Due Soon",F46="Temporary Hold",F46="Do Not Contact"),"Yes","No"))</f>
        <v/>
      </c>
    </row>
    <row r="47">
      <c r="A47" s="16" t="n"/>
      <c r="B47" s="17" t="n"/>
      <c r="C47" s="17" t="n"/>
      <c r="D47" s="17" t="n"/>
      <c r="E47" s="16" t="n"/>
      <c r="F47" s="16" t="n"/>
      <c r="G47" s="16" t="n"/>
      <c r="H47" s="16" t="n"/>
      <c r="I47" s="16" t="n"/>
      <c r="J47" s="16" t="n"/>
      <c r="K47" s="16" t="n"/>
      <c r="L47" s="16" t="n"/>
      <c r="M47" s="17" t="n"/>
      <c r="N47" s="16" t="n"/>
      <c r="O47" s="16" t="n"/>
      <c r="P47" s="18" t="n"/>
      <c r="Q47" s="18" t="n"/>
      <c r="R47" s="19">
        <f>IF(A47="","",IF(Q47="","",Q47+'Lists &amp; Settings'!$B$2))</f>
        <v/>
      </c>
      <c r="S47" s="16" t="n"/>
      <c r="T47" s="16" t="n"/>
      <c r="U47" s="17" t="n"/>
      <c r="V47" s="18" t="n"/>
      <c r="W47" s="20">
        <f>IF(A47="","",IF(R47="","Not Scheduled",IF(R47&lt;TODAY(),"Overdue",IF(R47&lt;=TODAY()+'Lists &amp; Settings'!$B$3,"Due Soon","Current"))))</f>
        <v/>
      </c>
      <c r="X47" s="21">
        <f>IF(A47="","",IF(OR(B47="",C47="",E47="",F47="",O47="",P47="",S47="",T47="",V47=""),"Error: Missing required field",IF(COUNTIF($A$5:$A$154,A47)&gt;1,"Error: Duplicate student reference ID",IF(P47&gt;TODAY(),"Error: Future effective date",IF(Q47&gt;TODAY(),"Error: Future confirmation date",IF(V47&gt;TODAY(),"Error: Future update date",IF(AND(M47&lt;&gt;"",N47=""),"Error: Time zone required",IF(AND(F47="Contact Allowed",G47=""),"Error: Preferred channel required",IF(AND(F47&lt;&gt;"Contact Allowed",G47&lt;&gt;""),"Error: Clear preferred channel",IF(AND(F47="Contact Allowed",COUNTIF(I47:L47,"Preferred")&lt;&gt;1),"Error: Exactly one channel must be Preferred",IF(AND(F47&lt;&gt;"Contact Allowed",COUNTIF(I47:L47,"Preferred")&gt;0),"Error: Preferred channel not allowed",IF(AND(G47="Email",I47&lt;&gt;"Preferred"),"Error: Email status mismatch",IF(AND(G47="Text Message",J47&lt;&gt;"Preferred"),"Error: Text status mismatch",IF(AND(G47="Phone Call",K47&lt;&gt;"Preferred"),"Error: Phone status mismatch",IF(AND(G47="Portal Mail",L47&lt;&gt;"Preferred"),"Error: Portal status mismatch",IF(AND(H47&lt;&gt;"",H47=G47),"Error: Backup matches preferred",IF(AND(H47="Email",I47&lt;&gt;"Allowed"),"Error: Email backup is not Allowed",IF(AND(H47="Text Message",J47&lt;&gt;"Allowed"),"Error: Text backup is not Allowed",IF(AND(H47="Phone Call",K47&lt;&gt;"Allowed"),"Error: Phone backup is not Allowed",IF(AND(H47="Portal Mail",L47&lt;&gt;"Allowed"),"Error: Portal backup is not Allowed",IF(AND(F47="Do Not Contact",COUNTIF(I47:L47,"Do Not Use")&lt;&gt;4),"Error: All channels must be Do Not Use",IF(AND(F47="Contact Allowed",Q47=""),"Error: Confirmation date required","OK"))))))))))))))))))))))</f>
        <v/>
      </c>
      <c r="Y47" s="20">
        <f>IF(A47="","",IF(OR(X47&lt;&gt;"OK",W47="Overdue",W47="Due Soon",F47="Temporary Hold",F47="Do Not Contact"),"Yes","No"))</f>
        <v/>
      </c>
    </row>
    <row r="48">
      <c r="A48" s="16" t="n"/>
      <c r="B48" s="17" t="n"/>
      <c r="C48" s="17" t="n"/>
      <c r="D48" s="17" t="n"/>
      <c r="E48" s="16" t="n"/>
      <c r="F48" s="16" t="n"/>
      <c r="G48" s="16" t="n"/>
      <c r="H48" s="16" t="n"/>
      <c r="I48" s="16" t="n"/>
      <c r="J48" s="16" t="n"/>
      <c r="K48" s="16" t="n"/>
      <c r="L48" s="16" t="n"/>
      <c r="M48" s="17" t="n"/>
      <c r="N48" s="16" t="n"/>
      <c r="O48" s="16" t="n"/>
      <c r="P48" s="18" t="n"/>
      <c r="Q48" s="18" t="n"/>
      <c r="R48" s="19">
        <f>IF(A48="","",IF(Q48="","",Q48+'Lists &amp; Settings'!$B$2))</f>
        <v/>
      </c>
      <c r="S48" s="16" t="n"/>
      <c r="T48" s="16" t="n"/>
      <c r="U48" s="17" t="n"/>
      <c r="V48" s="18" t="n"/>
      <c r="W48" s="20">
        <f>IF(A48="","",IF(R48="","Not Scheduled",IF(R48&lt;TODAY(),"Overdue",IF(R48&lt;=TODAY()+'Lists &amp; Settings'!$B$3,"Due Soon","Current"))))</f>
        <v/>
      </c>
      <c r="X48" s="21">
        <f>IF(A48="","",IF(OR(B48="",C48="",E48="",F48="",O48="",P48="",S48="",T48="",V48=""),"Error: Missing required field",IF(COUNTIF($A$5:$A$154,A48)&gt;1,"Error: Duplicate student reference ID",IF(P48&gt;TODAY(),"Error: Future effective date",IF(Q48&gt;TODAY(),"Error: Future confirmation date",IF(V48&gt;TODAY(),"Error: Future update date",IF(AND(M48&lt;&gt;"",N48=""),"Error: Time zone required",IF(AND(F48="Contact Allowed",G48=""),"Error: Preferred channel required",IF(AND(F48&lt;&gt;"Contact Allowed",G48&lt;&gt;""),"Error: Clear preferred channel",IF(AND(F48="Contact Allowed",COUNTIF(I48:L48,"Preferred")&lt;&gt;1),"Error: Exactly one channel must be Preferred",IF(AND(F48&lt;&gt;"Contact Allowed",COUNTIF(I48:L48,"Preferred")&gt;0),"Error: Preferred channel not allowed",IF(AND(G48="Email",I48&lt;&gt;"Preferred"),"Error: Email status mismatch",IF(AND(G48="Text Message",J48&lt;&gt;"Preferred"),"Error: Text status mismatch",IF(AND(G48="Phone Call",K48&lt;&gt;"Preferred"),"Error: Phone status mismatch",IF(AND(G48="Portal Mail",L48&lt;&gt;"Preferred"),"Error: Portal status mismatch",IF(AND(H48&lt;&gt;"",H48=G48),"Error: Backup matches preferred",IF(AND(H48="Email",I48&lt;&gt;"Allowed"),"Error: Email backup is not Allowed",IF(AND(H48="Text Message",J48&lt;&gt;"Allowed"),"Error: Text backup is not Allowed",IF(AND(H48="Phone Call",K48&lt;&gt;"Allowed"),"Error: Phone backup is not Allowed",IF(AND(H48="Portal Mail",L48&lt;&gt;"Allowed"),"Error: Portal backup is not Allowed",IF(AND(F48="Do Not Contact",COUNTIF(I48:L48,"Do Not Use")&lt;&gt;4),"Error: All channels must be Do Not Use",IF(AND(F48="Contact Allowed",Q48=""),"Error: Confirmation date required","OK"))))))))))))))))))))))</f>
        <v/>
      </c>
      <c r="Y48" s="20">
        <f>IF(A48="","",IF(OR(X48&lt;&gt;"OK",W48="Overdue",W48="Due Soon",F48="Temporary Hold",F48="Do Not Contact"),"Yes","No"))</f>
        <v/>
      </c>
    </row>
    <row r="49">
      <c r="A49" s="16" t="n"/>
      <c r="B49" s="17" t="n"/>
      <c r="C49" s="17" t="n"/>
      <c r="D49" s="17" t="n"/>
      <c r="E49" s="16" t="n"/>
      <c r="F49" s="16" t="n"/>
      <c r="G49" s="16" t="n"/>
      <c r="H49" s="16" t="n"/>
      <c r="I49" s="16" t="n"/>
      <c r="J49" s="16" t="n"/>
      <c r="K49" s="16" t="n"/>
      <c r="L49" s="16" t="n"/>
      <c r="M49" s="17" t="n"/>
      <c r="N49" s="16" t="n"/>
      <c r="O49" s="16" t="n"/>
      <c r="P49" s="18" t="n"/>
      <c r="Q49" s="18" t="n"/>
      <c r="R49" s="19">
        <f>IF(A49="","",IF(Q49="","",Q49+'Lists &amp; Settings'!$B$2))</f>
        <v/>
      </c>
      <c r="S49" s="16" t="n"/>
      <c r="T49" s="16" t="n"/>
      <c r="U49" s="17" t="n"/>
      <c r="V49" s="18" t="n"/>
      <c r="W49" s="20">
        <f>IF(A49="","",IF(R49="","Not Scheduled",IF(R49&lt;TODAY(),"Overdue",IF(R49&lt;=TODAY()+'Lists &amp; Settings'!$B$3,"Due Soon","Current"))))</f>
        <v/>
      </c>
      <c r="X49" s="21">
        <f>IF(A49="","",IF(OR(B49="",C49="",E49="",F49="",O49="",P49="",S49="",T49="",V49=""),"Error: Missing required field",IF(COUNTIF($A$5:$A$154,A49)&gt;1,"Error: Duplicate student reference ID",IF(P49&gt;TODAY(),"Error: Future effective date",IF(Q49&gt;TODAY(),"Error: Future confirmation date",IF(V49&gt;TODAY(),"Error: Future update date",IF(AND(M49&lt;&gt;"",N49=""),"Error: Time zone required",IF(AND(F49="Contact Allowed",G49=""),"Error: Preferred channel required",IF(AND(F49&lt;&gt;"Contact Allowed",G49&lt;&gt;""),"Error: Clear preferred channel",IF(AND(F49="Contact Allowed",COUNTIF(I49:L49,"Preferred")&lt;&gt;1),"Error: Exactly one channel must be Preferred",IF(AND(F49&lt;&gt;"Contact Allowed",COUNTIF(I49:L49,"Preferred")&gt;0),"Error: Preferred channel not allowed",IF(AND(G49="Email",I49&lt;&gt;"Preferred"),"Error: Email status mismatch",IF(AND(G49="Text Message",J49&lt;&gt;"Preferred"),"Error: Text status mismatch",IF(AND(G49="Phone Call",K49&lt;&gt;"Preferred"),"Error: Phone status mismatch",IF(AND(G49="Portal Mail",L49&lt;&gt;"Preferred"),"Error: Portal status mismatch",IF(AND(H49&lt;&gt;"",H49=G49),"Error: Backup matches preferred",IF(AND(H49="Email",I49&lt;&gt;"Allowed"),"Error: Email backup is not Allowed",IF(AND(H49="Text Message",J49&lt;&gt;"Allowed"),"Error: Text backup is not Allowed",IF(AND(H49="Phone Call",K49&lt;&gt;"Allowed"),"Error: Phone backup is not Allowed",IF(AND(H49="Portal Mail",L49&lt;&gt;"Allowed"),"Error: Portal backup is not Allowed",IF(AND(F49="Do Not Contact",COUNTIF(I49:L49,"Do Not Use")&lt;&gt;4),"Error: All channels must be Do Not Use",IF(AND(F49="Contact Allowed",Q49=""),"Error: Confirmation date required","OK"))))))))))))))))))))))</f>
        <v/>
      </c>
      <c r="Y49" s="20">
        <f>IF(A49="","",IF(OR(X49&lt;&gt;"OK",W49="Overdue",W49="Due Soon",F49="Temporary Hold",F49="Do Not Contact"),"Yes","No"))</f>
        <v/>
      </c>
    </row>
    <row r="50">
      <c r="A50" s="16" t="n"/>
      <c r="B50" s="17" t="n"/>
      <c r="C50" s="17" t="n"/>
      <c r="D50" s="17" t="n"/>
      <c r="E50" s="16" t="n"/>
      <c r="F50" s="16" t="n"/>
      <c r="G50" s="16" t="n"/>
      <c r="H50" s="16" t="n"/>
      <c r="I50" s="16" t="n"/>
      <c r="J50" s="16" t="n"/>
      <c r="K50" s="16" t="n"/>
      <c r="L50" s="16" t="n"/>
      <c r="M50" s="17" t="n"/>
      <c r="N50" s="16" t="n"/>
      <c r="O50" s="16" t="n"/>
      <c r="P50" s="18" t="n"/>
      <c r="Q50" s="18" t="n"/>
      <c r="R50" s="19">
        <f>IF(A50="","",IF(Q50="","",Q50+'Lists &amp; Settings'!$B$2))</f>
        <v/>
      </c>
      <c r="S50" s="16" t="n"/>
      <c r="T50" s="16" t="n"/>
      <c r="U50" s="17" t="n"/>
      <c r="V50" s="18" t="n"/>
      <c r="W50" s="20">
        <f>IF(A50="","",IF(R50="","Not Scheduled",IF(R50&lt;TODAY(),"Overdue",IF(R50&lt;=TODAY()+'Lists &amp; Settings'!$B$3,"Due Soon","Current"))))</f>
        <v/>
      </c>
      <c r="X50" s="21">
        <f>IF(A50="","",IF(OR(B50="",C50="",E50="",F50="",O50="",P50="",S50="",T50="",V50=""),"Error: Missing required field",IF(COUNTIF($A$5:$A$154,A50)&gt;1,"Error: Duplicate student reference ID",IF(P50&gt;TODAY(),"Error: Future effective date",IF(Q50&gt;TODAY(),"Error: Future confirmation date",IF(V50&gt;TODAY(),"Error: Future update date",IF(AND(M50&lt;&gt;"",N50=""),"Error: Time zone required",IF(AND(F50="Contact Allowed",G50=""),"Error: Preferred channel required",IF(AND(F50&lt;&gt;"Contact Allowed",G50&lt;&gt;""),"Error: Clear preferred channel",IF(AND(F50="Contact Allowed",COUNTIF(I50:L50,"Preferred")&lt;&gt;1),"Error: Exactly one channel must be Preferred",IF(AND(F50&lt;&gt;"Contact Allowed",COUNTIF(I50:L50,"Preferred")&gt;0),"Error: Preferred channel not allowed",IF(AND(G50="Email",I50&lt;&gt;"Preferred"),"Error: Email status mismatch",IF(AND(G50="Text Message",J50&lt;&gt;"Preferred"),"Error: Text status mismatch",IF(AND(G50="Phone Call",K50&lt;&gt;"Preferred"),"Error: Phone status mismatch",IF(AND(G50="Portal Mail",L50&lt;&gt;"Preferred"),"Error: Portal status mismatch",IF(AND(H50&lt;&gt;"",H50=G50),"Error: Backup matches preferred",IF(AND(H50="Email",I50&lt;&gt;"Allowed"),"Error: Email backup is not Allowed",IF(AND(H50="Text Message",J50&lt;&gt;"Allowed"),"Error: Text backup is not Allowed",IF(AND(H50="Phone Call",K50&lt;&gt;"Allowed"),"Error: Phone backup is not Allowed",IF(AND(H50="Portal Mail",L50&lt;&gt;"Allowed"),"Error: Portal backup is not Allowed",IF(AND(F50="Do Not Contact",COUNTIF(I50:L50,"Do Not Use")&lt;&gt;4),"Error: All channels must be Do Not Use",IF(AND(F50="Contact Allowed",Q50=""),"Error: Confirmation date required","OK"))))))))))))))))))))))</f>
        <v/>
      </c>
      <c r="Y50" s="20">
        <f>IF(A50="","",IF(OR(X50&lt;&gt;"OK",W50="Overdue",W50="Due Soon",F50="Temporary Hold",F50="Do Not Contact"),"Yes","No"))</f>
        <v/>
      </c>
    </row>
    <row r="51">
      <c r="A51" s="16" t="n"/>
      <c r="B51" s="17" t="n"/>
      <c r="C51" s="17" t="n"/>
      <c r="D51" s="17" t="n"/>
      <c r="E51" s="16" t="n"/>
      <c r="F51" s="16" t="n"/>
      <c r="G51" s="16" t="n"/>
      <c r="H51" s="16" t="n"/>
      <c r="I51" s="16" t="n"/>
      <c r="J51" s="16" t="n"/>
      <c r="K51" s="16" t="n"/>
      <c r="L51" s="16" t="n"/>
      <c r="M51" s="17" t="n"/>
      <c r="N51" s="16" t="n"/>
      <c r="O51" s="16" t="n"/>
      <c r="P51" s="18" t="n"/>
      <c r="Q51" s="18" t="n"/>
      <c r="R51" s="19">
        <f>IF(A51="","",IF(Q51="","",Q51+'Lists &amp; Settings'!$B$2))</f>
        <v/>
      </c>
      <c r="S51" s="16" t="n"/>
      <c r="T51" s="16" t="n"/>
      <c r="U51" s="17" t="n"/>
      <c r="V51" s="18" t="n"/>
      <c r="W51" s="20">
        <f>IF(A51="","",IF(R51="","Not Scheduled",IF(R51&lt;TODAY(),"Overdue",IF(R51&lt;=TODAY()+'Lists &amp; Settings'!$B$3,"Due Soon","Current"))))</f>
        <v/>
      </c>
      <c r="X51" s="21">
        <f>IF(A51="","",IF(OR(B51="",C51="",E51="",F51="",O51="",P51="",S51="",T51="",V51=""),"Error: Missing required field",IF(COUNTIF($A$5:$A$154,A51)&gt;1,"Error: Duplicate student reference ID",IF(P51&gt;TODAY(),"Error: Future effective date",IF(Q51&gt;TODAY(),"Error: Future confirmation date",IF(V51&gt;TODAY(),"Error: Future update date",IF(AND(M51&lt;&gt;"",N51=""),"Error: Time zone required",IF(AND(F51="Contact Allowed",G51=""),"Error: Preferred channel required",IF(AND(F51&lt;&gt;"Contact Allowed",G51&lt;&gt;""),"Error: Clear preferred channel",IF(AND(F51="Contact Allowed",COUNTIF(I51:L51,"Preferred")&lt;&gt;1),"Error: Exactly one channel must be Preferred",IF(AND(F51&lt;&gt;"Contact Allowed",COUNTIF(I51:L51,"Preferred")&gt;0),"Error: Preferred channel not allowed",IF(AND(G51="Email",I51&lt;&gt;"Preferred"),"Error: Email status mismatch",IF(AND(G51="Text Message",J51&lt;&gt;"Preferred"),"Error: Text status mismatch",IF(AND(G51="Phone Call",K51&lt;&gt;"Preferred"),"Error: Phone status mismatch",IF(AND(G51="Portal Mail",L51&lt;&gt;"Preferred"),"Error: Portal status mismatch",IF(AND(H51&lt;&gt;"",H51=G51),"Error: Backup matches preferred",IF(AND(H51="Email",I51&lt;&gt;"Allowed"),"Error: Email backup is not Allowed",IF(AND(H51="Text Message",J51&lt;&gt;"Allowed"),"Error: Text backup is not Allowed",IF(AND(H51="Phone Call",K51&lt;&gt;"Allowed"),"Error: Phone backup is not Allowed",IF(AND(H51="Portal Mail",L51&lt;&gt;"Allowed"),"Error: Portal backup is not Allowed",IF(AND(F51="Do Not Contact",COUNTIF(I51:L51,"Do Not Use")&lt;&gt;4),"Error: All channels must be Do Not Use",IF(AND(F51="Contact Allowed",Q51=""),"Error: Confirmation date required","OK"))))))))))))))))))))))</f>
        <v/>
      </c>
      <c r="Y51" s="20">
        <f>IF(A51="","",IF(OR(X51&lt;&gt;"OK",W51="Overdue",W51="Due Soon",F51="Temporary Hold",F51="Do Not Contact"),"Yes","No"))</f>
        <v/>
      </c>
    </row>
    <row r="52">
      <c r="A52" s="16" t="n"/>
      <c r="B52" s="17" t="n"/>
      <c r="C52" s="17" t="n"/>
      <c r="D52" s="17" t="n"/>
      <c r="E52" s="16" t="n"/>
      <c r="F52" s="16" t="n"/>
      <c r="G52" s="16" t="n"/>
      <c r="H52" s="16" t="n"/>
      <c r="I52" s="16" t="n"/>
      <c r="J52" s="16" t="n"/>
      <c r="K52" s="16" t="n"/>
      <c r="L52" s="16" t="n"/>
      <c r="M52" s="17" t="n"/>
      <c r="N52" s="16" t="n"/>
      <c r="O52" s="16" t="n"/>
      <c r="P52" s="18" t="n"/>
      <c r="Q52" s="18" t="n"/>
      <c r="R52" s="19">
        <f>IF(A52="","",IF(Q52="","",Q52+'Lists &amp; Settings'!$B$2))</f>
        <v/>
      </c>
      <c r="S52" s="16" t="n"/>
      <c r="T52" s="16" t="n"/>
      <c r="U52" s="17" t="n"/>
      <c r="V52" s="18" t="n"/>
      <c r="W52" s="20">
        <f>IF(A52="","",IF(R52="","Not Scheduled",IF(R52&lt;TODAY(),"Overdue",IF(R52&lt;=TODAY()+'Lists &amp; Settings'!$B$3,"Due Soon","Current"))))</f>
        <v/>
      </c>
      <c r="X52" s="21">
        <f>IF(A52="","",IF(OR(B52="",C52="",E52="",F52="",O52="",P52="",S52="",T52="",V52=""),"Error: Missing required field",IF(COUNTIF($A$5:$A$154,A52)&gt;1,"Error: Duplicate student reference ID",IF(P52&gt;TODAY(),"Error: Future effective date",IF(Q52&gt;TODAY(),"Error: Future confirmation date",IF(V52&gt;TODAY(),"Error: Future update date",IF(AND(M52&lt;&gt;"",N52=""),"Error: Time zone required",IF(AND(F52="Contact Allowed",G52=""),"Error: Preferred channel required",IF(AND(F52&lt;&gt;"Contact Allowed",G52&lt;&gt;""),"Error: Clear preferred channel",IF(AND(F52="Contact Allowed",COUNTIF(I52:L52,"Preferred")&lt;&gt;1),"Error: Exactly one channel must be Preferred",IF(AND(F52&lt;&gt;"Contact Allowed",COUNTIF(I52:L52,"Preferred")&gt;0),"Error: Preferred channel not allowed",IF(AND(G52="Email",I52&lt;&gt;"Preferred"),"Error: Email status mismatch",IF(AND(G52="Text Message",J52&lt;&gt;"Preferred"),"Error: Text status mismatch",IF(AND(G52="Phone Call",K52&lt;&gt;"Preferred"),"Error: Phone status mismatch",IF(AND(G52="Portal Mail",L52&lt;&gt;"Preferred"),"Error: Portal status mismatch",IF(AND(H52&lt;&gt;"",H52=G52),"Error: Backup matches preferred",IF(AND(H52="Email",I52&lt;&gt;"Allowed"),"Error: Email backup is not Allowed",IF(AND(H52="Text Message",J52&lt;&gt;"Allowed"),"Error: Text backup is not Allowed",IF(AND(H52="Phone Call",K52&lt;&gt;"Allowed"),"Error: Phone backup is not Allowed",IF(AND(H52="Portal Mail",L52&lt;&gt;"Allowed"),"Error: Portal backup is not Allowed",IF(AND(F52="Do Not Contact",COUNTIF(I52:L52,"Do Not Use")&lt;&gt;4),"Error: All channels must be Do Not Use",IF(AND(F52="Contact Allowed",Q52=""),"Error: Confirmation date required","OK"))))))))))))))))))))))</f>
        <v/>
      </c>
      <c r="Y52" s="20">
        <f>IF(A52="","",IF(OR(X52&lt;&gt;"OK",W52="Overdue",W52="Due Soon",F52="Temporary Hold",F52="Do Not Contact"),"Yes","No"))</f>
        <v/>
      </c>
    </row>
    <row r="53">
      <c r="A53" s="16" t="n"/>
      <c r="B53" s="17" t="n"/>
      <c r="C53" s="17" t="n"/>
      <c r="D53" s="17" t="n"/>
      <c r="E53" s="16" t="n"/>
      <c r="F53" s="16" t="n"/>
      <c r="G53" s="16" t="n"/>
      <c r="H53" s="16" t="n"/>
      <c r="I53" s="16" t="n"/>
      <c r="J53" s="16" t="n"/>
      <c r="K53" s="16" t="n"/>
      <c r="L53" s="16" t="n"/>
      <c r="M53" s="17" t="n"/>
      <c r="N53" s="16" t="n"/>
      <c r="O53" s="16" t="n"/>
      <c r="P53" s="18" t="n"/>
      <c r="Q53" s="18" t="n"/>
      <c r="R53" s="19">
        <f>IF(A53="","",IF(Q53="","",Q53+'Lists &amp; Settings'!$B$2))</f>
        <v/>
      </c>
      <c r="S53" s="16" t="n"/>
      <c r="T53" s="16" t="n"/>
      <c r="U53" s="17" t="n"/>
      <c r="V53" s="18" t="n"/>
      <c r="W53" s="20">
        <f>IF(A53="","",IF(R53="","Not Scheduled",IF(R53&lt;TODAY(),"Overdue",IF(R53&lt;=TODAY()+'Lists &amp; Settings'!$B$3,"Due Soon","Current"))))</f>
        <v/>
      </c>
      <c r="X53" s="21">
        <f>IF(A53="","",IF(OR(B53="",C53="",E53="",F53="",O53="",P53="",S53="",T53="",V53=""),"Error: Missing required field",IF(COUNTIF($A$5:$A$154,A53)&gt;1,"Error: Duplicate student reference ID",IF(P53&gt;TODAY(),"Error: Future effective date",IF(Q53&gt;TODAY(),"Error: Future confirmation date",IF(V53&gt;TODAY(),"Error: Future update date",IF(AND(M53&lt;&gt;"",N53=""),"Error: Time zone required",IF(AND(F53="Contact Allowed",G53=""),"Error: Preferred channel required",IF(AND(F53&lt;&gt;"Contact Allowed",G53&lt;&gt;""),"Error: Clear preferred channel",IF(AND(F53="Contact Allowed",COUNTIF(I53:L53,"Preferred")&lt;&gt;1),"Error: Exactly one channel must be Preferred",IF(AND(F53&lt;&gt;"Contact Allowed",COUNTIF(I53:L53,"Preferred")&gt;0),"Error: Preferred channel not allowed",IF(AND(G53="Email",I53&lt;&gt;"Preferred"),"Error: Email status mismatch",IF(AND(G53="Text Message",J53&lt;&gt;"Preferred"),"Error: Text status mismatch",IF(AND(G53="Phone Call",K53&lt;&gt;"Preferred"),"Error: Phone status mismatch",IF(AND(G53="Portal Mail",L53&lt;&gt;"Preferred"),"Error: Portal status mismatch",IF(AND(H53&lt;&gt;"",H53=G53),"Error: Backup matches preferred",IF(AND(H53="Email",I53&lt;&gt;"Allowed"),"Error: Email backup is not Allowed",IF(AND(H53="Text Message",J53&lt;&gt;"Allowed"),"Error: Text backup is not Allowed",IF(AND(H53="Phone Call",K53&lt;&gt;"Allowed"),"Error: Phone backup is not Allowed",IF(AND(H53="Portal Mail",L53&lt;&gt;"Allowed"),"Error: Portal backup is not Allowed",IF(AND(F53="Do Not Contact",COUNTIF(I53:L53,"Do Not Use")&lt;&gt;4),"Error: All channels must be Do Not Use",IF(AND(F53="Contact Allowed",Q53=""),"Error: Confirmation date required","OK"))))))))))))))))))))))</f>
        <v/>
      </c>
      <c r="Y53" s="20">
        <f>IF(A53="","",IF(OR(X53&lt;&gt;"OK",W53="Overdue",W53="Due Soon",F53="Temporary Hold",F53="Do Not Contact"),"Yes","No"))</f>
        <v/>
      </c>
    </row>
    <row r="54">
      <c r="A54" s="16" t="n"/>
      <c r="B54" s="17" t="n"/>
      <c r="C54" s="17" t="n"/>
      <c r="D54" s="17" t="n"/>
      <c r="E54" s="16" t="n"/>
      <c r="F54" s="16" t="n"/>
      <c r="G54" s="16" t="n"/>
      <c r="H54" s="16" t="n"/>
      <c r="I54" s="16" t="n"/>
      <c r="J54" s="16" t="n"/>
      <c r="K54" s="16" t="n"/>
      <c r="L54" s="16" t="n"/>
      <c r="M54" s="17" t="n"/>
      <c r="N54" s="16" t="n"/>
      <c r="O54" s="16" t="n"/>
      <c r="P54" s="18" t="n"/>
      <c r="Q54" s="18" t="n"/>
      <c r="R54" s="19">
        <f>IF(A54="","",IF(Q54="","",Q54+'Lists &amp; Settings'!$B$2))</f>
        <v/>
      </c>
      <c r="S54" s="16" t="n"/>
      <c r="T54" s="16" t="n"/>
      <c r="U54" s="17" t="n"/>
      <c r="V54" s="18" t="n"/>
      <c r="W54" s="20">
        <f>IF(A54="","",IF(R54="","Not Scheduled",IF(R54&lt;TODAY(),"Overdue",IF(R54&lt;=TODAY()+'Lists &amp; Settings'!$B$3,"Due Soon","Current"))))</f>
        <v/>
      </c>
      <c r="X54" s="21">
        <f>IF(A54="","",IF(OR(B54="",C54="",E54="",F54="",O54="",P54="",S54="",T54="",V54=""),"Error: Missing required field",IF(COUNTIF($A$5:$A$154,A54)&gt;1,"Error: Duplicate student reference ID",IF(P54&gt;TODAY(),"Error: Future effective date",IF(Q54&gt;TODAY(),"Error: Future confirmation date",IF(V54&gt;TODAY(),"Error: Future update date",IF(AND(M54&lt;&gt;"",N54=""),"Error: Time zone required",IF(AND(F54="Contact Allowed",G54=""),"Error: Preferred channel required",IF(AND(F54&lt;&gt;"Contact Allowed",G54&lt;&gt;""),"Error: Clear preferred channel",IF(AND(F54="Contact Allowed",COUNTIF(I54:L54,"Preferred")&lt;&gt;1),"Error: Exactly one channel must be Preferred",IF(AND(F54&lt;&gt;"Contact Allowed",COUNTIF(I54:L54,"Preferred")&gt;0),"Error: Preferred channel not allowed",IF(AND(G54="Email",I54&lt;&gt;"Preferred"),"Error: Email status mismatch",IF(AND(G54="Text Message",J54&lt;&gt;"Preferred"),"Error: Text status mismatch",IF(AND(G54="Phone Call",K54&lt;&gt;"Preferred"),"Error: Phone status mismatch",IF(AND(G54="Portal Mail",L54&lt;&gt;"Preferred"),"Error: Portal status mismatch",IF(AND(H54&lt;&gt;"",H54=G54),"Error: Backup matches preferred",IF(AND(H54="Email",I54&lt;&gt;"Allowed"),"Error: Email backup is not Allowed",IF(AND(H54="Text Message",J54&lt;&gt;"Allowed"),"Error: Text backup is not Allowed",IF(AND(H54="Phone Call",K54&lt;&gt;"Allowed"),"Error: Phone backup is not Allowed",IF(AND(H54="Portal Mail",L54&lt;&gt;"Allowed"),"Error: Portal backup is not Allowed",IF(AND(F54="Do Not Contact",COUNTIF(I54:L54,"Do Not Use")&lt;&gt;4),"Error: All channels must be Do Not Use",IF(AND(F54="Contact Allowed",Q54=""),"Error: Confirmation date required","OK"))))))))))))))))))))))</f>
        <v/>
      </c>
      <c r="Y54" s="20">
        <f>IF(A54="","",IF(OR(X54&lt;&gt;"OK",W54="Overdue",W54="Due Soon",F54="Temporary Hold",F54="Do Not Contact"),"Yes","No"))</f>
        <v/>
      </c>
    </row>
    <row r="55">
      <c r="A55" s="16" t="n"/>
      <c r="B55" s="17" t="n"/>
      <c r="C55" s="17" t="n"/>
      <c r="D55" s="17" t="n"/>
      <c r="E55" s="16" t="n"/>
      <c r="F55" s="16" t="n"/>
      <c r="G55" s="16" t="n"/>
      <c r="H55" s="16" t="n"/>
      <c r="I55" s="16" t="n"/>
      <c r="J55" s="16" t="n"/>
      <c r="K55" s="16" t="n"/>
      <c r="L55" s="16" t="n"/>
      <c r="M55" s="17" t="n"/>
      <c r="N55" s="16" t="n"/>
      <c r="O55" s="16" t="n"/>
      <c r="P55" s="18" t="n"/>
      <c r="Q55" s="18" t="n"/>
      <c r="R55" s="19">
        <f>IF(A55="","",IF(Q55="","",Q55+'Lists &amp; Settings'!$B$2))</f>
        <v/>
      </c>
      <c r="S55" s="16" t="n"/>
      <c r="T55" s="16" t="n"/>
      <c r="U55" s="17" t="n"/>
      <c r="V55" s="18" t="n"/>
      <c r="W55" s="20">
        <f>IF(A55="","",IF(R55="","Not Scheduled",IF(R55&lt;TODAY(),"Overdue",IF(R55&lt;=TODAY()+'Lists &amp; Settings'!$B$3,"Due Soon","Current"))))</f>
        <v/>
      </c>
      <c r="X55" s="21">
        <f>IF(A55="","",IF(OR(B55="",C55="",E55="",F55="",O55="",P55="",S55="",T55="",V55=""),"Error: Missing required field",IF(COUNTIF($A$5:$A$154,A55)&gt;1,"Error: Duplicate student reference ID",IF(P55&gt;TODAY(),"Error: Future effective date",IF(Q55&gt;TODAY(),"Error: Future confirmation date",IF(V55&gt;TODAY(),"Error: Future update date",IF(AND(M55&lt;&gt;"",N55=""),"Error: Time zone required",IF(AND(F55="Contact Allowed",G55=""),"Error: Preferred channel required",IF(AND(F55&lt;&gt;"Contact Allowed",G55&lt;&gt;""),"Error: Clear preferred channel",IF(AND(F55="Contact Allowed",COUNTIF(I55:L55,"Preferred")&lt;&gt;1),"Error: Exactly one channel must be Preferred",IF(AND(F55&lt;&gt;"Contact Allowed",COUNTIF(I55:L55,"Preferred")&gt;0),"Error: Preferred channel not allowed",IF(AND(G55="Email",I55&lt;&gt;"Preferred"),"Error: Email status mismatch",IF(AND(G55="Text Message",J55&lt;&gt;"Preferred"),"Error: Text status mismatch",IF(AND(G55="Phone Call",K55&lt;&gt;"Preferred"),"Error: Phone status mismatch",IF(AND(G55="Portal Mail",L55&lt;&gt;"Preferred"),"Error: Portal status mismatch",IF(AND(H55&lt;&gt;"",H55=G55),"Error: Backup matches preferred",IF(AND(H55="Email",I55&lt;&gt;"Allowed"),"Error: Email backup is not Allowed",IF(AND(H55="Text Message",J55&lt;&gt;"Allowed"),"Error: Text backup is not Allowed",IF(AND(H55="Phone Call",K55&lt;&gt;"Allowed"),"Error: Phone backup is not Allowed",IF(AND(H55="Portal Mail",L55&lt;&gt;"Allowed"),"Error: Portal backup is not Allowed",IF(AND(F55="Do Not Contact",COUNTIF(I55:L55,"Do Not Use")&lt;&gt;4),"Error: All channels must be Do Not Use",IF(AND(F55="Contact Allowed",Q55=""),"Error: Confirmation date required","OK"))))))))))))))))))))))</f>
        <v/>
      </c>
      <c r="Y55" s="20">
        <f>IF(A55="","",IF(OR(X55&lt;&gt;"OK",W55="Overdue",W55="Due Soon",F55="Temporary Hold",F55="Do Not Contact"),"Yes","No"))</f>
        <v/>
      </c>
    </row>
    <row r="56">
      <c r="A56" s="16" t="n"/>
      <c r="B56" s="17" t="n"/>
      <c r="C56" s="17" t="n"/>
      <c r="D56" s="17" t="n"/>
      <c r="E56" s="16" t="n"/>
      <c r="F56" s="16" t="n"/>
      <c r="G56" s="16" t="n"/>
      <c r="H56" s="16" t="n"/>
      <c r="I56" s="16" t="n"/>
      <c r="J56" s="16" t="n"/>
      <c r="K56" s="16" t="n"/>
      <c r="L56" s="16" t="n"/>
      <c r="M56" s="17" t="n"/>
      <c r="N56" s="16" t="n"/>
      <c r="O56" s="16" t="n"/>
      <c r="P56" s="18" t="n"/>
      <c r="Q56" s="18" t="n"/>
      <c r="R56" s="19">
        <f>IF(A56="","",IF(Q56="","",Q56+'Lists &amp; Settings'!$B$2))</f>
        <v/>
      </c>
      <c r="S56" s="16" t="n"/>
      <c r="T56" s="16" t="n"/>
      <c r="U56" s="17" t="n"/>
      <c r="V56" s="18" t="n"/>
      <c r="W56" s="20">
        <f>IF(A56="","",IF(R56="","Not Scheduled",IF(R56&lt;TODAY(),"Overdue",IF(R56&lt;=TODAY()+'Lists &amp; Settings'!$B$3,"Due Soon","Current"))))</f>
        <v/>
      </c>
      <c r="X56" s="21">
        <f>IF(A56="","",IF(OR(B56="",C56="",E56="",F56="",O56="",P56="",S56="",T56="",V56=""),"Error: Missing required field",IF(COUNTIF($A$5:$A$154,A56)&gt;1,"Error: Duplicate student reference ID",IF(P56&gt;TODAY(),"Error: Future effective date",IF(Q56&gt;TODAY(),"Error: Future confirmation date",IF(V56&gt;TODAY(),"Error: Future update date",IF(AND(M56&lt;&gt;"",N56=""),"Error: Time zone required",IF(AND(F56="Contact Allowed",G56=""),"Error: Preferred channel required",IF(AND(F56&lt;&gt;"Contact Allowed",G56&lt;&gt;""),"Error: Clear preferred channel",IF(AND(F56="Contact Allowed",COUNTIF(I56:L56,"Preferred")&lt;&gt;1),"Error: Exactly one channel must be Preferred",IF(AND(F56&lt;&gt;"Contact Allowed",COUNTIF(I56:L56,"Preferred")&gt;0),"Error: Preferred channel not allowed",IF(AND(G56="Email",I56&lt;&gt;"Preferred"),"Error: Email status mismatch",IF(AND(G56="Text Message",J56&lt;&gt;"Preferred"),"Error: Text status mismatch",IF(AND(G56="Phone Call",K56&lt;&gt;"Preferred"),"Error: Phone status mismatch",IF(AND(G56="Portal Mail",L56&lt;&gt;"Preferred"),"Error: Portal status mismatch",IF(AND(H56&lt;&gt;"",H56=G56),"Error: Backup matches preferred",IF(AND(H56="Email",I56&lt;&gt;"Allowed"),"Error: Email backup is not Allowed",IF(AND(H56="Text Message",J56&lt;&gt;"Allowed"),"Error: Text backup is not Allowed",IF(AND(H56="Phone Call",K56&lt;&gt;"Allowed"),"Error: Phone backup is not Allowed",IF(AND(H56="Portal Mail",L56&lt;&gt;"Allowed"),"Error: Portal backup is not Allowed",IF(AND(F56="Do Not Contact",COUNTIF(I56:L56,"Do Not Use")&lt;&gt;4),"Error: All channels must be Do Not Use",IF(AND(F56="Contact Allowed",Q56=""),"Error: Confirmation date required","OK"))))))))))))))))))))))</f>
        <v/>
      </c>
      <c r="Y56" s="20">
        <f>IF(A56="","",IF(OR(X56&lt;&gt;"OK",W56="Overdue",W56="Due Soon",F56="Temporary Hold",F56="Do Not Contact"),"Yes","No"))</f>
        <v/>
      </c>
    </row>
    <row r="57">
      <c r="A57" s="16" t="n"/>
      <c r="B57" s="17" t="n"/>
      <c r="C57" s="17" t="n"/>
      <c r="D57" s="17" t="n"/>
      <c r="E57" s="16" t="n"/>
      <c r="F57" s="16" t="n"/>
      <c r="G57" s="16" t="n"/>
      <c r="H57" s="16" t="n"/>
      <c r="I57" s="16" t="n"/>
      <c r="J57" s="16" t="n"/>
      <c r="K57" s="16" t="n"/>
      <c r="L57" s="16" t="n"/>
      <c r="M57" s="17" t="n"/>
      <c r="N57" s="16" t="n"/>
      <c r="O57" s="16" t="n"/>
      <c r="P57" s="18" t="n"/>
      <c r="Q57" s="18" t="n"/>
      <c r="R57" s="19">
        <f>IF(A57="","",IF(Q57="","",Q57+'Lists &amp; Settings'!$B$2))</f>
        <v/>
      </c>
      <c r="S57" s="16" t="n"/>
      <c r="T57" s="16" t="n"/>
      <c r="U57" s="17" t="n"/>
      <c r="V57" s="18" t="n"/>
      <c r="W57" s="20">
        <f>IF(A57="","",IF(R57="","Not Scheduled",IF(R57&lt;TODAY(),"Overdue",IF(R57&lt;=TODAY()+'Lists &amp; Settings'!$B$3,"Due Soon","Current"))))</f>
        <v/>
      </c>
      <c r="X57" s="21">
        <f>IF(A57="","",IF(OR(B57="",C57="",E57="",F57="",O57="",P57="",S57="",T57="",V57=""),"Error: Missing required field",IF(COUNTIF($A$5:$A$154,A57)&gt;1,"Error: Duplicate student reference ID",IF(P57&gt;TODAY(),"Error: Future effective date",IF(Q57&gt;TODAY(),"Error: Future confirmation date",IF(V57&gt;TODAY(),"Error: Future update date",IF(AND(M57&lt;&gt;"",N57=""),"Error: Time zone required",IF(AND(F57="Contact Allowed",G57=""),"Error: Preferred channel required",IF(AND(F57&lt;&gt;"Contact Allowed",G57&lt;&gt;""),"Error: Clear preferred channel",IF(AND(F57="Contact Allowed",COUNTIF(I57:L57,"Preferred")&lt;&gt;1),"Error: Exactly one channel must be Preferred",IF(AND(F57&lt;&gt;"Contact Allowed",COUNTIF(I57:L57,"Preferred")&gt;0),"Error: Preferred channel not allowed",IF(AND(G57="Email",I57&lt;&gt;"Preferred"),"Error: Email status mismatch",IF(AND(G57="Text Message",J57&lt;&gt;"Preferred"),"Error: Text status mismatch",IF(AND(G57="Phone Call",K57&lt;&gt;"Preferred"),"Error: Phone status mismatch",IF(AND(G57="Portal Mail",L57&lt;&gt;"Preferred"),"Error: Portal status mismatch",IF(AND(H57&lt;&gt;"",H57=G57),"Error: Backup matches preferred",IF(AND(H57="Email",I57&lt;&gt;"Allowed"),"Error: Email backup is not Allowed",IF(AND(H57="Text Message",J57&lt;&gt;"Allowed"),"Error: Text backup is not Allowed",IF(AND(H57="Phone Call",K57&lt;&gt;"Allowed"),"Error: Phone backup is not Allowed",IF(AND(H57="Portal Mail",L57&lt;&gt;"Allowed"),"Error: Portal backup is not Allowed",IF(AND(F57="Do Not Contact",COUNTIF(I57:L57,"Do Not Use")&lt;&gt;4),"Error: All channels must be Do Not Use",IF(AND(F57="Contact Allowed",Q57=""),"Error: Confirmation date required","OK"))))))))))))))))))))))</f>
        <v/>
      </c>
      <c r="Y57" s="20">
        <f>IF(A57="","",IF(OR(X57&lt;&gt;"OK",W57="Overdue",W57="Due Soon",F57="Temporary Hold",F57="Do Not Contact"),"Yes","No"))</f>
        <v/>
      </c>
    </row>
    <row r="58">
      <c r="A58" s="16" t="n"/>
      <c r="B58" s="17" t="n"/>
      <c r="C58" s="17" t="n"/>
      <c r="D58" s="17" t="n"/>
      <c r="E58" s="16" t="n"/>
      <c r="F58" s="16" t="n"/>
      <c r="G58" s="16" t="n"/>
      <c r="H58" s="16" t="n"/>
      <c r="I58" s="16" t="n"/>
      <c r="J58" s="16" t="n"/>
      <c r="K58" s="16" t="n"/>
      <c r="L58" s="16" t="n"/>
      <c r="M58" s="17" t="n"/>
      <c r="N58" s="16" t="n"/>
      <c r="O58" s="16" t="n"/>
      <c r="P58" s="18" t="n"/>
      <c r="Q58" s="18" t="n"/>
      <c r="R58" s="19">
        <f>IF(A58="","",IF(Q58="","",Q58+'Lists &amp; Settings'!$B$2))</f>
        <v/>
      </c>
      <c r="S58" s="16" t="n"/>
      <c r="T58" s="16" t="n"/>
      <c r="U58" s="17" t="n"/>
      <c r="V58" s="18" t="n"/>
      <c r="W58" s="20">
        <f>IF(A58="","",IF(R58="","Not Scheduled",IF(R58&lt;TODAY(),"Overdue",IF(R58&lt;=TODAY()+'Lists &amp; Settings'!$B$3,"Due Soon","Current"))))</f>
        <v/>
      </c>
      <c r="X58" s="21">
        <f>IF(A58="","",IF(OR(B58="",C58="",E58="",F58="",O58="",P58="",S58="",T58="",V58=""),"Error: Missing required field",IF(COUNTIF($A$5:$A$154,A58)&gt;1,"Error: Duplicate student reference ID",IF(P58&gt;TODAY(),"Error: Future effective date",IF(Q58&gt;TODAY(),"Error: Future confirmation date",IF(V58&gt;TODAY(),"Error: Future update date",IF(AND(M58&lt;&gt;"",N58=""),"Error: Time zone required",IF(AND(F58="Contact Allowed",G58=""),"Error: Preferred channel required",IF(AND(F58&lt;&gt;"Contact Allowed",G58&lt;&gt;""),"Error: Clear preferred channel",IF(AND(F58="Contact Allowed",COUNTIF(I58:L58,"Preferred")&lt;&gt;1),"Error: Exactly one channel must be Preferred",IF(AND(F58&lt;&gt;"Contact Allowed",COUNTIF(I58:L58,"Preferred")&gt;0),"Error: Preferred channel not allowed",IF(AND(G58="Email",I58&lt;&gt;"Preferred"),"Error: Email status mismatch",IF(AND(G58="Text Message",J58&lt;&gt;"Preferred"),"Error: Text status mismatch",IF(AND(G58="Phone Call",K58&lt;&gt;"Preferred"),"Error: Phone status mismatch",IF(AND(G58="Portal Mail",L58&lt;&gt;"Preferred"),"Error: Portal status mismatch",IF(AND(H58&lt;&gt;"",H58=G58),"Error: Backup matches preferred",IF(AND(H58="Email",I58&lt;&gt;"Allowed"),"Error: Email backup is not Allowed",IF(AND(H58="Text Message",J58&lt;&gt;"Allowed"),"Error: Text backup is not Allowed",IF(AND(H58="Phone Call",K58&lt;&gt;"Allowed"),"Error: Phone backup is not Allowed",IF(AND(H58="Portal Mail",L58&lt;&gt;"Allowed"),"Error: Portal backup is not Allowed",IF(AND(F58="Do Not Contact",COUNTIF(I58:L58,"Do Not Use")&lt;&gt;4),"Error: All channels must be Do Not Use",IF(AND(F58="Contact Allowed",Q58=""),"Error: Confirmation date required","OK"))))))))))))))))))))))</f>
        <v/>
      </c>
      <c r="Y58" s="20">
        <f>IF(A58="","",IF(OR(X58&lt;&gt;"OK",W58="Overdue",W58="Due Soon",F58="Temporary Hold",F58="Do Not Contact"),"Yes","No"))</f>
        <v/>
      </c>
    </row>
    <row r="59">
      <c r="A59" s="16" t="n"/>
      <c r="B59" s="17" t="n"/>
      <c r="C59" s="17" t="n"/>
      <c r="D59" s="17" t="n"/>
      <c r="E59" s="16" t="n"/>
      <c r="F59" s="16" t="n"/>
      <c r="G59" s="16" t="n"/>
      <c r="H59" s="16" t="n"/>
      <c r="I59" s="16" t="n"/>
      <c r="J59" s="16" t="n"/>
      <c r="K59" s="16" t="n"/>
      <c r="L59" s="16" t="n"/>
      <c r="M59" s="17" t="n"/>
      <c r="N59" s="16" t="n"/>
      <c r="O59" s="16" t="n"/>
      <c r="P59" s="18" t="n"/>
      <c r="Q59" s="18" t="n"/>
      <c r="R59" s="19">
        <f>IF(A59="","",IF(Q59="","",Q59+'Lists &amp; Settings'!$B$2))</f>
        <v/>
      </c>
      <c r="S59" s="16" t="n"/>
      <c r="T59" s="16" t="n"/>
      <c r="U59" s="17" t="n"/>
      <c r="V59" s="18" t="n"/>
      <c r="W59" s="20">
        <f>IF(A59="","",IF(R59="","Not Scheduled",IF(R59&lt;TODAY(),"Overdue",IF(R59&lt;=TODAY()+'Lists &amp; Settings'!$B$3,"Due Soon","Current"))))</f>
        <v/>
      </c>
      <c r="X59" s="21">
        <f>IF(A59="","",IF(OR(B59="",C59="",E59="",F59="",O59="",P59="",S59="",T59="",V59=""),"Error: Missing required field",IF(COUNTIF($A$5:$A$154,A59)&gt;1,"Error: Duplicate student reference ID",IF(P59&gt;TODAY(),"Error: Future effective date",IF(Q59&gt;TODAY(),"Error: Future confirmation date",IF(V59&gt;TODAY(),"Error: Future update date",IF(AND(M59&lt;&gt;"",N59=""),"Error: Time zone required",IF(AND(F59="Contact Allowed",G59=""),"Error: Preferred channel required",IF(AND(F59&lt;&gt;"Contact Allowed",G59&lt;&gt;""),"Error: Clear preferred channel",IF(AND(F59="Contact Allowed",COUNTIF(I59:L59,"Preferred")&lt;&gt;1),"Error: Exactly one channel must be Preferred",IF(AND(F59&lt;&gt;"Contact Allowed",COUNTIF(I59:L59,"Preferred")&gt;0),"Error: Preferred channel not allowed",IF(AND(G59="Email",I59&lt;&gt;"Preferred"),"Error: Email status mismatch",IF(AND(G59="Text Message",J59&lt;&gt;"Preferred"),"Error: Text status mismatch",IF(AND(G59="Phone Call",K59&lt;&gt;"Preferred"),"Error: Phone status mismatch",IF(AND(G59="Portal Mail",L59&lt;&gt;"Preferred"),"Error: Portal status mismatch",IF(AND(H59&lt;&gt;"",H59=G59),"Error: Backup matches preferred",IF(AND(H59="Email",I59&lt;&gt;"Allowed"),"Error: Email backup is not Allowed",IF(AND(H59="Text Message",J59&lt;&gt;"Allowed"),"Error: Text backup is not Allowed",IF(AND(H59="Phone Call",K59&lt;&gt;"Allowed"),"Error: Phone backup is not Allowed",IF(AND(H59="Portal Mail",L59&lt;&gt;"Allowed"),"Error: Portal backup is not Allowed",IF(AND(F59="Do Not Contact",COUNTIF(I59:L59,"Do Not Use")&lt;&gt;4),"Error: All channels must be Do Not Use",IF(AND(F59="Contact Allowed",Q59=""),"Error: Confirmation date required","OK"))))))))))))))))))))))</f>
        <v/>
      </c>
      <c r="Y59" s="20">
        <f>IF(A59="","",IF(OR(X59&lt;&gt;"OK",W59="Overdue",W59="Due Soon",F59="Temporary Hold",F59="Do Not Contact"),"Yes","No"))</f>
        <v/>
      </c>
    </row>
    <row r="60">
      <c r="A60" s="16" t="n"/>
      <c r="B60" s="17" t="n"/>
      <c r="C60" s="17" t="n"/>
      <c r="D60" s="17" t="n"/>
      <c r="E60" s="16" t="n"/>
      <c r="F60" s="16" t="n"/>
      <c r="G60" s="16" t="n"/>
      <c r="H60" s="16" t="n"/>
      <c r="I60" s="16" t="n"/>
      <c r="J60" s="16" t="n"/>
      <c r="K60" s="16" t="n"/>
      <c r="L60" s="16" t="n"/>
      <c r="M60" s="17" t="n"/>
      <c r="N60" s="16" t="n"/>
      <c r="O60" s="16" t="n"/>
      <c r="P60" s="18" t="n"/>
      <c r="Q60" s="18" t="n"/>
      <c r="R60" s="19">
        <f>IF(A60="","",IF(Q60="","",Q60+'Lists &amp; Settings'!$B$2))</f>
        <v/>
      </c>
      <c r="S60" s="16" t="n"/>
      <c r="T60" s="16" t="n"/>
      <c r="U60" s="17" t="n"/>
      <c r="V60" s="18" t="n"/>
      <c r="W60" s="20">
        <f>IF(A60="","",IF(R60="","Not Scheduled",IF(R60&lt;TODAY(),"Overdue",IF(R60&lt;=TODAY()+'Lists &amp; Settings'!$B$3,"Due Soon","Current"))))</f>
        <v/>
      </c>
      <c r="X60" s="21">
        <f>IF(A60="","",IF(OR(B60="",C60="",E60="",F60="",O60="",P60="",S60="",T60="",V60=""),"Error: Missing required field",IF(COUNTIF($A$5:$A$154,A60)&gt;1,"Error: Duplicate student reference ID",IF(P60&gt;TODAY(),"Error: Future effective date",IF(Q60&gt;TODAY(),"Error: Future confirmation date",IF(V60&gt;TODAY(),"Error: Future update date",IF(AND(M60&lt;&gt;"",N60=""),"Error: Time zone required",IF(AND(F60="Contact Allowed",G60=""),"Error: Preferred channel required",IF(AND(F60&lt;&gt;"Contact Allowed",G60&lt;&gt;""),"Error: Clear preferred channel",IF(AND(F60="Contact Allowed",COUNTIF(I60:L60,"Preferred")&lt;&gt;1),"Error: Exactly one channel must be Preferred",IF(AND(F60&lt;&gt;"Contact Allowed",COUNTIF(I60:L60,"Preferred")&gt;0),"Error: Preferred channel not allowed",IF(AND(G60="Email",I60&lt;&gt;"Preferred"),"Error: Email status mismatch",IF(AND(G60="Text Message",J60&lt;&gt;"Preferred"),"Error: Text status mismatch",IF(AND(G60="Phone Call",K60&lt;&gt;"Preferred"),"Error: Phone status mismatch",IF(AND(G60="Portal Mail",L60&lt;&gt;"Preferred"),"Error: Portal status mismatch",IF(AND(H60&lt;&gt;"",H60=G60),"Error: Backup matches preferred",IF(AND(H60="Email",I60&lt;&gt;"Allowed"),"Error: Email backup is not Allowed",IF(AND(H60="Text Message",J60&lt;&gt;"Allowed"),"Error: Text backup is not Allowed",IF(AND(H60="Phone Call",K60&lt;&gt;"Allowed"),"Error: Phone backup is not Allowed",IF(AND(H60="Portal Mail",L60&lt;&gt;"Allowed"),"Error: Portal backup is not Allowed",IF(AND(F60="Do Not Contact",COUNTIF(I60:L60,"Do Not Use")&lt;&gt;4),"Error: All channels must be Do Not Use",IF(AND(F60="Contact Allowed",Q60=""),"Error: Confirmation date required","OK"))))))))))))))))))))))</f>
        <v/>
      </c>
      <c r="Y60" s="20">
        <f>IF(A60="","",IF(OR(X60&lt;&gt;"OK",W60="Overdue",W60="Due Soon",F60="Temporary Hold",F60="Do Not Contact"),"Yes","No"))</f>
        <v/>
      </c>
    </row>
    <row r="61">
      <c r="A61" s="16" t="n"/>
      <c r="B61" s="17" t="n"/>
      <c r="C61" s="17" t="n"/>
      <c r="D61" s="17" t="n"/>
      <c r="E61" s="16" t="n"/>
      <c r="F61" s="16" t="n"/>
      <c r="G61" s="16" t="n"/>
      <c r="H61" s="16" t="n"/>
      <c r="I61" s="16" t="n"/>
      <c r="J61" s="16" t="n"/>
      <c r="K61" s="16" t="n"/>
      <c r="L61" s="16" t="n"/>
      <c r="M61" s="17" t="n"/>
      <c r="N61" s="16" t="n"/>
      <c r="O61" s="16" t="n"/>
      <c r="P61" s="18" t="n"/>
      <c r="Q61" s="18" t="n"/>
      <c r="R61" s="19">
        <f>IF(A61="","",IF(Q61="","",Q61+'Lists &amp; Settings'!$B$2))</f>
        <v/>
      </c>
      <c r="S61" s="16" t="n"/>
      <c r="T61" s="16" t="n"/>
      <c r="U61" s="17" t="n"/>
      <c r="V61" s="18" t="n"/>
      <c r="W61" s="20">
        <f>IF(A61="","",IF(R61="","Not Scheduled",IF(R61&lt;TODAY(),"Overdue",IF(R61&lt;=TODAY()+'Lists &amp; Settings'!$B$3,"Due Soon","Current"))))</f>
        <v/>
      </c>
      <c r="X61" s="21">
        <f>IF(A61="","",IF(OR(B61="",C61="",E61="",F61="",O61="",P61="",S61="",T61="",V61=""),"Error: Missing required field",IF(COUNTIF($A$5:$A$154,A61)&gt;1,"Error: Duplicate student reference ID",IF(P61&gt;TODAY(),"Error: Future effective date",IF(Q61&gt;TODAY(),"Error: Future confirmation date",IF(V61&gt;TODAY(),"Error: Future update date",IF(AND(M61&lt;&gt;"",N61=""),"Error: Time zone required",IF(AND(F61="Contact Allowed",G61=""),"Error: Preferred channel required",IF(AND(F61&lt;&gt;"Contact Allowed",G61&lt;&gt;""),"Error: Clear preferred channel",IF(AND(F61="Contact Allowed",COUNTIF(I61:L61,"Preferred")&lt;&gt;1),"Error: Exactly one channel must be Preferred",IF(AND(F61&lt;&gt;"Contact Allowed",COUNTIF(I61:L61,"Preferred")&gt;0),"Error: Preferred channel not allowed",IF(AND(G61="Email",I61&lt;&gt;"Preferred"),"Error: Email status mismatch",IF(AND(G61="Text Message",J61&lt;&gt;"Preferred"),"Error: Text status mismatch",IF(AND(G61="Phone Call",K61&lt;&gt;"Preferred"),"Error: Phone status mismatch",IF(AND(G61="Portal Mail",L61&lt;&gt;"Preferred"),"Error: Portal status mismatch",IF(AND(H61&lt;&gt;"",H61=G61),"Error: Backup matches preferred",IF(AND(H61="Email",I61&lt;&gt;"Allowed"),"Error: Email backup is not Allowed",IF(AND(H61="Text Message",J61&lt;&gt;"Allowed"),"Error: Text backup is not Allowed",IF(AND(H61="Phone Call",K61&lt;&gt;"Allowed"),"Error: Phone backup is not Allowed",IF(AND(H61="Portal Mail",L61&lt;&gt;"Allowed"),"Error: Portal backup is not Allowed",IF(AND(F61="Do Not Contact",COUNTIF(I61:L61,"Do Not Use")&lt;&gt;4),"Error: All channels must be Do Not Use",IF(AND(F61="Contact Allowed",Q61=""),"Error: Confirmation date required","OK"))))))))))))))))))))))</f>
        <v/>
      </c>
      <c r="Y61" s="20">
        <f>IF(A61="","",IF(OR(X61&lt;&gt;"OK",W61="Overdue",W61="Due Soon",F61="Temporary Hold",F61="Do Not Contact"),"Yes","No"))</f>
        <v/>
      </c>
    </row>
    <row r="62">
      <c r="A62" s="16" t="n"/>
      <c r="B62" s="17" t="n"/>
      <c r="C62" s="17" t="n"/>
      <c r="D62" s="17" t="n"/>
      <c r="E62" s="16" t="n"/>
      <c r="F62" s="16" t="n"/>
      <c r="G62" s="16" t="n"/>
      <c r="H62" s="16" t="n"/>
      <c r="I62" s="16" t="n"/>
      <c r="J62" s="16" t="n"/>
      <c r="K62" s="16" t="n"/>
      <c r="L62" s="16" t="n"/>
      <c r="M62" s="17" t="n"/>
      <c r="N62" s="16" t="n"/>
      <c r="O62" s="16" t="n"/>
      <c r="P62" s="18" t="n"/>
      <c r="Q62" s="18" t="n"/>
      <c r="R62" s="19">
        <f>IF(A62="","",IF(Q62="","",Q62+'Lists &amp; Settings'!$B$2))</f>
        <v/>
      </c>
      <c r="S62" s="16" t="n"/>
      <c r="T62" s="16" t="n"/>
      <c r="U62" s="17" t="n"/>
      <c r="V62" s="18" t="n"/>
      <c r="W62" s="20">
        <f>IF(A62="","",IF(R62="","Not Scheduled",IF(R62&lt;TODAY(),"Overdue",IF(R62&lt;=TODAY()+'Lists &amp; Settings'!$B$3,"Due Soon","Current"))))</f>
        <v/>
      </c>
      <c r="X62" s="21">
        <f>IF(A62="","",IF(OR(B62="",C62="",E62="",F62="",O62="",P62="",S62="",T62="",V62=""),"Error: Missing required field",IF(COUNTIF($A$5:$A$154,A62)&gt;1,"Error: Duplicate student reference ID",IF(P62&gt;TODAY(),"Error: Future effective date",IF(Q62&gt;TODAY(),"Error: Future confirmation date",IF(V62&gt;TODAY(),"Error: Future update date",IF(AND(M62&lt;&gt;"",N62=""),"Error: Time zone required",IF(AND(F62="Contact Allowed",G62=""),"Error: Preferred channel required",IF(AND(F62&lt;&gt;"Contact Allowed",G62&lt;&gt;""),"Error: Clear preferred channel",IF(AND(F62="Contact Allowed",COUNTIF(I62:L62,"Preferred")&lt;&gt;1),"Error: Exactly one channel must be Preferred",IF(AND(F62&lt;&gt;"Contact Allowed",COUNTIF(I62:L62,"Preferred")&gt;0),"Error: Preferred channel not allowed",IF(AND(G62="Email",I62&lt;&gt;"Preferred"),"Error: Email status mismatch",IF(AND(G62="Text Message",J62&lt;&gt;"Preferred"),"Error: Text status mismatch",IF(AND(G62="Phone Call",K62&lt;&gt;"Preferred"),"Error: Phone status mismatch",IF(AND(G62="Portal Mail",L62&lt;&gt;"Preferred"),"Error: Portal status mismatch",IF(AND(H62&lt;&gt;"",H62=G62),"Error: Backup matches preferred",IF(AND(H62="Email",I62&lt;&gt;"Allowed"),"Error: Email backup is not Allowed",IF(AND(H62="Text Message",J62&lt;&gt;"Allowed"),"Error: Text backup is not Allowed",IF(AND(H62="Phone Call",K62&lt;&gt;"Allowed"),"Error: Phone backup is not Allowed",IF(AND(H62="Portal Mail",L62&lt;&gt;"Allowed"),"Error: Portal backup is not Allowed",IF(AND(F62="Do Not Contact",COUNTIF(I62:L62,"Do Not Use")&lt;&gt;4),"Error: All channels must be Do Not Use",IF(AND(F62="Contact Allowed",Q62=""),"Error: Confirmation date required","OK"))))))))))))))))))))))</f>
        <v/>
      </c>
      <c r="Y62" s="20">
        <f>IF(A62="","",IF(OR(X62&lt;&gt;"OK",W62="Overdue",W62="Due Soon",F62="Temporary Hold",F62="Do Not Contact"),"Yes","No"))</f>
        <v/>
      </c>
    </row>
    <row r="63">
      <c r="A63" s="16" t="n"/>
      <c r="B63" s="17" t="n"/>
      <c r="C63" s="17" t="n"/>
      <c r="D63" s="17" t="n"/>
      <c r="E63" s="16" t="n"/>
      <c r="F63" s="16" t="n"/>
      <c r="G63" s="16" t="n"/>
      <c r="H63" s="16" t="n"/>
      <c r="I63" s="16" t="n"/>
      <c r="J63" s="16" t="n"/>
      <c r="K63" s="16" t="n"/>
      <c r="L63" s="16" t="n"/>
      <c r="M63" s="17" t="n"/>
      <c r="N63" s="16" t="n"/>
      <c r="O63" s="16" t="n"/>
      <c r="P63" s="18" t="n"/>
      <c r="Q63" s="18" t="n"/>
      <c r="R63" s="19">
        <f>IF(A63="","",IF(Q63="","",Q63+'Lists &amp; Settings'!$B$2))</f>
        <v/>
      </c>
      <c r="S63" s="16" t="n"/>
      <c r="T63" s="16" t="n"/>
      <c r="U63" s="17" t="n"/>
      <c r="V63" s="18" t="n"/>
      <c r="W63" s="20">
        <f>IF(A63="","",IF(R63="","Not Scheduled",IF(R63&lt;TODAY(),"Overdue",IF(R63&lt;=TODAY()+'Lists &amp; Settings'!$B$3,"Due Soon","Current"))))</f>
        <v/>
      </c>
      <c r="X63" s="21">
        <f>IF(A63="","",IF(OR(B63="",C63="",E63="",F63="",O63="",P63="",S63="",T63="",V63=""),"Error: Missing required field",IF(COUNTIF($A$5:$A$154,A63)&gt;1,"Error: Duplicate student reference ID",IF(P63&gt;TODAY(),"Error: Future effective date",IF(Q63&gt;TODAY(),"Error: Future confirmation date",IF(V63&gt;TODAY(),"Error: Future update date",IF(AND(M63&lt;&gt;"",N63=""),"Error: Time zone required",IF(AND(F63="Contact Allowed",G63=""),"Error: Preferred channel required",IF(AND(F63&lt;&gt;"Contact Allowed",G63&lt;&gt;""),"Error: Clear preferred channel",IF(AND(F63="Contact Allowed",COUNTIF(I63:L63,"Preferred")&lt;&gt;1),"Error: Exactly one channel must be Preferred",IF(AND(F63&lt;&gt;"Contact Allowed",COUNTIF(I63:L63,"Preferred")&gt;0),"Error: Preferred channel not allowed",IF(AND(G63="Email",I63&lt;&gt;"Preferred"),"Error: Email status mismatch",IF(AND(G63="Text Message",J63&lt;&gt;"Preferred"),"Error: Text status mismatch",IF(AND(G63="Phone Call",K63&lt;&gt;"Preferred"),"Error: Phone status mismatch",IF(AND(G63="Portal Mail",L63&lt;&gt;"Preferred"),"Error: Portal status mismatch",IF(AND(H63&lt;&gt;"",H63=G63),"Error: Backup matches preferred",IF(AND(H63="Email",I63&lt;&gt;"Allowed"),"Error: Email backup is not Allowed",IF(AND(H63="Text Message",J63&lt;&gt;"Allowed"),"Error: Text backup is not Allowed",IF(AND(H63="Phone Call",K63&lt;&gt;"Allowed"),"Error: Phone backup is not Allowed",IF(AND(H63="Portal Mail",L63&lt;&gt;"Allowed"),"Error: Portal backup is not Allowed",IF(AND(F63="Do Not Contact",COUNTIF(I63:L63,"Do Not Use")&lt;&gt;4),"Error: All channels must be Do Not Use",IF(AND(F63="Contact Allowed",Q63=""),"Error: Confirmation date required","OK"))))))))))))))))))))))</f>
        <v/>
      </c>
      <c r="Y63" s="20">
        <f>IF(A63="","",IF(OR(X63&lt;&gt;"OK",W63="Overdue",W63="Due Soon",F63="Temporary Hold",F63="Do Not Contact"),"Yes","No"))</f>
        <v/>
      </c>
    </row>
    <row r="64">
      <c r="A64" s="16" t="n"/>
      <c r="B64" s="17" t="n"/>
      <c r="C64" s="17" t="n"/>
      <c r="D64" s="17" t="n"/>
      <c r="E64" s="16" t="n"/>
      <c r="F64" s="16" t="n"/>
      <c r="G64" s="16" t="n"/>
      <c r="H64" s="16" t="n"/>
      <c r="I64" s="16" t="n"/>
      <c r="J64" s="16" t="n"/>
      <c r="K64" s="16" t="n"/>
      <c r="L64" s="16" t="n"/>
      <c r="M64" s="17" t="n"/>
      <c r="N64" s="16" t="n"/>
      <c r="O64" s="16" t="n"/>
      <c r="P64" s="18" t="n"/>
      <c r="Q64" s="18" t="n"/>
      <c r="R64" s="19">
        <f>IF(A64="","",IF(Q64="","",Q64+'Lists &amp; Settings'!$B$2))</f>
        <v/>
      </c>
      <c r="S64" s="16" t="n"/>
      <c r="T64" s="16" t="n"/>
      <c r="U64" s="17" t="n"/>
      <c r="V64" s="18" t="n"/>
      <c r="W64" s="20">
        <f>IF(A64="","",IF(R64="","Not Scheduled",IF(R64&lt;TODAY(),"Overdue",IF(R64&lt;=TODAY()+'Lists &amp; Settings'!$B$3,"Due Soon","Current"))))</f>
        <v/>
      </c>
      <c r="X64" s="21">
        <f>IF(A64="","",IF(OR(B64="",C64="",E64="",F64="",O64="",P64="",S64="",T64="",V64=""),"Error: Missing required field",IF(COUNTIF($A$5:$A$154,A64)&gt;1,"Error: Duplicate student reference ID",IF(P64&gt;TODAY(),"Error: Future effective date",IF(Q64&gt;TODAY(),"Error: Future confirmation date",IF(V64&gt;TODAY(),"Error: Future update date",IF(AND(M64&lt;&gt;"",N64=""),"Error: Time zone required",IF(AND(F64="Contact Allowed",G64=""),"Error: Preferred channel required",IF(AND(F64&lt;&gt;"Contact Allowed",G64&lt;&gt;""),"Error: Clear preferred channel",IF(AND(F64="Contact Allowed",COUNTIF(I64:L64,"Preferred")&lt;&gt;1),"Error: Exactly one channel must be Preferred",IF(AND(F64&lt;&gt;"Contact Allowed",COUNTIF(I64:L64,"Preferred")&gt;0),"Error: Preferred channel not allowed",IF(AND(G64="Email",I64&lt;&gt;"Preferred"),"Error: Email status mismatch",IF(AND(G64="Text Message",J64&lt;&gt;"Preferred"),"Error: Text status mismatch",IF(AND(G64="Phone Call",K64&lt;&gt;"Preferred"),"Error: Phone status mismatch",IF(AND(G64="Portal Mail",L64&lt;&gt;"Preferred"),"Error: Portal status mismatch",IF(AND(H64&lt;&gt;"",H64=G64),"Error: Backup matches preferred",IF(AND(H64="Email",I64&lt;&gt;"Allowed"),"Error: Email backup is not Allowed",IF(AND(H64="Text Message",J64&lt;&gt;"Allowed"),"Error: Text backup is not Allowed",IF(AND(H64="Phone Call",K64&lt;&gt;"Allowed"),"Error: Phone backup is not Allowed",IF(AND(H64="Portal Mail",L64&lt;&gt;"Allowed"),"Error: Portal backup is not Allowed",IF(AND(F64="Do Not Contact",COUNTIF(I64:L64,"Do Not Use")&lt;&gt;4),"Error: All channels must be Do Not Use",IF(AND(F64="Contact Allowed",Q64=""),"Error: Confirmation date required","OK"))))))))))))))))))))))</f>
        <v/>
      </c>
      <c r="Y64" s="20">
        <f>IF(A64="","",IF(OR(X64&lt;&gt;"OK",W64="Overdue",W64="Due Soon",F64="Temporary Hold",F64="Do Not Contact"),"Yes","No"))</f>
        <v/>
      </c>
    </row>
    <row r="65">
      <c r="A65" s="16" t="n"/>
      <c r="B65" s="17" t="n"/>
      <c r="C65" s="17" t="n"/>
      <c r="D65" s="17" t="n"/>
      <c r="E65" s="16" t="n"/>
      <c r="F65" s="16" t="n"/>
      <c r="G65" s="16" t="n"/>
      <c r="H65" s="16" t="n"/>
      <c r="I65" s="16" t="n"/>
      <c r="J65" s="16" t="n"/>
      <c r="K65" s="16" t="n"/>
      <c r="L65" s="16" t="n"/>
      <c r="M65" s="17" t="n"/>
      <c r="N65" s="16" t="n"/>
      <c r="O65" s="16" t="n"/>
      <c r="P65" s="18" t="n"/>
      <c r="Q65" s="18" t="n"/>
      <c r="R65" s="19">
        <f>IF(A65="","",IF(Q65="","",Q65+'Lists &amp; Settings'!$B$2))</f>
        <v/>
      </c>
      <c r="S65" s="16" t="n"/>
      <c r="T65" s="16" t="n"/>
      <c r="U65" s="17" t="n"/>
      <c r="V65" s="18" t="n"/>
      <c r="W65" s="20">
        <f>IF(A65="","",IF(R65="","Not Scheduled",IF(R65&lt;TODAY(),"Overdue",IF(R65&lt;=TODAY()+'Lists &amp; Settings'!$B$3,"Due Soon","Current"))))</f>
        <v/>
      </c>
      <c r="X65" s="21">
        <f>IF(A65="","",IF(OR(B65="",C65="",E65="",F65="",O65="",P65="",S65="",T65="",V65=""),"Error: Missing required field",IF(COUNTIF($A$5:$A$154,A65)&gt;1,"Error: Duplicate student reference ID",IF(P65&gt;TODAY(),"Error: Future effective date",IF(Q65&gt;TODAY(),"Error: Future confirmation date",IF(V65&gt;TODAY(),"Error: Future update date",IF(AND(M65&lt;&gt;"",N65=""),"Error: Time zone required",IF(AND(F65="Contact Allowed",G65=""),"Error: Preferred channel required",IF(AND(F65&lt;&gt;"Contact Allowed",G65&lt;&gt;""),"Error: Clear preferred channel",IF(AND(F65="Contact Allowed",COUNTIF(I65:L65,"Preferred")&lt;&gt;1),"Error: Exactly one channel must be Preferred",IF(AND(F65&lt;&gt;"Contact Allowed",COUNTIF(I65:L65,"Preferred")&gt;0),"Error: Preferred channel not allowed",IF(AND(G65="Email",I65&lt;&gt;"Preferred"),"Error: Email status mismatch",IF(AND(G65="Text Message",J65&lt;&gt;"Preferred"),"Error: Text status mismatch",IF(AND(G65="Phone Call",K65&lt;&gt;"Preferred"),"Error: Phone status mismatch",IF(AND(G65="Portal Mail",L65&lt;&gt;"Preferred"),"Error: Portal status mismatch",IF(AND(H65&lt;&gt;"",H65=G65),"Error: Backup matches preferred",IF(AND(H65="Email",I65&lt;&gt;"Allowed"),"Error: Email backup is not Allowed",IF(AND(H65="Text Message",J65&lt;&gt;"Allowed"),"Error: Text backup is not Allowed",IF(AND(H65="Phone Call",K65&lt;&gt;"Allowed"),"Error: Phone backup is not Allowed",IF(AND(H65="Portal Mail",L65&lt;&gt;"Allowed"),"Error: Portal backup is not Allowed",IF(AND(F65="Do Not Contact",COUNTIF(I65:L65,"Do Not Use")&lt;&gt;4),"Error: All channels must be Do Not Use",IF(AND(F65="Contact Allowed",Q65=""),"Error: Confirmation date required","OK"))))))))))))))))))))))</f>
        <v/>
      </c>
      <c r="Y65" s="20">
        <f>IF(A65="","",IF(OR(X65&lt;&gt;"OK",W65="Overdue",W65="Due Soon",F65="Temporary Hold",F65="Do Not Contact"),"Yes","No"))</f>
        <v/>
      </c>
    </row>
    <row r="66">
      <c r="A66" s="16" t="n"/>
      <c r="B66" s="17" t="n"/>
      <c r="C66" s="17" t="n"/>
      <c r="D66" s="17" t="n"/>
      <c r="E66" s="16" t="n"/>
      <c r="F66" s="16" t="n"/>
      <c r="G66" s="16" t="n"/>
      <c r="H66" s="16" t="n"/>
      <c r="I66" s="16" t="n"/>
      <c r="J66" s="16" t="n"/>
      <c r="K66" s="16" t="n"/>
      <c r="L66" s="16" t="n"/>
      <c r="M66" s="17" t="n"/>
      <c r="N66" s="16" t="n"/>
      <c r="O66" s="16" t="n"/>
      <c r="P66" s="18" t="n"/>
      <c r="Q66" s="18" t="n"/>
      <c r="R66" s="19">
        <f>IF(A66="","",IF(Q66="","",Q66+'Lists &amp; Settings'!$B$2))</f>
        <v/>
      </c>
      <c r="S66" s="16" t="n"/>
      <c r="T66" s="16" t="n"/>
      <c r="U66" s="17" t="n"/>
      <c r="V66" s="18" t="n"/>
      <c r="W66" s="20">
        <f>IF(A66="","",IF(R66="","Not Scheduled",IF(R66&lt;TODAY(),"Overdue",IF(R66&lt;=TODAY()+'Lists &amp; Settings'!$B$3,"Due Soon","Current"))))</f>
        <v/>
      </c>
      <c r="X66" s="21">
        <f>IF(A66="","",IF(OR(B66="",C66="",E66="",F66="",O66="",P66="",S66="",T66="",V66=""),"Error: Missing required field",IF(COUNTIF($A$5:$A$154,A66)&gt;1,"Error: Duplicate student reference ID",IF(P66&gt;TODAY(),"Error: Future effective date",IF(Q66&gt;TODAY(),"Error: Future confirmation date",IF(V66&gt;TODAY(),"Error: Future update date",IF(AND(M66&lt;&gt;"",N66=""),"Error: Time zone required",IF(AND(F66="Contact Allowed",G66=""),"Error: Preferred channel required",IF(AND(F66&lt;&gt;"Contact Allowed",G66&lt;&gt;""),"Error: Clear preferred channel",IF(AND(F66="Contact Allowed",COUNTIF(I66:L66,"Preferred")&lt;&gt;1),"Error: Exactly one channel must be Preferred",IF(AND(F66&lt;&gt;"Contact Allowed",COUNTIF(I66:L66,"Preferred")&gt;0),"Error: Preferred channel not allowed",IF(AND(G66="Email",I66&lt;&gt;"Preferred"),"Error: Email status mismatch",IF(AND(G66="Text Message",J66&lt;&gt;"Preferred"),"Error: Text status mismatch",IF(AND(G66="Phone Call",K66&lt;&gt;"Preferred"),"Error: Phone status mismatch",IF(AND(G66="Portal Mail",L66&lt;&gt;"Preferred"),"Error: Portal status mismatch",IF(AND(H66&lt;&gt;"",H66=G66),"Error: Backup matches preferred",IF(AND(H66="Email",I66&lt;&gt;"Allowed"),"Error: Email backup is not Allowed",IF(AND(H66="Text Message",J66&lt;&gt;"Allowed"),"Error: Text backup is not Allowed",IF(AND(H66="Phone Call",K66&lt;&gt;"Allowed"),"Error: Phone backup is not Allowed",IF(AND(H66="Portal Mail",L66&lt;&gt;"Allowed"),"Error: Portal backup is not Allowed",IF(AND(F66="Do Not Contact",COUNTIF(I66:L66,"Do Not Use")&lt;&gt;4),"Error: All channels must be Do Not Use",IF(AND(F66="Contact Allowed",Q66=""),"Error: Confirmation date required","OK"))))))))))))))))))))))</f>
        <v/>
      </c>
      <c r="Y66" s="20">
        <f>IF(A66="","",IF(OR(X66&lt;&gt;"OK",W66="Overdue",W66="Due Soon",F66="Temporary Hold",F66="Do Not Contact"),"Yes","No"))</f>
        <v/>
      </c>
    </row>
    <row r="67">
      <c r="A67" s="16" t="n"/>
      <c r="B67" s="17" t="n"/>
      <c r="C67" s="17" t="n"/>
      <c r="D67" s="17" t="n"/>
      <c r="E67" s="16" t="n"/>
      <c r="F67" s="16" t="n"/>
      <c r="G67" s="16" t="n"/>
      <c r="H67" s="16" t="n"/>
      <c r="I67" s="16" t="n"/>
      <c r="J67" s="16" t="n"/>
      <c r="K67" s="16" t="n"/>
      <c r="L67" s="16" t="n"/>
      <c r="M67" s="17" t="n"/>
      <c r="N67" s="16" t="n"/>
      <c r="O67" s="16" t="n"/>
      <c r="P67" s="18" t="n"/>
      <c r="Q67" s="18" t="n"/>
      <c r="R67" s="19">
        <f>IF(A67="","",IF(Q67="","",Q67+'Lists &amp; Settings'!$B$2))</f>
        <v/>
      </c>
      <c r="S67" s="16" t="n"/>
      <c r="T67" s="16" t="n"/>
      <c r="U67" s="17" t="n"/>
      <c r="V67" s="18" t="n"/>
      <c r="W67" s="20">
        <f>IF(A67="","",IF(R67="","Not Scheduled",IF(R67&lt;TODAY(),"Overdue",IF(R67&lt;=TODAY()+'Lists &amp; Settings'!$B$3,"Due Soon","Current"))))</f>
        <v/>
      </c>
      <c r="X67" s="21">
        <f>IF(A67="","",IF(OR(B67="",C67="",E67="",F67="",O67="",P67="",S67="",T67="",V67=""),"Error: Missing required field",IF(COUNTIF($A$5:$A$154,A67)&gt;1,"Error: Duplicate student reference ID",IF(P67&gt;TODAY(),"Error: Future effective date",IF(Q67&gt;TODAY(),"Error: Future confirmation date",IF(V67&gt;TODAY(),"Error: Future update date",IF(AND(M67&lt;&gt;"",N67=""),"Error: Time zone required",IF(AND(F67="Contact Allowed",G67=""),"Error: Preferred channel required",IF(AND(F67&lt;&gt;"Contact Allowed",G67&lt;&gt;""),"Error: Clear preferred channel",IF(AND(F67="Contact Allowed",COUNTIF(I67:L67,"Preferred")&lt;&gt;1),"Error: Exactly one channel must be Preferred",IF(AND(F67&lt;&gt;"Contact Allowed",COUNTIF(I67:L67,"Preferred")&gt;0),"Error: Preferred channel not allowed",IF(AND(G67="Email",I67&lt;&gt;"Preferred"),"Error: Email status mismatch",IF(AND(G67="Text Message",J67&lt;&gt;"Preferred"),"Error: Text status mismatch",IF(AND(G67="Phone Call",K67&lt;&gt;"Preferred"),"Error: Phone status mismatch",IF(AND(G67="Portal Mail",L67&lt;&gt;"Preferred"),"Error: Portal status mismatch",IF(AND(H67&lt;&gt;"",H67=G67),"Error: Backup matches preferred",IF(AND(H67="Email",I67&lt;&gt;"Allowed"),"Error: Email backup is not Allowed",IF(AND(H67="Text Message",J67&lt;&gt;"Allowed"),"Error: Text backup is not Allowed",IF(AND(H67="Phone Call",K67&lt;&gt;"Allowed"),"Error: Phone backup is not Allowed",IF(AND(H67="Portal Mail",L67&lt;&gt;"Allowed"),"Error: Portal backup is not Allowed",IF(AND(F67="Do Not Contact",COUNTIF(I67:L67,"Do Not Use")&lt;&gt;4),"Error: All channels must be Do Not Use",IF(AND(F67="Contact Allowed",Q67=""),"Error: Confirmation date required","OK"))))))))))))))))))))))</f>
        <v/>
      </c>
      <c r="Y67" s="20">
        <f>IF(A67="","",IF(OR(X67&lt;&gt;"OK",W67="Overdue",W67="Due Soon",F67="Temporary Hold",F67="Do Not Contact"),"Yes","No"))</f>
        <v/>
      </c>
    </row>
    <row r="68">
      <c r="A68" s="16" t="n"/>
      <c r="B68" s="17" t="n"/>
      <c r="C68" s="17" t="n"/>
      <c r="D68" s="17" t="n"/>
      <c r="E68" s="16" t="n"/>
      <c r="F68" s="16" t="n"/>
      <c r="G68" s="16" t="n"/>
      <c r="H68" s="16" t="n"/>
      <c r="I68" s="16" t="n"/>
      <c r="J68" s="16" t="n"/>
      <c r="K68" s="16" t="n"/>
      <c r="L68" s="16" t="n"/>
      <c r="M68" s="17" t="n"/>
      <c r="N68" s="16" t="n"/>
      <c r="O68" s="16" t="n"/>
      <c r="P68" s="18" t="n"/>
      <c r="Q68" s="18" t="n"/>
      <c r="R68" s="19">
        <f>IF(A68="","",IF(Q68="","",Q68+'Lists &amp; Settings'!$B$2))</f>
        <v/>
      </c>
      <c r="S68" s="16" t="n"/>
      <c r="T68" s="16" t="n"/>
      <c r="U68" s="17" t="n"/>
      <c r="V68" s="18" t="n"/>
      <c r="W68" s="20">
        <f>IF(A68="","",IF(R68="","Not Scheduled",IF(R68&lt;TODAY(),"Overdue",IF(R68&lt;=TODAY()+'Lists &amp; Settings'!$B$3,"Due Soon","Current"))))</f>
        <v/>
      </c>
      <c r="X68" s="21">
        <f>IF(A68="","",IF(OR(B68="",C68="",E68="",F68="",O68="",P68="",S68="",T68="",V68=""),"Error: Missing required field",IF(COUNTIF($A$5:$A$154,A68)&gt;1,"Error: Duplicate student reference ID",IF(P68&gt;TODAY(),"Error: Future effective date",IF(Q68&gt;TODAY(),"Error: Future confirmation date",IF(V68&gt;TODAY(),"Error: Future update date",IF(AND(M68&lt;&gt;"",N68=""),"Error: Time zone required",IF(AND(F68="Contact Allowed",G68=""),"Error: Preferred channel required",IF(AND(F68&lt;&gt;"Contact Allowed",G68&lt;&gt;""),"Error: Clear preferred channel",IF(AND(F68="Contact Allowed",COUNTIF(I68:L68,"Preferred")&lt;&gt;1),"Error: Exactly one channel must be Preferred",IF(AND(F68&lt;&gt;"Contact Allowed",COUNTIF(I68:L68,"Preferred")&gt;0),"Error: Preferred channel not allowed",IF(AND(G68="Email",I68&lt;&gt;"Preferred"),"Error: Email status mismatch",IF(AND(G68="Text Message",J68&lt;&gt;"Preferred"),"Error: Text status mismatch",IF(AND(G68="Phone Call",K68&lt;&gt;"Preferred"),"Error: Phone status mismatch",IF(AND(G68="Portal Mail",L68&lt;&gt;"Preferred"),"Error: Portal status mismatch",IF(AND(H68&lt;&gt;"",H68=G68),"Error: Backup matches preferred",IF(AND(H68="Email",I68&lt;&gt;"Allowed"),"Error: Email backup is not Allowed",IF(AND(H68="Text Message",J68&lt;&gt;"Allowed"),"Error: Text backup is not Allowed",IF(AND(H68="Phone Call",K68&lt;&gt;"Allowed"),"Error: Phone backup is not Allowed",IF(AND(H68="Portal Mail",L68&lt;&gt;"Allowed"),"Error: Portal backup is not Allowed",IF(AND(F68="Do Not Contact",COUNTIF(I68:L68,"Do Not Use")&lt;&gt;4),"Error: All channels must be Do Not Use",IF(AND(F68="Contact Allowed",Q68=""),"Error: Confirmation date required","OK"))))))))))))))))))))))</f>
        <v/>
      </c>
      <c r="Y68" s="20">
        <f>IF(A68="","",IF(OR(X68&lt;&gt;"OK",W68="Overdue",W68="Due Soon",F68="Temporary Hold",F68="Do Not Contact"),"Yes","No"))</f>
        <v/>
      </c>
    </row>
    <row r="69">
      <c r="A69" s="16" t="n"/>
      <c r="B69" s="17" t="n"/>
      <c r="C69" s="17" t="n"/>
      <c r="D69" s="17" t="n"/>
      <c r="E69" s="16" t="n"/>
      <c r="F69" s="16" t="n"/>
      <c r="G69" s="16" t="n"/>
      <c r="H69" s="16" t="n"/>
      <c r="I69" s="16" t="n"/>
      <c r="J69" s="16" t="n"/>
      <c r="K69" s="16" t="n"/>
      <c r="L69" s="16" t="n"/>
      <c r="M69" s="17" t="n"/>
      <c r="N69" s="16" t="n"/>
      <c r="O69" s="16" t="n"/>
      <c r="P69" s="18" t="n"/>
      <c r="Q69" s="18" t="n"/>
      <c r="R69" s="19">
        <f>IF(A69="","",IF(Q69="","",Q69+'Lists &amp; Settings'!$B$2))</f>
        <v/>
      </c>
      <c r="S69" s="16" t="n"/>
      <c r="T69" s="16" t="n"/>
      <c r="U69" s="17" t="n"/>
      <c r="V69" s="18" t="n"/>
      <c r="W69" s="20">
        <f>IF(A69="","",IF(R69="","Not Scheduled",IF(R69&lt;TODAY(),"Overdue",IF(R69&lt;=TODAY()+'Lists &amp; Settings'!$B$3,"Due Soon","Current"))))</f>
        <v/>
      </c>
      <c r="X69" s="21">
        <f>IF(A69="","",IF(OR(B69="",C69="",E69="",F69="",O69="",P69="",S69="",T69="",V69=""),"Error: Missing required field",IF(COUNTIF($A$5:$A$154,A69)&gt;1,"Error: Duplicate student reference ID",IF(P69&gt;TODAY(),"Error: Future effective date",IF(Q69&gt;TODAY(),"Error: Future confirmation date",IF(V69&gt;TODAY(),"Error: Future update date",IF(AND(M69&lt;&gt;"",N69=""),"Error: Time zone required",IF(AND(F69="Contact Allowed",G69=""),"Error: Preferred channel required",IF(AND(F69&lt;&gt;"Contact Allowed",G69&lt;&gt;""),"Error: Clear preferred channel",IF(AND(F69="Contact Allowed",COUNTIF(I69:L69,"Preferred")&lt;&gt;1),"Error: Exactly one channel must be Preferred",IF(AND(F69&lt;&gt;"Contact Allowed",COUNTIF(I69:L69,"Preferred")&gt;0),"Error: Preferred channel not allowed",IF(AND(G69="Email",I69&lt;&gt;"Preferred"),"Error: Email status mismatch",IF(AND(G69="Text Message",J69&lt;&gt;"Preferred"),"Error: Text status mismatch",IF(AND(G69="Phone Call",K69&lt;&gt;"Preferred"),"Error: Phone status mismatch",IF(AND(G69="Portal Mail",L69&lt;&gt;"Preferred"),"Error: Portal status mismatch",IF(AND(H69&lt;&gt;"",H69=G69),"Error: Backup matches preferred",IF(AND(H69="Email",I69&lt;&gt;"Allowed"),"Error: Email backup is not Allowed",IF(AND(H69="Text Message",J69&lt;&gt;"Allowed"),"Error: Text backup is not Allowed",IF(AND(H69="Phone Call",K69&lt;&gt;"Allowed"),"Error: Phone backup is not Allowed",IF(AND(H69="Portal Mail",L69&lt;&gt;"Allowed"),"Error: Portal backup is not Allowed",IF(AND(F69="Do Not Contact",COUNTIF(I69:L69,"Do Not Use")&lt;&gt;4),"Error: All channels must be Do Not Use",IF(AND(F69="Contact Allowed",Q69=""),"Error: Confirmation date required","OK"))))))))))))))))))))))</f>
        <v/>
      </c>
      <c r="Y69" s="20">
        <f>IF(A69="","",IF(OR(X69&lt;&gt;"OK",W69="Overdue",W69="Due Soon",F69="Temporary Hold",F69="Do Not Contact"),"Yes","No"))</f>
        <v/>
      </c>
    </row>
    <row r="70">
      <c r="A70" s="16" t="n"/>
      <c r="B70" s="17" t="n"/>
      <c r="C70" s="17" t="n"/>
      <c r="D70" s="17" t="n"/>
      <c r="E70" s="16" t="n"/>
      <c r="F70" s="16" t="n"/>
      <c r="G70" s="16" t="n"/>
      <c r="H70" s="16" t="n"/>
      <c r="I70" s="16" t="n"/>
      <c r="J70" s="16" t="n"/>
      <c r="K70" s="16" t="n"/>
      <c r="L70" s="16" t="n"/>
      <c r="M70" s="17" t="n"/>
      <c r="N70" s="16" t="n"/>
      <c r="O70" s="16" t="n"/>
      <c r="P70" s="18" t="n"/>
      <c r="Q70" s="18" t="n"/>
      <c r="R70" s="19">
        <f>IF(A70="","",IF(Q70="","",Q70+'Lists &amp; Settings'!$B$2))</f>
        <v/>
      </c>
      <c r="S70" s="16" t="n"/>
      <c r="T70" s="16" t="n"/>
      <c r="U70" s="17" t="n"/>
      <c r="V70" s="18" t="n"/>
      <c r="W70" s="20">
        <f>IF(A70="","",IF(R70="","Not Scheduled",IF(R70&lt;TODAY(),"Overdue",IF(R70&lt;=TODAY()+'Lists &amp; Settings'!$B$3,"Due Soon","Current"))))</f>
        <v/>
      </c>
      <c r="X70" s="21">
        <f>IF(A70="","",IF(OR(B70="",C70="",E70="",F70="",O70="",P70="",S70="",T70="",V70=""),"Error: Missing required field",IF(COUNTIF($A$5:$A$154,A70)&gt;1,"Error: Duplicate student reference ID",IF(P70&gt;TODAY(),"Error: Future effective date",IF(Q70&gt;TODAY(),"Error: Future confirmation date",IF(V70&gt;TODAY(),"Error: Future update date",IF(AND(M70&lt;&gt;"",N70=""),"Error: Time zone required",IF(AND(F70="Contact Allowed",G70=""),"Error: Preferred channel required",IF(AND(F70&lt;&gt;"Contact Allowed",G70&lt;&gt;""),"Error: Clear preferred channel",IF(AND(F70="Contact Allowed",COUNTIF(I70:L70,"Preferred")&lt;&gt;1),"Error: Exactly one channel must be Preferred",IF(AND(F70&lt;&gt;"Contact Allowed",COUNTIF(I70:L70,"Preferred")&gt;0),"Error: Preferred channel not allowed",IF(AND(G70="Email",I70&lt;&gt;"Preferred"),"Error: Email status mismatch",IF(AND(G70="Text Message",J70&lt;&gt;"Preferred"),"Error: Text status mismatch",IF(AND(G70="Phone Call",K70&lt;&gt;"Preferred"),"Error: Phone status mismatch",IF(AND(G70="Portal Mail",L70&lt;&gt;"Preferred"),"Error: Portal status mismatch",IF(AND(H70&lt;&gt;"",H70=G70),"Error: Backup matches preferred",IF(AND(H70="Email",I70&lt;&gt;"Allowed"),"Error: Email backup is not Allowed",IF(AND(H70="Text Message",J70&lt;&gt;"Allowed"),"Error: Text backup is not Allowed",IF(AND(H70="Phone Call",K70&lt;&gt;"Allowed"),"Error: Phone backup is not Allowed",IF(AND(H70="Portal Mail",L70&lt;&gt;"Allowed"),"Error: Portal backup is not Allowed",IF(AND(F70="Do Not Contact",COUNTIF(I70:L70,"Do Not Use")&lt;&gt;4),"Error: All channels must be Do Not Use",IF(AND(F70="Contact Allowed",Q70=""),"Error: Confirmation date required","OK"))))))))))))))))))))))</f>
        <v/>
      </c>
      <c r="Y70" s="20">
        <f>IF(A70="","",IF(OR(X70&lt;&gt;"OK",W70="Overdue",W70="Due Soon",F70="Temporary Hold",F70="Do Not Contact"),"Yes","No"))</f>
        <v/>
      </c>
    </row>
    <row r="71">
      <c r="A71" s="16" t="n"/>
      <c r="B71" s="17" t="n"/>
      <c r="C71" s="17" t="n"/>
      <c r="D71" s="17" t="n"/>
      <c r="E71" s="16" t="n"/>
      <c r="F71" s="16" t="n"/>
      <c r="G71" s="16" t="n"/>
      <c r="H71" s="16" t="n"/>
      <c r="I71" s="16" t="n"/>
      <c r="J71" s="16" t="n"/>
      <c r="K71" s="16" t="n"/>
      <c r="L71" s="16" t="n"/>
      <c r="M71" s="17" t="n"/>
      <c r="N71" s="16" t="n"/>
      <c r="O71" s="16" t="n"/>
      <c r="P71" s="18" t="n"/>
      <c r="Q71" s="18" t="n"/>
      <c r="R71" s="19">
        <f>IF(A71="","",IF(Q71="","",Q71+'Lists &amp; Settings'!$B$2))</f>
        <v/>
      </c>
      <c r="S71" s="16" t="n"/>
      <c r="T71" s="16" t="n"/>
      <c r="U71" s="17" t="n"/>
      <c r="V71" s="18" t="n"/>
      <c r="W71" s="20">
        <f>IF(A71="","",IF(R71="","Not Scheduled",IF(R71&lt;TODAY(),"Overdue",IF(R71&lt;=TODAY()+'Lists &amp; Settings'!$B$3,"Due Soon","Current"))))</f>
        <v/>
      </c>
      <c r="X71" s="21">
        <f>IF(A71="","",IF(OR(B71="",C71="",E71="",F71="",O71="",P71="",S71="",T71="",V71=""),"Error: Missing required field",IF(COUNTIF($A$5:$A$154,A71)&gt;1,"Error: Duplicate student reference ID",IF(P71&gt;TODAY(),"Error: Future effective date",IF(Q71&gt;TODAY(),"Error: Future confirmation date",IF(V71&gt;TODAY(),"Error: Future update date",IF(AND(M71&lt;&gt;"",N71=""),"Error: Time zone required",IF(AND(F71="Contact Allowed",G71=""),"Error: Preferred channel required",IF(AND(F71&lt;&gt;"Contact Allowed",G71&lt;&gt;""),"Error: Clear preferred channel",IF(AND(F71="Contact Allowed",COUNTIF(I71:L71,"Preferred")&lt;&gt;1),"Error: Exactly one channel must be Preferred",IF(AND(F71&lt;&gt;"Contact Allowed",COUNTIF(I71:L71,"Preferred")&gt;0),"Error: Preferred channel not allowed",IF(AND(G71="Email",I71&lt;&gt;"Preferred"),"Error: Email status mismatch",IF(AND(G71="Text Message",J71&lt;&gt;"Preferred"),"Error: Text status mismatch",IF(AND(G71="Phone Call",K71&lt;&gt;"Preferred"),"Error: Phone status mismatch",IF(AND(G71="Portal Mail",L71&lt;&gt;"Preferred"),"Error: Portal status mismatch",IF(AND(H71&lt;&gt;"",H71=G71),"Error: Backup matches preferred",IF(AND(H71="Email",I71&lt;&gt;"Allowed"),"Error: Email backup is not Allowed",IF(AND(H71="Text Message",J71&lt;&gt;"Allowed"),"Error: Text backup is not Allowed",IF(AND(H71="Phone Call",K71&lt;&gt;"Allowed"),"Error: Phone backup is not Allowed",IF(AND(H71="Portal Mail",L71&lt;&gt;"Allowed"),"Error: Portal backup is not Allowed",IF(AND(F71="Do Not Contact",COUNTIF(I71:L71,"Do Not Use")&lt;&gt;4),"Error: All channels must be Do Not Use",IF(AND(F71="Contact Allowed",Q71=""),"Error: Confirmation date required","OK"))))))))))))))))))))))</f>
        <v/>
      </c>
      <c r="Y71" s="20">
        <f>IF(A71="","",IF(OR(X71&lt;&gt;"OK",W71="Overdue",W71="Due Soon",F71="Temporary Hold",F71="Do Not Contact"),"Yes","No"))</f>
        <v/>
      </c>
    </row>
    <row r="72">
      <c r="A72" s="16" t="n"/>
      <c r="B72" s="17" t="n"/>
      <c r="C72" s="17" t="n"/>
      <c r="D72" s="17" t="n"/>
      <c r="E72" s="16" t="n"/>
      <c r="F72" s="16" t="n"/>
      <c r="G72" s="16" t="n"/>
      <c r="H72" s="16" t="n"/>
      <c r="I72" s="16" t="n"/>
      <c r="J72" s="16" t="n"/>
      <c r="K72" s="16" t="n"/>
      <c r="L72" s="16" t="n"/>
      <c r="M72" s="17" t="n"/>
      <c r="N72" s="16" t="n"/>
      <c r="O72" s="16" t="n"/>
      <c r="P72" s="18" t="n"/>
      <c r="Q72" s="18" t="n"/>
      <c r="R72" s="19">
        <f>IF(A72="","",IF(Q72="","",Q72+'Lists &amp; Settings'!$B$2))</f>
        <v/>
      </c>
      <c r="S72" s="16" t="n"/>
      <c r="T72" s="16" t="n"/>
      <c r="U72" s="17" t="n"/>
      <c r="V72" s="18" t="n"/>
      <c r="W72" s="20">
        <f>IF(A72="","",IF(R72="","Not Scheduled",IF(R72&lt;TODAY(),"Overdue",IF(R72&lt;=TODAY()+'Lists &amp; Settings'!$B$3,"Due Soon","Current"))))</f>
        <v/>
      </c>
      <c r="X72" s="21">
        <f>IF(A72="","",IF(OR(B72="",C72="",E72="",F72="",O72="",P72="",S72="",T72="",V72=""),"Error: Missing required field",IF(COUNTIF($A$5:$A$154,A72)&gt;1,"Error: Duplicate student reference ID",IF(P72&gt;TODAY(),"Error: Future effective date",IF(Q72&gt;TODAY(),"Error: Future confirmation date",IF(V72&gt;TODAY(),"Error: Future update date",IF(AND(M72&lt;&gt;"",N72=""),"Error: Time zone required",IF(AND(F72="Contact Allowed",G72=""),"Error: Preferred channel required",IF(AND(F72&lt;&gt;"Contact Allowed",G72&lt;&gt;""),"Error: Clear preferred channel",IF(AND(F72="Contact Allowed",COUNTIF(I72:L72,"Preferred")&lt;&gt;1),"Error: Exactly one channel must be Preferred",IF(AND(F72&lt;&gt;"Contact Allowed",COUNTIF(I72:L72,"Preferred")&gt;0),"Error: Preferred channel not allowed",IF(AND(G72="Email",I72&lt;&gt;"Preferred"),"Error: Email status mismatch",IF(AND(G72="Text Message",J72&lt;&gt;"Preferred"),"Error: Text status mismatch",IF(AND(G72="Phone Call",K72&lt;&gt;"Preferred"),"Error: Phone status mismatch",IF(AND(G72="Portal Mail",L72&lt;&gt;"Preferred"),"Error: Portal status mismatch",IF(AND(H72&lt;&gt;"",H72=G72),"Error: Backup matches preferred",IF(AND(H72="Email",I72&lt;&gt;"Allowed"),"Error: Email backup is not Allowed",IF(AND(H72="Text Message",J72&lt;&gt;"Allowed"),"Error: Text backup is not Allowed",IF(AND(H72="Phone Call",K72&lt;&gt;"Allowed"),"Error: Phone backup is not Allowed",IF(AND(H72="Portal Mail",L72&lt;&gt;"Allowed"),"Error: Portal backup is not Allowed",IF(AND(F72="Do Not Contact",COUNTIF(I72:L72,"Do Not Use")&lt;&gt;4),"Error: All channels must be Do Not Use",IF(AND(F72="Contact Allowed",Q72=""),"Error: Confirmation date required","OK"))))))))))))))))))))))</f>
        <v/>
      </c>
      <c r="Y72" s="20">
        <f>IF(A72="","",IF(OR(X72&lt;&gt;"OK",W72="Overdue",W72="Due Soon",F72="Temporary Hold",F72="Do Not Contact"),"Yes","No"))</f>
        <v/>
      </c>
    </row>
    <row r="73">
      <c r="A73" s="16" t="n"/>
      <c r="B73" s="17" t="n"/>
      <c r="C73" s="17" t="n"/>
      <c r="D73" s="17" t="n"/>
      <c r="E73" s="16" t="n"/>
      <c r="F73" s="16" t="n"/>
      <c r="G73" s="16" t="n"/>
      <c r="H73" s="16" t="n"/>
      <c r="I73" s="16" t="n"/>
      <c r="J73" s="16" t="n"/>
      <c r="K73" s="16" t="n"/>
      <c r="L73" s="16" t="n"/>
      <c r="M73" s="17" t="n"/>
      <c r="N73" s="16" t="n"/>
      <c r="O73" s="16" t="n"/>
      <c r="P73" s="18" t="n"/>
      <c r="Q73" s="18" t="n"/>
      <c r="R73" s="19">
        <f>IF(A73="","",IF(Q73="","",Q73+'Lists &amp; Settings'!$B$2))</f>
        <v/>
      </c>
      <c r="S73" s="16" t="n"/>
      <c r="T73" s="16" t="n"/>
      <c r="U73" s="17" t="n"/>
      <c r="V73" s="18" t="n"/>
      <c r="W73" s="20">
        <f>IF(A73="","",IF(R73="","Not Scheduled",IF(R73&lt;TODAY(),"Overdue",IF(R73&lt;=TODAY()+'Lists &amp; Settings'!$B$3,"Due Soon","Current"))))</f>
        <v/>
      </c>
      <c r="X73" s="21">
        <f>IF(A73="","",IF(OR(B73="",C73="",E73="",F73="",O73="",P73="",S73="",T73="",V73=""),"Error: Missing required field",IF(COUNTIF($A$5:$A$154,A73)&gt;1,"Error: Duplicate student reference ID",IF(P73&gt;TODAY(),"Error: Future effective date",IF(Q73&gt;TODAY(),"Error: Future confirmation date",IF(V73&gt;TODAY(),"Error: Future update date",IF(AND(M73&lt;&gt;"",N73=""),"Error: Time zone required",IF(AND(F73="Contact Allowed",G73=""),"Error: Preferred channel required",IF(AND(F73&lt;&gt;"Contact Allowed",G73&lt;&gt;""),"Error: Clear preferred channel",IF(AND(F73="Contact Allowed",COUNTIF(I73:L73,"Preferred")&lt;&gt;1),"Error: Exactly one channel must be Preferred",IF(AND(F73&lt;&gt;"Contact Allowed",COUNTIF(I73:L73,"Preferred")&gt;0),"Error: Preferred channel not allowed",IF(AND(G73="Email",I73&lt;&gt;"Preferred"),"Error: Email status mismatch",IF(AND(G73="Text Message",J73&lt;&gt;"Preferred"),"Error: Text status mismatch",IF(AND(G73="Phone Call",K73&lt;&gt;"Preferred"),"Error: Phone status mismatch",IF(AND(G73="Portal Mail",L73&lt;&gt;"Preferred"),"Error: Portal status mismatch",IF(AND(H73&lt;&gt;"",H73=G73),"Error: Backup matches preferred",IF(AND(H73="Email",I73&lt;&gt;"Allowed"),"Error: Email backup is not Allowed",IF(AND(H73="Text Message",J73&lt;&gt;"Allowed"),"Error: Text backup is not Allowed",IF(AND(H73="Phone Call",K73&lt;&gt;"Allowed"),"Error: Phone backup is not Allowed",IF(AND(H73="Portal Mail",L73&lt;&gt;"Allowed"),"Error: Portal backup is not Allowed",IF(AND(F73="Do Not Contact",COUNTIF(I73:L73,"Do Not Use")&lt;&gt;4),"Error: All channels must be Do Not Use",IF(AND(F73="Contact Allowed",Q73=""),"Error: Confirmation date required","OK"))))))))))))))))))))))</f>
        <v/>
      </c>
      <c r="Y73" s="20">
        <f>IF(A73="","",IF(OR(X73&lt;&gt;"OK",W73="Overdue",W73="Due Soon",F73="Temporary Hold",F73="Do Not Contact"),"Yes","No"))</f>
        <v/>
      </c>
    </row>
    <row r="74">
      <c r="A74" s="16" t="n"/>
      <c r="B74" s="17" t="n"/>
      <c r="C74" s="17" t="n"/>
      <c r="D74" s="17" t="n"/>
      <c r="E74" s="16" t="n"/>
      <c r="F74" s="16" t="n"/>
      <c r="G74" s="16" t="n"/>
      <c r="H74" s="16" t="n"/>
      <c r="I74" s="16" t="n"/>
      <c r="J74" s="16" t="n"/>
      <c r="K74" s="16" t="n"/>
      <c r="L74" s="16" t="n"/>
      <c r="M74" s="17" t="n"/>
      <c r="N74" s="16" t="n"/>
      <c r="O74" s="16" t="n"/>
      <c r="P74" s="18" t="n"/>
      <c r="Q74" s="18" t="n"/>
      <c r="R74" s="19">
        <f>IF(A74="","",IF(Q74="","",Q74+'Lists &amp; Settings'!$B$2))</f>
        <v/>
      </c>
      <c r="S74" s="16" t="n"/>
      <c r="T74" s="16" t="n"/>
      <c r="U74" s="17" t="n"/>
      <c r="V74" s="18" t="n"/>
      <c r="W74" s="20">
        <f>IF(A74="","",IF(R74="","Not Scheduled",IF(R74&lt;TODAY(),"Overdue",IF(R74&lt;=TODAY()+'Lists &amp; Settings'!$B$3,"Due Soon","Current"))))</f>
        <v/>
      </c>
      <c r="X74" s="21">
        <f>IF(A74="","",IF(OR(B74="",C74="",E74="",F74="",O74="",P74="",S74="",T74="",V74=""),"Error: Missing required field",IF(COUNTIF($A$5:$A$154,A74)&gt;1,"Error: Duplicate student reference ID",IF(P74&gt;TODAY(),"Error: Future effective date",IF(Q74&gt;TODAY(),"Error: Future confirmation date",IF(V74&gt;TODAY(),"Error: Future update date",IF(AND(M74&lt;&gt;"",N74=""),"Error: Time zone required",IF(AND(F74="Contact Allowed",G74=""),"Error: Preferred channel required",IF(AND(F74&lt;&gt;"Contact Allowed",G74&lt;&gt;""),"Error: Clear preferred channel",IF(AND(F74="Contact Allowed",COUNTIF(I74:L74,"Preferred")&lt;&gt;1),"Error: Exactly one channel must be Preferred",IF(AND(F74&lt;&gt;"Contact Allowed",COUNTIF(I74:L74,"Preferred")&gt;0),"Error: Preferred channel not allowed",IF(AND(G74="Email",I74&lt;&gt;"Preferred"),"Error: Email status mismatch",IF(AND(G74="Text Message",J74&lt;&gt;"Preferred"),"Error: Text status mismatch",IF(AND(G74="Phone Call",K74&lt;&gt;"Preferred"),"Error: Phone status mismatch",IF(AND(G74="Portal Mail",L74&lt;&gt;"Preferred"),"Error: Portal status mismatch",IF(AND(H74&lt;&gt;"",H74=G74),"Error: Backup matches preferred",IF(AND(H74="Email",I74&lt;&gt;"Allowed"),"Error: Email backup is not Allowed",IF(AND(H74="Text Message",J74&lt;&gt;"Allowed"),"Error: Text backup is not Allowed",IF(AND(H74="Phone Call",K74&lt;&gt;"Allowed"),"Error: Phone backup is not Allowed",IF(AND(H74="Portal Mail",L74&lt;&gt;"Allowed"),"Error: Portal backup is not Allowed",IF(AND(F74="Do Not Contact",COUNTIF(I74:L74,"Do Not Use")&lt;&gt;4),"Error: All channels must be Do Not Use",IF(AND(F74="Contact Allowed",Q74=""),"Error: Confirmation date required","OK"))))))))))))))))))))))</f>
        <v/>
      </c>
      <c r="Y74" s="20">
        <f>IF(A74="","",IF(OR(X74&lt;&gt;"OK",W74="Overdue",W74="Due Soon",F74="Temporary Hold",F74="Do Not Contact"),"Yes","No"))</f>
        <v/>
      </c>
    </row>
    <row r="75">
      <c r="A75" s="16" t="n"/>
      <c r="B75" s="17" t="n"/>
      <c r="C75" s="17" t="n"/>
      <c r="D75" s="17" t="n"/>
      <c r="E75" s="16" t="n"/>
      <c r="F75" s="16" t="n"/>
      <c r="G75" s="16" t="n"/>
      <c r="H75" s="16" t="n"/>
      <c r="I75" s="16" t="n"/>
      <c r="J75" s="16" t="n"/>
      <c r="K75" s="16" t="n"/>
      <c r="L75" s="16" t="n"/>
      <c r="M75" s="17" t="n"/>
      <c r="N75" s="16" t="n"/>
      <c r="O75" s="16" t="n"/>
      <c r="P75" s="18" t="n"/>
      <c r="Q75" s="18" t="n"/>
      <c r="R75" s="19">
        <f>IF(A75="","",IF(Q75="","",Q75+'Lists &amp; Settings'!$B$2))</f>
        <v/>
      </c>
      <c r="S75" s="16" t="n"/>
      <c r="T75" s="16" t="n"/>
      <c r="U75" s="17" t="n"/>
      <c r="V75" s="18" t="n"/>
      <c r="W75" s="20">
        <f>IF(A75="","",IF(R75="","Not Scheduled",IF(R75&lt;TODAY(),"Overdue",IF(R75&lt;=TODAY()+'Lists &amp; Settings'!$B$3,"Due Soon","Current"))))</f>
        <v/>
      </c>
      <c r="X75" s="21">
        <f>IF(A75="","",IF(OR(B75="",C75="",E75="",F75="",O75="",P75="",S75="",T75="",V75=""),"Error: Missing required field",IF(COUNTIF($A$5:$A$154,A75)&gt;1,"Error: Duplicate student reference ID",IF(P75&gt;TODAY(),"Error: Future effective date",IF(Q75&gt;TODAY(),"Error: Future confirmation date",IF(V75&gt;TODAY(),"Error: Future update date",IF(AND(M75&lt;&gt;"",N75=""),"Error: Time zone required",IF(AND(F75="Contact Allowed",G75=""),"Error: Preferred channel required",IF(AND(F75&lt;&gt;"Contact Allowed",G75&lt;&gt;""),"Error: Clear preferred channel",IF(AND(F75="Contact Allowed",COUNTIF(I75:L75,"Preferred")&lt;&gt;1),"Error: Exactly one channel must be Preferred",IF(AND(F75&lt;&gt;"Contact Allowed",COUNTIF(I75:L75,"Preferred")&gt;0),"Error: Preferred channel not allowed",IF(AND(G75="Email",I75&lt;&gt;"Preferred"),"Error: Email status mismatch",IF(AND(G75="Text Message",J75&lt;&gt;"Preferred"),"Error: Text status mismatch",IF(AND(G75="Phone Call",K75&lt;&gt;"Preferred"),"Error: Phone status mismatch",IF(AND(G75="Portal Mail",L75&lt;&gt;"Preferred"),"Error: Portal status mismatch",IF(AND(H75&lt;&gt;"",H75=G75),"Error: Backup matches preferred",IF(AND(H75="Email",I75&lt;&gt;"Allowed"),"Error: Email backup is not Allowed",IF(AND(H75="Text Message",J75&lt;&gt;"Allowed"),"Error: Text backup is not Allowed",IF(AND(H75="Phone Call",K75&lt;&gt;"Allowed"),"Error: Phone backup is not Allowed",IF(AND(H75="Portal Mail",L75&lt;&gt;"Allowed"),"Error: Portal backup is not Allowed",IF(AND(F75="Do Not Contact",COUNTIF(I75:L75,"Do Not Use")&lt;&gt;4),"Error: All channels must be Do Not Use",IF(AND(F75="Contact Allowed",Q75=""),"Error: Confirmation date required","OK"))))))))))))))))))))))</f>
        <v/>
      </c>
      <c r="Y75" s="20">
        <f>IF(A75="","",IF(OR(X75&lt;&gt;"OK",W75="Overdue",W75="Due Soon",F75="Temporary Hold",F75="Do Not Contact"),"Yes","No"))</f>
        <v/>
      </c>
    </row>
    <row r="76">
      <c r="A76" s="16" t="n"/>
      <c r="B76" s="17" t="n"/>
      <c r="C76" s="17" t="n"/>
      <c r="D76" s="17" t="n"/>
      <c r="E76" s="16" t="n"/>
      <c r="F76" s="16" t="n"/>
      <c r="G76" s="16" t="n"/>
      <c r="H76" s="16" t="n"/>
      <c r="I76" s="16" t="n"/>
      <c r="J76" s="16" t="n"/>
      <c r="K76" s="16" t="n"/>
      <c r="L76" s="16" t="n"/>
      <c r="M76" s="17" t="n"/>
      <c r="N76" s="16" t="n"/>
      <c r="O76" s="16" t="n"/>
      <c r="P76" s="18" t="n"/>
      <c r="Q76" s="18" t="n"/>
      <c r="R76" s="19">
        <f>IF(A76="","",IF(Q76="","",Q76+'Lists &amp; Settings'!$B$2))</f>
        <v/>
      </c>
      <c r="S76" s="16" t="n"/>
      <c r="T76" s="16" t="n"/>
      <c r="U76" s="17" t="n"/>
      <c r="V76" s="18" t="n"/>
      <c r="W76" s="20">
        <f>IF(A76="","",IF(R76="","Not Scheduled",IF(R76&lt;TODAY(),"Overdue",IF(R76&lt;=TODAY()+'Lists &amp; Settings'!$B$3,"Due Soon","Current"))))</f>
        <v/>
      </c>
      <c r="X76" s="21">
        <f>IF(A76="","",IF(OR(B76="",C76="",E76="",F76="",O76="",P76="",S76="",T76="",V76=""),"Error: Missing required field",IF(COUNTIF($A$5:$A$154,A76)&gt;1,"Error: Duplicate student reference ID",IF(P76&gt;TODAY(),"Error: Future effective date",IF(Q76&gt;TODAY(),"Error: Future confirmation date",IF(V76&gt;TODAY(),"Error: Future update date",IF(AND(M76&lt;&gt;"",N76=""),"Error: Time zone required",IF(AND(F76="Contact Allowed",G76=""),"Error: Preferred channel required",IF(AND(F76&lt;&gt;"Contact Allowed",G76&lt;&gt;""),"Error: Clear preferred channel",IF(AND(F76="Contact Allowed",COUNTIF(I76:L76,"Preferred")&lt;&gt;1),"Error: Exactly one channel must be Preferred",IF(AND(F76&lt;&gt;"Contact Allowed",COUNTIF(I76:L76,"Preferred")&gt;0),"Error: Preferred channel not allowed",IF(AND(G76="Email",I76&lt;&gt;"Preferred"),"Error: Email status mismatch",IF(AND(G76="Text Message",J76&lt;&gt;"Preferred"),"Error: Text status mismatch",IF(AND(G76="Phone Call",K76&lt;&gt;"Preferred"),"Error: Phone status mismatch",IF(AND(G76="Portal Mail",L76&lt;&gt;"Preferred"),"Error: Portal status mismatch",IF(AND(H76&lt;&gt;"",H76=G76),"Error: Backup matches preferred",IF(AND(H76="Email",I76&lt;&gt;"Allowed"),"Error: Email backup is not Allowed",IF(AND(H76="Text Message",J76&lt;&gt;"Allowed"),"Error: Text backup is not Allowed",IF(AND(H76="Phone Call",K76&lt;&gt;"Allowed"),"Error: Phone backup is not Allowed",IF(AND(H76="Portal Mail",L76&lt;&gt;"Allowed"),"Error: Portal backup is not Allowed",IF(AND(F76="Do Not Contact",COUNTIF(I76:L76,"Do Not Use")&lt;&gt;4),"Error: All channels must be Do Not Use",IF(AND(F76="Contact Allowed",Q76=""),"Error: Confirmation date required","OK"))))))))))))))))))))))</f>
        <v/>
      </c>
      <c r="Y76" s="20">
        <f>IF(A76="","",IF(OR(X76&lt;&gt;"OK",W76="Overdue",W76="Due Soon",F76="Temporary Hold",F76="Do Not Contact"),"Yes","No"))</f>
        <v/>
      </c>
    </row>
    <row r="77">
      <c r="A77" s="16" t="n"/>
      <c r="B77" s="17" t="n"/>
      <c r="C77" s="17" t="n"/>
      <c r="D77" s="17" t="n"/>
      <c r="E77" s="16" t="n"/>
      <c r="F77" s="16" t="n"/>
      <c r="G77" s="16" t="n"/>
      <c r="H77" s="16" t="n"/>
      <c r="I77" s="16" t="n"/>
      <c r="J77" s="16" t="n"/>
      <c r="K77" s="16" t="n"/>
      <c r="L77" s="16" t="n"/>
      <c r="M77" s="17" t="n"/>
      <c r="N77" s="16" t="n"/>
      <c r="O77" s="16" t="n"/>
      <c r="P77" s="18" t="n"/>
      <c r="Q77" s="18" t="n"/>
      <c r="R77" s="19">
        <f>IF(A77="","",IF(Q77="","",Q77+'Lists &amp; Settings'!$B$2))</f>
        <v/>
      </c>
      <c r="S77" s="16" t="n"/>
      <c r="T77" s="16" t="n"/>
      <c r="U77" s="17" t="n"/>
      <c r="V77" s="18" t="n"/>
      <c r="W77" s="20">
        <f>IF(A77="","",IF(R77="","Not Scheduled",IF(R77&lt;TODAY(),"Overdue",IF(R77&lt;=TODAY()+'Lists &amp; Settings'!$B$3,"Due Soon","Current"))))</f>
        <v/>
      </c>
      <c r="X77" s="21">
        <f>IF(A77="","",IF(OR(B77="",C77="",E77="",F77="",O77="",P77="",S77="",T77="",V77=""),"Error: Missing required field",IF(COUNTIF($A$5:$A$154,A77)&gt;1,"Error: Duplicate student reference ID",IF(P77&gt;TODAY(),"Error: Future effective date",IF(Q77&gt;TODAY(),"Error: Future confirmation date",IF(V77&gt;TODAY(),"Error: Future update date",IF(AND(M77&lt;&gt;"",N77=""),"Error: Time zone required",IF(AND(F77="Contact Allowed",G77=""),"Error: Preferred channel required",IF(AND(F77&lt;&gt;"Contact Allowed",G77&lt;&gt;""),"Error: Clear preferred channel",IF(AND(F77="Contact Allowed",COUNTIF(I77:L77,"Preferred")&lt;&gt;1),"Error: Exactly one channel must be Preferred",IF(AND(F77&lt;&gt;"Contact Allowed",COUNTIF(I77:L77,"Preferred")&gt;0),"Error: Preferred channel not allowed",IF(AND(G77="Email",I77&lt;&gt;"Preferred"),"Error: Email status mismatch",IF(AND(G77="Text Message",J77&lt;&gt;"Preferred"),"Error: Text status mismatch",IF(AND(G77="Phone Call",K77&lt;&gt;"Preferred"),"Error: Phone status mismatch",IF(AND(G77="Portal Mail",L77&lt;&gt;"Preferred"),"Error: Portal status mismatch",IF(AND(H77&lt;&gt;"",H77=G77),"Error: Backup matches preferred",IF(AND(H77="Email",I77&lt;&gt;"Allowed"),"Error: Email backup is not Allowed",IF(AND(H77="Text Message",J77&lt;&gt;"Allowed"),"Error: Text backup is not Allowed",IF(AND(H77="Phone Call",K77&lt;&gt;"Allowed"),"Error: Phone backup is not Allowed",IF(AND(H77="Portal Mail",L77&lt;&gt;"Allowed"),"Error: Portal backup is not Allowed",IF(AND(F77="Do Not Contact",COUNTIF(I77:L77,"Do Not Use")&lt;&gt;4),"Error: All channels must be Do Not Use",IF(AND(F77="Contact Allowed",Q77=""),"Error: Confirmation date required","OK"))))))))))))))))))))))</f>
        <v/>
      </c>
      <c r="Y77" s="20">
        <f>IF(A77="","",IF(OR(X77&lt;&gt;"OK",W77="Overdue",W77="Due Soon",F77="Temporary Hold",F77="Do Not Contact"),"Yes","No"))</f>
        <v/>
      </c>
    </row>
    <row r="78">
      <c r="A78" s="16" t="n"/>
      <c r="B78" s="17" t="n"/>
      <c r="C78" s="17" t="n"/>
      <c r="D78" s="17" t="n"/>
      <c r="E78" s="16" t="n"/>
      <c r="F78" s="16" t="n"/>
      <c r="G78" s="16" t="n"/>
      <c r="H78" s="16" t="n"/>
      <c r="I78" s="16" t="n"/>
      <c r="J78" s="16" t="n"/>
      <c r="K78" s="16" t="n"/>
      <c r="L78" s="16" t="n"/>
      <c r="M78" s="17" t="n"/>
      <c r="N78" s="16" t="n"/>
      <c r="O78" s="16" t="n"/>
      <c r="P78" s="18" t="n"/>
      <c r="Q78" s="18" t="n"/>
      <c r="R78" s="19">
        <f>IF(A78="","",IF(Q78="","",Q78+'Lists &amp; Settings'!$B$2))</f>
        <v/>
      </c>
      <c r="S78" s="16" t="n"/>
      <c r="T78" s="16" t="n"/>
      <c r="U78" s="17" t="n"/>
      <c r="V78" s="18" t="n"/>
      <c r="W78" s="20">
        <f>IF(A78="","",IF(R78="","Not Scheduled",IF(R78&lt;TODAY(),"Overdue",IF(R78&lt;=TODAY()+'Lists &amp; Settings'!$B$3,"Due Soon","Current"))))</f>
        <v/>
      </c>
      <c r="X78" s="21">
        <f>IF(A78="","",IF(OR(B78="",C78="",E78="",F78="",O78="",P78="",S78="",T78="",V78=""),"Error: Missing required field",IF(COUNTIF($A$5:$A$154,A78)&gt;1,"Error: Duplicate student reference ID",IF(P78&gt;TODAY(),"Error: Future effective date",IF(Q78&gt;TODAY(),"Error: Future confirmation date",IF(V78&gt;TODAY(),"Error: Future update date",IF(AND(M78&lt;&gt;"",N78=""),"Error: Time zone required",IF(AND(F78="Contact Allowed",G78=""),"Error: Preferred channel required",IF(AND(F78&lt;&gt;"Contact Allowed",G78&lt;&gt;""),"Error: Clear preferred channel",IF(AND(F78="Contact Allowed",COUNTIF(I78:L78,"Preferred")&lt;&gt;1),"Error: Exactly one channel must be Preferred",IF(AND(F78&lt;&gt;"Contact Allowed",COUNTIF(I78:L78,"Preferred")&gt;0),"Error: Preferred channel not allowed",IF(AND(G78="Email",I78&lt;&gt;"Preferred"),"Error: Email status mismatch",IF(AND(G78="Text Message",J78&lt;&gt;"Preferred"),"Error: Text status mismatch",IF(AND(G78="Phone Call",K78&lt;&gt;"Preferred"),"Error: Phone status mismatch",IF(AND(G78="Portal Mail",L78&lt;&gt;"Preferred"),"Error: Portal status mismatch",IF(AND(H78&lt;&gt;"",H78=G78),"Error: Backup matches preferred",IF(AND(H78="Email",I78&lt;&gt;"Allowed"),"Error: Email backup is not Allowed",IF(AND(H78="Text Message",J78&lt;&gt;"Allowed"),"Error: Text backup is not Allowed",IF(AND(H78="Phone Call",K78&lt;&gt;"Allowed"),"Error: Phone backup is not Allowed",IF(AND(H78="Portal Mail",L78&lt;&gt;"Allowed"),"Error: Portal backup is not Allowed",IF(AND(F78="Do Not Contact",COUNTIF(I78:L78,"Do Not Use")&lt;&gt;4),"Error: All channels must be Do Not Use",IF(AND(F78="Contact Allowed",Q78=""),"Error: Confirmation date required","OK"))))))))))))))))))))))</f>
        <v/>
      </c>
      <c r="Y78" s="20">
        <f>IF(A78="","",IF(OR(X78&lt;&gt;"OK",W78="Overdue",W78="Due Soon",F78="Temporary Hold",F78="Do Not Contact"),"Yes","No"))</f>
        <v/>
      </c>
    </row>
    <row r="79">
      <c r="A79" s="16" t="n"/>
      <c r="B79" s="17" t="n"/>
      <c r="C79" s="17" t="n"/>
      <c r="D79" s="17" t="n"/>
      <c r="E79" s="16" t="n"/>
      <c r="F79" s="16" t="n"/>
      <c r="G79" s="16" t="n"/>
      <c r="H79" s="16" t="n"/>
      <c r="I79" s="16" t="n"/>
      <c r="J79" s="16" t="n"/>
      <c r="K79" s="16" t="n"/>
      <c r="L79" s="16" t="n"/>
      <c r="M79" s="17" t="n"/>
      <c r="N79" s="16" t="n"/>
      <c r="O79" s="16" t="n"/>
      <c r="P79" s="18" t="n"/>
      <c r="Q79" s="18" t="n"/>
      <c r="R79" s="19">
        <f>IF(A79="","",IF(Q79="","",Q79+'Lists &amp; Settings'!$B$2))</f>
        <v/>
      </c>
      <c r="S79" s="16" t="n"/>
      <c r="T79" s="16" t="n"/>
      <c r="U79" s="17" t="n"/>
      <c r="V79" s="18" t="n"/>
      <c r="W79" s="20">
        <f>IF(A79="","",IF(R79="","Not Scheduled",IF(R79&lt;TODAY(),"Overdue",IF(R79&lt;=TODAY()+'Lists &amp; Settings'!$B$3,"Due Soon","Current"))))</f>
        <v/>
      </c>
      <c r="X79" s="21">
        <f>IF(A79="","",IF(OR(B79="",C79="",E79="",F79="",O79="",P79="",S79="",T79="",V79=""),"Error: Missing required field",IF(COUNTIF($A$5:$A$154,A79)&gt;1,"Error: Duplicate student reference ID",IF(P79&gt;TODAY(),"Error: Future effective date",IF(Q79&gt;TODAY(),"Error: Future confirmation date",IF(V79&gt;TODAY(),"Error: Future update date",IF(AND(M79&lt;&gt;"",N79=""),"Error: Time zone required",IF(AND(F79="Contact Allowed",G79=""),"Error: Preferred channel required",IF(AND(F79&lt;&gt;"Contact Allowed",G79&lt;&gt;""),"Error: Clear preferred channel",IF(AND(F79="Contact Allowed",COUNTIF(I79:L79,"Preferred")&lt;&gt;1),"Error: Exactly one channel must be Preferred",IF(AND(F79&lt;&gt;"Contact Allowed",COUNTIF(I79:L79,"Preferred")&gt;0),"Error: Preferred channel not allowed",IF(AND(G79="Email",I79&lt;&gt;"Preferred"),"Error: Email status mismatch",IF(AND(G79="Text Message",J79&lt;&gt;"Preferred"),"Error: Text status mismatch",IF(AND(G79="Phone Call",K79&lt;&gt;"Preferred"),"Error: Phone status mismatch",IF(AND(G79="Portal Mail",L79&lt;&gt;"Preferred"),"Error: Portal status mismatch",IF(AND(H79&lt;&gt;"",H79=G79),"Error: Backup matches preferred",IF(AND(H79="Email",I79&lt;&gt;"Allowed"),"Error: Email backup is not Allowed",IF(AND(H79="Text Message",J79&lt;&gt;"Allowed"),"Error: Text backup is not Allowed",IF(AND(H79="Phone Call",K79&lt;&gt;"Allowed"),"Error: Phone backup is not Allowed",IF(AND(H79="Portal Mail",L79&lt;&gt;"Allowed"),"Error: Portal backup is not Allowed",IF(AND(F79="Do Not Contact",COUNTIF(I79:L79,"Do Not Use")&lt;&gt;4),"Error: All channels must be Do Not Use",IF(AND(F79="Contact Allowed",Q79=""),"Error: Confirmation date required","OK"))))))))))))))))))))))</f>
        <v/>
      </c>
      <c r="Y79" s="20">
        <f>IF(A79="","",IF(OR(X79&lt;&gt;"OK",W79="Overdue",W79="Due Soon",F79="Temporary Hold",F79="Do Not Contact"),"Yes","No"))</f>
        <v/>
      </c>
    </row>
    <row r="80">
      <c r="A80" s="16" t="n"/>
      <c r="B80" s="17" t="n"/>
      <c r="C80" s="17" t="n"/>
      <c r="D80" s="17" t="n"/>
      <c r="E80" s="16" t="n"/>
      <c r="F80" s="16" t="n"/>
      <c r="G80" s="16" t="n"/>
      <c r="H80" s="16" t="n"/>
      <c r="I80" s="16" t="n"/>
      <c r="J80" s="16" t="n"/>
      <c r="K80" s="16" t="n"/>
      <c r="L80" s="16" t="n"/>
      <c r="M80" s="17" t="n"/>
      <c r="N80" s="16" t="n"/>
      <c r="O80" s="16" t="n"/>
      <c r="P80" s="18" t="n"/>
      <c r="Q80" s="18" t="n"/>
      <c r="R80" s="19">
        <f>IF(A80="","",IF(Q80="","",Q80+'Lists &amp; Settings'!$B$2))</f>
        <v/>
      </c>
      <c r="S80" s="16" t="n"/>
      <c r="T80" s="16" t="n"/>
      <c r="U80" s="17" t="n"/>
      <c r="V80" s="18" t="n"/>
      <c r="W80" s="20">
        <f>IF(A80="","",IF(R80="","Not Scheduled",IF(R80&lt;TODAY(),"Overdue",IF(R80&lt;=TODAY()+'Lists &amp; Settings'!$B$3,"Due Soon","Current"))))</f>
        <v/>
      </c>
      <c r="X80" s="21">
        <f>IF(A80="","",IF(OR(B80="",C80="",E80="",F80="",O80="",P80="",S80="",T80="",V80=""),"Error: Missing required field",IF(COUNTIF($A$5:$A$154,A80)&gt;1,"Error: Duplicate student reference ID",IF(P80&gt;TODAY(),"Error: Future effective date",IF(Q80&gt;TODAY(),"Error: Future confirmation date",IF(V80&gt;TODAY(),"Error: Future update date",IF(AND(M80&lt;&gt;"",N80=""),"Error: Time zone required",IF(AND(F80="Contact Allowed",G80=""),"Error: Preferred channel required",IF(AND(F80&lt;&gt;"Contact Allowed",G80&lt;&gt;""),"Error: Clear preferred channel",IF(AND(F80="Contact Allowed",COUNTIF(I80:L80,"Preferred")&lt;&gt;1),"Error: Exactly one channel must be Preferred",IF(AND(F80&lt;&gt;"Contact Allowed",COUNTIF(I80:L80,"Preferred")&gt;0),"Error: Preferred channel not allowed",IF(AND(G80="Email",I80&lt;&gt;"Preferred"),"Error: Email status mismatch",IF(AND(G80="Text Message",J80&lt;&gt;"Preferred"),"Error: Text status mismatch",IF(AND(G80="Phone Call",K80&lt;&gt;"Preferred"),"Error: Phone status mismatch",IF(AND(G80="Portal Mail",L80&lt;&gt;"Preferred"),"Error: Portal status mismatch",IF(AND(H80&lt;&gt;"",H80=G80),"Error: Backup matches preferred",IF(AND(H80="Email",I80&lt;&gt;"Allowed"),"Error: Email backup is not Allowed",IF(AND(H80="Text Message",J80&lt;&gt;"Allowed"),"Error: Text backup is not Allowed",IF(AND(H80="Phone Call",K80&lt;&gt;"Allowed"),"Error: Phone backup is not Allowed",IF(AND(H80="Portal Mail",L80&lt;&gt;"Allowed"),"Error: Portal backup is not Allowed",IF(AND(F80="Do Not Contact",COUNTIF(I80:L80,"Do Not Use")&lt;&gt;4),"Error: All channels must be Do Not Use",IF(AND(F80="Contact Allowed",Q80=""),"Error: Confirmation date required","OK"))))))))))))))))))))))</f>
        <v/>
      </c>
      <c r="Y80" s="20">
        <f>IF(A80="","",IF(OR(X80&lt;&gt;"OK",W80="Overdue",W80="Due Soon",F80="Temporary Hold",F80="Do Not Contact"),"Yes","No"))</f>
        <v/>
      </c>
    </row>
    <row r="81">
      <c r="A81" s="16" t="n"/>
      <c r="B81" s="17" t="n"/>
      <c r="C81" s="17" t="n"/>
      <c r="D81" s="17" t="n"/>
      <c r="E81" s="16" t="n"/>
      <c r="F81" s="16" t="n"/>
      <c r="G81" s="16" t="n"/>
      <c r="H81" s="16" t="n"/>
      <c r="I81" s="16" t="n"/>
      <c r="J81" s="16" t="n"/>
      <c r="K81" s="16" t="n"/>
      <c r="L81" s="16" t="n"/>
      <c r="M81" s="17" t="n"/>
      <c r="N81" s="16" t="n"/>
      <c r="O81" s="16" t="n"/>
      <c r="P81" s="18" t="n"/>
      <c r="Q81" s="18" t="n"/>
      <c r="R81" s="19">
        <f>IF(A81="","",IF(Q81="","",Q81+'Lists &amp; Settings'!$B$2))</f>
        <v/>
      </c>
      <c r="S81" s="16" t="n"/>
      <c r="T81" s="16" t="n"/>
      <c r="U81" s="17" t="n"/>
      <c r="V81" s="18" t="n"/>
      <c r="W81" s="20">
        <f>IF(A81="","",IF(R81="","Not Scheduled",IF(R81&lt;TODAY(),"Overdue",IF(R81&lt;=TODAY()+'Lists &amp; Settings'!$B$3,"Due Soon","Current"))))</f>
        <v/>
      </c>
      <c r="X81" s="21">
        <f>IF(A81="","",IF(OR(B81="",C81="",E81="",F81="",O81="",P81="",S81="",T81="",V81=""),"Error: Missing required field",IF(COUNTIF($A$5:$A$154,A81)&gt;1,"Error: Duplicate student reference ID",IF(P81&gt;TODAY(),"Error: Future effective date",IF(Q81&gt;TODAY(),"Error: Future confirmation date",IF(V81&gt;TODAY(),"Error: Future update date",IF(AND(M81&lt;&gt;"",N81=""),"Error: Time zone required",IF(AND(F81="Contact Allowed",G81=""),"Error: Preferred channel required",IF(AND(F81&lt;&gt;"Contact Allowed",G81&lt;&gt;""),"Error: Clear preferred channel",IF(AND(F81="Contact Allowed",COUNTIF(I81:L81,"Preferred")&lt;&gt;1),"Error: Exactly one channel must be Preferred",IF(AND(F81&lt;&gt;"Contact Allowed",COUNTIF(I81:L81,"Preferred")&gt;0),"Error: Preferred channel not allowed",IF(AND(G81="Email",I81&lt;&gt;"Preferred"),"Error: Email status mismatch",IF(AND(G81="Text Message",J81&lt;&gt;"Preferred"),"Error: Text status mismatch",IF(AND(G81="Phone Call",K81&lt;&gt;"Preferred"),"Error: Phone status mismatch",IF(AND(G81="Portal Mail",L81&lt;&gt;"Preferred"),"Error: Portal status mismatch",IF(AND(H81&lt;&gt;"",H81=G81),"Error: Backup matches preferred",IF(AND(H81="Email",I81&lt;&gt;"Allowed"),"Error: Email backup is not Allowed",IF(AND(H81="Text Message",J81&lt;&gt;"Allowed"),"Error: Text backup is not Allowed",IF(AND(H81="Phone Call",K81&lt;&gt;"Allowed"),"Error: Phone backup is not Allowed",IF(AND(H81="Portal Mail",L81&lt;&gt;"Allowed"),"Error: Portal backup is not Allowed",IF(AND(F81="Do Not Contact",COUNTIF(I81:L81,"Do Not Use")&lt;&gt;4),"Error: All channels must be Do Not Use",IF(AND(F81="Contact Allowed",Q81=""),"Error: Confirmation date required","OK"))))))))))))))))))))))</f>
        <v/>
      </c>
      <c r="Y81" s="20">
        <f>IF(A81="","",IF(OR(X81&lt;&gt;"OK",W81="Overdue",W81="Due Soon",F81="Temporary Hold",F81="Do Not Contact"),"Yes","No"))</f>
        <v/>
      </c>
    </row>
    <row r="82">
      <c r="A82" s="16" t="n"/>
      <c r="B82" s="17" t="n"/>
      <c r="C82" s="17" t="n"/>
      <c r="D82" s="17" t="n"/>
      <c r="E82" s="16" t="n"/>
      <c r="F82" s="16" t="n"/>
      <c r="G82" s="16" t="n"/>
      <c r="H82" s="16" t="n"/>
      <c r="I82" s="16" t="n"/>
      <c r="J82" s="16" t="n"/>
      <c r="K82" s="16" t="n"/>
      <c r="L82" s="16" t="n"/>
      <c r="M82" s="17" t="n"/>
      <c r="N82" s="16" t="n"/>
      <c r="O82" s="16" t="n"/>
      <c r="P82" s="18" t="n"/>
      <c r="Q82" s="18" t="n"/>
      <c r="R82" s="19">
        <f>IF(A82="","",IF(Q82="","",Q82+'Lists &amp; Settings'!$B$2))</f>
        <v/>
      </c>
      <c r="S82" s="16" t="n"/>
      <c r="T82" s="16" t="n"/>
      <c r="U82" s="17" t="n"/>
      <c r="V82" s="18" t="n"/>
      <c r="W82" s="20">
        <f>IF(A82="","",IF(R82="","Not Scheduled",IF(R82&lt;TODAY(),"Overdue",IF(R82&lt;=TODAY()+'Lists &amp; Settings'!$B$3,"Due Soon","Current"))))</f>
        <v/>
      </c>
      <c r="X82" s="21">
        <f>IF(A82="","",IF(OR(B82="",C82="",E82="",F82="",O82="",P82="",S82="",T82="",V82=""),"Error: Missing required field",IF(COUNTIF($A$5:$A$154,A82)&gt;1,"Error: Duplicate student reference ID",IF(P82&gt;TODAY(),"Error: Future effective date",IF(Q82&gt;TODAY(),"Error: Future confirmation date",IF(V82&gt;TODAY(),"Error: Future update date",IF(AND(M82&lt;&gt;"",N82=""),"Error: Time zone required",IF(AND(F82="Contact Allowed",G82=""),"Error: Preferred channel required",IF(AND(F82&lt;&gt;"Contact Allowed",G82&lt;&gt;""),"Error: Clear preferred channel",IF(AND(F82="Contact Allowed",COUNTIF(I82:L82,"Preferred")&lt;&gt;1),"Error: Exactly one channel must be Preferred",IF(AND(F82&lt;&gt;"Contact Allowed",COUNTIF(I82:L82,"Preferred")&gt;0),"Error: Preferred channel not allowed",IF(AND(G82="Email",I82&lt;&gt;"Preferred"),"Error: Email status mismatch",IF(AND(G82="Text Message",J82&lt;&gt;"Preferred"),"Error: Text status mismatch",IF(AND(G82="Phone Call",K82&lt;&gt;"Preferred"),"Error: Phone status mismatch",IF(AND(G82="Portal Mail",L82&lt;&gt;"Preferred"),"Error: Portal status mismatch",IF(AND(H82&lt;&gt;"",H82=G82),"Error: Backup matches preferred",IF(AND(H82="Email",I82&lt;&gt;"Allowed"),"Error: Email backup is not Allowed",IF(AND(H82="Text Message",J82&lt;&gt;"Allowed"),"Error: Text backup is not Allowed",IF(AND(H82="Phone Call",K82&lt;&gt;"Allowed"),"Error: Phone backup is not Allowed",IF(AND(H82="Portal Mail",L82&lt;&gt;"Allowed"),"Error: Portal backup is not Allowed",IF(AND(F82="Do Not Contact",COUNTIF(I82:L82,"Do Not Use")&lt;&gt;4),"Error: All channels must be Do Not Use",IF(AND(F82="Contact Allowed",Q82=""),"Error: Confirmation date required","OK"))))))))))))))))))))))</f>
        <v/>
      </c>
      <c r="Y82" s="20">
        <f>IF(A82="","",IF(OR(X82&lt;&gt;"OK",W82="Overdue",W82="Due Soon",F82="Temporary Hold",F82="Do Not Contact"),"Yes","No"))</f>
        <v/>
      </c>
    </row>
    <row r="83">
      <c r="A83" s="16" t="n"/>
      <c r="B83" s="17" t="n"/>
      <c r="C83" s="17" t="n"/>
      <c r="D83" s="17" t="n"/>
      <c r="E83" s="16" t="n"/>
      <c r="F83" s="16" t="n"/>
      <c r="G83" s="16" t="n"/>
      <c r="H83" s="16" t="n"/>
      <c r="I83" s="16" t="n"/>
      <c r="J83" s="16" t="n"/>
      <c r="K83" s="16" t="n"/>
      <c r="L83" s="16" t="n"/>
      <c r="M83" s="17" t="n"/>
      <c r="N83" s="16" t="n"/>
      <c r="O83" s="16" t="n"/>
      <c r="P83" s="18" t="n"/>
      <c r="Q83" s="18" t="n"/>
      <c r="R83" s="19">
        <f>IF(A83="","",IF(Q83="","",Q83+'Lists &amp; Settings'!$B$2))</f>
        <v/>
      </c>
      <c r="S83" s="16" t="n"/>
      <c r="T83" s="16" t="n"/>
      <c r="U83" s="17" t="n"/>
      <c r="V83" s="18" t="n"/>
      <c r="W83" s="20">
        <f>IF(A83="","",IF(R83="","Not Scheduled",IF(R83&lt;TODAY(),"Overdue",IF(R83&lt;=TODAY()+'Lists &amp; Settings'!$B$3,"Due Soon","Current"))))</f>
        <v/>
      </c>
      <c r="X83" s="21">
        <f>IF(A83="","",IF(OR(B83="",C83="",E83="",F83="",O83="",P83="",S83="",T83="",V83=""),"Error: Missing required field",IF(COUNTIF($A$5:$A$154,A83)&gt;1,"Error: Duplicate student reference ID",IF(P83&gt;TODAY(),"Error: Future effective date",IF(Q83&gt;TODAY(),"Error: Future confirmation date",IF(V83&gt;TODAY(),"Error: Future update date",IF(AND(M83&lt;&gt;"",N83=""),"Error: Time zone required",IF(AND(F83="Contact Allowed",G83=""),"Error: Preferred channel required",IF(AND(F83&lt;&gt;"Contact Allowed",G83&lt;&gt;""),"Error: Clear preferred channel",IF(AND(F83="Contact Allowed",COUNTIF(I83:L83,"Preferred")&lt;&gt;1),"Error: Exactly one channel must be Preferred",IF(AND(F83&lt;&gt;"Contact Allowed",COUNTIF(I83:L83,"Preferred")&gt;0),"Error: Preferred channel not allowed",IF(AND(G83="Email",I83&lt;&gt;"Preferred"),"Error: Email status mismatch",IF(AND(G83="Text Message",J83&lt;&gt;"Preferred"),"Error: Text status mismatch",IF(AND(G83="Phone Call",K83&lt;&gt;"Preferred"),"Error: Phone status mismatch",IF(AND(G83="Portal Mail",L83&lt;&gt;"Preferred"),"Error: Portal status mismatch",IF(AND(H83&lt;&gt;"",H83=G83),"Error: Backup matches preferred",IF(AND(H83="Email",I83&lt;&gt;"Allowed"),"Error: Email backup is not Allowed",IF(AND(H83="Text Message",J83&lt;&gt;"Allowed"),"Error: Text backup is not Allowed",IF(AND(H83="Phone Call",K83&lt;&gt;"Allowed"),"Error: Phone backup is not Allowed",IF(AND(H83="Portal Mail",L83&lt;&gt;"Allowed"),"Error: Portal backup is not Allowed",IF(AND(F83="Do Not Contact",COUNTIF(I83:L83,"Do Not Use")&lt;&gt;4),"Error: All channels must be Do Not Use",IF(AND(F83="Contact Allowed",Q83=""),"Error: Confirmation date required","OK"))))))))))))))))))))))</f>
        <v/>
      </c>
      <c r="Y83" s="20">
        <f>IF(A83="","",IF(OR(X83&lt;&gt;"OK",W83="Overdue",W83="Due Soon",F83="Temporary Hold",F83="Do Not Contact"),"Yes","No"))</f>
        <v/>
      </c>
    </row>
    <row r="84">
      <c r="A84" s="16" t="n"/>
      <c r="B84" s="17" t="n"/>
      <c r="C84" s="17" t="n"/>
      <c r="D84" s="17" t="n"/>
      <c r="E84" s="16" t="n"/>
      <c r="F84" s="16" t="n"/>
      <c r="G84" s="16" t="n"/>
      <c r="H84" s="16" t="n"/>
      <c r="I84" s="16" t="n"/>
      <c r="J84" s="16" t="n"/>
      <c r="K84" s="16" t="n"/>
      <c r="L84" s="16" t="n"/>
      <c r="M84" s="17" t="n"/>
      <c r="N84" s="16" t="n"/>
      <c r="O84" s="16" t="n"/>
      <c r="P84" s="18" t="n"/>
      <c r="Q84" s="18" t="n"/>
      <c r="R84" s="19">
        <f>IF(A84="","",IF(Q84="","",Q84+'Lists &amp; Settings'!$B$2))</f>
        <v/>
      </c>
      <c r="S84" s="16" t="n"/>
      <c r="T84" s="16" t="n"/>
      <c r="U84" s="17" t="n"/>
      <c r="V84" s="18" t="n"/>
      <c r="W84" s="20">
        <f>IF(A84="","",IF(R84="","Not Scheduled",IF(R84&lt;TODAY(),"Overdue",IF(R84&lt;=TODAY()+'Lists &amp; Settings'!$B$3,"Due Soon","Current"))))</f>
        <v/>
      </c>
      <c r="X84" s="21">
        <f>IF(A84="","",IF(OR(B84="",C84="",E84="",F84="",O84="",P84="",S84="",T84="",V84=""),"Error: Missing required field",IF(COUNTIF($A$5:$A$154,A84)&gt;1,"Error: Duplicate student reference ID",IF(P84&gt;TODAY(),"Error: Future effective date",IF(Q84&gt;TODAY(),"Error: Future confirmation date",IF(V84&gt;TODAY(),"Error: Future update date",IF(AND(M84&lt;&gt;"",N84=""),"Error: Time zone required",IF(AND(F84="Contact Allowed",G84=""),"Error: Preferred channel required",IF(AND(F84&lt;&gt;"Contact Allowed",G84&lt;&gt;""),"Error: Clear preferred channel",IF(AND(F84="Contact Allowed",COUNTIF(I84:L84,"Preferred")&lt;&gt;1),"Error: Exactly one channel must be Preferred",IF(AND(F84&lt;&gt;"Contact Allowed",COUNTIF(I84:L84,"Preferred")&gt;0),"Error: Preferred channel not allowed",IF(AND(G84="Email",I84&lt;&gt;"Preferred"),"Error: Email status mismatch",IF(AND(G84="Text Message",J84&lt;&gt;"Preferred"),"Error: Text status mismatch",IF(AND(G84="Phone Call",K84&lt;&gt;"Preferred"),"Error: Phone status mismatch",IF(AND(G84="Portal Mail",L84&lt;&gt;"Preferred"),"Error: Portal status mismatch",IF(AND(H84&lt;&gt;"",H84=G84),"Error: Backup matches preferred",IF(AND(H84="Email",I84&lt;&gt;"Allowed"),"Error: Email backup is not Allowed",IF(AND(H84="Text Message",J84&lt;&gt;"Allowed"),"Error: Text backup is not Allowed",IF(AND(H84="Phone Call",K84&lt;&gt;"Allowed"),"Error: Phone backup is not Allowed",IF(AND(H84="Portal Mail",L84&lt;&gt;"Allowed"),"Error: Portal backup is not Allowed",IF(AND(F84="Do Not Contact",COUNTIF(I84:L84,"Do Not Use")&lt;&gt;4),"Error: All channels must be Do Not Use",IF(AND(F84="Contact Allowed",Q84=""),"Error: Confirmation date required","OK"))))))))))))))))))))))</f>
        <v/>
      </c>
      <c r="Y84" s="20">
        <f>IF(A84="","",IF(OR(X84&lt;&gt;"OK",W84="Overdue",W84="Due Soon",F84="Temporary Hold",F84="Do Not Contact"),"Yes","No"))</f>
        <v/>
      </c>
    </row>
    <row r="85">
      <c r="A85" s="16" t="n"/>
      <c r="B85" s="17" t="n"/>
      <c r="C85" s="17" t="n"/>
      <c r="D85" s="17" t="n"/>
      <c r="E85" s="16" t="n"/>
      <c r="F85" s="16" t="n"/>
      <c r="G85" s="16" t="n"/>
      <c r="H85" s="16" t="n"/>
      <c r="I85" s="16" t="n"/>
      <c r="J85" s="16" t="n"/>
      <c r="K85" s="16" t="n"/>
      <c r="L85" s="16" t="n"/>
      <c r="M85" s="17" t="n"/>
      <c r="N85" s="16" t="n"/>
      <c r="O85" s="16" t="n"/>
      <c r="P85" s="18" t="n"/>
      <c r="Q85" s="18" t="n"/>
      <c r="R85" s="19">
        <f>IF(A85="","",IF(Q85="","",Q85+'Lists &amp; Settings'!$B$2))</f>
        <v/>
      </c>
      <c r="S85" s="16" t="n"/>
      <c r="T85" s="16" t="n"/>
      <c r="U85" s="17" t="n"/>
      <c r="V85" s="18" t="n"/>
      <c r="W85" s="20">
        <f>IF(A85="","",IF(R85="","Not Scheduled",IF(R85&lt;TODAY(),"Overdue",IF(R85&lt;=TODAY()+'Lists &amp; Settings'!$B$3,"Due Soon","Current"))))</f>
        <v/>
      </c>
      <c r="X85" s="21">
        <f>IF(A85="","",IF(OR(B85="",C85="",E85="",F85="",O85="",P85="",S85="",T85="",V85=""),"Error: Missing required field",IF(COUNTIF($A$5:$A$154,A85)&gt;1,"Error: Duplicate student reference ID",IF(P85&gt;TODAY(),"Error: Future effective date",IF(Q85&gt;TODAY(),"Error: Future confirmation date",IF(V85&gt;TODAY(),"Error: Future update date",IF(AND(M85&lt;&gt;"",N85=""),"Error: Time zone required",IF(AND(F85="Contact Allowed",G85=""),"Error: Preferred channel required",IF(AND(F85&lt;&gt;"Contact Allowed",G85&lt;&gt;""),"Error: Clear preferred channel",IF(AND(F85="Contact Allowed",COUNTIF(I85:L85,"Preferred")&lt;&gt;1),"Error: Exactly one channel must be Preferred",IF(AND(F85&lt;&gt;"Contact Allowed",COUNTIF(I85:L85,"Preferred")&gt;0),"Error: Preferred channel not allowed",IF(AND(G85="Email",I85&lt;&gt;"Preferred"),"Error: Email status mismatch",IF(AND(G85="Text Message",J85&lt;&gt;"Preferred"),"Error: Text status mismatch",IF(AND(G85="Phone Call",K85&lt;&gt;"Preferred"),"Error: Phone status mismatch",IF(AND(G85="Portal Mail",L85&lt;&gt;"Preferred"),"Error: Portal status mismatch",IF(AND(H85&lt;&gt;"",H85=G85),"Error: Backup matches preferred",IF(AND(H85="Email",I85&lt;&gt;"Allowed"),"Error: Email backup is not Allowed",IF(AND(H85="Text Message",J85&lt;&gt;"Allowed"),"Error: Text backup is not Allowed",IF(AND(H85="Phone Call",K85&lt;&gt;"Allowed"),"Error: Phone backup is not Allowed",IF(AND(H85="Portal Mail",L85&lt;&gt;"Allowed"),"Error: Portal backup is not Allowed",IF(AND(F85="Do Not Contact",COUNTIF(I85:L85,"Do Not Use")&lt;&gt;4),"Error: All channels must be Do Not Use",IF(AND(F85="Contact Allowed",Q85=""),"Error: Confirmation date required","OK"))))))))))))))))))))))</f>
        <v/>
      </c>
      <c r="Y85" s="20">
        <f>IF(A85="","",IF(OR(X85&lt;&gt;"OK",W85="Overdue",W85="Due Soon",F85="Temporary Hold",F85="Do Not Contact"),"Yes","No"))</f>
        <v/>
      </c>
    </row>
    <row r="86">
      <c r="A86" s="16" t="n"/>
      <c r="B86" s="17" t="n"/>
      <c r="C86" s="17" t="n"/>
      <c r="D86" s="17" t="n"/>
      <c r="E86" s="16" t="n"/>
      <c r="F86" s="16" t="n"/>
      <c r="G86" s="16" t="n"/>
      <c r="H86" s="16" t="n"/>
      <c r="I86" s="16" t="n"/>
      <c r="J86" s="16" t="n"/>
      <c r="K86" s="16" t="n"/>
      <c r="L86" s="16" t="n"/>
      <c r="M86" s="17" t="n"/>
      <c r="N86" s="16" t="n"/>
      <c r="O86" s="16" t="n"/>
      <c r="P86" s="18" t="n"/>
      <c r="Q86" s="18" t="n"/>
      <c r="R86" s="19">
        <f>IF(A86="","",IF(Q86="","",Q86+'Lists &amp; Settings'!$B$2))</f>
        <v/>
      </c>
      <c r="S86" s="16" t="n"/>
      <c r="T86" s="16" t="n"/>
      <c r="U86" s="17" t="n"/>
      <c r="V86" s="18" t="n"/>
      <c r="W86" s="20">
        <f>IF(A86="","",IF(R86="","Not Scheduled",IF(R86&lt;TODAY(),"Overdue",IF(R86&lt;=TODAY()+'Lists &amp; Settings'!$B$3,"Due Soon","Current"))))</f>
        <v/>
      </c>
      <c r="X86" s="21">
        <f>IF(A86="","",IF(OR(B86="",C86="",E86="",F86="",O86="",P86="",S86="",T86="",V86=""),"Error: Missing required field",IF(COUNTIF($A$5:$A$154,A86)&gt;1,"Error: Duplicate student reference ID",IF(P86&gt;TODAY(),"Error: Future effective date",IF(Q86&gt;TODAY(),"Error: Future confirmation date",IF(V86&gt;TODAY(),"Error: Future update date",IF(AND(M86&lt;&gt;"",N86=""),"Error: Time zone required",IF(AND(F86="Contact Allowed",G86=""),"Error: Preferred channel required",IF(AND(F86&lt;&gt;"Contact Allowed",G86&lt;&gt;""),"Error: Clear preferred channel",IF(AND(F86="Contact Allowed",COUNTIF(I86:L86,"Preferred")&lt;&gt;1),"Error: Exactly one channel must be Preferred",IF(AND(F86&lt;&gt;"Contact Allowed",COUNTIF(I86:L86,"Preferred")&gt;0),"Error: Preferred channel not allowed",IF(AND(G86="Email",I86&lt;&gt;"Preferred"),"Error: Email status mismatch",IF(AND(G86="Text Message",J86&lt;&gt;"Preferred"),"Error: Text status mismatch",IF(AND(G86="Phone Call",K86&lt;&gt;"Preferred"),"Error: Phone status mismatch",IF(AND(G86="Portal Mail",L86&lt;&gt;"Preferred"),"Error: Portal status mismatch",IF(AND(H86&lt;&gt;"",H86=G86),"Error: Backup matches preferred",IF(AND(H86="Email",I86&lt;&gt;"Allowed"),"Error: Email backup is not Allowed",IF(AND(H86="Text Message",J86&lt;&gt;"Allowed"),"Error: Text backup is not Allowed",IF(AND(H86="Phone Call",K86&lt;&gt;"Allowed"),"Error: Phone backup is not Allowed",IF(AND(H86="Portal Mail",L86&lt;&gt;"Allowed"),"Error: Portal backup is not Allowed",IF(AND(F86="Do Not Contact",COUNTIF(I86:L86,"Do Not Use")&lt;&gt;4),"Error: All channels must be Do Not Use",IF(AND(F86="Contact Allowed",Q86=""),"Error: Confirmation date required","OK"))))))))))))))))))))))</f>
        <v/>
      </c>
      <c r="Y86" s="20">
        <f>IF(A86="","",IF(OR(X86&lt;&gt;"OK",W86="Overdue",W86="Due Soon",F86="Temporary Hold",F86="Do Not Contact"),"Yes","No"))</f>
        <v/>
      </c>
    </row>
    <row r="87">
      <c r="A87" s="16" t="n"/>
      <c r="B87" s="17" t="n"/>
      <c r="C87" s="17" t="n"/>
      <c r="D87" s="17" t="n"/>
      <c r="E87" s="16" t="n"/>
      <c r="F87" s="16" t="n"/>
      <c r="G87" s="16" t="n"/>
      <c r="H87" s="16" t="n"/>
      <c r="I87" s="16" t="n"/>
      <c r="J87" s="16" t="n"/>
      <c r="K87" s="16" t="n"/>
      <c r="L87" s="16" t="n"/>
      <c r="M87" s="17" t="n"/>
      <c r="N87" s="16" t="n"/>
      <c r="O87" s="16" t="n"/>
      <c r="P87" s="18" t="n"/>
      <c r="Q87" s="18" t="n"/>
      <c r="R87" s="19">
        <f>IF(A87="","",IF(Q87="","",Q87+'Lists &amp; Settings'!$B$2))</f>
        <v/>
      </c>
      <c r="S87" s="16" t="n"/>
      <c r="T87" s="16" t="n"/>
      <c r="U87" s="17" t="n"/>
      <c r="V87" s="18" t="n"/>
      <c r="W87" s="20">
        <f>IF(A87="","",IF(R87="","Not Scheduled",IF(R87&lt;TODAY(),"Overdue",IF(R87&lt;=TODAY()+'Lists &amp; Settings'!$B$3,"Due Soon","Current"))))</f>
        <v/>
      </c>
      <c r="X87" s="21">
        <f>IF(A87="","",IF(OR(B87="",C87="",E87="",F87="",O87="",P87="",S87="",T87="",V87=""),"Error: Missing required field",IF(COUNTIF($A$5:$A$154,A87)&gt;1,"Error: Duplicate student reference ID",IF(P87&gt;TODAY(),"Error: Future effective date",IF(Q87&gt;TODAY(),"Error: Future confirmation date",IF(V87&gt;TODAY(),"Error: Future update date",IF(AND(M87&lt;&gt;"",N87=""),"Error: Time zone required",IF(AND(F87="Contact Allowed",G87=""),"Error: Preferred channel required",IF(AND(F87&lt;&gt;"Contact Allowed",G87&lt;&gt;""),"Error: Clear preferred channel",IF(AND(F87="Contact Allowed",COUNTIF(I87:L87,"Preferred")&lt;&gt;1),"Error: Exactly one channel must be Preferred",IF(AND(F87&lt;&gt;"Contact Allowed",COUNTIF(I87:L87,"Preferred")&gt;0),"Error: Preferred channel not allowed",IF(AND(G87="Email",I87&lt;&gt;"Preferred"),"Error: Email status mismatch",IF(AND(G87="Text Message",J87&lt;&gt;"Preferred"),"Error: Text status mismatch",IF(AND(G87="Phone Call",K87&lt;&gt;"Preferred"),"Error: Phone status mismatch",IF(AND(G87="Portal Mail",L87&lt;&gt;"Preferred"),"Error: Portal status mismatch",IF(AND(H87&lt;&gt;"",H87=G87),"Error: Backup matches preferred",IF(AND(H87="Email",I87&lt;&gt;"Allowed"),"Error: Email backup is not Allowed",IF(AND(H87="Text Message",J87&lt;&gt;"Allowed"),"Error: Text backup is not Allowed",IF(AND(H87="Phone Call",K87&lt;&gt;"Allowed"),"Error: Phone backup is not Allowed",IF(AND(H87="Portal Mail",L87&lt;&gt;"Allowed"),"Error: Portal backup is not Allowed",IF(AND(F87="Do Not Contact",COUNTIF(I87:L87,"Do Not Use")&lt;&gt;4),"Error: All channels must be Do Not Use",IF(AND(F87="Contact Allowed",Q87=""),"Error: Confirmation date required","OK"))))))))))))))))))))))</f>
        <v/>
      </c>
      <c r="Y87" s="20">
        <f>IF(A87="","",IF(OR(X87&lt;&gt;"OK",W87="Overdue",W87="Due Soon",F87="Temporary Hold",F87="Do Not Contact"),"Yes","No"))</f>
        <v/>
      </c>
    </row>
    <row r="88">
      <c r="A88" s="16" t="n"/>
      <c r="B88" s="17" t="n"/>
      <c r="C88" s="17" t="n"/>
      <c r="D88" s="17" t="n"/>
      <c r="E88" s="16" t="n"/>
      <c r="F88" s="16" t="n"/>
      <c r="G88" s="16" t="n"/>
      <c r="H88" s="16" t="n"/>
      <c r="I88" s="16" t="n"/>
      <c r="J88" s="16" t="n"/>
      <c r="K88" s="16" t="n"/>
      <c r="L88" s="16" t="n"/>
      <c r="M88" s="17" t="n"/>
      <c r="N88" s="16" t="n"/>
      <c r="O88" s="16" t="n"/>
      <c r="P88" s="18" t="n"/>
      <c r="Q88" s="18" t="n"/>
      <c r="R88" s="19">
        <f>IF(A88="","",IF(Q88="","",Q88+'Lists &amp; Settings'!$B$2))</f>
        <v/>
      </c>
      <c r="S88" s="16" t="n"/>
      <c r="T88" s="16" t="n"/>
      <c r="U88" s="17" t="n"/>
      <c r="V88" s="18" t="n"/>
      <c r="W88" s="20">
        <f>IF(A88="","",IF(R88="","Not Scheduled",IF(R88&lt;TODAY(),"Overdue",IF(R88&lt;=TODAY()+'Lists &amp; Settings'!$B$3,"Due Soon","Current"))))</f>
        <v/>
      </c>
      <c r="X88" s="21">
        <f>IF(A88="","",IF(OR(B88="",C88="",E88="",F88="",O88="",P88="",S88="",T88="",V88=""),"Error: Missing required field",IF(COUNTIF($A$5:$A$154,A88)&gt;1,"Error: Duplicate student reference ID",IF(P88&gt;TODAY(),"Error: Future effective date",IF(Q88&gt;TODAY(),"Error: Future confirmation date",IF(V88&gt;TODAY(),"Error: Future update date",IF(AND(M88&lt;&gt;"",N88=""),"Error: Time zone required",IF(AND(F88="Contact Allowed",G88=""),"Error: Preferred channel required",IF(AND(F88&lt;&gt;"Contact Allowed",G88&lt;&gt;""),"Error: Clear preferred channel",IF(AND(F88="Contact Allowed",COUNTIF(I88:L88,"Preferred")&lt;&gt;1),"Error: Exactly one channel must be Preferred",IF(AND(F88&lt;&gt;"Contact Allowed",COUNTIF(I88:L88,"Preferred")&gt;0),"Error: Preferred channel not allowed",IF(AND(G88="Email",I88&lt;&gt;"Preferred"),"Error: Email status mismatch",IF(AND(G88="Text Message",J88&lt;&gt;"Preferred"),"Error: Text status mismatch",IF(AND(G88="Phone Call",K88&lt;&gt;"Preferred"),"Error: Phone status mismatch",IF(AND(G88="Portal Mail",L88&lt;&gt;"Preferred"),"Error: Portal status mismatch",IF(AND(H88&lt;&gt;"",H88=G88),"Error: Backup matches preferred",IF(AND(H88="Email",I88&lt;&gt;"Allowed"),"Error: Email backup is not Allowed",IF(AND(H88="Text Message",J88&lt;&gt;"Allowed"),"Error: Text backup is not Allowed",IF(AND(H88="Phone Call",K88&lt;&gt;"Allowed"),"Error: Phone backup is not Allowed",IF(AND(H88="Portal Mail",L88&lt;&gt;"Allowed"),"Error: Portal backup is not Allowed",IF(AND(F88="Do Not Contact",COUNTIF(I88:L88,"Do Not Use")&lt;&gt;4),"Error: All channels must be Do Not Use",IF(AND(F88="Contact Allowed",Q88=""),"Error: Confirmation date required","OK"))))))))))))))))))))))</f>
        <v/>
      </c>
      <c r="Y88" s="20">
        <f>IF(A88="","",IF(OR(X88&lt;&gt;"OK",W88="Overdue",W88="Due Soon",F88="Temporary Hold",F88="Do Not Contact"),"Yes","No"))</f>
        <v/>
      </c>
    </row>
    <row r="89">
      <c r="A89" s="16" t="n"/>
      <c r="B89" s="17" t="n"/>
      <c r="C89" s="17" t="n"/>
      <c r="D89" s="17" t="n"/>
      <c r="E89" s="16" t="n"/>
      <c r="F89" s="16" t="n"/>
      <c r="G89" s="16" t="n"/>
      <c r="H89" s="16" t="n"/>
      <c r="I89" s="16" t="n"/>
      <c r="J89" s="16" t="n"/>
      <c r="K89" s="16" t="n"/>
      <c r="L89" s="16" t="n"/>
      <c r="M89" s="17" t="n"/>
      <c r="N89" s="16" t="n"/>
      <c r="O89" s="16" t="n"/>
      <c r="P89" s="18" t="n"/>
      <c r="Q89" s="18" t="n"/>
      <c r="R89" s="19">
        <f>IF(A89="","",IF(Q89="","",Q89+'Lists &amp; Settings'!$B$2))</f>
        <v/>
      </c>
      <c r="S89" s="16" t="n"/>
      <c r="T89" s="16" t="n"/>
      <c r="U89" s="17" t="n"/>
      <c r="V89" s="18" t="n"/>
      <c r="W89" s="20">
        <f>IF(A89="","",IF(R89="","Not Scheduled",IF(R89&lt;TODAY(),"Overdue",IF(R89&lt;=TODAY()+'Lists &amp; Settings'!$B$3,"Due Soon","Current"))))</f>
        <v/>
      </c>
      <c r="X89" s="21">
        <f>IF(A89="","",IF(OR(B89="",C89="",E89="",F89="",O89="",P89="",S89="",T89="",V89=""),"Error: Missing required field",IF(COUNTIF($A$5:$A$154,A89)&gt;1,"Error: Duplicate student reference ID",IF(P89&gt;TODAY(),"Error: Future effective date",IF(Q89&gt;TODAY(),"Error: Future confirmation date",IF(V89&gt;TODAY(),"Error: Future update date",IF(AND(M89&lt;&gt;"",N89=""),"Error: Time zone required",IF(AND(F89="Contact Allowed",G89=""),"Error: Preferred channel required",IF(AND(F89&lt;&gt;"Contact Allowed",G89&lt;&gt;""),"Error: Clear preferred channel",IF(AND(F89="Contact Allowed",COUNTIF(I89:L89,"Preferred")&lt;&gt;1),"Error: Exactly one channel must be Preferred",IF(AND(F89&lt;&gt;"Contact Allowed",COUNTIF(I89:L89,"Preferred")&gt;0),"Error: Preferred channel not allowed",IF(AND(G89="Email",I89&lt;&gt;"Preferred"),"Error: Email status mismatch",IF(AND(G89="Text Message",J89&lt;&gt;"Preferred"),"Error: Text status mismatch",IF(AND(G89="Phone Call",K89&lt;&gt;"Preferred"),"Error: Phone status mismatch",IF(AND(G89="Portal Mail",L89&lt;&gt;"Preferred"),"Error: Portal status mismatch",IF(AND(H89&lt;&gt;"",H89=G89),"Error: Backup matches preferred",IF(AND(H89="Email",I89&lt;&gt;"Allowed"),"Error: Email backup is not Allowed",IF(AND(H89="Text Message",J89&lt;&gt;"Allowed"),"Error: Text backup is not Allowed",IF(AND(H89="Phone Call",K89&lt;&gt;"Allowed"),"Error: Phone backup is not Allowed",IF(AND(H89="Portal Mail",L89&lt;&gt;"Allowed"),"Error: Portal backup is not Allowed",IF(AND(F89="Do Not Contact",COUNTIF(I89:L89,"Do Not Use")&lt;&gt;4),"Error: All channels must be Do Not Use",IF(AND(F89="Contact Allowed",Q89=""),"Error: Confirmation date required","OK"))))))))))))))))))))))</f>
        <v/>
      </c>
      <c r="Y89" s="20">
        <f>IF(A89="","",IF(OR(X89&lt;&gt;"OK",W89="Overdue",W89="Due Soon",F89="Temporary Hold",F89="Do Not Contact"),"Yes","No"))</f>
        <v/>
      </c>
    </row>
    <row r="90">
      <c r="A90" s="16" t="n"/>
      <c r="B90" s="17" t="n"/>
      <c r="C90" s="17" t="n"/>
      <c r="D90" s="17" t="n"/>
      <c r="E90" s="16" t="n"/>
      <c r="F90" s="16" t="n"/>
      <c r="G90" s="16" t="n"/>
      <c r="H90" s="16" t="n"/>
      <c r="I90" s="16" t="n"/>
      <c r="J90" s="16" t="n"/>
      <c r="K90" s="16" t="n"/>
      <c r="L90" s="16" t="n"/>
      <c r="M90" s="17" t="n"/>
      <c r="N90" s="16" t="n"/>
      <c r="O90" s="16" t="n"/>
      <c r="P90" s="18" t="n"/>
      <c r="Q90" s="18" t="n"/>
      <c r="R90" s="19">
        <f>IF(A90="","",IF(Q90="","",Q90+'Lists &amp; Settings'!$B$2))</f>
        <v/>
      </c>
      <c r="S90" s="16" t="n"/>
      <c r="T90" s="16" t="n"/>
      <c r="U90" s="17" t="n"/>
      <c r="V90" s="18" t="n"/>
      <c r="W90" s="20">
        <f>IF(A90="","",IF(R90="","Not Scheduled",IF(R90&lt;TODAY(),"Overdue",IF(R90&lt;=TODAY()+'Lists &amp; Settings'!$B$3,"Due Soon","Current"))))</f>
        <v/>
      </c>
      <c r="X90" s="21">
        <f>IF(A90="","",IF(OR(B90="",C90="",E90="",F90="",O90="",P90="",S90="",T90="",V90=""),"Error: Missing required field",IF(COUNTIF($A$5:$A$154,A90)&gt;1,"Error: Duplicate student reference ID",IF(P90&gt;TODAY(),"Error: Future effective date",IF(Q90&gt;TODAY(),"Error: Future confirmation date",IF(V90&gt;TODAY(),"Error: Future update date",IF(AND(M90&lt;&gt;"",N90=""),"Error: Time zone required",IF(AND(F90="Contact Allowed",G90=""),"Error: Preferred channel required",IF(AND(F90&lt;&gt;"Contact Allowed",G90&lt;&gt;""),"Error: Clear preferred channel",IF(AND(F90="Contact Allowed",COUNTIF(I90:L90,"Preferred")&lt;&gt;1),"Error: Exactly one channel must be Preferred",IF(AND(F90&lt;&gt;"Contact Allowed",COUNTIF(I90:L90,"Preferred")&gt;0),"Error: Preferred channel not allowed",IF(AND(G90="Email",I90&lt;&gt;"Preferred"),"Error: Email status mismatch",IF(AND(G90="Text Message",J90&lt;&gt;"Preferred"),"Error: Text status mismatch",IF(AND(G90="Phone Call",K90&lt;&gt;"Preferred"),"Error: Phone status mismatch",IF(AND(G90="Portal Mail",L90&lt;&gt;"Preferred"),"Error: Portal status mismatch",IF(AND(H90&lt;&gt;"",H90=G90),"Error: Backup matches preferred",IF(AND(H90="Email",I90&lt;&gt;"Allowed"),"Error: Email backup is not Allowed",IF(AND(H90="Text Message",J90&lt;&gt;"Allowed"),"Error: Text backup is not Allowed",IF(AND(H90="Phone Call",K90&lt;&gt;"Allowed"),"Error: Phone backup is not Allowed",IF(AND(H90="Portal Mail",L90&lt;&gt;"Allowed"),"Error: Portal backup is not Allowed",IF(AND(F90="Do Not Contact",COUNTIF(I90:L90,"Do Not Use")&lt;&gt;4),"Error: All channels must be Do Not Use",IF(AND(F90="Contact Allowed",Q90=""),"Error: Confirmation date required","OK"))))))))))))))))))))))</f>
        <v/>
      </c>
      <c r="Y90" s="20">
        <f>IF(A90="","",IF(OR(X90&lt;&gt;"OK",W90="Overdue",W90="Due Soon",F90="Temporary Hold",F90="Do Not Contact"),"Yes","No"))</f>
        <v/>
      </c>
    </row>
    <row r="91">
      <c r="A91" s="16" t="n"/>
      <c r="B91" s="17" t="n"/>
      <c r="C91" s="17" t="n"/>
      <c r="D91" s="17" t="n"/>
      <c r="E91" s="16" t="n"/>
      <c r="F91" s="16" t="n"/>
      <c r="G91" s="16" t="n"/>
      <c r="H91" s="16" t="n"/>
      <c r="I91" s="16" t="n"/>
      <c r="J91" s="16" t="n"/>
      <c r="K91" s="16" t="n"/>
      <c r="L91" s="16" t="n"/>
      <c r="M91" s="17" t="n"/>
      <c r="N91" s="16" t="n"/>
      <c r="O91" s="16" t="n"/>
      <c r="P91" s="18" t="n"/>
      <c r="Q91" s="18" t="n"/>
      <c r="R91" s="19">
        <f>IF(A91="","",IF(Q91="","",Q91+'Lists &amp; Settings'!$B$2))</f>
        <v/>
      </c>
      <c r="S91" s="16" t="n"/>
      <c r="T91" s="16" t="n"/>
      <c r="U91" s="17" t="n"/>
      <c r="V91" s="18" t="n"/>
      <c r="W91" s="20">
        <f>IF(A91="","",IF(R91="","Not Scheduled",IF(R91&lt;TODAY(),"Overdue",IF(R91&lt;=TODAY()+'Lists &amp; Settings'!$B$3,"Due Soon","Current"))))</f>
        <v/>
      </c>
      <c r="X91" s="21">
        <f>IF(A91="","",IF(OR(B91="",C91="",E91="",F91="",O91="",P91="",S91="",T91="",V91=""),"Error: Missing required field",IF(COUNTIF($A$5:$A$154,A91)&gt;1,"Error: Duplicate student reference ID",IF(P91&gt;TODAY(),"Error: Future effective date",IF(Q91&gt;TODAY(),"Error: Future confirmation date",IF(V91&gt;TODAY(),"Error: Future update date",IF(AND(M91&lt;&gt;"",N91=""),"Error: Time zone required",IF(AND(F91="Contact Allowed",G91=""),"Error: Preferred channel required",IF(AND(F91&lt;&gt;"Contact Allowed",G91&lt;&gt;""),"Error: Clear preferred channel",IF(AND(F91="Contact Allowed",COUNTIF(I91:L91,"Preferred")&lt;&gt;1),"Error: Exactly one channel must be Preferred",IF(AND(F91&lt;&gt;"Contact Allowed",COUNTIF(I91:L91,"Preferred")&gt;0),"Error: Preferred channel not allowed",IF(AND(G91="Email",I91&lt;&gt;"Preferred"),"Error: Email status mismatch",IF(AND(G91="Text Message",J91&lt;&gt;"Preferred"),"Error: Text status mismatch",IF(AND(G91="Phone Call",K91&lt;&gt;"Preferred"),"Error: Phone status mismatch",IF(AND(G91="Portal Mail",L91&lt;&gt;"Preferred"),"Error: Portal status mismatch",IF(AND(H91&lt;&gt;"",H91=G91),"Error: Backup matches preferred",IF(AND(H91="Email",I91&lt;&gt;"Allowed"),"Error: Email backup is not Allowed",IF(AND(H91="Text Message",J91&lt;&gt;"Allowed"),"Error: Text backup is not Allowed",IF(AND(H91="Phone Call",K91&lt;&gt;"Allowed"),"Error: Phone backup is not Allowed",IF(AND(H91="Portal Mail",L91&lt;&gt;"Allowed"),"Error: Portal backup is not Allowed",IF(AND(F91="Do Not Contact",COUNTIF(I91:L91,"Do Not Use")&lt;&gt;4),"Error: All channels must be Do Not Use",IF(AND(F91="Contact Allowed",Q91=""),"Error: Confirmation date required","OK"))))))))))))))))))))))</f>
        <v/>
      </c>
      <c r="Y91" s="20">
        <f>IF(A91="","",IF(OR(X91&lt;&gt;"OK",W91="Overdue",W91="Due Soon",F91="Temporary Hold",F91="Do Not Contact"),"Yes","No"))</f>
        <v/>
      </c>
    </row>
    <row r="92">
      <c r="A92" s="16" t="n"/>
      <c r="B92" s="17" t="n"/>
      <c r="C92" s="17" t="n"/>
      <c r="D92" s="17" t="n"/>
      <c r="E92" s="16" t="n"/>
      <c r="F92" s="16" t="n"/>
      <c r="G92" s="16" t="n"/>
      <c r="H92" s="16" t="n"/>
      <c r="I92" s="16" t="n"/>
      <c r="J92" s="16" t="n"/>
      <c r="K92" s="16" t="n"/>
      <c r="L92" s="16" t="n"/>
      <c r="M92" s="17" t="n"/>
      <c r="N92" s="16" t="n"/>
      <c r="O92" s="16" t="n"/>
      <c r="P92" s="18" t="n"/>
      <c r="Q92" s="18" t="n"/>
      <c r="R92" s="19">
        <f>IF(A92="","",IF(Q92="","",Q92+'Lists &amp; Settings'!$B$2))</f>
        <v/>
      </c>
      <c r="S92" s="16" t="n"/>
      <c r="T92" s="16" t="n"/>
      <c r="U92" s="17" t="n"/>
      <c r="V92" s="18" t="n"/>
      <c r="W92" s="20">
        <f>IF(A92="","",IF(R92="","Not Scheduled",IF(R92&lt;TODAY(),"Overdue",IF(R92&lt;=TODAY()+'Lists &amp; Settings'!$B$3,"Due Soon","Current"))))</f>
        <v/>
      </c>
      <c r="X92" s="21">
        <f>IF(A92="","",IF(OR(B92="",C92="",E92="",F92="",O92="",P92="",S92="",T92="",V92=""),"Error: Missing required field",IF(COUNTIF($A$5:$A$154,A92)&gt;1,"Error: Duplicate student reference ID",IF(P92&gt;TODAY(),"Error: Future effective date",IF(Q92&gt;TODAY(),"Error: Future confirmation date",IF(V92&gt;TODAY(),"Error: Future update date",IF(AND(M92&lt;&gt;"",N92=""),"Error: Time zone required",IF(AND(F92="Contact Allowed",G92=""),"Error: Preferred channel required",IF(AND(F92&lt;&gt;"Contact Allowed",G92&lt;&gt;""),"Error: Clear preferred channel",IF(AND(F92="Contact Allowed",COUNTIF(I92:L92,"Preferred")&lt;&gt;1),"Error: Exactly one channel must be Preferred",IF(AND(F92&lt;&gt;"Contact Allowed",COUNTIF(I92:L92,"Preferred")&gt;0),"Error: Preferred channel not allowed",IF(AND(G92="Email",I92&lt;&gt;"Preferred"),"Error: Email status mismatch",IF(AND(G92="Text Message",J92&lt;&gt;"Preferred"),"Error: Text status mismatch",IF(AND(G92="Phone Call",K92&lt;&gt;"Preferred"),"Error: Phone status mismatch",IF(AND(G92="Portal Mail",L92&lt;&gt;"Preferred"),"Error: Portal status mismatch",IF(AND(H92&lt;&gt;"",H92=G92),"Error: Backup matches preferred",IF(AND(H92="Email",I92&lt;&gt;"Allowed"),"Error: Email backup is not Allowed",IF(AND(H92="Text Message",J92&lt;&gt;"Allowed"),"Error: Text backup is not Allowed",IF(AND(H92="Phone Call",K92&lt;&gt;"Allowed"),"Error: Phone backup is not Allowed",IF(AND(H92="Portal Mail",L92&lt;&gt;"Allowed"),"Error: Portal backup is not Allowed",IF(AND(F92="Do Not Contact",COUNTIF(I92:L92,"Do Not Use")&lt;&gt;4),"Error: All channels must be Do Not Use",IF(AND(F92="Contact Allowed",Q92=""),"Error: Confirmation date required","OK"))))))))))))))))))))))</f>
        <v/>
      </c>
      <c r="Y92" s="20">
        <f>IF(A92="","",IF(OR(X92&lt;&gt;"OK",W92="Overdue",W92="Due Soon",F92="Temporary Hold",F92="Do Not Contact"),"Yes","No"))</f>
        <v/>
      </c>
    </row>
    <row r="93">
      <c r="A93" s="16" t="n"/>
      <c r="B93" s="17" t="n"/>
      <c r="C93" s="17" t="n"/>
      <c r="D93" s="17" t="n"/>
      <c r="E93" s="16" t="n"/>
      <c r="F93" s="16" t="n"/>
      <c r="G93" s="16" t="n"/>
      <c r="H93" s="16" t="n"/>
      <c r="I93" s="16" t="n"/>
      <c r="J93" s="16" t="n"/>
      <c r="K93" s="16" t="n"/>
      <c r="L93" s="16" t="n"/>
      <c r="M93" s="17" t="n"/>
      <c r="N93" s="16" t="n"/>
      <c r="O93" s="16" t="n"/>
      <c r="P93" s="18" t="n"/>
      <c r="Q93" s="18" t="n"/>
      <c r="R93" s="19">
        <f>IF(A93="","",IF(Q93="","",Q93+'Lists &amp; Settings'!$B$2))</f>
        <v/>
      </c>
      <c r="S93" s="16" t="n"/>
      <c r="T93" s="16" t="n"/>
      <c r="U93" s="17" t="n"/>
      <c r="V93" s="18" t="n"/>
      <c r="W93" s="20">
        <f>IF(A93="","",IF(R93="","Not Scheduled",IF(R93&lt;TODAY(),"Overdue",IF(R93&lt;=TODAY()+'Lists &amp; Settings'!$B$3,"Due Soon","Current"))))</f>
        <v/>
      </c>
      <c r="X93" s="21">
        <f>IF(A93="","",IF(OR(B93="",C93="",E93="",F93="",O93="",P93="",S93="",T93="",V93=""),"Error: Missing required field",IF(COUNTIF($A$5:$A$154,A93)&gt;1,"Error: Duplicate student reference ID",IF(P93&gt;TODAY(),"Error: Future effective date",IF(Q93&gt;TODAY(),"Error: Future confirmation date",IF(V93&gt;TODAY(),"Error: Future update date",IF(AND(M93&lt;&gt;"",N93=""),"Error: Time zone required",IF(AND(F93="Contact Allowed",G93=""),"Error: Preferred channel required",IF(AND(F93&lt;&gt;"Contact Allowed",G93&lt;&gt;""),"Error: Clear preferred channel",IF(AND(F93="Contact Allowed",COUNTIF(I93:L93,"Preferred")&lt;&gt;1),"Error: Exactly one channel must be Preferred",IF(AND(F93&lt;&gt;"Contact Allowed",COUNTIF(I93:L93,"Preferred")&gt;0),"Error: Preferred channel not allowed",IF(AND(G93="Email",I93&lt;&gt;"Preferred"),"Error: Email status mismatch",IF(AND(G93="Text Message",J93&lt;&gt;"Preferred"),"Error: Text status mismatch",IF(AND(G93="Phone Call",K93&lt;&gt;"Preferred"),"Error: Phone status mismatch",IF(AND(G93="Portal Mail",L93&lt;&gt;"Preferred"),"Error: Portal status mismatch",IF(AND(H93&lt;&gt;"",H93=G93),"Error: Backup matches preferred",IF(AND(H93="Email",I93&lt;&gt;"Allowed"),"Error: Email backup is not Allowed",IF(AND(H93="Text Message",J93&lt;&gt;"Allowed"),"Error: Text backup is not Allowed",IF(AND(H93="Phone Call",K93&lt;&gt;"Allowed"),"Error: Phone backup is not Allowed",IF(AND(H93="Portal Mail",L93&lt;&gt;"Allowed"),"Error: Portal backup is not Allowed",IF(AND(F93="Do Not Contact",COUNTIF(I93:L93,"Do Not Use")&lt;&gt;4),"Error: All channels must be Do Not Use",IF(AND(F93="Contact Allowed",Q93=""),"Error: Confirmation date required","OK"))))))))))))))))))))))</f>
        <v/>
      </c>
      <c r="Y93" s="20">
        <f>IF(A93="","",IF(OR(X93&lt;&gt;"OK",W93="Overdue",W93="Due Soon",F93="Temporary Hold",F93="Do Not Contact"),"Yes","No"))</f>
        <v/>
      </c>
    </row>
    <row r="94">
      <c r="A94" s="16" t="n"/>
      <c r="B94" s="17" t="n"/>
      <c r="C94" s="17" t="n"/>
      <c r="D94" s="17" t="n"/>
      <c r="E94" s="16" t="n"/>
      <c r="F94" s="16" t="n"/>
      <c r="G94" s="16" t="n"/>
      <c r="H94" s="16" t="n"/>
      <c r="I94" s="16" t="n"/>
      <c r="J94" s="16" t="n"/>
      <c r="K94" s="16" t="n"/>
      <c r="L94" s="16" t="n"/>
      <c r="M94" s="17" t="n"/>
      <c r="N94" s="16" t="n"/>
      <c r="O94" s="16" t="n"/>
      <c r="P94" s="18" t="n"/>
      <c r="Q94" s="18" t="n"/>
      <c r="R94" s="19">
        <f>IF(A94="","",IF(Q94="","",Q94+'Lists &amp; Settings'!$B$2))</f>
        <v/>
      </c>
      <c r="S94" s="16" t="n"/>
      <c r="T94" s="16" t="n"/>
      <c r="U94" s="17" t="n"/>
      <c r="V94" s="18" t="n"/>
      <c r="W94" s="20">
        <f>IF(A94="","",IF(R94="","Not Scheduled",IF(R94&lt;TODAY(),"Overdue",IF(R94&lt;=TODAY()+'Lists &amp; Settings'!$B$3,"Due Soon","Current"))))</f>
        <v/>
      </c>
      <c r="X94" s="21">
        <f>IF(A94="","",IF(OR(B94="",C94="",E94="",F94="",O94="",P94="",S94="",T94="",V94=""),"Error: Missing required field",IF(COUNTIF($A$5:$A$154,A94)&gt;1,"Error: Duplicate student reference ID",IF(P94&gt;TODAY(),"Error: Future effective date",IF(Q94&gt;TODAY(),"Error: Future confirmation date",IF(V94&gt;TODAY(),"Error: Future update date",IF(AND(M94&lt;&gt;"",N94=""),"Error: Time zone required",IF(AND(F94="Contact Allowed",G94=""),"Error: Preferred channel required",IF(AND(F94&lt;&gt;"Contact Allowed",G94&lt;&gt;""),"Error: Clear preferred channel",IF(AND(F94="Contact Allowed",COUNTIF(I94:L94,"Preferred")&lt;&gt;1),"Error: Exactly one channel must be Preferred",IF(AND(F94&lt;&gt;"Contact Allowed",COUNTIF(I94:L94,"Preferred")&gt;0),"Error: Preferred channel not allowed",IF(AND(G94="Email",I94&lt;&gt;"Preferred"),"Error: Email status mismatch",IF(AND(G94="Text Message",J94&lt;&gt;"Preferred"),"Error: Text status mismatch",IF(AND(G94="Phone Call",K94&lt;&gt;"Preferred"),"Error: Phone status mismatch",IF(AND(G94="Portal Mail",L94&lt;&gt;"Preferred"),"Error: Portal status mismatch",IF(AND(H94&lt;&gt;"",H94=G94),"Error: Backup matches preferred",IF(AND(H94="Email",I94&lt;&gt;"Allowed"),"Error: Email backup is not Allowed",IF(AND(H94="Text Message",J94&lt;&gt;"Allowed"),"Error: Text backup is not Allowed",IF(AND(H94="Phone Call",K94&lt;&gt;"Allowed"),"Error: Phone backup is not Allowed",IF(AND(H94="Portal Mail",L94&lt;&gt;"Allowed"),"Error: Portal backup is not Allowed",IF(AND(F94="Do Not Contact",COUNTIF(I94:L94,"Do Not Use")&lt;&gt;4),"Error: All channels must be Do Not Use",IF(AND(F94="Contact Allowed",Q94=""),"Error: Confirmation date required","OK"))))))))))))))))))))))</f>
        <v/>
      </c>
      <c r="Y94" s="20">
        <f>IF(A94="","",IF(OR(X94&lt;&gt;"OK",W94="Overdue",W94="Due Soon",F94="Temporary Hold",F94="Do Not Contact"),"Yes","No"))</f>
        <v/>
      </c>
    </row>
    <row r="95">
      <c r="A95" s="16" t="n"/>
      <c r="B95" s="17" t="n"/>
      <c r="C95" s="17" t="n"/>
      <c r="D95" s="17" t="n"/>
      <c r="E95" s="16" t="n"/>
      <c r="F95" s="16" t="n"/>
      <c r="G95" s="16" t="n"/>
      <c r="H95" s="16" t="n"/>
      <c r="I95" s="16" t="n"/>
      <c r="J95" s="16" t="n"/>
      <c r="K95" s="16" t="n"/>
      <c r="L95" s="16" t="n"/>
      <c r="M95" s="17" t="n"/>
      <c r="N95" s="16" t="n"/>
      <c r="O95" s="16" t="n"/>
      <c r="P95" s="18" t="n"/>
      <c r="Q95" s="18" t="n"/>
      <c r="R95" s="19">
        <f>IF(A95="","",IF(Q95="","",Q95+'Lists &amp; Settings'!$B$2))</f>
        <v/>
      </c>
      <c r="S95" s="16" t="n"/>
      <c r="T95" s="16" t="n"/>
      <c r="U95" s="17" t="n"/>
      <c r="V95" s="18" t="n"/>
      <c r="W95" s="20">
        <f>IF(A95="","",IF(R95="","Not Scheduled",IF(R95&lt;TODAY(),"Overdue",IF(R95&lt;=TODAY()+'Lists &amp; Settings'!$B$3,"Due Soon","Current"))))</f>
        <v/>
      </c>
      <c r="X95" s="21">
        <f>IF(A95="","",IF(OR(B95="",C95="",E95="",F95="",O95="",P95="",S95="",T95="",V95=""),"Error: Missing required field",IF(COUNTIF($A$5:$A$154,A95)&gt;1,"Error: Duplicate student reference ID",IF(P95&gt;TODAY(),"Error: Future effective date",IF(Q95&gt;TODAY(),"Error: Future confirmation date",IF(V95&gt;TODAY(),"Error: Future update date",IF(AND(M95&lt;&gt;"",N95=""),"Error: Time zone required",IF(AND(F95="Contact Allowed",G95=""),"Error: Preferred channel required",IF(AND(F95&lt;&gt;"Contact Allowed",G95&lt;&gt;""),"Error: Clear preferred channel",IF(AND(F95="Contact Allowed",COUNTIF(I95:L95,"Preferred")&lt;&gt;1),"Error: Exactly one channel must be Preferred",IF(AND(F95&lt;&gt;"Contact Allowed",COUNTIF(I95:L95,"Preferred")&gt;0),"Error: Preferred channel not allowed",IF(AND(G95="Email",I95&lt;&gt;"Preferred"),"Error: Email status mismatch",IF(AND(G95="Text Message",J95&lt;&gt;"Preferred"),"Error: Text status mismatch",IF(AND(G95="Phone Call",K95&lt;&gt;"Preferred"),"Error: Phone status mismatch",IF(AND(G95="Portal Mail",L95&lt;&gt;"Preferred"),"Error: Portal status mismatch",IF(AND(H95&lt;&gt;"",H95=G95),"Error: Backup matches preferred",IF(AND(H95="Email",I95&lt;&gt;"Allowed"),"Error: Email backup is not Allowed",IF(AND(H95="Text Message",J95&lt;&gt;"Allowed"),"Error: Text backup is not Allowed",IF(AND(H95="Phone Call",K95&lt;&gt;"Allowed"),"Error: Phone backup is not Allowed",IF(AND(H95="Portal Mail",L95&lt;&gt;"Allowed"),"Error: Portal backup is not Allowed",IF(AND(F95="Do Not Contact",COUNTIF(I95:L95,"Do Not Use")&lt;&gt;4),"Error: All channels must be Do Not Use",IF(AND(F95="Contact Allowed",Q95=""),"Error: Confirmation date required","OK"))))))))))))))))))))))</f>
        <v/>
      </c>
      <c r="Y95" s="20">
        <f>IF(A95="","",IF(OR(X95&lt;&gt;"OK",W95="Overdue",W95="Due Soon",F95="Temporary Hold",F95="Do Not Contact"),"Yes","No"))</f>
        <v/>
      </c>
    </row>
    <row r="96">
      <c r="A96" s="16" t="n"/>
      <c r="B96" s="17" t="n"/>
      <c r="C96" s="17" t="n"/>
      <c r="D96" s="17" t="n"/>
      <c r="E96" s="16" t="n"/>
      <c r="F96" s="16" t="n"/>
      <c r="G96" s="16" t="n"/>
      <c r="H96" s="16" t="n"/>
      <c r="I96" s="16" t="n"/>
      <c r="J96" s="16" t="n"/>
      <c r="K96" s="16" t="n"/>
      <c r="L96" s="16" t="n"/>
      <c r="M96" s="17" t="n"/>
      <c r="N96" s="16" t="n"/>
      <c r="O96" s="16" t="n"/>
      <c r="P96" s="18" t="n"/>
      <c r="Q96" s="18" t="n"/>
      <c r="R96" s="19">
        <f>IF(A96="","",IF(Q96="","",Q96+'Lists &amp; Settings'!$B$2))</f>
        <v/>
      </c>
      <c r="S96" s="16" t="n"/>
      <c r="T96" s="16" t="n"/>
      <c r="U96" s="17" t="n"/>
      <c r="V96" s="18" t="n"/>
      <c r="W96" s="20">
        <f>IF(A96="","",IF(R96="","Not Scheduled",IF(R96&lt;TODAY(),"Overdue",IF(R96&lt;=TODAY()+'Lists &amp; Settings'!$B$3,"Due Soon","Current"))))</f>
        <v/>
      </c>
      <c r="X96" s="21">
        <f>IF(A96="","",IF(OR(B96="",C96="",E96="",F96="",O96="",P96="",S96="",T96="",V96=""),"Error: Missing required field",IF(COUNTIF($A$5:$A$154,A96)&gt;1,"Error: Duplicate student reference ID",IF(P96&gt;TODAY(),"Error: Future effective date",IF(Q96&gt;TODAY(),"Error: Future confirmation date",IF(V96&gt;TODAY(),"Error: Future update date",IF(AND(M96&lt;&gt;"",N96=""),"Error: Time zone required",IF(AND(F96="Contact Allowed",G96=""),"Error: Preferred channel required",IF(AND(F96&lt;&gt;"Contact Allowed",G96&lt;&gt;""),"Error: Clear preferred channel",IF(AND(F96="Contact Allowed",COUNTIF(I96:L96,"Preferred")&lt;&gt;1),"Error: Exactly one channel must be Preferred",IF(AND(F96&lt;&gt;"Contact Allowed",COUNTIF(I96:L96,"Preferred")&gt;0),"Error: Preferred channel not allowed",IF(AND(G96="Email",I96&lt;&gt;"Preferred"),"Error: Email status mismatch",IF(AND(G96="Text Message",J96&lt;&gt;"Preferred"),"Error: Text status mismatch",IF(AND(G96="Phone Call",K96&lt;&gt;"Preferred"),"Error: Phone status mismatch",IF(AND(G96="Portal Mail",L96&lt;&gt;"Preferred"),"Error: Portal status mismatch",IF(AND(H96&lt;&gt;"",H96=G96),"Error: Backup matches preferred",IF(AND(H96="Email",I96&lt;&gt;"Allowed"),"Error: Email backup is not Allowed",IF(AND(H96="Text Message",J96&lt;&gt;"Allowed"),"Error: Text backup is not Allowed",IF(AND(H96="Phone Call",K96&lt;&gt;"Allowed"),"Error: Phone backup is not Allowed",IF(AND(H96="Portal Mail",L96&lt;&gt;"Allowed"),"Error: Portal backup is not Allowed",IF(AND(F96="Do Not Contact",COUNTIF(I96:L96,"Do Not Use")&lt;&gt;4),"Error: All channels must be Do Not Use",IF(AND(F96="Contact Allowed",Q96=""),"Error: Confirmation date required","OK"))))))))))))))))))))))</f>
        <v/>
      </c>
      <c r="Y96" s="20">
        <f>IF(A96="","",IF(OR(X96&lt;&gt;"OK",W96="Overdue",W96="Due Soon",F96="Temporary Hold",F96="Do Not Contact"),"Yes","No"))</f>
        <v/>
      </c>
    </row>
    <row r="97">
      <c r="A97" s="16" t="n"/>
      <c r="B97" s="17" t="n"/>
      <c r="C97" s="17" t="n"/>
      <c r="D97" s="17" t="n"/>
      <c r="E97" s="16" t="n"/>
      <c r="F97" s="16" t="n"/>
      <c r="G97" s="16" t="n"/>
      <c r="H97" s="16" t="n"/>
      <c r="I97" s="16" t="n"/>
      <c r="J97" s="16" t="n"/>
      <c r="K97" s="16" t="n"/>
      <c r="L97" s="16" t="n"/>
      <c r="M97" s="17" t="n"/>
      <c r="N97" s="16" t="n"/>
      <c r="O97" s="16" t="n"/>
      <c r="P97" s="18" t="n"/>
      <c r="Q97" s="18" t="n"/>
      <c r="R97" s="19">
        <f>IF(A97="","",IF(Q97="","",Q97+'Lists &amp; Settings'!$B$2))</f>
        <v/>
      </c>
      <c r="S97" s="16" t="n"/>
      <c r="T97" s="16" t="n"/>
      <c r="U97" s="17" t="n"/>
      <c r="V97" s="18" t="n"/>
      <c r="W97" s="20">
        <f>IF(A97="","",IF(R97="","Not Scheduled",IF(R97&lt;TODAY(),"Overdue",IF(R97&lt;=TODAY()+'Lists &amp; Settings'!$B$3,"Due Soon","Current"))))</f>
        <v/>
      </c>
      <c r="X97" s="21">
        <f>IF(A97="","",IF(OR(B97="",C97="",E97="",F97="",O97="",P97="",S97="",T97="",V97=""),"Error: Missing required field",IF(COUNTIF($A$5:$A$154,A97)&gt;1,"Error: Duplicate student reference ID",IF(P97&gt;TODAY(),"Error: Future effective date",IF(Q97&gt;TODAY(),"Error: Future confirmation date",IF(V97&gt;TODAY(),"Error: Future update date",IF(AND(M97&lt;&gt;"",N97=""),"Error: Time zone required",IF(AND(F97="Contact Allowed",G97=""),"Error: Preferred channel required",IF(AND(F97&lt;&gt;"Contact Allowed",G97&lt;&gt;""),"Error: Clear preferred channel",IF(AND(F97="Contact Allowed",COUNTIF(I97:L97,"Preferred")&lt;&gt;1),"Error: Exactly one channel must be Preferred",IF(AND(F97&lt;&gt;"Contact Allowed",COUNTIF(I97:L97,"Preferred")&gt;0),"Error: Preferred channel not allowed",IF(AND(G97="Email",I97&lt;&gt;"Preferred"),"Error: Email status mismatch",IF(AND(G97="Text Message",J97&lt;&gt;"Preferred"),"Error: Text status mismatch",IF(AND(G97="Phone Call",K97&lt;&gt;"Preferred"),"Error: Phone status mismatch",IF(AND(G97="Portal Mail",L97&lt;&gt;"Preferred"),"Error: Portal status mismatch",IF(AND(H97&lt;&gt;"",H97=G97),"Error: Backup matches preferred",IF(AND(H97="Email",I97&lt;&gt;"Allowed"),"Error: Email backup is not Allowed",IF(AND(H97="Text Message",J97&lt;&gt;"Allowed"),"Error: Text backup is not Allowed",IF(AND(H97="Phone Call",K97&lt;&gt;"Allowed"),"Error: Phone backup is not Allowed",IF(AND(H97="Portal Mail",L97&lt;&gt;"Allowed"),"Error: Portal backup is not Allowed",IF(AND(F97="Do Not Contact",COUNTIF(I97:L97,"Do Not Use")&lt;&gt;4),"Error: All channels must be Do Not Use",IF(AND(F97="Contact Allowed",Q97=""),"Error: Confirmation date required","OK"))))))))))))))))))))))</f>
        <v/>
      </c>
      <c r="Y97" s="20">
        <f>IF(A97="","",IF(OR(X97&lt;&gt;"OK",W97="Overdue",W97="Due Soon",F97="Temporary Hold",F97="Do Not Contact"),"Yes","No"))</f>
        <v/>
      </c>
    </row>
    <row r="98">
      <c r="A98" s="16" t="n"/>
      <c r="B98" s="17" t="n"/>
      <c r="C98" s="17" t="n"/>
      <c r="D98" s="17" t="n"/>
      <c r="E98" s="16" t="n"/>
      <c r="F98" s="16" t="n"/>
      <c r="G98" s="16" t="n"/>
      <c r="H98" s="16" t="n"/>
      <c r="I98" s="16" t="n"/>
      <c r="J98" s="16" t="n"/>
      <c r="K98" s="16" t="n"/>
      <c r="L98" s="16" t="n"/>
      <c r="M98" s="17" t="n"/>
      <c r="N98" s="16" t="n"/>
      <c r="O98" s="16" t="n"/>
      <c r="P98" s="18" t="n"/>
      <c r="Q98" s="18" t="n"/>
      <c r="R98" s="19">
        <f>IF(A98="","",IF(Q98="","",Q98+'Lists &amp; Settings'!$B$2))</f>
        <v/>
      </c>
      <c r="S98" s="16" t="n"/>
      <c r="T98" s="16" t="n"/>
      <c r="U98" s="17" t="n"/>
      <c r="V98" s="18" t="n"/>
      <c r="W98" s="20">
        <f>IF(A98="","",IF(R98="","Not Scheduled",IF(R98&lt;TODAY(),"Overdue",IF(R98&lt;=TODAY()+'Lists &amp; Settings'!$B$3,"Due Soon","Current"))))</f>
        <v/>
      </c>
      <c r="X98" s="21">
        <f>IF(A98="","",IF(OR(B98="",C98="",E98="",F98="",O98="",P98="",S98="",T98="",V98=""),"Error: Missing required field",IF(COUNTIF($A$5:$A$154,A98)&gt;1,"Error: Duplicate student reference ID",IF(P98&gt;TODAY(),"Error: Future effective date",IF(Q98&gt;TODAY(),"Error: Future confirmation date",IF(V98&gt;TODAY(),"Error: Future update date",IF(AND(M98&lt;&gt;"",N98=""),"Error: Time zone required",IF(AND(F98="Contact Allowed",G98=""),"Error: Preferred channel required",IF(AND(F98&lt;&gt;"Contact Allowed",G98&lt;&gt;""),"Error: Clear preferred channel",IF(AND(F98="Contact Allowed",COUNTIF(I98:L98,"Preferred")&lt;&gt;1),"Error: Exactly one channel must be Preferred",IF(AND(F98&lt;&gt;"Contact Allowed",COUNTIF(I98:L98,"Preferred")&gt;0),"Error: Preferred channel not allowed",IF(AND(G98="Email",I98&lt;&gt;"Preferred"),"Error: Email status mismatch",IF(AND(G98="Text Message",J98&lt;&gt;"Preferred"),"Error: Text status mismatch",IF(AND(G98="Phone Call",K98&lt;&gt;"Preferred"),"Error: Phone status mismatch",IF(AND(G98="Portal Mail",L98&lt;&gt;"Preferred"),"Error: Portal status mismatch",IF(AND(H98&lt;&gt;"",H98=G98),"Error: Backup matches preferred",IF(AND(H98="Email",I98&lt;&gt;"Allowed"),"Error: Email backup is not Allowed",IF(AND(H98="Text Message",J98&lt;&gt;"Allowed"),"Error: Text backup is not Allowed",IF(AND(H98="Phone Call",K98&lt;&gt;"Allowed"),"Error: Phone backup is not Allowed",IF(AND(H98="Portal Mail",L98&lt;&gt;"Allowed"),"Error: Portal backup is not Allowed",IF(AND(F98="Do Not Contact",COUNTIF(I98:L98,"Do Not Use")&lt;&gt;4),"Error: All channels must be Do Not Use",IF(AND(F98="Contact Allowed",Q98=""),"Error: Confirmation date required","OK"))))))))))))))))))))))</f>
        <v/>
      </c>
      <c r="Y98" s="20">
        <f>IF(A98="","",IF(OR(X98&lt;&gt;"OK",W98="Overdue",W98="Due Soon",F98="Temporary Hold",F98="Do Not Contact"),"Yes","No"))</f>
        <v/>
      </c>
    </row>
    <row r="99">
      <c r="A99" s="16" t="n"/>
      <c r="B99" s="17" t="n"/>
      <c r="C99" s="17" t="n"/>
      <c r="D99" s="17" t="n"/>
      <c r="E99" s="16" t="n"/>
      <c r="F99" s="16" t="n"/>
      <c r="G99" s="16" t="n"/>
      <c r="H99" s="16" t="n"/>
      <c r="I99" s="16" t="n"/>
      <c r="J99" s="16" t="n"/>
      <c r="K99" s="16" t="n"/>
      <c r="L99" s="16" t="n"/>
      <c r="M99" s="17" t="n"/>
      <c r="N99" s="16" t="n"/>
      <c r="O99" s="16" t="n"/>
      <c r="P99" s="18" t="n"/>
      <c r="Q99" s="18" t="n"/>
      <c r="R99" s="19">
        <f>IF(A99="","",IF(Q99="","",Q99+'Lists &amp; Settings'!$B$2))</f>
        <v/>
      </c>
      <c r="S99" s="16" t="n"/>
      <c r="T99" s="16" t="n"/>
      <c r="U99" s="17" t="n"/>
      <c r="V99" s="18" t="n"/>
      <c r="W99" s="20">
        <f>IF(A99="","",IF(R99="","Not Scheduled",IF(R99&lt;TODAY(),"Overdue",IF(R99&lt;=TODAY()+'Lists &amp; Settings'!$B$3,"Due Soon","Current"))))</f>
        <v/>
      </c>
      <c r="X99" s="21">
        <f>IF(A99="","",IF(OR(B99="",C99="",E99="",F99="",O99="",P99="",S99="",T99="",V99=""),"Error: Missing required field",IF(COUNTIF($A$5:$A$154,A99)&gt;1,"Error: Duplicate student reference ID",IF(P99&gt;TODAY(),"Error: Future effective date",IF(Q99&gt;TODAY(),"Error: Future confirmation date",IF(V99&gt;TODAY(),"Error: Future update date",IF(AND(M99&lt;&gt;"",N99=""),"Error: Time zone required",IF(AND(F99="Contact Allowed",G99=""),"Error: Preferred channel required",IF(AND(F99&lt;&gt;"Contact Allowed",G99&lt;&gt;""),"Error: Clear preferred channel",IF(AND(F99="Contact Allowed",COUNTIF(I99:L99,"Preferred")&lt;&gt;1),"Error: Exactly one channel must be Preferred",IF(AND(F99&lt;&gt;"Contact Allowed",COUNTIF(I99:L99,"Preferred")&gt;0),"Error: Preferred channel not allowed",IF(AND(G99="Email",I99&lt;&gt;"Preferred"),"Error: Email status mismatch",IF(AND(G99="Text Message",J99&lt;&gt;"Preferred"),"Error: Text status mismatch",IF(AND(G99="Phone Call",K99&lt;&gt;"Preferred"),"Error: Phone status mismatch",IF(AND(G99="Portal Mail",L99&lt;&gt;"Preferred"),"Error: Portal status mismatch",IF(AND(H99&lt;&gt;"",H99=G99),"Error: Backup matches preferred",IF(AND(H99="Email",I99&lt;&gt;"Allowed"),"Error: Email backup is not Allowed",IF(AND(H99="Text Message",J99&lt;&gt;"Allowed"),"Error: Text backup is not Allowed",IF(AND(H99="Phone Call",K99&lt;&gt;"Allowed"),"Error: Phone backup is not Allowed",IF(AND(H99="Portal Mail",L99&lt;&gt;"Allowed"),"Error: Portal backup is not Allowed",IF(AND(F99="Do Not Contact",COUNTIF(I99:L99,"Do Not Use")&lt;&gt;4),"Error: All channels must be Do Not Use",IF(AND(F99="Contact Allowed",Q99=""),"Error: Confirmation date required","OK"))))))))))))))))))))))</f>
        <v/>
      </c>
      <c r="Y99" s="20">
        <f>IF(A99="","",IF(OR(X99&lt;&gt;"OK",W99="Overdue",W99="Due Soon",F99="Temporary Hold",F99="Do Not Contact"),"Yes","No"))</f>
        <v/>
      </c>
    </row>
    <row r="100">
      <c r="A100" s="16" t="n"/>
      <c r="B100" s="17" t="n"/>
      <c r="C100" s="17" t="n"/>
      <c r="D100" s="17" t="n"/>
      <c r="E100" s="16" t="n"/>
      <c r="F100" s="16" t="n"/>
      <c r="G100" s="16" t="n"/>
      <c r="H100" s="16" t="n"/>
      <c r="I100" s="16" t="n"/>
      <c r="J100" s="16" t="n"/>
      <c r="K100" s="16" t="n"/>
      <c r="L100" s="16" t="n"/>
      <c r="M100" s="17" t="n"/>
      <c r="N100" s="16" t="n"/>
      <c r="O100" s="16" t="n"/>
      <c r="P100" s="18" t="n"/>
      <c r="Q100" s="18" t="n"/>
      <c r="R100" s="19">
        <f>IF(A100="","",IF(Q100="","",Q100+'Lists &amp; Settings'!$B$2))</f>
        <v/>
      </c>
      <c r="S100" s="16" t="n"/>
      <c r="T100" s="16" t="n"/>
      <c r="U100" s="17" t="n"/>
      <c r="V100" s="18" t="n"/>
      <c r="W100" s="20">
        <f>IF(A100="","",IF(R100="","Not Scheduled",IF(R100&lt;TODAY(),"Overdue",IF(R100&lt;=TODAY()+'Lists &amp; Settings'!$B$3,"Due Soon","Current"))))</f>
        <v/>
      </c>
      <c r="X100" s="21">
        <f>IF(A100="","",IF(OR(B100="",C100="",E100="",F100="",O100="",P100="",S100="",T100="",V100=""),"Error: Missing required field",IF(COUNTIF($A$5:$A$154,A100)&gt;1,"Error: Duplicate student reference ID",IF(P100&gt;TODAY(),"Error: Future effective date",IF(Q100&gt;TODAY(),"Error: Future confirmation date",IF(V100&gt;TODAY(),"Error: Future update date",IF(AND(M100&lt;&gt;"",N100=""),"Error: Time zone required",IF(AND(F100="Contact Allowed",G100=""),"Error: Preferred channel required",IF(AND(F100&lt;&gt;"Contact Allowed",G100&lt;&gt;""),"Error: Clear preferred channel",IF(AND(F100="Contact Allowed",COUNTIF(I100:L100,"Preferred")&lt;&gt;1),"Error: Exactly one channel must be Preferred",IF(AND(F100&lt;&gt;"Contact Allowed",COUNTIF(I100:L100,"Preferred")&gt;0),"Error: Preferred channel not allowed",IF(AND(G100="Email",I100&lt;&gt;"Preferred"),"Error: Email status mismatch",IF(AND(G100="Text Message",J100&lt;&gt;"Preferred"),"Error: Text status mismatch",IF(AND(G100="Phone Call",K100&lt;&gt;"Preferred"),"Error: Phone status mismatch",IF(AND(G100="Portal Mail",L100&lt;&gt;"Preferred"),"Error: Portal status mismatch",IF(AND(H100&lt;&gt;"",H100=G100),"Error: Backup matches preferred",IF(AND(H100="Email",I100&lt;&gt;"Allowed"),"Error: Email backup is not Allowed",IF(AND(H100="Text Message",J100&lt;&gt;"Allowed"),"Error: Text backup is not Allowed",IF(AND(H100="Phone Call",K100&lt;&gt;"Allowed"),"Error: Phone backup is not Allowed",IF(AND(H100="Portal Mail",L100&lt;&gt;"Allowed"),"Error: Portal backup is not Allowed",IF(AND(F100="Do Not Contact",COUNTIF(I100:L100,"Do Not Use")&lt;&gt;4),"Error: All channels must be Do Not Use",IF(AND(F100="Contact Allowed",Q100=""),"Error: Confirmation date required","OK"))))))))))))))))))))))</f>
        <v/>
      </c>
      <c r="Y100" s="20">
        <f>IF(A100="","",IF(OR(X100&lt;&gt;"OK",W100="Overdue",W100="Due Soon",F100="Temporary Hold",F100="Do Not Contact"),"Yes","No"))</f>
        <v/>
      </c>
    </row>
    <row r="101">
      <c r="A101" s="16" t="n"/>
      <c r="B101" s="17" t="n"/>
      <c r="C101" s="17" t="n"/>
      <c r="D101" s="17" t="n"/>
      <c r="E101" s="16" t="n"/>
      <c r="F101" s="16" t="n"/>
      <c r="G101" s="16" t="n"/>
      <c r="H101" s="16" t="n"/>
      <c r="I101" s="16" t="n"/>
      <c r="J101" s="16" t="n"/>
      <c r="K101" s="16" t="n"/>
      <c r="L101" s="16" t="n"/>
      <c r="M101" s="17" t="n"/>
      <c r="N101" s="16" t="n"/>
      <c r="O101" s="16" t="n"/>
      <c r="P101" s="18" t="n"/>
      <c r="Q101" s="18" t="n"/>
      <c r="R101" s="19">
        <f>IF(A101="","",IF(Q101="","",Q101+'Lists &amp; Settings'!$B$2))</f>
        <v/>
      </c>
      <c r="S101" s="16" t="n"/>
      <c r="T101" s="16" t="n"/>
      <c r="U101" s="17" t="n"/>
      <c r="V101" s="18" t="n"/>
      <c r="W101" s="20">
        <f>IF(A101="","",IF(R101="","Not Scheduled",IF(R101&lt;TODAY(),"Overdue",IF(R101&lt;=TODAY()+'Lists &amp; Settings'!$B$3,"Due Soon","Current"))))</f>
        <v/>
      </c>
      <c r="X101" s="21">
        <f>IF(A101="","",IF(OR(B101="",C101="",E101="",F101="",O101="",P101="",S101="",T101="",V101=""),"Error: Missing required field",IF(COUNTIF($A$5:$A$154,A101)&gt;1,"Error: Duplicate student reference ID",IF(P101&gt;TODAY(),"Error: Future effective date",IF(Q101&gt;TODAY(),"Error: Future confirmation date",IF(V101&gt;TODAY(),"Error: Future update date",IF(AND(M101&lt;&gt;"",N101=""),"Error: Time zone required",IF(AND(F101="Contact Allowed",G101=""),"Error: Preferred channel required",IF(AND(F101&lt;&gt;"Contact Allowed",G101&lt;&gt;""),"Error: Clear preferred channel",IF(AND(F101="Contact Allowed",COUNTIF(I101:L101,"Preferred")&lt;&gt;1),"Error: Exactly one channel must be Preferred",IF(AND(F101&lt;&gt;"Contact Allowed",COUNTIF(I101:L101,"Preferred")&gt;0),"Error: Preferred channel not allowed",IF(AND(G101="Email",I101&lt;&gt;"Preferred"),"Error: Email status mismatch",IF(AND(G101="Text Message",J101&lt;&gt;"Preferred"),"Error: Text status mismatch",IF(AND(G101="Phone Call",K101&lt;&gt;"Preferred"),"Error: Phone status mismatch",IF(AND(G101="Portal Mail",L101&lt;&gt;"Preferred"),"Error: Portal status mismatch",IF(AND(H101&lt;&gt;"",H101=G101),"Error: Backup matches preferred",IF(AND(H101="Email",I101&lt;&gt;"Allowed"),"Error: Email backup is not Allowed",IF(AND(H101="Text Message",J101&lt;&gt;"Allowed"),"Error: Text backup is not Allowed",IF(AND(H101="Phone Call",K101&lt;&gt;"Allowed"),"Error: Phone backup is not Allowed",IF(AND(H101="Portal Mail",L101&lt;&gt;"Allowed"),"Error: Portal backup is not Allowed",IF(AND(F101="Do Not Contact",COUNTIF(I101:L101,"Do Not Use")&lt;&gt;4),"Error: All channels must be Do Not Use",IF(AND(F101="Contact Allowed",Q101=""),"Error: Confirmation date required","OK"))))))))))))))))))))))</f>
        <v/>
      </c>
      <c r="Y101" s="20">
        <f>IF(A101="","",IF(OR(X101&lt;&gt;"OK",W101="Overdue",W101="Due Soon",F101="Temporary Hold",F101="Do Not Contact"),"Yes","No"))</f>
        <v/>
      </c>
    </row>
    <row r="102">
      <c r="A102" s="16" t="n"/>
      <c r="B102" s="17" t="n"/>
      <c r="C102" s="17" t="n"/>
      <c r="D102" s="17" t="n"/>
      <c r="E102" s="16" t="n"/>
      <c r="F102" s="16" t="n"/>
      <c r="G102" s="16" t="n"/>
      <c r="H102" s="16" t="n"/>
      <c r="I102" s="16" t="n"/>
      <c r="J102" s="16" t="n"/>
      <c r="K102" s="16" t="n"/>
      <c r="L102" s="16" t="n"/>
      <c r="M102" s="17" t="n"/>
      <c r="N102" s="16" t="n"/>
      <c r="O102" s="16" t="n"/>
      <c r="P102" s="18" t="n"/>
      <c r="Q102" s="18" t="n"/>
      <c r="R102" s="19">
        <f>IF(A102="","",IF(Q102="","",Q102+'Lists &amp; Settings'!$B$2))</f>
        <v/>
      </c>
      <c r="S102" s="16" t="n"/>
      <c r="T102" s="16" t="n"/>
      <c r="U102" s="17" t="n"/>
      <c r="V102" s="18" t="n"/>
      <c r="W102" s="20">
        <f>IF(A102="","",IF(R102="","Not Scheduled",IF(R102&lt;TODAY(),"Overdue",IF(R102&lt;=TODAY()+'Lists &amp; Settings'!$B$3,"Due Soon","Current"))))</f>
        <v/>
      </c>
      <c r="X102" s="21">
        <f>IF(A102="","",IF(OR(B102="",C102="",E102="",F102="",O102="",P102="",S102="",T102="",V102=""),"Error: Missing required field",IF(COUNTIF($A$5:$A$154,A102)&gt;1,"Error: Duplicate student reference ID",IF(P102&gt;TODAY(),"Error: Future effective date",IF(Q102&gt;TODAY(),"Error: Future confirmation date",IF(V102&gt;TODAY(),"Error: Future update date",IF(AND(M102&lt;&gt;"",N102=""),"Error: Time zone required",IF(AND(F102="Contact Allowed",G102=""),"Error: Preferred channel required",IF(AND(F102&lt;&gt;"Contact Allowed",G102&lt;&gt;""),"Error: Clear preferred channel",IF(AND(F102="Contact Allowed",COUNTIF(I102:L102,"Preferred")&lt;&gt;1),"Error: Exactly one channel must be Preferred",IF(AND(F102&lt;&gt;"Contact Allowed",COUNTIF(I102:L102,"Preferred")&gt;0),"Error: Preferred channel not allowed",IF(AND(G102="Email",I102&lt;&gt;"Preferred"),"Error: Email status mismatch",IF(AND(G102="Text Message",J102&lt;&gt;"Preferred"),"Error: Text status mismatch",IF(AND(G102="Phone Call",K102&lt;&gt;"Preferred"),"Error: Phone status mismatch",IF(AND(G102="Portal Mail",L102&lt;&gt;"Preferred"),"Error: Portal status mismatch",IF(AND(H102&lt;&gt;"",H102=G102),"Error: Backup matches preferred",IF(AND(H102="Email",I102&lt;&gt;"Allowed"),"Error: Email backup is not Allowed",IF(AND(H102="Text Message",J102&lt;&gt;"Allowed"),"Error: Text backup is not Allowed",IF(AND(H102="Phone Call",K102&lt;&gt;"Allowed"),"Error: Phone backup is not Allowed",IF(AND(H102="Portal Mail",L102&lt;&gt;"Allowed"),"Error: Portal backup is not Allowed",IF(AND(F102="Do Not Contact",COUNTIF(I102:L102,"Do Not Use")&lt;&gt;4),"Error: All channels must be Do Not Use",IF(AND(F102="Contact Allowed",Q102=""),"Error: Confirmation date required","OK"))))))))))))))))))))))</f>
        <v/>
      </c>
      <c r="Y102" s="20">
        <f>IF(A102="","",IF(OR(X102&lt;&gt;"OK",W102="Overdue",W102="Due Soon",F102="Temporary Hold",F102="Do Not Contact"),"Yes","No"))</f>
        <v/>
      </c>
    </row>
    <row r="103">
      <c r="A103" s="16" t="n"/>
      <c r="B103" s="17" t="n"/>
      <c r="C103" s="17" t="n"/>
      <c r="D103" s="17" t="n"/>
      <c r="E103" s="16" t="n"/>
      <c r="F103" s="16" t="n"/>
      <c r="G103" s="16" t="n"/>
      <c r="H103" s="16" t="n"/>
      <c r="I103" s="16" t="n"/>
      <c r="J103" s="16" t="n"/>
      <c r="K103" s="16" t="n"/>
      <c r="L103" s="16" t="n"/>
      <c r="M103" s="17" t="n"/>
      <c r="N103" s="16" t="n"/>
      <c r="O103" s="16" t="n"/>
      <c r="P103" s="18" t="n"/>
      <c r="Q103" s="18" t="n"/>
      <c r="R103" s="19">
        <f>IF(A103="","",IF(Q103="","",Q103+'Lists &amp; Settings'!$B$2))</f>
        <v/>
      </c>
      <c r="S103" s="16" t="n"/>
      <c r="T103" s="16" t="n"/>
      <c r="U103" s="17" t="n"/>
      <c r="V103" s="18" t="n"/>
      <c r="W103" s="20">
        <f>IF(A103="","",IF(R103="","Not Scheduled",IF(R103&lt;TODAY(),"Overdue",IF(R103&lt;=TODAY()+'Lists &amp; Settings'!$B$3,"Due Soon","Current"))))</f>
        <v/>
      </c>
      <c r="X103" s="21">
        <f>IF(A103="","",IF(OR(B103="",C103="",E103="",F103="",O103="",P103="",S103="",T103="",V103=""),"Error: Missing required field",IF(COUNTIF($A$5:$A$154,A103)&gt;1,"Error: Duplicate student reference ID",IF(P103&gt;TODAY(),"Error: Future effective date",IF(Q103&gt;TODAY(),"Error: Future confirmation date",IF(V103&gt;TODAY(),"Error: Future update date",IF(AND(M103&lt;&gt;"",N103=""),"Error: Time zone required",IF(AND(F103="Contact Allowed",G103=""),"Error: Preferred channel required",IF(AND(F103&lt;&gt;"Contact Allowed",G103&lt;&gt;""),"Error: Clear preferred channel",IF(AND(F103="Contact Allowed",COUNTIF(I103:L103,"Preferred")&lt;&gt;1),"Error: Exactly one channel must be Preferred",IF(AND(F103&lt;&gt;"Contact Allowed",COUNTIF(I103:L103,"Preferred")&gt;0),"Error: Preferred channel not allowed",IF(AND(G103="Email",I103&lt;&gt;"Preferred"),"Error: Email status mismatch",IF(AND(G103="Text Message",J103&lt;&gt;"Preferred"),"Error: Text status mismatch",IF(AND(G103="Phone Call",K103&lt;&gt;"Preferred"),"Error: Phone status mismatch",IF(AND(G103="Portal Mail",L103&lt;&gt;"Preferred"),"Error: Portal status mismatch",IF(AND(H103&lt;&gt;"",H103=G103),"Error: Backup matches preferred",IF(AND(H103="Email",I103&lt;&gt;"Allowed"),"Error: Email backup is not Allowed",IF(AND(H103="Text Message",J103&lt;&gt;"Allowed"),"Error: Text backup is not Allowed",IF(AND(H103="Phone Call",K103&lt;&gt;"Allowed"),"Error: Phone backup is not Allowed",IF(AND(H103="Portal Mail",L103&lt;&gt;"Allowed"),"Error: Portal backup is not Allowed",IF(AND(F103="Do Not Contact",COUNTIF(I103:L103,"Do Not Use")&lt;&gt;4),"Error: All channels must be Do Not Use",IF(AND(F103="Contact Allowed",Q103=""),"Error: Confirmation date required","OK"))))))))))))))))))))))</f>
        <v/>
      </c>
      <c r="Y103" s="20">
        <f>IF(A103="","",IF(OR(X103&lt;&gt;"OK",W103="Overdue",W103="Due Soon",F103="Temporary Hold",F103="Do Not Contact"),"Yes","No"))</f>
        <v/>
      </c>
    </row>
    <row r="104">
      <c r="A104" s="16" t="n"/>
      <c r="B104" s="17" t="n"/>
      <c r="C104" s="17" t="n"/>
      <c r="D104" s="17" t="n"/>
      <c r="E104" s="16" t="n"/>
      <c r="F104" s="16" t="n"/>
      <c r="G104" s="16" t="n"/>
      <c r="H104" s="16" t="n"/>
      <c r="I104" s="16" t="n"/>
      <c r="J104" s="16" t="n"/>
      <c r="K104" s="16" t="n"/>
      <c r="L104" s="16" t="n"/>
      <c r="M104" s="17" t="n"/>
      <c r="N104" s="16" t="n"/>
      <c r="O104" s="16" t="n"/>
      <c r="P104" s="18" t="n"/>
      <c r="Q104" s="18" t="n"/>
      <c r="R104" s="19">
        <f>IF(A104="","",IF(Q104="","",Q104+'Lists &amp; Settings'!$B$2))</f>
        <v/>
      </c>
      <c r="S104" s="16" t="n"/>
      <c r="T104" s="16" t="n"/>
      <c r="U104" s="17" t="n"/>
      <c r="V104" s="18" t="n"/>
      <c r="W104" s="20">
        <f>IF(A104="","",IF(R104="","Not Scheduled",IF(R104&lt;TODAY(),"Overdue",IF(R104&lt;=TODAY()+'Lists &amp; Settings'!$B$3,"Due Soon","Current"))))</f>
        <v/>
      </c>
      <c r="X104" s="21">
        <f>IF(A104="","",IF(OR(B104="",C104="",E104="",F104="",O104="",P104="",S104="",T104="",V104=""),"Error: Missing required field",IF(COUNTIF($A$5:$A$154,A104)&gt;1,"Error: Duplicate student reference ID",IF(P104&gt;TODAY(),"Error: Future effective date",IF(Q104&gt;TODAY(),"Error: Future confirmation date",IF(V104&gt;TODAY(),"Error: Future update date",IF(AND(M104&lt;&gt;"",N104=""),"Error: Time zone required",IF(AND(F104="Contact Allowed",G104=""),"Error: Preferred channel required",IF(AND(F104&lt;&gt;"Contact Allowed",G104&lt;&gt;""),"Error: Clear preferred channel",IF(AND(F104="Contact Allowed",COUNTIF(I104:L104,"Preferred")&lt;&gt;1),"Error: Exactly one channel must be Preferred",IF(AND(F104&lt;&gt;"Contact Allowed",COUNTIF(I104:L104,"Preferred")&gt;0),"Error: Preferred channel not allowed",IF(AND(G104="Email",I104&lt;&gt;"Preferred"),"Error: Email status mismatch",IF(AND(G104="Text Message",J104&lt;&gt;"Preferred"),"Error: Text status mismatch",IF(AND(G104="Phone Call",K104&lt;&gt;"Preferred"),"Error: Phone status mismatch",IF(AND(G104="Portal Mail",L104&lt;&gt;"Preferred"),"Error: Portal status mismatch",IF(AND(H104&lt;&gt;"",H104=G104),"Error: Backup matches preferred",IF(AND(H104="Email",I104&lt;&gt;"Allowed"),"Error: Email backup is not Allowed",IF(AND(H104="Text Message",J104&lt;&gt;"Allowed"),"Error: Text backup is not Allowed",IF(AND(H104="Phone Call",K104&lt;&gt;"Allowed"),"Error: Phone backup is not Allowed",IF(AND(H104="Portal Mail",L104&lt;&gt;"Allowed"),"Error: Portal backup is not Allowed",IF(AND(F104="Do Not Contact",COUNTIF(I104:L104,"Do Not Use")&lt;&gt;4),"Error: All channels must be Do Not Use",IF(AND(F104="Contact Allowed",Q104=""),"Error: Confirmation date required","OK"))))))))))))))))))))))</f>
        <v/>
      </c>
      <c r="Y104" s="20">
        <f>IF(A104="","",IF(OR(X104&lt;&gt;"OK",W104="Overdue",W104="Due Soon",F104="Temporary Hold",F104="Do Not Contact"),"Yes","No"))</f>
        <v/>
      </c>
    </row>
    <row r="105">
      <c r="A105" s="16" t="n"/>
      <c r="B105" s="17" t="n"/>
      <c r="C105" s="17" t="n"/>
      <c r="D105" s="17" t="n"/>
      <c r="E105" s="16" t="n"/>
      <c r="F105" s="16" t="n"/>
      <c r="G105" s="16" t="n"/>
      <c r="H105" s="16" t="n"/>
      <c r="I105" s="16" t="n"/>
      <c r="J105" s="16" t="n"/>
      <c r="K105" s="16" t="n"/>
      <c r="L105" s="16" t="n"/>
      <c r="M105" s="17" t="n"/>
      <c r="N105" s="16" t="n"/>
      <c r="O105" s="16" t="n"/>
      <c r="P105" s="18" t="n"/>
      <c r="Q105" s="18" t="n"/>
      <c r="R105" s="19">
        <f>IF(A105="","",IF(Q105="","",Q105+'Lists &amp; Settings'!$B$2))</f>
        <v/>
      </c>
      <c r="S105" s="16" t="n"/>
      <c r="T105" s="16" t="n"/>
      <c r="U105" s="17" t="n"/>
      <c r="V105" s="18" t="n"/>
      <c r="W105" s="20">
        <f>IF(A105="","",IF(R105="","Not Scheduled",IF(R105&lt;TODAY(),"Overdue",IF(R105&lt;=TODAY()+'Lists &amp; Settings'!$B$3,"Due Soon","Current"))))</f>
        <v/>
      </c>
      <c r="X105" s="21">
        <f>IF(A105="","",IF(OR(B105="",C105="",E105="",F105="",O105="",P105="",S105="",T105="",V105=""),"Error: Missing required field",IF(COUNTIF($A$5:$A$154,A105)&gt;1,"Error: Duplicate student reference ID",IF(P105&gt;TODAY(),"Error: Future effective date",IF(Q105&gt;TODAY(),"Error: Future confirmation date",IF(V105&gt;TODAY(),"Error: Future update date",IF(AND(M105&lt;&gt;"",N105=""),"Error: Time zone required",IF(AND(F105="Contact Allowed",G105=""),"Error: Preferred channel required",IF(AND(F105&lt;&gt;"Contact Allowed",G105&lt;&gt;""),"Error: Clear preferred channel",IF(AND(F105="Contact Allowed",COUNTIF(I105:L105,"Preferred")&lt;&gt;1),"Error: Exactly one channel must be Preferred",IF(AND(F105&lt;&gt;"Contact Allowed",COUNTIF(I105:L105,"Preferred")&gt;0),"Error: Preferred channel not allowed",IF(AND(G105="Email",I105&lt;&gt;"Preferred"),"Error: Email status mismatch",IF(AND(G105="Text Message",J105&lt;&gt;"Preferred"),"Error: Text status mismatch",IF(AND(G105="Phone Call",K105&lt;&gt;"Preferred"),"Error: Phone status mismatch",IF(AND(G105="Portal Mail",L105&lt;&gt;"Preferred"),"Error: Portal status mismatch",IF(AND(H105&lt;&gt;"",H105=G105),"Error: Backup matches preferred",IF(AND(H105="Email",I105&lt;&gt;"Allowed"),"Error: Email backup is not Allowed",IF(AND(H105="Text Message",J105&lt;&gt;"Allowed"),"Error: Text backup is not Allowed",IF(AND(H105="Phone Call",K105&lt;&gt;"Allowed"),"Error: Phone backup is not Allowed",IF(AND(H105="Portal Mail",L105&lt;&gt;"Allowed"),"Error: Portal backup is not Allowed",IF(AND(F105="Do Not Contact",COUNTIF(I105:L105,"Do Not Use")&lt;&gt;4),"Error: All channels must be Do Not Use",IF(AND(F105="Contact Allowed",Q105=""),"Error: Confirmation date required","OK"))))))))))))))))))))))</f>
        <v/>
      </c>
      <c r="Y105" s="20">
        <f>IF(A105="","",IF(OR(X105&lt;&gt;"OK",W105="Overdue",W105="Due Soon",F105="Temporary Hold",F105="Do Not Contact"),"Yes","No"))</f>
        <v/>
      </c>
    </row>
    <row r="106">
      <c r="A106" s="16" t="n"/>
      <c r="B106" s="17" t="n"/>
      <c r="C106" s="17" t="n"/>
      <c r="D106" s="17" t="n"/>
      <c r="E106" s="16" t="n"/>
      <c r="F106" s="16" t="n"/>
      <c r="G106" s="16" t="n"/>
      <c r="H106" s="16" t="n"/>
      <c r="I106" s="16" t="n"/>
      <c r="J106" s="16" t="n"/>
      <c r="K106" s="16" t="n"/>
      <c r="L106" s="16" t="n"/>
      <c r="M106" s="17" t="n"/>
      <c r="N106" s="16" t="n"/>
      <c r="O106" s="16" t="n"/>
      <c r="P106" s="18" t="n"/>
      <c r="Q106" s="18" t="n"/>
      <c r="R106" s="19">
        <f>IF(A106="","",IF(Q106="","",Q106+'Lists &amp; Settings'!$B$2))</f>
        <v/>
      </c>
      <c r="S106" s="16" t="n"/>
      <c r="T106" s="16" t="n"/>
      <c r="U106" s="17" t="n"/>
      <c r="V106" s="18" t="n"/>
      <c r="W106" s="20">
        <f>IF(A106="","",IF(R106="","Not Scheduled",IF(R106&lt;TODAY(),"Overdue",IF(R106&lt;=TODAY()+'Lists &amp; Settings'!$B$3,"Due Soon","Current"))))</f>
        <v/>
      </c>
      <c r="X106" s="21">
        <f>IF(A106="","",IF(OR(B106="",C106="",E106="",F106="",O106="",P106="",S106="",T106="",V106=""),"Error: Missing required field",IF(COUNTIF($A$5:$A$154,A106)&gt;1,"Error: Duplicate student reference ID",IF(P106&gt;TODAY(),"Error: Future effective date",IF(Q106&gt;TODAY(),"Error: Future confirmation date",IF(V106&gt;TODAY(),"Error: Future update date",IF(AND(M106&lt;&gt;"",N106=""),"Error: Time zone required",IF(AND(F106="Contact Allowed",G106=""),"Error: Preferred channel required",IF(AND(F106&lt;&gt;"Contact Allowed",G106&lt;&gt;""),"Error: Clear preferred channel",IF(AND(F106="Contact Allowed",COUNTIF(I106:L106,"Preferred")&lt;&gt;1),"Error: Exactly one channel must be Preferred",IF(AND(F106&lt;&gt;"Contact Allowed",COUNTIF(I106:L106,"Preferred")&gt;0),"Error: Preferred channel not allowed",IF(AND(G106="Email",I106&lt;&gt;"Preferred"),"Error: Email status mismatch",IF(AND(G106="Text Message",J106&lt;&gt;"Preferred"),"Error: Text status mismatch",IF(AND(G106="Phone Call",K106&lt;&gt;"Preferred"),"Error: Phone status mismatch",IF(AND(G106="Portal Mail",L106&lt;&gt;"Preferred"),"Error: Portal status mismatch",IF(AND(H106&lt;&gt;"",H106=G106),"Error: Backup matches preferred",IF(AND(H106="Email",I106&lt;&gt;"Allowed"),"Error: Email backup is not Allowed",IF(AND(H106="Text Message",J106&lt;&gt;"Allowed"),"Error: Text backup is not Allowed",IF(AND(H106="Phone Call",K106&lt;&gt;"Allowed"),"Error: Phone backup is not Allowed",IF(AND(H106="Portal Mail",L106&lt;&gt;"Allowed"),"Error: Portal backup is not Allowed",IF(AND(F106="Do Not Contact",COUNTIF(I106:L106,"Do Not Use")&lt;&gt;4),"Error: All channels must be Do Not Use",IF(AND(F106="Contact Allowed",Q106=""),"Error: Confirmation date required","OK"))))))))))))))))))))))</f>
        <v/>
      </c>
      <c r="Y106" s="20">
        <f>IF(A106="","",IF(OR(X106&lt;&gt;"OK",W106="Overdue",W106="Due Soon",F106="Temporary Hold",F106="Do Not Contact"),"Yes","No"))</f>
        <v/>
      </c>
    </row>
    <row r="107">
      <c r="A107" s="16" t="n"/>
      <c r="B107" s="17" t="n"/>
      <c r="C107" s="17" t="n"/>
      <c r="D107" s="17" t="n"/>
      <c r="E107" s="16" t="n"/>
      <c r="F107" s="16" t="n"/>
      <c r="G107" s="16" t="n"/>
      <c r="H107" s="16" t="n"/>
      <c r="I107" s="16" t="n"/>
      <c r="J107" s="16" t="n"/>
      <c r="K107" s="16" t="n"/>
      <c r="L107" s="16" t="n"/>
      <c r="M107" s="17" t="n"/>
      <c r="N107" s="16" t="n"/>
      <c r="O107" s="16" t="n"/>
      <c r="P107" s="18" t="n"/>
      <c r="Q107" s="18" t="n"/>
      <c r="R107" s="19">
        <f>IF(A107="","",IF(Q107="","",Q107+'Lists &amp; Settings'!$B$2))</f>
        <v/>
      </c>
      <c r="S107" s="16" t="n"/>
      <c r="T107" s="16" t="n"/>
      <c r="U107" s="17" t="n"/>
      <c r="V107" s="18" t="n"/>
      <c r="W107" s="20">
        <f>IF(A107="","",IF(R107="","Not Scheduled",IF(R107&lt;TODAY(),"Overdue",IF(R107&lt;=TODAY()+'Lists &amp; Settings'!$B$3,"Due Soon","Current"))))</f>
        <v/>
      </c>
      <c r="X107" s="21">
        <f>IF(A107="","",IF(OR(B107="",C107="",E107="",F107="",O107="",P107="",S107="",T107="",V107=""),"Error: Missing required field",IF(COUNTIF($A$5:$A$154,A107)&gt;1,"Error: Duplicate student reference ID",IF(P107&gt;TODAY(),"Error: Future effective date",IF(Q107&gt;TODAY(),"Error: Future confirmation date",IF(V107&gt;TODAY(),"Error: Future update date",IF(AND(M107&lt;&gt;"",N107=""),"Error: Time zone required",IF(AND(F107="Contact Allowed",G107=""),"Error: Preferred channel required",IF(AND(F107&lt;&gt;"Contact Allowed",G107&lt;&gt;""),"Error: Clear preferred channel",IF(AND(F107="Contact Allowed",COUNTIF(I107:L107,"Preferred")&lt;&gt;1),"Error: Exactly one channel must be Preferred",IF(AND(F107&lt;&gt;"Contact Allowed",COUNTIF(I107:L107,"Preferred")&gt;0),"Error: Preferred channel not allowed",IF(AND(G107="Email",I107&lt;&gt;"Preferred"),"Error: Email status mismatch",IF(AND(G107="Text Message",J107&lt;&gt;"Preferred"),"Error: Text status mismatch",IF(AND(G107="Phone Call",K107&lt;&gt;"Preferred"),"Error: Phone status mismatch",IF(AND(G107="Portal Mail",L107&lt;&gt;"Preferred"),"Error: Portal status mismatch",IF(AND(H107&lt;&gt;"",H107=G107),"Error: Backup matches preferred",IF(AND(H107="Email",I107&lt;&gt;"Allowed"),"Error: Email backup is not Allowed",IF(AND(H107="Text Message",J107&lt;&gt;"Allowed"),"Error: Text backup is not Allowed",IF(AND(H107="Phone Call",K107&lt;&gt;"Allowed"),"Error: Phone backup is not Allowed",IF(AND(H107="Portal Mail",L107&lt;&gt;"Allowed"),"Error: Portal backup is not Allowed",IF(AND(F107="Do Not Contact",COUNTIF(I107:L107,"Do Not Use")&lt;&gt;4),"Error: All channels must be Do Not Use",IF(AND(F107="Contact Allowed",Q107=""),"Error: Confirmation date required","OK"))))))))))))))))))))))</f>
        <v/>
      </c>
      <c r="Y107" s="20">
        <f>IF(A107="","",IF(OR(X107&lt;&gt;"OK",W107="Overdue",W107="Due Soon",F107="Temporary Hold",F107="Do Not Contact"),"Yes","No"))</f>
        <v/>
      </c>
    </row>
    <row r="108">
      <c r="A108" s="16" t="n"/>
      <c r="B108" s="17" t="n"/>
      <c r="C108" s="17" t="n"/>
      <c r="D108" s="17" t="n"/>
      <c r="E108" s="16" t="n"/>
      <c r="F108" s="16" t="n"/>
      <c r="G108" s="16" t="n"/>
      <c r="H108" s="16" t="n"/>
      <c r="I108" s="16" t="n"/>
      <c r="J108" s="16" t="n"/>
      <c r="K108" s="16" t="n"/>
      <c r="L108" s="16" t="n"/>
      <c r="M108" s="17" t="n"/>
      <c r="N108" s="16" t="n"/>
      <c r="O108" s="16" t="n"/>
      <c r="P108" s="18" t="n"/>
      <c r="Q108" s="18" t="n"/>
      <c r="R108" s="19">
        <f>IF(A108="","",IF(Q108="","",Q108+'Lists &amp; Settings'!$B$2))</f>
        <v/>
      </c>
      <c r="S108" s="16" t="n"/>
      <c r="T108" s="16" t="n"/>
      <c r="U108" s="17" t="n"/>
      <c r="V108" s="18" t="n"/>
      <c r="W108" s="20">
        <f>IF(A108="","",IF(R108="","Not Scheduled",IF(R108&lt;TODAY(),"Overdue",IF(R108&lt;=TODAY()+'Lists &amp; Settings'!$B$3,"Due Soon","Current"))))</f>
        <v/>
      </c>
      <c r="X108" s="21">
        <f>IF(A108="","",IF(OR(B108="",C108="",E108="",F108="",O108="",P108="",S108="",T108="",V108=""),"Error: Missing required field",IF(COUNTIF($A$5:$A$154,A108)&gt;1,"Error: Duplicate student reference ID",IF(P108&gt;TODAY(),"Error: Future effective date",IF(Q108&gt;TODAY(),"Error: Future confirmation date",IF(V108&gt;TODAY(),"Error: Future update date",IF(AND(M108&lt;&gt;"",N108=""),"Error: Time zone required",IF(AND(F108="Contact Allowed",G108=""),"Error: Preferred channel required",IF(AND(F108&lt;&gt;"Contact Allowed",G108&lt;&gt;""),"Error: Clear preferred channel",IF(AND(F108="Contact Allowed",COUNTIF(I108:L108,"Preferred")&lt;&gt;1),"Error: Exactly one channel must be Preferred",IF(AND(F108&lt;&gt;"Contact Allowed",COUNTIF(I108:L108,"Preferred")&gt;0),"Error: Preferred channel not allowed",IF(AND(G108="Email",I108&lt;&gt;"Preferred"),"Error: Email status mismatch",IF(AND(G108="Text Message",J108&lt;&gt;"Preferred"),"Error: Text status mismatch",IF(AND(G108="Phone Call",K108&lt;&gt;"Preferred"),"Error: Phone status mismatch",IF(AND(G108="Portal Mail",L108&lt;&gt;"Preferred"),"Error: Portal status mismatch",IF(AND(H108&lt;&gt;"",H108=G108),"Error: Backup matches preferred",IF(AND(H108="Email",I108&lt;&gt;"Allowed"),"Error: Email backup is not Allowed",IF(AND(H108="Text Message",J108&lt;&gt;"Allowed"),"Error: Text backup is not Allowed",IF(AND(H108="Phone Call",K108&lt;&gt;"Allowed"),"Error: Phone backup is not Allowed",IF(AND(H108="Portal Mail",L108&lt;&gt;"Allowed"),"Error: Portal backup is not Allowed",IF(AND(F108="Do Not Contact",COUNTIF(I108:L108,"Do Not Use")&lt;&gt;4),"Error: All channels must be Do Not Use",IF(AND(F108="Contact Allowed",Q108=""),"Error: Confirmation date required","OK"))))))))))))))))))))))</f>
        <v/>
      </c>
      <c r="Y108" s="20">
        <f>IF(A108="","",IF(OR(X108&lt;&gt;"OK",W108="Overdue",W108="Due Soon",F108="Temporary Hold",F108="Do Not Contact"),"Yes","No"))</f>
        <v/>
      </c>
    </row>
    <row r="109">
      <c r="A109" s="16" t="n"/>
      <c r="B109" s="17" t="n"/>
      <c r="C109" s="17" t="n"/>
      <c r="D109" s="17" t="n"/>
      <c r="E109" s="16" t="n"/>
      <c r="F109" s="16" t="n"/>
      <c r="G109" s="16" t="n"/>
      <c r="H109" s="16" t="n"/>
      <c r="I109" s="16" t="n"/>
      <c r="J109" s="16" t="n"/>
      <c r="K109" s="16" t="n"/>
      <c r="L109" s="16" t="n"/>
      <c r="M109" s="17" t="n"/>
      <c r="N109" s="16" t="n"/>
      <c r="O109" s="16" t="n"/>
      <c r="P109" s="18" t="n"/>
      <c r="Q109" s="18" t="n"/>
      <c r="R109" s="19">
        <f>IF(A109="","",IF(Q109="","",Q109+'Lists &amp; Settings'!$B$2))</f>
        <v/>
      </c>
      <c r="S109" s="16" t="n"/>
      <c r="T109" s="16" t="n"/>
      <c r="U109" s="17" t="n"/>
      <c r="V109" s="18" t="n"/>
      <c r="W109" s="20">
        <f>IF(A109="","",IF(R109="","Not Scheduled",IF(R109&lt;TODAY(),"Overdue",IF(R109&lt;=TODAY()+'Lists &amp; Settings'!$B$3,"Due Soon","Current"))))</f>
        <v/>
      </c>
      <c r="X109" s="21">
        <f>IF(A109="","",IF(OR(B109="",C109="",E109="",F109="",O109="",P109="",S109="",T109="",V109=""),"Error: Missing required field",IF(COUNTIF($A$5:$A$154,A109)&gt;1,"Error: Duplicate student reference ID",IF(P109&gt;TODAY(),"Error: Future effective date",IF(Q109&gt;TODAY(),"Error: Future confirmation date",IF(V109&gt;TODAY(),"Error: Future update date",IF(AND(M109&lt;&gt;"",N109=""),"Error: Time zone required",IF(AND(F109="Contact Allowed",G109=""),"Error: Preferred channel required",IF(AND(F109&lt;&gt;"Contact Allowed",G109&lt;&gt;""),"Error: Clear preferred channel",IF(AND(F109="Contact Allowed",COUNTIF(I109:L109,"Preferred")&lt;&gt;1),"Error: Exactly one channel must be Preferred",IF(AND(F109&lt;&gt;"Contact Allowed",COUNTIF(I109:L109,"Preferred")&gt;0),"Error: Preferred channel not allowed",IF(AND(G109="Email",I109&lt;&gt;"Preferred"),"Error: Email status mismatch",IF(AND(G109="Text Message",J109&lt;&gt;"Preferred"),"Error: Text status mismatch",IF(AND(G109="Phone Call",K109&lt;&gt;"Preferred"),"Error: Phone status mismatch",IF(AND(G109="Portal Mail",L109&lt;&gt;"Preferred"),"Error: Portal status mismatch",IF(AND(H109&lt;&gt;"",H109=G109),"Error: Backup matches preferred",IF(AND(H109="Email",I109&lt;&gt;"Allowed"),"Error: Email backup is not Allowed",IF(AND(H109="Text Message",J109&lt;&gt;"Allowed"),"Error: Text backup is not Allowed",IF(AND(H109="Phone Call",K109&lt;&gt;"Allowed"),"Error: Phone backup is not Allowed",IF(AND(H109="Portal Mail",L109&lt;&gt;"Allowed"),"Error: Portal backup is not Allowed",IF(AND(F109="Do Not Contact",COUNTIF(I109:L109,"Do Not Use")&lt;&gt;4),"Error: All channels must be Do Not Use",IF(AND(F109="Contact Allowed",Q109=""),"Error: Confirmation date required","OK"))))))))))))))))))))))</f>
        <v/>
      </c>
      <c r="Y109" s="20">
        <f>IF(A109="","",IF(OR(X109&lt;&gt;"OK",W109="Overdue",W109="Due Soon",F109="Temporary Hold",F109="Do Not Contact"),"Yes","No"))</f>
        <v/>
      </c>
    </row>
    <row r="110">
      <c r="A110" s="16" t="n"/>
      <c r="B110" s="17" t="n"/>
      <c r="C110" s="17" t="n"/>
      <c r="D110" s="17" t="n"/>
      <c r="E110" s="16" t="n"/>
      <c r="F110" s="16" t="n"/>
      <c r="G110" s="16" t="n"/>
      <c r="H110" s="16" t="n"/>
      <c r="I110" s="16" t="n"/>
      <c r="J110" s="16" t="n"/>
      <c r="K110" s="16" t="n"/>
      <c r="L110" s="16" t="n"/>
      <c r="M110" s="17" t="n"/>
      <c r="N110" s="16" t="n"/>
      <c r="O110" s="16" t="n"/>
      <c r="P110" s="18" t="n"/>
      <c r="Q110" s="18" t="n"/>
      <c r="R110" s="19">
        <f>IF(A110="","",IF(Q110="","",Q110+'Lists &amp; Settings'!$B$2))</f>
        <v/>
      </c>
      <c r="S110" s="16" t="n"/>
      <c r="T110" s="16" t="n"/>
      <c r="U110" s="17" t="n"/>
      <c r="V110" s="18" t="n"/>
      <c r="W110" s="20">
        <f>IF(A110="","",IF(R110="","Not Scheduled",IF(R110&lt;TODAY(),"Overdue",IF(R110&lt;=TODAY()+'Lists &amp; Settings'!$B$3,"Due Soon","Current"))))</f>
        <v/>
      </c>
      <c r="X110" s="21">
        <f>IF(A110="","",IF(OR(B110="",C110="",E110="",F110="",O110="",P110="",S110="",T110="",V110=""),"Error: Missing required field",IF(COUNTIF($A$5:$A$154,A110)&gt;1,"Error: Duplicate student reference ID",IF(P110&gt;TODAY(),"Error: Future effective date",IF(Q110&gt;TODAY(),"Error: Future confirmation date",IF(V110&gt;TODAY(),"Error: Future update date",IF(AND(M110&lt;&gt;"",N110=""),"Error: Time zone required",IF(AND(F110="Contact Allowed",G110=""),"Error: Preferred channel required",IF(AND(F110&lt;&gt;"Contact Allowed",G110&lt;&gt;""),"Error: Clear preferred channel",IF(AND(F110="Contact Allowed",COUNTIF(I110:L110,"Preferred")&lt;&gt;1),"Error: Exactly one channel must be Preferred",IF(AND(F110&lt;&gt;"Contact Allowed",COUNTIF(I110:L110,"Preferred")&gt;0),"Error: Preferred channel not allowed",IF(AND(G110="Email",I110&lt;&gt;"Preferred"),"Error: Email status mismatch",IF(AND(G110="Text Message",J110&lt;&gt;"Preferred"),"Error: Text status mismatch",IF(AND(G110="Phone Call",K110&lt;&gt;"Preferred"),"Error: Phone status mismatch",IF(AND(G110="Portal Mail",L110&lt;&gt;"Preferred"),"Error: Portal status mismatch",IF(AND(H110&lt;&gt;"",H110=G110),"Error: Backup matches preferred",IF(AND(H110="Email",I110&lt;&gt;"Allowed"),"Error: Email backup is not Allowed",IF(AND(H110="Text Message",J110&lt;&gt;"Allowed"),"Error: Text backup is not Allowed",IF(AND(H110="Phone Call",K110&lt;&gt;"Allowed"),"Error: Phone backup is not Allowed",IF(AND(H110="Portal Mail",L110&lt;&gt;"Allowed"),"Error: Portal backup is not Allowed",IF(AND(F110="Do Not Contact",COUNTIF(I110:L110,"Do Not Use")&lt;&gt;4),"Error: All channels must be Do Not Use",IF(AND(F110="Contact Allowed",Q110=""),"Error: Confirmation date required","OK"))))))))))))))))))))))</f>
        <v/>
      </c>
      <c r="Y110" s="20">
        <f>IF(A110="","",IF(OR(X110&lt;&gt;"OK",W110="Overdue",W110="Due Soon",F110="Temporary Hold",F110="Do Not Contact"),"Yes","No"))</f>
        <v/>
      </c>
    </row>
    <row r="111">
      <c r="A111" s="16" t="n"/>
      <c r="B111" s="17" t="n"/>
      <c r="C111" s="17" t="n"/>
      <c r="D111" s="17" t="n"/>
      <c r="E111" s="16" t="n"/>
      <c r="F111" s="16" t="n"/>
      <c r="G111" s="16" t="n"/>
      <c r="H111" s="16" t="n"/>
      <c r="I111" s="16" t="n"/>
      <c r="J111" s="16" t="n"/>
      <c r="K111" s="16" t="n"/>
      <c r="L111" s="16" t="n"/>
      <c r="M111" s="17" t="n"/>
      <c r="N111" s="16" t="n"/>
      <c r="O111" s="16" t="n"/>
      <c r="P111" s="18" t="n"/>
      <c r="Q111" s="18" t="n"/>
      <c r="R111" s="19">
        <f>IF(A111="","",IF(Q111="","",Q111+'Lists &amp; Settings'!$B$2))</f>
        <v/>
      </c>
      <c r="S111" s="16" t="n"/>
      <c r="T111" s="16" t="n"/>
      <c r="U111" s="17" t="n"/>
      <c r="V111" s="18" t="n"/>
      <c r="W111" s="20">
        <f>IF(A111="","",IF(R111="","Not Scheduled",IF(R111&lt;TODAY(),"Overdue",IF(R111&lt;=TODAY()+'Lists &amp; Settings'!$B$3,"Due Soon","Current"))))</f>
        <v/>
      </c>
      <c r="X111" s="21">
        <f>IF(A111="","",IF(OR(B111="",C111="",E111="",F111="",O111="",P111="",S111="",T111="",V111=""),"Error: Missing required field",IF(COUNTIF($A$5:$A$154,A111)&gt;1,"Error: Duplicate student reference ID",IF(P111&gt;TODAY(),"Error: Future effective date",IF(Q111&gt;TODAY(),"Error: Future confirmation date",IF(V111&gt;TODAY(),"Error: Future update date",IF(AND(M111&lt;&gt;"",N111=""),"Error: Time zone required",IF(AND(F111="Contact Allowed",G111=""),"Error: Preferred channel required",IF(AND(F111&lt;&gt;"Contact Allowed",G111&lt;&gt;""),"Error: Clear preferred channel",IF(AND(F111="Contact Allowed",COUNTIF(I111:L111,"Preferred")&lt;&gt;1),"Error: Exactly one channel must be Preferred",IF(AND(F111&lt;&gt;"Contact Allowed",COUNTIF(I111:L111,"Preferred")&gt;0),"Error: Preferred channel not allowed",IF(AND(G111="Email",I111&lt;&gt;"Preferred"),"Error: Email status mismatch",IF(AND(G111="Text Message",J111&lt;&gt;"Preferred"),"Error: Text status mismatch",IF(AND(G111="Phone Call",K111&lt;&gt;"Preferred"),"Error: Phone status mismatch",IF(AND(G111="Portal Mail",L111&lt;&gt;"Preferred"),"Error: Portal status mismatch",IF(AND(H111&lt;&gt;"",H111=G111),"Error: Backup matches preferred",IF(AND(H111="Email",I111&lt;&gt;"Allowed"),"Error: Email backup is not Allowed",IF(AND(H111="Text Message",J111&lt;&gt;"Allowed"),"Error: Text backup is not Allowed",IF(AND(H111="Phone Call",K111&lt;&gt;"Allowed"),"Error: Phone backup is not Allowed",IF(AND(H111="Portal Mail",L111&lt;&gt;"Allowed"),"Error: Portal backup is not Allowed",IF(AND(F111="Do Not Contact",COUNTIF(I111:L111,"Do Not Use")&lt;&gt;4),"Error: All channels must be Do Not Use",IF(AND(F111="Contact Allowed",Q111=""),"Error: Confirmation date required","OK"))))))))))))))))))))))</f>
        <v/>
      </c>
      <c r="Y111" s="20">
        <f>IF(A111="","",IF(OR(X111&lt;&gt;"OK",W111="Overdue",W111="Due Soon",F111="Temporary Hold",F111="Do Not Contact"),"Yes","No"))</f>
        <v/>
      </c>
    </row>
    <row r="112">
      <c r="A112" s="16" t="n"/>
      <c r="B112" s="17" t="n"/>
      <c r="C112" s="17" t="n"/>
      <c r="D112" s="17" t="n"/>
      <c r="E112" s="16" t="n"/>
      <c r="F112" s="16" t="n"/>
      <c r="G112" s="16" t="n"/>
      <c r="H112" s="16" t="n"/>
      <c r="I112" s="16" t="n"/>
      <c r="J112" s="16" t="n"/>
      <c r="K112" s="16" t="n"/>
      <c r="L112" s="16" t="n"/>
      <c r="M112" s="17" t="n"/>
      <c r="N112" s="16" t="n"/>
      <c r="O112" s="16" t="n"/>
      <c r="P112" s="18" t="n"/>
      <c r="Q112" s="18" t="n"/>
      <c r="R112" s="19">
        <f>IF(A112="","",IF(Q112="","",Q112+'Lists &amp; Settings'!$B$2))</f>
        <v/>
      </c>
      <c r="S112" s="16" t="n"/>
      <c r="T112" s="16" t="n"/>
      <c r="U112" s="17" t="n"/>
      <c r="V112" s="18" t="n"/>
      <c r="W112" s="20">
        <f>IF(A112="","",IF(R112="","Not Scheduled",IF(R112&lt;TODAY(),"Overdue",IF(R112&lt;=TODAY()+'Lists &amp; Settings'!$B$3,"Due Soon","Current"))))</f>
        <v/>
      </c>
      <c r="X112" s="21">
        <f>IF(A112="","",IF(OR(B112="",C112="",E112="",F112="",O112="",P112="",S112="",T112="",V112=""),"Error: Missing required field",IF(COUNTIF($A$5:$A$154,A112)&gt;1,"Error: Duplicate student reference ID",IF(P112&gt;TODAY(),"Error: Future effective date",IF(Q112&gt;TODAY(),"Error: Future confirmation date",IF(V112&gt;TODAY(),"Error: Future update date",IF(AND(M112&lt;&gt;"",N112=""),"Error: Time zone required",IF(AND(F112="Contact Allowed",G112=""),"Error: Preferred channel required",IF(AND(F112&lt;&gt;"Contact Allowed",G112&lt;&gt;""),"Error: Clear preferred channel",IF(AND(F112="Contact Allowed",COUNTIF(I112:L112,"Preferred")&lt;&gt;1),"Error: Exactly one channel must be Preferred",IF(AND(F112&lt;&gt;"Contact Allowed",COUNTIF(I112:L112,"Preferred")&gt;0),"Error: Preferred channel not allowed",IF(AND(G112="Email",I112&lt;&gt;"Preferred"),"Error: Email status mismatch",IF(AND(G112="Text Message",J112&lt;&gt;"Preferred"),"Error: Text status mismatch",IF(AND(G112="Phone Call",K112&lt;&gt;"Preferred"),"Error: Phone status mismatch",IF(AND(G112="Portal Mail",L112&lt;&gt;"Preferred"),"Error: Portal status mismatch",IF(AND(H112&lt;&gt;"",H112=G112),"Error: Backup matches preferred",IF(AND(H112="Email",I112&lt;&gt;"Allowed"),"Error: Email backup is not Allowed",IF(AND(H112="Text Message",J112&lt;&gt;"Allowed"),"Error: Text backup is not Allowed",IF(AND(H112="Phone Call",K112&lt;&gt;"Allowed"),"Error: Phone backup is not Allowed",IF(AND(H112="Portal Mail",L112&lt;&gt;"Allowed"),"Error: Portal backup is not Allowed",IF(AND(F112="Do Not Contact",COUNTIF(I112:L112,"Do Not Use")&lt;&gt;4),"Error: All channels must be Do Not Use",IF(AND(F112="Contact Allowed",Q112=""),"Error: Confirmation date required","OK"))))))))))))))))))))))</f>
        <v/>
      </c>
      <c r="Y112" s="20">
        <f>IF(A112="","",IF(OR(X112&lt;&gt;"OK",W112="Overdue",W112="Due Soon",F112="Temporary Hold",F112="Do Not Contact"),"Yes","No"))</f>
        <v/>
      </c>
    </row>
    <row r="113">
      <c r="A113" s="16" t="n"/>
      <c r="B113" s="17" t="n"/>
      <c r="C113" s="17" t="n"/>
      <c r="D113" s="17" t="n"/>
      <c r="E113" s="16" t="n"/>
      <c r="F113" s="16" t="n"/>
      <c r="G113" s="16" t="n"/>
      <c r="H113" s="16" t="n"/>
      <c r="I113" s="16" t="n"/>
      <c r="J113" s="16" t="n"/>
      <c r="K113" s="16" t="n"/>
      <c r="L113" s="16" t="n"/>
      <c r="M113" s="17" t="n"/>
      <c r="N113" s="16" t="n"/>
      <c r="O113" s="16" t="n"/>
      <c r="P113" s="18" t="n"/>
      <c r="Q113" s="18" t="n"/>
      <c r="R113" s="19">
        <f>IF(A113="","",IF(Q113="","",Q113+'Lists &amp; Settings'!$B$2))</f>
        <v/>
      </c>
      <c r="S113" s="16" t="n"/>
      <c r="T113" s="16" t="n"/>
      <c r="U113" s="17" t="n"/>
      <c r="V113" s="18" t="n"/>
      <c r="W113" s="20">
        <f>IF(A113="","",IF(R113="","Not Scheduled",IF(R113&lt;TODAY(),"Overdue",IF(R113&lt;=TODAY()+'Lists &amp; Settings'!$B$3,"Due Soon","Current"))))</f>
        <v/>
      </c>
      <c r="X113" s="21">
        <f>IF(A113="","",IF(OR(B113="",C113="",E113="",F113="",O113="",P113="",S113="",T113="",V113=""),"Error: Missing required field",IF(COUNTIF($A$5:$A$154,A113)&gt;1,"Error: Duplicate student reference ID",IF(P113&gt;TODAY(),"Error: Future effective date",IF(Q113&gt;TODAY(),"Error: Future confirmation date",IF(V113&gt;TODAY(),"Error: Future update date",IF(AND(M113&lt;&gt;"",N113=""),"Error: Time zone required",IF(AND(F113="Contact Allowed",G113=""),"Error: Preferred channel required",IF(AND(F113&lt;&gt;"Contact Allowed",G113&lt;&gt;""),"Error: Clear preferred channel",IF(AND(F113="Contact Allowed",COUNTIF(I113:L113,"Preferred")&lt;&gt;1),"Error: Exactly one channel must be Preferred",IF(AND(F113&lt;&gt;"Contact Allowed",COUNTIF(I113:L113,"Preferred")&gt;0),"Error: Preferred channel not allowed",IF(AND(G113="Email",I113&lt;&gt;"Preferred"),"Error: Email status mismatch",IF(AND(G113="Text Message",J113&lt;&gt;"Preferred"),"Error: Text status mismatch",IF(AND(G113="Phone Call",K113&lt;&gt;"Preferred"),"Error: Phone status mismatch",IF(AND(G113="Portal Mail",L113&lt;&gt;"Preferred"),"Error: Portal status mismatch",IF(AND(H113&lt;&gt;"",H113=G113),"Error: Backup matches preferred",IF(AND(H113="Email",I113&lt;&gt;"Allowed"),"Error: Email backup is not Allowed",IF(AND(H113="Text Message",J113&lt;&gt;"Allowed"),"Error: Text backup is not Allowed",IF(AND(H113="Phone Call",K113&lt;&gt;"Allowed"),"Error: Phone backup is not Allowed",IF(AND(H113="Portal Mail",L113&lt;&gt;"Allowed"),"Error: Portal backup is not Allowed",IF(AND(F113="Do Not Contact",COUNTIF(I113:L113,"Do Not Use")&lt;&gt;4),"Error: All channels must be Do Not Use",IF(AND(F113="Contact Allowed",Q113=""),"Error: Confirmation date required","OK"))))))))))))))))))))))</f>
        <v/>
      </c>
      <c r="Y113" s="20">
        <f>IF(A113="","",IF(OR(X113&lt;&gt;"OK",W113="Overdue",W113="Due Soon",F113="Temporary Hold",F113="Do Not Contact"),"Yes","No"))</f>
        <v/>
      </c>
    </row>
    <row r="114">
      <c r="A114" s="16" t="n"/>
      <c r="B114" s="17" t="n"/>
      <c r="C114" s="17" t="n"/>
      <c r="D114" s="17" t="n"/>
      <c r="E114" s="16" t="n"/>
      <c r="F114" s="16" t="n"/>
      <c r="G114" s="16" t="n"/>
      <c r="H114" s="16" t="n"/>
      <c r="I114" s="16" t="n"/>
      <c r="J114" s="16" t="n"/>
      <c r="K114" s="16" t="n"/>
      <c r="L114" s="16" t="n"/>
      <c r="M114" s="17" t="n"/>
      <c r="N114" s="16" t="n"/>
      <c r="O114" s="16" t="n"/>
      <c r="P114" s="18" t="n"/>
      <c r="Q114" s="18" t="n"/>
      <c r="R114" s="19">
        <f>IF(A114="","",IF(Q114="","",Q114+'Lists &amp; Settings'!$B$2))</f>
        <v/>
      </c>
      <c r="S114" s="16" t="n"/>
      <c r="T114" s="16" t="n"/>
      <c r="U114" s="17" t="n"/>
      <c r="V114" s="18" t="n"/>
      <c r="W114" s="20">
        <f>IF(A114="","",IF(R114="","Not Scheduled",IF(R114&lt;TODAY(),"Overdue",IF(R114&lt;=TODAY()+'Lists &amp; Settings'!$B$3,"Due Soon","Current"))))</f>
        <v/>
      </c>
      <c r="X114" s="21">
        <f>IF(A114="","",IF(OR(B114="",C114="",E114="",F114="",O114="",P114="",S114="",T114="",V114=""),"Error: Missing required field",IF(COUNTIF($A$5:$A$154,A114)&gt;1,"Error: Duplicate student reference ID",IF(P114&gt;TODAY(),"Error: Future effective date",IF(Q114&gt;TODAY(),"Error: Future confirmation date",IF(V114&gt;TODAY(),"Error: Future update date",IF(AND(M114&lt;&gt;"",N114=""),"Error: Time zone required",IF(AND(F114="Contact Allowed",G114=""),"Error: Preferred channel required",IF(AND(F114&lt;&gt;"Contact Allowed",G114&lt;&gt;""),"Error: Clear preferred channel",IF(AND(F114="Contact Allowed",COUNTIF(I114:L114,"Preferred")&lt;&gt;1),"Error: Exactly one channel must be Preferred",IF(AND(F114&lt;&gt;"Contact Allowed",COUNTIF(I114:L114,"Preferred")&gt;0),"Error: Preferred channel not allowed",IF(AND(G114="Email",I114&lt;&gt;"Preferred"),"Error: Email status mismatch",IF(AND(G114="Text Message",J114&lt;&gt;"Preferred"),"Error: Text status mismatch",IF(AND(G114="Phone Call",K114&lt;&gt;"Preferred"),"Error: Phone status mismatch",IF(AND(G114="Portal Mail",L114&lt;&gt;"Preferred"),"Error: Portal status mismatch",IF(AND(H114&lt;&gt;"",H114=G114),"Error: Backup matches preferred",IF(AND(H114="Email",I114&lt;&gt;"Allowed"),"Error: Email backup is not Allowed",IF(AND(H114="Text Message",J114&lt;&gt;"Allowed"),"Error: Text backup is not Allowed",IF(AND(H114="Phone Call",K114&lt;&gt;"Allowed"),"Error: Phone backup is not Allowed",IF(AND(H114="Portal Mail",L114&lt;&gt;"Allowed"),"Error: Portal backup is not Allowed",IF(AND(F114="Do Not Contact",COUNTIF(I114:L114,"Do Not Use")&lt;&gt;4),"Error: All channels must be Do Not Use",IF(AND(F114="Contact Allowed",Q114=""),"Error: Confirmation date required","OK"))))))))))))))))))))))</f>
        <v/>
      </c>
      <c r="Y114" s="20">
        <f>IF(A114="","",IF(OR(X114&lt;&gt;"OK",W114="Overdue",W114="Due Soon",F114="Temporary Hold",F114="Do Not Contact"),"Yes","No"))</f>
        <v/>
      </c>
    </row>
    <row r="115">
      <c r="A115" s="16" t="n"/>
      <c r="B115" s="17" t="n"/>
      <c r="C115" s="17" t="n"/>
      <c r="D115" s="17" t="n"/>
      <c r="E115" s="16" t="n"/>
      <c r="F115" s="16" t="n"/>
      <c r="G115" s="16" t="n"/>
      <c r="H115" s="16" t="n"/>
      <c r="I115" s="16" t="n"/>
      <c r="J115" s="16" t="n"/>
      <c r="K115" s="16" t="n"/>
      <c r="L115" s="16" t="n"/>
      <c r="M115" s="17" t="n"/>
      <c r="N115" s="16" t="n"/>
      <c r="O115" s="16" t="n"/>
      <c r="P115" s="18" t="n"/>
      <c r="Q115" s="18" t="n"/>
      <c r="R115" s="19">
        <f>IF(A115="","",IF(Q115="","",Q115+'Lists &amp; Settings'!$B$2))</f>
        <v/>
      </c>
      <c r="S115" s="16" t="n"/>
      <c r="T115" s="16" t="n"/>
      <c r="U115" s="17" t="n"/>
      <c r="V115" s="18" t="n"/>
      <c r="W115" s="20">
        <f>IF(A115="","",IF(R115="","Not Scheduled",IF(R115&lt;TODAY(),"Overdue",IF(R115&lt;=TODAY()+'Lists &amp; Settings'!$B$3,"Due Soon","Current"))))</f>
        <v/>
      </c>
      <c r="X115" s="21">
        <f>IF(A115="","",IF(OR(B115="",C115="",E115="",F115="",O115="",P115="",S115="",T115="",V115=""),"Error: Missing required field",IF(COUNTIF($A$5:$A$154,A115)&gt;1,"Error: Duplicate student reference ID",IF(P115&gt;TODAY(),"Error: Future effective date",IF(Q115&gt;TODAY(),"Error: Future confirmation date",IF(V115&gt;TODAY(),"Error: Future update date",IF(AND(M115&lt;&gt;"",N115=""),"Error: Time zone required",IF(AND(F115="Contact Allowed",G115=""),"Error: Preferred channel required",IF(AND(F115&lt;&gt;"Contact Allowed",G115&lt;&gt;""),"Error: Clear preferred channel",IF(AND(F115="Contact Allowed",COUNTIF(I115:L115,"Preferred")&lt;&gt;1),"Error: Exactly one channel must be Preferred",IF(AND(F115&lt;&gt;"Contact Allowed",COUNTIF(I115:L115,"Preferred")&gt;0),"Error: Preferred channel not allowed",IF(AND(G115="Email",I115&lt;&gt;"Preferred"),"Error: Email status mismatch",IF(AND(G115="Text Message",J115&lt;&gt;"Preferred"),"Error: Text status mismatch",IF(AND(G115="Phone Call",K115&lt;&gt;"Preferred"),"Error: Phone status mismatch",IF(AND(G115="Portal Mail",L115&lt;&gt;"Preferred"),"Error: Portal status mismatch",IF(AND(H115&lt;&gt;"",H115=G115),"Error: Backup matches preferred",IF(AND(H115="Email",I115&lt;&gt;"Allowed"),"Error: Email backup is not Allowed",IF(AND(H115="Text Message",J115&lt;&gt;"Allowed"),"Error: Text backup is not Allowed",IF(AND(H115="Phone Call",K115&lt;&gt;"Allowed"),"Error: Phone backup is not Allowed",IF(AND(H115="Portal Mail",L115&lt;&gt;"Allowed"),"Error: Portal backup is not Allowed",IF(AND(F115="Do Not Contact",COUNTIF(I115:L115,"Do Not Use")&lt;&gt;4),"Error: All channels must be Do Not Use",IF(AND(F115="Contact Allowed",Q115=""),"Error: Confirmation date required","OK"))))))))))))))))))))))</f>
        <v/>
      </c>
      <c r="Y115" s="20">
        <f>IF(A115="","",IF(OR(X115&lt;&gt;"OK",W115="Overdue",W115="Due Soon",F115="Temporary Hold",F115="Do Not Contact"),"Yes","No"))</f>
        <v/>
      </c>
    </row>
    <row r="116">
      <c r="A116" s="16" t="n"/>
      <c r="B116" s="17" t="n"/>
      <c r="C116" s="17" t="n"/>
      <c r="D116" s="17" t="n"/>
      <c r="E116" s="16" t="n"/>
      <c r="F116" s="16" t="n"/>
      <c r="G116" s="16" t="n"/>
      <c r="H116" s="16" t="n"/>
      <c r="I116" s="16" t="n"/>
      <c r="J116" s="16" t="n"/>
      <c r="K116" s="16" t="n"/>
      <c r="L116" s="16" t="n"/>
      <c r="M116" s="17" t="n"/>
      <c r="N116" s="16" t="n"/>
      <c r="O116" s="16" t="n"/>
      <c r="P116" s="18" t="n"/>
      <c r="Q116" s="18" t="n"/>
      <c r="R116" s="19">
        <f>IF(A116="","",IF(Q116="","",Q116+'Lists &amp; Settings'!$B$2))</f>
        <v/>
      </c>
      <c r="S116" s="16" t="n"/>
      <c r="T116" s="16" t="n"/>
      <c r="U116" s="17" t="n"/>
      <c r="V116" s="18" t="n"/>
      <c r="W116" s="20">
        <f>IF(A116="","",IF(R116="","Not Scheduled",IF(R116&lt;TODAY(),"Overdue",IF(R116&lt;=TODAY()+'Lists &amp; Settings'!$B$3,"Due Soon","Current"))))</f>
        <v/>
      </c>
      <c r="X116" s="21">
        <f>IF(A116="","",IF(OR(B116="",C116="",E116="",F116="",O116="",P116="",S116="",T116="",V116=""),"Error: Missing required field",IF(COUNTIF($A$5:$A$154,A116)&gt;1,"Error: Duplicate student reference ID",IF(P116&gt;TODAY(),"Error: Future effective date",IF(Q116&gt;TODAY(),"Error: Future confirmation date",IF(V116&gt;TODAY(),"Error: Future update date",IF(AND(M116&lt;&gt;"",N116=""),"Error: Time zone required",IF(AND(F116="Contact Allowed",G116=""),"Error: Preferred channel required",IF(AND(F116&lt;&gt;"Contact Allowed",G116&lt;&gt;""),"Error: Clear preferred channel",IF(AND(F116="Contact Allowed",COUNTIF(I116:L116,"Preferred")&lt;&gt;1),"Error: Exactly one channel must be Preferred",IF(AND(F116&lt;&gt;"Contact Allowed",COUNTIF(I116:L116,"Preferred")&gt;0),"Error: Preferred channel not allowed",IF(AND(G116="Email",I116&lt;&gt;"Preferred"),"Error: Email status mismatch",IF(AND(G116="Text Message",J116&lt;&gt;"Preferred"),"Error: Text status mismatch",IF(AND(G116="Phone Call",K116&lt;&gt;"Preferred"),"Error: Phone status mismatch",IF(AND(G116="Portal Mail",L116&lt;&gt;"Preferred"),"Error: Portal status mismatch",IF(AND(H116&lt;&gt;"",H116=G116),"Error: Backup matches preferred",IF(AND(H116="Email",I116&lt;&gt;"Allowed"),"Error: Email backup is not Allowed",IF(AND(H116="Text Message",J116&lt;&gt;"Allowed"),"Error: Text backup is not Allowed",IF(AND(H116="Phone Call",K116&lt;&gt;"Allowed"),"Error: Phone backup is not Allowed",IF(AND(H116="Portal Mail",L116&lt;&gt;"Allowed"),"Error: Portal backup is not Allowed",IF(AND(F116="Do Not Contact",COUNTIF(I116:L116,"Do Not Use")&lt;&gt;4),"Error: All channels must be Do Not Use",IF(AND(F116="Contact Allowed",Q116=""),"Error: Confirmation date required","OK"))))))))))))))))))))))</f>
        <v/>
      </c>
      <c r="Y116" s="20">
        <f>IF(A116="","",IF(OR(X116&lt;&gt;"OK",W116="Overdue",W116="Due Soon",F116="Temporary Hold",F116="Do Not Contact"),"Yes","No"))</f>
        <v/>
      </c>
    </row>
    <row r="117">
      <c r="A117" s="16" t="n"/>
      <c r="B117" s="17" t="n"/>
      <c r="C117" s="17" t="n"/>
      <c r="D117" s="17" t="n"/>
      <c r="E117" s="16" t="n"/>
      <c r="F117" s="16" t="n"/>
      <c r="G117" s="16" t="n"/>
      <c r="H117" s="16" t="n"/>
      <c r="I117" s="16" t="n"/>
      <c r="J117" s="16" t="n"/>
      <c r="K117" s="16" t="n"/>
      <c r="L117" s="16" t="n"/>
      <c r="M117" s="17" t="n"/>
      <c r="N117" s="16" t="n"/>
      <c r="O117" s="16" t="n"/>
      <c r="P117" s="18" t="n"/>
      <c r="Q117" s="18" t="n"/>
      <c r="R117" s="19">
        <f>IF(A117="","",IF(Q117="","",Q117+'Lists &amp; Settings'!$B$2))</f>
        <v/>
      </c>
      <c r="S117" s="16" t="n"/>
      <c r="T117" s="16" t="n"/>
      <c r="U117" s="17" t="n"/>
      <c r="V117" s="18" t="n"/>
      <c r="W117" s="20">
        <f>IF(A117="","",IF(R117="","Not Scheduled",IF(R117&lt;TODAY(),"Overdue",IF(R117&lt;=TODAY()+'Lists &amp; Settings'!$B$3,"Due Soon","Current"))))</f>
        <v/>
      </c>
      <c r="X117" s="21">
        <f>IF(A117="","",IF(OR(B117="",C117="",E117="",F117="",O117="",P117="",S117="",T117="",V117=""),"Error: Missing required field",IF(COUNTIF($A$5:$A$154,A117)&gt;1,"Error: Duplicate student reference ID",IF(P117&gt;TODAY(),"Error: Future effective date",IF(Q117&gt;TODAY(),"Error: Future confirmation date",IF(V117&gt;TODAY(),"Error: Future update date",IF(AND(M117&lt;&gt;"",N117=""),"Error: Time zone required",IF(AND(F117="Contact Allowed",G117=""),"Error: Preferred channel required",IF(AND(F117&lt;&gt;"Contact Allowed",G117&lt;&gt;""),"Error: Clear preferred channel",IF(AND(F117="Contact Allowed",COUNTIF(I117:L117,"Preferred")&lt;&gt;1),"Error: Exactly one channel must be Preferred",IF(AND(F117&lt;&gt;"Contact Allowed",COUNTIF(I117:L117,"Preferred")&gt;0),"Error: Preferred channel not allowed",IF(AND(G117="Email",I117&lt;&gt;"Preferred"),"Error: Email status mismatch",IF(AND(G117="Text Message",J117&lt;&gt;"Preferred"),"Error: Text status mismatch",IF(AND(G117="Phone Call",K117&lt;&gt;"Preferred"),"Error: Phone status mismatch",IF(AND(G117="Portal Mail",L117&lt;&gt;"Preferred"),"Error: Portal status mismatch",IF(AND(H117&lt;&gt;"",H117=G117),"Error: Backup matches preferred",IF(AND(H117="Email",I117&lt;&gt;"Allowed"),"Error: Email backup is not Allowed",IF(AND(H117="Text Message",J117&lt;&gt;"Allowed"),"Error: Text backup is not Allowed",IF(AND(H117="Phone Call",K117&lt;&gt;"Allowed"),"Error: Phone backup is not Allowed",IF(AND(H117="Portal Mail",L117&lt;&gt;"Allowed"),"Error: Portal backup is not Allowed",IF(AND(F117="Do Not Contact",COUNTIF(I117:L117,"Do Not Use")&lt;&gt;4),"Error: All channels must be Do Not Use",IF(AND(F117="Contact Allowed",Q117=""),"Error: Confirmation date required","OK"))))))))))))))))))))))</f>
        <v/>
      </c>
      <c r="Y117" s="20">
        <f>IF(A117="","",IF(OR(X117&lt;&gt;"OK",W117="Overdue",W117="Due Soon",F117="Temporary Hold",F117="Do Not Contact"),"Yes","No"))</f>
        <v/>
      </c>
    </row>
    <row r="118">
      <c r="A118" s="16" t="n"/>
      <c r="B118" s="17" t="n"/>
      <c r="C118" s="17" t="n"/>
      <c r="D118" s="17" t="n"/>
      <c r="E118" s="16" t="n"/>
      <c r="F118" s="16" t="n"/>
      <c r="G118" s="16" t="n"/>
      <c r="H118" s="16" t="n"/>
      <c r="I118" s="16" t="n"/>
      <c r="J118" s="16" t="n"/>
      <c r="K118" s="16" t="n"/>
      <c r="L118" s="16" t="n"/>
      <c r="M118" s="17" t="n"/>
      <c r="N118" s="16" t="n"/>
      <c r="O118" s="16" t="n"/>
      <c r="P118" s="18" t="n"/>
      <c r="Q118" s="18" t="n"/>
      <c r="R118" s="19">
        <f>IF(A118="","",IF(Q118="","",Q118+'Lists &amp; Settings'!$B$2))</f>
        <v/>
      </c>
      <c r="S118" s="16" t="n"/>
      <c r="T118" s="16" t="n"/>
      <c r="U118" s="17" t="n"/>
      <c r="V118" s="18" t="n"/>
      <c r="W118" s="20">
        <f>IF(A118="","",IF(R118="","Not Scheduled",IF(R118&lt;TODAY(),"Overdue",IF(R118&lt;=TODAY()+'Lists &amp; Settings'!$B$3,"Due Soon","Current"))))</f>
        <v/>
      </c>
      <c r="X118" s="21">
        <f>IF(A118="","",IF(OR(B118="",C118="",E118="",F118="",O118="",P118="",S118="",T118="",V118=""),"Error: Missing required field",IF(COUNTIF($A$5:$A$154,A118)&gt;1,"Error: Duplicate student reference ID",IF(P118&gt;TODAY(),"Error: Future effective date",IF(Q118&gt;TODAY(),"Error: Future confirmation date",IF(V118&gt;TODAY(),"Error: Future update date",IF(AND(M118&lt;&gt;"",N118=""),"Error: Time zone required",IF(AND(F118="Contact Allowed",G118=""),"Error: Preferred channel required",IF(AND(F118&lt;&gt;"Contact Allowed",G118&lt;&gt;""),"Error: Clear preferred channel",IF(AND(F118="Contact Allowed",COUNTIF(I118:L118,"Preferred")&lt;&gt;1),"Error: Exactly one channel must be Preferred",IF(AND(F118&lt;&gt;"Contact Allowed",COUNTIF(I118:L118,"Preferred")&gt;0),"Error: Preferred channel not allowed",IF(AND(G118="Email",I118&lt;&gt;"Preferred"),"Error: Email status mismatch",IF(AND(G118="Text Message",J118&lt;&gt;"Preferred"),"Error: Text status mismatch",IF(AND(G118="Phone Call",K118&lt;&gt;"Preferred"),"Error: Phone status mismatch",IF(AND(G118="Portal Mail",L118&lt;&gt;"Preferred"),"Error: Portal status mismatch",IF(AND(H118&lt;&gt;"",H118=G118),"Error: Backup matches preferred",IF(AND(H118="Email",I118&lt;&gt;"Allowed"),"Error: Email backup is not Allowed",IF(AND(H118="Text Message",J118&lt;&gt;"Allowed"),"Error: Text backup is not Allowed",IF(AND(H118="Phone Call",K118&lt;&gt;"Allowed"),"Error: Phone backup is not Allowed",IF(AND(H118="Portal Mail",L118&lt;&gt;"Allowed"),"Error: Portal backup is not Allowed",IF(AND(F118="Do Not Contact",COUNTIF(I118:L118,"Do Not Use")&lt;&gt;4),"Error: All channels must be Do Not Use",IF(AND(F118="Contact Allowed",Q118=""),"Error: Confirmation date required","OK"))))))))))))))))))))))</f>
        <v/>
      </c>
      <c r="Y118" s="20">
        <f>IF(A118="","",IF(OR(X118&lt;&gt;"OK",W118="Overdue",W118="Due Soon",F118="Temporary Hold",F118="Do Not Contact"),"Yes","No"))</f>
        <v/>
      </c>
    </row>
    <row r="119">
      <c r="A119" s="16" t="n"/>
      <c r="B119" s="17" t="n"/>
      <c r="C119" s="17" t="n"/>
      <c r="D119" s="17" t="n"/>
      <c r="E119" s="16" t="n"/>
      <c r="F119" s="16" t="n"/>
      <c r="G119" s="16" t="n"/>
      <c r="H119" s="16" t="n"/>
      <c r="I119" s="16" t="n"/>
      <c r="J119" s="16" t="n"/>
      <c r="K119" s="16" t="n"/>
      <c r="L119" s="16" t="n"/>
      <c r="M119" s="17" t="n"/>
      <c r="N119" s="16" t="n"/>
      <c r="O119" s="16" t="n"/>
      <c r="P119" s="18" t="n"/>
      <c r="Q119" s="18" t="n"/>
      <c r="R119" s="19">
        <f>IF(A119="","",IF(Q119="","",Q119+'Lists &amp; Settings'!$B$2))</f>
        <v/>
      </c>
      <c r="S119" s="16" t="n"/>
      <c r="T119" s="16" t="n"/>
      <c r="U119" s="17" t="n"/>
      <c r="V119" s="18" t="n"/>
      <c r="W119" s="20">
        <f>IF(A119="","",IF(R119="","Not Scheduled",IF(R119&lt;TODAY(),"Overdue",IF(R119&lt;=TODAY()+'Lists &amp; Settings'!$B$3,"Due Soon","Current"))))</f>
        <v/>
      </c>
      <c r="X119" s="21">
        <f>IF(A119="","",IF(OR(B119="",C119="",E119="",F119="",O119="",P119="",S119="",T119="",V119=""),"Error: Missing required field",IF(COUNTIF($A$5:$A$154,A119)&gt;1,"Error: Duplicate student reference ID",IF(P119&gt;TODAY(),"Error: Future effective date",IF(Q119&gt;TODAY(),"Error: Future confirmation date",IF(V119&gt;TODAY(),"Error: Future update date",IF(AND(M119&lt;&gt;"",N119=""),"Error: Time zone required",IF(AND(F119="Contact Allowed",G119=""),"Error: Preferred channel required",IF(AND(F119&lt;&gt;"Contact Allowed",G119&lt;&gt;""),"Error: Clear preferred channel",IF(AND(F119="Contact Allowed",COUNTIF(I119:L119,"Preferred")&lt;&gt;1),"Error: Exactly one channel must be Preferred",IF(AND(F119&lt;&gt;"Contact Allowed",COUNTIF(I119:L119,"Preferred")&gt;0),"Error: Preferred channel not allowed",IF(AND(G119="Email",I119&lt;&gt;"Preferred"),"Error: Email status mismatch",IF(AND(G119="Text Message",J119&lt;&gt;"Preferred"),"Error: Text status mismatch",IF(AND(G119="Phone Call",K119&lt;&gt;"Preferred"),"Error: Phone status mismatch",IF(AND(G119="Portal Mail",L119&lt;&gt;"Preferred"),"Error: Portal status mismatch",IF(AND(H119&lt;&gt;"",H119=G119),"Error: Backup matches preferred",IF(AND(H119="Email",I119&lt;&gt;"Allowed"),"Error: Email backup is not Allowed",IF(AND(H119="Text Message",J119&lt;&gt;"Allowed"),"Error: Text backup is not Allowed",IF(AND(H119="Phone Call",K119&lt;&gt;"Allowed"),"Error: Phone backup is not Allowed",IF(AND(H119="Portal Mail",L119&lt;&gt;"Allowed"),"Error: Portal backup is not Allowed",IF(AND(F119="Do Not Contact",COUNTIF(I119:L119,"Do Not Use")&lt;&gt;4),"Error: All channels must be Do Not Use",IF(AND(F119="Contact Allowed",Q119=""),"Error: Confirmation date required","OK"))))))))))))))))))))))</f>
        <v/>
      </c>
      <c r="Y119" s="20">
        <f>IF(A119="","",IF(OR(X119&lt;&gt;"OK",W119="Overdue",W119="Due Soon",F119="Temporary Hold",F119="Do Not Contact"),"Yes","No"))</f>
        <v/>
      </c>
    </row>
    <row r="120">
      <c r="A120" s="16" t="n"/>
      <c r="B120" s="17" t="n"/>
      <c r="C120" s="17" t="n"/>
      <c r="D120" s="17" t="n"/>
      <c r="E120" s="16" t="n"/>
      <c r="F120" s="16" t="n"/>
      <c r="G120" s="16" t="n"/>
      <c r="H120" s="16" t="n"/>
      <c r="I120" s="16" t="n"/>
      <c r="J120" s="16" t="n"/>
      <c r="K120" s="16" t="n"/>
      <c r="L120" s="16" t="n"/>
      <c r="M120" s="17" t="n"/>
      <c r="N120" s="16" t="n"/>
      <c r="O120" s="16" t="n"/>
      <c r="P120" s="18" t="n"/>
      <c r="Q120" s="18" t="n"/>
      <c r="R120" s="19">
        <f>IF(A120="","",IF(Q120="","",Q120+'Lists &amp; Settings'!$B$2))</f>
        <v/>
      </c>
      <c r="S120" s="16" t="n"/>
      <c r="T120" s="16" t="n"/>
      <c r="U120" s="17" t="n"/>
      <c r="V120" s="18" t="n"/>
      <c r="W120" s="20">
        <f>IF(A120="","",IF(R120="","Not Scheduled",IF(R120&lt;TODAY(),"Overdue",IF(R120&lt;=TODAY()+'Lists &amp; Settings'!$B$3,"Due Soon","Current"))))</f>
        <v/>
      </c>
      <c r="X120" s="21">
        <f>IF(A120="","",IF(OR(B120="",C120="",E120="",F120="",O120="",P120="",S120="",T120="",V120=""),"Error: Missing required field",IF(COUNTIF($A$5:$A$154,A120)&gt;1,"Error: Duplicate student reference ID",IF(P120&gt;TODAY(),"Error: Future effective date",IF(Q120&gt;TODAY(),"Error: Future confirmation date",IF(V120&gt;TODAY(),"Error: Future update date",IF(AND(M120&lt;&gt;"",N120=""),"Error: Time zone required",IF(AND(F120="Contact Allowed",G120=""),"Error: Preferred channel required",IF(AND(F120&lt;&gt;"Contact Allowed",G120&lt;&gt;""),"Error: Clear preferred channel",IF(AND(F120="Contact Allowed",COUNTIF(I120:L120,"Preferred")&lt;&gt;1),"Error: Exactly one channel must be Preferred",IF(AND(F120&lt;&gt;"Contact Allowed",COUNTIF(I120:L120,"Preferred")&gt;0),"Error: Preferred channel not allowed",IF(AND(G120="Email",I120&lt;&gt;"Preferred"),"Error: Email status mismatch",IF(AND(G120="Text Message",J120&lt;&gt;"Preferred"),"Error: Text status mismatch",IF(AND(G120="Phone Call",K120&lt;&gt;"Preferred"),"Error: Phone status mismatch",IF(AND(G120="Portal Mail",L120&lt;&gt;"Preferred"),"Error: Portal status mismatch",IF(AND(H120&lt;&gt;"",H120=G120),"Error: Backup matches preferred",IF(AND(H120="Email",I120&lt;&gt;"Allowed"),"Error: Email backup is not Allowed",IF(AND(H120="Text Message",J120&lt;&gt;"Allowed"),"Error: Text backup is not Allowed",IF(AND(H120="Phone Call",K120&lt;&gt;"Allowed"),"Error: Phone backup is not Allowed",IF(AND(H120="Portal Mail",L120&lt;&gt;"Allowed"),"Error: Portal backup is not Allowed",IF(AND(F120="Do Not Contact",COUNTIF(I120:L120,"Do Not Use")&lt;&gt;4),"Error: All channels must be Do Not Use",IF(AND(F120="Contact Allowed",Q120=""),"Error: Confirmation date required","OK"))))))))))))))))))))))</f>
        <v/>
      </c>
      <c r="Y120" s="20">
        <f>IF(A120="","",IF(OR(X120&lt;&gt;"OK",W120="Overdue",W120="Due Soon",F120="Temporary Hold",F120="Do Not Contact"),"Yes","No"))</f>
        <v/>
      </c>
    </row>
    <row r="121">
      <c r="A121" s="16" t="n"/>
      <c r="B121" s="17" t="n"/>
      <c r="C121" s="17" t="n"/>
      <c r="D121" s="17" t="n"/>
      <c r="E121" s="16" t="n"/>
      <c r="F121" s="16" t="n"/>
      <c r="G121" s="16" t="n"/>
      <c r="H121" s="16" t="n"/>
      <c r="I121" s="16" t="n"/>
      <c r="J121" s="16" t="n"/>
      <c r="K121" s="16" t="n"/>
      <c r="L121" s="16" t="n"/>
      <c r="M121" s="17" t="n"/>
      <c r="N121" s="16" t="n"/>
      <c r="O121" s="16" t="n"/>
      <c r="P121" s="18" t="n"/>
      <c r="Q121" s="18" t="n"/>
      <c r="R121" s="19">
        <f>IF(A121="","",IF(Q121="","",Q121+'Lists &amp; Settings'!$B$2))</f>
        <v/>
      </c>
      <c r="S121" s="16" t="n"/>
      <c r="T121" s="16" t="n"/>
      <c r="U121" s="17" t="n"/>
      <c r="V121" s="18" t="n"/>
      <c r="W121" s="20">
        <f>IF(A121="","",IF(R121="","Not Scheduled",IF(R121&lt;TODAY(),"Overdue",IF(R121&lt;=TODAY()+'Lists &amp; Settings'!$B$3,"Due Soon","Current"))))</f>
        <v/>
      </c>
      <c r="X121" s="21">
        <f>IF(A121="","",IF(OR(B121="",C121="",E121="",F121="",O121="",P121="",S121="",T121="",V121=""),"Error: Missing required field",IF(COUNTIF($A$5:$A$154,A121)&gt;1,"Error: Duplicate student reference ID",IF(P121&gt;TODAY(),"Error: Future effective date",IF(Q121&gt;TODAY(),"Error: Future confirmation date",IF(V121&gt;TODAY(),"Error: Future update date",IF(AND(M121&lt;&gt;"",N121=""),"Error: Time zone required",IF(AND(F121="Contact Allowed",G121=""),"Error: Preferred channel required",IF(AND(F121&lt;&gt;"Contact Allowed",G121&lt;&gt;""),"Error: Clear preferred channel",IF(AND(F121="Contact Allowed",COUNTIF(I121:L121,"Preferred")&lt;&gt;1),"Error: Exactly one channel must be Preferred",IF(AND(F121&lt;&gt;"Contact Allowed",COUNTIF(I121:L121,"Preferred")&gt;0),"Error: Preferred channel not allowed",IF(AND(G121="Email",I121&lt;&gt;"Preferred"),"Error: Email status mismatch",IF(AND(G121="Text Message",J121&lt;&gt;"Preferred"),"Error: Text status mismatch",IF(AND(G121="Phone Call",K121&lt;&gt;"Preferred"),"Error: Phone status mismatch",IF(AND(G121="Portal Mail",L121&lt;&gt;"Preferred"),"Error: Portal status mismatch",IF(AND(H121&lt;&gt;"",H121=G121),"Error: Backup matches preferred",IF(AND(H121="Email",I121&lt;&gt;"Allowed"),"Error: Email backup is not Allowed",IF(AND(H121="Text Message",J121&lt;&gt;"Allowed"),"Error: Text backup is not Allowed",IF(AND(H121="Phone Call",K121&lt;&gt;"Allowed"),"Error: Phone backup is not Allowed",IF(AND(H121="Portal Mail",L121&lt;&gt;"Allowed"),"Error: Portal backup is not Allowed",IF(AND(F121="Do Not Contact",COUNTIF(I121:L121,"Do Not Use")&lt;&gt;4),"Error: All channels must be Do Not Use",IF(AND(F121="Contact Allowed",Q121=""),"Error: Confirmation date required","OK"))))))))))))))))))))))</f>
        <v/>
      </c>
      <c r="Y121" s="20">
        <f>IF(A121="","",IF(OR(X121&lt;&gt;"OK",W121="Overdue",W121="Due Soon",F121="Temporary Hold",F121="Do Not Contact"),"Yes","No"))</f>
        <v/>
      </c>
    </row>
    <row r="122">
      <c r="A122" s="16" t="n"/>
      <c r="B122" s="17" t="n"/>
      <c r="C122" s="17" t="n"/>
      <c r="D122" s="17" t="n"/>
      <c r="E122" s="16" t="n"/>
      <c r="F122" s="16" t="n"/>
      <c r="G122" s="16" t="n"/>
      <c r="H122" s="16" t="n"/>
      <c r="I122" s="16" t="n"/>
      <c r="J122" s="16" t="n"/>
      <c r="K122" s="16" t="n"/>
      <c r="L122" s="16" t="n"/>
      <c r="M122" s="17" t="n"/>
      <c r="N122" s="16" t="n"/>
      <c r="O122" s="16" t="n"/>
      <c r="P122" s="18" t="n"/>
      <c r="Q122" s="18" t="n"/>
      <c r="R122" s="19">
        <f>IF(A122="","",IF(Q122="","",Q122+'Lists &amp; Settings'!$B$2))</f>
        <v/>
      </c>
      <c r="S122" s="16" t="n"/>
      <c r="T122" s="16" t="n"/>
      <c r="U122" s="17" t="n"/>
      <c r="V122" s="18" t="n"/>
      <c r="W122" s="20">
        <f>IF(A122="","",IF(R122="","Not Scheduled",IF(R122&lt;TODAY(),"Overdue",IF(R122&lt;=TODAY()+'Lists &amp; Settings'!$B$3,"Due Soon","Current"))))</f>
        <v/>
      </c>
      <c r="X122" s="21">
        <f>IF(A122="","",IF(OR(B122="",C122="",E122="",F122="",O122="",P122="",S122="",T122="",V122=""),"Error: Missing required field",IF(COUNTIF($A$5:$A$154,A122)&gt;1,"Error: Duplicate student reference ID",IF(P122&gt;TODAY(),"Error: Future effective date",IF(Q122&gt;TODAY(),"Error: Future confirmation date",IF(V122&gt;TODAY(),"Error: Future update date",IF(AND(M122&lt;&gt;"",N122=""),"Error: Time zone required",IF(AND(F122="Contact Allowed",G122=""),"Error: Preferred channel required",IF(AND(F122&lt;&gt;"Contact Allowed",G122&lt;&gt;""),"Error: Clear preferred channel",IF(AND(F122="Contact Allowed",COUNTIF(I122:L122,"Preferred")&lt;&gt;1),"Error: Exactly one channel must be Preferred",IF(AND(F122&lt;&gt;"Contact Allowed",COUNTIF(I122:L122,"Preferred")&gt;0),"Error: Preferred channel not allowed",IF(AND(G122="Email",I122&lt;&gt;"Preferred"),"Error: Email status mismatch",IF(AND(G122="Text Message",J122&lt;&gt;"Preferred"),"Error: Text status mismatch",IF(AND(G122="Phone Call",K122&lt;&gt;"Preferred"),"Error: Phone status mismatch",IF(AND(G122="Portal Mail",L122&lt;&gt;"Preferred"),"Error: Portal status mismatch",IF(AND(H122&lt;&gt;"",H122=G122),"Error: Backup matches preferred",IF(AND(H122="Email",I122&lt;&gt;"Allowed"),"Error: Email backup is not Allowed",IF(AND(H122="Text Message",J122&lt;&gt;"Allowed"),"Error: Text backup is not Allowed",IF(AND(H122="Phone Call",K122&lt;&gt;"Allowed"),"Error: Phone backup is not Allowed",IF(AND(H122="Portal Mail",L122&lt;&gt;"Allowed"),"Error: Portal backup is not Allowed",IF(AND(F122="Do Not Contact",COUNTIF(I122:L122,"Do Not Use")&lt;&gt;4),"Error: All channels must be Do Not Use",IF(AND(F122="Contact Allowed",Q122=""),"Error: Confirmation date required","OK"))))))))))))))))))))))</f>
        <v/>
      </c>
      <c r="Y122" s="20">
        <f>IF(A122="","",IF(OR(X122&lt;&gt;"OK",W122="Overdue",W122="Due Soon",F122="Temporary Hold",F122="Do Not Contact"),"Yes","No"))</f>
        <v/>
      </c>
    </row>
    <row r="123">
      <c r="A123" s="16" t="n"/>
      <c r="B123" s="17" t="n"/>
      <c r="C123" s="17" t="n"/>
      <c r="D123" s="17" t="n"/>
      <c r="E123" s="16" t="n"/>
      <c r="F123" s="16" t="n"/>
      <c r="G123" s="16" t="n"/>
      <c r="H123" s="16" t="n"/>
      <c r="I123" s="16" t="n"/>
      <c r="J123" s="16" t="n"/>
      <c r="K123" s="16" t="n"/>
      <c r="L123" s="16" t="n"/>
      <c r="M123" s="17" t="n"/>
      <c r="N123" s="16" t="n"/>
      <c r="O123" s="16" t="n"/>
      <c r="P123" s="18" t="n"/>
      <c r="Q123" s="18" t="n"/>
      <c r="R123" s="19">
        <f>IF(A123="","",IF(Q123="","",Q123+'Lists &amp; Settings'!$B$2))</f>
        <v/>
      </c>
      <c r="S123" s="16" t="n"/>
      <c r="T123" s="16" t="n"/>
      <c r="U123" s="17" t="n"/>
      <c r="V123" s="18" t="n"/>
      <c r="W123" s="20">
        <f>IF(A123="","",IF(R123="","Not Scheduled",IF(R123&lt;TODAY(),"Overdue",IF(R123&lt;=TODAY()+'Lists &amp; Settings'!$B$3,"Due Soon","Current"))))</f>
        <v/>
      </c>
      <c r="X123" s="21">
        <f>IF(A123="","",IF(OR(B123="",C123="",E123="",F123="",O123="",P123="",S123="",T123="",V123=""),"Error: Missing required field",IF(COUNTIF($A$5:$A$154,A123)&gt;1,"Error: Duplicate student reference ID",IF(P123&gt;TODAY(),"Error: Future effective date",IF(Q123&gt;TODAY(),"Error: Future confirmation date",IF(V123&gt;TODAY(),"Error: Future update date",IF(AND(M123&lt;&gt;"",N123=""),"Error: Time zone required",IF(AND(F123="Contact Allowed",G123=""),"Error: Preferred channel required",IF(AND(F123&lt;&gt;"Contact Allowed",G123&lt;&gt;""),"Error: Clear preferred channel",IF(AND(F123="Contact Allowed",COUNTIF(I123:L123,"Preferred")&lt;&gt;1),"Error: Exactly one channel must be Preferred",IF(AND(F123&lt;&gt;"Contact Allowed",COUNTIF(I123:L123,"Preferred")&gt;0),"Error: Preferred channel not allowed",IF(AND(G123="Email",I123&lt;&gt;"Preferred"),"Error: Email status mismatch",IF(AND(G123="Text Message",J123&lt;&gt;"Preferred"),"Error: Text status mismatch",IF(AND(G123="Phone Call",K123&lt;&gt;"Preferred"),"Error: Phone status mismatch",IF(AND(G123="Portal Mail",L123&lt;&gt;"Preferred"),"Error: Portal status mismatch",IF(AND(H123&lt;&gt;"",H123=G123),"Error: Backup matches preferred",IF(AND(H123="Email",I123&lt;&gt;"Allowed"),"Error: Email backup is not Allowed",IF(AND(H123="Text Message",J123&lt;&gt;"Allowed"),"Error: Text backup is not Allowed",IF(AND(H123="Phone Call",K123&lt;&gt;"Allowed"),"Error: Phone backup is not Allowed",IF(AND(H123="Portal Mail",L123&lt;&gt;"Allowed"),"Error: Portal backup is not Allowed",IF(AND(F123="Do Not Contact",COUNTIF(I123:L123,"Do Not Use")&lt;&gt;4),"Error: All channels must be Do Not Use",IF(AND(F123="Contact Allowed",Q123=""),"Error: Confirmation date required","OK"))))))))))))))))))))))</f>
        <v/>
      </c>
      <c r="Y123" s="20">
        <f>IF(A123="","",IF(OR(X123&lt;&gt;"OK",W123="Overdue",W123="Due Soon",F123="Temporary Hold",F123="Do Not Contact"),"Yes","No"))</f>
        <v/>
      </c>
    </row>
    <row r="124">
      <c r="A124" s="16" t="n"/>
      <c r="B124" s="17" t="n"/>
      <c r="C124" s="17" t="n"/>
      <c r="D124" s="17" t="n"/>
      <c r="E124" s="16" t="n"/>
      <c r="F124" s="16" t="n"/>
      <c r="G124" s="16" t="n"/>
      <c r="H124" s="16" t="n"/>
      <c r="I124" s="16" t="n"/>
      <c r="J124" s="16" t="n"/>
      <c r="K124" s="16" t="n"/>
      <c r="L124" s="16" t="n"/>
      <c r="M124" s="17" t="n"/>
      <c r="N124" s="16" t="n"/>
      <c r="O124" s="16" t="n"/>
      <c r="P124" s="18" t="n"/>
      <c r="Q124" s="18" t="n"/>
      <c r="R124" s="19">
        <f>IF(A124="","",IF(Q124="","",Q124+'Lists &amp; Settings'!$B$2))</f>
        <v/>
      </c>
      <c r="S124" s="16" t="n"/>
      <c r="T124" s="16" t="n"/>
      <c r="U124" s="17" t="n"/>
      <c r="V124" s="18" t="n"/>
      <c r="W124" s="20">
        <f>IF(A124="","",IF(R124="","Not Scheduled",IF(R124&lt;TODAY(),"Overdue",IF(R124&lt;=TODAY()+'Lists &amp; Settings'!$B$3,"Due Soon","Current"))))</f>
        <v/>
      </c>
      <c r="X124" s="21">
        <f>IF(A124="","",IF(OR(B124="",C124="",E124="",F124="",O124="",P124="",S124="",T124="",V124=""),"Error: Missing required field",IF(COUNTIF($A$5:$A$154,A124)&gt;1,"Error: Duplicate student reference ID",IF(P124&gt;TODAY(),"Error: Future effective date",IF(Q124&gt;TODAY(),"Error: Future confirmation date",IF(V124&gt;TODAY(),"Error: Future update date",IF(AND(M124&lt;&gt;"",N124=""),"Error: Time zone required",IF(AND(F124="Contact Allowed",G124=""),"Error: Preferred channel required",IF(AND(F124&lt;&gt;"Contact Allowed",G124&lt;&gt;""),"Error: Clear preferred channel",IF(AND(F124="Contact Allowed",COUNTIF(I124:L124,"Preferred")&lt;&gt;1),"Error: Exactly one channel must be Preferred",IF(AND(F124&lt;&gt;"Contact Allowed",COUNTIF(I124:L124,"Preferred")&gt;0),"Error: Preferred channel not allowed",IF(AND(G124="Email",I124&lt;&gt;"Preferred"),"Error: Email status mismatch",IF(AND(G124="Text Message",J124&lt;&gt;"Preferred"),"Error: Text status mismatch",IF(AND(G124="Phone Call",K124&lt;&gt;"Preferred"),"Error: Phone status mismatch",IF(AND(G124="Portal Mail",L124&lt;&gt;"Preferred"),"Error: Portal status mismatch",IF(AND(H124&lt;&gt;"",H124=G124),"Error: Backup matches preferred",IF(AND(H124="Email",I124&lt;&gt;"Allowed"),"Error: Email backup is not Allowed",IF(AND(H124="Text Message",J124&lt;&gt;"Allowed"),"Error: Text backup is not Allowed",IF(AND(H124="Phone Call",K124&lt;&gt;"Allowed"),"Error: Phone backup is not Allowed",IF(AND(H124="Portal Mail",L124&lt;&gt;"Allowed"),"Error: Portal backup is not Allowed",IF(AND(F124="Do Not Contact",COUNTIF(I124:L124,"Do Not Use")&lt;&gt;4),"Error: All channels must be Do Not Use",IF(AND(F124="Contact Allowed",Q124=""),"Error: Confirmation date required","OK"))))))))))))))))))))))</f>
        <v/>
      </c>
      <c r="Y124" s="20">
        <f>IF(A124="","",IF(OR(X124&lt;&gt;"OK",W124="Overdue",W124="Due Soon",F124="Temporary Hold",F124="Do Not Contact"),"Yes","No"))</f>
        <v/>
      </c>
    </row>
    <row r="125">
      <c r="A125" s="16" t="n"/>
      <c r="B125" s="17" t="n"/>
      <c r="C125" s="17" t="n"/>
      <c r="D125" s="17" t="n"/>
      <c r="E125" s="16" t="n"/>
      <c r="F125" s="16" t="n"/>
      <c r="G125" s="16" t="n"/>
      <c r="H125" s="16" t="n"/>
      <c r="I125" s="16" t="n"/>
      <c r="J125" s="16" t="n"/>
      <c r="K125" s="16" t="n"/>
      <c r="L125" s="16" t="n"/>
      <c r="M125" s="17" t="n"/>
      <c r="N125" s="16" t="n"/>
      <c r="O125" s="16" t="n"/>
      <c r="P125" s="18" t="n"/>
      <c r="Q125" s="18" t="n"/>
      <c r="R125" s="19">
        <f>IF(A125="","",IF(Q125="","",Q125+'Lists &amp; Settings'!$B$2))</f>
        <v/>
      </c>
      <c r="S125" s="16" t="n"/>
      <c r="T125" s="16" t="n"/>
      <c r="U125" s="17" t="n"/>
      <c r="V125" s="18" t="n"/>
      <c r="W125" s="20">
        <f>IF(A125="","",IF(R125="","Not Scheduled",IF(R125&lt;TODAY(),"Overdue",IF(R125&lt;=TODAY()+'Lists &amp; Settings'!$B$3,"Due Soon","Current"))))</f>
        <v/>
      </c>
      <c r="X125" s="21">
        <f>IF(A125="","",IF(OR(B125="",C125="",E125="",F125="",O125="",P125="",S125="",T125="",V125=""),"Error: Missing required field",IF(COUNTIF($A$5:$A$154,A125)&gt;1,"Error: Duplicate student reference ID",IF(P125&gt;TODAY(),"Error: Future effective date",IF(Q125&gt;TODAY(),"Error: Future confirmation date",IF(V125&gt;TODAY(),"Error: Future update date",IF(AND(M125&lt;&gt;"",N125=""),"Error: Time zone required",IF(AND(F125="Contact Allowed",G125=""),"Error: Preferred channel required",IF(AND(F125&lt;&gt;"Contact Allowed",G125&lt;&gt;""),"Error: Clear preferred channel",IF(AND(F125="Contact Allowed",COUNTIF(I125:L125,"Preferred")&lt;&gt;1),"Error: Exactly one channel must be Preferred",IF(AND(F125&lt;&gt;"Contact Allowed",COUNTIF(I125:L125,"Preferred")&gt;0),"Error: Preferred channel not allowed",IF(AND(G125="Email",I125&lt;&gt;"Preferred"),"Error: Email status mismatch",IF(AND(G125="Text Message",J125&lt;&gt;"Preferred"),"Error: Text status mismatch",IF(AND(G125="Phone Call",K125&lt;&gt;"Preferred"),"Error: Phone status mismatch",IF(AND(G125="Portal Mail",L125&lt;&gt;"Preferred"),"Error: Portal status mismatch",IF(AND(H125&lt;&gt;"",H125=G125),"Error: Backup matches preferred",IF(AND(H125="Email",I125&lt;&gt;"Allowed"),"Error: Email backup is not Allowed",IF(AND(H125="Text Message",J125&lt;&gt;"Allowed"),"Error: Text backup is not Allowed",IF(AND(H125="Phone Call",K125&lt;&gt;"Allowed"),"Error: Phone backup is not Allowed",IF(AND(H125="Portal Mail",L125&lt;&gt;"Allowed"),"Error: Portal backup is not Allowed",IF(AND(F125="Do Not Contact",COUNTIF(I125:L125,"Do Not Use")&lt;&gt;4),"Error: All channels must be Do Not Use",IF(AND(F125="Contact Allowed",Q125=""),"Error: Confirmation date required","OK"))))))))))))))))))))))</f>
        <v/>
      </c>
      <c r="Y125" s="20">
        <f>IF(A125="","",IF(OR(X125&lt;&gt;"OK",W125="Overdue",W125="Due Soon",F125="Temporary Hold",F125="Do Not Contact"),"Yes","No"))</f>
        <v/>
      </c>
    </row>
    <row r="126">
      <c r="A126" s="16" t="n"/>
      <c r="B126" s="17" t="n"/>
      <c r="C126" s="17" t="n"/>
      <c r="D126" s="17" t="n"/>
      <c r="E126" s="16" t="n"/>
      <c r="F126" s="16" t="n"/>
      <c r="G126" s="16" t="n"/>
      <c r="H126" s="16" t="n"/>
      <c r="I126" s="16" t="n"/>
      <c r="J126" s="16" t="n"/>
      <c r="K126" s="16" t="n"/>
      <c r="L126" s="16" t="n"/>
      <c r="M126" s="17" t="n"/>
      <c r="N126" s="16" t="n"/>
      <c r="O126" s="16" t="n"/>
      <c r="P126" s="18" t="n"/>
      <c r="Q126" s="18" t="n"/>
      <c r="R126" s="19">
        <f>IF(A126="","",IF(Q126="","",Q126+'Lists &amp; Settings'!$B$2))</f>
        <v/>
      </c>
      <c r="S126" s="16" t="n"/>
      <c r="T126" s="16" t="n"/>
      <c r="U126" s="17" t="n"/>
      <c r="V126" s="18" t="n"/>
      <c r="W126" s="20">
        <f>IF(A126="","",IF(R126="","Not Scheduled",IF(R126&lt;TODAY(),"Overdue",IF(R126&lt;=TODAY()+'Lists &amp; Settings'!$B$3,"Due Soon","Current"))))</f>
        <v/>
      </c>
      <c r="X126" s="21">
        <f>IF(A126="","",IF(OR(B126="",C126="",E126="",F126="",O126="",P126="",S126="",T126="",V126=""),"Error: Missing required field",IF(COUNTIF($A$5:$A$154,A126)&gt;1,"Error: Duplicate student reference ID",IF(P126&gt;TODAY(),"Error: Future effective date",IF(Q126&gt;TODAY(),"Error: Future confirmation date",IF(V126&gt;TODAY(),"Error: Future update date",IF(AND(M126&lt;&gt;"",N126=""),"Error: Time zone required",IF(AND(F126="Contact Allowed",G126=""),"Error: Preferred channel required",IF(AND(F126&lt;&gt;"Contact Allowed",G126&lt;&gt;""),"Error: Clear preferred channel",IF(AND(F126="Contact Allowed",COUNTIF(I126:L126,"Preferred")&lt;&gt;1),"Error: Exactly one channel must be Preferred",IF(AND(F126&lt;&gt;"Contact Allowed",COUNTIF(I126:L126,"Preferred")&gt;0),"Error: Preferred channel not allowed",IF(AND(G126="Email",I126&lt;&gt;"Preferred"),"Error: Email status mismatch",IF(AND(G126="Text Message",J126&lt;&gt;"Preferred"),"Error: Text status mismatch",IF(AND(G126="Phone Call",K126&lt;&gt;"Preferred"),"Error: Phone status mismatch",IF(AND(G126="Portal Mail",L126&lt;&gt;"Preferred"),"Error: Portal status mismatch",IF(AND(H126&lt;&gt;"",H126=G126),"Error: Backup matches preferred",IF(AND(H126="Email",I126&lt;&gt;"Allowed"),"Error: Email backup is not Allowed",IF(AND(H126="Text Message",J126&lt;&gt;"Allowed"),"Error: Text backup is not Allowed",IF(AND(H126="Phone Call",K126&lt;&gt;"Allowed"),"Error: Phone backup is not Allowed",IF(AND(H126="Portal Mail",L126&lt;&gt;"Allowed"),"Error: Portal backup is not Allowed",IF(AND(F126="Do Not Contact",COUNTIF(I126:L126,"Do Not Use")&lt;&gt;4),"Error: All channels must be Do Not Use",IF(AND(F126="Contact Allowed",Q126=""),"Error: Confirmation date required","OK"))))))))))))))))))))))</f>
        <v/>
      </c>
      <c r="Y126" s="20">
        <f>IF(A126="","",IF(OR(X126&lt;&gt;"OK",W126="Overdue",W126="Due Soon",F126="Temporary Hold",F126="Do Not Contact"),"Yes","No"))</f>
        <v/>
      </c>
    </row>
    <row r="127">
      <c r="A127" s="16" t="n"/>
      <c r="B127" s="17" t="n"/>
      <c r="C127" s="17" t="n"/>
      <c r="D127" s="17" t="n"/>
      <c r="E127" s="16" t="n"/>
      <c r="F127" s="16" t="n"/>
      <c r="G127" s="16" t="n"/>
      <c r="H127" s="16" t="n"/>
      <c r="I127" s="16" t="n"/>
      <c r="J127" s="16" t="n"/>
      <c r="K127" s="16" t="n"/>
      <c r="L127" s="16" t="n"/>
      <c r="M127" s="17" t="n"/>
      <c r="N127" s="16" t="n"/>
      <c r="O127" s="16" t="n"/>
      <c r="P127" s="18" t="n"/>
      <c r="Q127" s="18" t="n"/>
      <c r="R127" s="19">
        <f>IF(A127="","",IF(Q127="","",Q127+'Lists &amp; Settings'!$B$2))</f>
        <v/>
      </c>
      <c r="S127" s="16" t="n"/>
      <c r="T127" s="16" t="n"/>
      <c r="U127" s="17" t="n"/>
      <c r="V127" s="18" t="n"/>
      <c r="W127" s="20">
        <f>IF(A127="","",IF(R127="","Not Scheduled",IF(R127&lt;TODAY(),"Overdue",IF(R127&lt;=TODAY()+'Lists &amp; Settings'!$B$3,"Due Soon","Current"))))</f>
        <v/>
      </c>
      <c r="X127" s="21">
        <f>IF(A127="","",IF(OR(B127="",C127="",E127="",F127="",O127="",P127="",S127="",T127="",V127=""),"Error: Missing required field",IF(COUNTIF($A$5:$A$154,A127)&gt;1,"Error: Duplicate student reference ID",IF(P127&gt;TODAY(),"Error: Future effective date",IF(Q127&gt;TODAY(),"Error: Future confirmation date",IF(V127&gt;TODAY(),"Error: Future update date",IF(AND(M127&lt;&gt;"",N127=""),"Error: Time zone required",IF(AND(F127="Contact Allowed",G127=""),"Error: Preferred channel required",IF(AND(F127&lt;&gt;"Contact Allowed",G127&lt;&gt;""),"Error: Clear preferred channel",IF(AND(F127="Contact Allowed",COUNTIF(I127:L127,"Preferred")&lt;&gt;1),"Error: Exactly one channel must be Preferred",IF(AND(F127&lt;&gt;"Contact Allowed",COUNTIF(I127:L127,"Preferred")&gt;0),"Error: Preferred channel not allowed",IF(AND(G127="Email",I127&lt;&gt;"Preferred"),"Error: Email status mismatch",IF(AND(G127="Text Message",J127&lt;&gt;"Preferred"),"Error: Text status mismatch",IF(AND(G127="Phone Call",K127&lt;&gt;"Preferred"),"Error: Phone status mismatch",IF(AND(G127="Portal Mail",L127&lt;&gt;"Preferred"),"Error: Portal status mismatch",IF(AND(H127&lt;&gt;"",H127=G127),"Error: Backup matches preferred",IF(AND(H127="Email",I127&lt;&gt;"Allowed"),"Error: Email backup is not Allowed",IF(AND(H127="Text Message",J127&lt;&gt;"Allowed"),"Error: Text backup is not Allowed",IF(AND(H127="Phone Call",K127&lt;&gt;"Allowed"),"Error: Phone backup is not Allowed",IF(AND(H127="Portal Mail",L127&lt;&gt;"Allowed"),"Error: Portal backup is not Allowed",IF(AND(F127="Do Not Contact",COUNTIF(I127:L127,"Do Not Use")&lt;&gt;4),"Error: All channels must be Do Not Use",IF(AND(F127="Contact Allowed",Q127=""),"Error: Confirmation date required","OK"))))))))))))))))))))))</f>
        <v/>
      </c>
      <c r="Y127" s="20">
        <f>IF(A127="","",IF(OR(X127&lt;&gt;"OK",W127="Overdue",W127="Due Soon",F127="Temporary Hold",F127="Do Not Contact"),"Yes","No"))</f>
        <v/>
      </c>
    </row>
    <row r="128">
      <c r="A128" s="16" t="n"/>
      <c r="B128" s="17" t="n"/>
      <c r="C128" s="17" t="n"/>
      <c r="D128" s="17" t="n"/>
      <c r="E128" s="16" t="n"/>
      <c r="F128" s="16" t="n"/>
      <c r="G128" s="16" t="n"/>
      <c r="H128" s="16" t="n"/>
      <c r="I128" s="16" t="n"/>
      <c r="J128" s="16" t="n"/>
      <c r="K128" s="16" t="n"/>
      <c r="L128" s="16" t="n"/>
      <c r="M128" s="17" t="n"/>
      <c r="N128" s="16" t="n"/>
      <c r="O128" s="16" t="n"/>
      <c r="P128" s="18" t="n"/>
      <c r="Q128" s="18" t="n"/>
      <c r="R128" s="19">
        <f>IF(A128="","",IF(Q128="","",Q128+'Lists &amp; Settings'!$B$2))</f>
        <v/>
      </c>
      <c r="S128" s="16" t="n"/>
      <c r="T128" s="16" t="n"/>
      <c r="U128" s="17" t="n"/>
      <c r="V128" s="18" t="n"/>
      <c r="W128" s="20">
        <f>IF(A128="","",IF(R128="","Not Scheduled",IF(R128&lt;TODAY(),"Overdue",IF(R128&lt;=TODAY()+'Lists &amp; Settings'!$B$3,"Due Soon","Current"))))</f>
        <v/>
      </c>
      <c r="X128" s="21">
        <f>IF(A128="","",IF(OR(B128="",C128="",E128="",F128="",O128="",P128="",S128="",T128="",V128=""),"Error: Missing required field",IF(COUNTIF($A$5:$A$154,A128)&gt;1,"Error: Duplicate student reference ID",IF(P128&gt;TODAY(),"Error: Future effective date",IF(Q128&gt;TODAY(),"Error: Future confirmation date",IF(V128&gt;TODAY(),"Error: Future update date",IF(AND(M128&lt;&gt;"",N128=""),"Error: Time zone required",IF(AND(F128="Contact Allowed",G128=""),"Error: Preferred channel required",IF(AND(F128&lt;&gt;"Contact Allowed",G128&lt;&gt;""),"Error: Clear preferred channel",IF(AND(F128="Contact Allowed",COUNTIF(I128:L128,"Preferred")&lt;&gt;1),"Error: Exactly one channel must be Preferred",IF(AND(F128&lt;&gt;"Contact Allowed",COUNTIF(I128:L128,"Preferred")&gt;0),"Error: Preferred channel not allowed",IF(AND(G128="Email",I128&lt;&gt;"Preferred"),"Error: Email status mismatch",IF(AND(G128="Text Message",J128&lt;&gt;"Preferred"),"Error: Text status mismatch",IF(AND(G128="Phone Call",K128&lt;&gt;"Preferred"),"Error: Phone status mismatch",IF(AND(G128="Portal Mail",L128&lt;&gt;"Preferred"),"Error: Portal status mismatch",IF(AND(H128&lt;&gt;"",H128=G128),"Error: Backup matches preferred",IF(AND(H128="Email",I128&lt;&gt;"Allowed"),"Error: Email backup is not Allowed",IF(AND(H128="Text Message",J128&lt;&gt;"Allowed"),"Error: Text backup is not Allowed",IF(AND(H128="Phone Call",K128&lt;&gt;"Allowed"),"Error: Phone backup is not Allowed",IF(AND(H128="Portal Mail",L128&lt;&gt;"Allowed"),"Error: Portal backup is not Allowed",IF(AND(F128="Do Not Contact",COUNTIF(I128:L128,"Do Not Use")&lt;&gt;4),"Error: All channels must be Do Not Use",IF(AND(F128="Contact Allowed",Q128=""),"Error: Confirmation date required","OK"))))))))))))))))))))))</f>
        <v/>
      </c>
      <c r="Y128" s="20">
        <f>IF(A128="","",IF(OR(X128&lt;&gt;"OK",W128="Overdue",W128="Due Soon",F128="Temporary Hold",F128="Do Not Contact"),"Yes","No"))</f>
        <v/>
      </c>
    </row>
    <row r="129">
      <c r="A129" s="16" t="n"/>
      <c r="B129" s="17" t="n"/>
      <c r="C129" s="17" t="n"/>
      <c r="D129" s="17" t="n"/>
      <c r="E129" s="16" t="n"/>
      <c r="F129" s="16" t="n"/>
      <c r="G129" s="16" t="n"/>
      <c r="H129" s="16" t="n"/>
      <c r="I129" s="16" t="n"/>
      <c r="J129" s="16" t="n"/>
      <c r="K129" s="16" t="n"/>
      <c r="L129" s="16" t="n"/>
      <c r="M129" s="17" t="n"/>
      <c r="N129" s="16" t="n"/>
      <c r="O129" s="16" t="n"/>
      <c r="P129" s="18" t="n"/>
      <c r="Q129" s="18" t="n"/>
      <c r="R129" s="19">
        <f>IF(A129="","",IF(Q129="","",Q129+'Lists &amp; Settings'!$B$2))</f>
        <v/>
      </c>
      <c r="S129" s="16" t="n"/>
      <c r="T129" s="16" t="n"/>
      <c r="U129" s="17" t="n"/>
      <c r="V129" s="18" t="n"/>
      <c r="W129" s="20">
        <f>IF(A129="","",IF(R129="","Not Scheduled",IF(R129&lt;TODAY(),"Overdue",IF(R129&lt;=TODAY()+'Lists &amp; Settings'!$B$3,"Due Soon","Current"))))</f>
        <v/>
      </c>
      <c r="X129" s="21">
        <f>IF(A129="","",IF(OR(B129="",C129="",E129="",F129="",O129="",P129="",S129="",T129="",V129=""),"Error: Missing required field",IF(COUNTIF($A$5:$A$154,A129)&gt;1,"Error: Duplicate student reference ID",IF(P129&gt;TODAY(),"Error: Future effective date",IF(Q129&gt;TODAY(),"Error: Future confirmation date",IF(V129&gt;TODAY(),"Error: Future update date",IF(AND(M129&lt;&gt;"",N129=""),"Error: Time zone required",IF(AND(F129="Contact Allowed",G129=""),"Error: Preferred channel required",IF(AND(F129&lt;&gt;"Contact Allowed",G129&lt;&gt;""),"Error: Clear preferred channel",IF(AND(F129="Contact Allowed",COUNTIF(I129:L129,"Preferred")&lt;&gt;1),"Error: Exactly one channel must be Preferred",IF(AND(F129&lt;&gt;"Contact Allowed",COUNTIF(I129:L129,"Preferred")&gt;0),"Error: Preferred channel not allowed",IF(AND(G129="Email",I129&lt;&gt;"Preferred"),"Error: Email status mismatch",IF(AND(G129="Text Message",J129&lt;&gt;"Preferred"),"Error: Text status mismatch",IF(AND(G129="Phone Call",K129&lt;&gt;"Preferred"),"Error: Phone status mismatch",IF(AND(G129="Portal Mail",L129&lt;&gt;"Preferred"),"Error: Portal status mismatch",IF(AND(H129&lt;&gt;"",H129=G129),"Error: Backup matches preferred",IF(AND(H129="Email",I129&lt;&gt;"Allowed"),"Error: Email backup is not Allowed",IF(AND(H129="Text Message",J129&lt;&gt;"Allowed"),"Error: Text backup is not Allowed",IF(AND(H129="Phone Call",K129&lt;&gt;"Allowed"),"Error: Phone backup is not Allowed",IF(AND(H129="Portal Mail",L129&lt;&gt;"Allowed"),"Error: Portal backup is not Allowed",IF(AND(F129="Do Not Contact",COUNTIF(I129:L129,"Do Not Use")&lt;&gt;4),"Error: All channels must be Do Not Use",IF(AND(F129="Contact Allowed",Q129=""),"Error: Confirmation date required","OK"))))))))))))))))))))))</f>
        <v/>
      </c>
      <c r="Y129" s="20">
        <f>IF(A129="","",IF(OR(X129&lt;&gt;"OK",W129="Overdue",W129="Due Soon",F129="Temporary Hold",F129="Do Not Contact"),"Yes","No"))</f>
        <v/>
      </c>
    </row>
    <row r="130">
      <c r="A130" s="16" t="n"/>
      <c r="B130" s="17" t="n"/>
      <c r="C130" s="17" t="n"/>
      <c r="D130" s="17" t="n"/>
      <c r="E130" s="16" t="n"/>
      <c r="F130" s="16" t="n"/>
      <c r="G130" s="16" t="n"/>
      <c r="H130" s="16" t="n"/>
      <c r="I130" s="16" t="n"/>
      <c r="J130" s="16" t="n"/>
      <c r="K130" s="16" t="n"/>
      <c r="L130" s="16" t="n"/>
      <c r="M130" s="17" t="n"/>
      <c r="N130" s="16" t="n"/>
      <c r="O130" s="16" t="n"/>
      <c r="P130" s="18" t="n"/>
      <c r="Q130" s="18" t="n"/>
      <c r="R130" s="19">
        <f>IF(A130="","",IF(Q130="","",Q130+'Lists &amp; Settings'!$B$2))</f>
        <v/>
      </c>
      <c r="S130" s="16" t="n"/>
      <c r="T130" s="16" t="n"/>
      <c r="U130" s="17" t="n"/>
      <c r="V130" s="18" t="n"/>
      <c r="W130" s="20">
        <f>IF(A130="","",IF(R130="","Not Scheduled",IF(R130&lt;TODAY(),"Overdue",IF(R130&lt;=TODAY()+'Lists &amp; Settings'!$B$3,"Due Soon","Current"))))</f>
        <v/>
      </c>
      <c r="X130" s="21">
        <f>IF(A130="","",IF(OR(B130="",C130="",E130="",F130="",O130="",P130="",S130="",T130="",V130=""),"Error: Missing required field",IF(COUNTIF($A$5:$A$154,A130)&gt;1,"Error: Duplicate student reference ID",IF(P130&gt;TODAY(),"Error: Future effective date",IF(Q130&gt;TODAY(),"Error: Future confirmation date",IF(V130&gt;TODAY(),"Error: Future update date",IF(AND(M130&lt;&gt;"",N130=""),"Error: Time zone required",IF(AND(F130="Contact Allowed",G130=""),"Error: Preferred channel required",IF(AND(F130&lt;&gt;"Contact Allowed",G130&lt;&gt;""),"Error: Clear preferred channel",IF(AND(F130="Contact Allowed",COUNTIF(I130:L130,"Preferred")&lt;&gt;1),"Error: Exactly one channel must be Preferred",IF(AND(F130&lt;&gt;"Contact Allowed",COUNTIF(I130:L130,"Preferred")&gt;0),"Error: Preferred channel not allowed",IF(AND(G130="Email",I130&lt;&gt;"Preferred"),"Error: Email status mismatch",IF(AND(G130="Text Message",J130&lt;&gt;"Preferred"),"Error: Text status mismatch",IF(AND(G130="Phone Call",K130&lt;&gt;"Preferred"),"Error: Phone status mismatch",IF(AND(G130="Portal Mail",L130&lt;&gt;"Preferred"),"Error: Portal status mismatch",IF(AND(H130&lt;&gt;"",H130=G130),"Error: Backup matches preferred",IF(AND(H130="Email",I130&lt;&gt;"Allowed"),"Error: Email backup is not Allowed",IF(AND(H130="Text Message",J130&lt;&gt;"Allowed"),"Error: Text backup is not Allowed",IF(AND(H130="Phone Call",K130&lt;&gt;"Allowed"),"Error: Phone backup is not Allowed",IF(AND(H130="Portal Mail",L130&lt;&gt;"Allowed"),"Error: Portal backup is not Allowed",IF(AND(F130="Do Not Contact",COUNTIF(I130:L130,"Do Not Use")&lt;&gt;4),"Error: All channels must be Do Not Use",IF(AND(F130="Contact Allowed",Q130=""),"Error: Confirmation date required","OK"))))))))))))))))))))))</f>
        <v/>
      </c>
      <c r="Y130" s="20">
        <f>IF(A130="","",IF(OR(X130&lt;&gt;"OK",W130="Overdue",W130="Due Soon",F130="Temporary Hold",F130="Do Not Contact"),"Yes","No"))</f>
        <v/>
      </c>
    </row>
    <row r="131">
      <c r="A131" s="16" t="n"/>
      <c r="B131" s="17" t="n"/>
      <c r="C131" s="17" t="n"/>
      <c r="D131" s="17" t="n"/>
      <c r="E131" s="16" t="n"/>
      <c r="F131" s="16" t="n"/>
      <c r="G131" s="16" t="n"/>
      <c r="H131" s="16" t="n"/>
      <c r="I131" s="16" t="n"/>
      <c r="J131" s="16" t="n"/>
      <c r="K131" s="16" t="n"/>
      <c r="L131" s="16" t="n"/>
      <c r="M131" s="17" t="n"/>
      <c r="N131" s="16" t="n"/>
      <c r="O131" s="16" t="n"/>
      <c r="P131" s="18" t="n"/>
      <c r="Q131" s="18" t="n"/>
      <c r="R131" s="19">
        <f>IF(A131="","",IF(Q131="","",Q131+'Lists &amp; Settings'!$B$2))</f>
        <v/>
      </c>
      <c r="S131" s="16" t="n"/>
      <c r="T131" s="16" t="n"/>
      <c r="U131" s="17" t="n"/>
      <c r="V131" s="18" t="n"/>
      <c r="W131" s="20">
        <f>IF(A131="","",IF(R131="","Not Scheduled",IF(R131&lt;TODAY(),"Overdue",IF(R131&lt;=TODAY()+'Lists &amp; Settings'!$B$3,"Due Soon","Current"))))</f>
        <v/>
      </c>
      <c r="X131" s="21">
        <f>IF(A131="","",IF(OR(B131="",C131="",E131="",F131="",O131="",P131="",S131="",T131="",V131=""),"Error: Missing required field",IF(COUNTIF($A$5:$A$154,A131)&gt;1,"Error: Duplicate student reference ID",IF(P131&gt;TODAY(),"Error: Future effective date",IF(Q131&gt;TODAY(),"Error: Future confirmation date",IF(V131&gt;TODAY(),"Error: Future update date",IF(AND(M131&lt;&gt;"",N131=""),"Error: Time zone required",IF(AND(F131="Contact Allowed",G131=""),"Error: Preferred channel required",IF(AND(F131&lt;&gt;"Contact Allowed",G131&lt;&gt;""),"Error: Clear preferred channel",IF(AND(F131="Contact Allowed",COUNTIF(I131:L131,"Preferred")&lt;&gt;1),"Error: Exactly one channel must be Preferred",IF(AND(F131&lt;&gt;"Contact Allowed",COUNTIF(I131:L131,"Preferred")&gt;0),"Error: Preferred channel not allowed",IF(AND(G131="Email",I131&lt;&gt;"Preferred"),"Error: Email status mismatch",IF(AND(G131="Text Message",J131&lt;&gt;"Preferred"),"Error: Text status mismatch",IF(AND(G131="Phone Call",K131&lt;&gt;"Preferred"),"Error: Phone status mismatch",IF(AND(G131="Portal Mail",L131&lt;&gt;"Preferred"),"Error: Portal status mismatch",IF(AND(H131&lt;&gt;"",H131=G131),"Error: Backup matches preferred",IF(AND(H131="Email",I131&lt;&gt;"Allowed"),"Error: Email backup is not Allowed",IF(AND(H131="Text Message",J131&lt;&gt;"Allowed"),"Error: Text backup is not Allowed",IF(AND(H131="Phone Call",K131&lt;&gt;"Allowed"),"Error: Phone backup is not Allowed",IF(AND(H131="Portal Mail",L131&lt;&gt;"Allowed"),"Error: Portal backup is not Allowed",IF(AND(F131="Do Not Contact",COUNTIF(I131:L131,"Do Not Use")&lt;&gt;4),"Error: All channels must be Do Not Use",IF(AND(F131="Contact Allowed",Q131=""),"Error: Confirmation date required","OK"))))))))))))))))))))))</f>
        <v/>
      </c>
      <c r="Y131" s="20">
        <f>IF(A131="","",IF(OR(X131&lt;&gt;"OK",W131="Overdue",W131="Due Soon",F131="Temporary Hold",F131="Do Not Contact"),"Yes","No"))</f>
        <v/>
      </c>
    </row>
    <row r="132">
      <c r="A132" s="16" t="n"/>
      <c r="B132" s="17" t="n"/>
      <c r="C132" s="17" t="n"/>
      <c r="D132" s="17" t="n"/>
      <c r="E132" s="16" t="n"/>
      <c r="F132" s="16" t="n"/>
      <c r="G132" s="16" t="n"/>
      <c r="H132" s="16" t="n"/>
      <c r="I132" s="16" t="n"/>
      <c r="J132" s="16" t="n"/>
      <c r="K132" s="16" t="n"/>
      <c r="L132" s="16" t="n"/>
      <c r="M132" s="17" t="n"/>
      <c r="N132" s="16" t="n"/>
      <c r="O132" s="16" t="n"/>
      <c r="P132" s="18" t="n"/>
      <c r="Q132" s="18" t="n"/>
      <c r="R132" s="19">
        <f>IF(A132="","",IF(Q132="","",Q132+'Lists &amp; Settings'!$B$2))</f>
        <v/>
      </c>
      <c r="S132" s="16" t="n"/>
      <c r="T132" s="16" t="n"/>
      <c r="U132" s="17" t="n"/>
      <c r="V132" s="18" t="n"/>
      <c r="W132" s="20">
        <f>IF(A132="","",IF(R132="","Not Scheduled",IF(R132&lt;TODAY(),"Overdue",IF(R132&lt;=TODAY()+'Lists &amp; Settings'!$B$3,"Due Soon","Current"))))</f>
        <v/>
      </c>
      <c r="X132" s="21">
        <f>IF(A132="","",IF(OR(B132="",C132="",E132="",F132="",O132="",P132="",S132="",T132="",V132=""),"Error: Missing required field",IF(COUNTIF($A$5:$A$154,A132)&gt;1,"Error: Duplicate student reference ID",IF(P132&gt;TODAY(),"Error: Future effective date",IF(Q132&gt;TODAY(),"Error: Future confirmation date",IF(V132&gt;TODAY(),"Error: Future update date",IF(AND(M132&lt;&gt;"",N132=""),"Error: Time zone required",IF(AND(F132="Contact Allowed",G132=""),"Error: Preferred channel required",IF(AND(F132&lt;&gt;"Contact Allowed",G132&lt;&gt;""),"Error: Clear preferred channel",IF(AND(F132="Contact Allowed",COUNTIF(I132:L132,"Preferred")&lt;&gt;1),"Error: Exactly one channel must be Preferred",IF(AND(F132&lt;&gt;"Contact Allowed",COUNTIF(I132:L132,"Preferred")&gt;0),"Error: Preferred channel not allowed",IF(AND(G132="Email",I132&lt;&gt;"Preferred"),"Error: Email status mismatch",IF(AND(G132="Text Message",J132&lt;&gt;"Preferred"),"Error: Text status mismatch",IF(AND(G132="Phone Call",K132&lt;&gt;"Preferred"),"Error: Phone status mismatch",IF(AND(G132="Portal Mail",L132&lt;&gt;"Preferred"),"Error: Portal status mismatch",IF(AND(H132&lt;&gt;"",H132=G132),"Error: Backup matches preferred",IF(AND(H132="Email",I132&lt;&gt;"Allowed"),"Error: Email backup is not Allowed",IF(AND(H132="Text Message",J132&lt;&gt;"Allowed"),"Error: Text backup is not Allowed",IF(AND(H132="Phone Call",K132&lt;&gt;"Allowed"),"Error: Phone backup is not Allowed",IF(AND(H132="Portal Mail",L132&lt;&gt;"Allowed"),"Error: Portal backup is not Allowed",IF(AND(F132="Do Not Contact",COUNTIF(I132:L132,"Do Not Use")&lt;&gt;4),"Error: All channels must be Do Not Use",IF(AND(F132="Contact Allowed",Q132=""),"Error: Confirmation date required","OK"))))))))))))))))))))))</f>
        <v/>
      </c>
      <c r="Y132" s="20">
        <f>IF(A132="","",IF(OR(X132&lt;&gt;"OK",W132="Overdue",W132="Due Soon",F132="Temporary Hold",F132="Do Not Contact"),"Yes","No"))</f>
        <v/>
      </c>
    </row>
    <row r="133">
      <c r="A133" s="16" t="n"/>
      <c r="B133" s="17" t="n"/>
      <c r="C133" s="17" t="n"/>
      <c r="D133" s="17" t="n"/>
      <c r="E133" s="16" t="n"/>
      <c r="F133" s="16" t="n"/>
      <c r="G133" s="16" t="n"/>
      <c r="H133" s="16" t="n"/>
      <c r="I133" s="16" t="n"/>
      <c r="J133" s="16" t="n"/>
      <c r="K133" s="16" t="n"/>
      <c r="L133" s="16" t="n"/>
      <c r="M133" s="17" t="n"/>
      <c r="N133" s="16" t="n"/>
      <c r="O133" s="16" t="n"/>
      <c r="P133" s="18" t="n"/>
      <c r="Q133" s="18" t="n"/>
      <c r="R133" s="19">
        <f>IF(A133="","",IF(Q133="","",Q133+'Lists &amp; Settings'!$B$2))</f>
        <v/>
      </c>
      <c r="S133" s="16" t="n"/>
      <c r="T133" s="16" t="n"/>
      <c r="U133" s="17" t="n"/>
      <c r="V133" s="18" t="n"/>
      <c r="W133" s="20">
        <f>IF(A133="","",IF(R133="","Not Scheduled",IF(R133&lt;TODAY(),"Overdue",IF(R133&lt;=TODAY()+'Lists &amp; Settings'!$B$3,"Due Soon","Current"))))</f>
        <v/>
      </c>
      <c r="X133" s="21">
        <f>IF(A133="","",IF(OR(B133="",C133="",E133="",F133="",O133="",P133="",S133="",T133="",V133=""),"Error: Missing required field",IF(COUNTIF($A$5:$A$154,A133)&gt;1,"Error: Duplicate student reference ID",IF(P133&gt;TODAY(),"Error: Future effective date",IF(Q133&gt;TODAY(),"Error: Future confirmation date",IF(V133&gt;TODAY(),"Error: Future update date",IF(AND(M133&lt;&gt;"",N133=""),"Error: Time zone required",IF(AND(F133="Contact Allowed",G133=""),"Error: Preferred channel required",IF(AND(F133&lt;&gt;"Contact Allowed",G133&lt;&gt;""),"Error: Clear preferred channel",IF(AND(F133="Contact Allowed",COUNTIF(I133:L133,"Preferred")&lt;&gt;1),"Error: Exactly one channel must be Preferred",IF(AND(F133&lt;&gt;"Contact Allowed",COUNTIF(I133:L133,"Preferred")&gt;0),"Error: Preferred channel not allowed",IF(AND(G133="Email",I133&lt;&gt;"Preferred"),"Error: Email status mismatch",IF(AND(G133="Text Message",J133&lt;&gt;"Preferred"),"Error: Text status mismatch",IF(AND(G133="Phone Call",K133&lt;&gt;"Preferred"),"Error: Phone status mismatch",IF(AND(G133="Portal Mail",L133&lt;&gt;"Preferred"),"Error: Portal status mismatch",IF(AND(H133&lt;&gt;"",H133=G133),"Error: Backup matches preferred",IF(AND(H133="Email",I133&lt;&gt;"Allowed"),"Error: Email backup is not Allowed",IF(AND(H133="Text Message",J133&lt;&gt;"Allowed"),"Error: Text backup is not Allowed",IF(AND(H133="Phone Call",K133&lt;&gt;"Allowed"),"Error: Phone backup is not Allowed",IF(AND(H133="Portal Mail",L133&lt;&gt;"Allowed"),"Error: Portal backup is not Allowed",IF(AND(F133="Do Not Contact",COUNTIF(I133:L133,"Do Not Use")&lt;&gt;4),"Error: All channels must be Do Not Use",IF(AND(F133="Contact Allowed",Q133=""),"Error: Confirmation date required","OK"))))))))))))))))))))))</f>
        <v/>
      </c>
      <c r="Y133" s="20">
        <f>IF(A133="","",IF(OR(X133&lt;&gt;"OK",W133="Overdue",W133="Due Soon",F133="Temporary Hold",F133="Do Not Contact"),"Yes","No"))</f>
        <v/>
      </c>
    </row>
    <row r="134">
      <c r="A134" s="16" t="n"/>
      <c r="B134" s="17" t="n"/>
      <c r="C134" s="17" t="n"/>
      <c r="D134" s="17" t="n"/>
      <c r="E134" s="16" t="n"/>
      <c r="F134" s="16" t="n"/>
      <c r="G134" s="16" t="n"/>
      <c r="H134" s="16" t="n"/>
      <c r="I134" s="16" t="n"/>
      <c r="J134" s="16" t="n"/>
      <c r="K134" s="16" t="n"/>
      <c r="L134" s="16" t="n"/>
      <c r="M134" s="17" t="n"/>
      <c r="N134" s="16" t="n"/>
      <c r="O134" s="16" t="n"/>
      <c r="P134" s="18" t="n"/>
      <c r="Q134" s="18" t="n"/>
      <c r="R134" s="19">
        <f>IF(A134="","",IF(Q134="","",Q134+'Lists &amp; Settings'!$B$2))</f>
        <v/>
      </c>
      <c r="S134" s="16" t="n"/>
      <c r="T134" s="16" t="n"/>
      <c r="U134" s="17" t="n"/>
      <c r="V134" s="18" t="n"/>
      <c r="W134" s="20">
        <f>IF(A134="","",IF(R134="","Not Scheduled",IF(R134&lt;TODAY(),"Overdue",IF(R134&lt;=TODAY()+'Lists &amp; Settings'!$B$3,"Due Soon","Current"))))</f>
        <v/>
      </c>
      <c r="X134" s="21">
        <f>IF(A134="","",IF(OR(B134="",C134="",E134="",F134="",O134="",P134="",S134="",T134="",V134=""),"Error: Missing required field",IF(COUNTIF($A$5:$A$154,A134)&gt;1,"Error: Duplicate student reference ID",IF(P134&gt;TODAY(),"Error: Future effective date",IF(Q134&gt;TODAY(),"Error: Future confirmation date",IF(V134&gt;TODAY(),"Error: Future update date",IF(AND(M134&lt;&gt;"",N134=""),"Error: Time zone required",IF(AND(F134="Contact Allowed",G134=""),"Error: Preferred channel required",IF(AND(F134&lt;&gt;"Contact Allowed",G134&lt;&gt;""),"Error: Clear preferred channel",IF(AND(F134="Contact Allowed",COUNTIF(I134:L134,"Preferred")&lt;&gt;1),"Error: Exactly one channel must be Preferred",IF(AND(F134&lt;&gt;"Contact Allowed",COUNTIF(I134:L134,"Preferred")&gt;0),"Error: Preferred channel not allowed",IF(AND(G134="Email",I134&lt;&gt;"Preferred"),"Error: Email status mismatch",IF(AND(G134="Text Message",J134&lt;&gt;"Preferred"),"Error: Text status mismatch",IF(AND(G134="Phone Call",K134&lt;&gt;"Preferred"),"Error: Phone status mismatch",IF(AND(G134="Portal Mail",L134&lt;&gt;"Preferred"),"Error: Portal status mismatch",IF(AND(H134&lt;&gt;"",H134=G134),"Error: Backup matches preferred",IF(AND(H134="Email",I134&lt;&gt;"Allowed"),"Error: Email backup is not Allowed",IF(AND(H134="Text Message",J134&lt;&gt;"Allowed"),"Error: Text backup is not Allowed",IF(AND(H134="Phone Call",K134&lt;&gt;"Allowed"),"Error: Phone backup is not Allowed",IF(AND(H134="Portal Mail",L134&lt;&gt;"Allowed"),"Error: Portal backup is not Allowed",IF(AND(F134="Do Not Contact",COUNTIF(I134:L134,"Do Not Use")&lt;&gt;4),"Error: All channels must be Do Not Use",IF(AND(F134="Contact Allowed",Q134=""),"Error: Confirmation date required","OK"))))))))))))))))))))))</f>
        <v/>
      </c>
      <c r="Y134" s="20">
        <f>IF(A134="","",IF(OR(X134&lt;&gt;"OK",W134="Overdue",W134="Due Soon",F134="Temporary Hold",F134="Do Not Contact"),"Yes","No"))</f>
        <v/>
      </c>
    </row>
    <row r="135">
      <c r="A135" s="16" t="n"/>
      <c r="B135" s="17" t="n"/>
      <c r="C135" s="17" t="n"/>
      <c r="D135" s="17" t="n"/>
      <c r="E135" s="16" t="n"/>
      <c r="F135" s="16" t="n"/>
      <c r="G135" s="16" t="n"/>
      <c r="H135" s="16" t="n"/>
      <c r="I135" s="16" t="n"/>
      <c r="J135" s="16" t="n"/>
      <c r="K135" s="16" t="n"/>
      <c r="L135" s="16" t="n"/>
      <c r="M135" s="17" t="n"/>
      <c r="N135" s="16" t="n"/>
      <c r="O135" s="16" t="n"/>
      <c r="P135" s="18" t="n"/>
      <c r="Q135" s="18" t="n"/>
      <c r="R135" s="19">
        <f>IF(A135="","",IF(Q135="","",Q135+'Lists &amp; Settings'!$B$2))</f>
        <v/>
      </c>
      <c r="S135" s="16" t="n"/>
      <c r="T135" s="16" t="n"/>
      <c r="U135" s="17" t="n"/>
      <c r="V135" s="18" t="n"/>
      <c r="W135" s="20">
        <f>IF(A135="","",IF(R135="","Not Scheduled",IF(R135&lt;TODAY(),"Overdue",IF(R135&lt;=TODAY()+'Lists &amp; Settings'!$B$3,"Due Soon","Current"))))</f>
        <v/>
      </c>
      <c r="X135" s="21">
        <f>IF(A135="","",IF(OR(B135="",C135="",E135="",F135="",O135="",P135="",S135="",T135="",V135=""),"Error: Missing required field",IF(COUNTIF($A$5:$A$154,A135)&gt;1,"Error: Duplicate student reference ID",IF(P135&gt;TODAY(),"Error: Future effective date",IF(Q135&gt;TODAY(),"Error: Future confirmation date",IF(V135&gt;TODAY(),"Error: Future update date",IF(AND(M135&lt;&gt;"",N135=""),"Error: Time zone required",IF(AND(F135="Contact Allowed",G135=""),"Error: Preferred channel required",IF(AND(F135&lt;&gt;"Contact Allowed",G135&lt;&gt;""),"Error: Clear preferred channel",IF(AND(F135="Contact Allowed",COUNTIF(I135:L135,"Preferred")&lt;&gt;1),"Error: Exactly one channel must be Preferred",IF(AND(F135&lt;&gt;"Contact Allowed",COUNTIF(I135:L135,"Preferred")&gt;0),"Error: Preferred channel not allowed",IF(AND(G135="Email",I135&lt;&gt;"Preferred"),"Error: Email status mismatch",IF(AND(G135="Text Message",J135&lt;&gt;"Preferred"),"Error: Text status mismatch",IF(AND(G135="Phone Call",K135&lt;&gt;"Preferred"),"Error: Phone status mismatch",IF(AND(G135="Portal Mail",L135&lt;&gt;"Preferred"),"Error: Portal status mismatch",IF(AND(H135&lt;&gt;"",H135=G135),"Error: Backup matches preferred",IF(AND(H135="Email",I135&lt;&gt;"Allowed"),"Error: Email backup is not Allowed",IF(AND(H135="Text Message",J135&lt;&gt;"Allowed"),"Error: Text backup is not Allowed",IF(AND(H135="Phone Call",K135&lt;&gt;"Allowed"),"Error: Phone backup is not Allowed",IF(AND(H135="Portal Mail",L135&lt;&gt;"Allowed"),"Error: Portal backup is not Allowed",IF(AND(F135="Do Not Contact",COUNTIF(I135:L135,"Do Not Use")&lt;&gt;4),"Error: All channels must be Do Not Use",IF(AND(F135="Contact Allowed",Q135=""),"Error: Confirmation date required","OK"))))))))))))))))))))))</f>
        <v/>
      </c>
      <c r="Y135" s="20">
        <f>IF(A135="","",IF(OR(X135&lt;&gt;"OK",W135="Overdue",W135="Due Soon",F135="Temporary Hold",F135="Do Not Contact"),"Yes","No"))</f>
        <v/>
      </c>
    </row>
    <row r="136">
      <c r="A136" s="16" t="n"/>
      <c r="B136" s="17" t="n"/>
      <c r="C136" s="17" t="n"/>
      <c r="D136" s="17" t="n"/>
      <c r="E136" s="16" t="n"/>
      <c r="F136" s="16" t="n"/>
      <c r="G136" s="16" t="n"/>
      <c r="H136" s="16" t="n"/>
      <c r="I136" s="16" t="n"/>
      <c r="J136" s="16" t="n"/>
      <c r="K136" s="16" t="n"/>
      <c r="L136" s="16" t="n"/>
      <c r="M136" s="17" t="n"/>
      <c r="N136" s="16" t="n"/>
      <c r="O136" s="16" t="n"/>
      <c r="P136" s="18" t="n"/>
      <c r="Q136" s="18" t="n"/>
      <c r="R136" s="19">
        <f>IF(A136="","",IF(Q136="","",Q136+'Lists &amp; Settings'!$B$2))</f>
        <v/>
      </c>
      <c r="S136" s="16" t="n"/>
      <c r="T136" s="16" t="n"/>
      <c r="U136" s="17" t="n"/>
      <c r="V136" s="18" t="n"/>
      <c r="W136" s="20">
        <f>IF(A136="","",IF(R136="","Not Scheduled",IF(R136&lt;TODAY(),"Overdue",IF(R136&lt;=TODAY()+'Lists &amp; Settings'!$B$3,"Due Soon","Current"))))</f>
        <v/>
      </c>
      <c r="X136" s="21">
        <f>IF(A136="","",IF(OR(B136="",C136="",E136="",F136="",O136="",P136="",S136="",T136="",V136=""),"Error: Missing required field",IF(COUNTIF($A$5:$A$154,A136)&gt;1,"Error: Duplicate student reference ID",IF(P136&gt;TODAY(),"Error: Future effective date",IF(Q136&gt;TODAY(),"Error: Future confirmation date",IF(V136&gt;TODAY(),"Error: Future update date",IF(AND(M136&lt;&gt;"",N136=""),"Error: Time zone required",IF(AND(F136="Contact Allowed",G136=""),"Error: Preferred channel required",IF(AND(F136&lt;&gt;"Contact Allowed",G136&lt;&gt;""),"Error: Clear preferred channel",IF(AND(F136="Contact Allowed",COUNTIF(I136:L136,"Preferred")&lt;&gt;1),"Error: Exactly one channel must be Preferred",IF(AND(F136&lt;&gt;"Contact Allowed",COUNTIF(I136:L136,"Preferred")&gt;0),"Error: Preferred channel not allowed",IF(AND(G136="Email",I136&lt;&gt;"Preferred"),"Error: Email status mismatch",IF(AND(G136="Text Message",J136&lt;&gt;"Preferred"),"Error: Text status mismatch",IF(AND(G136="Phone Call",K136&lt;&gt;"Preferred"),"Error: Phone status mismatch",IF(AND(G136="Portal Mail",L136&lt;&gt;"Preferred"),"Error: Portal status mismatch",IF(AND(H136&lt;&gt;"",H136=G136),"Error: Backup matches preferred",IF(AND(H136="Email",I136&lt;&gt;"Allowed"),"Error: Email backup is not Allowed",IF(AND(H136="Text Message",J136&lt;&gt;"Allowed"),"Error: Text backup is not Allowed",IF(AND(H136="Phone Call",K136&lt;&gt;"Allowed"),"Error: Phone backup is not Allowed",IF(AND(H136="Portal Mail",L136&lt;&gt;"Allowed"),"Error: Portal backup is not Allowed",IF(AND(F136="Do Not Contact",COUNTIF(I136:L136,"Do Not Use")&lt;&gt;4),"Error: All channels must be Do Not Use",IF(AND(F136="Contact Allowed",Q136=""),"Error: Confirmation date required","OK"))))))))))))))))))))))</f>
        <v/>
      </c>
      <c r="Y136" s="20">
        <f>IF(A136="","",IF(OR(X136&lt;&gt;"OK",W136="Overdue",W136="Due Soon",F136="Temporary Hold",F136="Do Not Contact"),"Yes","No"))</f>
        <v/>
      </c>
    </row>
    <row r="137">
      <c r="A137" s="16" t="n"/>
      <c r="B137" s="17" t="n"/>
      <c r="C137" s="17" t="n"/>
      <c r="D137" s="17" t="n"/>
      <c r="E137" s="16" t="n"/>
      <c r="F137" s="16" t="n"/>
      <c r="G137" s="16" t="n"/>
      <c r="H137" s="16" t="n"/>
      <c r="I137" s="16" t="n"/>
      <c r="J137" s="16" t="n"/>
      <c r="K137" s="16" t="n"/>
      <c r="L137" s="16" t="n"/>
      <c r="M137" s="17" t="n"/>
      <c r="N137" s="16" t="n"/>
      <c r="O137" s="16" t="n"/>
      <c r="P137" s="18" t="n"/>
      <c r="Q137" s="18" t="n"/>
      <c r="R137" s="19">
        <f>IF(A137="","",IF(Q137="","",Q137+'Lists &amp; Settings'!$B$2))</f>
        <v/>
      </c>
      <c r="S137" s="16" t="n"/>
      <c r="T137" s="16" t="n"/>
      <c r="U137" s="17" t="n"/>
      <c r="V137" s="18" t="n"/>
      <c r="W137" s="20">
        <f>IF(A137="","",IF(R137="","Not Scheduled",IF(R137&lt;TODAY(),"Overdue",IF(R137&lt;=TODAY()+'Lists &amp; Settings'!$B$3,"Due Soon","Current"))))</f>
        <v/>
      </c>
      <c r="X137" s="21">
        <f>IF(A137="","",IF(OR(B137="",C137="",E137="",F137="",O137="",P137="",S137="",T137="",V137=""),"Error: Missing required field",IF(COUNTIF($A$5:$A$154,A137)&gt;1,"Error: Duplicate student reference ID",IF(P137&gt;TODAY(),"Error: Future effective date",IF(Q137&gt;TODAY(),"Error: Future confirmation date",IF(V137&gt;TODAY(),"Error: Future update date",IF(AND(M137&lt;&gt;"",N137=""),"Error: Time zone required",IF(AND(F137="Contact Allowed",G137=""),"Error: Preferred channel required",IF(AND(F137&lt;&gt;"Contact Allowed",G137&lt;&gt;""),"Error: Clear preferred channel",IF(AND(F137="Contact Allowed",COUNTIF(I137:L137,"Preferred")&lt;&gt;1),"Error: Exactly one channel must be Preferred",IF(AND(F137&lt;&gt;"Contact Allowed",COUNTIF(I137:L137,"Preferred")&gt;0),"Error: Preferred channel not allowed",IF(AND(G137="Email",I137&lt;&gt;"Preferred"),"Error: Email status mismatch",IF(AND(G137="Text Message",J137&lt;&gt;"Preferred"),"Error: Text status mismatch",IF(AND(G137="Phone Call",K137&lt;&gt;"Preferred"),"Error: Phone status mismatch",IF(AND(G137="Portal Mail",L137&lt;&gt;"Preferred"),"Error: Portal status mismatch",IF(AND(H137&lt;&gt;"",H137=G137),"Error: Backup matches preferred",IF(AND(H137="Email",I137&lt;&gt;"Allowed"),"Error: Email backup is not Allowed",IF(AND(H137="Text Message",J137&lt;&gt;"Allowed"),"Error: Text backup is not Allowed",IF(AND(H137="Phone Call",K137&lt;&gt;"Allowed"),"Error: Phone backup is not Allowed",IF(AND(H137="Portal Mail",L137&lt;&gt;"Allowed"),"Error: Portal backup is not Allowed",IF(AND(F137="Do Not Contact",COUNTIF(I137:L137,"Do Not Use")&lt;&gt;4),"Error: All channels must be Do Not Use",IF(AND(F137="Contact Allowed",Q137=""),"Error: Confirmation date required","OK"))))))))))))))))))))))</f>
        <v/>
      </c>
      <c r="Y137" s="20">
        <f>IF(A137="","",IF(OR(X137&lt;&gt;"OK",W137="Overdue",W137="Due Soon",F137="Temporary Hold",F137="Do Not Contact"),"Yes","No"))</f>
        <v/>
      </c>
    </row>
    <row r="138">
      <c r="A138" s="16" t="n"/>
      <c r="B138" s="17" t="n"/>
      <c r="C138" s="17" t="n"/>
      <c r="D138" s="17" t="n"/>
      <c r="E138" s="16" t="n"/>
      <c r="F138" s="16" t="n"/>
      <c r="G138" s="16" t="n"/>
      <c r="H138" s="16" t="n"/>
      <c r="I138" s="16" t="n"/>
      <c r="J138" s="16" t="n"/>
      <c r="K138" s="16" t="n"/>
      <c r="L138" s="16" t="n"/>
      <c r="M138" s="17" t="n"/>
      <c r="N138" s="16" t="n"/>
      <c r="O138" s="16" t="n"/>
      <c r="P138" s="18" t="n"/>
      <c r="Q138" s="18" t="n"/>
      <c r="R138" s="19">
        <f>IF(A138="","",IF(Q138="","",Q138+'Lists &amp; Settings'!$B$2))</f>
        <v/>
      </c>
      <c r="S138" s="16" t="n"/>
      <c r="T138" s="16" t="n"/>
      <c r="U138" s="17" t="n"/>
      <c r="V138" s="18" t="n"/>
      <c r="W138" s="20">
        <f>IF(A138="","",IF(R138="","Not Scheduled",IF(R138&lt;TODAY(),"Overdue",IF(R138&lt;=TODAY()+'Lists &amp; Settings'!$B$3,"Due Soon","Current"))))</f>
        <v/>
      </c>
      <c r="X138" s="21">
        <f>IF(A138="","",IF(OR(B138="",C138="",E138="",F138="",O138="",P138="",S138="",T138="",V138=""),"Error: Missing required field",IF(COUNTIF($A$5:$A$154,A138)&gt;1,"Error: Duplicate student reference ID",IF(P138&gt;TODAY(),"Error: Future effective date",IF(Q138&gt;TODAY(),"Error: Future confirmation date",IF(V138&gt;TODAY(),"Error: Future update date",IF(AND(M138&lt;&gt;"",N138=""),"Error: Time zone required",IF(AND(F138="Contact Allowed",G138=""),"Error: Preferred channel required",IF(AND(F138&lt;&gt;"Contact Allowed",G138&lt;&gt;""),"Error: Clear preferred channel",IF(AND(F138="Contact Allowed",COUNTIF(I138:L138,"Preferred")&lt;&gt;1),"Error: Exactly one channel must be Preferred",IF(AND(F138&lt;&gt;"Contact Allowed",COUNTIF(I138:L138,"Preferred")&gt;0),"Error: Preferred channel not allowed",IF(AND(G138="Email",I138&lt;&gt;"Preferred"),"Error: Email status mismatch",IF(AND(G138="Text Message",J138&lt;&gt;"Preferred"),"Error: Text status mismatch",IF(AND(G138="Phone Call",K138&lt;&gt;"Preferred"),"Error: Phone status mismatch",IF(AND(G138="Portal Mail",L138&lt;&gt;"Preferred"),"Error: Portal status mismatch",IF(AND(H138&lt;&gt;"",H138=G138),"Error: Backup matches preferred",IF(AND(H138="Email",I138&lt;&gt;"Allowed"),"Error: Email backup is not Allowed",IF(AND(H138="Text Message",J138&lt;&gt;"Allowed"),"Error: Text backup is not Allowed",IF(AND(H138="Phone Call",K138&lt;&gt;"Allowed"),"Error: Phone backup is not Allowed",IF(AND(H138="Portal Mail",L138&lt;&gt;"Allowed"),"Error: Portal backup is not Allowed",IF(AND(F138="Do Not Contact",COUNTIF(I138:L138,"Do Not Use")&lt;&gt;4),"Error: All channels must be Do Not Use",IF(AND(F138="Contact Allowed",Q138=""),"Error: Confirmation date required","OK"))))))))))))))))))))))</f>
        <v/>
      </c>
      <c r="Y138" s="20">
        <f>IF(A138="","",IF(OR(X138&lt;&gt;"OK",W138="Overdue",W138="Due Soon",F138="Temporary Hold",F138="Do Not Contact"),"Yes","No"))</f>
        <v/>
      </c>
    </row>
    <row r="139">
      <c r="A139" s="16" t="n"/>
      <c r="B139" s="17" t="n"/>
      <c r="C139" s="17" t="n"/>
      <c r="D139" s="17" t="n"/>
      <c r="E139" s="16" t="n"/>
      <c r="F139" s="16" t="n"/>
      <c r="G139" s="16" t="n"/>
      <c r="H139" s="16" t="n"/>
      <c r="I139" s="16" t="n"/>
      <c r="J139" s="16" t="n"/>
      <c r="K139" s="16" t="n"/>
      <c r="L139" s="16" t="n"/>
      <c r="M139" s="17" t="n"/>
      <c r="N139" s="16" t="n"/>
      <c r="O139" s="16" t="n"/>
      <c r="P139" s="18" t="n"/>
      <c r="Q139" s="18" t="n"/>
      <c r="R139" s="19">
        <f>IF(A139="","",IF(Q139="","",Q139+'Lists &amp; Settings'!$B$2))</f>
        <v/>
      </c>
      <c r="S139" s="16" t="n"/>
      <c r="T139" s="16" t="n"/>
      <c r="U139" s="17" t="n"/>
      <c r="V139" s="18" t="n"/>
      <c r="W139" s="20">
        <f>IF(A139="","",IF(R139="","Not Scheduled",IF(R139&lt;TODAY(),"Overdue",IF(R139&lt;=TODAY()+'Lists &amp; Settings'!$B$3,"Due Soon","Current"))))</f>
        <v/>
      </c>
      <c r="X139" s="21">
        <f>IF(A139="","",IF(OR(B139="",C139="",E139="",F139="",O139="",P139="",S139="",T139="",V139=""),"Error: Missing required field",IF(COUNTIF($A$5:$A$154,A139)&gt;1,"Error: Duplicate student reference ID",IF(P139&gt;TODAY(),"Error: Future effective date",IF(Q139&gt;TODAY(),"Error: Future confirmation date",IF(V139&gt;TODAY(),"Error: Future update date",IF(AND(M139&lt;&gt;"",N139=""),"Error: Time zone required",IF(AND(F139="Contact Allowed",G139=""),"Error: Preferred channel required",IF(AND(F139&lt;&gt;"Contact Allowed",G139&lt;&gt;""),"Error: Clear preferred channel",IF(AND(F139="Contact Allowed",COUNTIF(I139:L139,"Preferred")&lt;&gt;1),"Error: Exactly one channel must be Preferred",IF(AND(F139&lt;&gt;"Contact Allowed",COUNTIF(I139:L139,"Preferred")&gt;0),"Error: Preferred channel not allowed",IF(AND(G139="Email",I139&lt;&gt;"Preferred"),"Error: Email status mismatch",IF(AND(G139="Text Message",J139&lt;&gt;"Preferred"),"Error: Text status mismatch",IF(AND(G139="Phone Call",K139&lt;&gt;"Preferred"),"Error: Phone status mismatch",IF(AND(G139="Portal Mail",L139&lt;&gt;"Preferred"),"Error: Portal status mismatch",IF(AND(H139&lt;&gt;"",H139=G139),"Error: Backup matches preferred",IF(AND(H139="Email",I139&lt;&gt;"Allowed"),"Error: Email backup is not Allowed",IF(AND(H139="Text Message",J139&lt;&gt;"Allowed"),"Error: Text backup is not Allowed",IF(AND(H139="Phone Call",K139&lt;&gt;"Allowed"),"Error: Phone backup is not Allowed",IF(AND(H139="Portal Mail",L139&lt;&gt;"Allowed"),"Error: Portal backup is not Allowed",IF(AND(F139="Do Not Contact",COUNTIF(I139:L139,"Do Not Use")&lt;&gt;4),"Error: All channels must be Do Not Use",IF(AND(F139="Contact Allowed",Q139=""),"Error: Confirmation date required","OK"))))))))))))))))))))))</f>
        <v/>
      </c>
      <c r="Y139" s="20">
        <f>IF(A139="","",IF(OR(X139&lt;&gt;"OK",W139="Overdue",W139="Due Soon",F139="Temporary Hold",F139="Do Not Contact"),"Yes","No"))</f>
        <v/>
      </c>
    </row>
    <row r="140">
      <c r="A140" s="16" t="n"/>
      <c r="B140" s="17" t="n"/>
      <c r="C140" s="17" t="n"/>
      <c r="D140" s="17" t="n"/>
      <c r="E140" s="16" t="n"/>
      <c r="F140" s="16" t="n"/>
      <c r="G140" s="16" t="n"/>
      <c r="H140" s="16" t="n"/>
      <c r="I140" s="16" t="n"/>
      <c r="J140" s="16" t="n"/>
      <c r="K140" s="16" t="n"/>
      <c r="L140" s="16" t="n"/>
      <c r="M140" s="17" t="n"/>
      <c r="N140" s="16" t="n"/>
      <c r="O140" s="16" t="n"/>
      <c r="P140" s="18" t="n"/>
      <c r="Q140" s="18" t="n"/>
      <c r="R140" s="19">
        <f>IF(A140="","",IF(Q140="","",Q140+'Lists &amp; Settings'!$B$2))</f>
        <v/>
      </c>
      <c r="S140" s="16" t="n"/>
      <c r="T140" s="16" t="n"/>
      <c r="U140" s="17" t="n"/>
      <c r="V140" s="18" t="n"/>
      <c r="W140" s="20">
        <f>IF(A140="","",IF(R140="","Not Scheduled",IF(R140&lt;TODAY(),"Overdue",IF(R140&lt;=TODAY()+'Lists &amp; Settings'!$B$3,"Due Soon","Current"))))</f>
        <v/>
      </c>
      <c r="X140" s="21">
        <f>IF(A140="","",IF(OR(B140="",C140="",E140="",F140="",O140="",P140="",S140="",T140="",V140=""),"Error: Missing required field",IF(COUNTIF($A$5:$A$154,A140)&gt;1,"Error: Duplicate student reference ID",IF(P140&gt;TODAY(),"Error: Future effective date",IF(Q140&gt;TODAY(),"Error: Future confirmation date",IF(V140&gt;TODAY(),"Error: Future update date",IF(AND(M140&lt;&gt;"",N140=""),"Error: Time zone required",IF(AND(F140="Contact Allowed",G140=""),"Error: Preferred channel required",IF(AND(F140&lt;&gt;"Contact Allowed",G140&lt;&gt;""),"Error: Clear preferred channel",IF(AND(F140="Contact Allowed",COUNTIF(I140:L140,"Preferred")&lt;&gt;1),"Error: Exactly one channel must be Preferred",IF(AND(F140&lt;&gt;"Contact Allowed",COUNTIF(I140:L140,"Preferred")&gt;0),"Error: Preferred channel not allowed",IF(AND(G140="Email",I140&lt;&gt;"Preferred"),"Error: Email status mismatch",IF(AND(G140="Text Message",J140&lt;&gt;"Preferred"),"Error: Text status mismatch",IF(AND(G140="Phone Call",K140&lt;&gt;"Preferred"),"Error: Phone status mismatch",IF(AND(G140="Portal Mail",L140&lt;&gt;"Preferred"),"Error: Portal status mismatch",IF(AND(H140&lt;&gt;"",H140=G140),"Error: Backup matches preferred",IF(AND(H140="Email",I140&lt;&gt;"Allowed"),"Error: Email backup is not Allowed",IF(AND(H140="Text Message",J140&lt;&gt;"Allowed"),"Error: Text backup is not Allowed",IF(AND(H140="Phone Call",K140&lt;&gt;"Allowed"),"Error: Phone backup is not Allowed",IF(AND(H140="Portal Mail",L140&lt;&gt;"Allowed"),"Error: Portal backup is not Allowed",IF(AND(F140="Do Not Contact",COUNTIF(I140:L140,"Do Not Use")&lt;&gt;4),"Error: All channels must be Do Not Use",IF(AND(F140="Contact Allowed",Q140=""),"Error: Confirmation date required","OK"))))))))))))))))))))))</f>
        <v/>
      </c>
      <c r="Y140" s="20">
        <f>IF(A140="","",IF(OR(X140&lt;&gt;"OK",W140="Overdue",W140="Due Soon",F140="Temporary Hold",F140="Do Not Contact"),"Yes","No"))</f>
        <v/>
      </c>
    </row>
    <row r="141">
      <c r="A141" s="16" t="n"/>
      <c r="B141" s="17" t="n"/>
      <c r="C141" s="17" t="n"/>
      <c r="D141" s="17" t="n"/>
      <c r="E141" s="16" t="n"/>
      <c r="F141" s="16" t="n"/>
      <c r="G141" s="16" t="n"/>
      <c r="H141" s="16" t="n"/>
      <c r="I141" s="16" t="n"/>
      <c r="J141" s="16" t="n"/>
      <c r="K141" s="16" t="n"/>
      <c r="L141" s="16" t="n"/>
      <c r="M141" s="17" t="n"/>
      <c r="N141" s="16" t="n"/>
      <c r="O141" s="16" t="n"/>
      <c r="P141" s="18" t="n"/>
      <c r="Q141" s="18" t="n"/>
      <c r="R141" s="19">
        <f>IF(A141="","",IF(Q141="","",Q141+'Lists &amp; Settings'!$B$2))</f>
        <v/>
      </c>
      <c r="S141" s="16" t="n"/>
      <c r="T141" s="16" t="n"/>
      <c r="U141" s="17" t="n"/>
      <c r="V141" s="18" t="n"/>
      <c r="W141" s="20">
        <f>IF(A141="","",IF(R141="","Not Scheduled",IF(R141&lt;TODAY(),"Overdue",IF(R141&lt;=TODAY()+'Lists &amp; Settings'!$B$3,"Due Soon","Current"))))</f>
        <v/>
      </c>
      <c r="X141" s="21">
        <f>IF(A141="","",IF(OR(B141="",C141="",E141="",F141="",O141="",P141="",S141="",T141="",V141=""),"Error: Missing required field",IF(COUNTIF($A$5:$A$154,A141)&gt;1,"Error: Duplicate student reference ID",IF(P141&gt;TODAY(),"Error: Future effective date",IF(Q141&gt;TODAY(),"Error: Future confirmation date",IF(V141&gt;TODAY(),"Error: Future update date",IF(AND(M141&lt;&gt;"",N141=""),"Error: Time zone required",IF(AND(F141="Contact Allowed",G141=""),"Error: Preferred channel required",IF(AND(F141&lt;&gt;"Contact Allowed",G141&lt;&gt;""),"Error: Clear preferred channel",IF(AND(F141="Contact Allowed",COUNTIF(I141:L141,"Preferred")&lt;&gt;1),"Error: Exactly one channel must be Preferred",IF(AND(F141&lt;&gt;"Contact Allowed",COUNTIF(I141:L141,"Preferred")&gt;0),"Error: Preferred channel not allowed",IF(AND(G141="Email",I141&lt;&gt;"Preferred"),"Error: Email status mismatch",IF(AND(G141="Text Message",J141&lt;&gt;"Preferred"),"Error: Text status mismatch",IF(AND(G141="Phone Call",K141&lt;&gt;"Preferred"),"Error: Phone status mismatch",IF(AND(G141="Portal Mail",L141&lt;&gt;"Preferred"),"Error: Portal status mismatch",IF(AND(H141&lt;&gt;"",H141=G141),"Error: Backup matches preferred",IF(AND(H141="Email",I141&lt;&gt;"Allowed"),"Error: Email backup is not Allowed",IF(AND(H141="Text Message",J141&lt;&gt;"Allowed"),"Error: Text backup is not Allowed",IF(AND(H141="Phone Call",K141&lt;&gt;"Allowed"),"Error: Phone backup is not Allowed",IF(AND(H141="Portal Mail",L141&lt;&gt;"Allowed"),"Error: Portal backup is not Allowed",IF(AND(F141="Do Not Contact",COUNTIF(I141:L141,"Do Not Use")&lt;&gt;4),"Error: All channels must be Do Not Use",IF(AND(F141="Contact Allowed",Q141=""),"Error: Confirmation date required","OK"))))))))))))))))))))))</f>
        <v/>
      </c>
      <c r="Y141" s="20">
        <f>IF(A141="","",IF(OR(X141&lt;&gt;"OK",W141="Overdue",W141="Due Soon",F141="Temporary Hold",F141="Do Not Contact"),"Yes","No"))</f>
        <v/>
      </c>
    </row>
    <row r="142">
      <c r="A142" s="16" t="n"/>
      <c r="B142" s="17" t="n"/>
      <c r="C142" s="17" t="n"/>
      <c r="D142" s="17" t="n"/>
      <c r="E142" s="16" t="n"/>
      <c r="F142" s="16" t="n"/>
      <c r="G142" s="16" t="n"/>
      <c r="H142" s="16" t="n"/>
      <c r="I142" s="16" t="n"/>
      <c r="J142" s="16" t="n"/>
      <c r="K142" s="16" t="n"/>
      <c r="L142" s="16" t="n"/>
      <c r="M142" s="17" t="n"/>
      <c r="N142" s="16" t="n"/>
      <c r="O142" s="16" t="n"/>
      <c r="P142" s="18" t="n"/>
      <c r="Q142" s="18" t="n"/>
      <c r="R142" s="19">
        <f>IF(A142="","",IF(Q142="","",Q142+'Lists &amp; Settings'!$B$2))</f>
        <v/>
      </c>
      <c r="S142" s="16" t="n"/>
      <c r="T142" s="16" t="n"/>
      <c r="U142" s="17" t="n"/>
      <c r="V142" s="18" t="n"/>
      <c r="W142" s="20">
        <f>IF(A142="","",IF(R142="","Not Scheduled",IF(R142&lt;TODAY(),"Overdue",IF(R142&lt;=TODAY()+'Lists &amp; Settings'!$B$3,"Due Soon","Current"))))</f>
        <v/>
      </c>
      <c r="X142" s="21">
        <f>IF(A142="","",IF(OR(B142="",C142="",E142="",F142="",O142="",P142="",S142="",T142="",V142=""),"Error: Missing required field",IF(COUNTIF($A$5:$A$154,A142)&gt;1,"Error: Duplicate student reference ID",IF(P142&gt;TODAY(),"Error: Future effective date",IF(Q142&gt;TODAY(),"Error: Future confirmation date",IF(V142&gt;TODAY(),"Error: Future update date",IF(AND(M142&lt;&gt;"",N142=""),"Error: Time zone required",IF(AND(F142="Contact Allowed",G142=""),"Error: Preferred channel required",IF(AND(F142&lt;&gt;"Contact Allowed",G142&lt;&gt;""),"Error: Clear preferred channel",IF(AND(F142="Contact Allowed",COUNTIF(I142:L142,"Preferred")&lt;&gt;1),"Error: Exactly one channel must be Preferred",IF(AND(F142&lt;&gt;"Contact Allowed",COUNTIF(I142:L142,"Preferred")&gt;0),"Error: Preferred channel not allowed",IF(AND(G142="Email",I142&lt;&gt;"Preferred"),"Error: Email status mismatch",IF(AND(G142="Text Message",J142&lt;&gt;"Preferred"),"Error: Text status mismatch",IF(AND(G142="Phone Call",K142&lt;&gt;"Preferred"),"Error: Phone status mismatch",IF(AND(G142="Portal Mail",L142&lt;&gt;"Preferred"),"Error: Portal status mismatch",IF(AND(H142&lt;&gt;"",H142=G142),"Error: Backup matches preferred",IF(AND(H142="Email",I142&lt;&gt;"Allowed"),"Error: Email backup is not Allowed",IF(AND(H142="Text Message",J142&lt;&gt;"Allowed"),"Error: Text backup is not Allowed",IF(AND(H142="Phone Call",K142&lt;&gt;"Allowed"),"Error: Phone backup is not Allowed",IF(AND(H142="Portal Mail",L142&lt;&gt;"Allowed"),"Error: Portal backup is not Allowed",IF(AND(F142="Do Not Contact",COUNTIF(I142:L142,"Do Not Use")&lt;&gt;4),"Error: All channels must be Do Not Use",IF(AND(F142="Contact Allowed",Q142=""),"Error: Confirmation date required","OK"))))))))))))))))))))))</f>
        <v/>
      </c>
      <c r="Y142" s="20">
        <f>IF(A142="","",IF(OR(X142&lt;&gt;"OK",W142="Overdue",W142="Due Soon",F142="Temporary Hold",F142="Do Not Contact"),"Yes","No"))</f>
        <v/>
      </c>
    </row>
    <row r="143">
      <c r="A143" s="16" t="n"/>
      <c r="B143" s="17" t="n"/>
      <c r="C143" s="17" t="n"/>
      <c r="D143" s="17" t="n"/>
      <c r="E143" s="16" t="n"/>
      <c r="F143" s="16" t="n"/>
      <c r="G143" s="16" t="n"/>
      <c r="H143" s="16" t="n"/>
      <c r="I143" s="16" t="n"/>
      <c r="J143" s="16" t="n"/>
      <c r="K143" s="16" t="n"/>
      <c r="L143" s="16" t="n"/>
      <c r="M143" s="17" t="n"/>
      <c r="N143" s="16" t="n"/>
      <c r="O143" s="16" t="n"/>
      <c r="P143" s="18" t="n"/>
      <c r="Q143" s="18" t="n"/>
      <c r="R143" s="19">
        <f>IF(A143="","",IF(Q143="","",Q143+'Lists &amp; Settings'!$B$2))</f>
        <v/>
      </c>
      <c r="S143" s="16" t="n"/>
      <c r="T143" s="16" t="n"/>
      <c r="U143" s="17" t="n"/>
      <c r="V143" s="18" t="n"/>
      <c r="W143" s="20">
        <f>IF(A143="","",IF(R143="","Not Scheduled",IF(R143&lt;TODAY(),"Overdue",IF(R143&lt;=TODAY()+'Lists &amp; Settings'!$B$3,"Due Soon","Current"))))</f>
        <v/>
      </c>
      <c r="X143" s="21">
        <f>IF(A143="","",IF(OR(B143="",C143="",E143="",F143="",O143="",P143="",S143="",T143="",V143=""),"Error: Missing required field",IF(COUNTIF($A$5:$A$154,A143)&gt;1,"Error: Duplicate student reference ID",IF(P143&gt;TODAY(),"Error: Future effective date",IF(Q143&gt;TODAY(),"Error: Future confirmation date",IF(V143&gt;TODAY(),"Error: Future update date",IF(AND(M143&lt;&gt;"",N143=""),"Error: Time zone required",IF(AND(F143="Contact Allowed",G143=""),"Error: Preferred channel required",IF(AND(F143&lt;&gt;"Contact Allowed",G143&lt;&gt;""),"Error: Clear preferred channel",IF(AND(F143="Contact Allowed",COUNTIF(I143:L143,"Preferred")&lt;&gt;1),"Error: Exactly one channel must be Preferred",IF(AND(F143&lt;&gt;"Contact Allowed",COUNTIF(I143:L143,"Preferred")&gt;0),"Error: Preferred channel not allowed",IF(AND(G143="Email",I143&lt;&gt;"Preferred"),"Error: Email status mismatch",IF(AND(G143="Text Message",J143&lt;&gt;"Preferred"),"Error: Text status mismatch",IF(AND(G143="Phone Call",K143&lt;&gt;"Preferred"),"Error: Phone status mismatch",IF(AND(G143="Portal Mail",L143&lt;&gt;"Preferred"),"Error: Portal status mismatch",IF(AND(H143&lt;&gt;"",H143=G143),"Error: Backup matches preferred",IF(AND(H143="Email",I143&lt;&gt;"Allowed"),"Error: Email backup is not Allowed",IF(AND(H143="Text Message",J143&lt;&gt;"Allowed"),"Error: Text backup is not Allowed",IF(AND(H143="Phone Call",K143&lt;&gt;"Allowed"),"Error: Phone backup is not Allowed",IF(AND(H143="Portal Mail",L143&lt;&gt;"Allowed"),"Error: Portal backup is not Allowed",IF(AND(F143="Do Not Contact",COUNTIF(I143:L143,"Do Not Use")&lt;&gt;4),"Error: All channels must be Do Not Use",IF(AND(F143="Contact Allowed",Q143=""),"Error: Confirmation date required","OK"))))))))))))))))))))))</f>
        <v/>
      </c>
      <c r="Y143" s="20">
        <f>IF(A143="","",IF(OR(X143&lt;&gt;"OK",W143="Overdue",W143="Due Soon",F143="Temporary Hold",F143="Do Not Contact"),"Yes","No"))</f>
        <v/>
      </c>
    </row>
    <row r="144">
      <c r="A144" s="16" t="n"/>
      <c r="B144" s="17" t="n"/>
      <c r="C144" s="17" t="n"/>
      <c r="D144" s="17" t="n"/>
      <c r="E144" s="16" t="n"/>
      <c r="F144" s="16" t="n"/>
      <c r="G144" s="16" t="n"/>
      <c r="H144" s="16" t="n"/>
      <c r="I144" s="16" t="n"/>
      <c r="J144" s="16" t="n"/>
      <c r="K144" s="16" t="n"/>
      <c r="L144" s="16" t="n"/>
      <c r="M144" s="17" t="n"/>
      <c r="N144" s="16" t="n"/>
      <c r="O144" s="16" t="n"/>
      <c r="P144" s="18" t="n"/>
      <c r="Q144" s="18" t="n"/>
      <c r="R144" s="19">
        <f>IF(A144="","",IF(Q144="","",Q144+'Lists &amp; Settings'!$B$2))</f>
        <v/>
      </c>
      <c r="S144" s="16" t="n"/>
      <c r="T144" s="16" t="n"/>
      <c r="U144" s="17" t="n"/>
      <c r="V144" s="18" t="n"/>
      <c r="W144" s="20">
        <f>IF(A144="","",IF(R144="","Not Scheduled",IF(R144&lt;TODAY(),"Overdue",IF(R144&lt;=TODAY()+'Lists &amp; Settings'!$B$3,"Due Soon","Current"))))</f>
        <v/>
      </c>
      <c r="X144" s="21">
        <f>IF(A144="","",IF(OR(B144="",C144="",E144="",F144="",O144="",P144="",S144="",T144="",V144=""),"Error: Missing required field",IF(COUNTIF($A$5:$A$154,A144)&gt;1,"Error: Duplicate student reference ID",IF(P144&gt;TODAY(),"Error: Future effective date",IF(Q144&gt;TODAY(),"Error: Future confirmation date",IF(V144&gt;TODAY(),"Error: Future update date",IF(AND(M144&lt;&gt;"",N144=""),"Error: Time zone required",IF(AND(F144="Contact Allowed",G144=""),"Error: Preferred channel required",IF(AND(F144&lt;&gt;"Contact Allowed",G144&lt;&gt;""),"Error: Clear preferred channel",IF(AND(F144="Contact Allowed",COUNTIF(I144:L144,"Preferred")&lt;&gt;1),"Error: Exactly one channel must be Preferred",IF(AND(F144&lt;&gt;"Contact Allowed",COUNTIF(I144:L144,"Preferred")&gt;0),"Error: Preferred channel not allowed",IF(AND(G144="Email",I144&lt;&gt;"Preferred"),"Error: Email status mismatch",IF(AND(G144="Text Message",J144&lt;&gt;"Preferred"),"Error: Text status mismatch",IF(AND(G144="Phone Call",K144&lt;&gt;"Preferred"),"Error: Phone status mismatch",IF(AND(G144="Portal Mail",L144&lt;&gt;"Preferred"),"Error: Portal status mismatch",IF(AND(H144&lt;&gt;"",H144=G144),"Error: Backup matches preferred",IF(AND(H144="Email",I144&lt;&gt;"Allowed"),"Error: Email backup is not Allowed",IF(AND(H144="Text Message",J144&lt;&gt;"Allowed"),"Error: Text backup is not Allowed",IF(AND(H144="Phone Call",K144&lt;&gt;"Allowed"),"Error: Phone backup is not Allowed",IF(AND(H144="Portal Mail",L144&lt;&gt;"Allowed"),"Error: Portal backup is not Allowed",IF(AND(F144="Do Not Contact",COUNTIF(I144:L144,"Do Not Use")&lt;&gt;4),"Error: All channels must be Do Not Use",IF(AND(F144="Contact Allowed",Q144=""),"Error: Confirmation date required","OK"))))))))))))))))))))))</f>
        <v/>
      </c>
      <c r="Y144" s="20">
        <f>IF(A144="","",IF(OR(X144&lt;&gt;"OK",W144="Overdue",W144="Due Soon",F144="Temporary Hold",F144="Do Not Contact"),"Yes","No"))</f>
        <v/>
      </c>
    </row>
    <row r="145">
      <c r="A145" s="16" t="n"/>
      <c r="B145" s="17" t="n"/>
      <c r="C145" s="17" t="n"/>
      <c r="D145" s="17" t="n"/>
      <c r="E145" s="16" t="n"/>
      <c r="F145" s="16" t="n"/>
      <c r="G145" s="16" t="n"/>
      <c r="H145" s="16" t="n"/>
      <c r="I145" s="16" t="n"/>
      <c r="J145" s="16" t="n"/>
      <c r="K145" s="16" t="n"/>
      <c r="L145" s="16" t="n"/>
      <c r="M145" s="17" t="n"/>
      <c r="N145" s="16" t="n"/>
      <c r="O145" s="16" t="n"/>
      <c r="P145" s="18" t="n"/>
      <c r="Q145" s="18" t="n"/>
      <c r="R145" s="19">
        <f>IF(A145="","",IF(Q145="","",Q145+'Lists &amp; Settings'!$B$2))</f>
        <v/>
      </c>
      <c r="S145" s="16" t="n"/>
      <c r="T145" s="16" t="n"/>
      <c r="U145" s="17" t="n"/>
      <c r="V145" s="18" t="n"/>
      <c r="W145" s="20">
        <f>IF(A145="","",IF(R145="","Not Scheduled",IF(R145&lt;TODAY(),"Overdue",IF(R145&lt;=TODAY()+'Lists &amp; Settings'!$B$3,"Due Soon","Current"))))</f>
        <v/>
      </c>
      <c r="X145" s="21">
        <f>IF(A145="","",IF(OR(B145="",C145="",E145="",F145="",O145="",P145="",S145="",T145="",V145=""),"Error: Missing required field",IF(COUNTIF($A$5:$A$154,A145)&gt;1,"Error: Duplicate student reference ID",IF(P145&gt;TODAY(),"Error: Future effective date",IF(Q145&gt;TODAY(),"Error: Future confirmation date",IF(V145&gt;TODAY(),"Error: Future update date",IF(AND(M145&lt;&gt;"",N145=""),"Error: Time zone required",IF(AND(F145="Contact Allowed",G145=""),"Error: Preferred channel required",IF(AND(F145&lt;&gt;"Contact Allowed",G145&lt;&gt;""),"Error: Clear preferred channel",IF(AND(F145="Contact Allowed",COUNTIF(I145:L145,"Preferred")&lt;&gt;1),"Error: Exactly one channel must be Preferred",IF(AND(F145&lt;&gt;"Contact Allowed",COUNTIF(I145:L145,"Preferred")&gt;0),"Error: Preferred channel not allowed",IF(AND(G145="Email",I145&lt;&gt;"Preferred"),"Error: Email status mismatch",IF(AND(G145="Text Message",J145&lt;&gt;"Preferred"),"Error: Text status mismatch",IF(AND(G145="Phone Call",K145&lt;&gt;"Preferred"),"Error: Phone status mismatch",IF(AND(G145="Portal Mail",L145&lt;&gt;"Preferred"),"Error: Portal status mismatch",IF(AND(H145&lt;&gt;"",H145=G145),"Error: Backup matches preferred",IF(AND(H145="Email",I145&lt;&gt;"Allowed"),"Error: Email backup is not Allowed",IF(AND(H145="Text Message",J145&lt;&gt;"Allowed"),"Error: Text backup is not Allowed",IF(AND(H145="Phone Call",K145&lt;&gt;"Allowed"),"Error: Phone backup is not Allowed",IF(AND(H145="Portal Mail",L145&lt;&gt;"Allowed"),"Error: Portal backup is not Allowed",IF(AND(F145="Do Not Contact",COUNTIF(I145:L145,"Do Not Use")&lt;&gt;4),"Error: All channels must be Do Not Use",IF(AND(F145="Contact Allowed",Q145=""),"Error: Confirmation date required","OK"))))))))))))))))))))))</f>
        <v/>
      </c>
      <c r="Y145" s="20">
        <f>IF(A145="","",IF(OR(X145&lt;&gt;"OK",W145="Overdue",W145="Due Soon",F145="Temporary Hold",F145="Do Not Contact"),"Yes","No"))</f>
        <v/>
      </c>
    </row>
    <row r="146">
      <c r="A146" s="16" t="n"/>
      <c r="B146" s="17" t="n"/>
      <c r="C146" s="17" t="n"/>
      <c r="D146" s="17" t="n"/>
      <c r="E146" s="16" t="n"/>
      <c r="F146" s="16" t="n"/>
      <c r="G146" s="16" t="n"/>
      <c r="H146" s="16" t="n"/>
      <c r="I146" s="16" t="n"/>
      <c r="J146" s="16" t="n"/>
      <c r="K146" s="16" t="n"/>
      <c r="L146" s="16" t="n"/>
      <c r="M146" s="17" t="n"/>
      <c r="N146" s="16" t="n"/>
      <c r="O146" s="16" t="n"/>
      <c r="P146" s="18" t="n"/>
      <c r="Q146" s="18" t="n"/>
      <c r="R146" s="19">
        <f>IF(A146="","",IF(Q146="","",Q146+'Lists &amp; Settings'!$B$2))</f>
        <v/>
      </c>
      <c r="S146" s="16" t="n"/>
      <c r="T146" s="16" t="n"/>
      <c r="U146" s="17" t="n"/>
      <c r="V146" s="18" t="n"/>
      <c r="W146" s="20">
        <f>IF(A146="","",IF(R146="","Not Scheduled",IF(R146&lt;TODAY(),"Overdue",IF(R146&lt;=TODAY()+'Lists &amp; Settings'!$B$3,"Due Soon","Current"))))</f>
        <v/>
      </c>
      <c r="X146" s="21">
        <f>IF(A146="","",IF(OR(B146="",C146="",E146="",F146="",O146="",P146="",S146="",T146="",V146=""),"Error: Missing required field",IF(COUNTIF($A$5:$A$154,A146)&gt;1,"Error: Duplicate student reference ID",IF(P146&gt;TODAY(),"Error: Future effective date",IF(Q146&gt;TODAY(),"Error: Future confirmation date",IF(V146&gt;TODAY(),"Error: Future update date",IF(AND(M146&lt;&gt;"",N146=""),"Error: Time zone required",IF(AND(F146="Contact Allowed",G146=""),"Error: Preferred channel required",IF(AND(F146&lt;&gt;"Contact Allowed",G146&lt;&gt;""),"Error: Clear preferred channel",IF(AND(F146="Contact Allowed",COUNTIF(I146:L146,"Preferred")&lt;&gt;1),"Error: Exactly one channel must be Preferred",IF(AND(F146&lt;&gt;"Contact Allowed",COUNTIF(I146:L146,"Preferred")&gt;0),"Error: Preferred channel not allowed",IF(AND(G146="Email",I146&lt;&gt;"Preferred"),"Error: Email status mismatch",IF(AND(G146="Text Message",J146&lt;&gt;"Preferred"),"Error: Text status mismatch",IF(AND(G146="Phone Call",K146&lt;&gt;"Preferred"),"Error: Phone status mismatch",IF(AND(G146="Portal Mail",L146&lt;&gt;"Preferred"),"Error: Portal status mismatch",IF(AND(H146&lt;&gt;"",H146=G146),"Error: Backup matches preferred",IF(AND(H146="Email",I146&lt;&gt;"Allowed"),"Error: Email backup is not Allowed",IF(AND(H146="Text Message",J146&lt;&gt;"Allowed"),"Error: Text backup is not Allowed",IF(AND(H146="Phone Call",K146&lt;&gt;"Allowed"),"Error: Phone backup is not Allowed",IF(AND(H146="Portal Mail",L146&lt;&gt;"Allowed"),"Error: Portal backup is not Allowed",IF(AND(F146="Do Not Contact",COUNTIF(I146:L146,"Do Not Use")&lt;&gt;4),"Error: All channels must be Do Not Use",IF(AND(F146="Contact Allowed",Q146=""),"Error: Confirmation date required","OK"))))))))))))))))))))))</f>
        <v/>
      </c>
      <c r="Y146" s="20">
        <f>IF(A146="","",IF(OR(X146&lt;&gt;"OK",W146="Overdue",W146="Due Soon",F146="Temporary Hold",F146="Do Not Contact"),"Yes","No"))</f>
        <v/>
      </c>
    </row>
    <row r="147">
      <c r="A147" s="16" t="n"/>
      <c r="B147" s="17" t="n"/>
      <c r="C147" s="17" t="n"/>
      <c r="D147" s="17" t="n"/>
      <c r="E147" s="16" t="n"/>
      <c r="F147" s="16" t="n"/>
      <c r="G147" s="16" t="n"/>
      <c r="H147" s="16" t="n"/>
      <c r="I147" s="16" t="n"/>
      <c r="J147" s="16" t="n"/>
      <c r="K147" s="16" t="n"/>
      <c r="L147" s="16" t="n"/>
      <c r="M147" s="17" t="n"/>
      <c r="N147" s="16" t="n"/>
      <c r="O147" s="16" t="n"/>
      <c r="P147" s="18" t="n"/>
      <c r="Q147" s="18" t="n"/>
      <c r="R147" s="19">
        <f>IF(A147="","",IF(Q147="","",Q147+'Lists &amp; Settings'!$B$2))</f>
        <v/>
      </c>
      <c r="S147" s="16" t="n"/>
      <c r="T147" s="16" t="n"/>
      <c r="U147" s="17" t="n"/>
      <c r="V147" s="18" t="n"/>
      <c r="W147" s="20">
        <f>IF(A147="","",IF(R147="","Not Scheduled",IF(R147&lt;TODAY(),"Overdue",IF(R147&lt;=TODAY()+'Lists &amp; Settings'!$B$3,"Due Soon","Current"))))</f>
        <v/>
      </c>
      <c r="X147" s="21">
        <f>IF(A147="","",IF(OR(B147="",C147="",E147="",F147="",O147="",P147="",S147="",T147="",V147=""),"Error: Missing required field",IF(COUNTIF($A$5:$A$154,A147)&gt;1,"Error: Duplicate student reference ID",IF(P147&gt;TODAY(),"Error: Future effective date",IF(Q147&gt;TODAY(),"Error: Future confirmation date",IF(V147&gt;TODAY(),"Error: Future update date",IF(AND(M147&lt;&gt;"",N147=""),"Error: Time zone required",IF(AND(F147="Contact Allowed",G147=""),"Error: Preferred channel required",IF(AND(F147&lt;&gt;"Contact Allowed",G147&lt;&gt;""),"Error: Clear preferred channel",IF(AND(F147="Contact Allowed",COUNTIF(I147:L147,"Preferred")&lt;&gt;1),"Error: Exactly one channel must be Preferred",IF(AND(F147&lt;&gt;"Contact Allowed",COUNTIF(I147:L147,"Preferred")&gt;0),"Error: Preferred channel not allowed",IF(AND(G147="Email",I147&lt;&gt;"Preferred"),"Error: Email status mismatch",IF(AND(G147="Text Message",J147&lt;&gt;"Preferred"),"Error: Text status mismatch",IF(AND(G147="Phone Call",K147&lt;&gt;"Preferred"),"Error: Phone status mismatch",IF(AND(G147="Portal Mail",L147&lt;&gt;"Preferred"),"Error: Portal status mismatch",IF(AND(H147&lt;&gt;"",H147=G147),"Error: Backup matches preferred",IF(AND(H147="Email",I147&lt;&gt;"Allowed"),"Error: Email backup is not Allowed",IF(AND(H147="Text Message",J147&lt;&gt;"Allowed"),"Error: Text backup is not Allowed",IF(AND(H147="Phone Call",K147&lt;&gt;"Allowed"),"Error: Phone backup is not Allowed",IF(AND(H147="Portal Mail",L147&lt;&gt;"Allowed"),"Error: Portal backup is not Allowed",IF(AND(F147="Do Not Contact",COUNTIF(I147:L147,"Do Not Use")&lt;&gt;4),"Error: All channels must be Do Not Use",IF(AND(F147="Contact Allowed",Q147=""),"Error: Confirmation date required","OK"))))))))))))))))))))))</f>
        <v/>
      </c>
      <c r="Y147" s="20">
        <f>IF(A147="","",IF(OR(X147&lt;&gt;"OK",W147="Overdue",W147="Due Soon",F147="Temporary Hold",F147="Do Not Contact"),"Yes","No"))</f>
        <v/>
      </c>
    </row>
    <row r="148">
      <c r="A148" s="16" t="n"/>
      <c r="B148" s="17" t="n"/>
      <c r="C148" s="17" t="n"/>
      <c r="D148" s="17" t="n"/>
      <c r="E148" s="16" t="n"/>
      <c r="F148" s="16" t="n"/>
      <c r="G148" s="16" t="n"/>
      <c r="H148" s="16" t="n"/>
      <c r="I148" s="16" t="n"/>
      <c r="J148" s="16" t="n"/>
      <c r="K148" s="16" t="n"/>
      <c r="L148" s="16" t="n"/>
      <c r="M148" s="17" t="n"/>
      <c r="N148" s="16" t="n"/>
      <c r="O148" s="16" t="n"/>
      <c r="P148" s="18" t="n"/>
      <c r="Q148" s="18" t="n"/>
      <c r="R148" s="19">
        <f>IF(A148="","",IF(Q148="","",Q148+'Lists &amp; Settings'!$B$2))</f>
        <v/>
      </c>
      <c r="S148" s="16" t="n"/>
      <c r="T148" s="16" t="n"/>
      <c r="U148" s="17" t="n"/>
      <c r="V148" s="18" t="n"/>
      <c r="W148" s="20">
        <f>IF(A148="","",IF(R148="","Not Scheduled",IF(R148&lt;TODAY(),"Overdue",IF(R148&lt;=TODAY()+'Lists &amp; Settings'!$B$3,"Due Soon","Current"))))</f>
        <v/>
      </c>
      <c r="X148" s="21">
        <f>IF(A148="","",IF(OR(B148="",C148="",E148="",F148="",O148="",P148="",S148="",T148="",V148=""),"Error: Missing required field",IF(COUNTIF($A$5:$A$154,A148)&gt;1,"Error: Duplicate student reference ID",IF(P148&gt;TODAY(),"Error: Future effective date",IF(Q148&gt;TODAY(),"Error: Future confirmation date",IF(V148&gt;TODAY(),"Error: Future update date",IF(AND(M148&lt;&gt;"",N148=""),"Error: Time zone required",IF(AND(F148="Contact Allowed",G148=""),"Error: Preferred channel required",IF(AND(F148&lt;&gt;"Contact Allowed",G148&lt;&gt;""),"Error: Clear preferred channel",IF(AND(F148="Contact Allowed",COUNTIF(I148:L148,"Preferred")&lt;&gt;1),"Error: Exactly one channel must be Preferred",IF(AND(F148&lt;&gt;"Contact Allowed",COUNTIF(I148:L148,"Preferred")&gt;0),"Error: Preferred channel not allowed",IF(AND(G148="Email",I148&lt;&gt;"Preferred"),"Error: Email status mismatch",IF(AND(G148="Text Message",J148&lt;&gt;"Preferred"),"Error: Text status mismatch",IF(AND(G148="Phone Call",K148&lt;&gt;"Preferred"),"Error: Phone status mismatch",IF(AND(G148="Portal Mail",L148&lt;&gt;"Preferred"),"Error: Portal status mismatch",IF(AND(H148&lt;&gt;"",H148=G148),"Error: Backup matches preferred",IF(AND(H148="Email",I148&lt;&gt;"Allowed"),"Error: Email backup is not Allowed",IF(AND(H148="Text Message",J148&lt;&gt;"Allowed"),"Error: Text backup is not Allowed",IF(AND(H148="Phone Call",K148&lt;&gt;"Allowed"),"Error: Phone backup is not Allowed",IF(AND(H148="Portal Mail",L148&lt;&gt;"Allowed"),"Error: Portal backup is not Allowed",IF(AND(F148="Do Not Contact",COUNTIF(I148:L148,"Do Not Use")&lt;&gt;4),"Error: All channels must be Do Not Use",IF(AND(F148="Contact Allowed",Q148=""),"Error: Confirmation date required","OK"))))))))))))))))))))))</f>
        <v/>
      </c>
      <c r="Y148" s="20">
        <f>IF(A148="","",IF(OR(X148&lt;&gt;"OK",W148="Overdue",W148="Due Soon",F148="Temporary Hold",F148="Do Not Contact"),"Yes","No"))</f>
        <v/>
      </c>
    </row>
    <row r="149">
      <c r="A149" s="16" t="n"/>
      <c r="B149" s="17" t="n"/>
      <c r="C149" s="17" t="n"/>
      <c r="D149" s="17" t="n"/>
      <c r="E149" s="16" t="n"/>
      <c r="F149" s="16" t="n"/>
      <c r="G149" s="16" t="n"/>
      <c r="H149" s="16" t="n"/>
      <c r="I149" s="16" t="n"/>
      <c r="J149" s="16" t="n"/>
      <c r="K149" s="16" t="n"/>
      <c r="L149" s="16" t="n"/>
      <c r="M149" s="17" t="n"/>
      <c r="N149" s="16" t="n"/>
      <c r="O149" s="16" t="n"/>
      <c r="P149" s="18" t="n"/>
      <c r="Q149" s="18" t="n"/>
      <c r="R149" s="19">
        <f>IF(A149="","",IF(Q149="","",Q149+'Lists &amp; Settings'!$B$2))</f>
        <v/>
      </c>
      <c r="S149" s="16" t="n"/>
      <c r="T149" s="16" t="n"/>
      <c r="U149" s="17" t="n"/>
      <c r="V149" s="18" t="n"/>
      <c r="W149" s="20">
        <f>IF(A149="","",IF(R149="","Not Scheduled",IF(R149&lt;TODAY(),"Overdue",IF(R149&lt;=TODAY()+'Lists &amp; Settings'!$B$3,"Due Soon","Current"))))</f>
        <v/>
      </c>
      <c r="X149" s="21">
        <f>IF(A149="","",IF(OR(B149="",C149="",E149="",F149="",O149="",P149="",S149="",T149="",V149=""),"Error: Missing required field",IF(COUNTIF($A$5:$A$154,A149)&gt;1,"Error: Duplicate student reference ID",IF(P149&gt;TODAY(),"Error: Future effective date",IF(Q149&gt;TODAY(),"Error: Future confirmation date",IF(V149&gt;TODAY(),"Error: Future update date",IF(AND(M149&lt;&gt;"",N149=""),"Error: Time zone required",IF(AND(F149="Contact Allowed",G149=""),"Error: Preferred channel required",IF(AND(F149&lt;&gt;"Contact Allowed",G149&lt;&gt;""),"Error: Clear preferred channel",IF(AND(F149="Contact Allowed",COUNTIF(I149:L149,"Preferred")&lt;&gt;1),"Error: Exactly one channel must be Preferred",IF(AND(F149&lt;&gt;"Contact Allowed",COUNTIF(I149:L149,"Preferred")&gt;0),"Error: Preferred channel not allowed",IF(AND(G149="Email",I149&lt;&gt;"Preferred"),"Error: Email status mismatch",IF(AND(G149="Text Message",J149&lt;&gt;"Preferred"),"Error: Text status mismatch",IF(AND(G149="Phone Call",K149&lt;&gt;"Preferred"),"Error: Phone status mismatch",IF(AND(G149="Portal Mail",L149&lt;&gt;"Preferred"),"Error: Portal status mismatch",IF(AND(H149&lt;&gt;"",H149=G149),"Error: Backup matches preferred",IF(AND(H149="Email",I149&lt;&gt;"Allowed"),"Error: Email backup is not Allowed",IF(AND(H149="Text Message",J149&lt;&gt;"Allowed"),"Error: Text backup is not Allowed",IF(AND(H149="Phone Call",K149&lt;&gt;"Allowed"),"Error: Phone backup is not Allowed",IF(AND(H149="Portal Mail",L149&lt;&gt;"Allowed"),"Error: Portal backup is not Allowed",IF(AND(F149="Do Not Contact",COUNTIF(I149:L149,"Do Not Use")&lt;&gt;4),"Error: All channels must be Do Not Use",IF(AND(F149="Contact Allowed",Q149=""),"Error: Confirmation date required","OK"))))))))))))))))))))))</f>
        <v/>
      </c>
      <c r="Y149" s="20">
        <f>IF(A149="","",IF(OR(X149&lt;&gt;"OK",W149="Overdue",W149="Due Soon",F149="Temporary Hold",F149="Do Not Contact"),"Yes","No"))</f>
        <v/>
      </c>
    </row>
    <row r="150">
      <c r="A150" s="16" t="n"/>
      <c r="B150" s="17" t="n"/>
      <c r="C150" s="17" t="n"/>
      <c r="D150" s="17" t="n"/>
      <c r="E150" s="16" t="n"/>
      <c r="F150" s="16" t="n"/>
      <c r="G150" s="16" t="n"/>
      <c r="H150" s="16" t="n"/>
      <c r="I150" s="16" t="n"/>
      <c r="J150" s="16" t="n"/>
      <c r="K150" s="16" t="n"/>
      <c r="L150" s="16" t="n"/>
      <c r="M150" s="17" t="n"/>
      <c r="N150" s="16" t="n"/>
      <c r="O150" s="16" t="n"/>
      <c r="P150" s="18" t="n"/>
      <c r="Q150" s="18" t="n"/>
      <c r="R150" s="19">
        <f>IF(A150="","",IF(Q150="","",Q150+'Lists &amp; Settings'!$B$2))</f>
        <v/>
      </c>
      <c r="S150" s="16" t="n"/>
      <c r="T150" s="16" t="n"/>
      <c r="U150" s="17" t="n"/>
      <c r="V150" s="18" t="n"/>
      <c r="W150" s="20">
        <f>IF(A150="","",IF(R150="","Not Scheduled",IF(R150&lt;TODAY(),"Overdue",IF(R150&lt;=TODAY()+'Lists &amp; Settings'!$B$3,"Due Soon","Current"))))</f>
        <v/>
      </c>
      <c r="X150" s="21">
        <f>IF(A150="","",IF(OR(B150="",C150="",E150="",F150="",O150="",P150="",S150="",T150="",V150=""),"Error: Missing required field",IF(COUNTIF($A$5:$A$154,A150)&gt;1,"Error: Duplicate student reference ID",IF(P150&gt;TODAY(),"Error: Future effective date",IF(Q150&gt;TODAY(),"Error: Future confirmation date",IF(V150&gt;TODAY(),"Error: Future update date",IF(AND(M150&lt;&gt;"",N150=""),"Error: Time zone required",IF(AND(F150="Contact Allowed",G150=""),"Error: Preferred channel required",IF(AND(F150&lt;&gt;"Contact Allowed",G150&lt;&gt;""),"Error: Clear preferred channel",IF(AND(F150="Contact Allowed",COUNTIF(I150:L150,"Preferred")&lt;&gt;1),"Error: Exactly one channel must be Preferred",IF(AND(F150&lt;&gt;"Contact Allowed",COUNTIF(I150:L150,"Preferred")&gt;0),"Error: Preferred channel not allowed",IF(AND(G150="Email",I150&lt;&gt;"Preferred"),"Error: Email status mismatch",IF(AND(G150="Text Message",J150&lt;&gt;"Preferred"),"Error: Text status mismatch",IF(AND(G150="Phone Call",K150&lt;&gt;"Preferred"),"Error: Phone status mismatch",IF(AND(G150="Portal Mail",L150&lt;&gt;"Preferred"),"Error: Portal status mismatch",IF(AND(H150&lt;&gt;"",H150=G150),"Error: Backup matches preferred",IF(AND(H150="Email",I150&lt;&gt;"Allowed"),"Error: Email backup is not Allowed",IF(AND(H150="Text Message",J150&lt;&gt;"Allowed"),"Error: Text backup is not Allowed",IF(AND(H150="Phone Call",K150&lt;&gt;"Allowed"),"Error: Phone backup is not Allowed",IF(AND(H150="Portal Mail",L150&lt;&gt;"Allowed"),"Error: Portal backup is not Allowed",IF(AND(F150="Do Not Contact",COUNTIF(I150:L150,"Do Not Use")&lt;&gt;4),"Error: All channels must be Do Not Use",IF(AND(F150="Contact Allowed",Q150=""),"Error: Confirmation date required","OK"))))))))))))))))))))))</f>
        <v/>
      </c>
      <c r="Y150" s="20">
        <f>IF(A150="","",IF(OR(X150&lt;&gt;"OK",W150="Overdue",W150="Due Soon",F150="Temporary Hold",F150="Do Not Contact"),"Yes","No"))</f>
        <v/>
      </c>
    </row>
    <row r="151">
      <c r="A151" s="16" t="n"/>
      <c r="B151" s="17" t="n"/>
      <c r="C151" s="17" t="n"/>
      <c r="D151" s="17" t="n"/>
      <c r="E151" s="16" t="n"/>
      <c r="F151" s="16" t="n"/>
      <c r="G151" s="16" t="n"/>
      <c r="H151" s="16" t="n"/>
      <c r="I151" s="16" t="n"/>
      <c r="J151" s="16" t="n"/>
      <c r="K151" s="16" t="n"/>
      <c r="L151" s="16" t="n"/>
      <c r="M151" s="17" t="n"/>
      <c r="N151" s="16" t="n"/>
      <c r="O151" s="16" t="n"/>
      <c r="P151" s="18" t="n"/>
      <c r="Q151" s="18" t="n"/>
      <c r="R151" s="19">
        <f>IF(A151="","",IF(Q151="","",Q151+'Lists &amp; Settings'!$B$2))</f>
        <v/>
      </c>
      <c r="S151" s="16" t="n"/>
      <c r="T151" s="16" t="n"/>
      <c r="U151" s="17" t="n"/>
      <c r="V151" s="18" t="n"/>
      <c r="W151" s="20">
        <f>IF(A151="","",IF(R151="","Not Scheduled",IF(R151&lt;TODAY(),"Overdue",IF(R151&lt;=TODAY()+'Lists &amp; Settings'!$B$3,"Due Soon","Current"))))</f>
        <v/>
      </c>
      <c r="X151" s="21">
        <f>IF(A151="","",IF(OR(B151="",C151="",E151="",F151="",O151="",P151="",S151="",T151="",V151=""),"Error: Missing required field",IF(COUNTIF($A$5:$A$154,A151)&gt;1,"Error: Duplicate student reference ID",IF(P151&gt;TODAY(),"Error: Future effective date",IF(Q151&gt;TODAY(),"Error: Future confirmation date",IF(V151&gt;TODAY(),"Error: Future update date",IF(AND(M151&lt;&gt;"",N151=""),"Error: Time zone required",IF(AND(F151="Contact Allowed",G151=""),"Error: Preferred channel required",IF(AND(F151&lt;&gt;"Contact Allowed",G151&lt;&gt;""),"Error: Clear preferred channel",IF(AND(F151="Contact Allowed",COUNTIF(I151:L151,"Preferred")&lt;&gt;1),"Error: Exactly one channel must be Preferred",IF(AND(F151&lt;&gt;"Contact Allowed",COUNTIF(I151:L151,"Preferred")&gt;0),"Error: Preferred channel not allowed",IF(AND(G151="Email",I151&lt;&gt;"Preferred"),"Error: Email status mismatch",IF(AND(G151="Text Message",J151&lt;&gt;"Preferred"),"Error: Text status mismatch",IF(AND(G151="Phone Call",K151&lt;&gt;"Preferred"),"Error: Phone status mismatch",IF(AND(G151="Portal Mail",L151&lt;&gt;"Preferred"),"Error: Portal status mismatch",IF(AND(H151&lt;&gt;"",H151=G151),"Error: Backup matches preferred",IF(AND(H151="Email",I151&lt;&gt;"Allowed"),"Error: Email backup is not Allowed",IF(AND(H151="Text Message",J151&lt;&gt;"Allowed"),"Error: Text backup is not Allowed",IF(AND(H151="Phone Call",K151&lt;&gt;"Allowed"),"Error: Phone backup is not Allowed",IF(AND(H151="Portal Mail",L151&lt;&gt;"Allowed"),"Error: Portal backup is not Allowed",IF(AND(F151="Do Not Contact",COUNTIF(I151:L151,"Do Not Use")&lt;&gt;4),"Error: All channels must be Do Not Use",IF(AND(F151="Contact Allowed",Q151=""),"Error: Confirmation date required","OK"))))))))))))))))))))))</f>
        <v/>
      </c>
      <c r="Y151" s="20">
        <f>IF(A151="","",IF(OR(X151&lt;&gt;"OK",W151="Overdue",W151="Due Soon",F151="Temporary Hold",F151="Do Not Contact"),"Yes","No"))</f>
        <v/>
      </c>
    </row>
    <row r="152">
      <c r="A152" s="16" t="n"/>
      <c r="B152" s="17" t="n"/>
      <c r="C152" s="17" t="n"/>
      <c r="D152" s="17" t="n"/>
      <c r="E152" s="16" t="n"/>
      <c r="F152" s="16" t="n"/>
      <c r="G152" s="16" t="n"/>
      <c r="H152" s="16" t="n"/>
      <c r="I152" s="16" t="n"/>
      <c r="J152" s="16" t="n"/>
      <c r="K152" s="16" t="n"/>
      <c r="L152" s="16" t="n"/>
      <c r="M152" s="17" t="n"/>
      <c r="N152" s="16" t="n"/>
      <c r="O152" s="16" t="n"/>
      <c r="P152" s="18" t="n"/>
      <c r="Q152" s="18" t="n"/>
      <c r="R152" s="19">
        <f>IF(A152="","",IF(Q152="","",Q152+'Lists &amp; Settings'!$B$2))</f>
        <v/>
      </c>
      <c r="S152" s="16" t="n"/>
      <c r="T152" s="16" t="n"/>
      <c r="U152" s="17" t="n"/>
      <c r="V152" s="18" t="n"/>
      <c r="W152" s="20">
        <f>IF(A152="","",IF(R152="","Not Scheduled",IF(R152&lt;TODAY(),"Overdue",IF(R152&lt;=TODAY()+'Lists &amp; Settings'!$B$3,"Due Soon","Current"))))</f>
        <v/>
      </c>
      <c r="X152" s="21">
        <f>IF(A152="","",IF(OR(B152="",C152="",E152="",F152="",O152="",P152="",S152="",T152="",V152=""),"Error: Missing required field",IF(COUNTIF($A$5:$A$154,A152)&gt;1,"Error: Duplicate student reference ID",IF(P152&gt;TODAY(),"Error: Future effective date",IF(Q152&gt;TODAY(),"Error: Future confirmation date",IF(V152&gt;TODAY(),"Error: Future update date",IF(AND(M152&lt;&gt;"",N152=""),"Error: Time zone required",IF(AND(F152="Contact Allowed",G152=""),"Error: Preferred channel required",IF(AND(F152&lt;&gt;"Contact Allowed",G152&lt;&gt;""),"Error: Clear preferred channel",IF(AND(F152="Contact Allowed",COUNTIF(I152:L152,"Preferred")&lt;&gt;1),"Error: Exactly one channel must be Preferred",IF(AND(F152&lt;&gt;"Contact Allowed",COUNTIF(I152:L152,"Preferred")&gt;0),"Error: Preferred channel not allowed",IF(AND(G152="Email",I152&lt;&gt;"Preferred"),"Error: Email status mismatch",IF(AND(G152="Text Message",J152&lt;&gt;"Preferred"),"Error: Text status mismatch",IF(AND(G152="Phone Call",K152&lt;&gt;"Preferred"),"Error: Phone status mismatch",IF(AND(G152="Portal Mail",L152&lt;&gt;"Preferred"),"Error: Portal status mismatch",IF(AND(H152&lt;&gt;"",H152=G152),"Error: Backup matches preferred",IF(AND(H152="Email",I152&lt;&gt;"Allowed"),"Error: Email backup is not Allowed",IF(AND(H152="Text Message",J152&lt;&gt;"Allowed"),"Error: Text backup is not Allowed",IF(AND(H152="Phone Call",K152&lt;&gt;"Allowed"),"Error: Phone backup is not Allowed",IF(AND(H152="Portal Mail",L152&lt;&gt;"Allowed"),"Error: Portal backup is not Allowed",IF(AND(F152="Do Not Contact",COUNTIF(I152:L152,"Do Not Use")&lt;&gt;4),"Error: All channels must be Do Not Use",IF(AND(F152="Contact Allowed",Q152=""),"Error: Confirmation date required","OK"))))))))))))))))))))))</f>
        <v/>
      </c>
      <c r="Y152" s="20">
        <f>IF(A152="","",IF(OR(X152&lt;&gt;"OK",W152="Overdue",W152="Due Soon",F152="Temporary Hold",F152="Do Not Contact"),"Yes","No"))</f>
        <v/>
      </c>
    </row>
    <row r="153">
      <c r="A153" s="16" t="n"/>
      <c r="B153" s="17" t="n"/>
      <c r="C153" s="17" t="n"/>
      <c r="D153" s="17" t="n"/>
      <c r="E153" s="16" t="n"/>
      <c r="F153" s="16" t="n"/>
      <c r="G153" s="16" t="n"/>
      <c r="H153" s="16" t="n"/>
      <c r="I153" s="16" t="n"/>
      <c r="J153" s="16" t="n"/>
      <c r="K153" s="16" t="n"/>
      <c r="L153" s="16" t="n"/>
      <c r="M153" s="17" t="n"/>
      <c r="N153" s="16" t="n"/>
      <c r="O153" s="16" t="n"/>
      <c r="P153" s="18" t="n"/>
      <c r="Q153" s="18" t="n"/>
      <c r="R153" s="19">
        <f>IF(A153="","",IF(Q153="","",Q153+'Lists &amp; Settings'!$B$2))</f>
        <v/>
      </c>
      <c r="S153" s="16" t="n"/>
      <c r="T153" s="16" t="n"/>
      <c r="U153" s="17" t="n"/>
      <c r="V153" s="18" t="n"/>
      <c r="W153" s="20">
        <f>IF(A153="","",IF(R153="","Not Scheduled",IF(R153&lt;TODAY(),"Overdue",IF(R153&lt;=TODAY()+'Lists &amp; Settings'!$B$3,"Due Soon","Current"))))</f>
        <v/>
      </c>
      <c r="X153" s="21">
        <f>IF(A153="","",IF(OR(B153="",C153="",E153="",F153="",O153="",P153="",S153="",T153="",V153=""),"Error: Missing required field",IF(COUNTIF($A$5:$A$154,A153)&gt;1,"Error: Duplicate student reference ID",IF(P153&gt;TODAY(),"Error: Future effective date",IF(Q153&gt;TODAY(),"Error: Future confirmation date",IF(V153&gt;TODAY(),"Error: Future update date",IF(AND(M153&lt;&gt;"",N153=""),"Error: Time zone required",IF(AND(F153="Contact Allowed",G153=""),"Error: Preferred channel required",IF(AND(F153&lt;&gt;"Contact Allowed",G153&lt;&gt;""),"Error: Clear preferred channel",IF(AND(F153="Contact Allowed",COUNTIF(I153:L153,"Preferred")&lt;&gt;1),"Error: Exactly one channel must be Preferred",IF(AND(F153&lt;&gt;"Contact Allowed",COUNTIF(I153:L153,"Preferred")&gt;0),"Error: Preferred channel not allowed",IF(AND(G153="Email",I153&lt;&gt;"Preferred"),"Error: Email status mismatch",IF(AND(G153="Text Message",J153&lt;&gt;"Preferred"),"Error: Text status mismatch",IF(AND(G153="Phone Call",K153&lt;&gt;"Preferred"),"Error: Phone status mismatch",IF(AND(G153="Portal Mail",L153&lt;&gt;"Preferred"),"Error: Portal status mismatch",IF(AND(H153&lt;&gt;"",H153=G153),"Error: Backup matches preferred",IF(AND(H153="Email",I153&lt;&gt;"Allowed"),"Error: Email backup is not Allowed",IF(AND(H153="Text Message",J153&lt;&gt;"Allowed"),"Error: Text backup is not Allowed",IF(AND(H153="Phone Call",K153&lt;&gt;"Allowed"),"Error: Phone backup is not Allowed",IF(AND(H153="Portal Mail",L153&lt;&gt;"Allowed"),"Error: Portal backup is not Allowed",IF(AND(F153="Do Not Contact",COUNTIF(I153:L153,"Do Not Use")&lt;&gt;4),"Error: All channels must be Do Not Use",IF(AND(F153="Contact Allowed",Q153=""),"Error: Confirmation date required","OK"))))))))))))))))))))))</f>
        <v/>
      </c>
      <c r="Y153" s="20">
        <f>IF(A153="","",IF(OR(X153&lt;&gt;"OK",W153="Overdue",W153="Due Soon",F153="Temporary Hold",F153="Do Not Contact"),"Yes","No"))</f>
        <v/>
      </c>
    </row>
    <row r="154">
      <c r="A154" s="16" t="n"/>
      <c r="B154" s="17" t="n"/>
      <c r="C154" s="17" t="n"/>
      <c r="D154" s="17" t="n"/>
      <c r="E154" s="16" t="n"/>
      <c r="F154" s="16" t="n"/>
      <c r="G154" s="16" t="n"/>
      <c r="H154" s="16" t="n"/>
      <c r="I154" s="16" t="n"/>
      <c r="J154" s="16" t="n"/>
      <c r="K154" s="16" t="n"/>
      <c r="L154" s="16" t="n"/>
      <c r="M154" s="17" t="n"/>
      <c r="N154" s="16" t="n"/>
      <c r="O154" s="16" t="n"/>
      <c r="P154" s="18" t="n"/>
      <c r="Q154" s="18" t="n"/>
      <c r="R154" s="19">
        <f>IF(A154="","",IF(Q154="","",Q154+'Lists &amp; Settings'!$B$2))</f>
        <v/>
      </c>
      <c r="S154" s="16" t="n"/>
      <c r="T154" s="16" t="n"/>
      <c r="U154" s="17" t="n"/>
      <c r="V154" s="18" t="n"/>
      <c r="W154" s="20">
        <f>IF(A154="","",IF(R154="","Not Scheduled",IF(R154&lt;TODAY(),"Overdue",IF(R154&lt;=TODAY()+'Lists &amp; Settings'!$B$3,"Due Soon","Current"))))</f>
        <v/>
      </c>
      <c r="X154" s="21">
        <f>IF(A154="","",IF(OR(B154="",C154="",E154="",F154="",O154="",P154="",S154="",T154="",V154=""),"Error: Missing required field",IF(COUNTIF($A$5:$A$154,A154)&gt;1,"Error: Duplicate student reference ID",IF(P154&gt;TODAY(),"Error: Future effective date",IF(Q154&gt;TODAY(),"Error: Future confirmation date",IF(V154&gt;TODAY(),"Error: Future update date",IF(AND(M154&lt;&gt;"",N154=""),"Error: Time zone required",IF(AND(F154="Contact Allowed",G154=""),"Error: Preferred channel required",IF(AND(F154&lt;&gt;"Contact Allowed",G154&lt;&gt;""),"Error: Clear preferred channel",IF(AND(F154="Contact Allowed",COUNTIF(I154:L154,"Preferred")&lt;&gt;1),"Error: Exactly one channel must be Preferred",IF(AND(F154&lt;&gt;"Contact Allowed",COUNTIF(I154:L154,"Preferred")&gt;0),"Error: Preferred channel not allowed",IF(AND(G154="Email",I154&lt;&gt;"Preferred"),"Error: Email status mismatch",IF(AND(G154="Text Message",J154&lt;&gt;"Preferred"),"Error: Text status mismatch",IF(AND(G154="Phone Call",K154&lt;&gt;"Preferred"),"Error: Phone status mismatch",IF(AND(G154="Portal Mail",L154&lt;&gt;"Preferred"),"Error: Portal status mismatch",IF(AND(H154&lt;&gt;"",H154=G154),"Error: Backup matches preferred",IF(AND(H154="Email",I154&lt;&gt;"Allowed"),"Error: Email backup is not Allowed",IF(AND(H154="Text Message",J154&lt;&gt;"Allowed"),"Error: Text backup is not Allowed",IF(AND(H154="Phone Call",K154&lt;&gt;"Allowed"),"Error: Phone backup is not Allowed",IF(AND(H154="Portal Mail",L154&lt;&gt;"Allowed"),"Error: Portal backup is not Allowed",IF(AND(F154="Do Not Contact",COUNTIF(I154:L154,"Do Not Use")&lt;&gt;4),"Error: All channels must be Do Not Use",IF(AND(F154="Contact Allowed",Q154=""),"Error: Confirmation date required","OK"))))))))))))))))))))))</f>
        <v/>
      </c>
      <c r="Y154" s="20">
        <f>IF(A154="","",IF(OR(X154&lt;&gt;"OK",W154="Overdue",W154="Due Soon",F154="Temporary Hold",F154="Do Not Contact"),"Yes","No"))</f>
        <v/>
      </c>
    </row>
  </sheetData>
  <autoFilter ref="A4:Y154"/>
  <mergeCells count="1">
    <mergeCell ref="A1:Y1"/>
  </mergeCells>
  <conditionalFormatting sqref="A5:Y154">
    <cfRule type="expression" priority="1" dxfId="1" stopIfTrue="1">
      <formula>AND($A5&lt;&gt;"",LEFT($X5,6)="Error:")</formula>
    </cfRule>
  </conditionalFormatting>
  <conditionalFormatting sqref="F5:F154">
    <cfRule type="cellIs" priority="2" operator="equal" dxfId="3">
      <formula>"Do Not Contact"</formula>
    </cfRule>
    <cfRule type="cellIs" priority="3" operator="equal" dxfId="2">
      <formula>"Temporary Hold"</formula>
    </cfRule>
    <cfRule type="cellIs" priority="4" operator="equal" dxfId="4">
      <formula>"Contact Allowed"</formula>
    </cfRule>
  </conditionalFormatting>
  <conditionalFormatting sqref="R5:R154">
    <cfRule type="expression" priority="5" dxfId="3">
      <formula>AND($A5&lt;&gt;"",$W5="Overdue")</formula>
    </cfRule>
    <cfRule type="expression" priority="7" dxfId="2">
      <formula>AND($A5&lt;&gt;"",$W5="Due Soon")</formula>
    </cfRule>
  </conditionalFormatting>
  <conditionalFormatting sqref="W5:W154">
    <cfRule type="expression" priority="6" dxfId="3">
      <formula>AND($A5&lt;&gt;"",$W5="Overdue")</formula>
    </cfRule>
    <cfRule type="expression" priority="8" dxfId="2">
      <formula>AND($A5&lt;&gt;"",$W5="Due Soon")</formula>
    </cfRule>
    <cfRule type="expression" priority="9" dxfId="4">
      <formula>AND($A5&lt;&gt;"",$W5="Current")</formula>
    </cfRule>
  </conditionalFormatting>
  <conditionalFormatting sqref="Y5:Y154">
    <cfRule type="cellIs" priority="10" operator="equal" dxfId="5">
      <formula>"Yes"</formula>
    </cfRule>
  </conditionalFormatting>
  <conditionalFormatting sqref="A5:A154">
    <cfRule type="expression" priority="11" dxfId="3">
      <formula>AND($A5&lt;&gt;"",COUNTIF($A$5:$A$154,$A5)&gt;1)</formula>
    </cfRule>
  </conditionalFormatting>
  <dataValidations count="18">
    <dataValidation sqref="A5:A154" showDropDown="0" showInputMessage="1" showErrorMessage="1" allowBlank="0" errorTitle="Invalid reference ID" error="Use STU- followed by 4 to 8 letters or numbers." promptTitle="Student Reference ID" prompt="Use STU- followed by 4 to 8 letters or numbers." type="custom" errorStyle="stop">
      <formula1>OR(A5="",AND(LEFT(A5,4)="STU-",LEN(A5)&gt;=8,LEN(A5)&lt;=12))</formula1>
    </dataValidation>
    <dataValidation sqref="B5:B154" showDropDown="0" showInputMessage="0" showErrorMessage="1" allowBlank="0" errorTitle="Invalid student display name" error="Enter no more than 40 characters." type="textLength" errorStyle="stop" operator="between">
      <formula1>1</formula1>
      <formula2>40</formula2>
    </dataValidation>
    <dataValidation sqref="D5:D154" showDropDown="0" showInputMessage="0" showErrorMessage="1" allowBlank="0" errorTitle="Invalid cohort" error="Enter no more than 30 characters." type="textLength" errorStyle="stop" operator="between">
      <formula1>0</formula1>
      <formula2>30</formula2>
    </dataValidation>
    <dataValidation sqref="U5:U154" showDropDown="0" showInputMessage="1" showErrorMessage="1" allowBlank="0" errorTitle="Invalid operational note" error="Enter no more than 200 characters." promptTitle="Operational note" prompt="Enter only brief operational preference details. Do not enter contact details or sensitive personal information." type="textLength" errorStyle="stop" operator="between">
      <formula1>0</formula1>
      <formula2>200</formula2>
    </dataValidation>
    <dataValidation sqref="C5:C154" showDropDown="0" showInputMessage="0" showErrorMessage="1" allowBlank="0" errorTitle="Select a listed value" error="Choose a value from the drop-down list." type="list" errorStyle="stop">
      <formula1>'Lists &amp; Settings'!$A$7:$A$12</formula1>
    </dataValidation>
    <dataValidation sqref="E5:E154" showDropDown="0" showInputMessage="0" showErrorMessage="1" allowBlank="0" errorTitle="Select a listed value" error="Choose a value from the drop-down list." type="list" errorStyle="stop">
      <formula1>'Lists &amp; Settings'!$B$7:$B$10</formula1>
    </dataValidation>
    <dataValidation sqref="F5:F154" showDropDown="0" showInputMessage="0" showErrorMessage="1" allowBlank="0" errorTitle="Select a listed value" error="Choose a value from the drop-down list." type="list" errorStyle="stop">
      <formula1>'Lists &amp; Settings'!$C$7:$C$9</formula1>
    </dataValidation>
    <dataValidation sqref="G5:G154" showDropDown="0" showInputMessage="0" showErrorMessage="1" allowBlank="0" errorTitle="Select a listed value" error="Choose a value from the drop-down list." type="list" errorStyle="stop">
      <formula1>'Lists &amp; Settings'!$D$7:$D$10</formula1>
    </dataValidation>
    <dataValidation sqref="H5:H154" showDropDown="0" showInputMessage="0" showErrorMessage="1" allowBlank="0" errorTitle="Select a listed value" error="Choose a value from the drop-down list." type="list" errorStyle="stop">
      <formula1>'Lists &amp; Settings'!$D$7:$D$10</formula1>
    </dataValidation>
    <dataValidation sqref="I5:L154" showDropDown="0" showInputMessage="0" showErrorMessage="1" allowBlank="0" errorTitle="Select a listed value" error="Choose a value from the drop-down list." type="list" errorStyle="stop">
      <formula1>'Lists &amp; Settings'!$E$7:$E$10</formula1>
    </dataValidation>
    <dataValidation sqref="M5:M154" showDropDown="0" showInputMessage="0" showErrorMessage="1" allowBlank="0" errorTitle="Select a listed value" error="Choose a value from the drop-down list." type="list" errorStyle="stop">
      <formula1>'Lists &amp; Settings'!$F$7:$F$12</formula1>
    </dataValidation>
    <dataValidation sqref="N5:N154" showDropDown="0" showInputMessage="0" showErrorMessage="1" allowBlank="0" errorTitle="Select a listed value" error="Choose a value from the drop-down list." type="list" errorStyle="stop">
      <formula1>'Lists &amp; Settings'!$G$7:$G$13</formula1>
    </dataValidation>
    <dataValidation sqref="O5:O154" showDropDown="0" showInputMessage="0" showErrorMessage="1" allowBlank="0" errorTitle="Select a listed value" error="Choose a value from the drop-down list." type="list" errorStyle="stop">
      <formula1>'Lists &amp; Settings'!$H$7:$H$12</formula1>
    </dataValidation>
    <dataValidation sqref="S5:S154" showDropDown="0" showInputMessage="0" showErrorMessage="1" allowBlank="0" errorTitle="Select a listed value" error="Choose a value from the drop-down list." type="list" errorStyle="stop">
      <formula1>'Lists &amp; Settings'!$I$7:$I$11</formula1>
    </dataValidation>
    <dataValidation sqref="T5:T154" showDropDown="0" showInputMessage="0" showErrorMessage="1" allowBlank="0" errorTitle="Select a listed value" error="Choose a value from the drop-down list." type="list" errorStyle="stop">
      <formula1>'Lists &amp; Settings'!$J$7:$J$12</formula1>
    </dataValidation>
    <dataValidation sqref="P5:P154" showDropDown="0" showInputMessage="0" showErrorMessage="1" allowBlank="0" errorTitle="Invalid date" error="Enter a date from 01/01/2020 through today." type="custom" errorStyle="stop">
      <formula1>OR(P5="",AND(ISNUMBER(P5),P5&gt;=DATE(2020,1,1),P5&lt;=TODAY()))</formula1>
    </dataValidation>
    <dataValidation sqref="Q5:Q154" showDropDown="0" showInputMessage="0" showErrorMessage="1" allowBlank="0" errorTitle="Invalid date" error="Enter a date from 01/01/2020 through today." type="custom" errorStyle="stop">
      <formula1>OR(Q5="",AND(ISNUMBER(Q5),Q5&gt;=DATE(2020,1,1),Q5&lt;=TODAY()))</formula1>
    </dataValidation>
    <dataValidation sqref="V5:V154" showDropDown="0" showInputMessage="0" showErrorMessage="1" allowBlank="0" errorTitle="Invalid date" error="Enter a date from 01/01/2020 through today." type="custom" errorStyle="stop">
      <formula1>OR(V5="",AND(ISNUMBER(V5),V5&gt;=DATE(2020,1,1),V5&lt;=TODAY()))</formula1>
    </dataValidation>
  </dataValidation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20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8" customWidth="1" min="1" max="1"/>
    <col width="22" customWidth="1" min="2" max="2"/>
    <col width="28" customWidth="1" min="3" max="3"/>
    <col width="18" customWidth="1" min="4" max="4"/>
    <col width="18" customWidth="1" min="5" max="5"/>
    <col width="22" customWidth="1" min="6" max="6"/>
    <col width="22" customWidth="1" min="7" max="7"/>
    <col width="22" customWidth="1" min="8" max="8"/>
    <col width="22" customWidth="1" min="9" max="9"/>
    <col width="20" customWidth="1" min="10" max="10"/>
  </cols>
  <sheetData>
    <row r="1" ht="28" customHeight="1">
      <c r="A1" s="1" t="inlineStr">
        <is>
          <t>Lists &amp; Settings</t>
        </is>
      </c>
    </row>
    <row r="2">
      <c r="A2" s="3" t="inlineStr">
        <is>
          <t>Review Interval Days</t>
        </is>
      </c>
      <c r="B2" s="22" t="n">
        <v>180</v>
      </c>
      <c r="C2" s="23" t="inlineStr">
        <is>
          <t>Days after the Last Confirmed Date when the preference should be reviewed.</t>
        </is>
      </c>
      <c r="E2" s="24" t="inlineStr">
        <is>
          <t>Changes to these settings recalculate Next Review Date and Review Status.</t>
        </is>
      </c>
      <c r="F2" s="25" t="n"/>
      <c r="G2" s="25" t="n"/>
      <c r="H2" s="25" t="n"/>
      <c r="I2" s="25" t="n"/>
      <c r="J2" s="26" t="n"/>
    </row>
    <row r="3">
      <c r="A3" s="3" t="inlineStr">
        <is>
          <t>Due Soon Window Days</t>
        </is>
      </c>
      <c r="B3" s="22" t="n">
        <v>30</v>
      </c>
      <c r="C3" s="23" t="inlineStr">
        <is>
          <t>Number of days before Next Review Date treated as Due Soon.</t>
        </is>
      </c>
      <c r="E3" s="27" t="n"/>
      <c r="F3" s="28" t="n"/>
      <c r="G3" s="28" t="n"/>
      <c r="H3" s="28" t="n"/>
      <c r="I3" s="28" t="n"/>
      <c r="J3" s="29" t="n"/>
    </row>
    <row r="6">
      <c r="A6" s="15" t="inlineStr">
        <is>
          <t>Program</t>
        </is>
      </c>
      <c r="B6" s="15" t="inlineStr">
        <is>
          <t>Enrollment Status</t>
        </is>
      </c>
      <c r="C6" s="15" t="inlineStr">
        <is>
          <t>Overall Contact Status</t>
        </is>
      </c>
      <c r="D6" s="15" t="inlineStr">
        <is>
          <t>Channel</t>
        </is>
      </c>
      <c r="E6" s="15" t="inlineStr">
        <is>
          <t>Channel Use</t>
        </is>
      </c>
      <c r="F6" s="15" t="inlineStr">
        <is>
          <t>Best Contact Window</t>
        </is>
      </c>
      <c r="G6" s="15" t="inlineStr">
        <is>
          <t>Time Zone</t>
        </is>
      </c>
      <c r="H6" s="15" t="inlineStr">
        <is>
          <t>Preferred Language</t>
        </is>
      </c>
      <c r="I6" s="15" t="inlineStr">
        <is>
          <t>Preference Source</t>
        </is>
      </c>
      <c r="J6" s="15" t="inlineStr">
        <is>
          <t>Staff Owner</t>
        </is>
      </c>
    </row>
    <row r="7">
      <c r="A7" s="17" t="inlineStr">
        <is>
          <t>Career Foundations</t>
        </is>
      </c>
      <c r="B7" s="17" t="inlineStr">
        <is>
          <t>Active</t>
        </is>
      </c>
      <c r="C7" s="17" t="inlineStr">
        <is>
          <t>Contact Allowed</t>
        </is>
      </c>
      <c r="D7" s="17" t="inlineStr">
        <is>
          <t>Email</t>
        </is>
      </c>
      <c r="E7" s="17" t="inlineStr">
        <is>
          <t>Preferred</t>
        </is>
      </c>
      <c r="F7" s="17" t="inlineStr">
        <is>
          <t>Morning</t>
        </is>
      </c>
      <c r="G7" s="17" t="inlineStr">
        <is>
          <t>Eastern Time</t>
        </is>
      </c>
      <c r="H7" s="17" t="inlineStr">
        <is>
          <t>English</t>
        </is>
      </c>
      <c r="I7" s="17" t="inlineStr">
        <is>
          <t>Student Form</t>
        </is>
      </c>
      <c r="J7" s="17" t="inlineStr">
        <is>
          <t>Avery Brooks</t>
        </is>
      </c>
    </row>
    <row r="8">
      <c r="A8" s="17" t="inlineStr">
        <is>
          <t>Digital Skills Lab</t>
        </is>
      </c>
      <c r="B8" s="17" t="inlineStr">
        <is>
          <t>Paused</t>
        </is>
      </c>
      <c r="C8" s="17" t="inlineStr">
        <is>
          <t>Temporary Hold</t>
        </is>
      </c>
      <c r="D8" s="17" t="inlineStr">
        <is>
          <t>Text Message</t>
        </is>
      </c>
      <c r="E8" s="17" t="inlineStr">
        <is>
          <t>Allowed</t>
        </is>
      </c>
      <c r="F8" s="17" t="inlineStr">
        <is>
          <t>Midday</t>
        </is>
      </c>
      <c r="G8" s="17" t="inlineStr">
        <is>
          <t>Central Time</t>
        </is>
      </c>
      <c r="H8" s="17" t="inlineStr">
        <is>
          <t>Spanish</t>
        </is>
      </c>
      <c r="I8" s="17" t="inlineStr">
        <is>
          <t>Student Conversation</t>
        </is>
      </c>
      <c r="J8" s="17" t="inlineStr">
        <is>
          <t>Casey Morgan</t>
        </is>
      </c>
    </row>
    <row r="9">
      <c r="A9" s="17" t="inlineStr">
        <is>
          <t>Health Careers Exploration</t>
        </is>
      </c>
      <c r="B9" s="17" t="inlineStr">
        <is>
          <t>Completed</t>
        </is>
      </c>
      <c r="C9" s="17" t="inlineStr">
        <is>
          <t>Do Not Contact</t>
        </is>
      </c>
      <c r="D9" s="17" t="inlineStr">
        <is>
          <t>Phone Call</t>
        </is>
      </c>
      <c r="E9" s="17" t="inlineStr">
        <is>
          <t>Do Not Use</t>
        </is>
      </c>
      <c r="F9" s="17" t="inlineStr">
        <is>
          <t>Afternoon</t>
        </is>
      </c>
      <c r="G9" s="17" t="inlineStr">
        <is>
          <t>Mountain Time</t>
        </is>
      </c>
      <c r="H9" s="17" t="inlineStr">
        <is>
          <t>Arabic</t>
        </is>
      </c>
      <c r="I9" s="17" t="inlineStr">
        <is>
          <t>Portal Update</t>
        </is>
      </c>
      <c r="J9" s="17" t="inlineStr">
        <is>
          <t>Devon Reed</t>
        </is>
      </c>
    </row>
    <row r="10">
      <c r="A10" s="17" t="inlineStr">
        <is>
          <t>Leadership Essentials</t>
        </is>
      </c>
      <c r="B10" s="17" t="inlineStr">
        <is>
          <t>Withdrawn</t>
        </is>
      </c>
      <c r="D10" s="17" t="inlineStr">
        <is>
          <t>Portal Mail</t>
        </is>
      </c>
      <c r="E10" s="17" t="inlineStr">
        <is>
          <t>Not Available</t>
        </is>
      </c>
      <c r="F10" s="17" t="inlineStr">
        <is>
          <t>Evening</t>
        </is>
      </c>
      <c r="G10" s="17" t="inlineStr">
        <is>
          <t>Pacific Time</t>
        </is>
      </c>
      <c r="H10" s="17" t="inlineStr">
        <is>
          <t>French</t>
        </is>
      </c>
      <c r="I10" s="17" t="inlineStr">
        <is>
          <t>Program Intake</t>
        </is>
      </c>
      <c r="J10" s="17" t="inlineStr">
        <is>
          <t>Jordan Ellis</t>
        </is>
      </c>
    </row>
    <row r="11">
      <c r="A11" s="17" t="inlineStr">
        <is>
          <t>Project Management Basics</t>
        </is>
      </c>
      <c r="F11" s="17" t="inlineStr">
        <is>
          <t>Any Time</t>
        </is>
      </c>
      <c r="G11" s="17" t="inlineStr">
        <is>
          <t>Alaska Time</t>
        </is>
      </c>
      <c r="H11" s="17" t="inlineStr">
        <is>
          <t>Mandarin Chinese</t>
        </is>
      </c>
      <c r="I11" s="17" t="inlineStr">
        <is>
          <t>Staff Confirmation</t>
        </is>
      </c>
      <c r="J11" s="17" t="inlineStr">
        <is>
          <t>Morgan Patel</t>
        </is>
      </c>
    </row>
    <row r="12">
      <c r="A12" s="17" t="inlineStr">
        <is>
          <t>Skilled Trades Orientation</t>
        </is>
      </c>
      <c r="F12" s="17" t="inlineStr">
        <is>
          <t>No Preference</t>
        </is>
      </c>
      <c r="G12" s="17" t="inlineStr">
        <is>
          <t>Hawaii-Aleutian Time</t>
        </is>
      </c>
      <c r="H12" s="17" t="inlineStr">
        <is>
          <t>Vietnamese</t>
        </is>
      </c>
      <c r="J12" s="17" t="inlineStr">
        <is>
          <t>Riley Chen</t>
        </is>
      </c>
    </row>
    <row r="13">
      <c r="G13" s="17" t="inlineStr">
        <is>
          <t>Arizona Time</t>
        </is>
      </c>
    </row>
    <row r="16" ht="36" customHeight="1">
      <c r="A16" s="24" t="inlineStr">
        <is>
          <t>Keep list values concise and unique. Do not delete a value that is still used in the Preference Register. Changing list wording does not automatically update existing records.</t>
        </is>
      </c>
      <c r="B16" s="25" t="n"/>
      <c r="C16" s="25" t="n"/>
      <c r="D16" s="25" t="n"/>
      <c r="E16" s="25" t="n"/>
      <c r="F16" s="25" t="n"/>
      <c r="G16" s="25" t="n"/>
      <c r="H16" s="25" t="n"/>
      <c r="I16" s="25" t="n"/>
      <c r="J16" s="26" t="n"/>
    </row>
    <row r="17">
      <c r="A17" s="30" t="n"/>
      <c r="J17" s="31" t="n"/>
    </row>
    <row r="18">
      <c r="A18" s="27" t="n"/>
      <c r="B18" s="28" t="n"/>
      <c r="C18" s="28" t="n"/>
      <c r="D18" s="28" t="n"/>
      <c r="E18" s="28" t="n"/>
      <c r="F18" s="28" t="n"/>
      <c r="G18" s="28" t="n"/>
      <c r="H18" s="28" t="n"/>
      <c r="I18" s="28" t="n"/>
      <c r="J18" s="29" t="n"/>
    </row>
    <row r="20" ht="28" customHeight="1">
      <c r="A20" s="32" t="inlineStr">
        <is>
          <t>Language labels identify communication preferences only and are not proficiency assessments.</t>
        </is>
      </c>
    </row>
  </sheetData>
  <mergeCells count="4">
    <mergeCell ref="E2:J3"/>
    <mergeCell ref="A1:J1"/>
    <mergeCell ref="A20:J20"/>
    <mergeCell ref="A16:J18"/>
  </mergeCells>
  <dataValidations count="2">
    <dataValidation sqref="B2" showDropDown="0" showInputMessage="0" showErrorMessage="1" allowBlank="0" errorTitle="Invalid review interval" error="Enter a whole number from 30 through 730." type="whole" errorStyle="stop" operator="between">
      <formula1>30</formula1>
      <formula2>730</formula2>
    </dataValidation>
    <dataValidation sqref="B3" showDropDown="0" showInputMessage="0" showErrorMessage="1" allowBlank="0" errorTitle="Invalid due-soon window" error="Enter a whole number from 1 through 90." type="whole" errorStyle="stop" operator="between">
      <formula1>1</formula1>
      <formula2>90</formula2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54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4" customWidth="1" min="1" max="1"/>
    <col width="62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 ht="24" customHeight="1">
      <c r="A1" s="33" t="inlineStr">
        <is>
          <t>Instructions</t>
        </is>
      </c>
    </row>
    <row r="2" ht="24" customHeight="1">
      <c r="A2" s="23" t="n"/>
      <c r="B2" s="23" t="n"/>
      <c r="C2" s="23" t="n"/>
      <c r="D2" s="23" t="n"/>
      <c r="E2" s="23" t="n"/>
      <c r="F2" s="23" t="n"/>
    </row>
    <row r="3" ht="24" customHeight="1">
      <c r="A3" s="34" t="inlineStr">
        <is>
          <t>1. Workbook Workflow</t>
        </is>
      </c>
      <c r="B3" s="34" t="n"/>
      <c r="C3" s="34" t="n"/>
      <c r="D3" s="34" t="n"/>
      <c r="E3" s="34" t="n"/>
      <c r="F3" s="34" t="n"/>
    </row>
    <row r="4" ht="24" customHeight="1">
      <c r="A4" s="23" t="inlineStr">
        <is>
          <t>1.</t>
        </is>
      </c>
      <c r="B4" s="23" t="inlineStr">
        <is>
          <t>Open the Preference Register.</t>
        </is>
      </c>
      <c r="C4" s="23" t="n"/>
      <c r="D4" s="23" t="n"/>
      <c r="E4" s="23" t="n"/>
      <c r="F4" s="23" t="n"/>
    </row>
    <row r="5" ht="24" customHeight="1">
      <c r="A5" s="23" t="inlineStr">
        <is>
          <t>2.</t>
        </is>
      </c>
      <c r="B5" s="23" t="inlineStr">
        <is>
          <t>Search for the student reference ID before adding a row.</t>
        </is>
      </c>
      <c r="C5" s="23" t="n"/>
      <c r="D5" s="23" t="n"/>
      <c r="E5" s="23" t="n"/>
      <c r="F5" s="23" t="n"/>
    </row>
    <row r="6" ht="24" customHeight="1">
      <c r="A6" s="23" t="inlineStr">
        <is>
          <t>3.</t>
        </is>
      </c>
      <c r="B6" s="23" t="inlineStr">
        <is>
          <t>Enter one current row per student reference ID.</t>
        </is>
      </c>
      <c r="C6" s="23" t="n"/>
      <c r="D6" s="23" t="n"/>
      <c r="E6" s="23" t="n"/>
      <c r="F6" s="23" t="n"/>
    </row>
    <row r="7" ht="24" customHeight="1">
      <c r="A7" s="23" t="inlineStr">
        <is>
          <t>4.</t>
        </is>
      </c>
      <c r="B7" s="23" t="inlineStr">
        <is>
          <t>Set Overall Contact Status first.</t>
        </is>
      </c>
      <c r="C7" s="23" t="n"/>
      <c r="D7" s="23" t="n"/>
      <c r="E7" s="23" t="n"/>
      <c r="F7" s="23" t="n"/>
    </row>
    <row r="8" ht="24" customHeight="1">
      <c r="A8" s="23" t="inlineStr">
        <is>
          <t>5.</t>
        </is>
      </c>
      <c r="B8" s="23" t="inlineStr">
        <is>
          <t>When contact is allowed, select one preferred channel and mark the same channel as Preferred.</t>
        </is>
      </c>
      <c r="C8" s="23" t="n"/>
      <c r="D8" s="23" t="n"/>
      <c r="E8" s="23" t="n"/>
      <c r="F8" s="23" t="n"/>
    </row>
    <row r="9" ht="24" customHeight="1">
      <c r="A9" s="23" t="inlineStr">
        <is>
          <t>6.</t>
        </is>
      </c>
      <c r="B9" s="23" t="inlineStr">
        <is>
          <t>Optionally select a different backup channel and mark it as Allowed.</t>
        </is>
      </c>
      <c r="C9" s="23" t="n"/>
      <c r="D9" s="23" t="n"/>
      <c r="E9" s="23" t="n"/>
      <c r="F9" s="23" t="n"/>
    </row>
    <row r="10" ht="24" customHeight="1">
      <c r="A10" s="23" t="inlineStr">
        <is>
          <t>7.</t>
        </is>
      </c>
      <c r="B10" s="23" t="inlineStr">
        <is>
          <t>Enter the effective, confirmation, and update dates.</t>
        </is>
      </c>
      <c r="C10" s="23" t="n"/>
      <c r="D10" s="23" t="n"/>
      <c r="E10" s="23" t="n"/>
      <c r="F10" s="23" t="n"/>
    </row>
    <row r="11" ht="24" customHeight="1">
      <c r="A11" s="23" t="inlineStr">
        <is>
          <t>8.</t>
        </is>
      </c>
      <c r="B11" s="23" t="inlineStr">
        <is>
          <t>Resolve every message in Record Check before relying on the row.</t>
        </is>
      </c>
      <c r="C11" s="23" t="n"/>
      <c r="D11" s="23" t="n"/>
      <c r="E11" s="23" t="n"/>
      <c r="F11" s="23" t="n"/>
    </row>
    <row r="12" ht="24" customHeight="1">
      <c r="A12" s="23" t="inlineStr">
        <is>
          <t>9.</t>
        </is>
      </c>
      <c r="B12" s="23" t="inlineStr">
        <is>
          <t>Review records marked Yes in Attention Flag.</t>
        </is>
      </c>
      <c r="C12" s="23" t="n"/>
      <c r="D12" s="23" t="n"/>
      <c r="E12" s="23" t="n"/>
      <c r="F12" s="23" t="n"/>
    </row>
    <row r="13" ht="24" customHeight="1">
      <c r="A13" s="23" t="inlineStr">
        <is>
          <t>10.</t>
        </is>
      </c>
      <c r="B13" s="23" t="inlineStr">
        <is>
          <t>Use the Dashboard for summary monitoring.</t>
        </is>
      </c>
      <c r="C13" s="23" t="n"/>
      <c r="D13" s="23" t="n"/>
      <c r="E13" s="23" t="n"/>
      <c r="F13" s="23" t="n"/>
    </row>
    <row r="14" ht="24" customHeight="1">
      <c r="A14" s="23" t="n"/>
      <c r="B14" s="23" t="n"/>
      <c r="C14" s="23" t="n"/>
      <c r="D14" s="23" t="n"/>
      <c r="E14" s="23" t="n"/>
      <c r="F14" s="23" t="n"/>
    </row>
    <row r="15" ht="24" customHeight="1">
      <c r="A15" s="34" t="inlineStr">
        <is>
          <t>2. Status Definitions</t>
        </is>
      </c>
      <c r="B15" s="34" t="n"/>
      <c r="C15" s="34" t="n"/>
      <c r="D15" s="34" t="n"/>
      <c r="E15" s="34" t="n"/>
      <c r="F15" s="34" t="n"/>
    </row>
    <row r="16" ht="24" customHeight="1">
      <c r="A16" s="35" t="inlineStr">
        <is>
          <t>Visible Label</t>
        </is>
      </c>
      <c r="B16" s="35" t="inlineStr">
        <is>
          <t>Definition</t>
        </is>
      </c>
      <c r="C16" s="35" t="n"/>
      <c r="D16" s="35" t="n"/>
      <c r="E16" s="35" t="n"/>
      <c r="F16" s="35" t="n"/>
    </row>
    <row r="17" ht="24" customHeight="1">
      <c r="A17" s="36" t="inlineStr">
        <is>
          <t>Contact Allowed</t>
        </is>
      </c>
      <c r="B17" s="23" t="inlineStr">
        <is>
          <t>Routine communication may use the recorded preferred or allowed channels.</t>
        </is>
      </c>
      <c r="C17" s="23" t="n"/>
      <c r="D17" s="23" t="n"/>
      <c r="E17" s="23" t="n"/>
      <c r="F17" s="23" t="n"/>
    </row>
    <row r="18" ht="24" customHeight="1">
      <c r="A18" s="36" t="inlineStr">
        <is>
          <t>Temporary Hold</t>
        </is>
      </c>
      <c r="B18" s="23" t="inlineStr">
        <is>
          <t>Pause routine outreach until staff review the record.</t>
        </is>
      </c>
      <c r="C18" s="23" t="n"/>
      <c r="D18" s="23" t="n"/>
      <c r="E18" s="23" t="n"/>
      <c r="F18" s="23" t="n"/>
    </row>
    <row r="19" ht="24" customHeight="1">
      <c r="A19" s="36" t="inlineStr">
        <is>
          <t>Do Not Contact</t>
        </is>
      </c>
      <c r="B19" s="23" t="inlineStr">
        <is>
          <t>Do not use any listed communication channel from this register.</t>
        </is>
      </c>
      <c r="C19" s="23" t="n"/>
      <c r="D19" s="23" t="n"/>
      <c r="E19" s="23" t="n"/>
      <c r="F19" s="23" t="n"/>
    </row>
    <row r="20" ht="24" customHeight="1">
      <c r="A20" s="36" t="inlineStr">
        <is>
          <t>Preferred</t>
        </is>
      </c>
      <c r="B20" s="23" t="inlineStr">
        <is>
          <t>First-choice channel when contact is allowed.</t>
        </is>
      </c>
      <c r="C20" s="23" t="n"/>
      <c r="D20" s="23" t="n"/>
      <c r="E20" s="23" t="n"/>
      <c r="F20" s="23" t="n"/>
    </row>
    <row r="21" ht="24" customHeight="1">
      <c r="A21" s="36" t="inlineStr">
        <is>
          <t>Allowed</t>
        </is>
      </c>
      <c r="B21" s="23" t="inlineStr">
        <is>
          <t>Acceptable backup channel.</t>
        </is>
      </c>
      <c r="C21" s="23" t="n"/>
      <c r="D21" s="23" t="n"/>
      <c r="E21" s="23" t="n"/>
      <c r="F21" s="23" t="n"/>
    </row>
    <row r="22" ht="24" customHeight="1">
      <c r="A22" s="36" t="inlineStr">
        <is>
          <t>Do Not Use</t>
        </is>
      </c>
      <c r="B22" s="23" t="inlineStr">
        <is>
          <t>The channel should not be used.</t>
        </is>
      </c>
      <c r="C22" s="23" t="n"/>
      <c r="D22" s="23" t="n"/>
      <c r="E22" s="23" t="n"/>
      <c r="F22" s="23" t="n"/>
    </row>
    <row r="23" ht="24" customHeight="1">
      <c r="A23" s="36" t="inlineStr">
        <is>
          <t>Not Available</t>
        </is>
      </c>
      <c r="B23" s="23" t="inlineStr">
        <is>
          <t>The student does not have or does not use the channel.</t>
        </is>
      </c>
      <c r="C23" s="23" t="n"/>
      <c r="D23" s="23" t="n"/>
      <c r="E23" s="23" t="n"/>
      <c r="F23" s="23" t="n"/>
    </row>
    <row r="24" ht="24" customHeight="1">
      <c r="A24" s="36" t="inlineStr">
        <is>
          <t>Current</t>
        </is>
      </c>
      <c r="B24" s="23" t="inlineStr">
        <is>
          <t>Next Review Date is more than the configured due-soon window away.</t>
        </is>
      </c>
      <c r="C24" s="23" t="n"/>
      <c r="D24" s="23" t="n"/>
      <c r="E24" s="23" t="n"/>
      <c r="F24" s="23" t="n"/>
    </row>
    <row r="25" ht="24" customHeight="1">
      <c r="A25" s="36" t="inlineStr">
        <is>
          <t>Due Soon</t>
        </is>
      </c>
      <c r="B25" s="23" t="inlineStr">
        <is>
          <t>Next Review Date is today or within the configured due-soon window.</t>
        </is>
      </c>
      <c r="C25" s="23" t="n"/>
      <c r="D25" s="23" t="n"/>
      <c r="E25" s="23" t="n"/>
      <c r="F25" s="23" t="n"/>
    </row>
    <row r="26" ht="24" customHeight="1">
      <c r="A26" s="36" t="inlineStr">
        <is>
          <t>Overdue</t>
        </is>
      </c>
      <c r="B26" s="23" t="inlineStr">
        <is>
          <t>Next Review Date is before today.</t>
        </is>
      </c>
      <c r="C26" s="23" t="n"/>
      <c r="D26" s="23" t="n"/>
      <c r="E26" s="23" t="n"/>
      <c r="F26" s="23" t="n"/>
    </row>
    <row r="27" ht="24" customHeight="1">
      <c r="A27" s="36" t="inlineStr">
        <is>
          <t>Not Scheduled</t>
        </is>
      </c>
      <c r="B27" s="23" t="inlineStr">
        <is>
          <t>No Next Review Date can be calculated.</t>
        </is>
      </c>
      <c r="C27" s="23" t="n"/>
      <c r="D27" s="23" t="n"/>
      <c r="E27" s="23" t="n"/>
      <c r="F27" s="23" t="n"/>
    </row>
    <row r="28" ht="24" customHeight="1">
      <c r="A28" s="23" t="n"/>
      <c r="B28" s="23" t="n"/>
      <c r="C28" s="23" t="n"/>
      <c r="D28" s="23" t="n"/>
      <c r="E28" s="23" t="n"/>
      <c r="F28" s="23" t="n"/>
    </row>
    <row r="29" ht="24" customHeight="1">
      <c r="A29" s="34" t="inlineStr">
        <is>
          <t>3. Data-Entry Rules</t>
        </is>
      </c>
      <c r="B29" s="34" t="n"/>
      <c r="C29" s="34" t="n"/>
      <c r="D29" s="34" t="n"/>
      <c r="E29" s="34" t="n"/>
      <c r="F29" s="34" t="n"/>
    </row>
    <row r="30" ht="24" customHeight="1">
      <c r="A30" s="23" t="inlineStr">
        <is>
          <t>•</t>
        </is>
      </c>
      <c r="B30" s="23" t="inlineStr">
        <is>
          <t>Use only fictional or approved internal student reference IDs.</t>
        </is>
      </c>
      <c r="C30" s="23" t="n"/>
      <c r="D30" s="23" t="n"/>
      <c r="E30" s="23" t="n"/>
      <c r="F30" s="23" t="n"/>
    </row>
    <row r="31" ht="24" customHeight="1">
      <c r="A31" s="23" t="inlineStr">
        <is>
          <t>•</t>
        </is>
      </c>
      <c r="B31" s="23" t="inlineStr">
        <is>
          <t>Do not enter contact destinations such as email addresses or phone numbers.</t>
        </is>
      </c>
      <c r="C31" s="23" t="n"/>
      <c r="D31" s="23" t="n"/>
      <c r="E31" s="23" t="n"/>
      <c r="F31" s="23" t="n"/>
    </row>
    <row r="32" ht="24" customHeight="1">
      <c r="A32" s="23" t="inlineStr">
        <is>
          <t>•</t>
        </is>
      </c>
      <c r="B32" s="23" t="inlineStr">
        <is>
          <t>Do not enter sensitive personal details in Operational Note.</t>
        </is>
      </c>
      <c r="C32" s="23" t="n"/>
      <c r="D32" s="23" t="n"/>
      <c r="E32" s="23" t="n"/>
      <c r="F32" s="23" t="n"/>
    </row>
    <row r="33" ht="24" customHeight="1">
      <c r="A33" s="23" t="inlineStr">
        <is>
          <t>•</t>
        </is>
      </c>
      <c r="B33" s="23" t="inlineStr">
        <is>
          <t>Do not overwrite calculated columns.</t>
        </is>
      </c>
      <c r="C33" s="23" t="n"/>
      <c r="D33" s="23" t="n"/>
      <c r="E33" s="23" t="n"/>
      <c r="F33" s="23" t="n"/>
    </row>
    <row r="34" ht="24" customHeight="1">
      <c r="A34" s="23" t="inlineStr">
        <is>
          <t>•</t>
        </is>
      </c>
      <c r="B34" s="23" t="inlineStr">
        <is>
          <t>Keep dates in mm/dd/yyyy format.</t>
        </is>
      </c>
      <c r="C34" s="23" t="n"/>
      <c r="D34" s="23" t="n"/>
      <c r="E34" s="23" t="n"/>
      <c r="F34" s="23" t="n"/>
    </row>
    <row r="35" ht="24" customHeight="1">
      <c r="A35" s="23" t="inlineStr">
        <is>
          <t>•</t>
        </is>
      </c>
      <c r="B35" s="23" t="inlineStr">
        <is>
          <t>Enter only one preferred channel for a Contact Allowed record.</t>
        </is>
      </c>
      <c r="C35" s="23" t="n"/>
      <c r="D35" s="23" t="n"/>
      <c r="E35" s="23" t="n"/>
      <c r="F35" s="23" t="n"/>
    </row>
    <row r="36" ht="24" customHeight="1">
      <c r="A36" s="23" t="inlineStr">
        <is>
          <t>•</t>
        </is>
      </c>
      <c r="B36" s="23" t="inlineStr">
        <is>
          <t>A backup channel must differ from the preferred channel and be marked Allowed.</t>
        </is>
      </c>
      <c r="C36" s="23" t="n"/>
      <c r="D36" s="23" t="n"/>
      <c r="E36" s="23" t="n"/>
      <c r="F36" s="23" t="n"/>
    </row>
    <row r="37" ht="24" customHeight="1">
      <c r="A37" s="23" t="inlineStr">
        <is>
          <t>•</t>
        </is>
      </c>
      <c r="B37" s="23" t="inlineStr">
        <is>
          <t>For Do Not Contact records, all channel-use fields must be Do Not Use.</t>
        </is>
      </c>
      <c r="C37" s="23" t="n"/>
      <c r="D37" s="23" t="n"/>
      <c r="E37" s="23" t="n"/>
      <c r="F37" s="23" t="n"/>
    </row>
    <row r="38" ht="24" customHeight="1">
      <c r="A38" s="23" t="inlineStr">
        <is>
          <t>•</t>
        </is>
      </c>
      <c r="B38" s="23" t="inlineStr">
        <is>
          <t>Blank prepared rows should remain blank until needed.</t>
        </is>
      </c>
      <c r="C38" s="23" t="n"/>
      <c r="D38" s="23" t="n"/>
      <c r="E38" s="23" t="n"/>
      <c r="F38" s="23" t="n"/>
    </row>
    <row r="39" ht="24" customHeight="1">
      <c r="A39" s="23" t="n"/>
      <c r="B39" s="23" t="n"/>
      <c r="C39" s="23" t="n"/>
      <c r="D39" s="23" t="n"/>
      <c r="E39" s="23" t="n"/>
      <c r="F39" s="23" t="n"/>
    </row>
    <row r="40" ht="24" customHeight="1">
      <c r="A40" s="34" t="inlineStr">
        <is>
          <t>4. Review Guidance</t>
        </is>
      </c>
      <c r="B40" s="34" t="n"/>
      <c r="C40" s="34" t="n"/>
      <c r="D40" s="34" t="n"/>
      <c r="E40" s="34" t="n"/>
      <c r="F40" s="34" t="n"/>
    </row>
    <row r="41" ht="24" customHeight="1">
      <c r="A41" s="23" t="inlineStr">
        <is>
          <t>•</t>
        </is>
      </c>
      <c r="B41" s="23" t="inlineStr">
        <is>
          <t>Record Check = OK means the row passes workbook consistency tests only.</t>
        </is>
      </c>
      <c r="C41" s="23" t="n"/>
      <c r="D41" s="23" t="n"/>
      <c r="E41" s="23" t="n"/>
      <c r="F41" s="23" t="n"/>
    </row>
    <row r="42" ht="24" customHeight="1">
      <c r="A42" s="23" t="inlineStr">
        <is>
          <t>•</t>
        </is>
      </c>
      <c r="B42" s="23" t="inlineStr">
        <is>
          <t>Record Check does not confirm that the underlying preference is accurate.</t>
        </is>
      </c>
      <c r="C42" s="23" t="n"/>
      <c r="D42" s="23" t="n"/>
      <c r="E42" s="23" t="n"/>
      <c r="F42" s="23" t="n"/>
    </row>
    <row r="43" ht="24" customHeight="1">
      <c r="A43" s="23" t="inlineStr">
        <is>
          <t>•</t>
        </is>
      </c>
      <c r="B43" s="23" t="inlineStr">
        <is>
          <t>Confirm preferences using the organization’s approved process.</t>
        </is>
      </c>
      <c r="C43" s="23" t="n"/>
      <c r="D43" s="23" t="n"/>
      <c r="E43" s="23" t="n"/>
      <c r="F43" s="23" t="n"/>
    </row>
    <row r="44" ht="24" customHeight="1">
      <c r="A44" s="23" t="inlineStr">
        <is>
          <t>•</t>
        </is>
      </c>
      <c r="B44" s="23" t="inlineStr">
        <is>
          <t>Update Last Confirmed Date after confirmation.</t>
        </is>
      </c>
      <c r="C44" s="23" t="n"/>
      <c r="D44" s="23" t="n"/>
      <c r="E44" s="23" t="n"/>
      <c r="F44" s="23" t="n"/>
    </row>
    <row r="45" ht="24" customHeight="1">
      <c r="A45" s="23" t="inlineStr">
        <is>
          <t>•</t>
        </is>
      </c>
      <c r="B45" s="23" t="inlineStr">
        <is>
          <t>Update Last Updated Date whenever the record changes.</t>
        </is>
      </c>
      <c r="C45" s="23" t="n"/>
      <c r="D45" s="23" t="n"/>
      <c r="E45" s="23" t="n"/>
      <c r="F45" s="23" t="n"/>
    </row>
    <row r="46" ht="24" customHeight="1">
      <c r="A46" s="23" t="inlineStr">
        <is>
          <t>•</t>
        </is>
      </c>
      <c r="B46" s="23" t="inlineStr">
        <is>
          <t>The workbook does not send messages or enforce organizational policy.</t>
        </is>
      </c>
      <c r="C46" s="23" t="n"/>
      <c r="D46" s="23" t="n"/>
      <c r="E46" s="23" t="n"/>
      <c r="F46" s="23" t="n"/>
    </row>
    <row r="47" ht="24" customHeight="1">
      <c r="A47" s="23" t="n"/>
      <c r="B47" s="23" t="n"/>
      <c r="C47" s="23" t="n"/>
      <c r="D47" s="23" t="n"/>
      <c r="E47" s="23" t="n"/>
      <c r="F47" s="23" t="n"/>
    </row>
    <row r="48" ht="24" customHeight="1">
      <c r="A48" s="34" t="inlineStr">
        <is>
          <t>5. Color Key</t>
        </is>
      </c>
      <c r="B48" s="34" t="n"/>
      <c r="C48" s="34" t="n"/>
      <c r="D48" s="34" t="n"/>
      <c r="E48" s="34" t="n"/>
      <c r="F48" s="34" t="n"/>
    </row>
    <row r="49" ht="24" customHeight="1">
      <c r="A49" s="37" t="inlineStr">
        <is>
          <t>Green</t>
        </is>
      </c>
      <c r="B49" s="38" t="inlineStr">
        <is>
          <t>Current or contact allowed.</t>
        </is>
      </c>
      <c r="C49" s="23" t="n"/>
      <c r="D49" s="23" t="n"/>
      <c r="E49" s="23" t="n"/>
      <c r="F49" s="23" t="n"/>
    </row>
    <row r="50" ht="24" customHeight="1">
      <c r="A50" s="39" t="inlineStr">
        <is>
          <t>Amber</t>
        </is>
      </c>
      <c r="B50" s="38" t="inlineStr">
        <is>
          <t>Due soon, temporary hold, or attention needed.</t>
        </is>
      </c>
      <c r="C50" s="23" t="n"/>
      <c r="D50" s="23" t="n"/>
      <c r="E50" s="23" t="n"/>
      <c r="F50" s="23" t="n"/>
    </row>
    <row r="51" ht="24" customHeight="1">
      <c r="A51" s="40" t="inlineStr">
        <is>
          <t>Red</t>
        </is>
      </c>
      <c r="B51" s="38" t="inlineStr">
        <is>
          <t>Overdue, do not contact, duplicate ID, or record error.</t>
        </is>
      </c>
      <c r="C51" s="23" t="n"/>
      <c r="D51" s="23" t="n"/>
      <c r="E51" s="23" t="n"/>
      <c r="F51" s="23" t="n"/>
    </row>
    <row r="52" ht="24" customHeight="1">
      <c r="A52" s="41" t="inlineStr">
        <is>
          <t>Yellow</t>
        </is>
      </c>
      <c r="B52" s="38" t="inlineStr">
        <is>
          <t>Editable input.</t>
        </is>
      </c>
      <c r="C52" s="23" t="n"/>
      <c r="D52" s="23" t="n"/>
      <c r="E52" s="23" t="n"/>
      <c r="F52" s="23" t="n"/>
    </row>
    <row r="53" ht="24" customHeight="1">
      <c r="A53" s="42" t="inlineStr">
        <is>
          <t>Gray or blue-gray</t>
        </is>
      </c>
      <c r="B53" s="38" t="inlineStr">
        <is>
          <t>Calculated field.</t>
        </is>
      </c>
      <c r="C53" s="23" t="n"/>
      <c r="D53" s="23" t="n"/>
      <c r="E53" s="23" t="n"/>
      <c r="F53" s="23" t="n"/>
    </row>
    <row r="54" ht="24" customHeight="1">
      <c r="A54" s="23" t="n"/>
      <c r="B54" s="23" t="n"/>
      <c r="C54" s="23" t="n"/>
      <c r="D54" s="23" t="n"/>
      <c r="E54" s="23" t="n"/>
      <c r="F54" s="23" t="n"/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2026-09-06T15:13:18Z</dcterms:created>
  <dcterms:modified xmlns:dcterms="http://purl.org/dc/terms/" xmlns:xsi="http://www.w3.org/2001/XMLSchema-instance" xsi:type="dcterms:W3CDTF">2026-09-06T15:13:19+00:00Z</dcterms:modified>
</cp:coreProperties>
</file>