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b val="1"/>
      <color rgb="00183B4E"/>
      <sz val="18"/>
    </font>
    <font>
      <name val="Calibri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D9EAF7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5" fillId="6" borderId="1" pivotButton="0" quotePrefix="0" xfId="0"/>
    <xf numFmtId="166" fontId="5" fillId="6" borderId="1" pivotButton="0" quotePrefix="0" xfId="0"/>
    <xf numFmtId="0" fontId="5" fillId="6" borderId="1" applyAlignment="1" pivotButton="0" quotePrefix="0" xfId="0">
      <alignment horizontal="left" vertical="top" wrapText="1"/>
    </xf>
    <xf numFmtId="0" fontId="5" fillId="7" borderId="1" pivotButton="0" quotePrefix="0" xfId="0"/>
    <xf numFmtId="166" fontId="5" fillId="7" borderId="1" pivotButton="0" quotePrefix="0" xfId="0"/>
    <xf numFmtId="0" fontId="5" fillId="7" borderId="1" applyAlignment="1" pivotButton="0" quotePrefix="0" xfId="0">
      <alignment horizontal="left" vertical="top" wrapText="1"/>
    </xf>
    <xf numFmtId="0" fontId="3" fillId="2" borderId="0" pivotButton="0" quotePrefix="0" xfId="0"/>
    <xf numFmtId="0" fontId="0" fillId="6" borderId="1" pivotButton="0" quotePrefix="0" xfId="0"/>
    <xf numFmtId="0" fontId="2" fillId="3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6" fontId="5" fillId="6" borderId="1" pivotButton="0" quotePrefix="0" xfId="0"/>
    <xf numFmtId="166" fontId="5" fillId="7" borderId="1" pivotButton="0" quotePrefix="0" xfId="0"/>
  </cellXfs>
  <cellStyles count="1">
    <cellStyle name="Normal" xfId="0" builtinId="0" hidden="0"/>
  </cellStyles>
  <dxfs count="4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C6E0B4"/>
        </patternFill>
      </fill>
    </dxf>
    <dxf>
      <font>
        <name val="Calibri"/>
        <color rgb="0066666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'Dashboard'!$A$12:$A$18</f>
            </numRef>
          </cat>
          <val>
            <numRef>
              <f>'Dashboard'!$B$12:$B$18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'Dashboard'!$D$12:$D$19</f>
            </numRef>
          </cat>
          <val>
            <numRef>
              <f>'Dashboard'!$E$12:$E$19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3060000" cy="12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3060000" cy="14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questTable" displayName="RequestTable" ref="A4:V204" headerRowCount="1">
  <autoFilter ref="A4:V204"/>
  <tableColumns count="22">
    <tableColumn id="1" name="Request ID"/>
    <tableColumn id="2" name="Date Received"/>
    <tableColumn id="3" name="Student Record Key"/>
    <tableColumn id="4" name="Requestor Role"/>
    <tableColumn id="5" name="Request Type"/>
    <tableColumn id="6" name="Requested Field"/>
    <tableColumn id="7" name="Change Summary"/>
    <tableColumn id="8" name="Supporting Information Received"/>
    <tableColumn id="9" name="Assigned To"/>
    <tableColumn id="10" name="Priority"/>
    <tableColumn id="11" name="Target Days"/>
    <tableColumn id="12" name="Status"/>
    <tableColumn id="13" name="Decision Date"/>
    <tableColumn id="14" name="Completion Date"/>
    <tableColumn id="15" name="Last Updated"/>
    <tableColumn id="16" name="Resolution Note"/>
    <tableColumn id="17" name="Target Completion Date"/>
    <tableColumn id="18" name="Due Alert"/>
    <tableColumn id="19" name="Timeliness"/>
    <tableColumn id="20" name="Days to Close"/>
    <tableColumn id="21" name="Open Age"/>
    <tableColumn id="22" name="Review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22" customWidth="1" min="1" max="1"/>
    <col width="16" customWidth="1" min="2" max="2"/>
    <col width="22" customWidth="1" min="3" max="3"/>
    <col width="30" customWidth="1" min="4" max="4"/>
    <col width="22" customWidth="1" min="5" max="5"/>
    <col width="4" customWidth="1" min="6" max="6"/>
    <col width="22" customWidth="1" min="7" max="7"/>
    <col width="16" customWidth="1" min="8" max="8"/>
    <col width="3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1" t="inlineStr">
        <is>
          <t>Student Record Change Request Dashboard</t>
        </is>
      </c>
    </row>
    <row r="2">
      <c r="A2" s="2" t="inlineStr">
        <is>
          <t>Metrics update automatically when request records are added or changed.</t>
        </is>
      </c>
    </row>
    <row r="3"/>
    <row r="4">
      <c r="A4" s="3" t="inlineStr">
        <is>
          <t>Total Requests</t>
        </is>
      </c>
      <c r="C4" s="3" t="inlineStr">
        <is>
          <t>Open Requests</t>
        </is>
      </c>
      <c r="E4" s="3" t="inlineStr">
        <is>
          <t>Overdue Open Requests</t>
        </is>
      </c>
      <c r="G4" s="3" t="inlineStr">
        <is>
          <t>Due in Next 3 Days</t>
        </is>
      </c>
    </row>
    <row r="5">
      <c r="A5" s="4">
        <f>COUNTIF(Requests!$A$5:$A$204,"&lt;&gt;")</f>
        <v/>
      </c>
      <c r="C5" s="4">
        <f>COUNTIFS(Requests!$A$5:$A$204,"&lt;&gt;",Requests!$L$5:$L$204,"&lt;&gt;Completed",Requests!$L$5:$L$204,"&lt;&gt;Canceled")</f>
        <v/>
      </c>
      <c r="E5" s="4">
        <f>COUNTIF(Requests!$R$5:$R$204,"Overdue")</f>
        <v/>
      </c>
      <c r="G5" s="4">
        <f>COUNTIF(Requests!$R$5:$R$204,"Due Soon")</f>
        <v/>
      </c>
    </row>
    <row r="6"/>
    <row r="7">
      <c r="A7" s="3" t="inlineStr">
        <is>
          <t>Closed Requests</t>
        </is>
      </c>
      <c r="C7" s="3" t="inlineStr">
        <is>
          <t>Closed On Time</t>
        </is>
      </c>
      <c r="E7" s="3" t="inlineStr">
        <is>
          <t>On-Time Completion Rate</t>
        </is>
      </c>
      <c r="G7" s="3" t="inlineStr">
        <is>
          <t>Average Days to Close</t>
        </is>
      </c>
    </row>
    <row r="8">
      <c r="A8" s="4">
        <f>COUNTIF(Requests!$L$5:$L$204,"Completed")</f>
        <v/>
      </c>
      <c r="C8" s="4">
        <f>COUNTIFS(Requests!$L$5:$L$204,"Completed",Requests!$S$5:$S$204,"On Time")</f>
        <v/>
      </c>
      <c r="E8" s="5">
        <f>IFERROR(C8/A8,0)</f>
        <v/>
      </c>
      <c r="G8" s="6">
        <f>IFERROR(AVERAGEIF(Requests!$T$5:$T$204,"&gt;=0"),0)</f>
        <v/>
      </c>
    </row>
    <row r="9"/>
    <row r="10"/>
    <row r="11">
      <c r="A11" s="7" t="inlineStr">
        <is>
          <t>Status</t>
        </is>
      </c>
      <c r="B11" s="7" t="inlineStr">
        <is>
          <t>Request Count</t>
        </is>
      </c>
      <c r="D11" s="7" t="inlineStr">
        <is>
          <t>Request Type</t>
        </is>
      </c>
      <c r="E11" s="7" t="inlineStr">
        <is>
          <t>Request Count</t>
        </is>
      </c>
      <c r="G11" s="7" t="inlineStr">
        <is>
          <t>Priority</t>
        </is>
      </c>
      <c r="H11" s="7" t="inlineStr">
        <is>
          <t>Open Count</t>
        </is>
      </c>
    </row>
    <row r="12">
      <c r="A12" s="8" t="inlineStr">
        <is>
          <t>Submitted</t>
        </is>
      </c>
      <c r="B12" s="8">
        <f>COUNTIF(Requests!$L$5:$L$204,A12)</f>
        <v/>
      </c>
      <c r="D12" s="8" t="inlineStr">
        <is>
          <t>Legal Name</t>
        </is>
      </c>
      <c r="E12" s="8">
        <f>COUNTIF(Requests!$E$5:$E$204,D12)</f>
        <v/>
      </c>
      <c r="G12" s="8" t="inlineStr">
        <is>
          <t>Urgent</t>
        </is>
      </c>
      <c r="H12" s="8">
        <f>COUNTIFS(Requests!$J$5:$J$204,G12,Requests!$A$5:$A$204,"&lt;&gt;",Requests!$L$5:$L$204,"&lt;&gt;Completed",Requests!$L$5:$L$204,"&lt;&gt;Canceled")</f>
        <v/>
      </c>
    </row>
    <row r="13">
      <c r="A13" s="9" t="inlineStr">
        <is>
          <t>Under Review</t>
        </is>
      </c>
      <c r="B13" s="9">
        <f>COUNTIF(Requests!$L$5:$L$204,A13)</f>
        <v/>
      </c>
      <c r="D13" s="9" t="inlineStr">
        <is>
          <t>Contact Information</t>
        </is>
      </c>
      <c r="E13" s="9">
        <f>COUNTIF(Requests!$E$5:$E$204,D13)</f>
        <v/>
      </c>
      <c r="G13" s="9" t="inlineStr">
        <is>
          <t>High</t>
        </is>
      </c>
      <c r="H13" s="9">
        <f>COUNTIFS(Requests!$J$5:$J$204,G13,Requests!$A$5:$A$204,"&lt;&gt;",Requests!$L$5:$L$204,"&lt;&gt;Completed",Requests!$L$5:$L$204,"&lt;&gt;Canceled")</f>
        <v/>
      </c>
    </row>
    <row r="14">
      <c r="A14" s="8" t="inlineStr">
        <is>
          <t>Waiting for Information</t>
        </is>
      </c>
      <c r="B14" s="8">
        <f>COUNTIF(Requests!$L$5:$L$204,A14)</f>
        <v/>
      </c>
      <c r="D14" s="8" t="inlineStr">
        <is>
          <t>Program or Major</t>
        </is>
      </c>
      <c r="E14" s="8">
        <f>COUNTIF(Requests!$E$5:$E$204,D14)</f>
        <v/>
      </c>
      <c r="G14" s="8" t="inlineStr">
        <is>
          <t>Normal</t>
        </is>
      </c>
      <c r="H14" s="8">
        <f>COUNTIFS(Requests!$J$5:$J$204,G14,Requests!$A$5:$A$204,"&lt;&gt;",Requests!$L$5:$L$204,"&lt;&gt;Completed",Requests!$L$5:$L$204,"&lt;&gt;Canceled")</f>
        <v/>
      </c>
    </row>
    <row r="15">
      <c r="A15" s="9" t="inlineStr">
        <is>
          <t>Approved</t>
        </is>
      </c>
      <c r="B15" s="9">
        <f>COUNTIF(Requests!$L$5:$L$204,A15)</f>
        <v/>
      </c>
      <c r="D15" s="9" t="inlineStr">
        <is>
          <t>Enrollment Status</t>
        </is>
      </c>
      <c r="E15" s="9">
        <f>COUNTIF(Requests!$E$5:$E$204,D15)</f>
        <v/>
      </c>
      <c r="G15" s="9" t="inlineStr">
        <is>
          <t>Low</t>
        </is>
      </c>
      <c r="H15" s="9">
        <f>COUNTIFS(Requests!$J$5:$J$204,G15,Requests!$A$5:$A$204,"&lt;&gt;",Requests!$L$5:$L$204,"&lt;&gt;Completed",Requests!$L$5:$L$204,"&lt;&gt;Canceled")</f>
        <v/>
      </c>
    </row>
    <row r="16">
      <c r="A16" s="8" t="inlineStr">
        <is>
          <t>Completed</t>
        </is>
      </c>
      <c r="B16" s="8">
        <f>COUNTIF(Requests!$L$5:$L$204,A16)</f>
        <v/>
      </c>
      <c r="D16" s="8" t="inlineStr">
        <is>
          <t>Demographic Information</t>
        </is>
      </c>
      <c r="E16" s="8">
        <f>COUNTIF(Requests!$E$5:$E$204,D16)</f>
        <v/>
      </c>
      <c r="H16">
        <f>""</f>
        <v/>
      </c>
    </row>
    <row r="17">
      <c r="A17" s="9" t="inlineStr">
        <is>
          <t>Denied</t>
        </is>
      </c>
      <c r="B17" s="9">
        <f>COUNTIF(Requests!$L$5:$L$204,A17)</f>
        <v/>
      </c>
      <c r="D17" s="9" t="inlineStr">
        <is>
          <t>Prior Learning or Transfer Credit</t>
        </is>
      </c>
      <c r="E17" s="9">
        <f>COUNTIF(Requests!$E$5:$E$204,D17)</f>
        <v/>
      </c>
      <c r="H17">
        <f>""</f>
        <v/>
      </c>
    </row>
    <row r="18">
      <c r="A18" s="8" t="inlineStr">
        <is>
          <t>Canceled</t>
        </is>
      </c>
      <c r="B18" s="8">
        <f>COUNTIF(Requests!$L$5:$L$204,A18)</f>
        <v/>
      </c>
      <c r="D18" s="8" t="inlineStr">
        <is>
          <t>Attendance Record</t>
        </is>
      </c>
      <c r="E18" s="8">
        <f>COUNTIF(Requests!$E$5:$E$204,D18)</f>
        <v/>
      </c>
      <c r="H18">
        <f>""</f>
        <v/>
      </c>
    </row>
    <row r="19">
      <c r="D19" s="9" t="inlineStr">
        <is>
          <t>Other</t>
        </is>
      </c>
      <c r="E19" s="9">
        <f>COUNTIF(Requests!$E$5:$E$204,D19)</f>
        <v/>
      </c>
      <c r="H19">
        <f>""</f>
        <v/>
      </c>
    </row>
    <row r="20">
      <c r="E20">
        <f>""</f>
        <v/>
      </c>
      <c r="H20">
        <f>""</f>
        <v/>
      </c>
    </row>
    <row r="21">
      <c r="A21" s="7" t="inlineStr">
        <is>
          <t>Open Request Age</t>
        </is>
      </c>
      <c r="B21" s="7" t="inlineStr">
        <is>
          <t>Request Count</t>
        </is>
      </c>
      <c r="E21">
        <f>""</f>
        <v/>
      </c>
      <c r="H21">
        <f>""</f>
        <v/>
      </c>
    </row>
    <row r="22">
      <c r="A22" s="8" t="inlineStr">
        <is>
          <t>0–3 Days</t>
        </is>
      </c>
      <c r="B22" s="8">
        <f>COUNTIFS(Requests!$U$5:$U$204,"&gt;=0",Requests!$U$5:$U$204,"&lt;=3")</f>
        <v/>
      </c>
      <c r="E22">
        <f>""</f>
        <v/>
      </c>
      <c r="H22">
        <f>""</f>
        <v/>
      </c>
    </row>
    <row r="23">
      <c r="A23" s="9" t="inlineStr">
        <is>
          <t>4–7 Days</t>
        </is>
      </c>
      <c r="B23" s="9">
        <f>COUNTIFS(Requests!$U$5:$U$204,"&gt;=4",Requests!$U$5:$U$204,"&lt;=7")</f>
        <v/>
      </c>
      <c r="E23">
        <f>""</f>
        <v/>
      </c>
      <c r="H23">
        <f>""</f>
        <v/>
      </c>
    </row>
    <row r="24">
      <c r="A24" s="8" t="inlineStr">
        <is>
          <t>8–14 Days</t>
        </is>
      </c>
      <c r="B24" s="8">
        <f>COUNTIFS(Requests!$U$5:$U$204,"&gt;=8",Requests!$U$5:$U$204,"&lt;=14")</f>
        <v/>
      </c>
      <c r="E24">
        <f>""</f>
        <v/>
      </c>
      <c r="H24">
        <f>""</f>
        <v/>
      </c>
    </row>
    <row r="25">
      <c r="A25" s="9" t="inlineStr">
        <is>
          <t>15–30 Days</t>
        </is>
      </c>
      <c r="B25" s="9">
        <f>COUNTIFS(Requests!$U$5:$U$204,"&gt;=15",Requests!$U$5:$U$204,"&lt;=30")</f>
        <v/>
      </c>
      <c r="E25">
        <f>""</f>
        <v/>
      </c>
      <c r="H25">
        <f>""</f>
        <v/>
      </c>
    </row>
    <row r="26">
      <c r="A26" s="8" t="inlineStr">
        <is>
          <t>More Than 30 Days</t>
        </is>
      </c>
      <c r="B26" s="8">
        <f>COUNTIF(Requests!$U$5:$U$204,"&gt;30")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2">
    <mergeCell ref="A2:H2"/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8"/>
  <cols>
    <col width="17" customWidth="1" min="1" max="1"/>
    <col width="13" customWidth="1" min="2" max="2"/>
    <col width="19" customWidth="1" min="3" max="3"/>
    <col width="23" customWidth="1" min="4" max="4"/>
    <col width="30" customWidth="1" min="5" max="5"/>
    <col width="29" customWidth="1" min="6" max="6"/>
    <col width="40" customWidth="1" min="7" max="7"/>
    <col width="15" customWidth="1" min="8" max="8"/>
    <col width="20" customWidth="1" min="9" max="9"/>
    <col width="12" customWidth="1" min="10" max="10"/>
    <col width="12" customWidth="1" min="11" max="11"/>
    <col width="24" customWidth="1" min="12" max="12"/>
    <col width="13" customWidth="1" min="13" max="13"/>
    <col width="15" customWidth="1" min="14" max="14"/>
    <col width="13" customWidth="1" min="15" max="15"/>
    <col width="42" customWidth="1" min="16" max="16"/>
    <col width="19" customWidth="1" min="17" max="17"/>
    <col width="14" customWidth="1" min="18" max="18"/>
    <col width="14" customWidth="1" min="19" max="19"/>
    <col width="14" customWidth="1" min="20" max="20"/>
    <col width="12" customWidth="1" min="21" max="21"/>
    <col width="42" customWidth="1" min="22" max="22"/>
  </cols>
  <sheetData>
    <row r="1">
      <c r="A1" s="1" t="inlineStr">
        <is>
          <t>Student Record Change Requests</t>
        </is>
      </c>
    </row>
    <row r="2">
      <c r="A2" s="2" t="inlineStr">
        <is>
          <t>Enter one request per row. Do not enter student names, sensitive documents, or exact before-and-after record values.</t>
        </is>
      </c>
    </row>
    <row r="3">
      <c r="A3" s="10" t="inlineStr">
        <is>
          <t>Light blue: user entry</t>
        </is>
      </c>
      <c r="E3" s="11" t="inlineStr">
        <is>
          <t>Light gray: calculated</t>
        </is>
      </c>
      <c r="I3" s="12" t="inlineStr">
        <is>
          <t>Red or yellow: review needed</t>
        </is>
      </c>
    </row>
    <row r="4">
      <c r="A4" s="7" t="inlineStr">
        <is>
          <t>Request ID</t>
        </is>
      </c>
      <c r="B4" s="7" t="inlineStr">
        <is>
          <t>Date Received</t>
        </is>
      </c>
      <c r="C4" s="7" t="inlineStr">
        <is>
          <t>Student Record Key</t>
        </is>
      </c>
      <c r="D4" s="7" t="inlineStr">
        <is>
          <t>Requestor Role</t>
        </is>
      </c>
      <c r="E4" s="7" t="inlineStr">
        <is>
          <t>Request Type</t>
        </is>
      </c>
      <c r="F4" s="7" t="inlineStr">
        <is>
          <t>Requested Field</t>
        </is>
      </c>
      <c r="G4" s="7" t="inlineStr">
        <is>
          <t>Change Summary</t>
        </is>
      </c>
      <c r="H4" s="7" t="inlineStr">
        <is>
          <t>Supporting Information Received</t>
        </is>
      </c>
      <c r="I4" s="7" t="inlineStr">
        <is>
          <t>Assigned To</t>
        </is>
      </c>
      <c r="J4" s="7" t="inlineStr">
        <is>
          <t>Priority</t>
        </is>
      </c>
      <c r="K4" s="7" t="inlineStr">
        <is>
          <t>Target Days</t>
        </is>
      </c>
      <c r="L4" s="7" t="inlineStr">
        <is>
          <t>Status</t>
        </is>
      </c>
      <c r="M4" s="7" t="inlineStr">
        <is>
          <t>Decision Date</t>
        </is>
      </c>
      <c r="N4" s="7" t="inlineStr">
        <is>
          <t>Completion Date</t>
        </is>
      </c>
      <c r="O4" s="7" t="inlineStr">
        <is>
          <t>Last Updated</t>
        </is>
      </c>
      <c r="P4" s="7" t="inlineStr">
        <is>
          <t>Resolution Note</t>
        </is>
      </c>
      <c r="Q4" s="7" t="inlineStr">
        <is>
          <t>Target Completion Date</t>
        </is>
      </c>
      <c r="R4" s="7" t="inlineStr">
        <is>
          <t>Due Alert</t>
        </is>
      </c>
      <c r="S4" s="7" t="inlineStr">
        <is>
          <t>Timeliness</t>
        </is>
      </c>
      <c r="T4" s="7" t="inlineStr">
        <is>
          <t>Days to Close</t>
        </is>
      </c>
      <c r="U4" s="7" t="inlineStr">
        <is>
          <t>Open Age</t>
        </is>
      </c>
      <c r="V4" s="7" t="inlineStr">
        <is>
          <t>Review Check</t>
        </is>
      </c>
    </row>
    <row r="5">
      <c r="A5" s="13" t="inlineStr">
        <is>
          <t>RCR-2026-1001</t>
        </is>
      </c>
      <c r="B5" s="25" t="n">
        <v>46258</v>
      </c>
      <c r="C5" s="13" t="inlineStr">
        <is>
          <t>STU-900101</t>
        </is>
      </c>
      <c r="D5" s="13" t="inlineStr">
        <is>
          <t>Student</t>
        </is>
      </c>
      <c r="E5" s="13" t="inlineStr">
        <is>
          <t>Legal Name</t>
        </is>
      </c>
      <c r="F5" s="13" t="inlineStr">
        <is>
          <t>Legal Name</t>
        </is>
      </c>
      <c r="G5" s="15" t="inlineStr">
        <is>
          <t>Review requested for a documented legal name update.</t>
        </is>
      </c>
      <c r="H5" s="13" t="inlineStr">
        <is>
          <t>Yes</t>
        </is>
      </c>
      <c r="I5" s="13" t="inlineStr">
        <is>
          <t>Avery Morgan</t>
        </is>
      </c>
      <c r="J5" s="13" t="inlineStr">
        <is>
          <t>Normal</t>
        </is>
      </c>
      <c r="K5" s="16">
        <f>IF($A5="","",IFERROR(VLOOKUP($J5,Lists!$J$5:$K$8,2,FALSE),""))</f>
        <v/>
      </c>
      <c r="L5" s="13" t="inlineStr">
        <is>
          <t>Completed</t>
        </is>
      </c>
      <c r="M5" s="25" t="n">
        <v>46260</v>
      </c>
      <c r="N5" s="25" t="n">
        <v>46262</v>
      </c>
      <c r="O5" s="25" t="n">
        <v>46262</v>
      </c>
      <c r="P5" s="15" t="inlineStr">
        <is>
          <t>Request completed after supporting information review.</t>
        </is>
      </c>
      <c r="Q5" s="26">
        <f>IF(OR($A5="",$B5="",$K5=""),"",$B5+$K5)</f>
        <v/>
      </c>
      <c r="R5" s="16">
        <f>IF($A5="","",IF(OR($L5="Completed",$L5="Canceled"),"",IF($Q5="","Missing Due Date",IF(TODAY()&gt;$Q5,"Overdue",IF($Q5-TODAY()&lt;=3,"Due Soon","On Track")))))</f>
        <v/>
      </c>
      <c r="S5" s="16">
        <f>IF($A5="","",IF($L5&lt;&gt;"Completed","",IF(OR($N5="",$Q5=""),"Needs Review",IF($N5&lt;=$Q5,"On Time","Late"))))</f>
        <v/>
      </c>
      <c r="T5" s="16">
        <f>IF($A5="","",IF(OR($B5="",$N5=""),"",$N5-$B5))</f>
        <v/>
      </c>
      <c r="U5" s="16">
        <f>IF($A5="","",IF(OR($B5="",$L5="Completed",$L5="Canceled"),"",MAX(0,TODAY()-$B5)))</f>
        <v/>
      </c>
      <c r="V5" s="18">
        <f>IF($A5="","",TEXTJOIN(", ",TRUE,IF(COUNTIF($A$5:$A$204,$A5)&gt;1,"Duplicate Request ID",""),IF($B5="","Missing Date Received",""),IF($C5="","Missing Student Record Key",""),IF($D5="","Missing Requestor Role",""),IF($E5="","Missing Request Type",""),IF($F5="","Missing Requested Field",""),IF($G5="","Missing Change Summary",""),IF($H5="","Missing Supporting Information Response",""),IF(AND($L5&lt;&gt;"Submitted",$I5=""),"Missing Assignee",""),IF($J5="","Missing Priority",""),IF($L5="","Missing Status",""),IF(AND($L5="Completed",$N5=""),"Missing Completion Date",""),IF($O5="","Missing Last Updated Date","")))</f>
        <v/>
      </c>
    </row>
    <row r="6">
      <c r="A6" s="13" t="inlineStr">
        <is>
          <t>RCR-2026-1002</t>
        </is>
      </c>
      <c r="B6" s="25" t="n">
        <v>46262</v>
      </c>
      <c r="C6" s="13" t="inlineStr">
        <is>
          <t>STU-900102</t>
        </is>
      </c>
      <c r="D6" s="13" t="inlineStr">
        <is>
          <t>Academic Advisor</t>
        </is>
      </c>
      <c r="E6" s="13" t="inlineStr">
        <is>
          <t>Program or Major</t>
        </is>
      </c>
      <c r="F6" s="13" t="inlineStr">
        <is>
          <t>Program or Major</t>
        </is>
      </c>
      <c r="G6" s="15" t="inlineStr">
        <is>
          <t>Update requested to reflect an approved program change.</t>
        </is>
      </c>
      <c r="H6" s="13" t="inlineStr">
        <is>
          <t>Yes</t>
        </is>
      </c>
      <c r="I6" s="13" t="inlineStr">
        <is>
          <t>Jordan Lee</t>
        </is>
      </c>
      <c r="J6" s="13" t="inlineStr">
        <is>
          <t>High</t>
        </is>
      </c>
      <c r="K6" s="16">
        <f>IF($A6="","",IFERROR(VLOOKUP($J6,Lists!$J$5:$K$8,2,FALSE),""))</f>
        <v/>
      </c>
      <c r="L6" s="13" t="inlineStr">
        <is>
          <t>Completed</t>
        </is>
      </c>
      <c r="M6" s="25" t="n">
        <v>46263</v>
      </c>
      <c r="N6" s="25" t="n">
        <v>46266</v>
      </c>
      <c r="O6" s="25" t="n">
        <v>46266</v>
      </c>
      <c r="P6" s="15" t="inlineStr">
        <is>
          <t>Approved program update was recorded.</t>
        </is>
      </c>
      <c r="Q6" s="26">
        <f>IF(OR($A6="",$B6="",$K6=""),"",$B6+$K6)</f>
        <v/>
      </c>
      <c r="R6" s="16">
        <f>IF($A6="","",IF(OR($L6="Completed",$L6="Canceled"),"",IF($Q6="","Missing Due Date",IF(TODAY()&gt;$Q6,"Overdue",IF($Q6-TODAY()&lt;=3,"Due Soon","On Track")))))</f>
        <v/>
      </c>
      <c r="S6" s="16">
        <f>IF($A6="","",IF($L6&lt;&gt;"Completed","",IF(OR($N6="",$Q6=""),"Needs Review",IF($N6&lt;=$Q6,"On Time","Late"))))</f>
        <v/>
      </c>
      <c r="T6" s="16">
        <f>IF($A6="","",IF(OR($B6="",$N6=""),"",$N6-$B6))</f>
        <v/>
      </c>
      <c r="U6" s="16">
        <f>IF($A6="","",IF(OR($B6="",$L6="Completed",$L6="Canceled"),"",MAX(0,TODAY()-$B6)))</f>
        <v/>
      </c>
      <c r="V6" s="18">
        <f>IF($A6="","",TEXTJOIN(", ",TRUE,IF(COUNTIF($A$5:$A$204,$A6)&gt;1,"Duplicate Request ID",""),IF($B6="","Missing Date Received",""),IF($C6="","Missing Student Record Key",""),IF($D6="","Missing Requestor Role",""),IF($E6="","Missing Request Type",""),IF($F6="","Missing Requested Field",""),IF($G6="","Missing Change Summary",""),IF($H6="","Missing Supporting Information Response",""),IF(AND($L6&lt;&gt;"Submitted",$I6=""),"Missing Assignee",""),IF($J6="","Missing Priority",""),IF($L6="","Missing Status",""),IF(AND($L6="Completed",$N6=""),"Missing Completion Date",""),IF($O6="","Missing Last Updated Date","")))</f>
        <v/>
      </c>
    </row>
    <row r="7">
      <c r="A7" s="13" t="inlineStr">
        <is>
          <t>RCR-2026-1003</t>
        </is>
      </c>
      <c r="B7" s="25" t="n">
        <v>46266</v>
      </c>
      <c r="C7" s="13" t="inlineStr">
        <is>
          <t>STU-900103</t>
        </is>
      </c>
      <c r="D7" s="13" t="inlineStr">
        <is>
          <t>Student</t>
        </is>
      </c>
      <c r="E7" s="13" t="inlineStr">
        <is>
          <t>Contact Information</t>
        </is>
      </c>
      <c r="F7" s="13" t="inlineStr">
        <is>
          <t>Mailing Address</t>
        </is>
      </c>
      <c r="G7" s="15" t="inlineStr">
        <is>
          <t>Student requested an update to mailing contact information.</t>
        </is>
      </c>
      <c r="H7" s="13" t="inlineStr">
        <is>
          <t>No</t>
        </is>
      </c>
      <c r="I7" s="13" t="inlineStr">
        <is>
          <t>Casey Rivera</t>
        </is>
      </c>
      <c r="J7" s="13" t="inlineStr">
        <is>
          <t>Normal</t>
        </is>
      </c>
      <c r="K7" s="16">
        <f>IF($A7="","",IFERROR(VLOOKUP($J7,Lists!$J$5:$K$8,2,FALSE),""))</f>
        <v/>
      </c>
      <c r="L7" s="13" t="inlineStr">
        <is>
          <t>Waiting for Information</t>
        </is>
      </c>
      <c r="M7" s="25" t="n"/>
      <c r="N7" s="25" t="n"/>
      <c r="O7" s="25" t="n">
        <v>46269</v>
      </c>
      <c r="P7" s="15" t="n"/>
      <c r="Q7" s="26">
        <f>IF(OR($A7="",$B7="",$K7=""),"",$B7+$K7)</f>
        <v/>
      </c>
      <c r="R7" s="16">
        <f>IF($A7="","",IF(OR($L7="Completed",$L7="Canceled"),"",IF($Q7="","Missing Due Date",IF(TODAY()&gt;$Q7,"Overdue",IF($Q7-TODAY()&lt;=3,"Due Soon","On Track")))))</f>
        <v/>
      </c>
      <c r="S7" s="16">
        <f>IF($A7="","",IF($L7&lt;&gt;"Completed","",IF(OR($N7="",$Q7=""),"Needs Review",IF($N7&lt;=$Q7,"On Time","Late"))))</f>
        <v/>
      </c>
      <c r="T7" s="16">
        <f>IF($A7="","",IF(OR($B7="",$N7=""),"",$N7-$B7))</f>
        <v/>
      </c>
      <c r="U7" s="16">
        <f>IF($A7="","",IF(OR($B7="",$L7="Completed",$L7="Canceled"),"",MAX(0,TODAY()-$B7)))</f>
        <v/>
      </c>
      <c r="V7" s="18">
        <f>IF($A7="","",TEXTJOIN(", ",TRUE,IF(COUNTIF($A$5:$A$204,$A7)&gt;1,"Duplicate Request ID",""),IF($B7="","Missing Date Received",""),IF($C7="","Missing Student Record Key",""),IF($D7="","Missing Requestor Role",""),IF($E7="","Missing Request Type",""),IF($F7="","Missing Requested Field",""),IF($G7="","Missing Change Summary",""),IF($H7="","Missing Supporting Information Response",""),IF(AND($L7&lt;&gt;"Submitted",$I7=""),"Missing Assignee",""),IF($J7="","Missing Priority",""),IF($L7="","Missing Status",""),IF(AND($L7="Completed",$N7=""),"Missing Completion Date",""),IF($O7="","Missing Last Updated Date","")))</f>
        <v/>
      </c>
    </row>
    <row r="8">
      <c r="A8" s="13" t="inlineStr">
        <is>
          <t>RCR-2026-1004</t>
        </is>
      </c>
      <c r="B8" s="25" t="n">
        <v>46254</v>
      </c>
      <c r="C8" s="13" t="inlineStr">
        <is>
          <t>STU-900104</t>
        </is>
      </c>
      <c r="D8" s="13" t="inlineStr">
        <is>
          <t>Instructor</t>
        </is>
      </c>
      <c r="E8" s="13" t="inlineStr">
        <is>
          <t>Attendance Record</t>
        </is>
      </c>
      <c r="F8" s="13" t="inlineStr">
        <is>
          <t>Attendance Status</t>
        </is>
      </c>
      <c r="G8" s="15" t="inlineStr">
        <is>
          <t>Instructor reported a possible attendance coding error.</t>
        </is>
      </c>
      <c r="H8" s="13" t="inlineStr">
        <is>
          <t>Yes</t>
        </is>
      </c>
      <c r="I8" s="13" t="inlineStr">
        <is>
          <t>Morgan Ellis</t>
        </is>
      </c>
      <c r="J8" s="13" t="inlineStr">
        <is>
          <t>High</t>
        </is>
      </c>
      <c r="K8" s="16">
        <f>IF($A8="","",IFERROR(VLOOKUP($J8,Lists!$J$5:$K$8,2,FALSE),""))</f>
        <v/>
      </c>
      <c r="L8" s="13" t="inlineStr">
        <is>
          <t>Under Review</t>
        </is>
      </c>
      <c r="M8" s="25" t="n"/>
      <c r="N8" s="25" t="n"/>
      <c r="O8" s="25" t="n">
        <v>46268</v>
      </c>
      <c r="P8" s="15" t="n"/>
      <c r="Q8" s="26">
        <f>IF(OR($A8="",$B8="",$K8=""),"",$B8+$K8)</f>
        <v/>
      </c>
      <c r="R8" s="16">
        <f>IF($A8="","",IF(OR($L8="Completed",$L8="Canceled"),"",IF($Q8="","Missing Due Date",IF(TODAY()&gt;$Q8,"Overdue",IF($Q8-TODAY()&lt;=3,"Due Soon","On Track")))))</f>
        <v/>
      </c>
      <c r="S8" s="16">
        <f>IF($A8="","",IF($L8&lt;&gt;"Completed","",IF(OR($N8="",$Q8=""),"Needs Review",IF($N8&lt;=$Q8,"On Time","Late"))))</f>
        <v/>
      </c>
      <c r="T8" s="16">
        <f>IF($A8="","",IF(OR($B8="",$N8=""),"",$N8-$B8))</f>
        <v/>
      </c>
      <c r="U8" s="16">
        <f>IF($A8="","",IF(OR($B8="",$L8="Completed",$L8="Canceled"),"",MAX(0,TODAY()-$B8)))</f>
        <v/>
      </c>
      <c r="V8" s="18">
        <f>IF($A8="","",TEXTJOIN(", ",TRUE,IF(COUNTIF($A$5:$A$204,$A8)&gt;1,"Duplicate Request ID",""),IF($B8="","Missing Date Received",""),IF($C8="","Missing Student Record Key",""),IF($D8="","Missing Requestor Role",""),IF($E8="","Missing Request Type",""),IF($F8="","Missing Requested Field",""),IF($G8="","Missing Change Summary",""),IF($H8="","Missing Supporting Information Response",""),IF(AND($L8&lt;&gt;"Submitted",$I8=""),"Missing Assignee",""),IF($J8="","Missing Priority",""),IF($L8="","Missing Status",""),IF(AND($L8="Completed",$N8=""),"Missing Completion Date",""),IF($O8="","Missing Last Updated Date","")))</f>
        <v/>
      </c>
    </row>
    <row r="9">
      <c r="A9" s="13" t="inlineStr">
        <is>
          <t>RCR-2026-1005</t>
        </is>
      </c>
      <c r="B9" s="25" t="n">
        <v>46270</v>
      </c>
      <c r="C9" s="13" t="inlineStr">
        <is>
          <t>STU-900105</t>
        </is>
      </c>
      <c r="D9" s="13" t="inlineStr">
        <is>
          <t>Student</t>
        </is>
      </c>
      <c r="E9" s="13" t="inlineStr">
        <is>
          <t>Demographic Information</t>
        </is>
      </c>
      <c r="F9" s="13" t="inlineStr">
        <is>
          <t>Preferred Name</t>
        </is>
      </c>
      <c r="G9" s="15" t="inlineStr">
        <is>
          <t>Review requested for a preferred-name display update.</t>
        </is>
      </c>
      <c r="H9" s="13" t="inlineStr">
        <is>
          <t>Yes</t>
        </is>
      </c>
      <c r="I9" s="13" t="inlineStr">
        <is>
          <t>Avery Morgan</t>
        </is>
      </c>
      <c r="J9" s="13" t="inlineStr">
        <is>
          <t>Urgent</t>
        </is>
      </c>
      <c r="K9" s="16">
        <f>IF($A9="","",IFERROR(VLOOKUP($J9,Lists!$J$5:$K$8,2,FALSE),""))</f>
        <v/>
      </c>
      <c r="L9" s="13" t="inlineStr">
        <is>
          <t>Submitted</t>
        </is>
      </c>
      <c r="M9" s="25" t="n"/>
      <c r="N9" s="25" t="n"/>
      <c r="O9" s="25" t="n">
        <v>46270</v>
      </c>
      <c r="P9" s="15" t="n"/>
      <c r="Q9" s="26">
        <f>IF(OR($A9="",$B9="",$K9=""),"",$B9+$K9)</f>
        <v/>
      </c>
      <c r="R9" s="16">
        <f>IF($A9="","",IF(OR($L9="Completed",$L9="Canceled"),"",IF($Q9="","Missing Due Date",IF(TODAY()&gt;$Q9,"Overdue",IF($Q9-TODAY()&lt;=3,"Due Soon","On Track")))))</f>
        <v/>
      </c>
      <c r="S9" s="16">
        <f>IF($A9="","",IF($L9&lt;&gt;"Completed","",IF(OR($N9="",$Q9=""),"Needs Review",IF($N9&lt;=$Q9,"On Time","Late"))))</f>
        <v/>
      </c>
      <c r="T9" s="16">
        <f>IF($A9="","",IF(OR($B9="",$N9=""),"",$N9-$B9))</f>
        <v/>
      </c>
      <c r="U9" s="16">
        <f>IF($A9="","",IF(OR($B9="",$L9="Completed",$L9="Canceled"),"",MAX(0,TODAY()-$B9)))</f>
        <v/>
      </c>
      <c r="V9" s="18">
        <f>IF($A9="","",TEXTJOIN(", ",TRUE,IF(COUNTIF($A$5:$A$204,$A9)&gt;1,"Duplicate Request ID",""),IF($B9="","Missing Date Received",""),IF($C9="","Missing Student Record Key",""),IF($D9="","Missing Requestor Role",""),IF($E9="","Missing Request Type",""),IF($F9="","Missing Requested Field",""),IF($G9="","Missing Change Summary",""),IF($H9="","Missing Supporting Information Response",""),IF(AND($L9&lt;&gt;"Submitted",$I9=""),"Missing Assignee",""),IF($J9="","Missing Priority",""),IF($L9="","Missing Status",""),IF(AND($L9="Completed",$N9=""),"Missing Completion Date",""),IF($O9="","Missing Last Updated Date","")))</f>
        <v/>
      </c>
    </row>
    <row r="10">
      <c r="A10" s="13" t="inlineStr">
        <is>
          <t>RCR-2026-1006</t>
        </is>
      </c>
      <c r="B10" s="25" t="n">
        <v>46252</v>
      </c>
      <c r="C10" s="13" t="inlineStr">
        <is>
          <t>STU-900106</t>
        </is>
      </c>
      <c r="D10" s="13" t="inlineStr">
        <is>
          <t>Records Staff</t>
        </is>
      </c>
      <c r="E10" s="13" t="inlineStr">
        <is>
          <t>Prior Learning or Transfer Credit</t>
        </is>
      </c>
      <c r="F10" s="13" t="inlineStr">
        <is>
          <t>Transfer Credit Source</t>
        </is>
      </c>
      <c r="G10" s="15" t="inlineStr">
        <is>
          <t>Correct source label requested for previously reviewed transfer credit.</t>
        </is>
      </c>
      <c r="H10" s="13" t="inlineStr">
        <is>
          <t>Yes</t>
        </is>
      </c>
      <c r="I10" s="13" t="inlineStr">
        <is>
          <t>Jordan Lee</t>
        </is>
      </c>
      <c r="J10" s="13" t="inlineStr">
        <is>
          <t>Low</t>
        </is>
      </c>
      <c r="K10" s="16">
        <f>IF($A10="","",IFERROR(VLOOKUP($J10,Lists!$J$5:$K$8,2,FALSE),""))</f>
        <v/>
      </c>
      <c r="L10" s="13" t="inlineStr">
        <is>
          <t>Approved</t>
        </is>
      </c>
      <c r="M10" s="25" t="n">
        <v>46264</v>
      </c>
      <c r="N10" s="25" t="n"/>
      <c r="O10" s="25" t="n">
        <v>46267</v>
      </c>
      <c r="P10" s="15" t="n"/>
      <c r="Q10" s="26">
        <f>IF(OR($A10="",$B10="",$K10=""),"",$B10+$K10)</f>
        <v/>
      </c>
      <c r="R10" s="16">
        <f>IF($A10="","",IF(OR($L10="Completed",$L10="Canceled"),"",IF($Q10="","Missing Due Date",IF(TODAY()&gt;$Q10,"Overdue",IF($Q10-TODAY()&lt;=3,"Due Soon","On Track")))))</f>
        <v/>
      </c>
      <c r="S10" s="16">
        <f>IF($A10="","",IF($L10&lt;&gt;"Completed","",IF(OR($N10="",$Q10=""),"Needs Review",IF($N10&lt;=$Q10,"On Time","Late"))))</f>
        <v/>
      </c>
      <c r="T10" s="16">
        <f>IF($A10="","",IF(OR($B10="",$N10=""),"",$N10-$B10))</f>
        <v/>
      </c>
      <c r="U10" s="16">
        <f>IF($A10="","",IF(OR($B10="",$L10="Completed",$L10="Canceled"),"",MAX(0,TODAY()-$B10)))</f>
        <v/>
      </c>
      <c r="V10" s="18">
        <f>IF($A10="","",TEXTJOIN(", ",TRUE,IF(COUNTIF($A$5:$A$204,$A10)&gt;1,"Duplicate Request ID",""),IF($B10="","Missing Date Received",""),IF($C10="","Missing Student Record Key",""),IF($D10="","Missing Requestor Role",""),IF($E10="","Missing Request Type",""),IF($F10="","Missing Requested Field",""),IF($G10="","Missing Change Summary",""),IF($H10="","Missing Supporting Information Response",""),IF(AND($L10&lt;&gt;"Submitted",$I10=""),"Missing Assignee",""),IF($J10="","Missing Priority",""),IF($L10="","Missing Status",""),IF(AND($L10="Completed",$N10=""),"Missing Completion Date",""),IF($O10="","Missing Last Updated Date","")))</f>
        <v/>
      </c>
    </row>
    <row r="11">
      <c r="A11" s="13" t="inlineStr">
        <is>
          <t>RCR-2026-1007</t>
        </is>
      </c>
      <c r="B11" s="25" t="n">
        <v>46264</v>
      </c>
      <c r="C11" s="13" t="inlineStr">
        <is>
          <t>STU-900107</t>
        </is>
      </c>
      <c r="D11" s="13" t="inlineStr">
        <is>
          <t>Student</t>
        </is>
      </c>
      <c r="E11" s="13" t="inlineStr">
        <is>
          <t>Enrollment Status</t>
        </is>
      </c>
      <c r="F11" s="13" t="inlineStr">
        <is>
          <t>Enrollment Status</t>
        </is>
      </c>
      <c r="G11" s="15" t="inlineStr">
        <is>
          <t>Review requested for an enrollment status display discrepancy.</t>
        </is>
      </c>
      <c r="H11" s="13" t="inlineStr">
        <is>
          <t>No</t>
        </is>
      </c>
      <c r="I11" s="13" t="inlineStr">
        <is>
          <t>Casey Rivera</t>
        </is>
      </c>
      <c r="J11" s="13" t="inlineStr">
        <is>
          <t>High</t>
        </is>
      </c>
      <c r="K11" s="16">
        <f>IF($A11="","",IFERROR(VLOOKUP($J11,Lists!$J$5:$K$8,2,FALSE),""))</f>
        <v/>
      </c>
      <c r="L11" s="13" t="inlineStr">
        <is>
          <t>Denied</t>
        </is>
      </c>
      <c r="M11" s="25" t="n">
        <v>46268</v>
      </c>
      <c r="N11" s="25" t="n"/>
      <c r="O11" s="25" t="n">
        <v>46268</v>
      </c>
      <c r="P11" s="15" t="inlineStr">
        <is>
          <t>Request denied because the available information did not support a change.</t>
        </is>
      </c>
      <c r="Q11" s="26">
        <f>IF(OR($A11="",$B11="",$K11=""),"",$B11+$K11)</f>
        <v/>
      </c>
      <c r="R11" s="16">
        <f>IF($A11="","",IF(OR($L11="Completed",$L11="Canceled"),"",IF($Q11="","Missing Due Date",IF(TODAY()&gt;$Q11,"Overdue",IF($Q11-TODAY()&lt;=3,"Due Soon","On Track")))))</f>
        <v/>
      </c>
      <c r="S11" s="16">
        <f>IF($A11="","",IF($L11&lt;&gt;"Completed","",IF(OR($N11="",$Q11=""),"Needs Review",IF($N11&lt;=$Q11,"On Time","Late"))))</f>
        <v/>
      </c>
      <c r="T11" s="16">
        <f>IF($A11="","",IF(OR($B11="",$N11=""),"",$N11-$B11))</f>
        <v/>
      </c>
      <c r="U11" s="16">
        <f>IF($A11="","",IF(OR($B11="",$L11="Completed",$L11="Canceled"),"",MAX(0,TODAY()-$B11)))</f>
        <v/>
      </c>
      <c r="V11" s="18">
        <f>IF($A11="","",TEXTJOIN(", ",TRUE,IF(COUNTIF($A$5:$A$204,$A11)&gt;1,"Duplicate Request ID",""),IF($B11="","Missing Date Received",""),IF($C11="","Missing Student Record Key",""),IF($D11="","Missing Requestor Role",""),IF($E11="","Missing Request Type",""),IF($F11="","Missing Requested Field",""),IF($G11="","Missing Change Summary",""),IF($H11="","Missing Supporting Information Response",""),IF(AND($L11&lt;&gt;"Submitted",$I11=""),"Missing Assignee",""),IF($J11="","Missing Priority",""),IF($L11="","Missing Status",""),IF(AND($L11="Completed",$N11=""),"Missing Completion Date",""),IF($O11="","Missing Last Updated Date","")))</f>
        <v/>
      </c>
    </row>
    <row r="12">
      <c r="A12" s="13" t="inlineStr">
        <is>
          <t>RCR-2026-1008</t>
        </is>
      </c>
      <c r="B12" s="25" t="n">
        <v>46267</v>
      </c>
      <c r="C12" s="13" t="inlineStr">
        <is>
          <t>STU-900108</t>
        </is>
      </c>
      <c r="D12" s="13" t="inlineStr">
        <is>
          <t>Program Coordinator</t>
        </is>
      </c>
      <c r="E12" s="13" t="inlineStr">
        <is>
          <t>Other</t>
        </is>
      </c>
      <c r="F12" s="13" t="inlineStr">
        <is>
          <t>Cohort Code</t>
        </is>
      </c>
      <c r="G12" s="15" t="inlineStr">
        <is>
          <t>Cohort assignment requires correction after an internal review.</t>
        </is>
      </c>
      <c r="H12" s="13" t="inlineStr">
        <is>
          <t>Yes</t>
        </is>
      </c>
      <c r="I12" s="13" t="inlineStr">
        <is>
          <t>Morgan Ellis</t>
        </is>
      </c>
      <c r="J12" s="13" t="inlineStr">
        <is>
          <t>Normal</t>
        </is>
      </c>
      <c r="K12" s="16">
        <f>IF($A12="","",IFERROR(VLOOKUP($J12,Lists!$J$5:$K$8,2,FALSE),""))</f>
        <v/>
      </c>
      <c r="L12" s="13" t="inlineStr">
        <is>
          <t>Under Review</t>
        </is>
      </c>
      <c r="M12" s="25" t="n"/>
      <c r="N12" s="25" t="n"/>
      <c r="O12" s="25" t="n">
        <v>46270</v>
      </c>
      <c r="P12" s="15" t="n"/>
      <c r="Q12" s="26">
        <f>IF(OR($A12="",$B12="",$K12=""),"",$B12+$K12)</f>
        <v/>
      </c>
      <c r="R12" s="16">
        <f>IF($A12="","",IF(OR($L12="Completed",$L12="Canceled"),"",IF($Q12="","Missing Due Date",IF(TODAY()&gt;$Q12,"Overdue",IF($Q12-TODAY()&lt;=3,"Due Soon","On Track")))))</f>
        <v/>
      </c>
      <c r="S12" s="16">
        <f>IF($A12="","",IF($L12&lt;&gt;"Completed","",IF(OR($N12="",$Q12=""),"Needs Review",IF($N12&lt;=$Q12,"On Time","Late"))))</f>
        <v/>
      </c>
      <c r="T12" s="16">
        <f>IF($A12="","",IF(OR($B12="",$N12=""),"",$N12-$B12))</f>
        <v/>
      </c>
      <c r="U12" s="16">
        <f>IF($A12="","",IF(OR($B12="",$L12="Completed",$L12="Canceled"),"",MAX(0,TODAY()-$B12)))</f>
        <v/>
      </c>
      <c r="V12" s="18">
        <f>IF($A12="","",TEXTJOIN(", ",TRUE,IF(COUNTIF($A$5:$A$204,$A12)&gt;1,"Duplicate Request ID",""),IF($B12="","Missing Date Received",""),IF($C12="","Missing Student Record Key",""),IF($D12="","Missing Requestor Role",""),IF($E12="","Missing Request Type",""),IF($F12="","Missing Requested Field",""),IF($G12="","Missing Change Summary",""),IF($H12="","Missing Supporting Information Response",""),IF(AND($L12&lt;&gt;"Submitted",$I12=""),"Missing Assignee",""),IF($J12="","Missing Priority",""),IF($L12="","Missing Status",""),IF(AND($L12="Completed",$N12=""),"Missing Completion Date",""),IF($O12="","Missing Last Updated Date","")))</f>
        <v/>
      </c>
    </row>
    <row r="13">
      <c r="A13" s="13" t="inlineStr">
        <is>
          <t>RCR-2026-1009</t>
        </is>
      </c>
      <c r="B13" s="25" t="n">
        <v>46261</v>
      </c>
      <c r="C13" s="13" t="inlineStr">
        <is>
          <t>STU-900109</t>
        </is>
      </c>
      <c r="D13" s="13" t="inlineStr">
        <is>
          <t>Student</t>
        </is>
      </c>
      <c r="E13" s="13" t="inlineStr">
        <is>
          <t>Contact Information</t>
        </is>
      </c>
      <c r="F13" s="13" t="inlineStr">
        <is>
          <t>Email Address</t>
        </is>
      </c>
      <c r="G13" s="15" t="inlineStr">
        <is>
          <t>Student requested an update to the preferred email on record.</t>
        </is>
      </c>
      <c r="H13" s="13" t="inlineStr">
        <is>
          <t>Yes</t>
        </is>
      </c>
      <c r="I13" s="13" t="inlineStr">
        <is>
          <t>Avery Morgan</t>
        </is>
      </c>
      <c r="J13" s="13" t="inlineStr">
        <is>
          <t>Normal</t>
        </is>
      </c>
      <c r="K13" s="16">
        <f>IF($A13="","",IFERROR(VLOOKUP($J13,Lists!$J$5:$K$8,2,FALSE),""))</f>
        <v/>
      </c>
      <c r="L13" s="13" t="inlineStr">
        <is>
          <t>Canceled</t>
        </is>
      </c>
      <c r="M13" s="25" t="n"/>
      <c r="N13" s="25" t="n"/>
      <c r="O13" s="25" t="n">
        <v>46263</v>
      </c>
      <c r="P13" s="15" t="inlineStr">
        <is>
          <t>Request withdrawn before the record was changed.</t>
        </is>
      </c>
      <c r="Q13" s="26">
        <f>IF(OR($A13="",$B13="",$K13=""),"",$B13+$K13)</f>
        <v/>
      </c>
      <c r="R13" s="16">
        <f>IF($A13="","",IF(OR($L13="Completed",$L13="Canceled"),"",IF($Q13="","Missing Due Date",IF(TODAY()&gt;$Q13,"Overdue",IF($Q13-TODAY()&lt;=3,"Due Soon","On Track")))))</f>
        <v/>
      </c>
      <c r="S13" s="16">
        <f>IF($A13="","",IF($L13&lt;&gt;"Completed","",IF(OR($N13="",$Q13=""),"Needs Review",IF($N13&lt;=$Q13,"On Time","Late"))))</f>
        <v/>
      </c>
      <c r="T13" s="16">
        <f>IF($A13="","",IF(OR($B13="",$N13=""),"",$N13-$B13))</f>
        <v/>
      </c>
      <c r="U13" s="16">
        <f>IF($A13="","",IF(OR($B13="",$L13="Completed",$L13="Canceled"),"",MAX(0,TODAY()-$B13)))</f>
        <v/>
      </c>
      <c r="V13" s="18">
        <f>IF($A13="","",TEXTJOIN(", ",TRUE,IF(COUNTIF($A$5:$A$204,$A13)&gt;1,"Duplicate Request ID",""),IF($B13="","Missing Date Received",""),IF($C13="","Missing Student Record Key",""),IF($D13="","Missing Requestor Role",""),IF($E13="","Missing Request Type",""),IF($F13="","Missing Requested Field",""),IF($G13="","Missing Change Summary",""),IF($H13="","Missing Supporting Information Response",""),IF(AND($L13&lt;&gt;"Submitted",$I13=""),"Missing Assignee",""),IF($J13="","Missing Priority",""),IF($L13="","Missing Status",""),IF(AND($L13="Completed",$N13=""),"Missing Completion Date",""),IF($O13="","Missing Last Updated Date","")))</f>
        <v/>
      </c>
    </row>
    <row r="14">
      <c r="A14" s="13" t="inlineStr">
        <is>
          <t>RCR-2026-1010</t>
        </is>
      </c>
      <c r="B14" s="25" t="n">
        <v>46265</v>
      </c>
      <c r="C14" s="13" t="inlineStr">
        <is>
          <t>STU-900110</t>
        </is>
      </c>
      <c r="D14" s="13" t="inlineStr">
        <is>
          <t>Academic Advisor</t>
        </is>
      </c>
      <c r="E14" s="13" t="inlineStr">
        <is>
          <t>Program or Major</t>
        </is>
      </c>
      <c r="F14" s="13" t="inlineStr">
        <is>
          <t>Academic Plan</t>
        </is>
      </c>
      <c r="G14" s="15" t="inlineStr">
        <is>
          <t>Advisor requested correction of an approved academic plan.</t>
        </is>
      </c>
      <c r="H14" s="13" t="inlineStr">
        <is>
          <t>Yes</t>
        </is>
      </c>
      <c r="I14" s="13" t="inlineStr">
        <is>
          <t>Jordan Lee</t>
        </is>
      </c>
      <c r="J14" s="13" t="inlineStr">
        <is>
          <t>High</t>
        </is>
      </c>
      <c r="K14" s="16">
        <f>IF($A14="","",IFERROR(VLOOKUP($J14,Lists!$J$5:$K$8,2,FALSE),""))</f>
        <v/>
      </c>
      <c r="L14" s="13" t="inlineStr">
        <is>
          <t>Completed</t>
        </is>
      </c>
      <c r="M14" s="25" t="n">
        <v>46266</v>
      </c>
      <c r="N14" s="25" t="n">
        <v>46271</v>
      </c>
      <c r="O14" s="25" t="n">
        <v>46271</v>
      </c>
      <c r="P14" s="15" t="inlineStr">
        <is>
          <t>Academic plan correction was completed after review.</t>
        </is>
      </c>
      <c r="Q14" s="26">
        <f>IF(OR($A14="",$B14="",$K14=""),"",$B14+$K14)</f>
        <v/>
      </c>
      <c r="R14" s="16">
        <f>IF($A14="","",IF(OR($L14="Completed",$L14="Canceled"),"",IF($Q14="","Missing Due Date",IF(TODAY()&gt;$Q14,"Overdue",IF($Q14-TODAY()&lt;=3,"Due Soon","On Track")))))</f>
        <v/>
      </c>
      <c r="S14" s="16">
        <f>IF($A14="","",IF($L14&lt;&gt;"Completed","",IF(OR($N14="",$Q14=""),"Needs Review",IF($N14&lt;=$Q14,"On Time","Late"))))</f>
        <v/>
      </c>
      <c r="T14" s="16">
        <f>IF($A14="","",IF(OR($B14="",$N14=""),"",$N14-$B14))</f>
        <v/>
      </c>
      <c r="U14" s="16">
        <f>IF($A14="","",IF(OR($B14="",$L14="Completed",$L14="Canceled"),"",MAX(0,TODAY()-$B14)))</f>
        <v/>
      </c>
      <c r="V14" s="18">
        <f>IF($A14="","",TEXTJOIN(", ",TRUE,IF(COUNTIF($A$5:$A$204,$A14)&gt;1,"Duplicate Request ID",""),IF($B14="","Missing Date Received",""),IF($C14="","Missing Student Record Key",""),IF($D14="","Missing Requestor Role",""),IF($E14="","Missing Request Type",""),IF($F14="","Missing Requested Field",""),IF($G14="","Missing Change Summary",""),IF($H14="","Missing Supporting Information Response",""),IF(AND($L14&lt;&gt;"Submitted",$I14=""),"Missing Assignee",""),IF($J14="","Missing Priority",""),IF($L14="","Missing Status",""),IF(AND($L14="Completed",$N14=""),"Missing Completion Date",""),IF($O14="","Missing Last Updated Date","")))</f>
        <v/>
      </c>
    </row>
    <row r="15">
      <c r="A15" s="13" t="n"/>
      <c r="B15" s="25" t="n"/>
      <c r="C15" s="13" t="n"/>
      <c r="D15" s="13" t="n"/>
      <c r="E15" s="13" t="n"/>
      <c r="F15" s="13" t="n"/>
      <c r="G15" s="15" t="n"/>
      <c r="H15" s="13" t="n"/>
      <c r="I15" s="13" t="n"/>
      <c r="J15" s="13" t="n"/>
      <c r="K15" s="16">
        <f>IF($A15="","",IFERROR(VLOOKUP($J15,Lists!$J$5:$K$8,2,FALSE),""))</f>
        <v/>
      </c>
      <c r="L15" s="13" t="n"/>
      <c r="M15" s="25" t="n"/>
      <c r="N15" s="25" t="n"/>
      <c r="O15" s="25" t="n"/>
      <c r="P15" s="15" t="n"/>
      <c r="Q15" s="26">
        <f>IF(OR($A15="",$B15="",$K15=""),"",$B15+$K15)</f>
        <v/>
      </c>
      <c r="R15" s="16">
        <f>IF($A15="","",IF(OR($L15="Completed",$L15="Canceled"),"",IF($Q15="","Missing Due Date",IF(TODAY()&gt;$Q15,"Overdue",IF($Q15-TODAY()&lt;=3,"Due Soon","On Track")))))</f>
        <v/>
      </c>
      <c r="S15" s="16">
        <f>IF($A15="","",IF($L15&lt;&gt;"Completed","",IF(OR($N15="",$Q15=""),"Needs Review",IF($N15&lt;=$Q15,"On Time","Late"))))</f>
        <v/>
      </c>
      <c r="T15" s="16">
        <f>IF($A15="","",IF(OR($B15="",$N15=""),"",$N15-$B15))</f>
        <v/>
      </c>
      <c r="U15" s="16">
        <f>IF($A15="","",IF(OR($B15="",$L15="Completed",$L15="Canceled"),"",MAX(0,TODAY()-$B15)))</f>
        <v/>
      </c>
      <c r="V15" s="18">
        <f>IF($A15="","",TEXTJOIN(", ",TRUE,IF(COUNTIF($A$5:$A$204,$A15)&gt;1,"Duplicate Request ID",""),IF($B15="","Missing Date Received",""),IF($C15="","Missing Student Record Key",""),IF($D15="","Missing Requestor Role",""),IF($E15="","Missing Request Type",""),IF($F15="","Missing Requested Field",""),IF($G15="","Missing Change Summary",""),IF($H15="","Missing Supporting Information Response",""),IF(AND($L15&lt;&gt;"Submitted",$I15=""),"Missing Assignee",""),IF($J15="","Missing Priority",""),IF($L15="","Missing Status",""),IF(AND($L15="Completed",$N15=""),"Missing Completion Date",""),IF($O15="","Missing Last Updated Date","")))</f>
        <v/>
      </c>
    </row>
    <row r="16">
      <c r="A16" s="13" t="n"/>
      <c r="B16" s="25" t="n"/>
      <c r="C16" s="13" t="n"/>
      <c r="D16" s="13" t="n"/>
      <c r="E16" s="13" t="n"/>
      <c r="F16" s="13" t="n"/>
      <c r="G16" s="15" t="n"/>
      <c r="H16" s="13" t="n"/>
      <c r="I16" s="13" t="n"/>
      <c r="J16" s="13" t="n"/>
      <c r="K16" s="16">
        <f>IF($A16="","",IFERROR(VLOOKUP($J16,Lists!$J$5:$K$8,2,FALSE),""))</f>
        <v/>
      </c>
      <c r="L16" s="13" t="n"/>
      <c r="M16" s="25" t="n"/>
      <c r="N16" s="25" t="n"/>
      <c r="O16" s="25" t="n"/>
      <c r="P16" s="15" t="n"/>
      <c r="Q16" s="26">
        <f>IF(OR($A16="",$B16="",$K16=""),"",$B16+$K16)</f>
        <v/>
      </c>
      <c r="R16" s="16">
        <f>IF($A16="","",IF(OR($L16="Completed",$L16="Canceled"),"",IF($Q16="","Missing Due Date",IF(TODAY()&gt;$Q16,"Overdue",IF($Q16-TODAY()&lt;=3,"Due Soon","On Track")))))</f>
        <v/>
      </c>
      <c r="S16" s="16">
        <f>IF($A16="","",IF($L16&lt;&gt;"Completed","",IF(OR($N16="",$Q16=""),"Needs Review",IF($N16&lt;=$Q16,"On Time","Late"))))</f>
        <v/>
      </c>
      <c r="T16" s="16">
        <f>IF($A16="","",IF(OR($B16="",$N16=""),"",$N16-$B16))</f>
        <v/>
      </c>
      <c r="U16" s="16">
        <f>IF($A16="","",IF(OR($B16="",$L16="Completed",$L16="Canceled"),"",MAX(0,TODAY()-$B16)))</f>
        <v/>
      </c>
      <c r="V16" s="18">
        <f>IF($A16="","",TEXTJOIN(", ",TRUE,IF(COUNTIF($A$5:$A$204,$A16)&gt;1,"Duplicate Request ID",""),IF($B16="","Missing Date Received",""),IF($C16="","Missing Student Record Key",""),IF($D16="","Missing Requestor Role",""),IF($E16="","Missing Request Type",""),IF($F16="","Missing Requested Field",""),IF($G16="","Missing Change Summary",""),IF($H16="","Missing Supporting Information Response",""),IF(AND($L16&lt;&gt;"Submitted",$I16=""),"Missing Assignee",""),IF($J16="","Missing Priority",""),IF($L16="","Missing Status",""),IF(AND($L16="Completed",$N16=""),"Missing Completion Date",""),IF($O16="","Missing Last Updated Date","")))</f>
        <v/>
      </c>
    </row>
    <row r="17">
      <c r="A17" s="13" t="n"/>
      <c r="B17" s="25" t="n"/>
      <c r="C17" s="13" t="n"/>
      <c r="D17" s="13" t="n"/>
      <c r="E17" s="13" t="n"/>
      <c r="F17" s="13" t="n"/>
      <c r="G17" s="15" t="n"/>
      <c r="H17" s="13" t="n"/>
      <c r="I17" s="13" t="n"/>
      <c r="J17" s="13" t="n"/>
      <c r="K17" s="16">
        <f>IF($A17="","",IFERROR(VLOOKUP($J17,Lists!$J$5:$K$8,2,FALSE),""))</f>
        <v/>
      </c>
      <c r="L17" s="13" t="n"/>
      <c r="M17" s="25" t="n"/>
      <c r="N17" s="25" t="n"/>
      <c r="O17" s="25" t="n"/>
      <c r="P17" s="15" t="n"/>
      <c r="Q17" s="26">
        <f>IF(OR($A17="",$B17="",$K17=""),"",$B17+$K17)</f>
        <v/>
      </c>
      <c r="R17" s="16">
        <f>IF($A17="","",IF(OR($L17="Completed",$L17="Canceled"),"",IF($Q17="","Missing Due Date",IF(TODAY()&gt;$Q17,"Overdue",IF($Q17-TODAY()&lt;=3,"Due Soon","On Track")))))</f>
        <v/>
      </c>
      <c r="S17" s="16">
        <f>IF($A17="","",IF($L17&lt;&gt;"Completed","",IF(OR($N17="",$Q17=""),"Needs Review",IF($N17&lt;=$Q17,"On Time","Late"))))</f>
        <v/>
      </c>
      <c r="T17" s="16">
        <f>IF($A17="","",IF(OR($B17="",$N17=""),"",$N17-$B17))</f>
        <v/>
      </c>
      <c r="U17" s="16">
        <f>IF($A17="","",IF(OR($B17="",$L17="Completed",$L17="Canceled"),"",MAX(0,TODAY()-$B17)))</f>
        <v/>
      </c>
      <c r="V17" s="18">
        <f>IF($A17="","",TEXTJOIN(", ",TRUE,IF(COUNTIF($A$5:$A$204,$A17)&gt;1,"Duplicate Request ID",""),IF($B17="","Missing Date Received",""),IF($C17="","Missing Student Record Key",""),IF($D17="","Missing Requestor Role",""),IF($E17="","Missing Request Type",""),IF($F17="","Missing Requested Field",""),IF($G17="","Missing Change Summary",""),IF($H17="","Missing Supporting Information Response",""),IF(AND($L17&lt;&gt;"Submitted",$I17=""),"Missing Assignee",""),IF($J17="","Missing Priority",""),IF($L17="","Missing Status",""),IF(AND($L17="Completed",$N17=""),"Missing Completion Date",""),IF($O17="","Missing Last Updated Date","")))</f>
        <v/>
      </c>
    </row>
    <row r="18">
      <c r="A18" s="13" t="n"/>
      <c r="B18" s="25" t="n"/>
      <c r="C18" s="13" t="n"/>
      <c r="D18" s="13" t="n"/>
      <c r="E18" s="13" t="n"/>
      <c r="F18" s="13" t="n"/>
      <c r="G18" s="15" t="n"/>
      <c r="H18" s="13" t="n"/>
      <c r="I18" s="13" t="n"/>
      <c r="J18" s="13" t="n"/>
      <c r="K18" s="16">
        <f>IF($A18="","",IFERROR(VLOOKUP($J18,Lists!$J$5:$K$8,2,FALSE),""))</f>
        <v/>
      </c>
      <c r="L18" s="13" t="n"/>
      <c r="M18" s="25" t="n"/>
      <c r="N18" s="25" t="n"/>
      <c r="O18" s="25" t="n"/>
      <c r="P18" s="15" t="n"/>
      <c r="Q18" s="26">
        <f>IF(OR($A18="",$B18="",$K18=""),"",$B18+$K18)</f>
        <v/>
      </c>
      <c r="R18" s="16">
        <f>IF($A18="","",IF(OR($L18="Completed",$L18="Canceled"),"",IF($Q18="","Missing Due Date",IF(TODAY()&gt;$Q18,"Overdue",IF($Q18-TODAY()&lt;=3,"Due Soon","On Track")))))</f>
        <v/>
      </c>
      <c r="S18" s="16">
        <f>IF($A18="","",IF($L18&lt;&gt;"Completed","",IF(OR($N18="",$Q18=""),"Needs Review",IF($N18&lt;=$Q18,"On Time","Late"))))</f>
        <v/>
      </c>
      <c r="T18" s="16">
        <f>IF($A18="","",IF(OR($B18="",$N18=""),"",$N18-$B18))</f>
        <v/>
      </c>
      <c r="U18" s="16">
        <f>IF($A18="","",IF(OR($B18="",$L18="Completed",$L18="Canceled"),"",MAX(0,TODAY()-$B18)))</f>
        <v/>
      </c>
      <c r="V18" s="18">
        <f>IF($A18="","",TEXTJOIN(", ",TRUE,IF(COUNTIF($A$5:$A$204,$A18)&gt;1,"Duplicate Request ID",""),IF($B18="","Missing Date Received",""),IF($C18="","Missing Student Record Key",""),IF($D18="","Missing Requestor Role",""),IF($E18="","Missing Request Type",""),IF($F18="","Missing Requested Field",""),IF($G18="","Missing Change Summary",""),IF($H18="","Missing Supporting Information Response",""),IF(AND($L18&lt;&gt;"Submitted",$I18=""),"Missing Assignee",""),IF($J18="","Missing Priority",""),IF($L18="","Missing Status",""),IF(AND($L18="Completed",$N18=""),"Missing Completion Date",""),IF($O18="","Missing Last Updated Date","")))</f>
        <v/>
      </c>
    </row>
    <row r="19">
      <c r="A19" s="13" t="n"/>
      <c r="B19" s="25" t="n"/>
      <c r="C19" s="13" t="n"/>
      <c r="D19" s="13" t="n"/>
      <c r="E19" s="13" t="n"/>
      <c r="F19" s="13" t="n"/>
      <c r="G19" s="15" t="n"/>
      <c r="H19" s="13" t="n"/>
      <c r="I19" s="13" t="n"/>
      <c r="J19" s="13" t="n"/>
      <c r="K19" s="16">
        <f>IF($A19="","",IFERROR(VLOOKUP($J19,Lists!$J$5:$K$8,2,FALSE),""))</f>
        <v/>
      </c>
      <c r="L19" s="13" t="n"/>
      <c r="M19" s="25" t="n"/>
      <c r="N19" s="25" t="n"/>
      <c r="O19" s="25" t="n"/>
      <c r="P19" s="15" t="n"/>
      <c r="Q19" s="26">
        <f>IF(OR($A19="",$B19="",$K19=""),"",$B19+$K19)</f>
        <v/>
      </c>
      <c r="R19" s="16">
        <f>IF($A19="","",IF(OR($L19="Completed",$L19="Canceled"),"",IF($Q19="","Missing Due Date",IF(TODAY()&gt;$Q19,"Overdue",IF($Q19-TODAY()&lt;=3,"Due Soon","On Track")))))</f>
        <v/>
      </c>
      <c r="S19" s="16">
        <f>IF($A19="","",IF($L19&lt;&gt;"Completed","",IF(OR($N19="",$Q19=""),"Needs Review",IF($N19&lt;=$Q19,"On Time","Late"))))</f>
        <v/>
      </c>
      <c r="T19" s="16">
        <f>IF($A19="","",IF(OR($B19="",$N19=""),"",$N19-$B19))</f>
        <v/>
      </c>
      <c r="U19" s="16">
        <f>IF($A19="","",IF(OR($B19="",$L19="Completed",$L19="Canceled"),"",MAX(0,TODAY()-$B19)))</f>
        <v/>
      </c>
      <c r="V19" s="18">
        <f>IF($A19="","",TEXTJOIN(", ",TRUE,IF(COUNTIF($A$5:$A$204,$A19)&gt;1,"Duplicate Request ID",""),IF($B19="","Missing Date Received",""),IF($C19="","Missing Student Record Key",""),IF($D19="","Missing Requestor Role",""),IF($E19="","Missing Request Type",""),IF($F19="","Missing Requested Field",""),IF($G19="","Missing Change Summary",""),IF($H19="","Missing Supporting Information Response",""),IF(AND($L19&lt;&gt;"Submitted",$I19=""),"Missing Assignee",""),IF($J19="","Missing Priority",""),IF($L19="","Missing Status",""),IF(AND($L19="Completed",$N19=""),"Missing Completion Date",""),IF($O19="","Missing Last Updated Date","")))</f>
        <v/>
      </c>
    </row>
    <row r="20">
      <c r="A20" s="13" t="n"/>
      <c r="B20" s="25" t="n"/>
      <c r="C20" s="13" t="n"/>
      <c r="D20" s="13" t="n"/>
      <c r="E20" s="13" t="n"/>
      <c r="F20" s="13" t="n"/>
      <c r="G20" s="15" t="n"/>
      <c r="H20" s="13" t="n"/>
      <c r="I20" s="13" t="n"/>
      <c r="J20" s="13" t="n"/>
      <c r="K20" s="16">
        <f>IF($A20="","",IFERROR(VLOOKUP($J20,Lists!$J$5:$K$8,2,FALSE),""))</f>
        <v/>
      </c>
      <c r="L20" s="13" t="n"/>
      <c r="M20" s="25" t="n"/>
      <c r="N20" s="25" t="n"/>
      <c r="O20" s="25" t="n"/>
      <c r="P20" s="15" t="n"/>
      <c r="Q20" s="26">
        <f>IF(OR($A20="",$B20="",$K20=""),"",$B20+$K20)</f>
        <v/>
      </c>
      <c r="R20" s="16">
        <f>IF($A20="","",IF(OR($L20="Completed",$L20="Canceled"),"",IF($Q20="","Missing Due Date",IF(TODAY()&gt;$Q20,"Overdue",IF($Q20-TODAY()&lt;=3,"Due Soon","On Track")))))</f>
        <v/>
      </c>
      <c r="S20" s="16">
        <f>IF($A20="","",IF($L20&lt;&gt;"Completed","",IF(OR($N20="",$Q20=""),"Needs Review",IF($N20&lt;=$Q20,"On Time","Late"))))</f>
        <v/>
      </c>
      <c r="T20" s="16">
        <f>IF($A20="","",IF(OR($B20="",$N20=""),"",$N20-$B20))</f>
        <v/>
      </c>
      <c r="U20" s="16">
        <f>IF($A20="","",IF(OR($B20="",$L20="Completed",$L20="Canceled"),"",MAX(0,TODAY()-$B20)))</f>
        <v/>
      </c>
      <c r="V20" s="18">
        <f>IF($A20="","",TEXTJOIN(", ",TRUE,IF(COUNTIF($A$5:$A$204,$A20)&gt;1,"Duplicate Request ID",""),IF($B20="","Missing Date Received",""),IF($C20="","Missing Student Record Key",""),IF($D20="","Missing Requestor Role",""),IF($E20="","Missing Request Type",""),IF($F20="","Missing Requested Field",""),IF($G20="","Missing Change Summary",""),IF($H20="","Missing Supporting Information Response",""),IF(AND($L20&lt;&gt;"Submitted",$I20=""),"Missing Assignee",""),IF($J20="","Missing Priority",""),IF($L20="","Missing Status",""),IF(AND($L20="Completed",$N20=""),"Missing Completion Date",""),IF($O20="","Missing Last Updated Date","")))</f>
        <v/>
      </c>
    </row>
    <row r="21">
      <c r="A21" s="13" t="n"/>
      <c r="B21" s="25" t="n"/>
      <c r="C21" s="13" t="n"/>
      <c r="D21" s="13" t="n"/>
      <c r="E21" s="13" t="n"/>
      <c r="F21" s="13" t="n"/>
      <c r="G21" s="15" t="n"/>
      <c r="H21" s="13" t="n"/>
      <c r="I21" s="13" t="n"/>
      <c r="J21" s="13" t="n"/>
      <c r="K21" s="16">
        <f>IF($A21="","",IFERROR(VLOOKUP($J21,Lists!$J$5:$K$8,2,FALSE),""))</f>
        <v/>
      </c>
      <c r="L21" s="13" t="n"/>
      <c r="M21" s="25" t="n"/>
      <c r="N21" s="25" t="n"/>
      <c r="O21" s="25" t="n"/>
      <c r="P21" s="15" t="n"/>
      <c r="Q21" s="26">
        <f>IF(OR($A21="",$B21="",$K21=""),"",$B21+$K21)</f>
        <v/>
      </c>
      <c r="R21" s="16">
        <f>IF($A21="","",IF(OR($L21="Completed",$L21="Canceled"),"",IF($Q21="","Missing Due Date",IF(TODAY()&gt;$Q21,"Overdue",IF($Q21-TODAY()&lt;=3,"Due Soon","On Track")))))</f>
        <v/>
      </c>
      <c r="S21" s="16">
        <f>IF($A21="","",IF($L21&lt;&gt;"Completed","",IF(OR($N21="",$Q21=""),"Needs Review",IF($N21&lt;=$Q21,"On Time","Late"))))</f>
        <v/>
      </c>
      <c r="T21" s="16">
        <f>IF($A21="","",IF(OR($B21="",$N21=""),"",$N21-$B21))</f>
        <v/>
      </c>
      <c r="U21" s="16">
        <f>IF($A21="","",IF(OR($B21="",$L21="Completed",$L21="Canceled"),"",MAX(0,TODAY()-$B21)))</f>
        <v/>
      </c>
      <c r="V21" s="18">
        <f>IF($A21="","",TEXTJOIN(", ",TRUE,IF(COUNTIF($A$5:$A$204,$A21)&gt;1,"Duplicate Request ID",""),IF($B21="","Missing Date Received",""),IF($C21="","Missing Student Record Key",""),IF($D21="","Missing Requestor Role",""),IF($E21="","Missing Request Type",""),IF($F21="","Missing Requested Field",""),IF($G21="","Missing Change Summary",""),IF($H21="","Missing Supporting Information Response",""),IF(AND($L21&lt;&gt;"Submitted",$I21=""),"Missing Assignee",""),IF($J21="","Missing Priority",""),IF($L21="","Missing Status",""),IF(AND($L21="Completed",$N21=""),"Missing Completion Date",""),IF($O21="","Missing Last Updated Date","")))</f>
        <v/>
      </c>
    </row>
    <row r="22">
      <c r="A22" s="13" t="n"/>
      <c r="B22" s="25" t="n"/>
      <c r="C22" s="13" t="n"/>
      <c r="D22" s="13" t="n"/>
      <c r="E22" s="13" t="n"/>
      <c r="F22" s="13" t="n"/>
      <c r="G22" s="15" t="n"/>
      <c r="H22" s="13" t="n"/>
      <c r="I22" s="13" t="n"/>
      <c r="J22" s="13" t="n"/>
      <c r="K22" s="16">
        <f>IF($A22="","",IFERROR(VLOOKUP($J22,Lists!$J$5:$K$8,2,FALSE),""))</f>
        <v/>
      </c>
      <c r="L22" s="13" t="n"/>
      <c r="M22" s="25" t="n"/>
      <c r="N22" s="25" t="n"/>
      <c r="O22" s="25" t="n"/>
      <c r="P22" s="15" t="n"/>
      <c r="Q22" s="26">
        <f>IF(OR($A22="",$B22="",$K22=""),"",$B22+$K22)</f>
        <v/>
      </c>
      <c r="R22" s="16">
        <f>IF($A22="","",IF(OR($L22="Completed",$L22="Canceled"),"",IF($Q22="","Missing Due Date",IF(TODAY()&gt;$Q22,"Overdue",IF($Q22-TODAY()&lt;=3,"Due Soon","On Track")))))</f>
        <v/>
      </c>
      <c r="S22" s="16">
        <f>IF($A22="","",IF($L22&lt;&gt;"Completed","",IF(OR($N22="",$Q22=""),"Needs Review",IF($N22&lt;=$Q22,"On Time","Late"))))</f>
        <v/>
      </c>
      <c r="T22" s="16">
        <f>IF($A22="","",IF(OR($B22="",$N22=""),"",$N22-$B22))</f>
        <v/>
      </c>
      <c r="U22" s="16">
        <f>IF($A22="","",IF(OR($B22="",$L22="Completed",$L22="Canceled"),"",MAX(0,TODAY()-$B22)))</f>
        <v/>
      </c>
      <c r="V22" s="18">
        <f>IF($A22="","",TEXTJOIN(", ",TRUE,IF(COUNTIF($A$5:$A$204,$A22)&gt;1,"Duplicate Request ID",""),IF($B22="","Missing Date Received",""),IF($C22="","Missing Student Record Key",""),IF($D22="","Missing Requestor Role",""),IF($E22="","Missing Request Type",""),IF($F22="","Missing Requested Field",""),IF($G22="","Missing Change Summary",""),IF($H22="","Missing Supporting Information Response",""),IF(AND($L22&lt;&gt;"Submitted",$I22=""),"Missing Assignee",""),IF($J22="","Missing Priority",""),IF($L22="","Missing Status",""),IF(AND($L22="Completed",$N22=""),"Missing Completion Date",""),IF($O22="","Missing Last Updated Date","")))</f>
        <v/>
      </c>
    </row>
    <row r="23">
      <c r="A23" s="13" t="n"/>
      <c r="B23" s="25" t="n"/>
      <c r="C23" s="13" t="n"/>
      <c r="D23" s="13" t="n"/>
      <c r="E23" s="13" t="n"/>
      <c r="F23" s="13" t="n"/>
      <c r="G23" s="15" t="n"/>
      <c r="H23" s="13" t="n"/>
      <c r="I23" s="13" t="n"/>
      <c r="J23" s="13" t="n"/>
      <c r="K23" s="16">
        <f>IF($A23="","",IFERROR(VLOOKUP($J23,Lists!$J$5:$K$8,2,FALSE),""))</f>
        <v/>
      </c>
      <c r="L23" s="13" t="n"/>
      <c r="M23" s="25" t="n"/>
      <c r="N23" s="25" t="n"/>
      <c r="O23" s="25" t="n"/>
      <c r="P23" s="15" t="n"/>
      <c r="Q23" s="26">
        <f>IF(OR($A23="",$B23="",$K23=""),"",$B23+$K23)</f>
        <v/>
      </c>
      <c r="R23" s="16">
        <f>IF($A23="","",IF(OR($L23="Completed",$L23="Canceled"),"",IF($Q23="","Missing Due Date",IF(TODAY()&gt;$Q23,"Overdue",IF($Q23-TODAY()&lt;=3,"Due Soon","On Track")))))</f>
        <v/>
      </c>
      <c r="S23" s="16">
        <f>IF($A23="","",IF($L23&lt;&gt;"Completed","",IF(OR($N23="",$Q23=""),"Needs Review",IF($N23&lt;=$Q23,"On Time","Late"))))</f>
        <v/>
      </c>
      <c r="T23" s="16">
        <f>IF($A23="","",IF(OR($B23="",$N23=""),"",$N23-$B23))</f>
        <v/>
      </c>
      <c r="U23" s="16">
        <f>IF($A23="","",IF(OR($B23="",$L23="Completed",$L23="Canceled"),"",MAX(0,TODAY()-$B23)))</f>
        <v/>
      </c>
      <c r="V23" s="18">
        <f>IF($A23="","",TEXTJOIN(", ",TRUE,IF(COUNTIF($A$5:$A$204,$A23)&gt;1,"Duplicate Request ID",""),IF($B23="","Missing Date Received",""),IF($C23="","Missing Student Record Key",""),IF($D23="","Missing Requestor Role",""),IF($E23="","Missing Request Type",""),IF($F23="","Missing Requested Field",""),IF($G23="","Missing Change Summary",""),IF($H23="","Missing Supporting Information Response",""),IF(AND($L23&lt;&gt;"Submitted",$I23=""),"Missing Assignee",""),IF($J23="","Missing Priority",""),IF($L23="","Missing Status",""),IF(AND($L23="Completed",$N23=""),"Missing Completion Date",""),IF($O23="","Missing Last Updated Date","")))</f>
        <v/>
      </c>
    </row>
    <row r="24">
      <c r="A24" s="13" t="n"/>
      <c r="B24" s="25" t="n"/>
      <c r="C24" s="13" t="n"/>
      <c r="D24" s="13" t="n"/>
      <c r="E24" s="13" t="n"/>
      <c r="F24" s="13" t="n"/>
      <c r="G24" s="15" t="n"/>
      <c r="H24" s="13" t="n"/>
      <c r="I24" s="13" t="n"/>
      <c r="J24" s="13" t="n"/>
      <c r="K24" s="16">
        <f>IF($A24="","",IFERROR(VLOOKUP($J24,Lists!$J$5:$K$8,2,FALSE),""))</f>
        <v/>
      </c>
      <c r="L24" s="13" t="n"/>
      <c r="M24" s="25" t="n"/>
      <c r="N24" s="25" t="n"/>
      <c r="O24" s="25" t="n"/>
      <c r="P24" s="15" t="n"/>
      <c r="Q24" s="26">
        <f>IF(OR($A24="",$B24="",$K24=""),"",$B24+$K24)</f>
        <v/>
      </c>
      <c r="R24" s="16">
        <f>IF($A24="","",IF(OR($L24="Completed",$L24="Canceled"),"",IF($Q24="","Missing Due Date",IF(TODAY()&gt;$Q24,"Overdue",IF($Q24-TODAY()&lt;=3,"Due Soon","On Track")))))</f>
        <v/>
      </c>
      <c r="S24" s="16">
        <f>IF($A24="","",IF($L24&lt;&gt;"Completed","",IF(OR($N24="",$Q24=""),"Needs Review",IF($N24&lt;=$Q24,"On Time","Late"))))</f>
        <v/>
      </c>
      <c r="T24" s="16">
        <f>IF($A24="","",IF(OR($B24="",$N24=""),"",$N24-$B24))</f>
        <v/>
      </c>
      <c r="U24" s="16">
        <f>IF($A24="","",IF(OR($B24="",$L24="Completed",$L24="Canceled"),"",MAX(0,TODAY()-$B24)))</f>
        <v/>
      </c>
      <c r="V24" s="18">
        <f>IF($A24="","",TEXTJOIN(", ",TRUE,IF(COUNTIF($A$5:$A$204,$A24)&gt;1,"Duplicate Request ID",""),IF($B24="","Missing Date Received",""),IF($C24="","Missing Student Record Key",""),IF($D24="","Missing Requestor Role",""),IF($E24="","Missing Request Type",""),IF($F24="","Missing Requested Field",""),IF($G24="","Missing Change Summary",""),IF($H24="","Missing Supporting Information Response",""),IF(AND($L24&lt;&gt;"Submitted",$I24=""),"Missing Assignee",""),IF($J24="","Missing Priority",""),IF($L24="","Missing Status",""),IF(AND($L24="Completed",$N24=""),"Missing Completion Date",""),IF($O24="","Missing Last Updated Date","")))</f>
        <v/>
      </c>
    </row>
    <row r="25">
      <c r="A25" s="13" t="n"/>
      <c r="B25" s="25" t="n"/>
      <c r="C25" s="13" t="n"/>
      <c r="D25" s="13" t="n"/>
      <c r="E25" s="13" t="n"/>
      <c r="F25" s="13" t="n"/>
      <c r="G25" s="15" t="n"/>
      <c r="H25" s="13" t="n"/>
      <c r="I25" s="13" t="n"/>
      <c r="J25" s="13" t="n"/>
      <c r="K25" s="16">
        <f>IF($A25="","",IFERROR(VLOOKUP($J25,Lists!$J$5:$K$8,2,FALSE),""))</f>
        <v/>
      </c>
      <c r="L25" s="13" t="n"/>
      <c r="M25" s="25" t="n"/>
      <c r="N25" s="25" t="n"/>
      <c r="O25" s="25" t="n"/>
      <c r="P25" s="15" t="n"/>
      <c r="Q25" s="26">
        <f>IF(OR($A25="",$B25="",$K25=""),"",$B25+$K25)</f>
        <v/>
      </c>
      <c r="R25" s="16">
        <f>IF($A25="","",IF(OR($L25="Completed",$L25="Canceled"),"",IF($Q25="","Missing Due Date",IF(TODAY()&gt;$Q25,"Overdue",IF($Q25-TODAY()&lt;=3,"Due Soon","On Track")))))</f>
        <v/>
      </c>
      <c r="S25" s="16">
        <f>IF($A25="","",IF($L25&lt;&gt;"Completed","",IF(OR($N25="",$Q25=""),"Needs Review",IF($N25&lt;=$Q25,"On Time","Late"))))</f>
        <v/>
      </c>
      <c r="T25" s="16">
        <f>IF($A25="","",IF(OR($B25="",$N25=""),"",$N25-$B25))</f>
        <v/>
      </c>
      <c r="U25" s="16">
        <f>IF($A25="","",IF(OR($B25="",$L25="Completed",$L25="Canceled"),"",MAX(0,TODAY()-$B25)))</f>
        <v/>
      </c>
      <c r="V25" s="18">
        <f>IF($A25="","",TEXTJOIN(", ",TRUE,IF(COUNTIF($A$5:$A$204,$A25)&gt;1,"Duplicate Request ID",""),IF($B25="","Missing Date Received",""),IF($C25="","Missing Student Record Key",""),IF($D25="","Missing Requestor Role",""),IF($E25="","Missing Request Type",""),IF($F25="","Missing Requested Field",""),IF($G25="","Missing Change Summary",""),IF($H25="","Missing Supporting Information Response",""),IF(AND($L25&lt;&gt;"Submitted",$I25=""),"Missing Assignee",""),IF($J25="","Missing Priority",""),IF($L25="","Missing Status",""),IF(AND($L25="Completed",$N25=""),"Missing Completion Date",""),IF($O25="","Missing Last Updated Date","")))</f>
        <v/>
      </c>
    </row>
    <row r="26">
      <c r="A26" s="13" t="n"/>
      <c r="B26" s="25" t="n"/>
      <c r="C26" s="13" t="n"/>
      <c r="D26" s="13" t="n"/>
      <c r="E26" s="13" t="n"/>
      <c r="F26" s="13" t="n"/>
      <c r="G26" s="15" t="n"/>
      <c r="H26" s="13" t="n"/>
      <c r="I26" s="13" t="n"/>
      <c r="J26" s="13" t="n"/>
      <c r="K26" s="16">
        <f>IF($A26="","",IFERROR(VLOOKUP($J26,Lists!$J$5:$K$8,2,FALSE),""))</f>
        <v/>
      </c>
      <c r="L26" s="13" t="n"/>
      <c r="M26" s="25" t="n"/>
      <c r="N26" s="25" t="n"/>
      <c r="O26" s="25" t="n"/>
      <c r="P26" s="15" t="n"/>
      <c r="Q26" s="26">
        <f>IF(OR($A26="",$B26="",$K26=""),"",$B26+$K26)</f>
        <v/>
      </c>
      <c r="R26" s="16">
        <f>IF($A26="","",IF(OR($L26="Completed",$L26="Canceled"),"",IF($Q26="","Missing Due Date",IF(TODAY()&gt;$Q26,"Overdue",IF($Q26-TODAY()&lt;=3,"Due Soon","On Track")))))</f>
        <v/>
      </c>
      <c r="S26" s="16">
        <f>IF($A26="","",IF($L26&lt;&gt;"Completed","",IF(OR($N26="",$Q26=""),"Needs Review",IF($N26&lt;=$Q26,"On Time","Late"))))</f>
        <v/>
      </c>
      <c r="T26" s="16">
        <f>IF($A26="","",IF(OR($B26="",$N26=""),"",$N26-$B26))</f>
        <v/>
      </c>
      <c r="U26" s="16">
        <f>IF($A26="","",IF(OR($B26="",$L26="Completed",$L26="Canceled"),"",MAX(0,TODAY()-$B26)))</f>
        <v/>
      </c>
      <c r="V26" s="18">
        <f>IF($A26="","",TEXTJOIN(", ",TRUE,IF(COUNTIF($A$5:$A$204,$A26)&gt;1,"Duplicate Request ID",""),IF($B26="","Missing Date Received",""),IF($C26="","Missing Student Record Key",""),IF($D26="","Missing Requestor Role",""),IF($E26="","Missing Request Type",""),IF($F26="","Missing Requested Field",""),IF($G26="","Missing Change Summary",""),IF($H26="","Missing Supporting Information Response",""),IF(AND($L26&lt;&gt;"Submitted",$I26=""),"Missing Assignee",""),IF($J26="","Missing Priority",""),IF($L26="","Missing Status",""),IF(AND($L26="Completed",$N26=""),"Missing Completion Date",""),IF($O26="","Missing Last Updated Date","")))</f>
        <v/>
      </c>
    </row>
    <row r="27">
      <c r="A27" s="13" t="n"/>
      <c r="B27" s="25" t="n"/>
      <c r="C27" s="13" t="n"/>
      <c r="D27" s="13" t="n"/>
      <c r="E27" s="13" t="n"/>
      <c r="F27" s="13" t="n"/>
      <c r="G27" s="15" t="n"/>
      <c r="H27" s="13" t="n"/>
      <c r="I27" s="13" t="n"/>
      <c r="J27" s="13" t="n"/>
      <c r="K27" s="16">
        <f>IF($A27="","",IFERROR(VLOOKUP($J27,Lists!$J$5:$K$8,2,FALSE),""))</f>
        <v/>
      </c>
      <c r="L27" s="13" t="n"/>
      <c r="M27" s="25" t="n"/>
      <c r="N27" s="25" t="n"/>
      <c r="O27" s="25" t="n"/>
      <c r="P27" s="15" t="n"/>
      <c r="Q27" s="26">
        <f>IF(OR($A27="",$B27="",$K27=""),"",$B27+$K27)</f>
        <v/>
      </c>
      <c r="R27" s="16">
        <f>IF($A27="","",IF(OR($L27="Completed",$L27="Canceled"),"",IF($Q27="","Missing Due Date",IF(TODAY()&gt;$Q27,"Overdue",IF($Q27-TODAY()&lt;=3,"Due Soon","On Track")))))</f>
        <v/>
      </c>
      <c r="S27" s="16">
        <f>IF($A27="","",IF($L27&lt;&gt;"Completed","",IF(OR($N27="",$Q27=""),"Needs Review",IF($N27&lt;=$Q27,"On Time","Late"))))</f>
        <v/>
      </c>
      <c r="T27" s="16">
        <f>IF($A27="","",IF(OR($B27="",$N27=""),"",$N27-$B27))</f>
        <v/>
      </c>
      <c r="U27" s="16">
        <f>IF($A27="","",IF(OR($B27="",$L27="Completed",$L27="Canceled"),"",MAX(0,TODAY()-$B27)))</f>
        <v/>
      </c>
      <c r="V27" s="18">
        <f>IF($A27="","",TEXTJOIN(", ",TRUE,IF(COUNTIF($A$5:$A$204,$A27)&gt;1,"Duplicate Request ID",""),IF($B27="","Missing Date Received",""),IF($C27="","Missing Student Record Key",""),IF($D27="","Missing Requestor Role",""),IF($E27="","Missing Request Type",""),IF($F27="","Missing Requested Field",""),IF($G27="","Missing Change Summary",""),IF($H27="","Missing Supporting Information Response",""),IF(AND($L27&lt;&gt;"Submitted",$I27=""),"Missing Assignee",""),IF($J27="","Missing Priority",""),IF($L27="","Missing Status",""),IF(AND($L27="Completed",$N27=""),"Missing Completion Date",""),IF($O27="","Missing Last Updated Date","")))</f>
        <v/>
      </c>
    </row>
    <row r="28">
      <c r="A28" s="13" t="n"/>
      <c r="B28" s="25" t="n"/>
      <c r="C28" s="13" t="n"/>
      <c r="D28" s="13" t="n"/>
      <c r="E28" s="13" t="n"/>
      <c r="F28" s="13" t="n"/>
      <c r="G28" s="15" t="n"/>
      <c r="H28" s="13" t="n"/>
      <c r="I28" s="13" t="n"/>
      <c r="J28" s="13" t="n"/>
      <c r="K28" s="16">
        <f>IF($A28="","",IFERROR(VLOOKUP($J28,Lists!$J$5:$K$8,2,FALSE),""))</f>
        <v/>
      </c>
      <c r="L28" s="13" t="n"/>
      <c r="M28" s="25" t="n"/>
      <c r="N28" s="25" t="n"/>
      <c r="O28" s="25" t="n"/>
      <c r="P28" s="15" t="n"/>
      <c r="Q28" s="26">
        <f>IF(OR($A28="",$B28="",$K28=""),"",$B28+$K28)</f>
        <v/>
      </c>
      <c r="R28" s="16">
        <f>IF($A28="","",IF(OR($L28="Completed",$L28="Canceled"),"",IF($Q28="","Missing Due Date",IF(TODAY()&gt;$Q28,"Overdue",IF($Q28-TODAY()&lt;=3,"Due Soon","On Track")))))</f>
        <v/>
      </c>
      <c r="S28" s="16">
        <f>IF($A28="","",IF($L28&lt;&gt;"Completed","",IF(OR($N28="",$Q28=""),"Needs Review",IF($N28&lt;=$Q28,"On Time","Late"))))</f>
        <v/>
      </c>
      <c r="T28" s="16">
        <f>IF($A28="","",IF(OR($B28="",$N28=""),"",$N28-$B28))</f>
        <v/>
      </c>
      <c r="U28" s="16">
        <f>IF($A28="","",IF(OR($B28="",$L28="Completed",$L28="Canceled"),"",MAX(0,TODAY()-$B28)))</f>
        <v/>
      </c>
      <c r="V28" s="18">
        <f>IF($A28="","",TEXTJOIN(", ",TRUE,IF(COUNTIF($A$5:$A$204,$A28)&gt;1,"Duplicate Request ID",""),IF($B28="","Missing Date Received",""),IF($C28="","Missing Student Record Key",""),IF($D28="","Missing Requestor Role",""),IF($E28="","Missing Request Type",""),IF($F28="","Missing Requested Field",""),IF($G28="","Missing Change Summary",""),IF($H28="","Missing Supporting Information Response",""),IF(AND($L28&lt;&gt;"Submitted",$I28=""),"Missing Assignee",""),IF($J28="","Missing Priority",""),IF($L28="","Missing Status",""),IF(AND($L28="Completed",$N28=""),"Missing Completion Date",""),IF($O28="","Missing Last Updated Date","")))</f>
        <v/>
      </c>
    </row>
    <row r="29">
      <c r="A29" s="13" t="n"/>
      <c r="B29" s="25" t="n"/>
      <c r="C29" s="13" t="n"/>
      <c r="D29" s="13" t="n"/>
      <c r="E29" s="13" t="n"/>
      <c r="F29" s="13" t="n"/>
      <c r="G29" s="15" t="n"/>
      <c r="H29" s="13" t="n"/>
      <c r="I29" s="13" t="n"/>
      <c r="J29" s="13" t="n"/>
      <c r="K29" s="16">
        <f>IF($A29="","",IFERROR(VLOOKUP($J29,Lists!$J$5:$K$8,2,FALSE),""))</f>
        <v/>
      </c>
      <c r="L29" s="13" t="n"/>
      <c r="M29" s="25" t="n"/>
      <c r="N29" s="25" t="n"/>
      <c r="O29" s="25" t="n"/>
      <c r="P29" s="15" t="n"/>
      <c r="Q29" s="26">
        <f>IF(OR($A29="",$B29="",$K29=""),"",$B29+$K29)</f>
        <v/>
      </c>
      <c r="R29" s="16">
        <f>IF($A29="","",IF(OR($L29="Completed",$L29="Canceled"),"",IF($Q29="","Missing Due Date",IF(TODAY()&gt;$Q29,"Overdue",IF($Q29-TODAY()&lt;=3,"Due Soon","On Track")))))</f>
        <v/>
      </c>
      <c r="S29" s="16">
        <f>IF($A29="","",IF($L29&lt;&gt;"Completed","",IF(OR($N29="",$Q29=""),"Needs Review",IF($N29&lt;=$Q29,"On Time","Late"))))</f>
        <v/>
      </c>
      <c r="T29" s="16">
        <f>IF($A29="","",IF(OR($B29="",$N29=""),"",$N29-$B29))</f>
        <v/>
      </c>
      <c r="U29" s="16">
        <f>IF($A29="","",IF(OR($B29="",$L29="Completed",$L29="Canceled"),"",MAX(0,TODAY()-$B29)))</f>
        <v/>
      </c>
      <c r="V29" s="18">
        <f>IF($A29="","",TEXTJOIN(", ",TRUE,IF(COUNTIF($A$5:$A$204,$A29)&gt;1,"Duplicate Request ID",""),IF($B29="","Missing Date Received",""),IF($C29="","Missing Student Record Key",""),IF($D29="","Missing Requestor Role",""),IF($E29="","Missing Request Type",""),IF($F29="","Missing Requested Field",""),IF($G29="","Missing Change Summary",""),IF($H29="","Missing Supporting Information Response",""),IF(AND($L29&lt;&gt;"Submitted",$I29=""),"Missing Assignee",""),IF($J29="","Missing Priority",""),IF($L29="","Missing Status",""),IF(AND($L29="Completed",$N29=""),"Missing Completion Date",""),IF($O29="","Missing Last Updated Date","")))</f>
        <v/>
      </c>
    </row>
    <row r="30">
      <c r="A30" s="13" t="n"/>
      <c r="B30" s="25" t="n"/>
      <c r="C30" s="13" t="n"/>
      <c r="D30" s="13" t="n"/>
      <c r="E30" s="13" t="n"/>
      <c r="F30" s="13" t="n"/>
      <c r="G30" s="15" t="n"/>
      <c r="H30" s="13" t="n"/>
      <c r="I30" s="13" t="n"/>
      <c r="J30" s="13" t="n"/>
      <c r="K30" s="16">
        <f>IF($A30="","",IFERROR(VLOOKUP($J30,Lists!$J$5:$K$8,2,FALSE),""))</f>
        <v/>
      </c>
      <c r="L30" s="13" t="n"/>
      <c r="M30" s="25" t="n"/>
      <c r="N30" s="25" t="n"/>
      <c r="O30" s="25" t="n"/>
      <c r="P30" s="15" t="n"/>
      <c r="Q30" s="26">
        <f>IF(OR($A30="",$B30="",$K30=""),"",$B30+$K30)</f>
        <v/>
      </c>
      <c r="R30" s="16">
        <f>IF($A30="","",IF(OR($L30="Completed",$L30="Canceled"),"",IF($Q30="","Missing Due Date",IF(TODAY()&gt;$Q30,"Overdue",IF($Q30-TODAY()&lt;=3,"Due Soon","On Track")))))</f>
        <v/>
      </c>
      <c r="S30" s="16">
        <f>IF($A30="","",IF($L30&lt;&gt;"Completed","",IF(OR($N30="",$Q30=""),"Needs Review",IF($N30&lt;=$Q30,"On Time","Late"))))</f>
        <v/>
      </c>
      <c r="T30" s="16">
        <f>IF($A30="","",IF(OR($B30="",$N30=""),"",$N30-$B30))</f>
        <v/>
      </c>
      <c r="U30" s="16">
        <f>IF($A30="","",IF(OR($B30="",$L30="Completed",$L30="Canceled"),"",MAX(0,TODAY()-$B30)))</f>
        <v/>
      </c>
      <c r="V30" s="18">
        <f>IF($A30="","",TEXTJOIN(", ",TRUE,IF(COUNTIF($A$5:$A$204,$A30)&gt;1,"Duplicate Request ID",""),IF($B30="","Missing Date Received",""),IF($C30="","Missing Student Record Key",""),IF($D30="","Missing Requestor Role",""),IF($E30="","Missing Request Type",""),IF($F30="","Missing Requested Field",""),IF($G30="","Missing Change Summary",""),IF($H30="","Missing Supporting Information Response",""),IF(AND($L30&lt;&gt;"Submitted",$I30=""),"Missing Assignee",""),IF($J30="","Missing Priority",""),IF($L30="","Missing Status",""),IF(AND($L30="Completed",$N30=""),"Missing Completion Date",""),IF($O30="","Missing Last Updated Date","")))</f>
        <v/>
      </c>
    </row>
    <row r="31">
      <c r="A31" s="13" t="n"/>
      <c r="B31" s="25" t="n"/>
      <c r="C31" s="13" t="n"/>
      <c r="D31" s="13" t="n"/>
      <c r="E31" s="13" t="n"/>
      <c r="F31" s="13" t="n"/>
      <c r="G31" s="15" t="n"/>
      <c r="H31" s="13" t="n"/>
      <c r="I31" s="13" t="n"/>
      <c r="J31" s="13" t="n"/>
      <c r="K31" s="16">
        <f>IF($A31="","",IFERROR(VLOOKUP($J31,Lists!$J$5:$K$8,2,FALSE),""))</f>
        <v/>
      </c>
      <c r="L31" s="13" t="n"/>
      <c r="M31" s="25" t="n"/>
      <c r="N31" s="25" t="n"/>
      <c r="O31" s="25" t="n"/>
      <c r="P31" s="15" t="n"/>
      <c r="Q31" s="26">
        <f>IF(OR($A31="",$B31="",$K31=""),"",$B31+$K31)</f>
        <v/>
      </c>
      <c r="R31" s="16">
        <f>IF($A31="","",IF(OR($L31="Completed",$L31="Canceled"),"",IF($Q31="","Missing Due Date",IF(TODAY()&gt;$Q31,"Overdue",IF($Q31-TODAY()&lt;=3,"Due Soon","On Track")))))</f>
        <v/>
      </c>
      <c r="S31" s="16">
        <f>IF($A31="","",IF($L31&lt;&gt;"Completed","",IF(OR($N31="",$Q31=""),"Needs Review",IF($N31&lt;=$Q31,"On Time","Late"))))</f>
        <v/>
      </c>
      <c r="T31" s="16">
        <f>IF($A31="","",IF(OR($B31="",$N31=""),"",$N31-$B31))</f>
        <v/>
      </c>
      <c r="U31" s="16">
        <f>IF($A31="","",IF(OR($B31="",$L31="Completed",$L31="Canceled"),"",MAX(0,TODAY()-$B31)))</f>
        <v/>
      </c>
      <c r="V31" s="18">
        <f>IF($A31="","",TEXTJOIN(", ",TRUE,IF(COUNTIF($A$5:$A$204,$A31)&gt;1,"Duplicate Request ID",""),IF($B31="","Missing Date Received",""),IF($C31="","Missing Student Record Key",""),IF($D31="","Missing Requestor Role",""),IF($E31="","Missing Request Type",""),IF($F31="","Missing Requested Field",""),IF($G31="","Missing Change Summary",""),IF($H31="","Missing Supporting Information Response",""),IF(AND($L31&lt;&gt;"Submitted",$I31=""),"Missing Assignee",""),IF($J31="","Missing Priority",""),IF($L31="","Missing Status",""),IF(AND($L31="Completed",$N31=""),"Missing Completion Date",""),IF($O31="","Missing Last Updated Date","")))</f>
        <v/>
      </c>
    </row>
    <row r="32">
      <c r="A32" s="13" t="n"/>
      <c r="B32" s="25" t="n"/>
      <c r="C32" s="13" t="n"/>
      <c r="D32" s="13" t="n"/>
      <c r="E32" s="13" t="n"/>
      <c r="F32" s="13" t="n"/>
      <c r="G32" s="15" t="n"/>
      <c r="H32" s="13" t="n"/>
      <c r="I32" s="13" t="n"/>
      <c r="J32" s="13" t="n"/>
      <c r="K32" s="16">
        <f>IF($A32="","",IFERROR(VLOOKUP($J32,Lists!$J$5:$K$8,2,FALSE),""))</f>
        <v/>
      </c>
      <c r="L32" s="13" t="n"/>
      <c r="M32" s="25" t="n"/>
      <c r="N32" s="25" t="n"/>
      <c r="O32" s="25" t="n"/>
      <c r="P32" s="15" t="n"/>
      <c r="Q32" s="26">
        <f>IF(OR($A32="",$B32="",$K32=""),"",$B32+$K32)</f>
        <v/>
      </c>
      <c r="R32" s="16">
        <f>IF($A32="","",IF(OR($L32="Completed",$L32="Canceled"),"",IF($Q32="","Missing Due Date",IF(TODAY()&gt;$Q32,"Overdue",IF($Q32-TODAY()&lt;=3,"Due Soon","On Track")))))</f>
        <v/>
      </c>
      <c r="S32" s="16">
        <f>IF($A32="","",IF($L32&lt;&gt;"Completed","",IF(OR($N32="",$Q32=""),"Needs Review",IF($N32&lt;=$Q32,"On Time","Late"))))</f>
        <v/>
      </c>
      <c r="T32" s="16">
        <f>IF($A32="","",IF(OR($B32="",$N32=""),"",$N32-$B32))</f>
        <v/>
      </c>
      <c r="U32" s="16">
        <f>IF($A32="","",IF(OR($B32="",$L32="Completed",$L32="Canceled"),"",MAX(0,TODAY()-$B32)))</f>
        <v/>
      </c>
      <c r="V32" s="18">
        <f>IF($A32="","",TEXTJOIN(", ",TRUE,IF(COUNTIF($A$5:$A$204,$A32)&gt;1,"Duplicate Request ID",""),IF($B32="","Missing Date Received",""),IF($C32="","Missing Student Record Key",""),IF($D32="","Missing Requestor Role",""),IF($E32="","Missing Request Type",""),IF($F32="","Missing Requested Field",""),IF($G32="","Missing Change Summary",""),IF($H32="","Missing Supporting Information Response",""),IF(AND($L32&lt;&gt;"Submitted",$I32=""),"Missing Assignee",""),IF($J32="","Missing Priority",""),IF($L32="","Missing Status",""),IF(AND($L32="Completed",$N32=""),"Missing Completion Date",""),IF($O32="","Missing Last Updated Date","")))</f>
        <v/>
      </c>
    </row>
    <row r="33">
      <c r="A33" s="13" t="n"/>
      <c r="B33" s="25" t="n"/>
      <c r="C33" s="13" t="n"/>
      <c r="D33" s="13" t="n"/>
      <c r="E33" s="13" t="n"/>
      <c r="F33" s="13" t="n"/>
      <c r="G33" s="15" t="n"/>
      <c r="H33" s="13" t="n"/>
      <c r="I33" s="13" t="n"/>
      <c r="J33" s="13" t="n"/>
      <c r="K33" s="16">
        <f>IF($A33="","",IFERROR(VLOOKUP($J33,Lists!$J$5:$K$8,2,FALSE),""))</f>
        <v/>
      </c>
      <c r="L33" s="13" t="n"/>
      <c r="M33" s="25" t="n"/>
      <c r="N33" s="25" t="n"/>
      <c r="O33" s="25" t="n"/>
      <c r="P33" s="15" t="n"/>
      <c r="Q33" s="26">
        <f>IF(OR($A33="",$B33="",$K33=""),"",$B33+$K33)</f>
        <v/>
      </c>
      <c r="R33" s="16">
        <f>IF($A33="","",IF(OR($L33="Completed",$L33="Canceled"),"",IF($Q33="","Missing Due Date",IF(TODAY()&gt;$Q33,"Overdue",IF($Q33-TODAY()&lt;=3,"Due Soon","On Track")))))</f>
        <v/>
      </c>
      <c r="S33" s="16">
        <f>IF($A33="","",IF($L33&lt;&gt;"Completed","",IF(OR($N33="",$Q33=""),"Needs Review",IF($N33&lt;=$Q33,"On Time","Late"))))</f>
        <v/>
      </c>
      <c r="T33" s="16">
        <f>IF($A33="","",IF(OR($B33="",$N33=""),"",$N33-$B33))</f>
        <v/>
      </c>
      <c r="U33" s="16">
        <f>IF($A33="","",IF(OR($B33="",$L33="Completed",$L33="Canceled"),"",MAX(0,TODAY()-$B33)))</f>
        <v/>
      </c>
      <c r="V33" s="18">
        <f>IF($A33="","",TEXTJOIN(", ",TRUE,IF(COUNTIF($A$5:$A$204,$A33)&gt;1,"Duplicate Request ID",""),IF($B33="","Missing Date Received",""),IF($C33="","Missing Student Record Key",""),IF($D33="","Missing Requestor Role",""),IF($E33="","Missing Request Type",""),IF($F33="","Missing Requested Field",""),IF($G33="","Missing Change Summary",""),IF($H33="","Missing Supporting Information Response",""),IF(AND($L33&lt;&gt;"Submitted",$I33=""),"Missing Assignee",""),IF($J33="","Missing Priority",""),IF($L33="","Missing Status",""),IF(AND($L33="Completed",$N33=""),"Missing Completion Date",""),IF($O33="","Missing Last Updated Date","")))</f>
        <v/>
      </c>
    </row>
    <row r="34">
      <c r="A34" s="13" t="n"/>
      <c r="B34" s="25" t="n"/>
      <c r="C34" s="13" t="n"/>
      <c r="D34" s="13" t="n"/>
      <c r="E34" s="13" t="n"/>
      <c r="F34" s="13" t="n"/>
      <c r="G34" s="15" t="n"/>
      <c r="H34" s="13" t="n"/>
      <c r="I34" s="13" t="n"/>
      <c r="J34" s="13" t="n"/>
      <c r="K34" s="16">
        <f>IF($A34="","",IFERROR(VLOOKUP($J34,Lists!$J$5:$K$8,2,FALSE),""))</f>
        <v/>
      </c>
      <c r="L34" s="13" t="n"/>
      <c r="M34" s="25" t="n"/>
      <c r="N34" s="25" t="n"/>
      <c r="O34" s="25" t="n"/>
      <c r="P34" s="15" t="n"/>
      <c r="Q34" s="26">
        <f>IF(OR($A34="",$B34="",$K34=""),"",$B34+$K34)</f>
        <v/>
      </c>
      <c r="R34" s="16">
        <f>IF($A34="","",IF(OR($L34="Completed",$L34="Canceled"),"",IF($Q34="","Missing Due Date",IF(TODAY()&gt;$Q34,"Overdue",IF($Q34-TODAY()&lt;=3,"Due Soon","On Track")))))</f>
        <v/>
      </c>
      <c r="S34" s="16">
        <f>IF($A34="","",IF($L34&lt;&gt;"Completed","",IF(OR($N34="",$Q34=""),"Needs Review",IF($N34&lt;=$Q34,"On Time","Late"))))</f>
        <v/>
      </c>
      <c r="T34" s="16">
        <f>IF($A34="","",IF(OR($B34="",$N34=""),"",$N34-$B34))</f>
        <v/>
      </c>
      <c r="U34" s="16">
        <f>IF($A34="","",IF(OR($B34="",$L34="Completed",$L34="Canceled"),"",MAX(0,TODAY()-$B34)))</f>
        <v/>
      </c>
      <c r="V34" s="18">
        <f>IF($A34="","",TEXTJOIN(", ",TRUE,IF(COUNTIF($A$5:$A$204,$A34)&gt;1,"Duplicate Request ID",""),IF($B34="","Missing Date Received",""),IF($C34="","Missing Student Record Key",""),IF($D34="","Missing Requestor Role",""),IF($E34="","Missing Request Type",""),IF($F34="","Missing Requested Field",""),IF($G34="","Missing Change Summary",""),IF($H34="","Missing Supporting Information Response",""),IF(AND($L34&lt;&gt;"Submitted",$I34=""),"Missing Assignee",""),IF($J34="","Missing Priority",""),IF($L34="","Missing Status",""),IF(AND($L34="Completed",$N34=""),"Missing Completion Date",""),IF($O34="","Missing Last Updated Date","")))</f>
        <v/>
      </c>
    </row>
    <row r="35">
      <c r="A35" s="13" t="n"/>
      <c r="B35" s="25" t="n"/>
      <c r="C35" s="13" t="n"/>
      <c r="D35" s="13" t="n"/>
      <c r="E35" s="13" t="n"/>
      <c r="F35" s="13" t="n"/>
      <c r="G35" s="15" t="n"/>
      <c r="H35" s="13" t="n"/>
      <c r="I35" s="13" t="n"/>
      <c r="J35" s="13" t="n"/>
      <c r="K35" s="16">
        <f>IF($A35="","",IFERROR(VLOOKUP($J35,Lists!$J$5:$K$8,2,FALSE),""))</f>
        <v/>
      </c>
      <c r="L35" s="13" t="n"/>
      <c r="M35" s="25" t="n"/>
      <c r="N35" s="25" t="n"/>
      <c r="O35" s="25" t="n"/>
      <c r="P35" s="15" t="n"/>
      <c r="Q35" s="26">
        <f>IF(OR($A35="",$B35="",$K35=""),"",$B35+$K35)</f>
        <v/>
      </c>
      <c r="R35" s="16">
        <f>IF($A35="","",IF(OR($L35="Completed",$L35="Canceled"),"",IF($Q35="","Missing Due Date",IF(TODAY()&gt;$Q35,"Overdue",IF($Q35-TODAY()&lt;=3,"Due Soon","On Track")))))</f>
        <v/>
      </c>
      <c r="S35" s="16">
        <f>IF($A35="","",IF($L35&lt;&gt;"Completed","",IF(OR($N35="",$Q35=""),"Needs Review",IF($N35&lt;=$Q35,"On Time","Late"))))</f>
        <v/>
      </c>
      <c r="T35" s="16">
        <f>IF($A35="","",IF(OR($B35="",$N35=""),"",$N35-$B35))</f>
        <v/>
      </c>
      <c r="U35" s="16">
        <f>IF($A35="","",IF(OR($B35="",$L35="Completed",$L35="Canceled"),"",MAX(0,TODAY()-$B35)))</f>
        <v/>
      </c>
      <c r="V35" s="18">
        <f>IF($A35="","",TEXTJOIN(", ",TRUE,IF(COUNTIF($A$5:$A$204,$A35)&gt;1,"Duplicate Request ID",""),IF($B35="","Missing Date Received",""),IF($C35="","Missing Student Record Key",""),IF($D35="","Missing Requestor Role",""),IF($E35="","Missing Request Type",""),IF($F35="","Missing Requested Field",""),IF($G35="","Missing Change Summary",""),IF($H35="","Missing Supporting Information Response",""),IF(AND($L35&lt;&gt;"Submitted",$I35=""),"Missing Assignee",""),IF($J35="","Missing Priority",""),IF($L35="","Missing Status",""),IF(AND($L35="Completed",$N35=""),"Missing Completion Date",""),IF($O35="","Missing Last Updated Date","")))</f>
        <v/>
      </c>
    </row>
    <row r="36">
      <c r="A36" s="13" t="n"/>
      <c r="B36" s="25" t="n"/>
      <c r="C36" s="13" t="n"/>
      <c r="D36" s="13" t="n"/>
      <c r="E36" s="13" t="n"/>
      <c r="F36" s="13" t="n"/>
      <c r="G36" s="15" t="n"/>
      <c r="H36" s="13" t="n"/>
      <c r="I36" s="13" t="n"/>
      <c r="J36" s="13" t="n"/>
      <c r="K36" s="16">
        <f>IF($A36="","",IFERROR(VLOOKUP($J36,Lists!$J$5:$K$8,2,FALSE),""))</f>
        <v/>
      </c>
      <c r="L36" s="13" t="n"/>
      <c r="M36" s="25" t="n"/>
      <c r="N36" s="25" t="n"/>
      <c r="O36" s="25" t="n"/>
      <c r="P36" s="15" t="n"/>
      <c r="Q36" s="26">
        <f>IF(OR($A36="",$B36="",$K36=""),"",$B36+$K36)</f>
        <v/>
      </c>
      <c r="R36" s="16">
        <f>IF($A36="","",IF(OR($L36="Completed",$L36="Canceled"),"",IF($Q36="","Missing Due Date",IF(TODAY()&gt;$Q36,"Overdue",IF($Q36-TODAY()&lt;=3,"Due Soon","On Track")))))</f>
        <v/>
      </c>
      <c r="S36" s="16">
        <f>IF($A36="","",IF($L36&lt;&gt;"Completed","",IF(OR($N36="",$Q36=""),"Needs Review",IF($N36&lt;=$Q36,"On Time","Late"))))</f>
        <v/>
      </c>
      <c r="T36" s="16">
        <f>IF($A36="","",IF(OR($B36="",$N36=""),"",$N36-$B36))</f>
        <v/>
      </c>
      <c r="U36" s="16">
        <f>IF($A36="","",IF(OR($B36="",$L36="Completed",$L36="Canceled"),"",MAX(0,TODAY()-$B36)))</f>
        <v/>
      </c>
      <c r="V36" s="18">
        <f>IF($A36="","",TEXTJOIN(", ",TRUE,IF(COUNTIF($A$5:$A$204,$A36)&gt;1,"Duplicate Request ID",""),IF($B36="","Missing Date Received",""),IF($C36="","Missing Student Record Key",""),IF($D36="","Missing Requestor Role",""),IF($E36="","Missing Request Type",""),IF($F36="","Missing Requested Field",""),IF($G36="","Missing Change Summary",""),IF($H36="","Missing Supporting Information Response",""),IF(AND($L36&lt;&gt;"Submitted",$I36=""),"Missing Assignee",""),IF($J36="","Missing Priority",""),IF($L36="","Missing Status",""),IF(AND($L36="Completed",$N36=""),"Missing Completion Date",""),IF($O36="","Missing Last Updated Date","")))</f>
        <v/>
      </c>
    </row>
    <row r="37">
      <c r="A37" s="13" t="n"/>
      <c r="B37" s="25" t="n"/>
      <c r="C37" s="13" t="n"/>
      <c r="D37" s="13" t="n"/>
      <c r="E37" s="13" t="n"/>
      <c r="F37" s="13" t="n"/>
      <c r="G37" s="15" t="n"/>
      <c r="H37" s="13" t="n"/>
      <c r="I37" s="13" t="n"/>
      <c r="J37" s="13" t="n"/>
      <c r="K37" s="16">
        <f>IF($A37="","",IFERROR(VLOOKUP($J37,Lists!$J$5:$K$8,2,FALSE),""))</f>
        <v/>
      </c>
      <c r="L37" s="13" t="n"/>
      <c r="M37" s="25" t="n"/>
      <c r="N37" s="25" t="n"/>
      <c r="O37" s="25" t="n"/>
      <c r="P37" s="15" t="n"/>
      <c r="Q37" s="26">
        <f>IF(OR($A37="",$B37="",$K37=""),"",$B37+$K37)</f>
        <v/>
      </c>
      <c r="R37" s="16">
        <f>IF($A37="","",IF(OR($L37="Completed",$L37="Canceled"),"",IF($Q37="","Missing Due Date",IF(TODAY()&gt;$Q37,"Overdue",IF($Q37-TODAY()&lt;=3,"Due Soon","On Track")))))</f>
        <v/>
      </c>
      <c r="S37" s="16">
        <f>IF($A37="","",IF($L37&lt;&gt;"Completed","",IF(OR($N37="",$Q37=""),"Needs Review",IF($N37&lt;=$Q37,"On Time","Late"))))</f>
        <v/>
      </c>
      <c r="T37" s="16">
        <f>IF($A37="","",IF(OR($B37="",$N37=""),"",$N37-$B37))</f>
        <v/>
      </c>
      <c r="U37" s="16">
        <f>IF($A37="","",IF(OR($B37="",$L37="Completed",$L37="Canceled"),"",MAX(0,TODAY()-$B37)))</f>
        <v/>
      </c>
      <c r="V37" s="18">
        <f>IF($A37="","",TEXTJOIN(", ",TRUE,IF(COUNTIF($A$5:$A$204,$A37)&gt;1,"Duplicate Request ID",""),IF($B37="","Missing Date Received",""),IF($C37="","Missing Student Record Key",""),IF($D37="","Missing Requestor Role",""),IF($E37="","Missing Request Type",""),IF($F37="","Missing Requested Field",""),IF($G37="","Missing Change Summary",""),IF($H37="","Missing Supporting Information Response",""),IF(AND($L37&lt;&gt;"Submitted",$I37=""),"Missing Assignee",""),IF($J37="","Missing Priority",""),IF($L37="","Missing Status",""),IF(AND($L37="Completed",$N37=""),"Missing Completion Date",""),IF($O37="","Missing Last Updated Date","")))</f>
        <v/>
      </c>
    </row>
    <row r="38">
      <c r="A38" s="13" t="n"/>
      <c r="B38" s="25" t="n"/>
      <c r="C38" s="13" t="n"/>
      <c r="D38" s="13" t="n"/>
      <c r="E38" s="13" t="n"/>
      <c r="F38" s="13" t="n"/>
      <c r="G38" s="15" t="n"/>
      <c r="H38" s="13" t="n"/>
      <c r="I38" s="13" t="n"/>
      <c r="J38" s="13" t="n"/>
      <c r="K38" s="16">
        <f>IF($A38="","",IFERROR(VLOOKUP($J38,Lists!$J$5:$K$8,2,FALSE),""))</f>
        <v/>
      </c>
      <c r="L38" s="13" t="n"/>
      <c r="M38" s="25" t="n"/>
      <c r="N38" s="25" t="n"/>
      <c r="O38" s="25" t="n"/>
      <c r="P38" s="15" t="n"/>
      <c r="Q38" s="26">
        <f>IF(OR($A38="",$B38="",$K38=""),"",$B38+$K38)</f>
        <v/>
      </c>
      <c r="R38" s="16">
        <f>IF($A38="","",IF(OR($L38="Completed",$L38="Canceled"),"",IF($Q38="","Missing Due Date",IF(TODAY()&gt;$Q38,"Overdue",IF($Q38-TODAY()&lt;=3,"Due Soon","On Track")))))</f>
        <v/>
      </c>
      <c r="S38" s="16">
        <f>IF($A38="","",IF($L38&lt;&gt;"Completed","",IF(OR($N38="",$Q38=""),"Needs Review",IF($N38&lt;=$Q38,"On Time","Late"))))</f>
        <v/>
      </c>
      <c r="T38" s="16">
        <f>IF($A38="","",IF(OR($B38="",$N38=""),"",$N38-$B38))</f>
        <v/>
      </c>
      <c r="U38" s="16">
        <f>IF($A38="","",IF(OR($B38="",$L38="Completed",$L38="Canceled"),"",MAX(0,TODAY()-$B38)))</f>
        <v/>
      </c>
      <c r="V38" s="18">
        <f>IF($A38="","",TEXTJOIN(", ",TRUE,IF(COUNTIF($A$5:$A$204,$A38)&gt;1,"Duplicate Request ID",""),IF($B38="","Missing Date Received",""),IF($C38="","Missing Student Record Key",""),IF($D38="","Missing Requestor Role",""),IF($E38="","Missing Request Type",""),IF($F38="","Missing Requested Field",""),IF($G38="","Missing Change Summary",""),IF($H38="","Missing Supporting Information Response",""),IF(AND($L38&lt;&gt;"Submitted",$I38=""),"Missing Assignee",""),IF($J38="","Missing Priority",""),IF($L38="","Missing Status",""),IF(AND($L38="Completed",$N38=""),"Missing Completion Date",""),IF($O38="","Missing Last Updated Date","")))</f>
        <v/>
      </c>
    </row>
    <row r="39">
      <c r="A39" s="13" t="n"/>
      <c r="B39" s="25" t="n"/>
      <c r="C39" s="13" t="n"/>
      <c r="D39" s="13" t="n"/>
      <c r="E39" s="13" t="n"/>
      <c r="F39" s="13" t="n"/>
      <c r="G39" s="15" t="n"/>
      <c r="H39" s="13" t="n"/>
      <c r="I39" s="13" t="n"/>
      <c r="J39" s="13" t="n"/>
      <c r="K39" s="16">
        <f>IF($A39="","",IFERROR(VLOOKUP($J39,Lists!$J$5:$K$8,2,FALSE),""))</f>
        <v/>
      </c>
      <c r="L39" s="13" t="n"/>
      <c r="M39" s="25" t="n"/>
      <c r="N39" s="25" t="n"/>
      <c r="O39" s="25" t="n"/>
      <c r="P39" s="15" t="n"/>
      <c r="Q39" s="26">
        <f>IF(OR($A39="",$B39="",$K39=""),"",$B39+$K39)</f>
        <v/>
      </c>
      <c r="R39" s="16">
        <f>IF($A39="","",IF(OR($L39="Completed",$L39="Canceled"),"",IF($Q39="","Missing Due Date",IF(TODAY()&gt;$Q39,"Overdue",IF($Q39-TODAY()&lt;=3,"Due Soon","On Track")))))</f>
        <v/>
      </c>
      <c r="S39" s="16">
        <f>IF($A39="","",IF($L39&lt;&gt;"Completed","",IF(OR($N39="",$Q39=""),"Needs Review",IF($N39&lt;=$Q39,"On Time","Late"))))</f>
        <v/>
      </c>
      <c r="T39" s="16">
        <f>IF($A39="","",IF(OR($B39="",$N39=""),"",$N39-$B39))</f>
        <v/>
      </c>
      <c r="U39" s="16">
        <f>IF($A39="","",IF(OR($B39="",$L39="Completed",$L39="Canceled"),"",MAX(0,TODAY()-$B39)))</f>
        <v/>
      </c>
      <c r="V39" s="18">
        <f>IF($A39="","",TEXTJOIN(", ",TRUE,IF(COUNTIF($A$5:$A$204,$A39)&gt;1,"Duplicate Request ID",""),IF($B39="","Missing Date Received",""),IF($C39="","Missing Student Record Key",""),IF($D39="","Missing Requestor Role",""),IF($E39="","Missing Request Type",""),IF($F39="","Missing Requested Field",""),IF($G39="","Missing Change Summary",""),IF($H39="","Missing Supporting Information Response",""),IF(AND($L39&lt;&gt;"Submitted",$I39=""),"Missing Assignee",""),IF($J39="","Missing Priority",""),IF($L39="","Missing Status",""),IF(AND($L39="Completed",$N39=""),"Missing Completion Date",""),IF($O39="","Missing Last Updated Date","")))</f>
        <v/>
      </c>
    </row>
    <row r="40">
      <c r="A40" s="13" t="n"/>
      <c r="B40" s="25" t="n"/>
      <c r="C40" s="13" t="n"/>
      <c r="D40" s="13" t="n"/>
      <c r="E40" s="13" t="n"/>
      <c r="F40" s="13" t="n"/>
      <c r="G40" s="15" t="n"/>
      <c r="H40" s="13" t="n"/>
      <c r="I40" s="13" t="n"/>
      <c r="J40" s="13" t="n"/>
      <c r="K40" s="16">
        <f>IF($A40="","",IFERROR(VLOOKUP($J40,Lists!$J$5:$K$8,2,FALSE),""))</f>
        <v/>
      </c>
      <c r="L40" s="13" t="n"/>
      <c r="M40" s="25" t="n"/>
      <c r="N40" s="25" t="n"/>
      <c r="O40" s="25" t="n"/>
      <c r="P40" s="15" t="n"/>
      <c r="Q40" s="26">
        <f>IF(OR($A40="",$B40="",$K40=""),"",$B40+$K40)</f>
        <v/>
      </c>
      <c r="R40" s="16">
        <f>IF($A40="","",IF(OR($L40="Completed",$L40="Canceled"),"",IF($Q40="","Missing Due Date",IF(TODAY()&gt;$Q40,"Overdue",IF($Q40-TODAY()&lt;=3,"Due Soon","On Track")))))</f>
        <v/>
      </c>
      <c r="S40" s="16">
        <f>IF($A40="","",IF($L40&lt;&gt;"Completed","",IF(OR($N40="",$Q40=""),"Needs Review",IF($N40&lt;=$Q40,"On Time","Late"))))</f>
        <v/>
      </c>
      <c r="T40" s="16">
        <f>IF($A40="","",IF(OR($B40="",$N40=""),"",$N40-$B40))</f>
        <v/>
      </c>
      <c r="U40" s="16">
        <f>IF($A40="","",IF(OR($B40="",$L40="Completed",$L40="Canceled"),"",MAX(0,TODAY()-$B40)))</f>
        <v/>
      </c>
      <c r="V40" s="18">
        <f>IF($A40="","",TEXTJOIN(", ",TRUE,IF(COUNTIF($A$5:$A$204,$A40)&gt;1,"Duplicate Request ID",""),IF($B40="","Missing Date Received",""),IF($C40="","Missing Student Record Key",""),IF($D40="","Missing Requestor Role",""),IF($E40="","Missing Request Type",""),IF($F40="","Missing Requested Field",""),IF($G40="","Missing Change Summary",""),IF($H40="","Missing Supporting Information Response",""),IF(AND($L40&lt;&gt;"Submitted",$I40=""),"Missing Assignee",""),IF($J40="","Missing Priority",""),IF($L40="","Missing Status",""),IF(AND($L40="Completed",$N40=""),"Missing Completion Date",""),IF($O40="","Missing Last Updated Date","")))</f>
        <v/>
      </c>
    </row>
    <row r="41">
      <c r="A41" s="13" t="n"/>
      <c r="B41" s="25" t="n"/>
      <c r="C41" s="13" t="n"/>
      <c r="D41" s="13" t="n"/>
      <c r="E41" s="13" t="n"/>
      <c r="F41" s="13" t="n"/>
      <c r="G41" s="15" t="n"/>
      <c r="H41" s="13" t="n"/>
      <c r="I41" s="13" t="n"/>
      <c r="J41" s="13" t="n"/>
      <c r="K41" s="16">
        <f>IF($A41="","",IFERROR(VLOOKUP($J41,Lists!$J$5:$K$8,2,FALSE),""))</f>
        <v/>
      </c>
      <c r="L41" s="13" t="n"/>
      <c r="M41" s="25" t="n"/>
      <c r="N41" s="25" t="n"/>
      <c r="O41" s="25" t="n"/>
      <c r="P41" s="15" t="n"/>
      <c r="Q41" s="26">
        <f>IF(OR($A41="",$B41="",$K41=""),"",$B41+$K41)</f>
        <v/>
      </c>
      <c r="R41" s="16">
        <f>IF($A41="","",IF(OR($L41="Completed",$L41="Canceled"),"",IF($Q41="","Missing Due Date",IF(TODAY()&gt;$Q41,"Overdue",IF($Q41-TODAY()&lt;=3,"Due Soon","On Track")))))</f>
        <v/>
      </c>
      <c r="S41" s="16">
        <f>IF($A41="","",IF($L41&lt;&gt;"Completed","",IF(OR($N41="",$Q41=""),"Needs Review",IF($N41&lt;=$Q41,"On Time","Late"))))</f>
        <v/>
      </c>
      <c r="T41" s="16">
        <f>IF($A41="","",IF(OR($B41="",$N41=""),"",$N41-$B41))</f>
        <v/>
      </c>
      <c r="U41" s="16">
        <f>IF($A41="","",IF(OR($B41="",$L41="Completed",$L41="Canceled"),"",MAX(0,TODAY()-$B41)))</f>
        <v/>
      </c>
      <c r="V41" s="18">
        <f>IF($A41="","",TEXTJOIN(", ",TRUE,IF(COUNTIF($A$5:$A$204,$A41)&gt;1,"Duplicate Request ID",""),IF($B41="","Missing Date Received",""),IF($C41="","Missing Student Record Key",""),IF($D41="","Missing Requestor Role",""),IF($E41="","Missing Request Type",""),IF($F41="","Missing Requested Field",""),IF($G41="","Missing Change Summary",""),IF($H41="","Missing Supporting Information Response",""),IF(AND($L41&lt;&gt;"Submitted",$I41=""),"Missing Assignee",""),IF($J41="","Missing Priority",""),IF($L41="","Missing Status",""),IF(AND($L41="Completed",$N41=""),"Missing Completion Date",""),IF($O41="","Missing Last Updated Date","")))</f>
        <v/>
      </c>
    </row>
    <row r="42">
      <c r="A42" s="13" t="n"/>
      <c r="B42" s="25" t="n"/>
      <c r="C42" s="13" t="n"/>
      <c r="D42" s="13" t="n"/>
      <c r="E42" s="13" t="n"/>
      <c r="F42" s="13" t="n"/>
      <c r="G42" s="15" t="n"/>
      <c r="H42" s="13" t="n"/>
      <c r="I42" s="13" t="n"/>
      <c r="J42" s="13" t="n"/>
      <c r="K42" s="16">
        <f>IF($A42="","",IFERROR(VLOOKUP($J42,Lists!$J$5:$K$8,2,FALSE),""))</f>
        <v/>
      </c>
      <c r="L42" s="13" t="n"/>
      <c r="M42" s="25" t="n"/>
      <c r="N42" s="25" t="n"/>
      <c r="O42" s="25" t="n"/>
      <c r="P42" s="15" t="n"/>
      <c r="Q42" s="26">
        <f>IF(OR($A42="",$B42="",$K42=""),"",$B42+$K42)</f>
        <v/>
      </c>
      <c r="R42" s="16">
        <f>IF($A42="","",IF(OR($L42="Completed",$L42="Canceled"),"",IF($Q42="","Missing Due Date",IF(TODAY()&gt;$Q42,"Overdue",IF($Q42-TODAY()&lt;=3,"Due Soon","On Track")))))</f>
        <v/>
      </c>
      <c r="S42" s="16">
        <f>IF($A42="","",IF($L42&lt;&gt;"Completed","",IF(OR($N42="",$Q42=""),"Needs Review",IF($N42&lt;=$Q42,"On Time","Late"))))</f>
        <v/>
      </c>
      <c r="T42" s="16">
        <f>IF($A42="","",IF(OR($B42="",$N42=""),"",$N42-$B42))</f>
        <v/>
      </c>
      <c r="U42" s="16">
        <f>IF($A42="","",IF(OR($B42="",$L42="Completed",$L42="Canceled"),"",MAX(0,TODAY()-$B42)))</f>
        <v/>
      </c>
      <c r="V42" s="18">
        <f>IF($A42="","",TEXTJOIN(", ",TRUE,IF(COUNTIF($A$5:$A$204,$A42)&gt;1,"Duplicate Request ID",""),IF($B42="","Missing Date Received",""),IF($C42="","Missing Student Record Key",""),IF($D42="","Missing Requestor Role",""),IF($E42="","Missing Request Type",""),IF($F42="","Missing Requested Field",""),IF($G42="","Missing Change Summary",""),IF($H42="","Missing Supporting Information Response",""),IF(AND($L42&lt;&gt;"Submitted",$I42=""),"Missing Assignee",""),IF($J42="","Missing Priority",""),IF($L42="","Missing Status",""),IF(AND($L42="Completed",$N42=""),"Missing Completion Date",""),IF($O42="","Missing Last Updated Date","")))</f>
        <v/>
      </c>
    </row>
    <row r="43">
      <c r="A43" s="13" t="n"/>
      <c r="B43" s="25" t="n"/>
      <c r="C43" s="13" t="n"/>
      <c r="D43" s="13" t="n"/>
      <c r="E43" s="13" t="n"/>
      <c r="F43" s="13" t="n"/>
      <c r="G43" s="15" t="n"/>
      <c r="H43" s="13" t="n"/>
      <c r="I43" s="13" t="n"/>
      <c r="J43" s="13" t="n"/>
      <c r="K43" s="16">
        <f>IF($A43="","",IFERROR(VLOOKUP($J43,Lists!$J$5:$K$8,2,FALSE),""))</f>
        <v/>
      </c>
      <c r="L43" s="13" t="n"/>
      <c r="M43" s="25" t="n"/>
      <c r="N43" s="25" t="n"/>
      <c r="O43" s="25" t="n"/>
      <c r="P43" s="15" t="n"/>
      <c r="Q43" s="26">
        <f>IF(OR($A43="",$B43="",$K43=""),"",$B43+$K43)</f>
        <v/>
      </c>
      <c r="R43" s="16">
        <f>IF($A43="","",IF(OR($L43="Completed",$L43="Canceled"),"",IF($Q43="","Missing Due Date",IF(TODAY()&gt;$Q43,"Overdue",IF($Q43-TODAY()&lt;=3,"Due Soon","On Track")))))</f>
        <v/>
      </c>
      <c r="S43" s="16">
        <f>IF($A43="","",IF($L43&lt;&gt;"Completed","",IF(OR($N43="",$Q43=""),"Needs Review",IF($N43&lt;=$Q43,"On Time","Late"))))</f>
        <v/>
      </c>
      <c r="T43" s="16">
        <f>IF($A43="","",IF(OR($B43="",$N43=""),"",$N43-$B43))</f>
        <v/>
      </c>
      <c r="U43" s="16">
        <f>IF($A43="","",IF(OR($B43="",$L43="Completed",$L43="Canceled"),"",MAX(0,TODAY()-$B43)))</f>
        <v/>
      </c>
      <c r="V43" s="18">
        <f>IF($A43="","",TEXTJOIN(", ",TRUE,IF(COUNTIF($A$5:$A$204,$A43)&gt;1,"Duplicate Request ID",""),IF($B43="","Missing Date Received",""),IF($C43="","Missing Student Record Key",""),IF($D43="","Missing Requestor Role",""),IF($E43="","Missing Request Type",""),IF($F43="","Missing Requested Field",""),IF($G43="","Missing Change Summary",""),IF($H43="","Missing Supporting Information Response",""),IF(AND($L43&lt;&gt;"Submitted",$I43=""),"Missing Assignee",""),IF($J43="","Missing Priority",""),IF($L43="","Missing Status",""),IF(AND($L43="Completed",$N43=""),"Missing Completion Date",""),IF($O43="","Missing Last Updated Date","")))</f>
        <v/>
      </c>
    </row>
    <row r="44">
      <c r="A44" s="13" t="n"/>
      <c r="B44" s="25" t="n"/>
      <c r="C44" s="13" t="n"/>
      <c r="D44" s="13" t="n"/>
      <c r="E44" s="13" t="n"/>
      <c r="F44" s="13" t="n"/>
      <c r="G44" s="15" t="n"/>
      <c r="H44" s="13" t="n"/>
      <c r="I44" s="13" t="n"/>
      <c r="J44" s="13" t="n"/>
      <c r="K44" s="16">
        <f>IF($A44="","",IFERROR(VLOOKUP($J44,Lists!$J$5:$K$8,2,FALSE),""))</f>
        <v/>
      </c>
      <c r="L44" s="13" t="n"/>
      <c r="M44" s="25" t="n"/>
      <c r="N44" s="25" t="n"/>
      <c r="O44" s="25" t="n"/>
      <c r="P44" s="15" t="n"/>
      <c r="Q44" s="26">
        <f>IF(OR($A44="",$B44="",$K44=""),"",$B44+$K44)</f>
        <v/>
      </c>
      <c r="R44" s="16">
        <f>IF($A44="","",IF(OR($L44="Completed",$L44="Canceled"),"",IF($Q44="","Missing Due Date",IF(TODAY()&gt;$Q44,"Overdue",IF($Q44-TODAY()&lt;=3,"Due Soon","On Track")))))</f>
        <v/>
      </c>
      <c r="S44" s="16">
        <f>IF($A44="","",IF($L44&lt;&gt;"Completed","",IF(OR($N44="",$Q44=""),"Needs Review",IF($N44&lt;=$Q44,"On Time","Late"))))</f>
        <v/>
      </c>
      <c r="T44" s="16">
        <f>IF($A44="","",IF(OR($B44="",$N44=""),"",$N44-$B44))</f>
        <v/>
      </c>
      <c r="U44" s="16">
        <f>IF($A44="","",IF(OR($B44="",$L44="Completed",$L44="Canceled"),"",MAX(0,TODAY()-$B44)))</f>
        <v/>
      </c>
      <c r="V44" s="18">
        <f>IF($A44="","",TEXTJOIN(", ",TRUE,IF(COUNTIF($A$5:$A$204,$A44)&gt;1,"Duplicate Request ID",""),IF($B44="","Missing Date Received",""),IF($C44="","Missing Student Record Key",""),IF($D44="","Missing Requestor Role",""),IF($E44="","Missing Request Type",""),IF($F44="","Missing Requested Field",""),IF($G44="","Missing Change Summary",""),IF($H44="","Missing Supporting Information Response",""),IF(AND($L44&lt;&gt;"Submitted",$I44=""),"Missing Assignee",""),IF($J44="","Missing Priority",""),IF($L44="","Missing Status",""),IF(AND($L44="Completed",$N44=""),"Missing Completion Date",""),IF($O44="","Missing Last Updated Date","")))</f>
        <v/>
      </c>
    </row>
    <row r="45">
      <c r="A45" s="13" t="n"/>
      <c r="B45" s="25" t="n"/>
      <c r="C45" s="13" t="n"/>
      <c r="D45" s="13" t="n"/>
      <c r="E45" s="13" t="n"/>
      <c r="F45" s="13" t="n"/>
      <c r="G45" s="15" t="n"/>
      <c r="H45" s="13" t="n"/>
      <c r="I45" s="13" t="n"/>
      <c r="J45" s="13" t="n"/>
      <c r="K45" s="16">
        <f>IF($A45="","",IFERROR(VLOOKUP($J45,Lists!$J$5:$K$8,2,FALSE),""))</f>
        <v/>
      </c>
      <c r="L45" s="13" t="n"/>
      <c r="M45" s="25" t="n"/>
      <c r="N45" s="25" t="n"/>
      <c r="O45" s="25" t="n"/>
      <c r="P45" s="15" t="n"/>
      <c r="Q45" s="26">
        <f>IF(OR($A45="",$B45="",$K45=""),"",$B45+$K45)</f>
        <v/>
      </c>
      <c r="R45" s="16">
        <f>IF($A45="","",IF(OR($L45="Completed",$L45="Canceled"),"",IF($Q45="","Missing Due Date",IF(TODAY()&gt;$Q45,"Overdue",IF($Q45-TODAY()&lt;=3,"Due Soon","On Track")))))</f>
        <v/>
      </c>
      <c r="S45" s="16">
        <f>IF($A45="","",IF($L45&lt;&gt;"Completed","",IF(OR($N45="",$Q45=""),"Needs Review",IF($N45&lt;=$Q45,"On Time","Late"))))</f>
        <v/>
      </c>
      <c r="T45" s="16">
        <f>IF($A45="","",IF(OR($B45="",$N45=""),"",$N45-$B45))</f>
        <v/>
      </c>
      <c r="U45" s="16">
        <f>IF($A45="","",IF(OR($B45="",$L45="Completed",$L45="Canceled"),"",MAX(0,TODAY()-$B45)))</f>
        <v/>
      </c>
      <c r="V45" s="18">
        <f>IF($A45="","",TEXTJOIN(", ",TRUE,IF(COUNTIF($A$5:$A$204,$A45)&gt;1,"Duplicate Request ID",""),IF($B45="","Missing Date Received",""),IF($C45="","Missing Student Record Key",""),IF($D45="","Missing Requestor Role",""),IF($E45="","Missing Request Type",""),IF($F45="","Missing Requested Field",""),IF($G45="","Missing Change Summary",""),IF($H45="","Missing Supporting Information Response",""),IF(AND($L45&lt;&gt;"Submitted",$I45=""),"Missing Assignee",""),IF($J45="","Missing Priority",""),IF($L45="","Missing Status",""),IF(AND($L45="Completed",$N45=""),"Missing Completion Date",""),IF($O45="","Missing Last Updated Date","")))</f>
        <v/>
      </c>
    </row>
    <row r="46">
      <c r="A46" s="13" t="n"/>
      <c r="B46" s="25" t="n"/>
      <c r="C46" s="13" t="n"/>
      <c r="D46" s="13" t="n"/>
      <c r="E46" s="13" t="n"/>
      <c r="F46" s="13" t="n"/>
      <c r="G46" s="15" t="n"/>
      <c r="H46" s="13" t="n"/>
      <c r="I46" s="13" t="n"/>
      <c r="J46" s="13" t="n"/>
      <c r="K46" s="16">
        <f>IF($A46="","",IFERROR(VLOOKUP($J46,Lists!$J$5:$K$8,2,FALSE),""))</f>
        <v/>
      </c>
      <c r="L46" s="13" t="n"/>
      <c r="M46" s="25" t="n"/>
      <c r="N46" s="25" t="n"/>
      <c r="O46" s="25" t="n"/>
      <c r="P46" s="15" t="n"/>
      <c r="Q46" s="26">
        <f>IF(OR($A46="",$B46="",$K46=""),"",$B46+$K46)</f>
        <v/>
      </c>
      <c r="R46" s="16">
        <f>IF($A46="","",IF(OR($L46="Completed",$L46="Canceled"),"",IF($Q46="","Missing Due Date",IF(TODAY()&gt;$Q46,"Overdue",IF($Q46-TODAY()&lt;=3,"Due Soon","On Track")))))</f>
        <v/>
      </c>
      <c r="S46" s="16">
        <f>IF($A46="","",IF($L46&lt;&gt;"Completed","",IF(OR($N46="",$Q46=""),"Needs Review",IF($N46&lt;=$Q46,"On Time","Late"))))</f>
        <v/>
      </c>
      <c r="T46" s="16">
        <f>IF($A46="","",IF(OR($B46="",$N46=""),"",$N46-$B46))</f>
        <v/>
      </c>
      <c r="U46" s="16">
        <f>IF($A46="","",IF(OR($B46="",$L46="Completed",$L46="Canceled"),"",MAX(0,TODAY()-$B46)))</f>
        <v/>
      </c>
      <c r="V46" s="18">
        <f>IF($A46="","",TEXTJOIN(", ",TRUE,IF(COUNTIF($A$5:$A$204,$A46)&gt;1,"Duplicate Request ID",""),IF($B46="","Missing Date Received",""),IF($C46="","Missing Student Record Key",""),IF($D46="","Missing Requestor Role",""),IF($E46="","Missing Request Type",""),IF($F46="","Missing Requested Field",""),IF($G46="","Missing Change Summary",""),IF($H46="","Missing Supporting Information Response",""),IF(AND($L46&lt;&gt;"Submitted",$I46=""),"Missing Assignee",""),IF($J46="","Missing Priority",""),IF($L46="","Missing Status",""),IF(AND($L46="Completed",$N46=""),"Missing Completion Date",""),IF($O46="","Missing Last Updated Date","")))</f>
        <v/>
      </c>
    </row>
    <row r="47">
      <c r="A47" s="13" t="n"/>
      <c r="B47" s="25" t="n"/>
      <c r="C47" s="13" t="n"/>
      <c r="D47" s="13" t="n"/>
      <c r="E47" s="13" t="n"/>
      <c r="F47" s="13" t="n"/>
      <c r="G47" s="15" t="n"/>
      <c r="H47" s="13" t="n"/>
      <c r="I47" s="13" t="n"/>
      <c r="J47" s="13" t="n"/>
      <c r="K47" s="16">
        <f>IF($A47="","",IFERROR(VLOOKUP($J47,Lists!$J$5:$K$8,2,FALSE),""))</f>
        <v/>
      </c>
      <c r="L47" s="13" t="n"/>
      <c r="M47" s="25" t="n"/>
      <c r="N47" s="25" t="n"/>
      <c r="O47" s="25" t="n"/>
      <c r="P47" s="15" t="n"/>
      <c r="Q47" s="26">
        <f>IF(OR($A47="",$B47="",$K47=""),"",$B47+$K47)</f>
        <v/>
      </c>
      <c r="R47" s="16">
        <f>IF($A47="","",IF(OR($L47="Completed",$L47="Canceled"),"",IF($Q47="","Missing Due Date",IF(TODAY()&gt;$Q47,"Overdue",IF($Q47-TODAY()&lt;=3,"Due Soon","On Track")))))</f>
        <v/>
      </c>
      <c r="S47" s="16">
        <f>IF($A47="","",IF($L47&lt;&gt;"Completed","",IF(OR($N47="",$Q47=""),"Needs Review",IF($N47&lt;=$Q47,"On Time","Late"))))</f>
        <v/>
      </c>
      <c r="T47" s="16">
        <f>IF($A47="","",IF(OR($B47="",$N47=""),"",$N47-$B47))</f>
        <v/>
      </c>
      <c r="U47" s="16">
        <f>IF($A47="","",IF(OR($B47="",$L47="Completed",$L47="Canceled"),"",MAX(0,TODAY()-$B47)))</f>
        <v/>
      </c>
      <c r="V47" s="18">
        <f>IF($A47="","",TEXTJOIN(", ",TRUE,IF(COUNTIF($A$5:$A$204,$A47)&gt;1,"Duplicate Request ID",""),IF($B47="","Missing Date Received",""),IF($C47="","Missing Student Record Key",""),IF($D47="","Missing Requestor Role",""),IF($E47="","Missing Request Type",""),IF($F47="","Missing Requested Field",""),IF($G47="","Missing Change Summary",""),IF($H47="","Missing Supporting Information Response",""),IF(AND($L47&lt;&gt;"Submitted",$I47=""),"Missing Assignee",""),IF($J47="","Missing Priority",""),IF($L47="","Missing Status",""),IF(AND($L47="Completed",$N47=""),"Missing Completion Date",""),IF($O47="","Missing Last Updated Date","")))</f>
        <v/>
      </c>
    </row>
    <row r="48">
      <c r="A48" s="13" t="n"/>
      <c r="B48" s="25" t="n"/>
      <c r="C48" s="13" t="n"/>
      <c r="D48" s="13" t="n"/>
      <c r="E48" s="13" t="n"/>
      <c r="F48" s="13" t="n"/>
      <c r="G48" s="15" t="n"/>
      <c r="H48" s="13" t="n"/>
      <c r="I48" s="13" t="n"/>
      <c r="J48" s="13" t="n"/>
      <c r="K48" s="16">
        <f>IF($A48="","",IFERROR(VLOOKUP($J48,Lists!$J$5:$K$8,2,FALSE),""))</f>
        <v/>
      </c>
      <c r="L48" s="13" t="n"/>
      <c r="M48" s="25" t="n"/>
      <c r="N48" s="25" t="n"/>
      <c r="O48" s="25" t="n"/>
      <c r="P48" s="15" t="n"/>
      <c r="Q48" s="26">
        <f>IF(OR($A48="",$B48="",$K48=""),"",$B48+$K48)</f>
        <v/>
      </c>
      <c r="R48" s="16">
        <f>IF($A48="","",IF(OR($L48="Completed",$L48="Canceled"),"",IF($Q48="","Missing Due Date",IF(TODAY()&gt;$Q48,"Overdue",IF($Q48-TODAY()&lt;=3,"Due Soon","On Track")))))</f>
        <v/>
      </c>
      <c r="S48" s="16">
        <f>IF($A48="","",IF($L48&lt;&gt;"Completed","",IF(OR($N48="",$Q48=""),"Needs Review",IF($N48&lt;=$Q48,"On Time","Late"))))</f>
        <v/>
      </c>
      <c r="T48" s="16">
        <f>IF($A48="","",IF(OR($B48="",$N48=""),"",$N48-$B48))</f>
        <v/>
      </c>
      <c r="U48" s="16">
        <f>IF($A48="","",IF(OR($B48="",$L48="Completed",$L48="Canceled"),"",MAX(0,TODAY()-$B48)))</f>
        <v/>
      </c>
      <c r="V48" s="18">
        <f>IF($A48="","",TEXTJOIN(", ",TRUE,IF(COUNTIF($A$5:$A$204,$A48)&gt;1,"Duplicate Request ID",""),IF($B48="","Missing Date Received",""),IF($C48="","Missing Student Record Key",""),IF($D48="","Missing Requestor Role",""),IF($E48="","Missing Request Type",""),IF($F48="","Missing Requested Field",""),IF($G48="","Missing Change Summary",""),IF($H48="","Missing Supporting Information Response",""),IF(AND($L48&lt;&gt;"Submitted",$I48=""),"Missing Assignee",""),IF($J48="","Missing Priority",""),IF($L48="","Missing Status",""),IF(AND($L48="Completed",$N48=""),"Missing Completion Date",""),IF($O48="","Missing Last Updated Date","")))</f>
        <v/>
      </c>
    </row>
    <row r="49">
      <c r="A49" s="13" t="n"/>
      <c r="B49" s="25" t="n"/>
      <c r="C49" s="13" t="n"/>
      <c r="D49" s="13" t="n"/>
      <c r="E49" s="13" t="n"/>
      <c r="F49" s="13" t="n"/>
      <c r="G49" s="15" t="n"/>
      <c r="H49" s="13" t="n"/>
      <c r="I49" s="13" t="n"/>
      <c r="J49" s="13" t="n"/>
      <c r="K49" s="16">
        <f>IF($A49="","",IFERROR(VLOOKUP($J49,Lists!$J$5:$K$8,2,FALSE),""))</f>
        <v/>
      </c>
      <c r="L49" s="13" t="n"/>
      <c r="M49" s="25" t="n"/>
      <c r="N49" s="25" t="n"/>
      <c r="O49" s="25" t="n"/>
      <c r="P49" s="15" t="n"/>
      <c r="Q49" s="26">
        <f>IF(OR($A49="",$B49="",$K49=""),"",$B49+$K49)</f>
        <v/>
      </c>
      <c r="R49" s="16">
        <f>IF($A49="","",IF(OR($L49="Completed",$L49="Canceled"),"",IF($Q49="","Missing Due Date",IF(TODAY()&gt;$Q49,"Overdue",IF($Q49-TODAY()&lt;=3,"Due Soon","On Track")))))</f>
        <v/>
      </c>
      <c r="S49" s="16">
        <f>IF($A49="","",IF($L49&lt;&gt;"Completed","",IF(OR($N49="",$Q49=""),"Needs Review",IF($N49&lt;=$Q49,"On Time","Late"))))</f>
        <v/>
      </c>
      <c r="T49" s="16">
        <f>IF($A49="","",IF(OR($B49="",$N49=""),"",$N49-$B49))</f>
        <v/>
      </c>
      <c r="U49" s="16">
        <f>IF($A49="","",IF(OR($B49="",$L49="Completed",$L49="Canceled"),"",MAX(0,TODAY()-$B49)))</f>
        <v/>
      </c>
      <c r="V49" s="18">
        <f>IF($A49="","",TEXTJOIN(", ",TRUE,IF(COUNTIF($A$5:$A$204,$A49)&gt;1,"Duplicate Request ID",""),IF($B49="","Missing Date Received",""),IF($C49="","Missing Student Record Key",""),IF($D49="","Missing Requestor Role",""),IF($E49="","Missing Request Type",""),IF($F49="","Missing Requested Field",""),IF($G49="","Missing Change Summary",""),IF($H49="","Missing Supporting Information Response",""),IF(AND($L49&lt;&gt;"Submitted",$I49=""),"Missing Assignee",""),IF($J49="","Missing Priority",""),IF($L49="","Missing Status",""),IF(AND($L49="Completed",$N49=""),"Missing Completion Date",""),IF($O49="","Missing Last Updated Date","")))</f>
        <v/>
      </c>
    </row>
    <row r="50">
      <c r="A50" s="13" t="n"/>
      <c r="B50" s="25" t="n"/>
      <c r="C50" s="13" t="n"/>
      <c r="D50" s="13" t="n"/>
      <c r="E50" s="13" t="n"/>
      <c r="F50" s="13" t="n"/>
      <c r="G50" s="15" t="n"/>
      <c r="H50" s="13" t="n"/>
      <c r="I50" s="13" t="n"/>
      <c r="J50" s="13" t="n"/>
      <c r="K50" s="16">
        <f>IF($A50="","",IFERROR(VLOOKUP($J50,Lists!$J$5:$K$8,2,FALSE),""))</f>
        <v/>
      </c>
      <c r="L50" s="13" t="n"/>
      <c r="M50" s="25" t="n"/>
      <c r="N50" s="25" t="n"/>
      <c r="O50" s="25" t="n"/>
      <c r="P50" s="15" t="n"/>
      <c r="Q50" s="26">
        <f>IF(OR($A50="",$B50="",$K50=""),"",$B50+$K50)</f>
        <v/>
      </c>
      <c r="R50" s="16">
        <f>IF($A50="","",IF(OR($L50="Completed",$L50="Canceled"),"",IF($Q50="","Missing Due Date",IF(TODAY()&gt;$Q50,"Overdue",IF($Q50-TODAY()&lt;=3,"Due Soon","On Track")))))</f>
        <v/>
      </c>
      <c r="S50" s="16">
        <f>IF($A50="","",IF($L50&lt;&gt;"Completed","",IF(OR($N50="",$Q50=""),"Needs Review",IF($N50&lt;=$Q50,"On Time","Late"))))</f>
        <v/>
      </c>
      <c r="T50" s="16">
        <f>IF($A50="","",IF(OR($B50="",$N50=""),"",$N50-$B50))</f>
        <v/>
      </c>
      <c r="U50" s="16">
        <f>IF($A50="","",IF(OR($B50="",$L50="Completed",$L50="Canceled"),"",MAX(0,TODAY()-$B50)))</f>
        <v/>
      </c>
      <c r="V50" s="18">
        <f>IF($A50="","",TEXTJOIN(", ",TRUE,IF(COUNTIF($A$5:$A$204,$A50)&gt;1,"Duplicate Request ID",""),IF($B50="","Missing Date Received",""),IF($C50="","Missing Student Record Key",""),IF($D50="","Missing Requestor Role",""),IF($E50="","Missing Request Type",""),IF($F50="","Missing Requested Field",""),IF($G50="","Missing Change Summary",""),IF($H50="","Missing Supporting Information Response",""),IF(AND($L50&lt;&gt;"Submitted",$I50=""),"Missing Assignee",""),IF($J50="","Missing Priority",""),IF($L50="","Missing Status",""),IF(AND($L50="Completed",$N50=""),"Missing Completion Date",""),IF($O50="","Missing Last Updated Date","")))</f>
        <v/>
      </c>
    </row>
    <row r="51">
      <c r="A51" s="13" t="n"/>
      <c r="B51" s="25" t="n"/>
      <c r="C51" s="13" t="n"/>
      <c r="D51" s="13" t="n"/>
      <c r="E51" s="13" t="n"/>
      <c r="F51" s="13" t="n"/>
      <c r="G51" s="15" t="n"/>
      <c r="H51" s="13" t="n"/>
      <c r="I51" s="13" t="n"/>
      <c r="J51" s="13" t="n"/>
      <c r="K51" s="16">
        <f>IF($A51="","",IFERROR(VLOOKUP($J51,Lists!$J$5:$K$8,2,FALSE),""))</f>
        <v/>
      </c>
      <c r="L51" s="13" t="n"/>
      <c r="M51" s="25" t="n"/>
      <c r="N51" s="25" t="n"/>
      <c r="O51" s="25" t="n"/>
      <c r="P51" s="15" t="n"/>
      <c r="Q51" s="26">
        <f>IF(OR($A51="",$B51="",$K51=""),"",$B51+$K51)</f>
        <v/>
      </c>
      <c r="R51" s="16">
        <f>IF($A51="","",IF(OR($L51="Completed",$L51="Canceled"),"",IF($Q51="","Missing Due Date",IF(TODAY()&gt;$Q51,"Overdue",IF($Q51-TODAY()&lt;=3,"Due Soon","On Track")))))</f>
        <v/>
      </c>
      <c r="S51" s="16">
        <f>IF($A51="","",IF($L51&lt;&gt;"Completed","",IF(OR($N51="",$Q51=""),"Needs Review",IF($N51&lt;=$Q51,"On Time","Late"))))</f>
        <v/>
      </c>
      <c r="T51" s="16">
        <f>IF($A51="","",IF(OR($B51="",$N51=""),"",$N51-$B51))</f>
        <v/>
      </c>
      <c r="U51" s="16">
        <f>IF($A51="","",IF(OR($B51="",$L51="Completed",$L51="Canceled"),"",MAX(0,TODAY()-$B51)))</f>
        <v/>
      </c>
      <c r="V51" s="18">
        <f>IF($A51="","",TEXTJOIN(", ",TRUE,IF(COUNTIF($A$5:$A$204,$A51)&gt;1,"Duplicate Request ID",""),IF($B51="","Missing Date Received",""),IF($C51="","Missing Student Record Key",""),IF($D51="","Missing Requestor Role",""),IF($E51="","Missing Request Type",""),IF($F51="","Missing Requested Field",""),IF($G51="","Missing Change Summary",""),IF($H51="","Missing Supporting Information Response",""),IF(AND($L51&lt;&gt;"Submitted",$I51=""),"Missing Assignee",""),IF($J51="","Missing Priority",""),IF($L51="","Missing Status",""),IF(AND($L51="Completed",$N51=""),"Missing Completion Date",""),IF($O51="","Missing Last Updated Date","")))</f>
        <v/>
      </c>
    </row>
    <row r="52">
      <c r="A52" s="13" t="n"/>
      <c r="B52" s="25" t="n"/>
      <c r="C52" s="13" t="n"/>
      <c r="D52" s="13" t="n"/>
      <c r="E52" s="13" t="n"/>
      <c r="F52" s="13" t="n"/>
      <c r="G52" s="15" t="n"/>
      <c r="H52" s="13" t="n"/>
      <c r="I52" s="13" t="n"/>
      <c r="J52" s="13" t="n"/>
      <c r="K52" s="16">
        <f>IF($A52="","",IFERROR(VLOOKUP($J52,Lists!$J$5:$K$8,2,FALSE),""))</f>
        <v/>
      </c>
      <c r="L52" s="13" t="n"/>
      <c r="M52" s="25" t="n"/>
      <c r="N52" s="25" t="n"/>
      <c r="O52" s="25" t="n"/>
      <c r="P52" s="15" t="n"/>
      <c r="Q52" s="26">
        <f>IF(OR($A52="",$B52="",$K52=""),"",$B52+$K52)</f>
        <v/>
      </c>
      <c r="R52" s="16">
        <f>IF($A52="","",IF(OR($L52="Completed",$L52="Canceled"),"",IF($Q52="","Missing Due Date",IF(TODAY()&gt;$Q52,"Overdue",IF($Q52-TODAY()&lt;=3,"Due Soon","On Track")))))</f>
        <v/>
      </c>
      <c r="S52" s="16">
        <f>IF($A52="","",IF($L52&lt;&gt;"Completed","",IF(OR($N52="",$Q52=""),"Needs Review",IF($N52&lt;=$Q52,"On Time","Late"))))</f>
        <v/>
      </c>
      <c r="T52" s="16">
        <f>IF($A52="","",IF(OR($B52="",$N52=""),"",$N52-$B52))</f>
        <v/>
      </c>
      <c r="U52" s="16">
        <f>IF($A52="","",IF(OR($B52="",$L52="Completed",$L52="Canceled"),"",MAX(0,TODAY()-$B52)))</f>
        <v/>
      </c>
      <c r="V52" s="18">
        <f>IF($A52="","",TEXTJOIN(", ",TRUE,IF(COUNTIF($A$5:$A$204,$A52)&gt;1,"Duplicate Request ID",""),IF($B52="","Missing Date Received",""),IF($C52="","Missing Student Record Key",""),IF($D52="","Missing Requestor Role",""),IF($E52="","Missing Request Type",""),IF($F52="","Missing Requested Field",""),IF($G52="","Missing Change Summary",""),IF($H52="","Missing Supporting Information Response",""),IF(AND($L52&lt;&gt;"Submitted",$I52=""),"Missing Assignee",""),IF($J52="","Missing Priority",""),IF($L52="","Missing Status",""),IF(AND($L52="Completed",$N52=""),"Missing Completion Date",""),IF($O52="","Missing Last Updated Date","")))</f>
        <v/>
      </c>
    </row>
    <row r="53">
      <c r="A53" s="13" t="n"/>
      <c r="B53" s="25" t="n"/>
      <c r="C53" s="13" t="n"/>
      <c r="D53" s="13" t="n"/>
      <c r="E53" s="13" t="n"/>
      <c r="F53" s="13" t="n"/>
      <c r="G53" s="15" t="n"/>
      <c r="H53" s="13" t="n"/>
      <c r="I53" s="13" t="n"/>
      <c r="J53" s="13" t="n"/>
      <c r="K53" s="16">
        <f>IF($A53="","",IFERROR(VLOOKUP($J53,Lists!$J$5:$K$8,2,FALSE),""))</f>
        <v/>
      </c>
      <c r="L53" s="13" t="n"/>
      <c r="M53" s="25" t="n"/>
      <c r="N53" s="25" t="n"/>
      <c r="O53" s="25" t="n"/>
      <c r="P53" s="15" t="n"/>
      <c r="Q53" s="26">
        <f>IF(OR($A53="",$B53="",$K53=""),"",$B53+$K53)</f>
        <v/>
      </c>
      <c r="R53" s="16">
        <f>IF($A53="","",IF(OR($L53="Completed",$L53="Canceled"),"",IF($Q53="","Missing Due Date",IF(TODAY()&gt;$Q53,"Overdue",IF($Q53-TODAY()&lt;=3,"Due Soon","On Track")))))</f>
        <v/>
      </c>
      <c r="S53" s="16">
        <f>IF($A53="","",IF($L53&lt;&gt;"Completed","",IF(OR($N53="",$Q53=""),"Needs Review",IF($N53&lt;=$Q53,"On Time","Late"))))</f>
        <v/>
      </c>
      <c r="T53" s="16">
        <f>IF($A53="","",IF(OR($B53="",$N53=""),"",$N53-$B53))</f>
        <v/>
      </c>
      <c r="U53" s="16">
        <f>IF($A53="","",IF(OR($B53="",$L53="Completed",$L53="Canceled"),"",MAX(0,TODAY()-$B53)))</f>
        <v/>
      </c>
      <c r="V53" s="18">
        <f>IF($A53="","",TEXTJOIN(", ",TRUE,IF(COUNTIF($A$5:$A$204,$A53)&gt;1,"Duplicate Request ID",""),IF($B53="","Missing Date Received",""),IF($C53="","Missing Student Record Key",""),IF($D53="","Missing Requestor Role",""),IF($E53="","Missing Request Type",""),IF($F53="","Missing Requested Field",""),IF($G53="","Missing Change Summary",""),IF($H53="","Missing Supporting Information Response",""),IF(AND($L53&lt;&gt;"Submitted",$I53=""),"Missing Assignee",""),IF($J53="","Missing Priority",""),IF($L53="","Missing Status",""),IF(AND($L53="Completed",$N53=""),"Missing Completion Date",""),IF($O53="","Missing Last Updated Date","")))</f>
        <v/>
      </c>
    </row>
    <row r="54">
      <c r="A54" s="13" t="n"/>
      <c r="B54" s="25" t="n"/>
      <c r="C54" s="13" t="n"/>
      <c r="D54" s="13" t="n"/>
      <c r="E54" s="13" t="n"/>
      <c r="F54" s="13" t="n"/>
      <c r="G54" s="15" t="n"/>
      <c r="H54" s="13" t="n"/>
      <c r="I54" s="13" t="n"/>
      <c r="J54" s="13" t="n"/>
      <c r="K54" s="16">
        <f>IF($A54="","",IFERROR(VLOOKUP($J54,Lists!$J$5:$K$8,2,FALSE),""))</f>
        <v/>
      </c>
      <c r="L54" s="13" t="n"/>
      <c r="M54" s="25" t="n"/>
      <c r="N54" s="25" t="n"/>
      <c r="O54" s="25" t="n"/>
      <c r="P54" s="15" t="n"/>
      <c r="Q54" s="26">
        <f>IF(OR($A54="",$B54="",$K54=""),"",$B54+$K54)</f>
        <v/>
      </c>
      <c r="R54" s="16">
        <f>IF($A54="","",IF(OR($L54="Completed",$L54="Canceled"),"",IF($Q54="","Missing Due Date",IF(TODAY()&gt;$Q54,"Overdue",IF($Q54-TODAY()&lt;=3,"Due Soon","On Track")))))</f>
        <v/>
      </c>
      <c r="S54" s="16">
        <f>IF($A54="","",IF($L54&lt;&gt;"Completed","",IF(OR($N54="",$Q54=""),"Needs Review",IF($N54&lt;=$Q54,"On Time","Late"))))</f>
        <v/>
      </c>
      <c r="T54" s="16">
        <f>IF($A54="","",IF(OR($B54="",$N54=""),"",$N54-$B54))</f>
        <v/>
      </c>
      <c r="U54" s="16">
        <f>IF($A54="","",IF(OR($B54="",$L54="Completed",$L54="Canceled"),"",MAX(0,TODAY()-$B54)))</f>
        <v/>
      </c>
      <c r="V54" s="18">
        <f>IF($A54="","",TEXTJOIN(", ",TRUE,IF(COUNTIF($A$5:$A$204,$A54)&gt;1,"Duplicate Request ID",""),IF($B54="","Missing Date Received",""),IF($C54="","Missing Student Record Key",""),IF($D54="","Missing Requestor Role",""),IF($E54="","Missing Request Type",""),IF($F54="","Missing Requested Field",""),IF($G54="","Missing Change Summary",""),IF($H54="","Missing Supporting Information Response",""),IF(AND($L54&lt;&gt;"Submitted",$I54=""),"Missing Assignee",""),IF($J54="","Missing Priority",""),IF($L54="","Missing Status",""),IF(AND($L54="Completed",$N54=""),"Missing Completion Date",""),IF($O54="","Missing Last Updated Date","")))</f>
        <v/>
      </c>
    </row>
    <row r="55">
      <c r="A55" s="13" t="n"/>
      <c r="B55" s="25" t="n"/>
      <c r="C55" s="13" t="n"/>
      <c r="D55" s="13" t="n"/>
      <c r="E55" s="13" t="n"/>
      <c r="F55" s="13" t="n"/>
      <c r="G55" s="15" t="n"/>
      <c r="H55" s="13" t="n"/>
      <c r="I55" s="13" t="n"/>
      <c r="J55" s="13" t="n"/>
      <c r="K55" s="16">
        <f>IF($A55="","",IFERROR(VLOOKUP($J55,Lists!$J$5:$K$8,2,FALSE),""))</f>
        <v/>
      </c>
      <c r="L55" s="13" t="n"/>
      <c r="M55" s="25" t="n"/>
      <c r="N55" s="25" t="n"/>
      <c r="O55" s="25" t="n"/>
      <c r="P55" s="15" t="n"/>
      <c r="Q55" s="26">
        <f>IF(OR($A55="",$B55="",$K55=""),"",$B55+$K55)</f>
        <v/>
      </c>
      <c r="R55" s="16">
        <f>IF($A55="","",IF(OR($L55="Completed",$L55="Canceled"),"",IF($Q55="","Missing Due Date",IF(TODAY()&gt;$Q55,"Overdue",IF($Q55-TODAY()&lt;=3,"Due Soon","On Track")))))</f>
        <v/>
      </c>
      <c r="S55" s="16">
        <f>IF($A55="","",IF($L55&lt;&gt;"Completed","",IF(OR($N55="",$Q55=""),"Needs Review",IF($N55&lt;=$Q55,"On Time","Late"))))</f>
        <v/>
      </c>
      <c r="T55" s="16">
        <f>IF($A55="","",IF(OR($B55="",$N55=""),"",$N55-$B55))</f>
        <v/>
      </c>
      <c r="U55" s="16">
        <f>IF($A55="","",IF(OR($B55="",$L55="Completed",$L55="Canceled"),"",MAX(0,TODAY()-$B55)))</f>
        <v/>
      </c>
      <c r="V55" s="18">
        <f>IF($A55="","",TEXTJOIN(", ",TRUE,IF(COUNTIF($A$5:$A$204,$A55)&gt;1,"Duplicate Request ID",""),IF($B55="","Missing Date Received",""),IF($C55="","Missing Student Record Key",""),IF($D55="","Missing Requestor Role",""),IF($E55="","Missing Request Type",""),IF($F55="","Missing Requested Field",""),IF($G55="","Missing Change Summary",""),IF($H55="","Missing Supporting Information Response",""),IF(AND($L55&lt;&gt;"Submitted",$I55=""),"Missing Assignee",""),IF($J55="","Missing Priority",""),IF($L55="","Missing Status",""),IF(AND($L55="Completed",$N55=""),"Missing Completion Date",""),IF($O55="","Missing Last Updated Date","")))</f>
        <v/>
      </c>
    </row>
    <row r="56">
      <c r="A56" s="13" t="n"/>
      <c r="B56" s="25" t="n"/>
      <c r="C56" s="13" t="n"/>
      <c r="D56" s="13" t="n"/>
      <c r="E56" s="13" t="n"/>
      <c r="F56" s="13" t="n"/>
      <c r="G56" s="15" t="n"/>
      <c r="H56" s="13" t="n"/>
      <c r="I56" s="13" t="n"/>
      <c r="J56" s="13" t="n"/>
      <c r="K56" s="16">
        <f>IF($A56="","",IFERROR(VLOOKUP($J56,Lists!$J$5:$K$8,2,FALSE),""))</f>
        <v/>
      </c>
      <c r="L56" s="13" t="n"/>
      <c r="M56" s="25" t="n"/>
      <c r="N56" s="25" t="n"/>
      <c r="O56" s="25" t="n"/>
      <c r="P56" s="15" t="n"/>
      <c r="Q56" s="26">
        <f>IF(OR($A56="",$B56="",$K56=""),"",$B56+$K56)</f>
        <v/>
      </c>
      <c r="R56" s="16">
        <f>IF($A56="","",IF(OR($L56="Completed",$L56="Canceled"),"",IF($Q56="","Missing Due Date",IF(TODAY()&gt;$Q56,"Overdue",IF($Q56-TODAY()&lt;=3,"Due Soon","On Track")))))</f>
        <v/>
      </c>
      <c r="S56" s="16">
        <f>IF($A56="","",IF($L56&lt;&gt;"Completed","",IF(OR($N56="",$Q56=""),"Needs Review",IF($N56&lt;=$Q56,"On Time","Late"))))</f>
        <v/>
      </c>
      <c r="T56" s="16">
        <f>IF($A56="","",IF(OR($B56="",$N56=""),"",$N56-$B56))</f>
        <v/>
      </c>
      <c r="U56" s="16">
        <f>IF($A56="","",IF(OR($B56="",$L56="Completed",$L56="Canceled"),"",MAX(0,TODAY()-$B56)))</f>
        <v/>
      </c>
      <c r="V56" s="18">
        <f>IF($A56="","",TEXTJOIN(", ",TRUE,IF(COUNTIF($A$5:$A$204,$A56)&gt;1,"Duplicate Request ID",""),IF($B56="","Missing Date Received",""),IF($C56="","Missing Student Record Key",""),IF($D56="","Missing Requestor Role",""),IF($E56="","Missing Request Type",""),IF($F56="","Missing Requested Field",""),IF($G56="","Missing Change Summary",""),IF($H56="","Missing Supporting Information Response",""),IF(AND($L56&lt;&gt;"Submitted",$I56=""),"Missing Assignee",""),IF($J56="","Missing Priority",""),IF($L56="","Missing Status",""),IF(AND($L56="Completed",$N56=""),"Missing Completion Date",""),IF($O56="","Missing Last Updated Date","")))</f>
        <v/>
      </c>
    </row>
    <row r="57">
      <c r="A57" s="13" t="n"/>
      <c r="B57" s="25" t="n"/>
      <c r="C57" s="13" t="n"/>
      <c r="D57" s="13" t="n"/>
      <c r="E57" s="13" t="n"/>
      <c r="F57" s="13" t="n"/>
      <c r="G57" s="15" t="n"/>
      <c r="H57" s="13" t="n"/>
      <c r="I57" s="13" t="n"/>
      <c r="J57" s="13" t="n"/>
      <c r="K57" s="16">
        <f>IF($A57="","",IFERROR(VLOOKUP($J57,Lists!$J$5:$K$8,2,FALSE),""))</f>
        <v/>
      </c>
      <c r="L57" s="13" t="n"/>
      <c r="M57" s="25" t="n"/>
      <c r="N57" s="25" t="n"/>
      <c r="O57" s="25" t="n"/>
      <c r="P57" s="15" t="n"/>
      <c r="Q57" s="26">
        <f>IF(OR($A57="",$B57="",$K57=""),"",$B57+$K57)</f>
        <v/>
      </c>
      <c r="R57" s="16">
        <f>IF($A57="","",IF(OR($L57="Completed",$L57="Canceled"),"",IF($Q57="","Missing Due Date",IF(TODAY()&gt;$Q57,"Overdue",IF($Q57-TODAY()&lt;=3,"Due Soon","On Track")))))</f>
        <v/>
      </c>
      <c r="S57" s="16">
        <f>IF($A57="","",IF($L57&lt;&gt;"Completed","",IF(OR($N57="",$Q57=""),"Needs Review",IF($N57&lt;=$Q57,"On Time","Late"))))</f>
        <v/>
      </c>
      <c r="T57" s="16">
        <f>IF($A57="","",IF(OR($B57="",$N57=""),"",$N57-$B57))</f>
        <v/>
      </c>
      <c r="U57" s="16">
        <f>IF($A57="","",IF(OR($B57="",$L57="Completed",$L57="Canceled"),"",MAX(0,TODAY()-$B57)))</f>
        <v/>
      </c>
      <c r="V57" s="18">
        <f>IF($A57="","",TEXTJOIN(", ",TRUE,IF(COUNTIF($A$5:$A$204,$A57)&gt;1,"Duplicate Request ID",""),IF($B57="","Missing Date Received",""),IF($C57="","Missing Student Record Key",""),IF($D57="","Missing Requestor Role",""),IF($E57="","Missing Request Type",""),IF($F57="","Missing Requested Field",""),IF($G57="","Missing Change Summary",""),IF($H57="","Missing Supporting Information Response",""),IF(AND($L57&lt;&gt;"Submitted",$I57=""),"Missing Assignee",""),IF($J57="","Missing Priority",""),IF($L57="","Missing Status",""),IF(AND($L57="Completed",$N57=""),"Missing Completion Date",""),IF($O57="","Missing Last Updated Date","")))</f>
        <v/>
      </c>
    </row>
    <row r="58">
      <c r="A58" s="13" t="n"/>
      <c r="B58" s="25" t="n"/>
      <c r="C58" s="13" t="n"/>
      <c r="D58" s="13" t="n"/>
      <c r="E58" s="13" t="n"/>
      <c r="F58" s="13" t="n"/>
      <c r="G58" s="15" t="n"/>
      <c r="H58" s="13" t="n"/>
      <c r="I58" s="13" t="n"/>
      <c r="J58" s="13" t="n"/>
      <c r="K58" s="16">
        <f>IF($A58="","",IFERROR(VLOOKUP($J58,Lists!$J$5:$K$8,2,FALSE),""))</f>
        <v/>
      </c>
      <c r="L58" s="13" t="n"/>
      <c r="M58" s="25" t="n"/>
      <c r="N58" s="25" t="n"/>
      <c r="O58" s="25" t="n"/>
      <c r="P58" s="15" t="n"/>
      <c r="Q58" s="26">
        <f>IF(OR($A58="",$B58="",$K58=""),"",$B58+$K58)</f>
        <v/>
      </c>
      <c r="R58" s="16">
        <f>IF($A58="","",IF(OR($L58="Completed",$L58="Canceled"),"",IF($Q58="","Missing Due Date",IF(TODAY()&gt;$Q58,"Overdue",IF($Q58-TODAY()&lt;=3,"Due Soon","On Track")))))</f>
        <v/>
      </c>
      <c r="S58" s="16">
        <f>IF($A58="","",IF($L58&lt;&gt;"Completed","",IF(OR($N58="",$Q58=""),"Needs Review",IF($N58&lt;=$Q58,"On Time","Late"))))</f>
        <v/>
      </c>
      <c r="T58" s="16">
        <f>IF($A58="","",IF(OR($B58="",$N58=""),"",$N58-$B58))</f>
        <v/>
      </c>
      <c r="U58" s="16">
        <f>IF($A58="","",IF(OR($B58="",$L58="Completed",$L58="Canceled"),"",MAX(0,TODAY()-$B58)))</f>
        <v/>
      </c>
      <c r="V58" s="18">
        <f>IF($A58="","",TEXTJOIN(", ",TRUE,IF(COUNTIF($A$5:$A$204,$A58)&gt;1,"Duplicate Request ID",""),IF($B58="","Missing Date Received",""),IF($C58="","Missing Student Record Key",""),IF($D58="","Missing Requestor Role",""),IF($E58="","Missing Request Type",""),IF($F58="","Missing Requested Field",""),IF($G58="","Missing Change Summary",""),IF($H58="","Missing Supporting Information Response",""),IF(AND($L58&lt;&gt;"Submitted",$I58=""),"Missing Assignee",""),IF($J58="","Missing Priority",""),IF($L58="","Missing Status",""),IF(AND($L58="Completed",$N58=""),"Missing Completion Date",""),IF($O58="","Missing Last Updated Date","")))</f>
        <v/>
      </c>
    </row>
    <row r="59">
      <c r="A59" s="13" t="n"/>
      <c r="B59" s="25" t="n"/>
      <c r="C59" s="13" t="n"/>
      <c r="D59" s="13" t="n"/>
      <c r="E59" s="13" t="n"/>
      <c r="F59" s="13" t="n"/>
      <c r="G59" s="15" t="n"/>
      <c r="H59" s="13" t="n"/>
      <c r="I59" s="13" t="n"/>
      <c r="J59" s="13" t="n"/>
      <c r="K59" s="16">
        <f>IF($A59="","",IFERROR(VLOOKUP($J59,Lists!$J$5:$K$8,2,FALSE),""))</f>
        <v/>
      </c>
      <c r="L59" s="13" t="n"/>
      <c r="M59" s="25" t="n"/>
      <c r="N59" s="25" t="n"/>
      <c r="O59" s="25" t="n"/>
      <c r="P59" s="15" t="n"/>
      <c r="Q59" s="26">
        <f>IF(OR($A59="",$B59="",$K59=""),"",$B59+$K59)</f>
        <v/>
      </c>
      <c r="R59" s="16">
        <f>IF($A59="","",IF(OR($L59="Completed",$L59="Canceled"),"",IF($Q59="","Missing Due Date",IF(TODAY()&gt;$Q59,"Overdue",IF($Q59-TODAY()&lt;=3,"Due Soon","On Track")))))</f>
        <v/>
      </c>
      <c r="S59" s="16">
        <f>IF($A59="","",IF($L59&lt;&gt;"Completed","",IF(OR($N59="",$Q59=""),"Needs Review",IF($N59&lt;=$Q59,"On Time","Late"))))</f>
        <v/>
      </c>
      <c r="T59" s="16">
        <f>IF($A59="","",IF(OR($B59="",$N59=""),"",$N59-$B59))</f>
        <v/>
      </c>
      <c r="U59" s="16">
        <f>IF($A59="","",IF(OR($B59="",$L59="Completed",$L59="Canceled"),"",MAX(0,TODAY()-$B59)))</f>
        <v/>
      </c>
      <c r="V59" s="18">
        <f>IF($A59="","",TEXTJOIN(", ",TRUE,IF(COUNTIF($A$5:$A$204,$A59)&gt;1,"Duplicate Request ID",""),IF($B59="","Missing Date Received",""),IF($C59="","Missing Student Record Key",""),IF($D59="","Missing Requestor Role",""),IF($E59="","Missing Request Type",""),IF($F59="","Missing Requested Field",""),IF($G59="","Missing Change Summary",""),IF($H59="","Missing Supporting Information Response",""),IF(AND($L59&lt;&gt;"Submitted",$I59=""),"Missing Assignee",""),IF($J59="","Missing Priority",""),IF($L59="","Missing Status",""),IF(AND($L59="Completed",$N59=""),"Missing Completion Date",""),IF($O59="","Missing Last Updated Date","")))</f>
        <v/>
      </c>
    </row>
    <row r="60">
      <c r="A60" s="13" t="n"/>
      <c r="B60" s="25" t="n"/>
      <c r="C60" s="13" t="n"/>
      <c r="D60" s="13" t="n"/>
      <c r="E60" s="13" t="n"/>
      <c r="F60" s="13" t="n"/>
      <c r="G60" s="15" t="n"/>
      <c r="H60" s="13" t="n"/>
      <c r="I60" s="13" t="n"/>
      <c r="J60" s="13" t="n"/>
      <c r="K60" s="16">
        <f>IF($A60="","",IFERROR(VLOOKUP($J60,Lists!$J$5:$K$8,2,FALSE),""))</f>
        <v/>
      </c>
      <c r="L60" s="13" t="n"/>
      <c r="M60" s="25" t="n"/>
      <c r="N60" s="25" t="n"/>
      <c r="O60" s="25" t="n"/>
      <c r="P60" s="15" t="n"/>
      <c r="Q60" s="26">
        <f>IF(OR($A60="",$B60="",$K60=""),"",$B60+$K60)</f>
        <v/>
      </c>
      <c r="R60" s="16">
        <f>IF($A60="","",IF(OR($L60="Completed",$L60="Canceled"),"",IF($Q60="","Missing Due Date",IF(TODAY()&gt;$Q60,"Overdue",IF($Q60-TODAY()&lt;=3,"Due Soon","On Track")))))</f>
        <v/>
      </c>
      <c r="S60" s="16">
        <f>IF($A60="","",IF($L60&lt;&gt;"Completed","",IF(OR($N60="",$Q60=""),"Needs Review",IF($N60&lt;=$Q60,"On Time","Late"))))</f>
        <v/>
      </c>
      <c r="T60" s="16">
        <f>IF($A60="","",IF(OR($B60="",$N60=""),"",$N60-$B60))</f>
        <v/>
      </c>
      <c r="U60" s="16">
        <f>IF($A60="","",IF(OR($B60="",$L60="Completed",$L60="Canceled"),"",MAX(0,TODAY()-$B60)))</f>
        <v/>
      </c>
      <c r="V60" s="18">
        <f>IF($A60="","",TEXTJOIN(", ",TRUE,IF(COUNTIF($A$5:$A$204,$A60)&gt;1,"Duplicate Request ID",""),IF($B60="","Missing Date Received",""),IF($C60="","Missing Student Record Key",""),IF($D60="","Missing Requestor Role",""),IF($E60="","Missing Request Type",""),IF($F60="","Missing Requested Field",""),IF($G60="","Missing Change Summary",""),IF($H60="","Missing Supporting Information Response",""),IF(AND($L60&lt;&gt;"Submitted",$I60=""),"Missing Assignee",""),IF($J60="","Missing Priority",""),IF($L60="","Missing Status",""),IF(AND($L60="Completed",$N60=""),"Missing Completion Date",""),IF($O60="","Missing Last Updated Date","")))</f>
        <v/>
      </c>
    </row>
    <row r="61">
      <c r="A61" s="13" t="n"/>
      <c r="B61" s="25" t="n"/>
      <c r="C61" s="13" t="n"/>
      <c r="D61" s="13" t="n"/>
      <c r="E61" s="13" t="n"/>
      <c r="F61" s="13" t="n"/>
      <c r="G61" s="15" t="n"/>
      <c r="H61" s="13" t="n"/>
      <c r="I61" s="13" t="n"/>
      <c r="J61" s="13" t="n"/>
      <c r="K61" s="16">
        <f>IF($A61="","",IFERROR(VLOOKUP($J61,Lists!$J$5:$K$8,2,FALSE),""))</f>
        <v/>
      </c>
      <c r="L61" s="13" t="n"/>
      <c r="M61" s="25" t="n"/>
      <c r="N61" s="25" t="n"/>
      <c r="O61" s="25" t="n"/>
      <c r="P61" s="15" t="n"/>
      <c r="Q61" s="26">
        <f>IF(OR($A61="",$B61="",$K61=""),"",$B61+$K61)</f>
        <v/>
      </c>
      <c r="R61" s="16">
        <f>IF($A61="","",IF(OR($L61="Completed",$L61="Canceled"),"",IF($Q61="","Missing Due Date",IF(TODAY()&gt;$Q61,"Overdue",IF($Q61-TODAY()&lt;=3,"Due Soon","On Track")))))</f>
        <v/>
      </c>
      <c r="S61" s="16">
        <f>IF($A61="","",IF($L61&lt;&gt;"Completed","",IF(OR($N61="",$Q61=""),"Needs Review",IF($N61&lt;=$Q61,"On Time","Late"))))</f>
        <v/>
      </c>
      <c r="T61" s="16">
        <f>IF($A61="","",IF(OR($B61="",$N61=""),"",$N61-$B61))</f>
        <v/>
      </c>
      <c r="U61" s="16">
        <f>IF($A61="","",IF(OR($B61="",$L61="Completed",$L61="Canceled"),"",MAX(0,TODAY()-$B61)))</f>
        <v/>
      </c>
      <c r="V61" s="18">
        <f>IF($A61="","",TEXTJOIN(", ",TRUE,IF(COUNTIF($A$5:$A$204,$A61)&gt;1,"Duplicate Request ID",""),IF($B61="","Missing Date Received",""),IF($C61="","Missing Student Record Key",""),IF($D61="","Missing Requestor Role",""),IF($E61="","Missing Request Type",""),IF($F61="","Missing Requested Field",""),IF($G61="","Missing Change Summary",""),IF($H61="","Missing Supporting Information Response",""),IF(AND($L61&lt;&gt;"Submitted",$I61=""),"Missing Assignee",""),IF($J61="","Missing Priority",""),IF($L61="","Missing Status",""),IF(AND($L61="Completed",$N61=""),"Missing Completion Date",""),IF($O61="","Missing Last Updated Date","")))</f>
        <v/>
      </c>
    </row>
    <row r="62">
      <c r="A62" s="13" t="n"/>
      <c r="B62" s="25" t="n"/>
      <c r="C62" s="13" t="n"/>
      <c r="D62" s="13" t="n"/>
      <c r="E62" s="13" t="n"/>
      <c r="F62" s="13" t="n"/>
      <c r="G62" s="15" t="n"/>
      <c r="H62" s="13" t="n"/>
      <c r="I62" s="13" t="n"/>
      <c r="J62" s="13" t="n"/>
      <c r="K62" s="16">
        <f>IF($A62="","",IFERROR(VLOOKUP($J62,Lists!$J$5:$K$8,2,FALSE),""))</f>
        <v/>
      </c>
      <c r="L62" s="13" t="n"/>
      <c r="M62" s="25" t="n"/>
      <c r="N62" s="25" t="n"/>
      <c r="O62" s="25" t="n"/>
      <c r="P62" s="15" t="n"/>
      <c r="Q62" s="26">
        <f>IF(OR($A62="",$B62="",$K62=""),"",$B62+$K62)</f>
        <v/>
      </c>
      <c r="R62" s="16">
        <f>IF($A62="","",IF(OR($L62="Completed",$L62="Canceled"),"",IF($Q62="","Missing Due Date",IF(TODAY()&gt;$Q62,"Overdue",IF($Q62-TODAY()&lt;=3,"Due Soon","On Track")))))</f>
        <v/>
      </c>
      <c r="S62" s="16">
        <f>IF($A62="","",IF($L62&lt;&gt;"Completed","",IF(OR($N62="",$Q62=""),"Needs Review",IF($N62&lt;=$Q62,"On Time","Late"))))</f>
        <v/>
      </c>
      <c r="T62" s="16">
        <f>IF($A62="","",IF(OR($B62="",$N62=""),"",$N62-$B62))</f>
        <v/>
      </c>
      <c r="U62" s="16">
        <f>IF($A62="","",IF(OR($B62="",$L62="Completed",$L62="Canceled"),"",MAX(0,TODAY()-$B62)))</f>
        <v/>
      </c>
      <c r="V62" s="18">
        <f>IF($A62="","",TEXTJOIN(", ",TRUE,IF(COUNTIF($A$5:$A$204,$A62)&gt;1,"Duplicate Request ID",""),IF($B62="","Missing Date Received",""),IF($C62="","Missing Student Record Key",""),IF($D62="","Missing Requestor Role",""),IF($E62="","Missing Request Type",""),IF($F62="","Missing Requested Field",""),IF($G62="","Missing Change Summary",""),IF($H62="","Missing Supporting Information Response",""),IF(AND($L62&lt;&gt;"Submitted",$I62=""),"Missing Assignee",""),IF($J62="","Missing Priority",""),IF($L62="","Missing Status",""),IF(AND($L62="Completed",$N62=""),"Missing Completion Date",""),IF($O62="","Missing Last Updated Date","")))</f>
        <v/>
      </c>
    </row>
    <row r="63">
      <c r="A63" s="13" t="n"/>
      <c r="B63" s="25" t="n"/>
      <c r="C63" s="13" t="n"/>
      <c r="D63" s="13" t="n"/>
      <c r="E63" s="13" t="n"/>
      <c r="F63" s="13" t="n"/>
      <c r="G63" s="15" t="n"/>
      <c r="H63" s="13" t="n"/>
      <c r="I63" s="13" t="n"/>
      <c r="J63" s="13" t="n"/>
      <c r="K63" s="16">
        <f>IF($A63="","",IFERROR(VLOOKUP($J63,Lists!$J$5:$K$8,2,FALSE),""))</f>
        <v/>
      </c>
      <c r="L63" s="13" t="n"/>
      <c r="M63" s="25" t="n"/>
      <c r="N63" s="25" t="n"/>
      <c r="O63" s="25" t="n"/>
      <c r="P63" s="15" t="n"/>
      <c r="Q63" s="26">
        <f>IF(OR($A63="",$B63="",$K63=""),"",$B63+$K63)</f>
        <v/>
      </c>
      <c r="R63" s="16">
        <f>IF($A63="","",IF(OR($L63="Completed",$L63="Canceled"),"",IF($Q63="","Missing Due Date",IF(TODAY()&gt;$Q63,"Overdue",IF($Q63-TODAY()&lt;=3,"Due Soon","On Track")))))</f>
        <v/>
      </c>
      <c r="S63" s="16">
        <f>IF($A63="","",IF($L63&lt;&gt;"Completed","",IF(OR($N63="",$Q63=""),"Needs Review",IF($N63&lt;=$Q63,"On Time","Late"))))</f>
        <v/>
      </c>
      <c r="T63" s="16">
        <f>IF($A63="","",IF(OR($B63="",$N63=""),"",$N63-$B63))</f>
        <v/>
      </c>
      <c r="U63" s="16">
        <f>IF($A63="","",IF(OR($B63="",$L63="Completed",$L63="Canceled"),"",MAX(0,TODAY()-$B63)))</f>
        <v/>
      </c>
      <c r="V63" s="18">
        <f>IF($A63="","",TEXTJOIN(", ",TRUE,IF(COUNTIF($A$5:$A$204,$A63)&gt;1,"Duplicate Request ID",""),IF($B63="","Missing Date Received",""),IF($C63="","Missing Student Record Key",""),IF($D63="","Missing Requestor Role",""),IF($E63="","Missing Request Type",""),IF($F63="","Missing Requested Field",""),IF($G63="","Missing Change Summary",""),IF($H63="","Missing Supporting Information Response",""),IF(AND($L63&lt;&gt;"Submitted",$I63=""),"Missing Assignee",""),IF($J63="","Missing Priority",""),IF($L63="","Missing Status",""),IF(AND($L63="Completed",$N63=""),"Missing Completion Date",""),IF($O63="","Missing Last Updated Date","")))</f>
        <v/>
      </c>
    </row>
    <row r="64">
      <c r="A64" s="13" t="n"/>
      <c r="B64" s="25" t="n"/>
      <c r="C64" s="13" t="n"/>
      <c r="D64" s="13" t="n"/>
      <c r="E64" s="13" t="n"/>
      <c r="F64" s="13" t="n"/>
      <c r="G64" s="15" t="n"/>
      <c r="H64" s="13" t="n"/>
      <c r="I64" s="13" t="n"/>
      <c r="J64" s="13" t="n"/>
      <c r="K64" s="16">
        <f>IF($A64="","",IFERROR(VLOOKUP($J64,Lists!$J$5:$K$8,2,FALSE),""))</f>
        <v/>
      </c>
      <c r="L64" s="13" t="n"/>
      <c r="M64" s="25" t="n"/>
      <c r="N64" s="25" t="n"/>
      <c r="O64" s="25" t="n"/>
      <c r="P64" s="15" t="n"/>
      <c r="Q64" s="26">
        <f>IF(OR($A64="",$B64="",$K64=""),"",$B64+$K64)</f>
        <v/>
      </c>
      <c r="R64" s="16">
        <f>IF($A64="","",IF(OR($L64="Completed",$L64="Canceled"),"",IF($Q64="","Missing Due Date",IF(TODAY()&gt;$Q64,"Overdue",IF($Q64-TODAY()&lt;=3,"Due Soon","On Track")))))</f>
        <v/>
      </c>
      <c r="S64" s="16">
        <f>IF($A64="","",IF($L64&lt;&gt;"Completed","",IF(OR($N64="",$Q64=""),"Needs Review",IF($N64&lt;=$Q64,"On Time","Late"))))</f>
        <v/>
      </c>
      <c r="T64" s="16">
        <f>IF($A64="","",IF(OR($B64="",$N64=""),"",$N64-$B64))</f>
        <v/>
      </c>
      <c r="U64" s="16">
        <f>IF($A64="","",IF(OR($B64="",$L64="Completed",$L64="Canceled"),"",MAX(0,TODAY()-$B64)))</f>
        <v/>
      </c>
      <c r="V64" s="18">
        <f>IF($A64="","",TEXTJOIN(", ",TRUE,IF(COUNTIF($A$5:$A$204,$A64)&gt;1,"Duplicate Request ID",""),IF($B64="","Missing Date Received",""),IF($C64="","Missing Student Record Key",""),IF($D64="","Missing Requestor Role",""),IF($E64="","Missing Request Type",""),IF($F64="","Missing Requested Field",""),IF($G64="","Missing Change Summary",""),IF($H64="","Missing Supporting Information Response",""),IF(AND($L64&lt;&gt;"Submitted",$I64=""),"Missing Assignee",""),IF($J64="","Missing Priority",""),IF($L64="","Missing Status",""),IF(AND($L64="Completed",$N64=""),"Missing Completion Date",""),IF($O64="","Missing Last Updated Date","")))</f>
        <v/>
      </c>
    </row>
    <row r="65">
      <c r="A65" s="13" t="n"/>
      <c r="B65" s="25" t="n"/>
      <c r="C65" s="13" t="n"/>
      <c r="D65" s="13" t="n"/>
      <c r="E65" s="13" t="n"/>
      <c r="F65" s="13" t="n"/>
      <c r="G65" s="15" t="n"/>
      <c r="H65" s="13" t="n"/>
      <c r="I65" s="13" t="n"/>
      <c r="J65" s="13" t="n"/>
      <c r="K65" s="16">
        <f>IF($A65="","",IFERROR(VLOOKUP($J65,Lists!$J$5:$K$8,2,FALSE),""))</f>
        <v/>
      </c>
      <c r="L65" s="13" t="n"/>
      <c r="M65" s="25" t="n"/>
      <c r="N65" s="25" t="n"/>
      <c r="O65" s="25" t="n"/>
      <c r="P65" s="15" t="n"/>
      <c r="Q65" s="26">
        <f>IF(OR($A65="",$B65="",$K65=""),"",$B65+$K65)</f>
        <v/>
      </c>
      <c r="R65" s="16">
        <f>IF($A65="","",IF(OR($L65="Completed",$L65="Canceled"),"",IF($Q65="","Missing Due Date",IF(TODAY()&gt;$Q65,"Overdue",IF($Q65-TODAY()&lt;=3,"Due Soon","On Track")))))</f>
        <v/>
      </c>
      <c r="S65" s="16">
        <f>IF($A65="","",IF($L65&lt;&gt;"Completed","",IF(OR($N65="",$Q65=""),"Needs Review",IF($N65&lt;=$Q65,"On Time","Late"))))</f>
        <v/>
      </c>
      <c r="T65" s="16">
        <f>IF($A65="","",IF(OR($B65="",$N65=""),"",$N65-$B65))</f>
        <v/>
      </c>
      <c r="U65" s="16">
        <f>IF($A65="","",IF(OR($B65="",$L65="Completed",$L65="Canceled"),"",MAX(0,TODAY()-$B65)))</f>
        <v/>
      </c>
      <c r="V65" s="18">
        <f>IF($A65="","",TEXTJOIN(", ",TRUE,IF(COUNTIF($A$5:$A$204,$A65)&gt;1,"Duplicate Request ID",""),IF($B65="","Missing Date Received",""),IF($C65="","Missing Student Record Key",""),IF($D65="","Missing Requestor Role",""),IF($E65="","Missing Request Type",""),IF($F65="","Missing Requested Field",""),IF($G65="","Missing Change Summary",""),IF($H65="","Missing Supporting Information Response",""),IF(AND($L65&lt;&gt;"Submitted",$I65=""),"Missing Assignee",""),IF($J65="","Missing Priority",""),IF($L65="","Missing Status",""),IF(AND($L65="Completed",$N65=""),"Missing Completion Date",""),IF($O65="","Missing Last Updated Date","")))</f>
        <v/>
      </c>
    </row>
    <row r="66">
      <c r="A66" s="13" t="n"/>
      <c r="B66" s="25" t="n"/>
      <c r="C66" s="13" t="n"/>
      <c r="D66" s="13" t="n"/>
      <c r="E66" s="13" t="n"/>
      <c r="F66" s="13" t="n"/>
      <c r="G66" s="15" t="n"/>
      <c r="H66" s="13" t="n"/>
      <c r="I66" s="13" t="n"/>
      <c r="J66" s="13" t="n"/>
      <c r="K66" s="16">
        <f>IF($A66="","",IFERROR(VLOOKUP($J66,Lists!$J$5:$K$8,2,FALSE),""))</f>
        <v/>
      </c>
      <c r="L66" s="13" t="n"/>
      <c r="M66" s="25" t="n"/>
      <c r="N66" s="25" t="n"/>
      <c r="O66" s="25" t="n"/>
      <c r="P66" s="15" t="n"/>
      <c r="Q66" s="26">
        <f>IF(OR($A66="",$B66="",$K66=""),"",$B66+$K66)</f>
        <v/>
      </c>
      <c r="R66" s="16">
        <f>IF($A66="","",IF(OR($L66="Completed",$L66="Canceled"),"",IF($Q66="","Missing Due Date",IF(TODAY()&gt;$Q66,"Overdue",IF($Q66-TODAY()&lt;=3,"Due Soon","On Track")))))</f>
        <v/>
      </c>
      <c r="S66" s="16">
        <f>IF($A66="","",IF($L66&lt;&gt;"Completed","",IF(OR($N66="",$Q66=""),"Needs Review",IF($N66&lt;=$Q66,"On Time","Late"))))</f>
        <v/>
      </c>
      <c r="T66" s="16">
        <f>IF($A66="","",IF(OR($B66="",$N66=""),"",$N66-$B66))</f>
        <v/>
      </c>
      <c r="U66" s="16">
        <f>IF($A66="","",IF(OR($B66="",$L66="Completed",$L66="Canceled"),"",MAX(0,TODAY()-$B66)))</f>
        <v/>
      </c>
      <c r="V66" s="18">
        <f>IF($A66="","",TEXTJOIN(", ",TRUE,IF(COUNTIF($A$5:$A$204,$A66)&gt;1,"Duplicate Request ID",""),IF($B66="","Missing Date Received",""),IF($C66="","Missing Student Record Key",""),IF($D66="","Missing Requestor Role",""),IF($E66="","Missing Request Type",""),IF($F66="","Missing Requested Field",""),IF($G66="","Missing Change Summary",""),IF($H66="","Missing Supporting Information Response",""),IF(AND($L66&lt;&gt;"Submitted",$I66=""),"Missing Assignee",""),IF($J66="","Missing Priority",""),IF($L66="","Missing Status",""),IF(AND($L66="Completed",$N66=""),"Missing Completion Date",""),IF($O66="","Missing Last Updated Date","")))</f>
        <v/>
      </c>
    </row>
    <row r="67">
      <c r="A67" s="13" t="n"/>
      <c r="B67" s="25" t="n"/>
      <c r="C67" s="13" t="n"/>
      <c r="D67" s="13" t="n"/>
      <c r="E67" s="13" t="n"/>
      <c r="F67" s="13" t="n"/>
      <c r="G67" s="15" t="n"/>
      <c r="H67" s="13" t="n"/>
      <c r="I67" s="13" t="n"/>
      <c r="J67" s="13" t="n"/>
      <c r="K67" s="16">
        <f>IF($A67="","",IFERROR(VLOOKUP($J67,Lists!$J$5:$K$8,2,FALSE),""))</f>
        <v/>
      </c>
      <c r="L67" s="13" t="n"/>
      <c r="M67" s="25" t="n"/>
      <c r="N67" s="25" t="n"/>
      <c r="O67" s="25" t="n"/>
      <c r="P67" s="15" t="n"/>
      <c r="Q67" s="26">
        <f>IF(OR($A67="",$B67="",$K67=""),"",$B67+$K67)</f>
        <v/>
      </c>
      <c r="R67" s="16">
        <f>IF($A67="","",IF(OR($L67="Completed",$L67="Canceled"),"",IF($Q67="","Missing Due Date",IF(TODAY()&gt;$Q67,"Overdue",IF($Q67-TODAY()&lt;=3,"Due Soon","On Track")))))</f>
        <v/>
      </c>
      <c r="S67" s="16">
        <f>IF($A67="","",IF($L67&lt;&gt;"Completed","",IF(OR($N67="",$Q67=""),"Needs Review",IF($N67&lt;=$Q67,"On Time","Late"))))</f>
        <v/>
      </c>
      <c r="T67" s="16">
        <f>IF($A67="","",IF(OR($B67="",$N67=""),"",$N67-$B67))</f>
        <v/>
      </c>
      <c r="U67" s="16">
        <f>IF($A67="","",IF(OR($B67="",$L67="Completed",$L67="Canceled"),"",MAX(0,TODAY()-$B67)))</f>
        <v/>
      </c>
      <c r="V67" s="18">
        <f>IF($A67="","",TEXTJOIN(", ",TRUE,IF(COUNTIF($A$5:$A$204,$A67)&gt;1,"Duplicate Request ID",""),IF($B67="","Missing Date Received",""),IF($C67="","Missing Student Record Key",""),IF($D67="","Missing Requestor Role",""),IF($E67="","Missing Request Type",""),IF($F67="","Missing Requested Field",""),IF($G67="","Missing Change Summary",""),IF($H67="","Missing Supporting Information Response",""),IF(AND($L67&lt;&gt;"Submitted",$I67=""),"Missing Assignee",""),IF($J67="","Missing Priority",""),IF($L67="","Missing Status",""),IF(AND($L67="Completed",$N67=""),"Missing Completion Date",""),IF($O67="","Missing Last Updated Date","")))</f>
        <v/>
      </c>
    </row>
    <row r="68">
      <c r="A68" s="13" t="n"/>
      <c r="B68" s="25" t="n"/>
      <c r="C68" s="13" t="n"/>
      <c r="D68" s="13" t="n"/>
      <c r="E68" s="13" t="n"/>
      <c r="F68" s="13" t="n"/>
      <c r="G68" s="15" t="n"/>
      <c r="H68" s="13" t="n"/>
      <c r="I68" s="13" t="n"/>
      <c r="J68" s="13" t="n"/>
      <c r="K68" s="16">
        <f>IF($A68="","",IFERROR(VLOOKUP($J68,Lists!$J$5:$K$8,2,FALSE),""))</f>
        <v/>
      </c>
      <c r="L68" s="13" t="n"/>
      <c r="M68" s="25" t="n"/>
      <c r="N68" s="25" t="n"/>
      <c r="O68" s="25" t="n"/>
      <c r="P68" s="15" t="n"/>
      <c r="Q68" s="26">
        <f>IF(OR($A68="",$B68="",$K68=""),"",$B68+$K68)</f>
        <v/>
      </c>
      <c r="R68" s="16">
        <f>IF($A68="","",IF(OR($L68="Completed",$L68="Canceled"),"",IF($Q68="","Missing Due Date",IF(TODAY()&gt;$Q68,"Overdue",IF($Q68-TODAY()&lt;=3,"Due Soon","On Track")))))</f>
        <v/>
      </c>
      <c r="S68" s="16">
        <f>IF($A68="","",IF($L68&lt;&gt;"Completed","",IF(OR($N68="",$Q68=""),"Needs Review",IF($N68&lt;=$Q68,"On Time","Late"))))</f>
        <v/>
      </c>
      <c r="T68" s="16">
        <f>IF($A68="","",IF(OR($B68="",$N68=""),"",$N68-$B68))</f>
        <v/>
      </c>
      <c r="U68" s="16">
        <f>IF($A68="","",IF(OR($B68="",$L68="Completed",$L68="Canceled"),"",MAX(0,TODAY()-$B68)))</f>
        <v/>
      </c>
      <c r="V68" s="18">
        <f>IF($A68="","",TEXTJOIN(", ",TRUE,IF(COUNTIF($A$5:$A$204,$A68)&gt;1,"Duplicate Request ID",""),IF($B68="","Missing Date Received",""),IF($C68="","Missing Student Record Key",""),IF($D68="","Missing Requestor Role",""),IF($E68="","Missing Request Type",""),IF($F68="","Missing Requested Field",""),IF($G68="","Missing Change Summary",""),IF($H68="","Missing Supporting Information Response",""),IF(AND($L68&lt;&gt;"Submitted",$I68=""),"Missing Assignee",""),IF($J68="","Missing Priority",""),IF($L68="","Missing Status",""),IF(AND($L68="Completed",$N68=""),"Missing Completion Date",""),IF($O68="","Missing Last Updated Date","")))</f>
        <v/>
      </c>
    </row>
    <row r="69">
      <c r="A69" s="13" t="n"/>
      <c r="B69" s="25" t="n"/>
      <c r="C69" s="13" t="n"/>
      <c r="D69" s="13" t="n"/>
      <c r="E69" s="13" t="n"/>
      <c r="F69" s="13" t="n"/>
      <c r="G69" s="15" t="n"/>
      <c r="H69" s="13" t="n"/>
      <c r="I69" s="13" t="n"/>
      <c r="J69" s="13" t="n"/>
      <c r="K69" s="16">
        <f>IF($A69="","",IFERROR(VLOOKUP($J69,Lists!$J$5:$K$8,2,FALSE),""))</f>
        <v/>
      </c>
      <c r="L69" s="13" t="n"/>
      <c r="M69" s="25" t="n"/>
      <c r="N69" s="25" t="n"/>
      <c r="O69" s="25" t="n"/>
      <c r="P69" s="15" t="n"/>
      <c r="Q69" s="26">
        <f>IF(OR($A69="",$B69="",$K69=""),"",$B69+$K69)</f>
        <v/>
      </c>
      <c r="R69" s="16">
        <f>IF($A69="","",IF(OR($L69="Completed",$L69="Canceled"),"",IF($Q69="","Missing Due Date",IF(TODAY()&gt;$Q69,"Overdue",IF($Q69-TODAY()&lt;=3,"Due Soon","On Track")))))</f>
        <v/>
      </c>
      <c r="S69" s="16">
        <f>IF($A69="","",IF($L69&lt;&gt;"Completed","",IF(OR($N69="",$Q69=""),"Needs Review",IF($N69&lt;=$Q69,"On Time","Late"))))</f>
        <v/>
      </c>
      <c r="T69" s="16">
        <f>IF($A69="","",IF(OR($B69="",$N69=""),"",$N69-$B69))</f>
        <v/>
      </c>
      <c r="U69" s="16">
        <f>IF($A69="","",IF(OR($B69="",$L69="Completed",$L69="Canceled"),"",MAX(0,TODAY()-$B69)))</f>
        <v/>
      </c>
      <c r="V69" s="18">
        <f>IF($A69="","",TEXTJOIN(", ",TRUE,IF(COUNTIF($A$5:$A$204,$A69)&gt;1,"Duplicate Request ID",""),IF($B69="","Missing Date Received",""),IF($C69="","Missing Student Record Key",""),IF($D69="","Missing Requestor Role",""),IF($E69="","Missing Request Type",""),IF($F69="","Missing Requested Field",""),IF($G69="","Missing Change Summary",""),IF($H69="","Missing Supporting Information Response",""),IF(AND($L69&lt;&gt;"Submitted",$I69=""),"Missing Assignee",""),IF($J69="","Missing Priority",""),IF($L69="","Missing Status",""),IF(AND($L69="Completed",$N69=""),"Missing Completion Date",""),IF($O69="","Missing Last Updated Date","")))</f>
        <v/>
      </c>
    </row>
    <row r="70">
      <c r="A70" s="13" t="n"/>
      <c r="B70" s="25" t="n"/>
      <c r="C70" s="13" t="n"/>
      <c r="D70" s="13" t="n"/>
      <c r="E70" s="13" t="n"/>
      <c r="F70" s="13" t="n"/>
      <c r="G70" s="15" t="n"/>
      <c r="H70" s="13" t="n"/>
      <c r="I70" s="13" t="n"/>
      <c r="J70" s="13" t="n"/>
      <c r="K70" s="16">
        <f>IF($A70="","",IFERROR(VLOOKUP($J70,Lists!$J$5:$K$8,2,FALSE),""))</f>
        <v/>
      </c>
      <c r="L70" s="13" t="n"/>
      <c r="M70" s="25" t="n"/>
      <c r="N70" s="25" t="n"/>
      <c r="O70" s="25" t="n"/>
      <c r="P70" s="15" t="n"/>
      <c r="Q70" s="26">
        <f>IF(OR($A70="",$B70="",$K70=""),"",$B70+$K70)</f>
        <v/>
      </c>
      <c r="R70" s="16">
        <f>IF($A70="","",IF(OR($L70="Completed",$L70="Canceled"),"",IF($Q70="","Missing Due Date",IF(TODAY()&gt;$Q70,"Overdue",IF($Q70-TODAY()&lt;=3,"Due Soon","On Track")))))</f>
        <v/>
      </c>
      <c r="S70" s="16">
        <f>IF($A70="","",IF($L70&lt;&gt;"Completed","",IF(OR($N70="",$Q70=""),"Needs Review",IF($N70&lt;=$Q70,"On Time","Late"))))</f>
        <v/>
      </c>
      <c r="T70" s="16">
        <f>IF($A70="","",IF(OR($B70="",$N70=""),"",$N70-$B70))</f>
        <v/>
      </c>
      <c r="U70" s="16">
        <f>IF($A70="","",IF(OR($B70="",$L70="Completed",$L70="Canceled"),"",MAX(0,TODAY()-$B70)))</f>
        <v/>
      </c>
      <c r="V70" s="18">
        <f>IF($A70="","",TEXTJOIN(", ",TRUE,IF(COUNTIF($A$5:$A$204,$A70)&gt;1,"Duplicate Request ID",""),IF($B70="","Missing Date Received",""),IF($C70="","Missing Student Record Key",""),IF($D70="","Missing Requestor Role",""),IF($E70="","Missing Request Type",""),IF($F70="","Missing Requested Field",""),IF($G70="","Missing Change Summary",""),IF($H70="","Missing Supporting Information Response",""),IF(AND($L70&lt;&gt;"Submitted",$I70=""),"Missing Assignee",""),IF($J70="","Missing Priority",""),IF($L70="","Missing Status",""),IF(AND($L70="Completed",$N70=""),"Missing Completion Date",""),IF($O70="","Missing Last Updated Date","")))</f>
        <v/>
      </c>
    </row>
    <row r="71">
      <c r="A71" s="13" t="n"/>
      <c r="B71" s="25" t="n"/>
      <c r="C71" s="13" t="n"/>
      <c r="D71" s="13" t="n"/>
      <c r="E71" s="13" t="n"/>
      <c r="F71" s="13" t="n"/>
      <c r="G71" s="15" t="n"/>
      <c r="H71" s="13" t="n"/>
      <c r="I71" s="13" t="n"/>
      <c r="J71" s="13" t="n"/>
      <c r="K71" s="16">
        <f>IF($A71="","",IFERROR(VLOOKUP($J71,Lists!$J$5:$K$8,2,FALSE),""))</f>
        <v/>
      </c>
      <c r="L71" s="13" t="n"/>
      <c r="M71" s="25" t="n"/>
      <c r="N71" s="25" t="n"/>
      <c r="O71" s="25" t="n"/>
      <c r="P71" s="15" t="n"/>
      <c r="Q71" s="26">
        <f>IF(OR($A71="",$B71="",$K71=""),"",$B71+$K71)</f>
        <v/>
      </c>
      <c r="R71" s="16">
        <f>IF($A71="","",IF(OR($L71="Completed",$L71="Canceled"),"",IF($Q71="","Missing Due Date",IF(TODAY()&gt;$Q71,"Overdue",IF($Q71-TODAY()&lt;=3,"Due Soon","On Track")))))</f>
        <v/>
      </c>
      <c r="S71" s="16">
        <f>IF($A71="","",IF($L71&lt;&gt;"Completed","",IF(OR($N71="",$Q71=""),"Needs Review",IF($N71&lt;=$Q71,"On Time","Late"))))</f>
        <v/>
      </c>
      <c r="T71" s="16">
        <f>IF($A71="","",IF(OR($B71="",$N71=""),"",$N71-$B71))</f>
        <v/>
      </c>
      <c r="U71" s="16">
        <f>IF($A71="","",IF(OR($B71="",$L71="Completed",$L71="Canceled"),"",MAX(0,TODAY()-$B71)))</f>
        <v/>
      </c>
      <c r="V71" s="18">
        <f>IF($A71="","",TEXTJOIN(", ",TRUE,IF(COUNTIF($A$5:$A$204,$A71)&gt;1,"Duplicate Request ID",""),IF($B71="","Missing Date Received",""),IF($C71="","Missing Student Record Key",""),IF($D71="","Missing Requestor Role",""),IF($E71="","Missing Request Type",""),IF($F71="","Missing Requested Field",""),IF($G71="","Missing Change Summary",""),IF($H71="","Missing Supporting Information Response",""),IF(AND($L71&lt;&gt;"Submitted",$I71=""),"Missing Assignee",""),IF($J71="","Missing Priority",""),IF($L71="","Missing Status",""),IF(AND($L71="Completed",$N71=""),"Missing Completion Date",""),IF($O71="","Missing Last Updated Date","")))</f>
        <v/>
      </c>
    </row>
    <row r="72">
      <c r="A72" s="13" t="n"/>
      <c r="B72" s="25" t="n"/>
      <c r="C72" s="13" t="n"/>
      <c r="D72" s="13" t="n"/>
      <c r="E72" s="13" t="n"/>
      <c r="F72" s="13" t="n"/>
      <c r="G72" s="15" t="n"/>
      <c r="H72" s="13" t="n"/>
      <c r="I72" s="13" t="n"/>
      <c r="J72" s="13" t="n"/>
      <c r="K72" s="16">
        <f>IF($A72="","",IFERROR(VLOOKUP($J72,Lists!$J$5:$K$8,2,FALSE),""))</f>
        <v/>
      </c>
      <c r="L72" s="13" t="n"/>
      <c r="M72" s="25" t="n"/>
      <c r="N72" s="25" t="n"/>
      <c r="O72" s="25" t="n"/>
      <c r="P72" s="15" t="n"/>
      <c r="Q72" s="26">
        <f>IF(OR($A72="",$B72="",$K72=""),"",$B72+$K72)</f>
        <v/>
      </c>
      <c r="R72" s="16">
        <f>IF($A72="","",IF(OR($L72="Completed",$L72="Canceled"),"",IF($Q72="","Missing Due Date",IF(TODAY()&gt;$Q72,"Overdue",IF($Q72-TODAY()&lt;=3,"Due Soon","On Track")))))</f>
        <v/>
      </c>
      <c r="S72" s="16">
        <f>IF($A72="","",IF($L72&lt;&gt;"Completed","",IF(OR($N72="",$Q72=""),"Needs Review",IF($N72&lt;=$Q72,"On Time","Late"))))</f>
        <v/>
      </c>
      <c r="T72" s="16">
        <f>IF($A72="","",IF(OR($B72="",$N72=""),"",$N72-$B72))</f>
        <v/>
      </c>
      <c r="U72" s="16">
        <f>IF($A72="","",IF(OR($B72="",$L72="Completed",$L72="Canceled"),"",MAX(0,TODAY()-$B72)))</f>
        <v/>
      </c>
      <c r="V72" s="18">
        <f>IF($A72="","",TEXTJOIN(", ",TRUE,IF(COUNTIF($A$5:$A$204,$A72)&gt;1,"Duplicate Request ID",""),IF($B72="","Missing Date Received",""),IF($C72="","Missing Student Record Key",""),IF($D72="","Missing Requestor Role",""),IF($E72="","Missing Request Type",""),IF($F72="","Missing Requested Field",""),IF($G72="","Missing Change Summary",""),IF($H72="","Missing Supporting Information Response",""),IF(AND($L72&lt;&gt;"Submitted",$I72=""),"Missing Assignee",""),IF($J72="","Missing Priority",""),IF($L72="","Missing Status",""),IF(AND($L72="Completed",$N72=""),"Missing Completion Date",""),IF($O72="","Missing Last Updated Date","")))</f>
        <v/>
      </c>
    </row>
    <row r="73">
      <c r="A73" s="13" t="n"/>
      <c r="B73" s="25" t="n"/>
      <c r="C73" s="13" t="n"/>
      <c r="D73" s="13" t="n"/>
      <c r="E73" s="13" t="n"/>
      <c r="F73" s="13" t="n"/>
      <c r="G73" s="15" t="n"/>
      <c r="H73" s="13" t="n"/>
      <c r="I73" s="13" t="n"/>
      <c r="J73" s="13" t="n"/>
      <c r="K73" s="16">
        <f>IF($A73="","",IFERROR(VLOOKUP($J73,Lists!$J$5:$K$8,2,FALSE),""))</f>
        <v/>
      </c>
      <c r="L73" s="13" t="n"/>
      <c r="M73" s="25" t="n"/>
      <c r="N73" s="25" t="n"/>
      <c r="O73" s="25" t="n"/>
      <c r="P73" s="15" t="n"/>
      <c r="Q73" s="26">
        <f>IF(OR($A73="",$B73="",$K73=""),"",$B73+$K73)</f>
        <v/>
      </c>
      <c r="R73" s="16">
        <f>IF($A73="","",IF(OR($L73="Completed",$L73="Canceled"),"",IF($Q73="","Missing Due Date",IF(TODAY()&gt;$Q73,"Overdue",IF($Q73-TODAY()&lt;=3,"Due Soon","On Track")))))</f>
        <v/>
      </c>
      <c r="S73" s="16">
        <f>IF($A73="","",IF($L73&lt;&gt;"Completed","",IF(OR($N73="",$Q73=""),"Needs Review",IF($N73&lt;=$Q73,"On Time","Late"))))</f>
        <v/>
      </c>
      <c r="T73" s="16">
        <f>IF($A73="","",IF(OR($B73="",$N73=""),"",$N73-$B73))</f>
        <v/>
      </c>
      <c r="U73" s="16">
        <f>IF($A73="","",IF(OR($B73="",$L73="Completed",$L73="Canceled"),"",MAX(0,TODAY()-$B73)))</f>
        <v/>
      </c>
      <c r="V73" s="18">
        <f>IF($A73="","",TEXTJOIN(", ",TRUE,IF(COUNTIF($A$5:$A$204,$A73)&gt;1,"Duplicate Request ID",""),IF($B73="","Missing Date Received",""),IF($C73="","Missing Student Record Key",""),IF($D73="","Missing Requestor Role",""),IF($E73="","Missing Request Type",""),IF($F73="","Missing Requested Field",""),IF($G73="","Missing Change Summary",""),IF($H73="","Missing Supporting Information Response",""),IF(AND($L73&lt;&gt;"Submitted",$I73=""),"Missing Assignee",""),IF($J73="","Missing Priority",""),IF($L73="","Missing Status",""),IF(AND($L73="Completed",$N73=""),"Missing Completion Date",""),IF($O73="","Missing Last Updated Date","")))</f>
        <v/>
      </c>
    </row>
    <row r="74">
      <c r="A74" s="13" t="n"/>
      <c r="B74" s="25" t="n"/>
      <c r="C74" s="13" t="n"/>
      <c r="D74" s="13" t="n"/>
      <c r="E74" s="13" t="n"/>
      <c r="F74" s="13" t="n"/>
      <c r="G74" s="15" t="n"/>
      <c r="H74" s="13" t="n"/>
      <c r="I74" s="13" t="n"/>
      <c r="J74" s="13" t="n"/>
      <c r="K74" s="16">
        <f>IF($A74="","",IFERROR(VLOOKUP($J74,Lists!$J$5:$K$8,2,FALSE),""))</f>
        <v/>
      </c>
      <c r="L74" s="13" t="n"/>
      <c r="M74" s="25" t="n"/>
      <c r="N74" s="25" t="n"/>
      <c r="O74" s="25" t="n"/>
      <c r="P74" s="15" t="n"/>
      <c r="Q74" s="26">
        <f>IF(OR($A74="",$B74="",$K74=""),"",$B74+$K74)</f>
        <v/>
      </c>
      <c r="R74" s="16">
        <f>IF($A74="","",IF(OR($L74="Completed",$L74="Canceled"),"",IF($Q74="","Missing Due Date",IF(TODAY()&gt;$Q74,"Overdue",IF($Q74-TODAY()&lt;=3,"Due Soon","On Track")))))</f>
        <v/>
      </c>
      <c r="S74" s="16">
        <f>IF($A74="","",IF($L74&lt;&gt;"Completed","",IF(OR($N74="",$Q74=""),"Needs Review",IF($N74&lt;=$Q74,"On Time","Late"))))</f>
        <v/>
      </c>
      <c r="T74" s="16">
        <f>IF($A74="","",IF(OR($B74="",$N74=""),"",$N74-$B74))</f>
        <v/>
      </c>
      <c r="U74" s="16">
        <f>IF($A74="","",IF(OR($B74="",$L74="Completed",$L74="Canceled"),"",MAX(0,TODAY()-$B74)))</f>
        <v/>
      </c>
      <c r="V74" s="18">
        <f>IF($A74="","",TEXTJOIN(", ",TRUE,IF(COUNTIF($A$5:$A$204,$A74)&gt;1,"Duplicate Request ID",""),IF($B74="","Missing Date Received",""),IF($C74="","Missing Student Record Key",""),IF($D74="","Missing Requestor Role",""),IF($E74="","Missing Request Type",""),IF($F74="","Missing Requested Field",""),IF($G74="","Missing Change Summary",""),IF($H74="","Missing Supporting Information Response",""),IF(AND($L74&lt;&gt;"Submitted",$I74=""),"Missing Assignee",""),IF($J74="","Missing Priority",""),IF($L74="","Missing Status",""),IF(AND($L74="Completed",$N74=""),"Missing Completion Date",""),IF($O74="","Missing Last Updated Date","")))</f>
        <v/>
      </c>
    </row>
    <row r="75">
      <c r="A75" s="13" t="n"/>
      <c r="B75" s="25" t="n"/>
      <c r="C75" s="13" t="n"/>
      <c r="D75" s="13" t="n"/>
      <c r="E75" s="13" t="n"/>
      <c r="F75" s="13" t="n"/>
      <c r="G75" s="15" t="n"/>
      <c r="H75" s="13" t="n"/>
      <c r="I75" s="13" t="n"/>
      <c r="J75" s="13" t="n"/>
      <c r="K75" s="16">
        <f>IF($A75="","",IFERROR(VLOOKUP($J75,Lists!$J$5:$K$8,2,FALSE),""))</f>
        <v/>
      </c>
      <c r="L75" s="13" t="n"/>
      <c r="M75" s="25" t="n"/>
      <c r="N75" s="25" t="n"/>
      <c r="O75" s="25" t="n"/>
      <c r="P75" s="15" t="n"/>
      <c r="Q75" s="26">
        <f>IF(OR($A75="",$B75="",$K75=""),"",$B75+$K75)</f>
        <v/>
      </c>
      <c r="R75" s="16">
        <f>IF($A75="","",IF(OR($L75="Completed",$L75="Canceled"),"",IF($Q75="","Missing Due Date",IF(TODAY()&gt;$Q75,"Overdue",IF($Q75-TODAY()&lt;=3,"Due Soon","On Track")))))</f>
        <v/>
      </c>
      <c r="S75" s="16">
        <f>IF($A75="","",IF($L75&lt;&gt;"Completed","",IF(OR($N75="",$Q75=""),"Needs Review",IF($N75&lt;=$Q75,"On Time","Late"))))</f>
        <v/>
      </c>
      <c r="T75" s="16">
        <f>IF($A75="","",IF(OR($B75="",$N75=""),"",$N75-$B75))</f>
        <v/>
      </c>
      <c r="U75" s="16">
        <f>IF($A75="","",IF(OR($B75="",$L75="Completed",$L75="Canceled"),"",MAX(0,TODAY()-$B75)))</f>
        <v/>
      </c>
      <c r="V75" s="18">
        <f>IF($A75="","",TEXTJOIN(", ",TRUE,IF(COUNTIF($A$5:$A$204,$A75)&gt;1,"Duplicate Request ID",""),IF($B75="","Missing Date Received",""),IF($C75="","Missing Student Record Key",""),IF($D75="","Missing Requestor Role",""),IF($E75="","Missing Request Type",""),IF($F75="","Missing Requested Field",""),IF($G75="","Missing Change Summary",""),IF($H75="","Missing Supporting Information Response",""),IF(AND($L75&lt;&gt;"Submitted",$I75=""),"Missing Assignee",""),IF($J75="","Missing Priority",""),IF($L75="","Missing Status",""),IF(AND($L75="Completed",$N75=""),"Missing Completion Date",""),IF($O75="","Missing Last Updated Date","")))</f>
        <v/>
      </c>
    </row>
    <row r="76">
      <c r="A76" s="13" t="n"/>
      <c r="B76" s="25" t="n"/>
      <c r="C76" s="13" t="n"/>
      <c r="D76" s="13" t="n"/>
      <c r="E76" s="13" t="n"/>
      <c r="F76" s="13" t="n"/>
      <c r="G76" s="15" t="n"/>
      <c r="H76" s="13" t="n"/>
      <c r="I76" s="13" t="n"/>
      <c r="J76" s="13" t="n"/>
      <c r="K76" s="16">
        <f>IF($A76="","",IFERROR(VLOOKUP($J76,Lists!$J$5:$K$8,2,FALSE),""))</f>
        <v/>
      </c>
      <c r="L76" s="13" t="n"/>
      <c r="M76" s="25" t="n"/>
      <c r="N76" s="25" t="n"/>
      <c r="O76" s="25" t="n"/>
      <c r="P76" s="15" t="n"/>
      <c r="Q76" s="26">
        <f>IF(OR($A76="",$B76="",$K76=""),"",$B76+$K76)</f>
        <v/>
      </c>
      <c r="R76" s="16">
        <f>IF($A76="","",IF(OR($L76="Completed",$L76="Canceled"),"",IF($Q76="","Missing Due Date",IF(TODAY()&gt;$Q76,"Overdue",IF($Q76-TODAY()&lt;=3,"Due Soon","On Track")))))</f>
        <v/>
      </c>
      <c r="S76" s="16">
        <f>IF($A76="","",IF($L76&lt;&gt;"Completed","",IF(OR($N76="",$Q76=""),"Needs Review",IF($N76&lt;=$Q76,"On Time","Late"))))</f>
        <v/>
      </c>
      <c r="T76" s="16">
        <f>IF($A76="","",IF(OR($B76="",$N76=""),"",$N76-$B76))</f>
        <v/>
      </c>
      <c r="U76" s="16">
        <f>IF($A76="","",IF(OR($B76="",$L76="Completed",$L76="Canceled"),"",MAX(0,TODAY()-$B76)))</f>
        <v/>
      </c>
      <c r="V76" s="18">
        <f>IF($A76="","",TEXTJOIN(", ",TRUE,IF(COUNTIF($A$5:$A$204,$A76)&gt;1,"Duplicate Request ID",""),IF($B76="","Missing Date Received",""),IF($C76="","Missing Student Record Key",""),IF($D76="","Missing Requestor Role",""),IF($E76="","Missing Request Type",""),IF($F76="","Missing Requested Field",""),IF($G76="","Missing Change Summary",""),IF($H76="","Missing Supporting Information Response",""),IF(AND($L76&lt;&gt;"Submitted",$I76=""),"Missing Assignee",""),IF($J76="","Missing Priority",""),IF($L76="","Missing Status",""),IF(AND($L76="Completed",$N76=""),"Missing Completion Date",""),IF($O76="","Missing Last Updated Date","")))</f>
        <v/>
      </c>
    </row>
    <row r="77">
      <c r="A77" s="13" t="n"/>
      <c r="B77" s="25" t="n"/>
      <c r="C77" s="13" t="n"/>
      <c r="D77" s="13" t="n"/>
      <c r="E77" s="13" t="n"/>
      <c r="F77" s="13" t="n"/>
      <c r="G77" s="15" t="n"/>
      <c r="H77" s="13" t="n"/>
      <c r="I77" s="13" t="n"/>
      <c r="J77" s="13" t="n"/>
      <c r="K77" s="16">
        <f>IF($A77="","",IFERROR(VLOOKUP($J77,Lists!$J$5:$K$8,2,FALSE),""))</f>
        <v/>
      </c>
      <c r="L77" s="13" t="n"/>
      <c r="M77" s="25" t="n"/>
      <c r="N77" s="25" t="n"/>
      <c r="O77" s="25" t="n"/>
      <c r="P77" s="15" t="n"/>
      <c r="Q77" s="26">
        <f>IF(OR($A77="",$B77="",$K77=""),"",$B77+$K77)</f>
        <v/>
      </c>
      <c r="R77" s="16">
        <f>IF($A77="","",IF(OR($L77="Completed",$L77="Canceled"),"",IF($Q77="","Missing Due Date",IF(TODAY()&gt;$Q77,"Overdue",IF($Q77-TODAY()&lt;=3,"Due Soon","On Track")))))</f>
        <v/>
      </c>
      <c r="S77" s="16">
        <f>IF($A77="","",IF($L77&lt;&gt;"Completed","",IF(OR($N77="",$Q77=""),"Needs Review",IF($N77&lt;=$Q77,"On Time","Late"))))</f>
        <v/>
      </c>
      <c r="T77" s="16">
        <f>IF($A77="","",IF(OR($B77="",$N77=""),"",$N77-$B77))</f>
        <v/>
      </c>
      <c r="U77" s="16">
        <f>IF($A77="","",IF(OR($B77="",$L77="Completed",$L77="Canceled"),"",MAX(0,TODAY()-$B77)))</f>
        <v/>
      </c>
      <c r="V77" s="18">
        <f>IF($A77="","",TEXTJOIN(", ",TRUE,IF(COUNTIF($A$5:$A$204,$A77)&gt;1,"Duplicate Request ID",""),IF($B77="","Missing Date Received",""),IF($C77="","Missing Student Record Key",""),IF($D77="","Missing Requestor Role",""),IF($E77="","Missing Request Type",""),IF($F77="","Missing Requested Field",""),IF($G77="","Missing Change Summary",""),IF($H77="","Missing Supporting Information Response",""),IF(AND($L77&lt;&gt;"Submitted",$I77=""),"Missing Assignee",""),IF($J77="","Missing Priority",""),IF($L77="","Missing Status",""),IF(AND($L77="Completed",$N77=""),"Missing Completion Date",""),IF($O77="","Missing Last Updated Date","")))</f>
        <v/>
      </c>
    </row>
    <row r="78">
      <c r="A78" s="13" t="n"/>
      <c r="B78" s="25" t="n"/>
      <c r="C78" s="13" t="n"/>
      <c r="D78" s="13" t="n"/>
      <c r="E78" s="13" t="n"/>
      <c r="F78" s="13" t="n"/>
      <c r="G78" s="15" t="n"/>
      <c r="H78" s="13" t="n"/>
      <c r="I78" s="13" t="n"/>
      <c r="J78" s="13" t="n"/>
      <c r="K78" s="16">
        <f>IF($A78="","",IFERROR(VLOOKUP($J78,Lists!$J$5:$K$8,2,FALSE),""))</f>
        <v/>
      </c>
      <c r="L78" s="13" t="n"/>
      <c r="M78" s="25" t="n"/>
      <c r="N78" s="25" t="n"/>
      <c r="O78" s="25" t="n"/>
      <c r="P78" s="15" t="n"/>
      <c r="Q78" s="26">
        <f>IF(OR($A78="",$B78="",$K78=""),"",$B78+$K78)</f>
        <v/>
      </c>
      <c r="R78" s="16">
        <f>IF($A78="","",IF(OR($L78="Completed",$L78="Canceled"),"",IF($Q78="","Missing Due Date",IF(TODAY()&gt;$Q78,"Overdue",IF($Q78-TODAY()&lt;=3,"Due Soon","On Track")))))</f>
        <v/>
      </c>
      <c r="S78" s="16">
        <f>IF($A78="","",IF($L78&lt;&gt;"Completed","",IF(OR($N78="",$Q78=""),"Needs Review",IF($N78&lt;=$Q78,"On Time","Late"))))</f>
        <v/>
      </c>
      <c r="T78" s="16">
        <f>IF($A78="","",IF(OR($B78="",$N78=""),"",$N78-$B78))</f>
        <v/>
      </c>
      <c r="U78" s="16">
        <f>IF($A78="","",IF(OR($B78="",$L78="Completed",$L78="Canceled"),"",MAX(0,TODAY()-$B78)))</f>
        <v/>
      </c>
      <c r="V78" s="18">
        <f>IF($A78="","",TEXTJOIN(", ",TRUE,IF(COUNTIF($A$5:$A$204,$A78)&gt;1,"Duplicate Request ID",""),IF($B78="","Missing Date Received",""),IF($C78="","Missing Student Record Key",""),IF($D78="","Missing Requestor Role",""),IF($E78="","Missing Request Type",""),IF($F78="","Missing Requested Field",""),IF($G78="","Missing Change Summary",""),IF($H78="","Missing Supporting Information Response",""),IF(AND($L78&lt;&gt;"Submitted",$I78=""),"Missing Assignee",""),IF($J78="","Missing Priority",""),IF($L78="","Missing Status",""),IF(AND($L78="Completed",$N78=""),"Missing Completion Date",""),IF($O78="","Missing Last Updated Date","")))</f>
        <v/>
      </c>
    </row>
    <row r="79">
      <c r="A79" s="13" t="n"/>
      <c r="B79" s="25" t="n"/>
      <c r="C79" s="13" t="n"/>
      <c r="D79" s="13" t="n"/>
      <c r="E79" s="13" t="n"/>
      <c r="F79" s="13" t="n"/>
      <c r="G79" s="15" t="n"/>
      <c r="H79" s="13" t="n"/>
      <c r="I79" s="13" t="n"/>
      <c r="J79" s="13" t="n"/>
      <c r="K79" s="16">
        <f>IF($A79="","",IFERROR(VLOOKUP($J79,Lists!$J$5:$K$8,2,FALSE),""))</f>
        <v/>
      </c>
      <c r="L79" s="13" t="n"/>
      <c r="M79" s="25" t="n"/>
      <c r="N79" s="25" t="n"/>
      <c r="O79" s="25" t="n"/>
      <c r="P79" s="15" t="n"/>
      <c r="Q79" s="26">
        <f>IF(OR($A79="",$B79="",$K79=""),"",$B79+$K79)</f>
        <v/>
      </c>
      <c r="R79" s="16">
        <f>IF($A79="","",IF(OR($L79="Completed",$L79="Canceled"),"",IF($Q79="","Missing Due Date",IF(TODAY()&gt;$Q79,"Overdue",IF($Q79-TODAY()&lt;=3,"Due Soon","On Track")))))</f>
        <v/>
      </c>
      <c r="S79" s="16">
        <f>IF($A79="","",IF($L79&lt;&gt;"Completed","",IF(OR($N79="",$Q79=""),"Needs Review",IF($N79&lt;=$Q79,"On Time","Late"))))</f>
        <v/>
      </c>
      <c r="T79" s="16">
        <f>IF($A79="","",IF(OR($B79="",$N79=""),"",$N79-$B79))</f>
        <v/>
      </c>
      <c r="U79" s="16">
        <f>IF($A79="","",IF(OR($B79="",$L79="Completed",$L79="Canceled"),"",MAX(0,TODAY()-$B79)))</f>
        <v/>
      </c>
      <c r="V79" s="18">
        <f>IF($A79="","",TEXTJOIN(", ",TRUE,IF(COUNTIF($A$5:$A$204,$A79)&gt;1,"Duplicate Request ID",""),IF($B79="","Missing Date Received",""),IF($C79="","Missing Student Record Key",""),IF($D79="","Missing Requestor Role",""),IF($E79="","Missing Request Type",""),IF($F79="","Missing Requested Field",""),IF($G79="","Missing Change Summary",""),IF($H79="","Missing Supporting Information Response",""),IF(AND($L79&lt;&gt;"Submitted",$I79=""),"Missing Assignee",""),IF($J79="","Missing Priority",""),IF($L79="","Missing Status",""),IF(AND($L79="Completed",$N79=""),"Missing Completion Date",""),IF($O79="","Missing Last Updated Date","")))</f>
        <v/>
      </c>
    </row>
    <row r="80">
      <c r="A80" s="13" t="n"/>
      <c r="B80" s="25" t="n"/>
      <c r="C80" s="13" t="n"/>
      <c r="D80" s="13" t="n"/>
      <c r="E80" s="13" t="n"/>
      <c r="F80" s="13" t="n"/>
      <c r="G80" s="15" t="n"/>
      <c r="H80" s="13" t="n"/>
      <c r="I80" s="13" t="n"/>
      <c r="J80" s="13" t="n"/>
      <c r="K80" s="16">
        <f>IF($A80="","",IFERROR(VLOOKUP($J80,Lists!$J$5:$K$8,2,FALSE),""))</f>
        <v/>
      </c>
      <c r="L80" s="13" t="n"/>
      <c r="M80" s="25" t="n"/>
      <c r="N80" s="25" t="n"/>
      <c r="O80" s="25" t="n"/>
      <c r="P80" s="15" t="n"/>
      <c r="Q80" s="26">
        <f>IF(OR($A80="",$B80="",$K80=""),"",$B80+$K80)</f>
        <v/>
      </c>
      <c r="R80" s="16">
        <f>IF($A80="","",IF(OR($L80="Completed",$L80="Canceled"),"",IF($Q80="","Missing Due Date",IF(TODAY()&gt;$Q80,"Overdue",IF($Q80-TODAY()&lt;=3,"Due Soon","On Track")))))</f>
        <v/>
      </c>
      <c r="S80" s="16">
        <f>IF($A80="","",IF($L80&lt;&gt;"Completed","",IF(OR($N80="",$Q80=""),"Needs Review",IF($N80&lt;=$Q80,"On Time","Late"))))</f>
        <v/>
      </c>
      <c r="T80" s="16">
        <f>IF($A80="","",IF(OR($B80="",$N80=""),"",$N80-$B80))</f>
        <v/>
      </c>
      <c r="U80" s="16">
        <f>IF($A80="","",IF(OR($B80="",$L80="Completed",$L80="Canceled"),"",MAX(0,TODAY()-$B80)))</f>
        <v/>
      </c>
      <c r="V80" s="18">
        <f>IF($A80="","",TEXTJOIN(", ",TRUE,IF(COUNTIF($A$5:$A$204,$A80)&gt;1,"Duplicate Request ID",""),IF($B80="","Missing Date Received",""),IF($C80="","Missing Student Record Key",""),IF($D80="","Missing Requestor Role",""),IF($E80="","Missing Request Type",""),IF($F80="","Missing Requested Field",""),IF($G80="","Missing Change Summary",""),IF($H80="","Missing Supporting Information Response",""),IF(AND($L80&lt;&gt;"Submitted",$I80=""),"Missing Assignee",""),IF($J80="","Missing Priority",""),IF($L80="","Missing Status",""),IF(AND($L80="Completed",$N80=""),"Missing Completion Date",""),IF($O80="","Missing Last Updated Date","")))</f>
        <v/>
      </c>
    </row>
    <row r="81">
      <c r="A81" s="13" t="n"/>
      <c r="B81" s="25" t="n"/>
      <c r="C81" s="13" t="n"/>
      <c r="D81" s="13" t="n"/>
      <c r="E81" s="13" t="n"/>
      <c r="F81" s="13" t="n"/>
      <c r="G81" s="15" t="n"/>
      <c r="H81" s="13" t="n"/>
      <c r="I81" s="13" t="n"/>
      <c r="J81" s="13" t="n"/>
      <c r="K81" s="16">
        <f>IF($A81="","",IFERROR(VLOOKUP($J81,Lists!$J$5:$K$8,2,FALSE),""))</f>
        <v/>
      </c>
      <c r="L81" s="13" t="n"/>
      <c r="M81" s="25" t="n"/>
      <c r="N81" s="25" t="n"/>
      <c r="O81" s="25" t="n"/>
      <c r="P81" s="15" t="n"/>
      <c r="Q81" s="26">
        <f>IF(OR($A81="",$B81="",$K81=""),"",$B81+$K81)</f>
        <v/>
      </c>
      <c r="R81" s="16">
        <f>IF($A81="","",IF(OR($L81="Completed",$L81="Canceled"),"",IF($Q81="","Missing Due Date",IF(TODAY()&gt;$Q81,"Overdue",IF($Q81-TODAY()&lt;=3,"Due Soon","On Track")))))</f>
        <v/>
      </c>
      <c r="S81" s="16">
        <f>IF($A81="","",IF($L81&lt;&gt;"Completed","",IF(OR($N81="",$Q81=""),"Needs Review",IF($N81&lt;=$Q81,"On Time","Late"))))</f>
        <v/>
      </c>
      <c r="T81" s="16">
        <f>IF($A81="","",IF(OR($B81="",$N81=""),"",$N81-$B81))</f>
        <v/>
      </c>
      <c r="U81" s="16">
        <f>IF($A81="","",IF(OR($B81="",$L81="Completed",$L81="Canceled"),"",MAX(0,TODAY()-$B81)))</f>
        <v/>
      </c>
      <c r="V81" s="18">
        <f>IF($A81="","",TEXTJOIN(", ",TRUE,IF(COUNTIF($A$5:$A$204,$A81)&gt;1,"Duplicate Request ID",""),IF($B81="","Missing Date Received",""),IF($C81="","Missing Student Record Key",""),IF($D81="","Missing Requestor Role",""),IF($E81="","Missing Request Type",""),IF($F81="","Missing Requested Field",""),IF($G81="","Missing Change Summary",""),IF($H81="","Missing Supporting Information Response",""),IF(AND($L81&lt;&gt;"Submitted",$I81=""),"Missing Assignee",""),IF($J81="","Missing Priority",""),IF($L81="","Missing Status",""),IF(AND($L81="Completed",$N81=""),"Missing Completion Date",""),IF($O81="","Missing Last Updated Date","")))</f>
        <v/>
      </c>
    </row>
    <row r="82">
      <c r="A82" s="13" t="n"/>
      <c r="B82" s="25" t="n"/>
      <c r="C82" s="13" t="n"/>
      <c r="D82" s="13" t="n"/>
      <c r="E82" s="13" t="n"/>
      <c r="F82" s="13" t="n"/>
      <c r="G82" s="15" t="n"/>
      <c r="H82" s="13" t="n"/>
      <c r="I82" s="13" t="n"/>
      <c r="J82" s="13" t="n"/>
      <c r="K82" s="16">
        <f>IF($A82="","",IFERROR(VLOOKUP($J82,Lists!$J$5:$K$8,2,FALSE),""))</f>
        <v/>
      </c>
      <c r="L82" s="13" t="n"/>
      <c r="M82" s="25" t="n"/>
      <c r="N82" s="25" t="n"/>
      <c r="O82" s="25" t="n"/>
      <c r="P82" s="15" t="n"/>
      <c r="Q82" s="26">
        <f>IF(OR($A82="",$B82="",$K82=""),"",$B82+$K82)</f>
        <v/>
      </c>
      <c r="R82" s="16">
        <f>IF($A82="","",IF(OR($L82="Completed",$L82="Canceled"),"",IF($Q82="","Missing Due Date",IF(TODAY()&gt;$Q82,"Overdue",IF($Q82-TODAY()&lt;=3,"Due Soon","On Track")))))</f>
        <v/>
      </c>
      <c r="S82" s="16">
        <f>IF($A82="","",IF($L82&lt;&gt;"Completed","",IF(OR($N82="",$Q82=""),"Needs Review",IF($N82&lt;=$Q82,"On Time","Late"))))</f>
        <v/>
      </c>
      <c r="T82" s="16">
        <f>IF($A82="","",IF(OR($B82="",$N82=""),"",$N82-$B82))</f>
        <v/>
      </c>
      <c r="U82" s="16">
        <f>IF($A82="","",IF(OR($B82="",$L82="Completed",$L82="Canceled"),"",MAX(0,TODAY()-$B82)))</f>
        <v/>
      </c>
      <c r="V82" s="18">
        <f>IF($A82="","",TEXTJOIN(", ",TRUE,IF(COUNTIF($A$5:$A$204,$A82)&gt;1,"Duplicate Request ID",""),IF($B82="","Missing Date Received",""),IF($C82="","Missing Student Record Key",""),IF($D82="","Missing Requestor Role",""),IF($E82="","Missing Request Type",""),IF($F82="","Missing Requested Field",""),IF($G82="","Missing Change Summary",""),IF($H82="","Missing Supporting Information Response",""),IF(AND($L82&lt;&gt;"Submitted",$I82=""),"Missing Assignee",""),IF($J82="","Missing Priority",""),IF($L82="","Missing Status",""),IF(AND($L82="Completed",$N82=""),"Missing Completion Date",""),IF($O82="","Missing Last Updated Date","")))</f>
        <v/>
      </c>
    </row>
    <row r="83">
      <c r="A83" s="13" t="n"/>
      <c r="B83" s="25" t="n"/>
      <c r="C83" s="13" t="n"/>
      <c r="D83" s="13" t="n"/>
      <c r="E83" s="13" t="n"/>
      <c r="F83" s="13" t="n"/>
      <c r="G83" s="15" t="n"/>
      <c r="H83" s="13" t="n"/>
      <c r="I83" s="13" t="n"/>
      <c r="J83" s="13" t="n"/>
      <c r="K83" s="16">
        <f>IF($A83="","",IFERROR(VLOOKUP($J83,Lists!$J$5:$K$8,2,FALSE),""))</f>
        <v/>
      </c>
      <c r="L83" s="13" t="n"/>
      <c r="M83" s="25" t="n"/>
      <c r="N83" s="25" t="n"/>
      <c r="O83" s="25" t="n"/>
      <c r="P83" s="15" t="n"/>
      <c r="Q83" s="26">
        <f>IF(OR($A83="",$B83="",$K83=""),"",$B83+$K83)</f>
        <v/>
      </c>
      <c r="R83" s="16">
        <f>IF($A83="","",IF(OR($L83="Completed",$L83="Canceled"),"",IF($Q83="","Missing Due Date",IF(TODAY()&gt;$Q83,"Overdue",IF($Q83-TODAY()&lt;=3,"Due Soon","On Track")))))</f>
        <v/>
      </c>
      <c r="S83" s="16">
        <f>IF($A83="","",IF($L83&lt;&gt;"Completed","",IF(OR($N83="",$Q83=""),"Needs Review",IF($N83&lt;=$Q83,"On Time","Late"))))</f>
        <v/>
      </c>
      <c r="T83" s="16">
        <f>IF($A83="","",IF(OR($B83="",$N83=""),"",$N83-$B83))</f>
        <v/>
      </c>
      <c r="U83" s="16">
        <f>IF($A83="","",IF(OR($B83="",$L83="Completed",$L83="Canceled"),"",MAX(0,TODAY()-$B83)))</f>
        <v/>
      </c>
      <c r="V83" s="18">
        <f>IF($A83="","",TEXTJOIN(", ",TRUE,IF(COUNTIF($A$5:$A$204,$A83)&gt;1,"Duplicate Request ID",""),IF($B83="","Missing Date Received",""),IF($C83="","Missing Student Record Key",""),IF($D83="","Missing Requestor Role",""),IF($E83="","Missing Request Type",""),IF($F83="","Missing Requested Field",""),IF($G83="","Missing Change Summary",""),IF($H83="","Missing Supporting Information Response",""),IF(AND($L83&lt;&gt;"Submitted",$I83=""),"Missing Assignee",""),IF($J83="","Missing Priority",""),IF($L83="","Missing Status",""),IF(AND($L83="Completed",$N83=""),"Missing Completion Date",""),IF($O83="","Missing Last Updated Date","")))</f>
        <v/>
      </c>
    </row>
    <row r="84">
      <c r="A84" s="13" t="n"/>
      <c r="B84" s="25" t="n"/>
      <c r="C84" s="13" t="n"/>
      <c r="D84" s="13" t="n"/>
      <c r="E84" s="13" t="n"/>
      <c r="F84" s="13" t="n"/>
      <c r="G84" s="15" t="n"/>
      <c r="H84" s="13" t="n"/>
      <c r="I84" s="13" t="n"/>
      <c r="J84" s="13" t="n"/>
      <c r="K84" s="16">
        <f>IF($A84="","",IFERROR(VLOOKUP($J84,Lists!$J$5:$K$8,2,FALSE),""))</f>
        <v/>
      </c>
      <c r="L84" s="13" t="n"/>
      <c r="M84" s="25" t="n"/>
      <c r="N84" s="25" t="n"/>
      <c r="O84" s="25" t="n"/>
      <c r="P84" s="15" t="n"/>
      <c r="Q84" s="26">
        <f>IF(OR($A84="",$B84="",$K84=""),"",$B84+$K84)</f>
        <v/>
      </c>
      <c r="R84" s="16">
        <f>IF($A84="","",IF(OR($L84="Completed",$L84="Canceled"),"",IF($Q84="","Missing Due Date",IF(TODAY()&gt;$Q84,"Overdue",IF($Q84-TODAY()&lt;=3,"Due Soon","On Track")))))</f>
        <v/>
      </c>
      <c r="S84" s="16">
        <f>IF($A84="","",IF($L84&lt;&gt;"Completed","",IF(OR($N84="",$Q84=""),"Needs Review",IF($N84&lt;=$Q84,"On Time","Late"))))</f>
        <v/>
      </c>
      <c r="T84" s="16">
        <f>IF($A84="","",IF(OR($B84="",$N84=""),"",$N84-$B84))</f>
        <v/>
      </c>
      <c r="U84" s="16">
        <f>IF($A84="","",IF(OR($B84="",$L84="Completed",$L84="Canceled"),"",MAX(0,TODAY()-$B84)))</f>
        <v/>
      </c>
      <c r="V84" s="18">
        <f>IF($A84="","",TEXTJOIN(", ",TRUE,IF(COUNTIF($A$5:$A$204,$A84)&gt;1,"Duplicate Request ID",""),IF($B84="","Missing Date Received",""),IF($C84="","Missing Student Record Key",""),IF($D84="","Missing Requestor Role",""),IF($E84="","Missing Request Type",""),IF($F84="","Missing Requested Field",""),IF($G84="","Missing Change Summary",""),IF($H84="","Missing Supporting Information Response",""),IF(AND($L84&lt;&gt;"Submitted",$I84=""),"Missing Assignee",""),IF($J84="","Missing Priority",""),IF($L84="","Missing Status",""),IF(AND($L84="Completed",$N84=""),"Missing Completion Date",""),IF($O84="","Missing Last Updated Date","")))</f>
        <v/>
      </c>
    </row>
    <row r="85">
      <c r="A85" s="13" t="n"/>
      <c r="B85" s="25" t="n"/>
      <c r="C85" s="13" t="n"/>
      <c r="D85" s="13" t="n"/>
      <c r="E85" s="13" t="n"/>
      <c r="F85" s="13" t="n"/>
      <c r="G85" s="15" t="n"/>
      <c r="H85" s="13" t="n"/>
      <c r="I85" s="13" t="n"/>
      <c r="J85" s="13" t="n"/>
      <c r="K85" s="16">
        <f>IF($A85="","",IFERROR(VLOOKUP($J85,Lists!$J$5:$K$8,2,FALSE),""))</f>
        <v/>
      </c>
      <c r="L85" s="13" t="n"/>
      <c r="M85" s="25" t="n"/>
      <c r="N85" s="25" t="n"/>
      <c r="O85" s="25" t="n"/>
      <c r="P85" s="15" t="n"/>
      <c r="Q85" s="26">
        <f>IF(OR($A85="",$B85="",$K85=""),"",$B85+$K85)</f>
        <v/>
      </c>
      <c r="R85" s="16">
        <f>IF($A85="","",IF(OR($L85="Completed",$L85="Canceled"),"",IF($Q85="","Missing Due Date",IF(TODAY()&gt;$Q85,"Overdue",IF($Q85-TODAY()&lt;=3,"Due Soon","On Track")))))</f>
        <v/>
      </c>
      <c r="S85" s="16">
        <f>IF($A85="","",IF($L85&lt;&gt;"Completed","",IF(OR($N85="",$Q85=""),"Needs Review",IF($N85&lt;=$Q85,"On Time","Late"))))</f>
        <v/>
      </c>
      <c r="T85" s="16">
        <f>IF($A85="","",IF(OR($B85="",$N85=""),"",$N85-$B85))</f>
        <v/>
      </c>
      <c r="U85" s="16">
        <f>IF($A85="","",IF(OR($B85="",$L85="Completed",$L85="Canceled"),"",MAX(0,TODAY()-$B85)))</f>
        <v/>
      </c>
      <c r="V85" s="18">
        <f>IF($A85="","",TEXTJOIN(", ",TRUE,IF(COUNTIF($A$5:$A$204,$A85)&gt;1,"Duplicate Request ID",""),IF($B85="","Missing Date Received",""),IF($C85="","Missing Student Record Key",""),IF($D85="","Missing Requestor Role",""),IF($E85="","Missing Request Type",""),IF($F85="","Missing Requested Field",""),IF($G85="","Missing Change Summary",""),IF($H85="","Missing Supporting Information Response",""),IF(AND($L85&lt;&gt;"Submitted",$I85=""),"Missing Assignee",""),IF($J85="","Missing Priority",""),IF($L85="","Missing Status",""),IF(AND($L85="Completed",$N85=""),"Missing Completion Date",""),IF($O85="","Missing Last Updated Date","")))</f>
        <v/>
      </c>
    </row>
    <row r="86">
      <c r="A86" s="13" t="n"/>
      <c r="B86" s="25" t="n"/>
      <c r="C86" s="13" t="n"/>
      <c r="D86" s="13" t="n"/>
      <c r="E86" s="13" t="n"/>
      <c r="F86" s="13" t="n"/>
      <c r="G86" s="15" t="n"/>
      <c r="H86" s="13" t="n"/>
      <c r="I86" s="13" t="n"/>
      <c r="J86" s="13" t="n"/>
      <c r="K86" s="16">
        <f>IF($A86="","",IFERROR(VLOOKUP($J86,Lists!$J$5:$K$8,2,FALSE),""))</f>
        <v/>
      </c>
      <c r="L86" s="13" t="n"/>
      <c r="M86" s="25" t="n"/>
      <c r="N86" s="25" t="n"/>
      <c r="O86" s="25" t="n"/>
      <c r="P86" s="15" t="n"/>
      <c r="Q86" s="26">
        <f>IF(OR($A86="",$B86="",$K86=""),"",$B86+$K86)</f>
        <v/>
      </c>
      <c r="R86" s="16">
        <f>IF($A86="","",IF(OR($L86="Completed",$L86="Canceled"),"",IF($Q86="","Missing Due Date",IF(TODAY()&gt;$Q86,"Overdue",IF($Q86-TODAY()&lt;=3,"Due Soon","On Track")))))</f>
        <v/>
      </c>
      <c r="S86" s="16">
        <f>IF($A86="","",IF($L86&lt;&gt;"Completed","",IF(OR($N86="",$Q86=""),"Needs Review",IF($N86&lt;=$Q86,"On Time","Late"))))</f>
        <v/>
      </c>
      <c r="T86" s="16">
        <f>IF($A86="","",IF(OR($B86="",$N86=""),"",$N86-$B86))</f>
        <v/>
      </c>
      <c r="U86" s="16">
        <f>IF($A86="","",IF(OR($B86="",$L86="Completed",$L86="Canceled"),"",MAX(0,TODAY()-$B86)))</f>
        <v/>
      </c>
      <c r="V86" s="18">
        <f>IF($A86="","",TEXTJOIN(", ",TRUE,IF(COUNTIF($A$5:$A$204,$A86)&gt;1,"Duplicate Request ID",""),IF($B86="","Missing Date Received",""),IF($C86="","Missing Student Record Key",""),IF($D86="","Missing Requestor Role",""),IF($E86="","Missing Request Type",""),IF($F86="","Missing Requested Field",""),IF($G86="","Missing Change Summary",""),IF($H86="","Missing Supporting Information Response",""),IF(AND($L86&lt;&gt;"Submitted",$I86=""),"Missing Assignee",""),IF($J86="","Missing Priority",""),IF($L86="","Missing Status",""),IF(AND($L86="Completed",$N86=""),"Missing Completion Date",""),IF($O86="","Missing Last Updated Date","")))</f>
        <v/>
      </c>
    </row>
    <row r="87">
      <c r="A87" s="13" t="n"/>
      <c r="B87" s="25" t="n"/>
      <c r="C87" s="13" t="n"/>
      <c r="D87" s="13" t="n"/>
      <c r="E87" s="13" t="n"/>
      <c r="F87" s="13" t="n"/>
      <c r="G87" s="15" t="n"/>
      <c r="H87" s="13" t="n"/>
      <c r="I87" s="13" t="n"/>
      <c r="J87" s="13" t="n"/>
      <c r="K87" s="16">
        <f>IF($A87="","",IFERROR(VLOOKUP($J87,Lists!$J$5:$K$8,2,FALSE),""))</f>
        <v/>
      </c>
      <c r="L87" s="13" t="n"/>
      <c r="M87" s="25" t="n"/>
      <c r="N87" s="25" t="n"/>
      <c r="O87" s="25" t="n"/>
      <c r="P87" s="15" t="n"/>
      <c r="Q87" s="26">
        <f>IF(OR($A87="",$B87="",$K87=""),"",$B87+$K87)</f>
        <v/>
      </c>
      <c r="R87" s="16">
        <f>IF($A87="","",IF(OR($L87="Completed",$L87="Canceled"),"",IF($Q87="","Missing Due Date",IF(TODAY()&gt;$Q87,"Overdue",IF($Q87-TODAY()&lt;=3,"Due Soon","On Track")))))</f>
        <v/>
      </c>
      <c r="S87" s="16">
        <f>IF($A87="","",IF($L87&lt;&gt;"Completed","",IF(OR($N87="",$Q87=""),"Needs Review",IF($N87&lt;=$Q87,"On Time","Late"))))</f>
        <v/>
      </c>
      <c r="T87" s="16">
        <f>IF($A87="","",IF(OR($B87="",$N87=""),"",$N87-$B87))</f>
        <v/>
      </c>
      <c r="U87" s="16">
        <f>IF($A87="","",IF(OR($B87="",$L87="Completed",$L87="Canceled"),"",MAX(0,TODAY()-$B87)))</f>
        <v/>
      </c>
      <c r="V87" s="18">
        <f>IF($A87="","",TEXTJOIN(", ",TRUE,IF(COUNTIF($A$5:$A$204,$A87)&gt;1,"Duplicate Request ID",""),IF($B87="","Missing Date Received",""),IF($C87="","Missing Student Record Key",""),IF($D87="","Missing Requestor Role",""),IF($E87="","Missing Request Type",""),IF($F87="","Missing Requested Field",""),IF($G87="","Missing Change Summary",""),IF($H87="","Missing Supporting Information Response",""),IF(AND($L87&lt;&gt;"Submitted",$I87=""),"Missing Assignee",""),IF($J87="","Missing Priority",""),IF($L87="","Missing Status",""),IF(AND($L87="Completed",$N87=""),"Missing Completion Date",""),IF($O87="","Missing Last Updated Date","")))</f>
        <v/>
      </c>
    </row>
    <row r="88">
      <c r="A88" s="13" t="n"/>
      <c r="B88" s="25" t="n"/>
      <c r="C88" s="13" t="n"/>
      <c r="D88" s="13" t="n"/>
      <c r="E88" s="13" t="n"/>
      <c r="F88" s="13" t="n"/>
      <c r="G88" s="15" t="n"/>
      <c r="H88" s="13" t="n"/>
      <c r="I88" s="13" t="n"/>
      <c r="J88" s="13" t="n"/>
      <c r="K88" s="16">
        <f>IF($A88="","",IFERROR(VLOOKUP($J88,Lists!$J$5:$K$8,2,FALSE),""))</f>
        <v/>
      </c>
      <c r="L88" s="13" t="n"/>
      <c r="M88" s="25" t="n"/>
      <c r="N88" s="25" t="n"/>
      <c r="O88" s="25" t="n"/>
      <c r="P88" s="15" t="n"/>
      <c r="Q88" s="26">
        <f>IF(OR($A88="",$B88="",$K88=""),"",$B88+$K88)</f>
        <v/>
      </c>
      <c r="R88" s="16">
        <f>IF($A88="","",IF(OR($L88="Completed",$L88="Canceled"),"",IF($Q88="","Missing Due Date",IF(TODAY()&gt;$Q88,"Overdue",IF($Q88-TODAY()&lt;=3,"Due Soon","On Track")))))</f>
        <v/>
      </c>
      <c r="S88" s="16">
        <f>IF($A88="","",IF($L88&lt;&gt;"Completed","",IF(OR($N88="",$Q88=""),"Needs Review",IF($N88&lt;=$Q88,"On Time","Late"))))</f>
        <v/>
      </c>
      <c r="T88" s="16">
        <f>IF($A88="","",IF(OR($B88="",$N88=""),"",$N88-$B88))</f>
        <v/>
      </c>
      <c r="U88" s="16">
        <f>IF($A88="","",IF(OR($B88="",$L88="Completed",$L88="Canceled"),"",MAX(0,TODAY()-$B88)))</f>
        <v/>
      </c>
      <c r="V88" s="18">
        <f>IF($A88="","",TEXTJOIN(", ",TRUE,IF(COUNTIF($A$5:$A$204,$A88)&gt;1,"Duplicate Request ID",""),IF($B88="","Missing Date Received",""),IF($C88="","Missing Student Record Key",""),IF($D88="","Missing Requestor Role",""),IF($E88="","Missing Request Type",""),IF($F88="","Missing Requested Field",""),IF($G88="","Missing Change Summary",""),IF($H88="","Missing Supporting Information Response",""),IF(AND($L88&lt;&gt;"Submitted",$I88=""),"Missing Assignee",""),IF($J88="","Missing Priority",""),IF($L88="","Missing Status",""),IF(AND($L88="Completed",$N88=""),"Missing Completion Date",""),IF($O88="","Missing Last Updated Date","")))</f>
        <v/>
      </c>
    </row>
    <row r="89">
      <c r="A89" s="13" t="n"/>
      <c r="B89" s="25" t="n"/>
      <c r="C89" s="13" t="n"/>
      <c r="D89" s="13" t="n"/>
      <c r="E89" s="13" t="n"/>
      <c r="F89" s="13" t="n"/>
      <c r="G89" s="15" t="n"/>
      <c r="H89" s="13" t="n"/>
      <c r="I89" s="13" t="n"/>
      <c r="J89" s="13" t="n"/>
      <c r="K89" s="16">
        <f>IF($A89="","",IFERROR(VLOOKUP($J89,Lists!$J$5:$K$8,2,FALSE),""))</f>
        <v/>
      </c>
      <c r="L89" s="13" t="n"/>
      <c r="M89" s="25" t="n"/>
      <c r="N89" s="25" t="n"/>
      <c r="O89" s="25" t="n"/>
      <c r="P89" s="15" t="n"/>
      <c r="Q89" s="26">
        <f>IF(OR($A89="",$B89="",$K89=""),"",$B89+$K89)</f>
        <v/>
      </c>
      <c r="R89" s="16">
        <f>IF($A89="","",IF(OR($L89="Completed",$L89="Canceled"),"",IF($Q89="","Missing Due Date",IF(TODAY()&gt;$Q89,"Overdue",IF($Q89-TODAY()&lt;=3,"Due Soon","On Track")))))</f>
        <v/>
      </c>
      <c r="S89" s="16">
        <f>IF($A89="","",IF($L89&lt;&gt;"Completed","",IF(OR($N89="",$Q89=""),"Needs Review",IF($N89&lt;=$Q89,"On Time","Late"))))</f>
        <v/>
      </c>
      <c r="T89" s="16">
        <f>IF($A89="","",IF(OR($B89="",$N89=""),"",$N89-$B89))</f>
        <v/>
      </c>
      <c r="U89" s="16">
        <f>IF($A89="","",IF(OR($B89="",$L89="Completed",$L89="Canceled"),"",MAX(0,TODAY()-$B89)))</f>
        <v/>
      </c>
      <c r="V89" s="18">
        <f>IF($A89="","",TEXTJOIN(", ",TRUE,IF(COUNTIF($A$5:$A$204,$A89)&gt;1,"Duplicate Request ID",""),IF($B89="","Missing Date Received",""),IF($C89="","Missing Student Record Key",""),IF($D89="","Missing Requestor Role",""),IF($E89="","Missing Request Type",""),IF($F89="","Missing Requested Field",""),IF($G89="","Missing Change Summary",""),IF($H89="","Missing Supporting Information Response",""),IF(AND($L89&lt;&gt;"Submitted",$I89=""),"Missing Assignee",""),IF($J89="","Missing Priority",""),IF($L89="","Missing Status",""),IF(AND($L89="Completed",$N89=""),"Missing Completion Date",""),IF($O89="","Missing Last Updated Date","")))</f>
        <v/>
      </c>
    </row>
    <row r="90">
      <c r="A90" s="13" t="n"/>
      <c r="B90" s="25" t="n"/>
      <c r="C90" s="13" t="n"/>
      <c r="D90" s="13" t="n"/>
      <c r="E90" s="13" t="n"/>
      <c r="F90" s="13" t="n"/>
      <c r="G90" s="15" t="n"/>
      <c r="H90" s="13" t="n"/>
      <c r="I90" s="13" t="n"/>
      <c r="J90" s="13" t="n"/>
      <c r="K90" s="16">
        <f>IF($A90="","",IFERROR(VLOOKUP($J90,Lists!$J$5:$K$8,2,FALSE),""))</f>
        <v/>
      </c>
      <c r="L90" s="13" t="n"/>
      <c r="M90" s="25" t="n"/>
      <c r="N90" s="25" t="n"/>
      <c r="O90" s="25" t="n"/>
      <c r="P90" s="15" t="n"/>
      <c r="Q90" s="26">
        <f>IF(OR($A90="",$B90="",$K90=""),"",$B90+$K90)</f>
        <v/>
      </c>
      <c r="R90" s="16">
        <f>IF($A90="","",IF(OR($L90="Completed",$L90="Canceled"),"",IF($Q90="","Missing Due Date",IF(TODAY()&gt;$Q90,"Overdue",IF($Q90-TODAY()&lt;=3,"Due Soon","On Track")))))</f>
        <v/>
      </c>
      <c r="S90" s="16">
        <f>IF($A90="","",IF($L90&lt;&gt;"Completed","",IF(OR($N90="",$Q90=""),"Needs Review",IF($N90&lt;=$Q90,"On Time","Late"))))</f>
        <v/>
      </c>
      <c r="T90" s="16">
        <f>IF($A90="","",IF(OR($B90="",$N90=""),"",$N90-$B90))</f>
        <v/>
      </c>
      <c r="U90" s="16">
        <f>IF($A90="","",IF(OR($B90="",$L90="Completed",$L90="Canceled"),"",MAX(0,TODAY()-$B90)))</f>
        <v/>
      </c>
      <c r="V90" s="18">
        <f>IF($A90="","",TEXTJOIN(", ",TRUE,IF(COUNTIF($A$5:$A$204,$A90)&gt;1,"Duplicate Request ID",""),IF($B90="","Missing Date Received",""),IF($C90="","Missing Student Record Key",""),IF($D90="","Missing Requestor Role",""),IF($E90="","Missing Request Type",""),IF($F90="","Missing Requested Field",""),IF($G90="","Missing Change Summary",""),IF($H90="","Missing Supporting Information Response",""),IF(AND($L90&lt;&gt;"Submitted",$I90=""),"Missing Assignee",""),IF($J90="","Missing Priority",""),IF($L90="","Missing Status",""),IF(AND($L90="Completed",$N90=""),"Missing Completion Date",""),IF($O90="","Missing Last Updated Date","")))</f>
        <v/>
      </c>
    </row>
    <row r="91">
      <c r="A91" s="13" t="n"/>
      <c r="B91" s="25" t="n"/>
      <c r="C91" s="13" t="n"/>
      <c r="D91" s="13" t="n"/>
      <c r="E91" s="13" t="n"/>
      <c r="F91" s="13" t="n"/>
      <c r="G91" s="15" t="n"/>
      <c r="H91" s="13" t="n"/>
      <c r="I91" s="13" t="n"/>
      <c r="J91" s="13" t="n"/>
      <c r="K91" s="16">
        <f>IF($A91="","",IFERROR(VLOOKUP($J91,Lists!$J$5:$K$8,2,FALSE),""))</f>
        <v/>
      </c>
      <c r="L91" s="13" t="n"/>
      <c r="M91" s="25" t="n"/>
      <c r="N91" s="25" t="n"/>
      <c r="O91" s="25" t="n"/>
      <c r="P91" s="15" t="n"/>
      <c r="Q91" s="26">
        <f>IF(OR($A91="",$B91="",$K91=""),"",$B91+$K91)</f>
        <v/>
      </c>
      <c r="R91" s="16">
        <f>IF($A91="","",IF(OR($L91="Completed",$L91="Canceled"),"",IF($Q91="","Missing Due Date",IF(TODAY()&gt;$Q91,"Overdue",IF($Q91-TODAY()&lt;=3,"Due Soon","On Track")))))</f>
        <v/>
      </c>
      <c r="S91" s="16">
        <f>IF($A91="","",IF($L91&lt;&gt;"Completed","",IF(OR($N91="",$Q91=""),"Needs Review",IF($N91&lt;=$Q91,"On Time","Late"))))</f>
        <v/>
      </c>
      <c r="T91" s="16">
        <f>IF($A91="","",IF(OR($B91="",$N91=""),"",$N91-$B91))</f>
        <v/>
      </c>
      <c r="U91" s="16">
        <f>IF($A91="","",IF(OR($B91="",$L91="Completed",$L91="Canceled"),"",MAX(0,TODAY()-$B91)))</f>
        <v/>
      </c>
      <c r="V91" s="18">
        <f>IF($A91="","",TEXTJOIN(", ",TRUE,IF(COUNTIF($A$5:$A$204,$A91)&gt;1,"Duplicate Request ID",""),IF($B91="","Missing Date Received",""),IF($C91="","Missing Student Record Key",""),IF($D91="","Missing Requestor Role",""),IF($E91="","Missing Request Type",""),IF($F91="","Missing Requested Field",""),IF($G91="","Missing Change Summary",""),IF($H91="","Missing Supporting Information Response",""),IF(AND($L91&lt;&gt;"Submitted",$I91=""),"Missing Assignee",""),IF($J91="","Missing Priority",""),IF($L91="","Missing Status",""),IF(AND($L91="Completed",$N91=""),"Missing Completion Date",""),IF($O91="","Missing Last Updated Date","")))</f>
        <v/>
      </c>
    </row>
    <row r="92">
      <c r="A92" s="13" t="n"/>
      <c r="B92" s="25" t="n"/>
      <c r="C92" s="13" t="n"/>
      <c r="D92" s="13" t="n"/>
      <c r="E92" s="13" t="n"/>
      <c r="F92" s="13" t="n"/>
      <c r="G92" s="15" t="n"/>
      <c r="H92" s="13" t="n"/>
      <c r="I92" s="13" t="n"/>
      <c r="J92" s="13" t="n"/>
      <c r="K92" s="16">
        <f>IF($A92="","",IFERROR(VLOOKUP($J92,Lists!$J$5:$K$8,2,FALSE),""))</f>
        <v/>
      </c>
      <c r="L92" s="13" t="n"/>
      <c r="M92" s="25" t="n"/>
      <c r="N92" s="25" t="n"/>
      <c r="O92" s="25" t="n"/>
      <c r="P92" s="15" t="n"/>
      <c r="Q92" s="26">
        <f>IF(OR($A92="",$B92="",$K92=""),"",$B92+$K92)</f>
        <v/>
      </c>
      <c r="R92" s="16">
        <f>IF($A92="","",IF(OR($L92="Completed",$L92="Canceled"),"",IF($Q92="","Missing Due Date",IF(TODAY()&gt;$Q92,"Overdue",IF($Q92-TODAY()&lt;=3,"Due Soon","On Track")))))</f>
        <v/>
      </c>
      <c r="S92" s="16">
        <f>IF($A92="","",IF($L92&lt;&gt;"Completed","",IF(OR($N92="",$Q92=""),"Needs Review",IF($N92&lt;=$Q92,"On Time","Late"))))</f>
        <v/>
      </c>
      <c r="T92" s="16">
        <f>IF($A92="","",IF(OR($B92="",$N92=""),"",$N92-$B92))</f>
        <v/>
      </c>
      <c r="U92" s="16">
        <f>IF($A92="","",IF(OR($B92="",$L92="Completed",$L92="Canceled"),"",MAX(0,TODAY()-$B92)))</f>
        <v/>
      </c>
      <c r="V92" s="18">
        <f>IF($A92="","",TEXTJOIN(", ",TRUE,IF(COUNTIF($A$5:$A$204,$A92)&gt;1,"Duplicate Request ID",""),IF($B92="","Missing Date Received",""),IF($C92="","Missing Student Record Key",""),IF($D92="","Missing Requestor Role",""),IF($E92="","Missing Request Type",""),IF($F92="","Missing Requested Field",""),IF($G92="","Missing Change Summary",""),IF($H92="","Missing Supporting Information Response",""),IF(AND($L92&lt;&gt;"Submitted",$I92=""),"Missing Assignee",""),IF($J92="","Missing Priority",""),IF($L92="","Missing Status",""),IF(AND($L92="Completed",$N92=""),"Missing Completion Date",""),IF($O92="","Missing Last Updated Date","")))</f>
        <v/>
      </c>
    </row>
    <row r="93">
      <c r="A93" s="13" t="n"/>
      <c r="B93" s="25" t="n"/>
      <c r="C93" s="13" t="n"/>
      <c r="D93" s="13" t="n"/>
      <c r="E93" s="13" t="n"/>
      <c r="F93" s="13" t="n"/>
      <c r="G93" s="15" t="n"/>
      <c r="H93" s="13" t="n"/>
      <c r="I93" s="13" t="n"/>
      <c r="J93" s="13" t="n"/>
      <c r="K93" s="16">
        <f>IF($A93="","",IFERROR(VLOOKUP($J93,Lists!$J$5:$K$8,2,FALSE),""))</f>
        <v/>
      </c>
      <c r="L93" s="13" t="n"/>
      <c r="M93" s="25" t="n"/>
      <c r="N93" s="25" t="n"/>
      <c r="O93" s="25" t="n"/>
      <c r="P93" s="15" t="n"/>
      <c r="Q93" s="26">
        <f>IF(OR($A93="",$B93="",$K93=""),"",$B93+$K93)</f>
        <v/>
      </c>
      <c r="R93" s="16">
        <f>IF($A93="","",IF(OR($L93="Completed",$L93="Canceled"),"",IF($Q93="","Missing Due Date",IF(TODAY()&gt;$Q93,"Overdue",IF($Q93-TODAY()&lt;=3,"Due Soon","On Track")))))</f>
        <v/>
      </c>
      <c r="S93" s="16">
        <f>IF($A93="","",IF($L93&lt;&gt;"Completed","",IF(OR($N93="",$Q93=""),"Needs Review",IF($N93&lt;=$Q93,"On Time","Late"))))</f>
        <v/>
      </c>
      <c r="T93" s="16">
        <f>IF($A93="","",IF(OR($B93="",$N93=""),"",$N93-$B93))</f>
        <v/>
      </c>
      <c r="U93" s="16">
        <f>IF($A93="","",IF(OR($B93="",$L93="Completed",$L93="Canceled"),"",MAX(0,TODAY()-$B93)))</f>
        <v/>
      </c>
      <c r="V93" s="18">
        <f>IF($A93="","",TEXTJOIN(", ",TRUE,IF(COUNTIF($A$5:$A$204,$A93)&gt;1,"Duplicate Request ID",""),IF($B93="","Missing Date Received",""),IF($C93="","Missing Student Record Key",""),IF($D93="","Missing Requestor Role",""),IF($E93="","Missing Request Type",""),IF($F93="","Missing Requested Field",""),IF($G93="","Missing Change Summary",""),IF($H93="","Missing Supporting Information Response",""),IF(AND($L93&lt;&gt;"Submitted",$I93=""),"Missing Assignee",""),IF($J93="","Missing Priority",""),IF($L93="","Missing Status",""),IF(AND($L93="Completed",$N93=""),"Missing Completion Date",""),IF($O93="","Missing Last Updated Date","")))</f>
        <v/>
      </c>
    </row>
    <row r="94">
      <c r="A94" s="13" t="n"/>
      <c r="B94" s="25" t="n"/>
      <c r="C94" s="13" t="n"/>
      <c r="D94" s="13" t="n"/>
      <c r="E94" s="13" t="n"/>
      <c r="F94" s="13" t="n"/>
      <c r="G94" s="15" t="n"/>
      <c r="H94" s="13" t="n"/>
      <c r="I94" s="13" t="n"/>
      <c r="J94" s="13" t="n"/>
      <c r="K94" s="16">
        <f>IF($A94="","",IFERROR(VLOOKUP($J94,Lists!$J$5:$K$8,2,FALSE),""))</f>
        <v/>
      </c>
      <c r="L94" s="13" t="n"/>
      <c r="M94" s="25" t="n"/>
      <c r="N94" s="25" t="n"/>
      <c r="O94" s="25" t="n"/>
      <c r="P94" s="15" t="n"/>
      <c r="Q94" s="26">
        <f>IF(OR($A94="",$B94="",$K94=""),"",$B94+$K94)</f>
        <v/>
      </c>
      <c r="R94" s="16">
        <f>IF($A94="","",IF(OR($L94="Completed",$L94="Canceled"),"",IF($Q94="","Missing Due Date",IF(TODAY()&gt;$Q94,"Overdue",IF($Q94-TODAY()&lt;=3,"Due Soon","On Track")))))</f>
        <v/>
      </c>
      <c r="S94" s="16">
        <f>IF($A94="","",IF($L94&lt;&gt;"Completed","",IF(OR($N94="",$Q94=""),"Needs Review",IF($N94&lt;=$Q94,"On Time","Late"))))</f>
        <v/>
      </c>
      <c r="T94" s="16">
        <f>IF($A94="","",IF(OR($B94="",$N94=""),"",$N94-$B94))</f>
        <v/>
      </c>
      <c r="U94" s="16">
        <f>IF($A94="","",IF(OR($B94="",$L94="Completed",$L94="Canceled"),"",MAX(0,TODAY()-$B94)))</f>
        <v/>
      </c>
      <c r="V94" s="18">
        <f>IF($A94="","",TEXTJOIN(", ",TRUE,IF(COUNTIF($A$5:$A$204,$A94)&gt;1,"Duplicate Request ID",""),IF($B94="","Missing Date Received",""),IF($C94="","Missing Student Record Key",""),IF($D94="","Missing Requestor Role",""),IF($E94="","Missing Request Type",""),IF($F94="","Missing Requested Field",""),IF($G94="","Missing Change Summary",""),IF($H94="","Missing Supporting Information Response",""),IF(AND($L94&lt;&gt;"Submitted",$I94=""),"Missing Assignee",""),IF($J94="","Missing Priority",""),IF($L94="","Missing Status",""),IF(AND($L94="Completed",$N94=""),"Missing Completion Date",""),IF($O94="","Missing Last Updated Date","")))</f>
        <v/>
      </c>
    </row>
    <row r="95">
      <c r="A95" s="13" t="n"/>
      <c r="B95" s="25" t="n"/>
      <c r="C95" s="13" t="n"/>
      <c r="D95" s="13" t="n"/>
      <c r="E95" s="13" t="n"/>
      <c r="F95" s="13" t="n"/>
      <c r="G95" s="15" t="n"/>
      <c r="H95" s="13" t="n"/>
      <c r="I95" s="13" t="n"/>
      <c r="J95" s="13" t="n"/>
      <c r="K95" s="16">
        <f>IF($A95="","",IFERROR(VLOOKUP($J95,Lists!$J$5:$K$8,2,FALSE),""))</f>
        <v/>
      </c>
      <c r="L95" s="13" t="n"/>
      <c r="M95" s="25" t="n"/>
      <c r="N95" s="25" t="n"/>
      <c r="O95" s="25" t="n"/>
      <c r="P95" s="15" t="n"/>
      <c r="Q95" s="26">
        <f>IF(OR($A95="",$B95="",$K95=""),"",$B95+$K95)</f>
        <v/>
      </c>
      <c r="R95" s="16">
        <f>IF($A95="","",IF(OR($L95="Completed",$L95="Canceled"),"",IF($Q95="","Missing Due Date",IF(TODAY()&gt;$Q95,"Overdue",IF($Q95-TODAY()&lt;=3,"Due Soon","On Track")))))</f>
        <v/>
      </c>
      <c r="S95" s="16">
        <f>IF($A95="","",IF($L95&lt;&gt;"Completed","",IF(OR($N95="",$Q95=""),"Needs Review",IF($N95&lt;=$Q95,"On Time","Late"))))</f>
        <v/>
      </c>
      <c r="T95" s="16">
        <f>IF($A95="","",IF(OR($B95="",$N95=""),"",$N95-$B95))</f>
        <v/>
      </c>
      <c r="U95" s="16">
        <f>IF($A95="","",IF(OR($B95="",$L95="Completed",$L95="Canceled"),"",MAX(0,TODAY()-$B95)))</f>
        <v/>
      </c>
      <c r="V95" s="18">
        <f>IF($A95="","",TEXTJOIN(", ",TRUE,IF(COUNTIF($A$5:$A$204,$A95)&gt;1,"Duplicate Request ID",""),IF($B95="","Missing Date Received",""),IF($C95="","Missing Student Record Key",""),IF($D95="","Missing Requestor Role",""),IF($E95="","Missing Request Type",""),IF($F95="","Missing Requested Field",""),IF($G95="","Missing Change Summary",""),IF($H95="","Missing Supporting Information Response",""),IF(AND($L95&lt;&gt;"Submitted",$I95=""),"Missing Assignee",""),IF($J95="","Missing Priority",""),IF($L95="","Missing Status",""),IF(AND($L95="Completed",$N95=""),"Missing Completion Date",""),IF($O95="","Missing Last Updated Date","")))</f>
        <v/>
      </c>
    </row>
    <row r="96">
      <c r="A96" s="13" t="n"/>
      <c r="B96" s="25" t="n"/>
      <c r="C96" s="13" t="n"/>
      <c r="D96" s="13" t="n"/>
      <c r="E96" s="13" t="n"/>
      <c r="F96" s="13" t="n"/>
      <c r="G96" s="15" t="n"/>
      <c r="H96" s="13" t="n"/>
      <c r="I96" s="13" t="n"/>
      <c r="J96" s="13" t="n"/>
      <c r="K96" s="16">
        <f>IF($A96="","",IFERROR(VLOOKUP($J96,Lists!$J$5:$K$8,2,FALSE),""))</f>
        <v/>
      </c>
      <c r="L96" s="13" t="n"/>
      <c r="M96" s="25" t="n"/>
      <c r="N96" s="25" t="n"/>
      <c r="O96" s="25" t="n"/>
      <c r="P96" s="15" t="n"/>
      <c r="Q96" s="26">
        <f>IF(OR($A96="",$B96="",$K96=""),"",$B96+$K96)</f>
        <v/>
      </c>
      <c r="R96" s="16">
        <f>IF($A96="","",IF(OR($L96="Completed",$L96="Canceled"),"",IF($Q96="","Missing Due Date",IF(TODAY()&gt;$Q96,"Overdue",IF($Q96-TODAY()&lt;=3,"Due Soon","On Track")))))</f>
        <v/>
      </c>
      <c r="S96" s="16">
        <f>IF($A96="","",IF($L96&lt;&gt;"Completed","",IF(OR($N96="",$Q96=""),"Needs Review",IF($N96&lt;=$Q96,"On Time","Late"))))</f>
        <v/>
      </c>
      <c r="T96" s="16">
        <f>IF($A96="","",IF(OR($B96="",$N96=""),"",$N96-$B96))</f>
        <v/>
      </c>
      <c r="U96" s="16">
        <f>IF($A96="","",IF(OR($B96="",$L96="Completed",$L96="Canceled"),"",MAX(0,TODAY()-$B96)))</f>
        <v/>
      </c>
      <c r="V96" s="18">
        <f>IF($A96="","",TEXTJOIN(", ",TRUE,IF(COUNTIF($A$5:$A$204,$A96)&gt;1,"Duplicate Request ID",""),IF($B96="","Missing Date Received",""),IF($C96="","Missing Student Record Key",""),IF($D96="","Missing Requestor Role",""),IF($E96="","Missing Request Type",""),IF($F96="","Missing Requested Field",""),IF($G96="","Missing Change Summary",""),IF($H96="","Missing Supporting Information Response",""),IF(AND($L96&lt;&gt;"Submitted",$I96=""),"Missing Assignee",""),IF($J96="","Missing Priority",""),IF($L96="","Missing Status",""),IF(AND($L96="Completed",$N96=""),"Missing Completion Date",""),IF($O96="","Missing Last Updated Date","")))</f>
        <v/>
      </c>
    </row>
    <row r="97">
      <c r="A97" s="13" t="n"/>
      <c r="B97" s="25" t="n"/>
      <c r="C97" s="13" t="n"/>
      <c r="D97" s="13" t="n"/>
      <c r="E97" s="13" t="n"/>
      <c r="F97" s="13" t="n"/>
      <c r="G97" s="15" t="n"/>
      <c r="H97" s="13" t="n"/>
      <c r="I97" s="13" t="n"/>
      <c r="J97" s="13" t="n"/>
      <c r="K97" s="16">
        <f>IF($A97="","",IFERROR(VLOOKUP($J97,Lists!$J$5:$K$8,2,FALSE),""))</f>
        <v/>
      </c>
      <c r="L97" s="13" t="n"/>
      <c r="M97" s="25" t="n"/>
      <c r="N97" s="25" t="n"/>
      <c r="O97" s="25" t="n"/>
      <c r="P97" s="15" t="n"/>
      <c r="Q97" s="26">
        <f>IF(OR($A97="",$B97="",$K97=""),"",$B97+$K97)</f>
        <v/>
      </c>
      <c r="R97" s="16">
        <f>IF($A97="","",IF(OR($L97="Completed",$L97="Canceled"),"",IF($Q97="","Missing Due Date",IF(TODAY()&gt;$Q97,"Overdue",IF($Q97-TODAY()&lt;=3,"Due Soon","On Track")))))</f>
        <v/>
      </c>
      <c r="S97" s="16">
        <f>IF($A97="","",IF($L97&lt;&gt;"Completed","",IF(OR($N97="",$Q97=""),"Needs Review",IF($N97&lt;=$Q97,"On Time","Late"))))</f>
        <v/>
      </c>
      <c r="T97" s="16">
        <f>IF($A97="","",IF(OR($B97="",$N97=""),"",$N97-$B97))</f>
        <v/>
      </c>
      <c r="U97" s="16">
        <f>IF($A97="","",IF(OR($B97="",$L97="Completed",$L97="Canceled"),"",MAX(0,TODAY()-$B97)))</f>
        <v/>
      </c>
      <c r="V97" s="18">
        <f>IF($A97="","",TEXTJOIN(", ",TRUE,IF(COUNTIF($A$5:$A$204,$A97)&gt;1,"Duplicate Request ID",""),IF($B97="","Missing Date Received",""),IF($C97="","Missing Student Record Key",""),IF($D97="","Missing Requestor Role",""),IF($E97="","Missing Request Type",""),IF($F97="","Missing Requested Field",""),IF($G97="","Missing Change Summary",""),IF($H97="","Missing Supporting Information Response",""),IF(AND($L97&lt;&gt;"Submitted",$I97=""),"Missing Assignee",""),IF($J97="","Missing Priority",""),IF($L97="","Missing Status",""),IF(AND($L97="Completed",$N97=""),"Missing Completion Date",""),IF($O97="","Missing Last Updated Date","")))</f>
        <v/>
      </c>
    </row>
    <row r="98">
      <c r="A98" s="13" t="n"/>
      <c r="B98" s="25" t="n"/>
      <c r="C98" s="13" t="n"/>
      <c r="D98" s="13" t="n"/>
      <c r="E98" s="13" t="n"/>
      <c r="F98" s="13" t="n"/>
      <c r="G98" s="15" t="n"/>
      <c r="H98" s="13" t="n"/>
      <c r="I98" s="13" t="n"/>
      <c r="J98" s="13" t="n"/>
      <c r="K98" s="16">
        <f>IF($A98="","",IFERROR(VLOOKUP($J98,Lists!$J$5:$K$8,2,FALSE),""))</f>
        <v/>
      </c>
      <c r="L98" s="13" t="n"/>
      <c r="M98" s="25" t="n"/>
      <c r="N98" s="25" t="n"/>
      <c r="O98" s="25" t="n"/>
      <c r="P98" s="15" t="n"/>
      <c r="Q98" s="26">
        <f>IF(OR($A98="",$B98="",$K98=""),"",$B98+$K98)</f>
        <v/>
      </c>
      <c r="R98" s="16">
        <f>IF($A98="","",IF(OR($L98="Completed",$L98="Canceled"),"",IF($Q98="","Missing Due Date",IF(TODAY()&gt;$Q98,"Overdue",IF($Q98-TODAY()&lt;=3,"Due Soon","On Track")))))</f>
        <v/>
      </c>
      <c r="S98" s="16">
        <f>IF($A98="","",IF($L98&lt;&gt;"Completed","",IF(OR($N98="",$Q98=""),"Needs Review",IF($N98&lt;=$Q98,"On Time","Late"))))</f>
        <v/>
      </c>
      <c r="T98" s="16">
        <f>IF($A98="","",IF(OR($B98="",$N98=""),"",$N98-$B98))</f>
        <v/>
      </c>
      <c r="U98" s="16">
        <f>IF($A98="","",IF(OR($B98="",$L98="Completed",$L98="Canceled"),"",MAX(0,TODAY()-$B98)))</f>
        <v/>
      </c>
      <c r="V98" s="18">
        <f>IF($A98="","",TEXTJOIN(", ",TRUE,IF(COUNTIF($A$5:$A$204,$A98)&gt;1,"Duplicate Request ID",""),IF($B98="","Missing Date Received",""),IF($C98="","Missing Student Record Key",""),IF($D98="","Missing Requestor Role",""),IF($E98="","Missing Request Type",""),IF($F98="","Missing Requested Field",""),IF($G98="","Missing Change Summary",""),IF($H98="","Missing Supporting Information Response",""),IF(AND($L98&lt;&gt;"Submitted",$I98=""),"Missing Assignee",""),IF($J98="","Missing Priority",""),IF($L98="","Missing Status",""),IF(AND($L98="Completed",$N98=""),"Missing Completion Date",""),IF($O98="","Missing Last Updated Date","")))</f>
        <v/>
      </c>
    </row>
    <row r="99">
      <c r="A99" s="13" t="n"/>
      <c r="B99" s="25" t="n"/>
      <c r="C99" s="13" t="n"/>
      <c r="D99" s="13" t="n"/>
      <c r="E99" s="13" t="n"/>
      <c r="F99" s="13" t="n"/>
      <c r="G99" s="15" t="n"/>
      <c r="H99" s="13" t="n"/>
      <c r="I99" s="13" t="n"/>
      <c r="J99" s="13" t="n"/>
      <c r="K99" s="16">
        <f>IF($A99="","",IFERROR(VLOOKUP($J99,Lists!$J$5:$K$8,2,FALSE),""))</f>
        <v/>
      </c>
      <c r="L99" s="13" t="n"/>
      <c r="M99" s="25" t="n"/>
      <c r="N99" s="25" t="n"/>
      <c r="O99" s="25" t="n"/>
      <c r="P99" s="15" t="n"/>
      <c r="Q99" s="26">
        <f>IF(OR($A99="",$B99="",$K99=""),"",$B99+$K99)</f>
        <v/>
      </c>
      <c r="R99" s="16">
        <f>IF($A99="","",IF(OR($L99="Completed",$L99="Canceled"),"",IF($Q99="","Missing Due Date",IF(TODAY()&gt;$Q99,"Overdue",IF($Q99-TODAY()&lt;=3,"Due Soon","On Track")))))</f>
        <v/>
      </c>
      <c r="S99" s="16">
        <f>IF($A99="","",IF($L99&lt;&gt;"Completed","",IF(OR($N99="",$Q99=""),"Needs Review",IF($N99&lt;=$Q99,"On Time","Late"))))</f>
        <v/>
      </c>
      <c r="T99" s="16">
        <f>IF($A99="","",IF(OR($B99="",$N99=""),"",$N99-$B99))</f>
        <v/>
      </c>
      <c r="U99" s="16">
        <f>IF($A99="","",IF(OR($B99="",$L99="Completed",$L99="Canceled"),"",MAX(0,TODAY()-$B99)))</f>
        <v/>
      </c>
      <c r="V99" s="18">
        <f>IF($A99="","",TEXTJOIN(", ",TRUE,IF(COUNTIF($A$5:$A$204,$A99)&gt;1,"Duplicate Request ID",""),IF($B99="","Missing Date Received",""),IF($C99="","Missing Student Record Key",""),IF($D99="","Missing Requestor Role",""),IF($E99="","Missing Request Type",""),IF($F99="","Missing Requested Field",""),IF($G99="","Missing Change Summary",""),IF($H99="","Missing Supporting Information Response",""),IF(AND($L99&lt;&gt;"Submitted",$I99=""),"Missing Assignee",""),IF($J99="","Missing Priority",""),IF($L99="","Missing Status",""),IF(AND($L99="Completed",$N99=""),"Missing Completion Date",""),IF($O99="","Missing Last Updated Date","")))</f>
        <v/>
      </c>
    </row>
    <row r="100">
      <c r="A100" s="13" t="n"/>
      <c r="B100" s="25" t="n"/>
      <c r="C100" s="13" t="n"/>
      <c r="D100" s="13" t="n"/>
      <c r="E100" s="13" t="n"/>
      <c r="F100" s="13" t="n"/>
      <c r="G100" s="15" t="n"/>
      <c r="H100" s="13" t="n"/>
      <c r="I100" s="13" t="n"/>
      <c r="J100" s="13" t="n"/>
      <c r="K100" s="16">
        <f>IF($A100="","",IFERROR(VLOOKUP($J100,Lists!$J$5:$K$8,2,FALSE),""))</f>
        <v/>
      </c>
      <c r="L100" s="13" t="n"/>
      <c r="M100" s="25" t="n"/>
      <c r="N100" s="25" t="n"/>
      <c r="O100" s="25" t="n"/>
      <c r="P100" s="15" t="n"/>
      <c r="Q100" s="26">
        <f>IF(OR($A100="",$B100="",$K100=""),"",$B100+$K100)</f>
        <v/>
      </c>
      <c r="R100" s="16">
        <f>IF($A100="","",IF(OR($L100="Completed",$L100="Canceled"),"",IF($Q100="","Missing Due Date",IF(TODAY()&gt;$Q100,"Overdue",IF($Q100-TODAY()&lt;=3,"Due Soon","On Track")))))</f>
        <v/>
      </c>
      <c r="S100" s="16">
        <f>IF($A100="","",IF($L100&lt;&gt;"Completed","",IF(OR($N100="",$Q100=""),"Needs Review",IF($N100&lt;=$Q100,"On Time","Late"))))</f>
        <v/>
      </c>
      <c r="T100" s="16">
        <f>IF($A100="","",IF(OR($B100="",$N100=""),"",$N100-$B100))</f>
        <v/>
      </c>
      <c r="U100" s="16">
        <f>IF($A100="","",IF(OR($B100="",$L100="Completed",$L100="Canceled"),"",MAX(0,TODAY()-$B100)))</f>
        <v/>
      </c>
      <c r="V100" s="18">
        <f>IF($A100="","",TEXTJOIN(", ",TRUE,IF(COUNTIF($A$5:$A$204,$A100)&gt;1,"Duplicate Request ID",""),IF($B100="","Missing Date Received",""),IF($C100="","Missing Student Record Key",""),IF($D100="","Missing Requestor Role",""),IF($E100="","Missing Request Type",""),IF($F100="","Missing Requested Field",""),IF($G100="","Missing Change Summary",""),IF($H100="","Missing Supporting Information Response",""),IF(AND($L100&lt;&gt;"Submitted",$I100=""),"Missing Assignee",""),IF($J100="","Missing Priority",""),IF($L100="","Missing Status",""),IF(AND($L100="Completed",$N100=""),"Missing Completion Date",""),IF($O100="","Missing Last Updated Date","")))</f>
        <v/>
      </c>
    </row>
    <row r="101">
      <c r="A101" s="13" t="n"/>
      <c r="B101" s="25" t="n"/>
      <c r="C101" s="13" t="n"/>
      <c r="D101" s="13" t="n"/>
      <c r="E101" s="13" t="n"/>
      <c r="F101" s="13" t="n"/>
      <c r="G101" s="15" t="n"/>
      <c r="H101" s="13" t="n"/>
      <c r="I101" s="13" t="n"/>
      <c r="J101" s="13" t="n"/>
      <c r="K101" s="16">
        <f>IF($A101="","",IFERROR(VLOOKUP($J101,Lists!$J$5:$K$8,2,FALSE),""))</f>
        <v/>
      </c>
      <c r="L101" s="13" t="n"/>
      <c r="M101" s="25" t="n"/>
      <c r="N101" s="25" t="n"/>
      <c r="O101" s="25" t="n"/>
      <c r="P101" s="15" t="n"/>
      <c r="Q101" s="26">
        <f>IF(OR($A101="",$B101="",$K101=""),"",$B101+$K101)</f>
        <v/>
      </c>
      <c r="R101" s="16">
        <f>IF($A101="","",IF(OR($L101="Completed",$L101="Canceled"),"",IF($Q101="","Missing Due Date",IF(TODAY()&gt;$Q101,"Overdue",IF($Q101-TODAY()&lt;=3,"Due Soon","On Track")))))</f>
        <v/>
      </c>
      <c r="S101" s="16">
        <f>IF($A101="","",IF($L101&lt;&gt;"Completed","",IF(OR($N101="",$Q101=""),"Needs Review",IF($N101&lt;=$Q101,"On Time","Late"))))</f>
        <v/>
      </c>
      <c r="T101" s="16">
        <f>IF($A101="","",IF(OR($B101="",$N101=""),"",$N101-$B101))</f>
        <v/>
      </c>
      <c r="U101" s="16">
        <f>IF($A101="","",IF(OR($B101="",$L101="Completed",$L101="Canceled"),"",MAX(0,TODAY()-$B101)))</f>
        <v/>
      </c>
      <c r="V101" s="18">
        <f>IF($A101="","",TEXTJOIN(", ",TRUE,IF(COUNTIF($A$5:$A$204,$A101)&gt;1,"Duplicate Request ID",""),IF($B101="","Missing Date Received",""),IF($C101="","Missing Student Record Key",""),IF($D101="","Missing Requestor Role",""),IF($E101="","Missing Request Type",""),IF($F101="","Missing Requested Field",""),IF($G101="","Missing Change Summary",""),IF($H101="","Missing Supporting Information Response",""),IF(AND($L101&lt;&gt;"Submitted",$I101=""),"Missing Assignee",""),IF($J101="","Missing Priority",""),IF($L101="","Missing Status",""),IF(AND($L101="Completed",$N101=""),"Missing Completion Date",""),IF($O101="","Missing Last Updated Date","")))</f>
        <v/>
      </c>
    </row>
    <row r="102">
      <c r="A102" s="13" t="n"/>
      <c r="B102" s="25" t="n"/>
      <c r="C102" s="13" t="n"/>
      <c r="D102" s="13" t="n"/>
      <c r="E102" s="13" t="n"/>
      <c r="F102" s="13" t="n"/>
      <c r="G102" s="15" t="n"/>
      <c r="H102" s="13" t="n"/>
      <c r="I102" s="13" t="n"/>
      <c r="J102" s="13" t="n"/>
      <c r="K102" s="16">
        <f>IF($A102="","",IFERROR(VLOOKUP($J102,Lists!$J$5:$K$8,2,FALSE),""))</f>
        <v/>
      </c>
      <c r="L102" s="13" t="n"/>
      <c r="M102" s="25" t="n"/>
      <c r="N102" s="25" t="n"/>
      <c r="O102" s="25" t="n"/>
      <c r="P102" s="15" t="n"/>
      <c r="Q102" s="26">
        <f>IF(OR($A102="",$B102="",$K102=""),"",$B102+$K102)</f>
        <v/>
      </c>
      <c r="R102" s="16">
        <f>IF($A102="","",IF(OR($L102="Completed",$L102="Canceled"),"",IF($Q102="","Missing Due Date",IF(TODAY()&gt;$Q102,"Overdue",IF($Q102-TODAY()&lt;=3,"Due Soon","On Track")))))</f>
        <v/>
      </c>
      <c r="S102" s="16">
        <f>IF($A102="","",IF($L102&lt;&gt;"Completed","",IF(OR($N102="",$Q102=""),"Needs Review",IF($N102&lt;=$Q102,"On Time","Late"))))</f>
        <v/>
      </c>
      <c r="T102" s="16">
        <f>IF($A102="","",IF(OR($B102="",$N102=""),"",$N102-$B102))</f>
        <v/>
      </c>
      <c r="U102" s="16">
        <f>IF($A102="","",IF(OR($B102="",$L102="Completed",$L102="Canceled"),"",MAX(0,TODAY()-$B102)))</f>
        <v/>
      </c>
      <c r="V102" s="18">
        <f>IF($A102="","",TEXTJOIN(", ",TRUE,IF(COUNTIF($A$5:$A$204,$A102)&gt;1,"Duplicate Request ID",""),IF($B102="","Missing Date Received",""),IF($C102="","Missing Student Record Key",""),IF($D102="","Missing Requestor Role",""),IF($E102="","Missing Request Type",""),IF($F102="","Missing Requested Field",""),IF($G102="","Missing Change Summary",""),IF($H102="","Missing Supporting Information Response",""),IF(AND($L102&lt;&gt;"Submitted",$I102=""),"Missing Assignee",""),IF($J102="","Missing Priority",""),IF($L102="","Missing Status",""),IF(AND($L102="Completed",$N102=""),"Missing Completion Date",""),IF($O102="","Missing Last Updated Date","")))</f>
        <v/>
      </c>
    </row>
    <row r="103">
      <c r="A103" s="13" t="n"/>
      <c r="B103" s="25" t="n"/>
      <c r="C103" s="13" t="n"/>
      <c r="D103" s="13" t="n"/>
      <c r="E103" s="13" t="n"/>
      <c r="F103" s="13" t="n"/>
      <c r="G103" s="15" t="n"/>
      <c r="H103" s="13" t="n"/>
      <c r="I103" s="13" t="n"/>
      <c r="J103" s="13" t="n"/>
      <c r="K103" s="16">
        <f>IF($A103="","",IFERROR(VLOOKUP($J103,Lists!$J$5:$K$8,2,FALSE),""))</f>
        <v/>
      </c>
      <c r="L103" s="13" t="n"/>
      <c r="M103" s="25" t="n"/>
      <c r="N103" s="25" t="n"/>
      <c r="O103" s="25" t="n"/>
      <c r="P103" s="15" t="n"/>
      <c r="Q103" s="26">
        <f>IF(OR($A103="",$B103="",$K103=""),"",$B103+$K103)</f>
        <v/>
      </c>
      <c r="R103" s="16">
        <f>IF($A103="","",IF(OR($L103="Completed",$L103="Canceled"),"",IF($Q103="","Missing Due Date",IF(TODAY()&gt;$Q103,"Overdue",IF($Q103-TODAY()&lt;=3,"Due Soon","On Track")))))</f>
        <v/>
      </c>
      <c r="S103" s="16">
        <f>IF($A103="","",IF($L103&lt;&gt;"Completed","",IF(OR($N103="",$Q103=""),"Needs Review",IF($N103&lt;=$Q103,"On Time","Late"))))</f>
        <v/>
      </c>
      <c r="T103" s="16">
        <f>IF($A103="","",IF(OR($B103="",$N103=""),"",$N103-$B103))</f>
        <v/>
      </c>
      <c r="U103" s="16">
        <f>IF($A103="","",IF(OR($B103="",$L103="Completed",$L103="Canceled"),"",MAX(0,TODAY()-$B103)))</f>
        <v/>
      </c>
      <c r="V103" s="18">
        <f>IF($A103="","",TEXTJOIN(", ",TRUE,IF(COUNTIF($A$5:$A$204,$A103)&gt;1,"Duplicate Request ID",""),IF($B103="","Missing Date Received",""),IF($C103="","Missing Student Record Key",""),IF($D103="","Missing Requestor Role",""),IF($E103="","Missing Request Type",""),IF($F103="","Missing Requested Field",""),IF($G103="","Missing Change Summary",""),IF($H103="","Missing Supporting Information Response",""),IF(AND($L103&lt;&gt;"Submitted",$I103=""),"Missing Assignee",""),IF($J103="","Missing Priority",""),IF($L103="","Missing Status",""),IF(AND($L103="Completed",$N103=""),"Missing Completion Date",""),IF($O103="","Missing Last Updated Date","")))</f>
        <v/>
      </c>
    </row>
    <row r="104">
      <c r="A104" s="13" t="n"/>
      <c r="B104" s="25" t="n"/>
      <c r="C104" s="13" t="n"/>
      <c r="D104" s="13" t="n"/>
      <c r="E104" s="13" t="n"/>
      <c r="F104" s="13" t="n"/>
      <c r="G104" s="15" t="n"/>
      <c r="H104" s="13" t="n"/>
      <c r="I104" s="13" t="n"/>
      <c r="J104" s="13" t="n"/>
      <c r="K104" s="16">
        <f>IF($A104="","",IFERROR(VLOOKUP($J104,Lists!$J$5:$K$8,2,FALSE),""))</f>
        <v/>
      </c>
      <c r="L104" s="13" t="n"/>
      <c r="M104" s="25" t="n"/>
      <c r="N104" s="25" t="n"/>
      <c r="O104" s="25" t="n"/>
      <c r="P104" s="15" t="n"/>
      <c r="Q104" s="26">
        <f>IF(OR($A104="",$B104="",$K104=""),"",$B104+$K104)</f>
        <v/>
      </c>
      <c r="R104" s="16">
        <f>IF($A104="","",IF(OR($L104="Completed",$L104="Canceled"),"",IF($Q104="","Missing Due Date",IF(TODAY()&gt;$Q104,"Overdue",IF($Q104-TODAY()&lt;=3,"Due Soon","On Track")))))</f>
        <v/>
      </c>
      <c r="S104" s="16">
        <f>IF($A104="","",IF($L104&lt;&gt;"Completed","",IF(OR($N104="",$Q104=""),"Needs Review",IF($N104&lt;=$Q104,"On Time","Late"))))</f>
        <v/>
      </c>
      <c r="T104" s="16">
        <f>IF($A104="","",IF(OR($B104="",$N104=""),"",$N104-$B104))</f>
        <v/>
      </c>
      <c r="U104" s="16">
        <f>IF($A104="","",IF(OR($B104="",$L104="Completed",$L104="Canceled"),"",MAX(0,TODAY()-$B104)))</f>
        <v/>
      </c>
      <c r="V104" s="18">
        <f>IF($A104="","",TEXTJOIN(", ",TRUE,IF(COUNTIF($A$5:$A$204,$A104)&gt;1,"Duplicate Request ID",""),IF($B104="","Missing Date Received",""),IF($C104="","Missing Student Record Key",""),IF($D104="","Missing Requestor Role",""),IF($E104="","Missing Request Type",""),IF($F104="","Missing Requested Field",""),IF($G104="","Missing Change Summary",""),IF($H104="","Missing Supporting Information Response",""),IF(AND($L104&lt;&gt;"Submitted",$I104=""),"Missing Assignee",""),IF($J104="","Missing Priority",""),IF($L104="","Missing Status",""),IF(AND($L104="Completed",$N104=""),"Missing Completion Date",""),IF($O104="","Missing Last Updated Date","")))</f>
        <v/>
      </c>
    </row>
    <row r="105">
      <c r="A105" s="13" t="n"/>
      <c r="B105" s="25" t="n"/>
      <c r="C105" s="13" t="n"/>
      <c r="D105" s="13" t="n"/>
      <c r="E105" s="13" t="n"/>
      <c r="F105" s="13" t="n"/>
      <c r="G105" s="15" t="n"/>
      <c r="H105" s="13" t="n"/>
      <c r="I105" s="13" t="n"/>
      <c r="J105" s="13" t="n"/>
      <c r="K105" s="16">
        <f>IF($A105="","",IFERROR(VLOOKUP($J105,Lists!$J$5:$K$8,2,FALSE),""))</f>
        <v/>
      </c>
      <c r="L105" s="13" t="n"/>
      <c r="M105" s="25" t="n"/>
      <c r="N105" s="25" t="n"/>
      <c r="O105" s="25" t="n"/>
      <c r="P105" s="15" t="n"/>
      <c r="Q105" s="26">
        <f>IF(OR($A105="",$B105="",$K105=""),"",$B105+$K105)</f>
        <v/>
      </c>
      <c r="R105" s="16">
        <f>IF($A105="","",IF(OR($L105="Completed",$L105="Canceled"),"",IF($Q105="","Missing Due Date",IF(TODAY()&gt;$Q105,"Overdue",IF($Q105-TODAY()&lt;=3,"Due Soon","On Track")))))</f>
        <v/>
      </c>
      <c r="S105" s="16">
        <f>IF($A105="","",IF($L105&lt;&gt;"Completed","",IF(OR($N105="",$Q105=""),"Needs Review",IF($N105&lt;=$Q105,"On Time","Late"))))</f>
        <v/>
      </c>
      <c r="T105" s="16">
        <f>IF($A105="","",IF(OR($B105="",$N105=""),"",$N105-$B105))</f>
        <v/>
      </c>
      <c r="U105" s="16">
        <f>IF($A105="","",IF(OR($B105="",$L105="Completed",$L105="Canceled"),"",MAX(0,TODAY()-$B105)))</f>
        <v/>
      </c>
      <c r="V105" s="18">
        <f>IF($A105="","",TEXTJOIN(", ",TRUE,IF(COUNTIF($A$5:$A$204,$A105)&gt;1,"Duplicate Request ID",""),IF($B105="","Missing Date Received",""),IF($C105="","Missing Student Record Key",""),IF($D105="","Missing Requestor Role",""),IF($E105="","Missing Request Type",""),IF($F105="","Missing Requested Field",""),IF($G105="","Missing Change Summary",""),IF($H105="","Missing Supporting Information Response",""),IF(AND($L105&lt;&gt;"Submitted",$I105=""),"Missing Assignee",""),IF($J105="","Missing Priority",""),IF($L105="","Missing Status",""),IF(AND($L105="Completed",$N105=""),"Missing Completion Date",""),IF($O105="","Missing Last Updated Date","")))</f>
        <v/>
      </c>
    </row>
    <row r="106">
      <c r="A106" s="13" t="n"/>
      <c r="B106" s="25" t="n"/>
      <c r="C106" s="13" t="n"/>
      <c r="D106" s="13" t="n"/>
      <c r="E106" s="13" t="n"/>
      <c r="F106" s="13" t="n"/>
      <c r="G106" s="15" t="n"/>
      <c r="H106" s="13" t="n"/>
      <c r="I106" s="13" t="n"/>
      <c r="J106" s="13" t="n"/>
      <c r="K106" s="16">
        <f>IF($A106="","",IFERROR(VLOOKUP($J106,Lists!$J$5:$K$8,2,FALSE),""))</f>
        <v/>
      </c>
      <c r="L106" s="13" t="n"/>
      <c r="M106" s="25" t="n"/>
      <c r="N106" s="25" t="n"/>
      <c r="O106" s="25" t="n"/>
      <c r="P106" s="15" t="n"/>
      <c r="Q106" s="26">
        <f>IF(OR($A106="",$B106="",$K106=""),"",$B106+$K106)</f>
        <v/>
      </c>
      <c r="R106" s="16">
        <f>IF($A106="","",IF(OR($L106="Completed",$L106="Canceled"),"",IF($Q106="","Missing Due Date",IF(TODAY()&gt;$Q106,"Overdue",IF($Q106-TODAY()&lt;=3,"Due Soon","On Track")))))</f>
        <v/>
      </c>
      <c r="S106" s="16">
        <f>IF($A106="","",IF($L106&lt;&gt;"Completed","",IF(OR($N106="",$Q106=""),"Needs Review",IF($N106&lt;=$Q106,"On Time","Late"))))</f>
        <v/>
      </c>
      <c r="T106" s="16">
        <f>IF($A106="","",IF(OR($B106="",$N106=""),"",$N106-$B106))</f>
        <v/>
      </c>
      <c r="U106" s="16">
        <f>IF($A106="","",IF(OR($B106="",$L106="Completed",$L106="Canceled"),"",MAX(0,TODAY()-$B106)))</f>
        <v/>
      </c>
      <c r="V106" s="18">
        <f>IF($A106="","",TEXTJOIN(", ",TRUE,IF(COUNTIF($A$5:$A$204,$A106)&gt;1,"Duplicate Request ID",""),IF($B106="","Missing Date Received",""),IF($C106="","Missing Student Record Key",""),IF($D106="","Missing Requestor Role",""),IF($E106="","Missing Request Type",""),IF($F106="","Missing Requested Field",""),IF($G106="","Missing Change Summary",""),IF($H106="","Missing Supporting Information Response",""),IF(AND($L106&lt;&gt;"Submitted",$I106=""),"Missing Assignee",""),IF($J106="","Missing Priority",""),IF($L106="","Missing Status",""),IF(AND($L106="Completed",$N106=""),"Missing Completion Date",""),IF($O106="","Missing Last Updated Date","")))</f>
        <v/>
      </c>
    </row>
    <row r="107">
      <c r="A107" s="13" t="n"/>
      <c r="B107" s="25" t="n"/>
      <c r="C107" s="13" t="n"/>
      <c r="D107" s="13" t="n"/>
      <c r="E107" s="13" t="n"/>
      <c r="F107" s="13" t="n"/>
      <c r="G107" s="15" t="n"/>
      <c r="H107" s="13" t="n"/>
      <c r="I107" s="13" t="n"/>
      <c r="J107" s="13" t="n"/>
      <c r="K107" s="16">
        <f>IF($A107="","",IFERROR(VLOOKUP($J107,Lists!$J$5:$K$8,2,FALSE),""))</f>
        <v/>
      </c>
      <c r="L107" s="13" t="n"/>
      <c r="M107" s="25" t="n"/>
      <c r="N107" s="25" t="n"/>
      <c r="O107" s="25" t="n"/>
      <c r="P107" s="15" t="n"/>
      <c r="Q107" s="26">
        <f>IF(OR($A107="",$B107="",$K107=""),"",$B107+$K107)</f>
        <v/>
      </c>
      <c r="R107" s="16">
        <f>IF($A107="","",IF(OR($L107="Completed",$L107="Canceled"),"",IF($Q107="","Missing Due Date",IF(TODAY()&gt;$Q107,"Overdue",IF($Q107-TODAY()&lt;=3,"Due Soon","On Track")))))</f>
        <v/>
      </c>
      <c r="S107" s="16">
        <f>IF($A107="","",IF($L107&lt;&gt;"Completed","",IF(OR($N107="",$Q107=""),"Needs Review",IF($N107&lt;=$Q107,"On Time","Late"))))</f>
        <v/>
      </c>
      <c r="T107" s="16">
        <f>IF($A107="","",IF(OR($B107="",$N107=""),"",$N107-$B107))</f>
        <v/>
      </c>
      <c r="U107" s="16">
        <f>IF($A107="","",IF(OR($B107="",$L107="Completed",$L107="Canceled"),"",MAX(0,TODAY()-$B107)))</f>
        <v/>
      </c>
      <c r="V107" s="18">
        <f>IF($A107="","",TEXTJOIN(", ",TRUE,IF(COUNTIF($A$5:$A$204,$A107)&gt;1,"Duplicate Request ID",""),IF($B107="","Missing Date Received",""),IF($C107="","Missing Student Record Key",""),IF($D107="","Missing Requestor Role",""),IF($E107="","Missing Request Type",""),IF($F107="","Missing Requested Field",""),IF($G107="","Missing Change Summary",""),IF($H107="","Missing Supporting Information Response",""),IF(AND($L107&lt;&gt;"Submitted",$I107=""),"Missing Assignee",""),IF($J107="","Missing Priority",""),IF($L107="","Missing Status",""),IF(AND($L107="Completed",$N107=""),"Missing Completion Date",""),IF($O107="","Missing Last Updated Date","")))</f>
        <v/>
      </c>
    </row>
    <row r="108">
      <c r="A108" s="13" t="n"/>
      <c r="B108" s="25" t="n"/>
      <c r="C108" s="13" t="n"/>
      <c r="D108" s="13" t="n"/>
      <c r="E108" s="13" t="n"/>
      <c r="F108" s="13" t="n"/>
      <c r="G108" s="15" t="n"/>
      <c r="H108" s="13" t="n"/>
      <c r="I108" s="13" t="n"/>
      <c r="J108" s="13" t="n"/>
      <c r="K108" s="16">
        <f>IF($A108="","",IFERROR(VLOOKUP($J108,Lists!$J$5:$K$8,2,FALSE),""))</f>
        <v/>
      </c>
      <c r="L108" s="13" t="n"/>
      <c r="M108" s="25" t="n"/>
      <c r="N108" s="25" t="n"/>
      <c r="O108" s="25" t="n"/>
      <c r="P108" s="15" t="n"/>
      <c r="Q108" s="26">
        <f>IF(OR($A108="",$B108="",$K108=""),"",$B108+$K108)</f>
        <v/>
      </c>
      <c r="R108" s="16">
        <f>IF($A108="","",IF(OR($L108="Completed",$L108="Canceled"),"",IF($Q108="","Missing Due Date",IF(TODAY()&gt;$Q108,"Overdue",IF($Q108-TODAY()&lt;=3,"Due Soon","On Track")))))</f>
        <v/>
      </c>
      <c r="S108" s="16">
        <f>IF($A108="","",IF($L108&lt;&gt;"Completed","",IF(OR($N108="",$Q108=""),"Needs Review",IF($N108&lt;=$Q108,"On Time","Late"))))</f>
        <v/>
      </c>
      <c r="T108" s="16">
        <f>IF($A108="","",IF(OR($B108="",$N108=""),"",$N108-$B108))</f>
        <v/>
      </c>
      <c r="U108" s="16">
        <f>IF($A108="","",IF(OR($B108="",$L108="Completed",$L108="Canceled"),"",MAX(0,TODAY()-$B108)))</f>
        <v/>
      </c>
      <c r="V108" s="18">
        <f>IF($A108="","",TEXTJOIN(", ",TRUE,IF(COUNTIF($A$5:$A$204,$A108)&gt;1,"Duplicate Request ID",""),IF($B108="","Missing Date Received",""),IF($C108="","Missing Student Record Key",""),IF($D108="","Missing Requestor Role",""),IF($E108="","Missing Request Type",""),IF($F108="","Missing Requested Field",""),IF($G108="","Missing Change Summary",""),IF($H108="","Missing Supporting Information Response",""),IF(AND($L108&lt;&gt;"Submitted",$I108=""),"Missing Assignee",""),IF($J108="","Missing Priority",""),IF($L108="","Missing Status",""),IF(AND($L108="Completed",$N108=""),"Missing Completion Date",""),IF($O108="","Missing Last Updated Date","")))</f>
        <v/>
      </c>
    </row>
    <row r="109">
      <c r="A109" s="13" t="n"/>
      <c r="B109" s="25" t="n"/>
      <c r="C109" s="13" t="n"/>
      <c r="D109" s="13" t="n"/>
      <c r="E109" s="13" t="n"/>
      <c r="F109" s="13" t="n"/>
      <c r="G109" s="15" t="n"/>
      <c r="H109" s="13" t="n"/>
      <c r="I109" s="13" t="n"/>
      <c r="J109" s="13" t="n"/>
      <c r="K109" s="16">
        <f>IF($A109="","",IFERROR(VLOOKUP($J109,Lists!$J$5:$K$8,2,FALSE),""))</f>
        <v/>
      </c>
      <c r="L109" s="13" t="n"/>
      <c r="M109" s="25" t="n"/>
      <c r="N109" s="25" t="n"/>
      <c r="O109" s="25" t="n"/>
      <c r="P109" s="15" t="n"/>
      <c r="Q109" s="26">
        <f>IF(OR($A109="",$B109="",$K109=""),"",$B109+$K109)</f>
        <v/>
      </c>
      <c r="R109" s="16">
        <f>IF($A109="","",IF(OR($L109="Completed",$L109="Canceled"),"",IF($Q109="","Missing Due Date",IF(TODAY()&gt;$Q109,"Overdue",IF($Q109-TODAY()&lt;=3,"Due Soon","On Track")))))</f>
        <v/>
      </c>
      <c r="S109" s="16">
        <f>IF($A109="","",IF($L109&lt;&gt;"Completed","",IF(OR($N109="",$Q109=""),"Needs Review",IF($N109&lt;=$Q109,"On Time","Late"))))</f>
        <v/>
      </c>
      <c r="T109" s="16">
        <f>IF($A109="","",IF(OR($B109="",$N109=""),"",$N109-$B109))</f>
        <v/>
      </c>
      <c r="U109" s="16">
        <f>IF($A109="","",IF(OR($B109="",$L109="Completed",$L109="Canceled"),"",MAX(0,TODAY()-$B109)))</f>
        <v/>
      </c>
      <c r="V109" s="18">
        <f>IF($A109="","",TEXTJOIN(", ",TRUE,IF(COUNTIF($A$5:$A$204,$A109)&gt;1,"Duplicate Request ID",""),IF($B109="","Missing Date Received",""),IF($C109="","Missing Student Record Key",""),IF($D109="","Missing Requestor Role",""),IF($E109="","Missing Request Type",""),IF($F109="","Missing Requested Field",""),IF($G109="","Missing Change Summary",""),IF($H109="","Missing Supporting Information Response",""),IF(AND($L109&lt;&gt;"Submitted",$I109=""),"Missing Assignee",""),IF($J109="","Missing Priority",""),IF($L109="","Missing Status",""),IF(AND($L109="Completed",$N109=""),"Missing Completion Date",""),IF($O109="","Missing Last Updated Date","")))</f>
        <v/>
      </c>
    </row>
    <row r="110">
      <c r="A110" s="13" t="n"/>
      <c r="B110" s="25" t="n"/>
      <c r="C110" s="13" t="n"/>
      <c r="D110" s="13" t="n"/>
      <c r="E110" s="13" t="n"/>
      <c r="F110" s="13" t="n"/>
      <c r="G110" s="15" t="n"/>
      <c r="H110" s="13" t="n"/>
      <c r="I110" s="13" t="n"/>
      <c r="J110" s="13" t="n"/>
      <c r="K110" s="16">
        <f>IF($A110="","",IFERROR(VLOOKUP($J110,Lists!$J$5:$K$8,2,FALSE),""))</f>
        <v/>
      </c>
      <c r="L110" s="13" t="n"/>
      <c r="M110" s="25" t="n"/>
      <c r="N110" s="25" t="n"/>
      <c r="O110" s="25" t="n"/>
      <c r="P110" s="15" t="n"/>
      <c r="Q110" s="26">
        <f>IF(OR($A110="",$B110="",$K110=""),"",$B110+$K110)</f>
        <v/>
      </c>
      <c r="R110" s="16">
        <f>IF($A110="","",IF(OR($L110="Completed",$L110="Canceled"),"",IF($Q110="","Missing Due Date",IF(TODAY()&gt;$Q110,"Overdue",IF($Q110-TODAY()&lt;=3,"Due Soon","On Track")))))</f>
        <v/>
      </c>
      <c r="S110" s="16">
        <f>IF($A110="","",IF($L110&lt;&gt;"Completed","",IF(OR($N110="",$Q110=""),"Needs Review",IF($N110&lt;=$Q110,"On Time","Late"))))</f>
        <v/>
      </c>
      <c r="T110" s="16">
        <f>IF($A110="","",IF(OR($B110="",$N110=""),"",$N110-$B110))</f>
        <v/>
      </c>
      <c r="U110" s="16">
        <f>IF($A110="","",IF(OR($B110="",$L110="Completed",$L110="Canceled"),"",MAX(0,TODAY()-$B110)))</f>
        <v/>
      </c>
      <c r="V110" s="18">
        <f>IF($A110="","",TEXTJOIN(", ",TRUE,IF(COUNTIF($A$5:$A$204,$A110)&gt;1,"Duplicate Request ID",""),IF($B110="","Missing Date Received",""),IF($C110="","Missing Student Record Key",""),IF($D110="","Missing Requestor Role",""),IF($E110="","Missing Request Type",""),IF($F110="","Missing Requested Field",""),IF($G110="","Missing Change Summary",""),IF($H110="","Missing Supporting Information Response",""),IF(AND($L110&lt;&gt;"Submitted",$I110=""),"Missing Assignee",""),IF($J110="","Missing Priority",""),IF($L110="","Missing Status",""),IF(AND($L110="Completed",$N110=""),"Missing Completion Date",""),IF($O110="","Missing Last Updated Date","")))</f>
        <v/>
      </c>
    </row>
    <row r="111">
      <c r="A111" s="13" t="n"/>
      <c r="B111" s="25" t="n"/>
      <c r="C111" s="13" t="n"/>
      <c r="D111" s="13" t="n"/>
      <c r="E111" s="13" t="n"/>
      <c r="F111" s="13" t="n"/>
      <c r="G111" s="15" t="n"/>
      <c r="H111" s="13" t="n"/>
      <c r="I111" s="13" t="n"/>
      <c r="J111" s="13" t="n"/>
      <c r="K111" s="16">
        <f>IF($A111="","",IFERROR(VLOOKUP($J111,Lists!$J$5:$K$8,2,FALSE),""))</f>
        <v/>
      </c>
      <c r="L111" s="13" t="n"/>
      <c r="M111" s="25" t="n"/>
      <c r="N111" s="25" t="n"/>
      <c r="O111" s="25" t="n"/>
      <c r="P111" s="15" t="n"/>
      <c r="Q111" s="26">
        <f>IF(OR($A111="",$B111="",$K111=""),"",$B111+$K111)</f>
        <v/>
      </c>
      <c r="R111" s="16">
        <f>IF($A111="","",IF(OR($L111="Completed",$L111="Canceled"),"",IF($Q111="","Missing Due Date",IF(TODAY()&gt;$Q111,"Overdue",IF($Q111-TODAY()&lt;=3,"Due Soon","On Track")))))</f>
        <v/>
      </c>
      <c r="S111" s="16">
        <f>IF($A111="","",IF($L111&lt;&gt;"Completed","",IF(OR($N111="",$Q111=""),"Needs Review",IF($N111&lt;=$Q111,"On Time","Late"))))</f>
        <v/>
      </c>
      <c r="T111" s="16">
        <f>IF($A111="","",IF(OR($B111="",$N111=""),"",$N111-$B111))</f>
        <v/>
      </c>
      <c r="U111" s="16">
        <f>IF($A111="","",IF(OR($B111="",$L111="Completed",$L111="Canceled"),"",MAX(0,TODAY()-$B111)))</f>
        <v/>
      </c>
      <c r="V111" s="18">
        <f>IF($A111="","",TEXTJOIN(", ",TRUE,IF(COUNTIF($A$5:$A$204,$A111)&gt;1,"Duplicate Request ID",""),IF($B111="","Missing Date Received",""),IF($C111="","Missing Student Record Key",""),IF($D111="","Missing Requestor Role",""),IF($E111="","Missing Request Type",""),IF($F111="","Missing Requested Field",""),IF($G111="","Missing Change Summary",""),IF($H111="","Missing Supporting Information Response",""),IF(AND($L111&lt;&gt;"Submitted",$I111=""),"Missing Assignee",""),IF($J111="","Missing Priority",""),IF($L111="","Missing Status",""),IF(AND($L111="Completed",$N111=""),"Missing Completion Date",""),IF($O111="","Missing Last Updated Date","")))</f>
        <v/>
      </c>
    </row>
    <row r="112">
      <c r="A112" s="13" t="n"/>
      <c r="B112" s="25" t="n"/>
      <c r="C112" s="13" t="n"/>
      <c r="D112" s="13" t="n"/>
      <c r="E112" s="13" t="n"/>
      <c r="F112" s="13" t="n"/>
      <c r="G112" s="15" t="n"/>
      <c r="H112" s="13" t="n"/>
      <c r="I112" s="13" t="n"/>
      <c r="J112" s="13" t="n"/>
      <c r="K112" s="16">
        <f>IF($A112="","",IFERROR(VLOOKUP($J112,Lists!$J$5:$K$8,2,FALSE),""))</f>
        <v/>
      </c>
      <c r="L112" s="13" t="n"/>
      <c r="M112" s="25" t="n"/>
      <c r="N112" s="25" t="n"/>
      <c r="O112" s="25" t="n"/>
      <c r="P112" s="15" t="n"/>
      <c r="Q112" s="26">
        <f>IF(OR($A112="",$B112="",$K112=""),"",$B112+$K112)</f>
        <v/>
      </c>
      <c r="R112" s="16">
        <f>IF($A112="","",IF(OR($L112="Completed",$L112="Canceled"),"",IF($Q112="","Missing Due Date",IF(TODAY()&gt;$Q112,"Overdue",IF($Q112-TODAY()&lt;=3,"Due Soon","On Track")))))</f>
        <v/>
      </c>
      <c r="S112" s="16">
        <f>IF($A112="","",IF($L112&lt;&gt;"Completed","",IF(OR($N112="",$Q112=""),"Needs Review",IF($N112&lt;=$Q112,"On Time","Late"))))</f>
        <v/>
      </c>
      <c r="T112" s="16">
        <f>IF($A112="","",IF(OR($B112="",$N112=""),"",$N112-$B112))</f>
        <v/>
      </c>
      <c r="U112" s="16">
        <f>IF($A112="","",IF(OR($B112="",$L112="Completed",$L112="Canceled"),"",MAX(0,TODAY()-$B112)))</f>
        <v/>
      </c>
      <c r="V112" s="18">
        <f>IF($A112="","",TEXTJOIN(", ",TRUE,IF(COUNTIF($A$5:$A$204,$A112)&gt;1,"Duplicate Request ID",""),IF($B112="","Missing Date Received",""),IF($C112="","Missing Student Record Key",""),IF($D112="","Missing Requestor Role",""),IF($E112="","Missing Request Type",""),IF($F112="","Missing Requested Field",""),IF($G112="","Missing Change Summary",""),IF($H112="","Missing Supporting Information Response",""),IF(AND($L112&lt;&gt;"Submitted",$I112=""),"Missing Assignee",""),IF($J112="","Missing Priority",""),IF($L112="","Missing Status",""),IF(AND($L112="Completed",$N112=""),"Missing Completion Date",""),IF($O112="","Missing Last Updated Date","")))</f>
        <v/>
      </c>
    </row>
    <row r="113">
      <c r="A113" s="13" t="n"/>
      <c r="B113" s="25" t="n"/>
      <c r="C113" s="13" t="n"/>
      <c r="D113" s="13" t="n"/>
      <c r="E113" s="13" t="n"/>
      <c r="F113" s="13" t="n"/>
      <c r="G113" s="15" t="n"/>
      <c r="H113" s="13" t="n"/>
      <c r="I113" s="13" t="n"/>
      <c r="J113" s="13" t="n"/>
      <c r="K113" s="16">
        <f>IF($A113="","",IFERROR(VLOOKUP($J113,Lists!$J$5:$K$8,2,FALSE),""))</f>
        <v/>
      </c>
      <c r="L113" s="13" t="n"/>
      <c r="M113" s="25" t="n"/>
      <c r="N113" s="25" t="n"/>
      <c r="O113" s="25" t="n"/>
      <c r="P113" s="15" t="n"/>
      <c r="Q113" s="26">
        <f>IF(OR($A113="",$B113="",$K113=""),"",$B113+$K113)</f>
        <v/>
      </c>
      <c r="R113" s="16">
        <f>IF($A113="","",IF(OR($L113="Completed",$L113="Canceled"),"",IF($Q113="","Missing Due Date",IF(TODAY()&gt;$Q113,"Overdue",IF($Q113-TODAY()&lt;=3,"Due Soon","On Track")))))</f>
        <v/>
      </c>
      <c r="S113" s="16">
        <f>IF($A113="","",IF($L113&lt;&gt;"Completed","",IF(OR($N113="",$Q113=""),"Needs Review",IF($N113&lt;=$Q113,"On Time","Late"))))</f>
        <v/>
      </c>
      <c r="T113" s="16">
        <f>IF($A113="","",IF(OR($B113="",$N113=""),"",$N113-$B113))</f>
        <v/>
      </c>
      <c r="U113" s="16">
        <f>IF($A113="","",IF(OR($B113="",$L113="Completed",$L113="Canceled"),"",MAX(0,TODAY()-$B113)))</f>
        <v/>
      </c>
      <c r="V113" s="18">
        <f>IF($A113="","",TEXTJOIN(", ",TRUE,IF(COUNTIF($A$5:$A$204,$A113)&gt;1,"Duplicate Request ID",""),IF($B113="","Missing Date Received",""),IF($C113="","Missing Student Record Key",""),IF($D113="","Missing Requestor Role",""),IF($E113="","Missing Request Type",""),IF($F113="","Missing Requested Field",""),IF($G113="","Missing Change Summary",""),IF($H113="","Missing Supporting Information Response",""),IF(AND($L113&lt;&gt;"Submitted",$I113=""),"Missing Assignee",""),IF($J113="","Missing Priority",""),IF($L113="","Missing Status",""),IF(AND($L113="Completed",$N113=""),"Missing Completion Date",""),IF($O113="","Missing Last Updated Date","")))</f>
        <v/>
      </c>
    </row>
    <row r="114">
      <c r="A114" s="13" t="n"/>
      <c r="B114" s="25" t="n"/>
      <c r="C114" s="13" t="n"/>
      <c r="D114" s="13" t="n"/>
      <c r="E114" s="13" t="n"/>
      <c r="F114" s="13" t="n"/>
      <c r="G114" s="15" t="n"/>
      <c r="H114" s="13" t="n"/>
      <c r="I114" s="13" t="n"/>
      <c r="J114" s="13" t="n"/>
      <c r="K114" s="16">
        <f>IF($A114="","",IFERROR(VLOOKUP($J114,Lists!$J$5:$K$8,2,FALSE),""))</f>
        <v/>
      </c>
      <c r="L114" s="13" t="n"/>
      <c r="M114" s="25" t="n"/>
      <c r="N114" s="25" t="n"/>
      <c r="O114" s="25" t="n"/>
      <c r="P114" s="15" t="n"/>
      <c r="Q114" s="26">
        <f>IF(OR($A114="",$B114="",$K114=""),"",$B114+$K114)</f>
        <v/>
      </c>
      <c r="R114" s="16">
        <f>IF($A114="","",IF(OR($L114="Completed",$L114="Canceled"),"",IF($Q114="","Missing Due Date",IF(TODAY()&gt;$Q114,"Overdue",IF($Q114-TODAY()&lt;=3,"Due Soon","On Track")))))</f>
        <v/>
      </c>
      <c r="S114" s="16">
        <f>IF($A114="","",IF($L114&lt;&gt;"Completed","",IF(OR($N114="",$Q114=""),"Needs Review",IF($N114&lt;=$Q114,"On Time","Late"))))</f>
        <v/>
      </c>
      <c r="T114" s="16">
        <f>IF($A114="","",IF(OR($B114="",$N114=""),"",$N114-$B114))</f>
        <v/>
      </c>
      <c r="U114" s="16">
        <f>IF($A114="","",IF(OR($B114="",$L114="Completed",$L114="Canceled"),"",MAX(0,TODAY()-$B114)))</f>
        <v/>
      </c>
      <c r="V114" s="18">
        <f>IF($A114="","",TEXTJOIN(", ",TRUE,IF(COUNTIF($A$5:$A$204,$A114)&gt;1,"Duplicate Request ID",""),IF($B114="","Missing Date Received",""),IF($C114="","Missing Student Record Key",""),IF($D114="","Missing Requestor Role",""),IF($E114="","Missing Request Type",""),IF($F114="","Missing Requested Field",""),IF($G114="","Missing Change Summary",""),IF($H114="","Missing Supporting Information Response",""),IF(AND($L114&lt;&gt;"Submitted",$I114=""),"Missing Assignee",""),IF($J114="","Missing Priority",""),IF($L114="","Missing Status",""),IF(AND($L114="Completed",$N114=""),"Missing Completion Date",""),IF($O114="","Missing Last Updated Date","")))</f>
        <v/>
      </c>
    </row>
    <row r="115">
      <c r="A115" s="13" t="n"/>
      <c r="B115" s="25" t="n"/>
      <c r="C115" s="13" t="n"/>
      <c r="D115" s="13" t="n"/>
      <c r="E115" s="13" t="n"/>
      <c r="F115" s="13" t="n"/>
      <c r="G115" s="15" t="n"/>
      <c r="H115" s="13" t="n"/>
      <c r="I115" s="13" t="n"/>
      <c r="J115" s="13" t="n"/>
      <c r="K115" s="16">
        <f>IF($A115="","",IFERROR(VLOOKUP($J115,Lists!$J$5:$K$8,2,FALSE),""))</f>
        <v/>
      </c>
      <c r="L115" s="13" t="n"/>
      <c r="M115" s="25" t="n"/>
      <c r="N115" s="25" t="n"/>
      <c r="O115" s="25" t="n"/>
      <c r="P115" s="15" t="n"/>
      <c r="Q115" s="26">
        <f>IF(OR($A115="",$B115="",$K115=""),"",$B115+$K115)</f>
        <v/>
      </c>
      <c r="R115" s="16">
        <f>IF($A115="","",IF(OR($L115="Completed",$L115="Canceled"),"",IF($Q115="","Missing Due Date",IF(TODAY()&gt;$Q115,"Overdue",IF($Q115-TODAY()&lt;=3,"Due Soon","On Track")))))</f>
        <v/>
      </c>
      <c r="S115" s="16">
        <f>IF($A115="","",IF($L115&lt;&gt;"Completed","",IF(OR($N115="",$Q115=""),"Needs Review",IF($N115&lt;=$Q115,"On Time","Late"))))</f>
        <v/>
      </c>
      <c r="T115" s="16">
        <f>IF($A115="","",IF(OR($B115="",$N115=""),"",$N115-$B115))</f>
        <v/>
      </c>
      <c r="U115" s="16">
        <f>IF($A115="","",IF(OR($B115="",$L115="Completed",$L115="Canceled"),"",MAX(0,TODAY()-$B115)))</f>
        <v/>
      </c>
      <c r="V115" s="18">
        <f>IF($A115="","",TEXTJOIN(", ",TRUE,IF(COUNTIF($A$5:$A$204,$A115)&gt;1,"Duplicate Request ID",""),IF($B115="","Missing Date Received",""),IF($C115="","Missing Student Record Key",""),IF($D115="","Missing Requestor Role",""),IF($E115="","Missing Request Type",""),IF($F115="","Missing Requested Field",""),IF($G115="","Missing Change Summary",""),IF($H115="","Missing Supporting Information Response",""),IF(AND($L115&lt;&gt;"Submitted",$I115=""),"Missing Assignee",""),IF($J115="","Missing Priority",""),IF($L115="","Missing Status",""),IF(AND($L115="Completed",$N115=""),"Missing Completion Date",""),IF($O115="","Missing Last Updated Date","")))</f>
        <v/>
      </c>
    </row>
    <row r="116">
      <c r="A116" s="13" t="n"/>
      <c r="B116" s="25" t="n"/>
      <c r="C116" s="13" t="n"/>
      <c r="D116" s="13" t="n"/>
      <c r="E116" s="13" t="n"/>
      <c r="F116" s="13" t="n"/>
      <c r="G116" s="15" t="n"/>
      <c r="H116" s="13" t="n"/>
      <c r="I116" s="13" t="n"/>
      <c r="J116" s="13" t="n"/>
      <c r="K116" s="16">
        <f>IF($A116="","",IFERROR(VLOOKUP($J116,Lists!$J$5:$K$8,2,FALSE),""))</f>
        <v/>
      </c>
      <c r="L116" s="13" t="n"/>
      <c r="M116" s="25" t="n"/>
      <c r="N116" s="25" t="n"/>
      <c r="O116" s="25" t="n"/>
      <c r="P116" s="15" t="n"/>
      <c r="Q116" s="26">
        <f>IF(OR($A116="",$B116="",$K116=""),"",$B116+$K116)</f>
        <v/>
      </c>
      <c r="R116" s="16">
        <f>IF($A116="","",IF(OR($L116="Completed",$L116="Canceled"),"",IF($Q116="","Missing Due Date",IF(TODAY()&gt;$Q116,"Overdue",IF($Q116-TODAY()&lt;=3,"Due Soon","On Track")))))</f>
        <v/>
      </c>
      <c r="S116" s="16">
        <f>IF($A116="","",IF($L116&lt;&gt;"Completed","",IF(OR($N116="",$Q116=""),"Needs Review",IF($N116&lt;=$Q116,"On Time","Late"))))</f>
        <v/>
      </c>
      <c r="T116" s="16">
        <f>IF($A116="","",IF(OR($B116="",$N116=""),"",$N116-$B116))</f>
        <v/>
      </c>
      <c r="U116" s="16">
        <f>IF($A116="","",IF(OR($B116="",$L116="Completed",$L116="Canceled"),"",MAX(0,TODAY()-$B116)))</f>
        <v/>
      </c>
      <c r="V116" s="18">
        <f>IF($A116="","",TEXTJOIN(", ",TRUE,IF(COUNTIF($A$5:$A$204,$A116)&gt;1,"Duplicate Request ID",""),IF($B116="","Missing Date Received",""),IF($C116="","Missing Student Record Key",""),IF($D116="","Missing Requestor Role",""),IF($E116="","Missing Request Type",""),IF($F116="","Missing Requested Field",""),IF($G116="","Missing Change Summary",""),IF($H116="","Missing Supporting Information Response",""),IF(AND($L116&lt;&gt;"Submitted",$I116=""),"Missing Assignee",""),IF($J116="","Missing Priority",""),IF($L116="","Missing Status",""),IF(AND($L116="Completed",$N116=""),"Missing Completion Date",""),IF($O116="","Missing Last Updated Date","")))</f>
        <v/>
      </c>
    </row>
    <row r="117">
      <c r="A117" s="13" t="n"/>
      <c r="B117" s="25" t="n"/>
      <c r="C117" s="13" t="n"/>
      <c r="D117" s="13" t="n"/>
      <c r="E117" s="13" t="n"/>
      <c r="F117" s="13" t="n"/>
      <c r="G117" s="15" t="n"/>
      <c r="H117" s="13" t="n"/>
      <c r="I117" s="13" t="n"/>
      <c r="J117" s="13" t="n"/>
      <c r="K117" s="16">
        <f>IF($A117="","",IFERROR(VLOOKUP($J117,Lists!$J$5:$K$8,2,FALSE),""))</f>
        <v/>
      </c>
      <c r="L117" s="13" t="n"/>
      <c r="M117" s="25" t="n"/>
      <c r="N117" s="25" t="n"/>
      <c r="O117" s="25" t="n"/>
      <c r="P117" s="15" t="n"/>
      <c r="Q117" s="26">
        <f>IF(OR($A117="",$B117="",$K117=""),"",$B117+$K117)</f>
        <v/>
      </c>
      <c r="R117" s="16">
        <f>IF($A117="","",IF(OR($L117="Completed",$L117="Canceled"),"",IF($Q117="","Missing Due Date",IF(TODAY()&gt;$Q117,"Overdue",IF($Q117-TODAY()&lt;=3,"Due Soon","On Track")))))</f>
        <v/>
      </c>
      <c r="S117" s="16">
        <f>IF($A117="","",IF($L117&lt;&gt;"Completed","",IF(OR($N117="",$Q117=""),"Needs Review",IF($N117&lt;=$Q117,"On Time","Late"))))</f>
        <v/>
      </c>
      <c r="T117" s="16">
        <f>IF($A117="","",IF(OR($B117="",$N117=""),"",$N117-$B117))</f>
        <v/>
      </c>
      <c r="U117" s="16">
        <f>IF($A117="","",IF(OR($B117="",$L117="Completed",$L117="Canceled"),"",MAX(0,TODAY()-$B117)))</f>
        <v/>
      </c>
      <c r="V117" s="18">
        <f>IF($A117="","",TEXTJOIN(", ",TRUE,IF(COUNTIF($A$5:$A$204,$A117)&gt;1,"Duplicate Request ID",""),IF($B117="","Missing Date Received",""),IF($C117="","Missing Student Record Key",""),IF($D117="","Missing Requestor Role",""),IF($E117="","Missing Request Type",""),IF($F117="","Missing Requested Field",""),IF($G117="","Missing Change Summary",""),IF($H117="","Missing Supporting Information Response",""),IF(AND($L117&lt;&gt;"Submitted",$I117=""),"Missing Assignee",""),IF($J117="","Missing Priority",""),IF($L117="","Missing Status",""),IF(AND($L117="Completed",$N117=""),"Missing Completion Date",""),IF($O117="","Missing Last Updated Date","")))</f>
        <v/>
      </c>
    </row>
    <row r="118">
      <c r="A118" s="13" t="n"/>
      <c r="B118" s="25" t="n"/>
      <c r="C118" s="13" t="n"/>
      <c r="D118" s="13" t="n"/>
      <c r="E118" s="13" t="n"/>
      <c r="F118" s="13" t="n"/>
      <c r="G118" s="15" t="n"/>
      <c r="H118" s="13" t="n"/>
      <c r="I118" s="13" t="n"/>
      <c r="J118" s="13" t="n"/>
      <c r="K118" s="16">
        <f>IF($A118="","",IFERROR(VLOOKUP($J118,Lists!$J$5:$K$8,2,FALSE),""))</f>
        <v/>
      </c>
      <c r="L118" s="13" t="n"/>
      <c r="M118" s="25" t="n"/>
      <c r="N118" s="25" t="n"/>
      <c r="O118" s="25" t="n"/>
      <c r="P118" s="15" t="n"/>
      <c r="Q118" s="26">
        <f>IF(OR($A118="",$B118="",$K118=""),"",$B118+$K118)</f>
        <v/>
      </c>
      <c r="R118" s="16">
        <f>IF($A118="","",IF(OR($L118="Completed",$L118="Canceled"),"",IF($Q118="","Missing Due Date",IF(TODAY()&gt;$Q118,"Overdue",IF($Q118-TODAY()&lt;=3,"Due Soon","On Track")))))</f>
        <v/>
      </c>
      <c r="S118" s="16">
        <f>IF($A118="","",IF($L118&lt;&gt;"Completed","",IF(OR($N118="",$Q118=""),"Needs Review",IF($N118&lt;=$Q118,"On Time","Late"))))</f>
        <v/>
      </c>
      <c r="T118" s="16">
        <f>IF($A118="","",IF(OR($B118="",$N118=""),"",$N118-$B118))</f>
        <v/>
      </c>
      <c r="U118" s="16">
        <f>IF($A118="","",IF(OR($B118="",$L118="Completed",$L118="Canceled"),"",MAX(0,TODAY()-$B118)))</f>
        <v/>
      </c>
      <c r="V118" s="18">
        <f>IF($A118="","",TEXTJOIN(", ",TRUE,IF(COUNTIF($A$5:$A$204,$A118)&gt;1,"Duplicate Request ID",""),IF($B118="","Missing Date Received",""),IF($C118="","Missing Student Record Key",""),IF($D118="","Missing Requestor Role",""),IF($E118="","Missing Request Type",""),IF($F118="","Missing Requested Field",""),IF($G118="","Missing Change Summary",""),IF($H118="","Missing Supporting Information Response",""),IF(AND($L118&lt;&gt;"Submitted",$I118=""),"Missing Assignee",""),IF($J118="","Missing Priority",""),IF($L118="","Missing Status",""),IF(AND($L118="Completed",$N118=""),"Missing Completion Date",""),IF($O118="","Missing Last Updated Date","")))</f>
        <v/>
      </c>
    </row>
    <row r="119">
      <c r="A119" s="13" t="n"/>
      <c r="B119" s="25" t="n"/>
      <c r="C119" s="13" t="n"/>
      <c r="D119" s="13" t="n"/>
      <c r="E119" s="13" t="n"/>
      <c r="F119" s="13" t="n"/>
      <c r="G119" s="15" t="n"/>
      <c r="H119" s="13" t="n"/>
      <c r="I119" s="13" t="n"/>
      <c r="J119" s="13" t="n"/>
      <c r="K119" s="16">
        <f>IF($A119="","",IFERROR(VLOOKUP($J119,Lists!$J$5:$K$8,2,FALSE),""))</f>
        <v/>
      </c>
      <c r="L119" s="13" t="n"/>
      <c r="M119" s="25" t="n"/>
      <c r="N119" s="25" t="n"/>
      <c r="O119" s="25" t="n"/>
      <c r="P119" s="15" t="n"/>
      <c r="Q119" s="26">
        <f>IF(OR($A119="",$B119="",$K119=""),"",$B119+$K119)</f>
        <v/>
      </c>
      <c r="R119" s="16">
        <f>IF($A119="","",IF(OR($L119="Completed",$L119="Canceled"),"",IF($Q119="","Missing Due Date",IF(TODAY()&gt;$Q119,"Overdue",IF($Q119-TODAY()&lt;=3,"Due Soon","On Track")))))</f>
        <v/>
      </c>
      <c r="S119" s="16">
        <f>IF($A119="","",IF($L119&lt;&gt;"Completed","",IF(OR($N119="",$Q119=""),"Needs Review",IF($N119&lt;=$Q119,"On Time","Late"))))</f>
        <v/>
      </c>
      <c r="T119" s="16">
        <f>IF($A119="","",IF(OR($B119="",$N119=""),"",$N119-$B119))</f>
        <v/>
      </c>
      <c r="U119" s="16">
        <f>IF($A119="","",IF(OR($B119="",$L119="Completed",$L119="Canceled"),"",MAX(0,TODAY()-$B119)))</f>
        <v/>
      </c>
      <c r="V119" s="18">
        <f>IF($A119="","",TEXTJOIN(", ",TRUE,IF(COUNTIF($A$5:$A$204,$A119)&gt;1,"Duplicate Request ID",""),IF($B119="","Missing Date Received",""),IF($C119="","Missing Student Record Key",""),IF($D119="","Missing Requestor Role",""),IF($E119="","Missing Request Type",""),IF($F119="","Missing Requested Field",""),IF($G119="","Missing Change Summary",""),IF($H119="","Missing Supporting Information Response",""),IF(AND($L119&lt;&gt;"Submitted",$I119=""),"Missing Assignee",""),IF($J119="","Missing Priority",""),IF($L119="","Missing Status",""),IF(AND($L119="Completed",$N119=""),"Missing Completion Date",""),IF($O119="","Missing Last Updated Date","")))</f>
        <v/>
      </c>
    </row>
    <row r="120">
      <c r="A120" s="13" t="n"/>
      <c r="B120" s="25" t="n"/>
      <c r="C120" s="13" t="n"/>
      <c r="D120" s="13" t="n"/>
      <c r="E120" s="13" t="n"/>
      <c r="F120" s="13" t="n"/>
      <c r="G120" s="15" t="n"/>
      <c r="H120" s="13" t="n"/>
      <c r="I120" s="13" t="n"/>
      <c r="J120" s="13" t="n"/>
      <c r="K120" s="16">
        <f>IF($A120="","",IFERROR(VLOOKUP($J120,Lists!$J$5:$K$8,2,FALSE),""))</f>
        <v/>
      </c>
      <c r="L120" s="13" t="n"/>
      <c r="M120" s="25" t="n"/>
      <c r="N120" s="25" t="n"/>
      <c r="O120" s="25" t="n"/>
      <c r="P120" s="15" t="n"/>
      <c r="Q120" s="26">
        <f>IF(OR($A120="",$B120="",$K120=""),"",$B120+$K120)</f>
        <v/>
      </c>
      <c r="R120" s="16">
        <f>IF($A120="","",IF(OR($L120="Completed",$L120="Canceled"),"",IF($Q120="","Missing Due Date",IF(TODAY()&gt;$Q120,"Overdue",IF($Q120-TODAY()&lt;=3,"Due Soon","On Track")))))</f>
        <v/>
      </c>
      <c r="S120" s="16">
        <f>IF($A120="","",IF($L120&lt;&gt;"Completed","",IF(OR($N120="",$Q120=""),"Needs Review",IF($N120&lt;=$Q120,"On Time","Late"))))</f>
        <v/>
      </c>
      <c r="T120" s="16">
        <f>IF($A120="","",IF(OR($B120="",$N120=""),"",$N120-$B120))</f>
        <v/>
      </c>
      <c r="U120" s="16">
        <f>IF($A120="","",IF(OR($B120="",$L120="Completed",$L120="Canceled"),"",MAX(0,TODAY()-$B120)))</f>
        <v/>
      </c>
      <c r="V120" s="18">
        <f>IF($A120="","",TEXTJOIN(", ",TRUE,IF(COUNTIF($A$5:$A$204,$A120)&gt;1,"Duplicate Request ID",""),IF($B120="","Missing Date Received",""),IF($C120="","Missing Student Record Key",""),IF($D120="","Missing Requestor Role",""),IF($E120="","Missing Request Type",""),IF($F120="","Missing Requested Field",""),IF($G120="","Missing Change Summary",""),IF($H120="","Missing Supporting Information Response",""),IF(AND($L120&lt;&gt;"Submitted",$I120=""),"Missing Assignee",""),IF($J120="","Missing Priority",""),IF($L120="","Missing Status",""),IF(AND($L120="Completed",$N120=""),"Missing Completion Date",""),IF($O120="","Missing Last Updated Date","")))</f>
        <v/>
      </c>
    </row>
    <row r="121">
      <c r="A121" s="13" t="n"/>
      <c r="B121" s="25" t="n"/>
      <c r="C121" s="13" t="n"/>
      <c r="D121" s="13" t="n"/>
      <c r="E121" s="13" t="n"/>
      <c r="F121" s="13" t="n"/>
      <c r="G121" s="15" t="n"/>
      <c r="H121" s="13" t="n"/>
      <c r="I121" s="13" t="n"/>
      <c r="J121" s="13" t="n"/>
      <c r="K121" s="16">
        <f>IF($A121="","",IFERROR(VLOOKUP($J121,Lists!$J$5:$K$8,2,FALSE),""))</f>
        <v/>
      </c>
      <c r="L121" s="13" t="n"/>
      <c r="M121" s="25" t="n"/>
      <c r="N121" s="25" t="n"/>
      <c r="O121" s="25" t="n"/>
      <c r="P121" s="15" t="n"/>
      <c r="Q121" s="26">
        <f>IF(OR($A121="",$B121="",$K121=""),"",$B121+$K121)</f>
        <v/>
      </c>
      <c r="R121" s="16">
        <f>IF($A121="","",IF(OR($L121="Completed",$L121="Canceled"),"",IF($Q121="","Missing Due Date",IF(TODAY()&gt;$Q121,"Overdue",IF($Q121-TODAY()&lt;=3,"Due Soon","On Track")))))</f>
        <v/>
      </c>
      <c r="S121" s="16">
        <f>IF($A121="","",IF($L121&lt;&gt;"Completed","",IF(OR($N121="",$Q121=""),"Needs Review",IF($N121&lt;=$Q121,"On Time","Late"))))</f>
        <v/>
      </c>
      <c r="T121" s="16">
        <f>IF($A121="","",IF(OR($B121="",$N121=""),"",$N121-$B121))</f>
        <v/>
      </c>
      <c r="U121" s="16">
        <f>IF($A121="","",IF(OR($B121="",$L121="Completed",$L121="Canceled"),"",MAX(0,TODAY()-$B121)))</f>
        <v/>
      </c>
      <c r="V121" s="18">
        <f>IF($A121="","",TEXTJOIN(", ",TRUE,IF(COUNTIF($A$5:$A$204,$A121)&gt;1,"Duplicate Request ID",""),IF($B121="","Missing Date Received",""),IF($C121="","Missing Student Record Key",""),IF($D121="","Missing Requestor Role",""),IF($E121="","Missing Request Type",""),IF($F121="","Missing Requested Field",""),IF($G121="","Missing Change Summary",""),IF($H121="","Missing Supporting Information Response",""),IF(AND($L121&lt;&gt;"Submitted",$I121=""),"Missing Assignee",""),IF($J121="","Missing Priority",""),IF($L121="","Missing Status",""),IF(AND($L121="Completed",$N121=""),"Missing Completion Date",""),IF($O121="","Missing Last Updated Date","")))</f>
        <v/>
      </c>
    </row>
    <row r="122">
      <c r="A122" s="13" t="n"/>
      <c r="B122" s="25" t="n"/>
      <c r="C122" s="13" t="n"/>
      <c r="D122" s="13" t="n"/>
      <c r="E122" s="13" t="n"/>
      <c r="F122" s="13" t="n"/>
      <c r="G122" s="15" t="n"/>
      <c r="H122" s="13" t="n"/>
      <c r="I122" s="13" t="n"/>
      <c r="J122" s="13" t="n"/>
      <c r="K122" s="16">
        <f>IF($A122="","",IFERROR(VLOOKUP($J122,Lists!$J$5:$K$8,2,FALSE),""))</f>
        <v/>
      </c>
      <c r="L122" s="13" t="n"/>
      <c r="M122" s="25" t="n"/>
      <c r="N122" s="25" t="n"/>
      <c r="O122" s="25" t="n"/>
      <c r="P122" s="15" t="n"/>
      <c r="Q122" s="26">
        <f>IF(OR($A122="",$B122="",$K122=""),"",$B122+$K122)</f>
        <v/>
      </c>
      <c r="R122" s="16">
        <f>IF($A122="","",IF(OR($L122="Completed",$L122="Canceled"),"",IF($Q122="","Missing Due Date",IF(TODAY()&gt;$Q122,"Overdue",IF($Q122-TODAY()&lt;=3,"Due Soon","On Track")))))</f>
        <v/>
      </c>
      <c r="S122" s="16">
        <f>IF($A122="","",IF($L122&lt;&gt;"Completed","",IF(OR($N122="",$Q122=""),"Needs Review",IF($N122&lt;=$Q122,"On Time","Late"))))</f>
        <v/>
      </c>
      <c r="T122" s="16">
        <f>IF($A122="","",IF(OR($B122="",$N122=""),"",$N122-$B122))</f>
        <v/>
      </c>
      <c r="U122" s="16">
        <f>IF($A122="","",IF(OR($B122="",$L122="Completed",$L122="Canceled"),"",MAX(0,TODAY()-$B122)))</f>
        <v/>
      </c>
      <c r="V122" s="18">
        <f>IF($A122="","",TEXTJOIN(", ",TRUE,IF(COUNTIF($A$5:$A$204,$A122)&gt;1,"Duplicate Request ID",""),IF($B122="","Missing Date Received",""),IF($C122="","Missing Student Record Key",""),IF($D122="","Missing Requestor Role",""),IF($E122="","Missing Request Type",""),IF($F122="","Missing Requested Field",""),IF($G122="","Missing Change Summary",""),IF($H122="","Missing Supporting Information Response",""),IF(AND($L122&lt;&gt;"Submitted",$I122=""),"Missing Assignee",""),IF($J122="","Missing Priority",""),IF($L122="","Missing Status",""),IF(AND($L122="Completed",$N122=""),"Missing Completion Date",""),IF($O122="","Missing Last Updated Date","")))</f>
        <v/>
      </c>
    </row>
    <row r="123">
      <c r="A123" s="13" t="n"/>
      <c r="B123" s="25" t="n"/>
      <c r="C123" s="13" t="n"/>
      <c r="D123" s="13" t="n"/>
      <c r="E123" s="13" t="n"/>
      <c r="F123" s="13" t="n"/>
      <c r="G123" s="15" t="n"/>
      <c r="H123" s="13" t="n"/>
      <c r="I123" s="13" t="n"/>
      <c r="J123" s="13" t="n"/>
      <c r="K123" s="16">
        <f>IF($A123="","",IFERROR(VLOOKUP($J123,Lists!$J$5:$K$8,2,FALSE),""))</f>
        <v/>
      </c>
      <c r="L123" s="13" t="n"/>
      <c r="M123" s="25" t="n"/>
      <c r="N123" s="25" t="n"/>
      <c r="O123" s="25" t="n"/>
      <c r="P123" s="15" t="n"/>
      <c r="Q123" s="26">
        <f>IF(OR($A123="",$B123="",$K123=""),"",$B123+$K123)</f>
        <v/>
      </c>
      <c r="R123" s="16">
        <f>IF($A123="","",IF(OR($L123="Completed",$L123="Canceled"),"",IF($Q123="","Missing Due Date",IF(TODAY()&gt;$Q123,"Overdue",IF($Q123-TODAY()&lt;=3,"Due Soon","On Track")))))</f>
        <v/>
      </c>
      <c r="S123" s="16">
        <f>IF($A123="","",IF($L123&lt;&gt;"Completed","",IF(OR($N123="",$Q123=""),"Needs Review",IF($N123&lt;=$Q123,"On Time","Late"))))</f>
        <v/>
      </c>
      <c r="T123" s="16">
        <f>IF($A123="","",IF(OR($B123="",$N123=""),"",$N123-$B123))</f>
        <v/>
      </c>
      <c r="U123" s="16">
        <f>IF($A123="","",IF(OR($B123="",$L123="Completed",$L123="Canceled"),"",MAX(0,TODAY()-$B123)))</f>
        <v/>
      </c>
      <c r="V123" s="18">
        <f>IF($A123="","",TEXTJOIN(", ",TRUE,IF(COUNTIF($A$5:$A$204,$A123)&gt;1,"Duplicate Request ID",""),IF($B123="","Missing Date Received",""),IF($C123="","Missing Student Record Key",""),IF($D123="","Missing Requestor Role",""),IF($E123="","Missing Request Type",""),IF($F123="","Missing Requested Field",""),IF($G123="","Missing Change Summary",""),IF($H123="","Missing Supporting Information Response",""),IF(AND($L123&lt;&gt;"Submitted",$I123=""),"Missing Assignee",""),IF($J123="","Missing Priority",""),IF($L123="","Missing Status",""),IF(AND($L123="Completed",$N123=""),"Missing Completion Date",""),IF($O123="","Missing Last Updated Date","")))</f>
        <v/>
      </c>
    </row>
    <row r="124">
      <c r="A124" s="13" t="n"/>
      <c r="B124" s="25" t="n"/>
      <c r="C124" s="13" t="n"/>
      <c r="D124" s="13" t="n"/>
      <c r="E124" s="13" t="n"/>
      <c r="F124" s="13" t="n"/>
      <c r="G124" s="15" t="n"/>
      <c r="H124" s="13" t="n"/>
      <c r="I124" s="13" t="n"/>
      <c r="J124" s="13" t="n"/>
      <c r="K124" s="16">
        <f>IF($A124="","",IFERROR(VLOOKUP($J124,Lists!$J$5:$K$8,2,FALSE),""))</f>
        <v/>
      </c>
      <c r="L124" s="13" t="n"/>
      <c r="M124" s="25" t="n"/>
      <c r="N124" s="25" t="n"/>
      <c r="O124" s="25" t="n"/>
      <c r="P124" s="15" t="n"/>
      <c r="Q124" s="26">
        <f>IF(OR($A124="",$B124="",$K124=""),"",$B124+$K124)</f>
        <v/>
      </c>
      <c r="R124" s="16">
        <f>IF($A124="","",IF(OR($L124="Completed",$L124="Canceled"),"",IF($Q124="","Missing Due Date",IF(TODAY()&gt;$Q124,"Overdue",IF($Q124-TODAY()&lt;=3,"Due Soon","On Track")))))</f>
        <v/>
      </c>
      <c r="S124" s="16">
        <f>IF($A124="","",IF($L124&lt;&gt;"Completed","",IF(OR($N124="",$Q124=""),"Needs Review",IF($N124&lt;=$Q124,"On Time","Late"))))</f>
        <v/>
      </c>
      <c r="T124" s="16">
        <f>IF($A124="","",IF(OR($B124="",$N124=""),"",$N124-$B124))</f>
        <v/>
      </c>
      <c r="U124" s="16">
        <f>IF($A124="","",IF(OR($B124="",$L124="Completed",$L124="Canceled"),"",MAX(0,TODAY()-$B124)))</f>
        <v/>
      </c>
      <c r="V124" s="18">
        <f>IF($A124="","",TEXTJOIN(", ",TRUE,IF(COUNTIF($A$5:$A$204,$A124)&gt;1,"Duplicate Request ID",""),IF($B124="","Missing Date Received",""),IF($C124="","Missing Student Record Key",""),IF($D124="","Missing Requestor Role",""),IF($E124="","Missing Request Type",""),IF($F124="","Missing Requested Field",""),IF($G124="","Missing Change Summary",""),IF($H124="","Missing Supporting Information Response",""),IF(AND($L124&lt;&gt;"Submitted",$I124=""),"Missing Assignee",""),IF($J124="","Missing Priority",""),IF($L124="","Missing Status",""),IF(AND($L124="Completed",$N124=""),"Missing Completion Date",""),IF($O124="","Missing Last Updated Date","")))</f>
        <v/>
      </c>
    </row>
    <row r="125">
      <c r="A125" s="13" t="n"/>
      <c r="B125" s="25" t="n"/>
      <c r="C125" s="13" t="n"/>
      <c r="D125" s="13" t="n"/>
      <c r="E125" s="13" t="n"/>
      <c r="F125" s="13" t="n"/>
      <c r="G125" s="15" t="n"/>
      <c r="H125" s="13" t="n"/>
      <c r="I125" s="13" t="n"/>
      <c r="J125" s="13" t="n"/>
      <c r="K125" s="16">
        <f>IF($A125="","",IFERROR(VLOOKUP($J125,Lists!$J$5:$K$8,2,FALSE),""))</f>
        <v/>
      </c>
      <c r="L125" s="13" t="n"/>
      <c r="M125" s="25" t="n"/>
      <c r="N125" s="25" t="n"/>
      <c r="O125" s="25" t="n"/>
      <c r="P125" s="15" t="n"/>
      <c r="Q125" s="26">
        <f>IF(OR($A125="",$B125="",$K125=""),"",$B125+$K125)</f>
        <v/>
      </c>
      <c r="R125" s="16">
        <f>IF($A125="","",IF(OR($L125="Completed",$L125="Canceled"),"",IF($Q125="","Missing Due Date",IF(TODAY()&gt;$Q125,"Overdue",IF($Q125-TODAY()&lt;=3,"Due Soon","On Track")))))</f>
        <v/>
      </c>
      <c r="S125" s="16">
        <f>IF($A125="","",IF($L125&lt;&gt;"Completed","",IF(OR($N125="",$Q125=""),"Needs Review",IF($N125&lt;=$Q125,"On Time","Late"))))</f>
        <v/>
      </c>
      <c r="T125" s="16">
        <f>IF($A125="","",IF(OR($B125="",$N125=""),"",$N125-$B125))</f>
        <v/>
      </c>
      <c r="U125" s="16">
        <f>IF($A125="","",IF(OR($B125="",$L125="Completed",$L125="Canceled"),"",MAX(0,TODAY()-$B125)))</f>
        <v/>
      </c>
      <c r="V125" s="18">
        <f>IF($A125="","",TEXTJOIN(", ",TRUE,IF(COUNTIF($A$5:$A$204,$A125)&gt;1,"Duplicate Request ID",""),IF($B125="","Missing Date Received",""),IF($C125="","Missing Student Record Key",""),IF($D125="","Missing Requestor Role",""),IF($E125="","Missing Request Type",""),IF($F125="","Missing Requested Field",""),IF($G125="","Missing Change Summary",""),IF($H125="","Missing Supporting Information Response",""),IF(AND($L125&lt;&gt;"Submitted",$I125=""),"Missing Assignee",""),IF($J125="","Missing Priority",""),IF($L125="","Missing Status",""),IF(AND($L125="Completed",$N125=""),"Missing Completion Date",""),IF($O125="","Missing Last Updated Date","")))</f>
        <v/>
      </c>
    </row>
    <row r="126">
      <c r="A126" s="13" t="n"/>
      <c r="B126" s="25" t="n"/>
      <c r="C126" s="13" t="n"/>
      <c r="D126" s="13" t="n"/>
      <c r="E126" s="13" t="n"/>
      <c r="F126" s="13" t="n"/>
      <c r="G126" s="15" t="n"/>
      <c r="H126" s="13" t="n"/>
      <c r="I126" s="13" t="n"/>
      <c r="J126" s="13" t="n"/>
      <c r="K126" s="16">
        <f>IF($A126="","",IFERROR(VLOOKUP($J126,Lists!$J$5:$K$8,2,FALSE),""))</f>
        <v/>
      </c>
      <c r="L126" s="13" t="n"/>
      <c r="M126" s="25" t="n"/>
      <c r="N126" s="25" t="n"/>
      <c r="O126" s="25" t="n"/>
      <c r="P126" s="15" t="n"/>
      <c r="Q126" s="26">
        <f>IF(OR($A126="",$B126="",$K126=""),"",$B126+$K126)</f>
        <v/>
      </c>
      <c r="R126" s="16">
        <f>IF($A126="","",IF(OR($L126="Completed",$L126="Canceled"),"",IF($Q126="","Missing Due Date",IF(TODAY()&gt;$Q126,"Overdue",IF($Q126-TODAY()&lt;=3,"Due Soon","On Track")))))</f>
        <v/>
      </c>
      <c r="S126" s="16">
        <f>IF($A126="","",IF($L126&lt;&gt;"Completed","",IF(OR($N126="",$Q126=""),"Needs Review",IF($N126&lt;=$Q126,"On Time","Late"))))</f>
        <v/>
      </c>
      <c r="T126" s="16">
        <f>IF($A126="","",IF(OR($B126="",$N126=""),"",$N126-$B126))</f>
        <v/>
      </c>
      <c r="U126" s="16">
        <f>IF($A126="","",IF(OR($B126="",$L126="Completed",$L126="Canceled"),"",MAX(0,TODAY()-$B126)))</f>
        <v/>
      </c>
      <c r="V126" s="18">
        <f>IF($A126="","",TEXTJOIN(", ",TRUE,IF(COUNTIF($A$5:$A$204,$A126)&gt;1,"Duplicate Request ID",""),IF($B126="","Missing Date Received",""),IF($C126="","Missing Student Record Key",""),IF($D126="","Missing Requestor Role",""),IF($E126="","Missing Request Type",""),IF($F126="","Missing Requested Field",""),IF($G126="","Missing Change Summary",""),IF($H126="","Missing Supporting Information Response",""),IF(AND($L126&lt;&gt;"Submitted",$I126=""),"Missing Assignee",""),IF($J126="","Missing Priority",""),IF($L126="","Missing Status",""),IF(AND($L126="Completed",$N126=""),"Missing Completion Date",""),IF($O126="","Missing Last Updated Date","")))</f>
        <v/>
      </c>
    </row>
    <row r="127">
      <c r="A127" s="13" t="n"/>
      <c r="B127" s="25" t="n"/>
      <c r="C127" s="13" t="n"/>
      <c r="D127" s="13" t="n"/>
      <c r="E127" s="13" t="n"/>
      <c r="F127" s="13" t="n"/>
      <c r="G127" s="15" t="n"/>
      <c r="H127" s="13" t="n"/>
      <c r="I127" s="13" t="n"/>
      <c r="J127" s="13" t="n"/>
      <c r="K127" s="16">
        <f>IF($A127="","",IFERROR(VLOOKUP($J127,Lists!$J$5:$K$8,2,FALSE),""))</f>
        <v/>
      </c>
      <c r="L127" s="13" t="n"/>
      <c r="M127" s="25" t="n"/>
      <c r="N127" s="25" t="n"/>
      <c r="O127" s="25" t="n"/>
      <c r="P127" s="15" t="n"/>
      <c r="Q127" s="26">
        <f>IF(OR($A127="",$B127="",$K127=""),"",$B127+$K127)</f>
        <v/>
      </c>
      <c r="R127" s="16">
        <f>IF($A127="","",IF(OR($L127="Completed",$L127="Canceled"),"",IF($Q127="","Missing Due Date",IF(TODAY()&gt;$Q127,"Overdue",IF($Q127-TODAY()&lt;=3,"Due Soon","On Track")))))</f>
        <v/>
      </c>
      <c r="S127" s="16">
        <f>IF($A127="","",IF($L127&lt;&gt;"Completed","",IF(OR($N127="",$Q127=""),"Needs Review",IF($N127&lt;=$Q127,"On Time","Late"))))</f>
        <v/>
      </c>
      <c r="T127" s="16">
        <f>IF($A127="","",IF(OR($B127="",$N127=""),"",$N127-$B127))</f>
        <v/>
      </c>
      <c r="U127" s="16">
        <f>IF($A127="","",IF(OR($B127="",$L127="Completed",$L127="Canceled"),"",MAX(0,TODAY()-$B127)))</f>
        <v/>
      </c>
      <c r="V127" s="18">
        <f>IF($A127="","",TEXTJOIN(", ",TRUE,IF(COUNTIF($A$5:$A$204,$A127)&gt;1,"Duplicate Request ID",""),IF($B127="","Missing Date Received",""),IF($C127="","Missing Student Record Key",""),IF($D127="","Missing Requestor Role",""),IF($E127="","Missing Request Type",""),IF($F127="","Missing Requested Field",""),IF($G127="","Missing Change Summary",""),IF($H127="","Missing Supporting Information Response",""),IF(AND($L127&lt;&gt;"Submitted",$I127=""),"Missing Assignee",""),IF($J127="","Missing Priority",""),IF($L127="","Missing Status",""),IF(AND($L127="Completed",$N127=""),"Missing Completion Date",""),IF($O127="","Missing Last Updated Date","")))</f>
        <v/>
      </c>
    </row>
    <row r="128">
      <c r="A128" s="13" t="n"/>
      <c r="B128" s="25" t="n"/>
      <c r="C128" s="13" t="n"/>
      <c r="D128" s="13" t="n"/>
      <c r="E128" s="13" t="n"/>
      <c r="F128" s="13" t="n"/>
      <c r="G128" s="15" t="n"/>
      <c r="H128" s="13" t="n"/>
      <c r="I128" s="13" t="n"/>
      <c r="J128" s="13" t="n"/>
      <c r="K128" s="16">
        <f>IF($A128="","",IFERROR(VLOOKUP($J128,Lists!$J$5:$K$8,2,FALSE),""))</f>
        <v/>
      </c>
      <c r="L128" s="13" t="n"/>
      <c r="M128" s="25" t="n"/>
      <c r="N128" s="25" t="n"/>
      <c r="O128" s="25" t="n"/>
      <c r="P128" s="15" t="n"/>
      <c r="Q128" s="26">
        <f>IF(OR($A128="",$B128="",$K128=""),"",$B128+$K128)</f>
        <v/>
      </c>
      <c r="R128" s="16">
        <f>IF($A128="","",IF(OR($L128="Completed",$L128="Canceled"),"",IF($Q128="","Missing Due Date",IF(TODAY()&gt;$Q128,"Overdue",IF($Q128-TODAY()&lt;=3,"Due Soon","On Track")))))</f>
        <v/>
      </c>
      <c r="S128" s="16">
        <f>IF($A128="","",IF($L128&lt;&gt;"Completed","",IF(OR($N128="",$Q128=""),"Needs Review",IF($N128&lt;=$Q128,"On Time","Late"))))</f>
        <v/>
      </c>
      <c r="T128" s="16">
        <f>IF($A128="","",IF(OR($B128="",$N128=""),"",$N128-$B128))</f>
        <v/>
      </c>
      <c r="U128" s="16">
        <f>IF($A128="","",IF(OR($B128="",$L128="Completed",$L128="Canceled"),"",MAX(0,TODAY()-$B128)))</f>
        <v/>
      </c>
      <c r="V128" s="18">
        <f>IF($A128="","",TEXTJOIN(", ",TRUE,IF(COUNTIF($A$5:$A$204,$A128)&gt;1,"Duplicate Request ID",""),IF($B128="","Missing Date Received",""),IF($C128="","Missing Student Record Key",""),IF($D128="","Missing Requestor Role",""),IF($E128="","Missing Request Type",""),IF($F128="","Missing Requested Field",""),IF($G128="","Missing Change Summary",""),IF($H128="","Missing Supporting Information Response",""),IF(AND($L128&lt;&gt;"Submitted",$I128=""),"Missing Assignee",""),IF($J128="","Missing Priority",""),IF($L128="","Missing Status",""),IF(AND($L128="Completed",$N128=""),"Missing Completion Date",""),IF($O128="","Missing Last Updated Date","")))</f>
        <v/>
      </c>
    </row>
    <row r="129">
      <c r="A129" s="13" t="n"/>
      <c r="B129" s="25" t="n"/>
      <c r="C129" s="13" t="n"/>
      <c r="D129" s="13" t="n"/>
      <c r="E129" s="13" t="n"/>
      <c r="F129" s="13" t="n"/>
      <c r="G129" s="15" t="n"/>
      <c r="H129" s="13" t="n"/>
      <c r="I129" s="13" t="n"/>
      <c r="J129" s="13" t="n"/>
      <c r="K129" s="16">
        <f>IF($A129="","",IFERROR(VLOOKUP($J129,Lists!$J$5:$K$8,2,FALSE),""))</f>
        <v/>
      </c>
      <c r="L129" s="13" t="n"/>
      <c r="M129" s="25" t="n"/>
      <c r="N129" s="25" t="n"/>
      <c r="O129" s="25" t="n"/>
      <c r="P129" s="15" t="n"/>
      <c r="Q129" s="26">
        <f>IF(OR($A129="",$B129="",$K129=""),"",$B129+$K129)</f>
        <v/>
      </c>
      <c r="R129" s="16">
        <f>IF($A129="","",IF(OR($L129="Completed",$L129="Canceled"),"",IF($Q129="","Missing Due Date",IF(TODAY()&gt;$Q129,"Overdue",IF($Q129-TODAY()&lt;=3,"Due Soon","On Track")))))</f>
        <v/>
      </c>
      <c r="S129" s="16">
        <f>IF($A129="","",IF($L129&lt;&gt;"Completed","",IF(OR($N129="",$Q129=""),"Needs Review",IF($N129&lt;=$Q129,"On Time","Late"))))</f>
        <v/>
      </c>
      <c r="T129" s="16">
        <f>IF($A129="","",IF(OR($B129="",$N129=""),"",$N129-$B129))</f>
        <v/>
      </c>
      <c r="U129" s="16">
        <f>IF($A129="","",IF(OR($B129="",$L129="Completed",$L129="Canceled"),"",MAX(0,TODAY()-$B129)))</f>
        <v/>
      </c>
      <c r="V129" s="18">
        <f>IF($A129="","",TEXTJOIN(", ",TRUE,IF(COUNTIF($A$5:$A$204,$A129)&gt;1,"Duplicate Request ID",""),IF($B129="","Missing Date Received",""),IF($C129="","Missing Student Record Key",""),IF($D129="","Missing Requestor Role",""),IF($E129="","Missing Request Type",""),IF($F129="","Missing Requested Field",""),IF($G129="","Missing Change Summary",""),IF($H129="","Missing Supporting Information Response",""),IF(AND($L129&lt;&gt;"Submitted",$I129=""),"Missing Assignee",""),IF($J129="","Missing Priority",""),IF($L129="","Missing Status",""),IF(AND($L129="Completed",$N129=""),"Missing Completion Date",""),IF($O129="","Missing Last Updated Date","")))</f>
        <v/>
      </c>
    </row>
    <row r="130">
      <c r="A130" s="13" t="n"/>
      <c r="B130" s="25" t="n"/>
      <c r="C130" s="13" t="n"/>
      <c r="D130" s="13" t="n"/>
      <c r="E130" s="13" t="n"/>
      <c r="F130" s="13" t="n"/>
      <c r="G130" s="15" t="n"/>
      <c r="H130" s="13" t="n"/>
      <c r="I130" s="13" t="n"/>
      <c r="J130" s="13" t="n"/>
      <c r="K130" s="16">
        <f>IF($A130="","",IFERROR(VLOOKUP($J130,Lists!$J$5:$K$8,2,FALSE),""))</f>
        <v/>
      </c>
      <c r="L130" s="13" t="n"/>
      <c r="M130" s="25" t="n"/>
      <c r="N130" s="25" t="n"/>
      <c r="O130" s="25" t="n"/>
      <c r="P130" s="15" t="n"/>
      <c r="Q130" s="26">
        <f>IF(OR($A130="",$B130="",$K130=""),"",$B130+$K130)</f>
        <v/>
      </c>
      <c r="R130" s="16">
        <f>IF($A130="","",IF(OR($L130="Completed",$L130="Canceled"),"",IF($Q130="","Missing Due Date",IF(TODAY()&gt;$Q130,"Overdue",IF($Q130-TODAY()&lt;=3,"Due Soon","On Track")))))</f>
        <v/>
      </c>
      <c r="S130" s="16">
        <f>IF($A130="","",IF($L130&lt;&gt;"Completed","",IF(OR($N130="",$Q130=""),"Needs Review",IF($N130&lt;=$Q130,"On Time","Late"))))</f>
        <v/>
      </c>
      <c r="T130" s="16">
        <f>IF($A130="","",IF(OR($B130="",$N130=""),"",$N130-$B130))</f>
        <v/>
      </c>
      <c r="U130" s="16">
        <f>IF($A130="","",IF(OR($B130="",$L130="Completed",$L130="Canceled"),"",MAX(0,TODAY()-$B130)))</f>
        <v/>
      </c>
      <c r="V130" s="18">
        <f>IF($A130="","",TEXTJOIN(", ",TRUE,IF(COUNTIF($A$5:$A$204,$A130)&gt;1,"Duplicate Request ID",""),IF($B130="","Missing Date Received",""),IF($C130="","Missing Student Record Key",""),IF($D130="","Missing Requestor Role",""),IF($E130="","Missing Request Type",""),IF($F130="","Missing Requested Field",""),IF($G130="","Missing Change Summary",""),IF($H130="","Missing Supporting Information Response",""),IF(AND($L130&lt;&gt;"Submitted",$I130=""),"Missing Assignee",""),IF($J130="","Missing Priority",""),IF($L130="","Missing Status",""),IF(AND($L130="Completed",$N130=""),"Missing Completion Date",""),IF($O130="","Missing Last Updated Date","")))</f>
        <v/>
      </c>
    </row>
    <row r="131">
      <c r="A131" s="13" t="n"/>
      <c r="B131" s="25" t="n"/>
      <c r="C131" s="13" t="n"/>
      <c r="D131" s="13" t="n"/>
      <c r="E131" s="13" t="n"/>
      <c r="F131" s="13" t="n"/>
      <c r="G131" s="15" t="n"/>
      <c r="H131" s="13" t="n"/>
      <c r="I131" s="13" t="n"/>
      <c r="J131" s="13" t="n"/>
      <c r="K131" s="16">
        <f>IF($A131="","",IFERROR(VLOOKUP($J131,Lists!$J$5:$K$8,2,FALSE),""))</f>
        <v/>
      </c>
      <c r="L131" s="13" t="n"/>
      <c r="M131" s="25" t="n"/>
      <c r="N131" s="25" t="n"/>
      <c r="O131" s="25" t="n"/>
      <c r="P131" s="15" t="n"/>
      <c r="Q131" s="26">
        <f>IF(OR($A131="",$B131="",$K131=""),"",$B131+$K131)</f>
        <v/>
      </c>
      <c r="R131" s="16">
        <f>IF($A131="","",IF(OR($L131="Completed",$L131="Canceled"),"",IF($Q131="","Missing Due Date",IF(TODAY()&gt;$Q131,"Overdue",IF($Q131-TODAY()&lt;=3,"Due Soon","On Track")))))</f>
        <v/>
      </c>
      <c r="S131" s="16">
        <f>IF($A131="","",IF($L131&lt;&gt;"Completed","",IF(OR($N131="",$Q131=""),"Needs Review",IF($N131&lt;=$Q131,"On Time","Late"))))</f>
        <v/>
      </c>
      <c r="T131" s="16">
        <f>IF($A131="","",IF(OR($B131="",$N131=""),"",$N131-$B131))</f>
        <v/>
      </c>
      <c r="U131" s="16">
        <f>IF($A131="","",IF(OR($B131="",$L131="Completed",$L131="Canceled"),"",MAX(0,TODAY()-$B131)))</f>
        <v/>
      </c>
      <c r="V131" s="18">
        <f>IF($A131="","",TEXTJOIN(", ",TRUE,IF(COUNTIF($A$5:$A$204,$A131)&gt;1,"Duplicate Request ID",""),IF($B131="","Missing Date Received",""),IF($C131="","Missing Student Record Key",""),IF($D131="","Missing Requestor Role",""),IF($E131="","Missing Request Type",""),IF($F131="","Missing Requested Field",""),IF($G131="","Missing Change Summary",""),IF($H131="","Missing Supporting Information Response",""),IF(AND($L131&lt;&gt;"Submitted",$I131=""),"Missing Assignee",""),IF($J131="","Missing Priority",""),IF($L131="","Missing Status",""),IF(AND($L131="Completed",$N131=""),"Missing Completion Date",""),IF($O131="","Missing Last Updated Date","")))</f>
        <v/>
      </c>
    </row>
    <row r="132">
      <c r="A132" s="13" t="n"/>
      <c r="B132" s="25" t="n"/>
      <c r="C132" s="13" t="n"/>
      <c r="D132" s="13" t="n"/>
      <c r="E132" s="13" t="n"/>
      <c r="F132" s="13" t="n"/>
      <c r="G132" s="15" t="n"/>
      <c r="H132" s="13" t="n"/>
      <c r="I132" s="13" t="n"/>
      <c r="J132" s="13" t="n"/>
      <c r="K132" s="16">
        <f>IF($A132="","",IFERROR(VLOOKUP($J132,Lists!$J$5:$K$8,2,FALSE),""))</f>
        <v/>
      </c>
      <c r="L132" s="13" t="n"/>
      <c r="M132" s="25" t="n"/>
      <c r="N132" s="25" t="n"/>
      <c r="O132" s="25" t="n"/>
      <c r="P132" s="15" t="n"/>
      <c r="Q132" s="26">
        <f>IF(OR($A132="",$B132="",$K132=""),"",$B132+$K132)</f>
        <v/>
      </c>
      <c r="R132" s="16">
        <f>IF($A132="","",IF(OR($L132="Completed",$L132="Canceled"),"",IF($Q132="","Missing Due Date",IF(TODAY()&gt;$Q132,"Overdue",IF($Q132-TODAY()&lt;=3,"Due Soon","On Track")))))</f>
        <v/>
      </c>
      <c r="S132" s="16">
        <f>IF($A132="","",IF($L132&lt;&gt;"Completed","",IF(OR($N132="",$Q132=""),"Needs Review",IF($N132&lt;=$Q132,"On Time","Late"))))</f>
        <v/>
      </c>
      <c r="T132" s="16">
        <f>IF($A132="","",IF(OR($B132="",$N132=""),"",$N132-$B132))</f>
        <v/>
      </c>
      <c r="U132" s="16">
        <f>IF($A132="","",IF(OR($B132="",$L132="Completed",$L132="Canceled"),"",MAX(0,TODAY()-$B132)))</f>
        <v/>
      </c>
      <c r="V132" s="18">
        <f>IF($A132="","",TEXTJOIN(", ",TRUE,IF(COUNTIF($A$5:$A$204,$A132)&gt;1,"Duplicate Request ID",""),IF($B132="","Missing Date Received",""),IF($C132="","Missing Student Record Key",""),IF($D132="","Missing Requestor Role",""),IF($E132="","Missing Request Type",""),IF($F132="","Missing Requested Field",""),IF($G132="","Missing Change Summary",""),IF($H132="","Missing Supporting Information Response",""),IF(AND($L132&lt;&gt;"Submitted",$I132=""),"Missing Assignee",""),IF($J132="","Missing Priority",""),IF($L132="","Missing Status",""),IF(AND($L132="Completed",$N132=""),"Missing Completion Date",""),IF($O132="","Missing Last Updated Date","")))</f>
        <v/>
      </c>
    </row>
    <row r="133">
      <c r="A133" s="13" t="n"/>
      <c r="B133" s="25" t="n"/>
      <c r="C133" s="13" t="n"/>
      <c r="D133" s="13" t="n"/>
      <c r="E133" s="13" t="n"/>
      <c r="F133" s="13" t="n"/>
      <c r="G133" s="15" t="n"/>
      <c r="H133" s="13" t="n"/>
      <c r="I133" s="13" t="n"/>
      <c r="J133" s="13" t="n"/>
      <c r="K133" s="16">
        <f>IF($A133="","",IFERROR(VLOOKUP($J133,Lists!$J$5:$K$8,2,FALSE),""))</f>
        <v/>
      </c>
      <c r="L133" s="13" t="n"/>
      <c r="M133" s="25" t="n"/>
      <c r="N133" s="25" t="n"/>
      <c r="O133" s="25" t="n"/>
      <c r="P133" s="15" t="n"/>
      <c r="Q133" s="26">
        <f>IF(OR($A133="",$B133="",$K133=""),"",$B133+$K133)</f>
        <v/>
      </c>
      <c r="R133" s="16">
        <f>IF($A133="","",IF(OR($L133="Completed",$L133="Canceled"),"",IF($Q133="","Missing Due Date",IF(TODAY()&gt;$Q133,"Overdue",IF($Q133-TODAY()&lt;=3,"Due Soon","On Track")))))</f>
        <v/>
      </c>
      <c r="S133" s="16">
        <f>IF($A133="","",IF($L133&lt;&gt;"Completed","",IF(OR($N133="",$Q133=""),"Needs Review",IF($N133&lt;=$Q133,"On Time","Late"))))</f>
        <v/>
      </c>
      <c r="T133" s="16">
        <f>IF($A133="","",IF(OR($B133="",$N133=""),"",$N133-$B133))</f>
        <v/>
      </c>
      <c r="U133" s="16">
        <f>IF($A133="","",IF(OR($B133="",$L133="Completed",$L133="Canceled"),"",MAX(0,TODAY()-$B133)))</f>
        <v/>
      </c>
      <c r="V133" s="18">
        <f>IF($A133="","",TEXTJOIN(", ",TRUE,IF(COUNTIF($A$5:$A$204,$A133)&gt;1,"Duplicate Request ID",""),IF($B133="","Missing Date Received",""),IF($C133="","Missing Student Record Key",""),IF($D133="","Missing Requestor Role",""),IF($E133="","Missing Request Type",""),IF($F133="","Missing Requested Field",""),IF($G133="","Missing Change Summary",""),IF($H133="","Missing Supporting Information Response",""),IF(AND($L133&lt;&gt;"Submitted",$I133=""),"Missing Assignee",""),IF($J133="","Missing Priority",""),IF($L133="","Missing Status",""),IF(AND($L133="Completed",$N133=""),"Missing Completion Date",""),IF($O133="","Missing Last Updated Date","")))</f>
        <v/>
      </c>
    </row>
    <row r="134">
      <c r="A134" s="13" t="n"/>
      <c r="B134" s="25" t="n"/>
      <c r="C134" s="13" t="n"/>
      <c r="D134" s="13" t="n"/>
      <c r="E134" s="13" t="n"/>
      <c r="F134" s="13" t="n"/>
      <c r="G134" s="15" t="n"/>
      <c r="H134" s="13" t="n"/>
      <c r="I134" s="13" t="n"/>
      <c r="J134" s="13" t="n"/>
      <c r="K134" s="16">
        <f>IF($A134="","",IFERROR(VLOOKUP($J134,Lists!$J$5:$K$8,2,FALSE),""))</f>
        <v/>
      </c>
      <c r="L134" s="13" t="n"/>
      <c r="M134" s="25" t="n"/>
      <c r="N134" s="25" t="n"/>
      <c r="O134" s="25" t="n"/>
      <c r="P134" s="15" t="n"/>
      <c r="Q134" s="26">
        <f>IF(OR($A134="",$B134="",$K134=""),"",$B134+$K134)</f>
        <v/>
      </c>
      <c r="R134" s="16">
        <f>IF($A134="","",IF(OR($L134="Completed",$L134="Canceled"),"",IF($Q134="","Missing Due Date",IF(TODAY()&gt;$Q134,"Overdue",IF($Q134-TODAY()&lt;=3,"Due Soon","On Track")))))</f>
        <v/>
      </c>
      <c r="S134" s="16">
        <f>IF($A134="","",IF($L134&lt;&gt;"Completed","",IF(OR($N134="",$Q134=""),"Needs Review",IF($N134&lt;=$Q134,"On Time","Late"))))</f>
        <v/>
      </c>
      <c r="T134" s="16">
        <f>IF($A134="","",IF(OR($B134="",$N134=""),"",$N134-$B134))</f>
        <v/>
      </c>
      <c r="U134" s="16">
        <f>IF($A134="","",IF(OR($B134="",$L134="Completed",$L134="Canceled"),"",MAX(0,TODAY()-$B134)))</f>
        <v/>
      </c>
      <c r="V134" s="18">
        <f>IF($A134="","",TEXTJOIN(", ",TRUE,IF(COUNTIF($A$5:$A$204,$A134)&gt;1,"Duplicate Request ID",""),IF($B134="","Missing Date Received",""),IF($C134="","Missing Student Record Key",""),IF($D134="","Missing Requestor Role",""),IF($E134="","Missing Request Type",""),IF($F134="","Missing Requested Field",""),IF($G134="","Missing Change Summary",""),IF($H134="","Missing Supporting Information Response",""),IF(AND($L134&lt;&gt;"Submitted",$I134=""),"Missing Assignee",""),IF($J134="","Missing Priority",""),IF($L134="","Missing Status",""),IF(AND($L134="Completed",$N134=""),"Missing Completion Date",""),IF($O134="","Missing Last Updated Date","")))</f>
        <v/>
      </c>
    </row>
    <row r="135">
      <c r="A135" s="13" t="n"/>
      <c r="B135" s="25" t="n"/>
      <c r="C135" s="13" t="n"/>
      <c r="D135" s="13" t="n"/>
      <c r="E135" s="13" t="n"/>
      <c r="F135" s="13" t="n"/>
      <c r="G135" s="15" t="n"/>
      <c r="H135" s="13" t="n"/>
      <c r="I135" s="13" t="n"/>
      <c r="J135" s="13" t="n"/>
      <c r="K135" s="16">
        <f>IF($A135="","",IFERROR(VLOOKUP($J135,Lists!$J$5:$K$8,2,FALSE),""))</f>
        <v/>
      </c>
      <c r="L135" s="13" t="n"/>
      <c r="M135" s="25" t="n"/>
      <c r="N135" s="25" t="n"/>
      <c r="O135" s="25" t="n"/>
      <c r="P135" s="15" t="n"/>
      <c r="Q135" s="26">
        <f>IF(OR($A135="",$B135="",$K135=""),"",$B135+$K135)</f>
        <v/>
      </c>
      <c r="R135" s="16">
        <f>IF($A135="","",IF(OR($L135="Completed",$L135="Canceled"),"",IF($Q135="","Missing Due Date",IF(TODAY()&gt;$Q135,"Overdue",IF($Q135-TODAY()&lt;=3,"Due Soon","On Track")))))</f>
        <v/>
      </c>
      <c r="S135" s="16">
        <f>IF($A135="","",IF($L135&lt;&gt;"Completed","",IF(OR($N135="",$Q135=""),"Needs Review",IF($N135&lt;=$Q135,"On Time","Late"))))</f>
        <v/>
      </c>
      <c r="T135" s="16">
        <f>IF($A135="","",IF(OR($B135="",$N135=""),"",$N135-$B135))</f>
        <v/>
      </c>
      <c r="U135" s="16">
        <f>IF($A135="","",IF(OR($B135="",$L135="Completed",$L135="Canceled"),"",MAX(0,TODAY()-$B135)))</f>
        <v/>
      </c>
      <c r="V135" s="18">
        <f>IF($A135="","",TEXTJOIN(", ",TRUE,IF(COUNTIF($A$5:$A$204,$A135)&gt;1,"Duplicate Request ID",""),IF($B135="","Missing Date Received",""),IF($C135="","Missing Student Record Key",""),IF($D135="","Missing Requestor Role",""),IF($E135="","Missing Request Type",""),IF($F135="","Missing Requested Field",""),IF($G135="","Missing Change Summary",""),IF($H135="","Missing Supporting Information Response",""),IF(AND($L135&lt;&gt;"Submitted",$I135=""),"Missing Assignee",""),IF($J135="","Missing Priority",""),IF($L135="","Missing Status",""),IF(AND($L135="Completed",$N135=""),"Missing Completion Date",""),IF($O135="","Missing Last Updated Date","")))</f>
        <v/>
      </c>
    </row>
    <row r="136">
      <c r="A136" s="13" t="n"/>
      <c r="B136" s="25" t="n"/>
      <c r="C136" s="13" t="n"/>
      <c r="D136" s="13" t="n"/>
      <c r="E136" s="13" t="n"/>
      <c r="F136" s="13" t="n"/>
      <c r="G136" s="15" t="n"/>
      <c r="H136" s="13" t="n"/>
      <c r="I136" s="13" t="n"/>
      <c r="J136" s="13" t="n"/>
      <c r="K136" s="16">
        <f>IF($A136="","",IFERROR(VLOOKUP($J136,Lists!$J$5:$K$8,2,FALSE),""))</f>
        <v/>
      </c>
      <c r="L136" s="13" t="n"/>
      <c r="M136" s="25" t="n"/>
      <c r="N136" s="25" t="n"/>
      <c r="O136" s="25" t="n"/>
      <c r="P136" s="15" t="n"/>
      <c r="Q136" s="26">
        <f>IF(OR($A136="",$B136="",$K136=""),"",$B136+$K136)</f>
        <v/>
      </c>
      <c r="R136" s="16">
        <f>IF($A136="","",IF(OR($L136="Completed",$L136="Canceled"),"",IF($Q136="","Missing Due Date",IF(TODAY()&gt;$Q136,"Overdue",IF($Q136-TODAY()&lt;=3,"Due Soon","On Track")))))</f>
        <v/>
      </c>
      <c r="S136" s="16">
        <f>IF($A136="","",IF($L136&lt;&gt;"Completed","",IF(OR($N136="",$Q136=""),"Needs Review",IF($N136&lt;=$Q136,"On Time","Late"))))</f>
        <v/>
      </c>
      <c r="T136" s="16">
        <f>IF($A136="","",IF(OR($B136="",$N136=""),"",$N136-$B136))</f>
        <v/>
      </c>
      <c r="U136" s="16">
        <f>IF($A136="","",IF(OR($B136="",$L136="Completed",$L136="Canceled"),"",MAX(0,TODAY()-$B136)))</f>
        <v/>
      </c>
      <c r="V136" s="18">
        <f>IF($A136="","",TEXTJOIN(", ",TRUE,IF(COUNTIF($A$5:$A$204,$A136)&gt;1,"Duplicate Request ID",""),IF($B136="","Missing Date Received",""),IF($C136="","Missing Student Record Key",""),IF($D136="","Missing Requestor Role",""),IF($E136="","Missing Request Type",""),IF($F136="","Missing Requested Field",""),IF($G136="","Missing Change Summary",""),IF($H136="","Missing Supporting Information Response",""),IF(AND($L136&lt;&gt;"Submitted",$I136=""),"Missing Assignee",""),IF($J136="","Missing Priority",""),IF($L136="","Missing Status",""),IF(AND($L136="Completed",$N136=""),"Missing Completion Date",""),IF($O136="","Missing Last Updated Date","")))</f>
        <v/>
      </c>
    </row>
    <row r="137">
      <c r="A137" s="13" t="n"/>
      <c r="B137" s="25" t="n"/>
      <c r="C137" s="13" t="n"/>
      <c r="D137" s="13" t="n"/>
      <c r="E137" s="13" t="n"/>
      <c r="F137" s="13" t="n"/>
      <c r="G137" s="15" t="n"/>
      <c r="H137" s="13" t="n"/>
      <c r="I137" s="13" t="n"/>
      <c r="J137" s="13" t="n"/>
      <c r="K137" s="16">
        <f>IF($A137="","",IFERROR(VLOOKUP($J137,Lists!$J$5:$K$8,2,FALSE),""))</f>
        <v/>
      </c>
      <c r="L137" s="13" t="n"/>
      <c r="M137" s="25" t="n"/>
      <c r="N137" s="25" t="n"/>
      <c r="O137" s="25" t="n"/>
      <c r="P137" s="15" t="n"/>
      <c r="Q137" s="26">
        <f>IF(OR($A137="",$B137="",$K137=""),"",$B137+$K137)</f>
        <v/>
      </c>
      <c r="R137" s="16">
        <f>IF($A137="","",IF(OR($L137="Completed",$L137="Canceled"),"",IF($Q137="","Missing Due Date",IF(TODAY()&gt;$Q137,"Overdue",IF($Q137-TODAY()&lt;=3,"Due Soon","On Track")))))</f>
        <v/>
      </c>
      <c r="S137" s="16">
        <f>IF($A137="","",IF($L137&lt;&gt;"Completed","",IF(OR($N137="",$Q137=""),"Needs Review",IF($N137&lt;=$Q137,"On Time","Late"))))</f>
        <v/>
      </c>
      <c r="T137" s="16">
        <f>IF($A137="","",IF(OR($B137="",$N137=""),"",$N137-$B137))</f>
        <v/>
      </c>
      <c r="U137" s="16">
        <f>IF($A137="","",IF(OR($B137="",$L137="Completed",$L137="Canceled"),"",MAX(0,TODAY()-$B137)))</f>
        <v/>
      </c>
      <c r="V137" s="18">
        <f>IF($A137="","",TEXTJOIN(", ",TRUE,IF(COUNTIF($A$5:$A$204,$A137)&gt;1,"Duplicate Request ID",""),IF($B137="","Missing Date Received",""),IF($C137="","Missing Student Record Key",""),IF($D137="","Missing Requestor Role",""),IF($E137="","Missing Request Type",""),IF($F137="","Missing Requested Field",""),IF($G137="","Missing Change Summary",""),IF($H137="","Missing Supporting Information Response",""),IF(AND($L137&lt;&gt;"Submitted",$I137=""),"Missing Assignee",""),IF($J137="","Missing Priority",""),IF($L137="","Missing Status",""),IF(AND($L137="Completed",$N137=""),"Missing Completion Date",""),IF($O137="","Missing Last Updated Date","")))</f>
        <v/>
      </c>
    </row>
    <row r="138">
      <c r="A138" s="13" t="n"/>
      <c r="B138" s="25" t="n"/>
      <c r="C138" s="13" t="n"/>
      <c r="D138" s="13" t="n"/>
      <c r="E138" s="13" t="n"/>
      <c r="F138" s="13" t="n"/>
      <c r="G138" s="15" t="n"/>
      <c r="H138" s="13" t="n"/>
      <c r="I138" s="13" t="n"/>
      <c r="J138" s="13" t="n"/>
      <c r="K138" s="16">
        <f>IF($A138="","",IFERROR(VLOOKUP($J138,Lists!$J$5:$K$8,2,FALSE),""))</f>
        <v/>
      </c>
      <c r="L138" s="13" t="n"/>
      <c r="M138" s="25" t="n"/>
      <c r="N138" s="25" t="n"/>
      <c r="O138" s="25" t="n"/>
      <c r="P138" s="15" t="n"/>
      <c r="Q138" s="26">
        <f>IF(OR($A138="",$B138="",$K138=""),"",$B138+$K138)</f>
        <v/>
      </c>
      <c r="R138" s="16">
        <f>IF($A138="","",IF(OR($L138="Completed",$L138="Canceled"),"",IF($Q138="","Missing Due Date",IF(TODAY()&gt;$Q138,"Overdue",IF($Q138-TODAY()&lt;=3,"Due Soon","On Track")))))</f>
        <v/>
      </c>
      <c r="S138" s="16">
        <f>IF($A138="","",IF($L138&lt;&gt;"Completed","",IF(OR($N138="",$Q138=""),"Needs Review",IF($N138&lt;=$Q138,"On Time","Late"))))</f>
        <v/>
      </c>
      <c r="T138" s="16">
        <f>IF($A138="","",IF(OR($B138="",$N138=""),"",$N138-$B138))</f>
        <v/>
      </c>
      <c r="U138" s="16">
        <f>IF($A138="","",IF(OR($B138="",$L138="Completed",$L138="Canceled"),"",MAX(0,TODAY()-$B138)))</f>
        <v/>
      </c>
      <c r="V138" s="18">
        <f>IF($A138="","",TEXTJOIN(", ",TRUE,IF(COUNTIF($A$5:$A$204,$A138)&gt;1,"Duplicate Request ID",""),IF($B138="","Missing Date Received",""),IF($C138="","Missing Student Record Key",""),IF($D138="","Missing Requestor Role",""),IF($E138="","Missing Request Type",""),IF($F138="","Missing Requested Field",""),IF($G138="","Missing Change Summary",""),IF($H138="","Missing Supporting Information Response",""),IF(AND($L138&lt;&gt;"Submitted",$I138=""),"Missing Assignee",""),IF($J138="","Missing Priority",""),IF($L138="","Missing Status",""),IF(AND($L138="Completed",$N138=""),"Missing Completion Date",""),IF($O138="","Missing Last Updated Date","")))</f>
        <v/>
      </c>
    </row>
    <row r="139">
      <c r="A139" s="13" t="n"/>
      <c r="B139" s="25" t="n"/>
      <c r="C139" s="13" t="n"/>
      <c r="D139" s="13" t="n"/>
      <c r="E139" s="13" t="n"/>
      <c r="F139" s="13" t="n"/>
      <c r="G139" s="15" t="n"/>
      <c r="H139" s="13" t="n"/>
      <c r="I139" s="13" t="n"/>
      <c r="J139" s="13" t="n"/>
      <c r="K139" s="16">
        <f>IF($A139="","",IFERROR(VLOOKUP($J139,Lists!$J$5:$K$8,2,FALSE),""))</f>
        <v/>
      </c>
      <c r="L139" s="13" t="n"/>
      <c r="M139" s="25" t="n"/>
      <c r="N139" s="25" t="n"/>
      <c r="O139" s="25" t="n"/>
      <c r="P139" s="15" t="n"/>
      <c r="Q139" s="26">
        <f>IF(OR($A139="",$B139="",$K139=""),"",$B139+$K139)</f>
        <v/>
      </c>
      <c r="R139" s="16">
        <f>IF($A139="","",IF(OR($L139="Completed",$L139="Canceled"),"",IF($Q139="","Missing Due Date",IF(TODAY()&gt;$Q139,"Overdue",IF($Q139-TODAY()&lt;=3,"Due Soon","On Track")))))</f>
        <v/>
      </c>
      <c r="S139" s="16">
        <f>IF($A139="","",IF($L139&lt;&gt;"Completed","",IF(OR($N139="",$Q139=""),"Needs Review",IF($N139&lt;=$Q139,"On Time","Late"))))</f>
        <v/>
      </c>
      <c r="T139" s="16">
        <f>IF($A139="","",IF(OR($B139="",$N139=""),"",$N139-$B139))</f>
        <v/>
      </c>
      <c r="U139" s="16">
        <f>IF($A139="","",IF(OR($B139="",$L139="Completed",$L139="Canceled"),"",MAX(0,TODAY()-$B139)))</f>
        <v/>
      </c>
      <c r="V139" s="18">
        <f>IF($A139="","",TEXTJOIN(", ",TRUE,IF(COUNTIF($A$5:$A$204,$A139)&gt;1,"Duplicate Request ID",""),IF($B139="","Missing Date Received",""),IF($C139="","Missing Student Record Key",""),IF($D139="","Missing Requestor Role",""),IF($E139="","Missing Request Type",""),IF($F139="","Missing Requested Field",""),IF($G139="","Missing Change Summary",""),IF($H139="","Missing Supporting Information Response",""),IF(AND($L139&lt;&gt;"Submitted",$I139=""),"Missing Assignee",""),IF($J139="","Missing Priority",""),IF($L139="","Missing Status",""),IF(AND($L139="Completed",$N139=""),"Missing Completion Date",""),IF($O139="","Missing Last Updated Date","")))</f>
        <v/>
      </c>
    </row>
    <row r="140">
      <c r="A140" s="13" t="n"/>
      <c r="B140" s="25" t="n"/>
      <c r="C140" s="13" t="n"/>
      <c r="D140" s="13" t="n"/>
      <c r="E140" s="13" t="n"/>
      <c r="F140" s="13" t="n"/>
      <c r="G140" s="15" t="n"/>
      <c r="H140" s="13" t="n"/>
      <c r="I140" s="13" t="n"/>
      <c r="J140" s="13" t="n"/>
      <c r="K140" s="16">
        <f>IF($A140="","",IFERROR(VLOOKUP($J140,Lists!$J$5:$K$8,2,FALSE),""))</f>
        <v/>
      </c>
      <c r="L140" s="13" t="n"/>
      <c r="M140" s="25" t="n"/>
      <c r="N140" s="25" t="n"/>
      <c r="O140" s="25" t="n"/>
      <c r="P140" s="15" t="n"/>
      <c r="Q140" s="26">
        <f>IF(OR($A140="",$B140="",$K140=""),"",$B140+$K140)</f>
        <v/>
      </c>
      <c r="R140" s="16">
        <f>IF($A140="","",IF(OR($L140="Completed",$L140="Canceled"),"",IF($Q140="","Missing Due Date",IF(TODAY()&gt;$Q140,"Overdue",IF($Q140-TODAY()&lt;=3,"Due Soon","On Track")))))</f>
        <v/>
      </c>
      <c r="S140" s="16">
        <f>IF($A140="","",IF($L140&lt;&gt;"Completed","",IF(OR($N140="",$Q140=""),"Needs Review",IF($N140&lt;=$Q140,"On Time","Late"))))</f>
        <v/>
      </c>
      <c r="T140" s="16">
        <f>IF($A140="","",IF(OR($B140="",$N140=""),"",$N140-$B140))</f>
        <v/>
      </c>
      <c r="U140" s="16">
        <f>IF($A140="","",IF(OR($B140="",$L140="Completed",$L140="Canceled"),"",MAX(0,TODAY()-$B140)))</f>
        <v/>
      </c>
      <c r="V140" s="18">
        <f>IF($A140="","",TEXTJOIN(", ",TRUE,IF(COUNTIF($A$5:$A$204,$A140)&gt;1,"Duplicate Request ID",""),IF($B140="","Missing Date Received",""),IF($C140="","Missing Student Record Key",""),IF($D140="","Missing Requestor Role",""),IF($E140="","Missing Request Type",""),IF($F140="","Missing Requested Field",""),IF($G140="","Missing Change Summary",""),IF($H140="","Missing Supporting Information Response",""),IF(AND($L140&lt;&gt;"Submitted",$I140=""),"Missing Assignee",""),IF($J140="","Missing Priority",""),IF($L140="","Missing Status",""),IF(AND($L140="Completed",$N140=""),"Missing Completion Date",""),IF($O140="","Missing Last Updated Date","")))</f>
        <v/>
      </c>
    </row>
    <row r="141">
      <c r="A141" s="13" t="n"/>
      <c r="B141" s="25" t="n"/>
      <c r="C141" s="13" t="n"/>
      <c r="D141" s="13" t="n"/>
      <c r="E141" s="13" t="n"/>
      <c r="F141" s="13" t="n"/>
      <c r="G141" s="15" t="n"/>
      <c r="H141" s="13" t="n"/>
      <c r="I141" s="13" t="n"/>
      <c r="J141" s="13" t="n"/>
      <c r="K141" s="16">
        <f>IF($A141="","",IFERROR(VLOOKUP($J141,Lists!$J$5:$K$8,2,FALSE),""))</f>
        <v/>
      </c>
      <c r="L141" s="13" t="n"/>
      <c r="M141" s="25" t="n"/>
      <c r="N141" s="25" t="n"/>
      <c r="O141" s="25" t="n"/>
      <c r="P141" s="15" t="n"/>
      <c r="Q141" s="26">
        <f>IF(OR($A141="",$B141="",$K141=""),"",$B141+$K141)</f>
        <v/>
      </c>
      <c r="R141" s="16">
        <f>IF($A141="","",IF(OR($L141="Completed",$L141="Canceled"),"",IF($Q141="","Missing Due Date",IF(TODAY()&gt;$Q141,"Overdue",IF($Q141-TODAY()&lt;=3,"Due Soon","On Track")))))</f>
        <v/>
      </c>
      <c r="S141" s="16">
        <f>IF($A141="","",IF($L141&lt;&gt;"Completed","",IF(OR($N141="",$Q141=""),"Needs Review",IF($N141&lt;=$Q141,"On Time","Late"))))</f>
        <v/>
      </c>
      <c r="T141" s="16">
        <f>IF($A141="","",IF(OR($B141="",$N141=""),"",$N141-$B141))</f>
        <v/>
      </c>
      <c r="U141" s="16">
        <f>IF($A141="","",IF(OR($B141="",$L141="Completed",$L141="Canceled"),"",MAX(0,TODAY()-$B141)))</f>
        <v/>
      </c>
      <c r="V141" s="18">
        <f>IF($A141="","",TEXTJOIN(", ",TRUE,IF(COUNTIF($A$5:$A$204,$A141)&gt;1,"Duplicate Request ID",""),IF($B141="","Missing Date Received",""),IF($C141="","Missing Student Record Key",""),IF($D141="","Missing Requestor Role",""),IF($E141="","Missing Request Type",""),IF($F141="","Missing Requested Field",""),IF($G141="","Missing Change Summary",""),IF($H141="","Missing Supporting Information Response",""),IF(AND($L141&lt;&gt;"Submitted",$I141=""),"Missing Assignee",""),IF($J141="","Missing Priority",""),IF($L141="","Missing Status",""),IF(AND($L141="Completed",$N141=""),"Missing Completion Date",""),IF($O141="","Missing Last Updated Date","")))</f>
        <v/>
      </c>
    </row>
    <row r="142">
      <c r="A142" s="13" t="n"/>
      <c r="B142" s="25" t="n"/>
      <c r="C142" s="13" t="n"/>
      <c r="D142" s="13" t="n"/>
      <c r="E142" s="13" t="n"/>
      <c r="F142" s="13" t="n"/>
      <c r="G142" s="15" t="n"/>
      <c r="H142" s="13" t="n"/>
      <c r="I142" s="13" t="n"/>
      <c r="J142" s="13" t="n"/>
      <c r="K142" s="16">
        <f>IF($A142="","",IFERROR(VLOOKUP($J142,Lists!$J$5:$K$8,2,FALSE),""))</f>
        <v/>
      </c>
      <c r="L142" s="13" t="n"/>
      <c r="M142" s="25" t="n"/>
      <c r="N142" s="25" t="n"/>
      <c r="O142" s="25" t="n"/>
      <c r="P142" s="15" t="n"/>
      <c r="Q142" s="26">
        <f>IF(OR($A142="",$B142="",$K142=""),"",$B142+$K142)</f>
        <v/>
      </c>
      <c r="R142" s="16">
        <f>IF($A142="","",IF(OR($L142="Completed",$L142="Canceled"),"",IF($Q142="","Missing Due Date",IF(TODAY()&gt;$Q142,"Overdue",IF($Q142-TODAY()&lt;=3,"Due Soon","On Track")))))</f>
        <v/>
      </c>
      <c r="S142" s="16">
        <f>IF($A142="","",IF($L142&lt;&gt;"Completed","",IF(OR($N142="",$Q142=""),"Needs Review",IF($N142&lt;=$Q142,"On Time","Late"))))</f>
        <v/>
      </c>
      <c r="T142" s="16">
        <f>IF($A142="","",IF(OR($B142="",$N142=""),"",$N142-$B142))</f>
        <v/>
      </c>
      <c r="U142" s="16">
        <f>IF($A142="","",IF(OR($B142="",$L142="Completed",$L142="Canceled"),"",MAX(0,TODAY()-$B142)))</f>
        <v/>
      </c>
      <c r="V142" s="18">
        <f>IF($A142="","",TEXTJOIN(", ",TRUE,IF(COUNTIF($A$5:$A$204,$A142)&gt;1,"Duplicate Request ID",""),IF($B142="","Missing Date Received",""),IF($C142="","Missing Student Record Key",""),IF($D142="","Missing Requestor Role",""),IF($E142="","Missing Request Type",""),IF($F142="","Missing Requested Field",""),IF($G142="","Missing Change Summary",""),IF($H142="","Missing Supporting Information Response",""),IF(AND($L142&lt;&gt;"Submitted",$I142=""),"Missing Assignee",""),IF($J142="","Missing Priority",""),IF($L142="","Missing Status",""),IF(AND($L142="Completed",$N142=""),"Missing Completion Date",""),IF($O142="","Missing Last Updated Date","")))</f>
        <v/>
      </c>
    </row>
    <row r="143">
      <c r="A143" s="13" t="n"/>
      <c r="B143" s="25" t="n"/>
      <c r="C143" s="13" t="n"/>
      <c r="D143" s="13" t="n"/>
      <c r="E143" s="13" t="n"/>
      <c r="F143" s="13" t="n"/>
      <c r="G143" s="15" t="n"/>
      <c r="H143" s="13" t="n"/>
      <c r="I143" s="13" t="n"/>
      <c r="J143" s="13" t="n"/>
      <c r="K143" s="16">
        <f>IF($A143="","",IFERROR(VLOOKUP($J143,Lists!$J$5:$K$8,2,FALSE),""))</f>
        <v/>
      </c>
      <c r="L143" s="13" t="n"/>
      <c r="M143" s="25" t="n"/>
      <c r="N143" s="25" t="n"/>
      <c r="O143" s="25" t="n"/>
      <c r="P143" s="15" t="n"/>
      <c r="Q143" s="26">
        <f>IF(OR($A143="",$B143="",$K143=""),"",$B143+$K143)</f>
        <v/>
      </c>
      <c r="R143" s="16">
        <f>IF($A143="","",IF(OR($L143="Completed",$L143="Canceled"),"",IF($Q143="","Missing Due Date",IF(TODAY()&gt;$Q143,"Overdue",IF($Q143-TODAY()&lt;=3,"Due Soon","On Track")))))</f>
        <v/>
      </c>
      <c r="S143" s="16">
        <f>IF($A143="","",IF($L143&lt;&gt;"Completed","",IF(OR($N143="",$Q143=""),"Needs Review",IF($N143&lt;=$Q143,"On Time","Late"))))</f>
        <v/>
      </c>
      <c r="T143" s="16">
        <f>IF($A143="","",IF(OR($B143="",$N143=""),"",$N143-$B143))</f>
        <v/>
      </c>
      <c r="U143" s="16">
        <f>IF($A143="","",IF(OR($B143="",$L143="Completed",$L143="Canceled"),"",MAX(0,TODAY()-$B143)))</f>
        <v/>
      </c>
      <c r="V143" s="18">
        <f>IF($A143="","",TEXTJOIN(", ",TRUE,IF(COUNTIF($A$5:$A$204,$A143)&gt;1,"Duplicate Request ID",""),IF($B143="","Missing Date Received",""),IF($C143="","Missing Student Record Key",""),IF($D143="","Missing Requestor Role",""),IF($E143="","Missing Request Type",""),IF($F143="","Missing Requested Field",""),IF($G143="","Missing Change Summary",""),IF($H143="","Missing Supporting Information Response",""),IF(AND($L143&lt;&gt;"Submitted",$I143=""),"Missing Assignee",""),IF($J143="","Missing Priority",""),IF($L143="","Missing Status",""),IF(AND($L143="Completed",$N143=""),"Missing Completion Date",""),IF($O143="","Missing Last Updated Date","")))</f>
        <v/>
      </c>
    </row>
    <row r="144">
      <c r="A144" s="13" t="n"/>
      <c r="B144" s="25" t="n"/>
      <c r="C144" s="13" t="n"/>
      <c r="D144" s="13" t="n"/>
      <c r="E144" s="13" t="n"/>
      <c r="F144" s="13" t="n"/>
      <c r="G144" s="15" t="n"/>
      <c r="H144" s="13" t="n"/>
      <c r="I144" s="13" t="n"/>
      <c r="J144" s="13" t="n"/>
      <c r="K144" s="16">
        <f>IF($A144="","",IFERROR(VLOOKUP($J144,Lists!$J$5:$K$8,2,FALSE),""))</f>
        <v/>
      </c>
      <c r="L144" s="13" t="n"/>
      <c r="M144" s="25" t="n"/>
      <c r="N144" s="25" t="n"/>
      <c r="O144" s="25" t="n"/>
      <c r="P144" s="15" t="n"/>
      <c r="Q144" s="26">
        <f>IF(OR($A144="",$B144="",$K144=""),"",$B144+$K144)</f>
        <v/>
      </c>
      <c r="R144" s="16">
        <f>IF($A144="","",IF(OR($L144="Completed",$L144="Canceled"),"",IF($Q144="","Missing Due Date",IF(TODAY()&gt;$Q144,"Overdue",IF($Q144-TODAY()&lt;=3,"Due Soon","On Track")))))</f>
        <v/>
      </c>
      <c r="S144" s="16">
        <f>IF($A144="","",IF($L144&lt;&gt;"Completed","",IF(OR($N144="",$Q144=""),"Needs Review",IF($N144&lt;=$Q144,"On Time","Late"))))</f>
        <v/>
      </c>
      <c r="T144" s="16">
        <f>IF($A144="","",IF(OR($B144="",$N144=""),"",$N144-$B144))</f>
        <v/>
      </c>
      <c r="U144" s="16">
        <f>IF($A144="","",IF(OR($B144="",$L144="Completed",$L144="Canceled"),"",MAX(0,TODAY()-$B144)))</f>
        <v/>
      </c>
      <c r="V144" s="18">
        <f>IF($A144="","",TEXTJOIN(", ",TRUE,IF(COUNTIF($A$5:$A$204,$A144)&gt;1,"Duplicate Request ID",""),IF($B144="","Missing Date Received",""),IF($C144="","Missing Student Record Key",""),IF($D144="","Missing Requestor Role",""),IF($E144="","Missing Request Type",""),IF($F144="","Missing Requested Field",""),IF($G144="","Missing Change Summary",""),IF($H144="","Missing Supporting Information Response",""),IF(AND($L144&lt;&gt;"Submitted",$I144=""),"Missing Assignee",""),IF($J144="","Missing Priority",""),IF($L144="","Missing Status",""),IF(AND($L144="Completed",$N144=""),"Missing Completion Date",""),IF($O144="","Missing Last Updated Date","")))</f>
        <v/>
      </c>
    </row>
    <row r="145">
      <c r="A145" s="13" t="n"/>
      <c r="B145" s="25" t="n"/>
      <c r="C145" s="13" t="n"/>
      <c r="D145" s="13" t="n"/>
      <c r="E145" s="13" t="n"/>
      <c r="F145" s="13" t="n"/>
      <c r="G145" s="15" t="n"/>
      <c r="H145" s="13" t="n"/>
      <c r="I145" s="13" t="n"/>
      <c r="J145" s="13" t="n"/>
      <c r="K145" s="16">
        <f>IF($A145="","",IFERROR(VLOOKUP($J145,Lists!$J$5:$K$8,2,FALSE),""))</f>
        <v/>
      </c>
      <c r="L145" s="13" t="n"/>
      <c r="M145" s="25" t="n"/>
      <c r="N145" s="25" t="n"/>
      <c r="O145" s="25" t="n"/>
      <c r="P145" s="15" t="n"/>
      <c r="Q145" s="26">
        <f>IF(OR($A145="",$B145="",$K145=""),"",$B145+$K145)</f>
        <v/>
      </c>
      <c r="R145" s="16">
        <f>IF($A145="","",IF(OR($L145="Completed",$L145="Canceled"),"",IF($Q145="","Missing Due Date",IF(TODAY()&gt;$Q145,"Overdue",IF($Q145-TODAY()&lt;=3,"Due Soon","On Track")))))</f>
        <v/>
      </c>
      <c r="S145" s="16">
        <f>IF($A145="","",IF($L145&lt;&gt;"Completed","",IF(OR($N145="",$Q145=""),"Needs Review",IF($N145&lt;=$Q145,"On Time","Late"))))</f>
        <v/>
      </c>
      <c r="T145" s="16">
        <f>IF($A145="","",IF(OR($B145="",$N145=""),"",$N145-$B145))</f>
        <v/>
      </c>
      <c r="U145" s="16">
        <f>IF($A145="","",IF(OR($B145="",$L145="Completed",$L145="Canceled"),"",MAX(0,TODAY()-$B145)))</f>
        <v/>
      </c>
      <c r="V145" s="18">
        <f>IF($A145="","",TEXTJOIN(", ",TRUE,IF(COUNTIF($A$5:$A$204,$A145)&gt;1,"Duplicate Request ID",""),IF($B145="","Missing Date Received",""),IF($C145="","Missing Student Record Key",""),IF($D145="","Missing Requestor Role",""),IF($E145="","Missing Request Type",""),IF($F145="","Missing Requested Field",""),IF($G145="","Missing Change Summary",""),IF($H145="","Missing Supporting Information Response",""),IF(AND($L145&lt;&gt;"Submitted",$I145=""),"Missing Assignee",""),IF($J145="","Missing Priority",""),IF($L145="","Missing Status",""),IF(AND($L145="Completed",$N145=""),"Missing Completion Date",""),IF($O145="","Missing Last Updated Date","")))</f>
        <v/>
      </c>
    </row>
    <row r="146">
      <c r="A146" s="13" t="n"/>
      <c r="B146" s="25" t="n"/>
      <c r="C146" s="13" t="n"/>
      <c r="D146" s="13" t="n"/>
      <c r="E146" s="13" t="n"/>
      <c r="F146" s="13" t="n"/>
      <c r="G146" s="15" t="n"/>
      <c r="H146" s="13" t="n"/>
      <c r="I146" s="13" t="n"/>
      <c r="J146" s="13" t="n"/>
      <c r="K146" s="16">
        <f>IF($A146="","",IFERROR(VLOOKUP($J146,Lists!$J$5:$K$8,2,FALSE),""))</f>
        <v/>
      </c>
      <c r="L146" s="13" t="n"/>
      <c r="M146" s="25" t="n"/>
      <c r="N146" s="25" t="n"/>
      <c r="O146" s="25" t="n"/>
      <c r="P146" s="15" t="n"/>
      <c r="Q146" s="26">
        <f>IF(OR($A146="",$B146="",$K146=""),"",$B146+$K146)</f>
        <v/>
      </c>
      <c r="R146" s="16">
        <f>IF($A146="","",IF(OR($L146="Completed",$L146="Canceled"),"",IF($Q146="","Missing Due Date",IF(TODAY()&gt;$Q146,"Overdue",IF($Q146-TODAY()&lt;=3,"Due Soon","On Track")))))</f>
        <v/>
      </c>
      <c r="S146" s="16">
        <f>IF($A146="","",IF($L146&lt;&gt;"Completed","",IF(OR($N146="",$Q146=""),"Needs Review",IF($N146&lt;=$Q146,"On Time","Late"))))</f>
        <v/>
      </c>
      <c r="T146" s="16">
        <f>IF($A146="","",IF(OR($B146="",$N146=""),"",$N146-$B146))</f>
        <v/>
      </c>
      <c r="U146" s="16">
        <f>IF($A146="","",IF(OR($B146="",$L146="Completed",$L146="Canceled"),"",MAX(0,TODAY()-$B146)))</f>
        <v/>
      </c>
      <c r="V146" s="18">
        <f>IF($A146="","",TEXTJOIN(", ",TRUE,IF(COUNTIF($A$5:$A$204,$A146)&gt;1,"Duplicate Request ID",""),IF($B146="","Missing Date Received",""),IF($C146="","Missing Student Record Key",""),IF($D146="","Missing Requestor Role",""),IF($E146="","Missing Request Type",""),IF($F146="","Missing Requested Field",""),IF($G146="","Missing Change Summary",""),IF($H146="","Missing Supporting Information Response",""),IF(AND($L146&lt;&gt;"Submitted",$I146=""),"Missing Assignee",""),IF($J146="","Missing Priority",""),IF($L146="","Missing Status",""),IF(AND($L146="Completed",$N146=""),"Missing Completion Date",""),IF($O146="","Missing Last Updated Date","")))</f>
        <v/>
      </c>
    </row>
    <row r="147">
      <c r="A147" s="13" t="n"/>
      <c r="B147" s="25" t="n"/>
      <c r="C147" s="13" t="n"/>
      <c r="D147" s="13" t="n"/>
      <c r="E147" s="13" t="n"/>
      <c r="F147" s="13" t="n"/>
      <c r="G147" s="15" t="n"/>
      <c r="H147" s="13" t="n"/>
      <c r="I147" s="13" t="n"/>
      <c r="J147" s="13" t="n"/>
      <c r="K147" s="16">
        <f>IF($A147="","",IFERROR(VLOOKUP($J147,Lists!$J$5:$K$8,2,FALSE),""))</f>
        <v/>
      </c>
      <c r="L147" s="13" t="n"/>
      <c r="M147" s="25" t="n"/>
      <c r="N147" s="25" t="n"/>
      <c r="O147" s="25" t="n"/>
      <c r="P147" s="15" t="n"/>
      <c r="Q147" s="26">
        <f>IF(OR($A147="",$B147="",$K147=""),"",$B147+$K147)</f>
        <v/>
      </c>
      <c r="R147" s="16">
        <f>IF($A147="","",IF(OR($L147="Completed",$L147="Canceled"),"",IF($Q147="","Missing Due Date",IF(TODAY()&gt;$Q147,"Overdue",IF($Q147-TODAY()&lt;=3,"Due Soon","On Track")))))</f>
        <v/>
      </c>
      <c r="S147" s="16">
        <f>IF($A147="","",IF($L147&lt;&gt;"Completed","",IF(OR($N147="",$Q147=""),"Needs Review",IF($N147&lt;=$Q147,"On Time","Late"))))</f>
        <v/>
      </c>
      <c r="T147" s="16">
        <f>IF($A147="","",IF(OR($B147="",$N147=""),"",$N147-$B147))</f>
        <v/>
      </c>
      <c r="U147" s="16">
        <f>IF($A147="","",IF(OR($B147="",$L147="Completed",$L147="Canceled"),"",MAX(0,TODAY()-$B147)))</f>
        <v/>
      </c>
      <c r="V147" s="18">
        <f>IF($A147="","",TEXTJOIN(", ",TRUE,IF(COUNTIF($A$5:$A$204,$A147)&gt;1,"Duplicate Request ID",""),IF($B147="","Missing Date Received",""),IF($C147="","Missing Student Record Key",""),IF($D147="","Missing Requestor Role",""),IF($E147="","Missing Request Type",""),IF($F147="","Missing Requested Field",""),IF($G147="","Missing Change Summary",""),IF($H147="","Missing Supporting Information Response",""),IF(AND($L147&lt;&gt;"Submitted",$I147=""),"Missing Assignee",""),IF($J147="","Missing Priority",""),IF($L147="","Missing Status",""),IF(AND($L147="Completed",$N147=""),"Missing Completion Date",""),IF($O147="","Missing Last Updated Date","")))</f>
        <v/>
      </c>
    </row>
    <row r="148">
      <c r="A148" s="13" t="n"/>
      <c r="B148" s="25" t="n"/>
      <c r="C148" s="13" t="n"/>
      <c r="D148" s="13" t="n"/>
      <c r="E148" s="13" t="n"/>
      <c r="F148" s="13" t="n"/>
      <c r="G148" s="15" t="n"/>
      <c r="H148" s="13" t="n"/>
      <c r="I148" s="13" t="n"/>
      <c r="J148" s="13" t="n"/>
      <c r="K148" s="16">
        <f>IF($A148="","",IFERROR(VLOOKUP($J148,Lists!$J$5:$K$8,2,FALSE),""))</f>
        <v/>
      </c>
      <c r="L148" s="13" t="n"/>
      <c r="M148" s="25" t="n"/>
      <c r="N148" s="25" t="n"/>
      <c r="O148" s="25" t="n"/>
      <c r="P148" s="15" t="n"/>
      <c r="Q148" s="26">
        <f>IF(OR($A148="",$B148="",$K148=""),"",$B148+$K148)</f>
        <v/>
      </c>
      <c r="R148" s="16">
        <f>IF($A148="","",IF(OR($L148="Completed",$L148="Canceled"),"",IF($Q148="","Missing Due Date",IF(TODAY()&gt;$Q148,"Overdue",IF($Q148-TODAY()&lt;=3,"Due Soon","On Track")))))</f>
        <v/>
      </c>
      <c r="S148" s="16">
        <f>IF($A148="","",IF($L148&lt;&gt;"Completed","",IF(OR($N148="",$Q148=""),"Needs Review",IF($N148&lt;=$Q148,"On Time","Late"))))</f>
        <v/>
      </c>
      <c r="T148" s="16">
        <f>IF($A148="","",IF(OR($B148="",$N148=""),"",$N148-$B148))</f>
        <v/>
      </c>
      <c r="U148" s="16">
        <f>IF($A148="","",IF(OR($B148="",$L148="Completed",$L148="Canceled"),"",MAX(0,TODAY()-$B148)))</f>
        <v/>
      </c>
      <c r="V148" s="18">
        <f>IF($A148="","",TEXTJOIN(", ",TRUE,IF(COUNTIF($A$5:$A$204,$A148)&gt;1,"Duplicate Request ID",""),IF($B148="","Missing Date Received",""),IF($C148="","Missing Student Record Key",""),IF($D148="","Missing Requestor Role",""),IF($E148="","Missing Request Type",""),IF($F148="","Missing Requested Field",""),IF($G148="","Missing Change Summary",""),IF($H148="","Missing Supporting Information Response",""),IF(AND($L148&lt;&gt;"Submitted",$I148=""),"Missing Assignee",""),IF($J148="","Missing Priority",""),IF($L148="","Missing Status",""),IF(AND($L148="Completed",$N148=""),"Missing Completion Date",""),IF($O148="","Missing Last Updated Date","")))</f>
        <v/>
      </c>
    </row>
    <row r="149">
      <c r="A149" s="13" t="n"/>
      <c r="B149" s="25" t="n"/>
      <c r="C149" s="13" t="n"/>
      <c r="D149" s="13" t="n"/>
      <c r="E149" s="13" t="n"/>
      <c r="F149" s="13" t="n"/>
      <c r="G149" s="15" t="n"/>
      <c r="H149" s="13" t="n"/>
      <c r="I149" s="13" t="n"/>
      <c r="J149" s="13" t="n"/>
      <c r="K149" s="16">
        <f>IF($A149="","",IFERROR(VLOOKUP($J149,Lists!$J$5:$K$8,2,FALSE),""))</f>
        <v/>
      </c>
      <c r="L149" s="13" t="n"/>
      <c r="M149" s="25" t="n"/>
      <c r="N149" s="25" t="n"/>
      <c r="O149" s="25" t="n"/>
      <c r="P149" s="15" t="n"/>
      <c r="Q149" s="26">
        <f>IF(OR($A149="",$B149="",$K149=""),"",$B149+$K149)</f>
        <v/>
      </c>
      <c r="R149" s="16">
        <f>IF($A149="","",IF(OR($L149="Completed",$L149="Canceled"),"",IF($Q149="","Missing Due Date",IF(TODAY()&gt;$Q149,"Overdue",IF($Q149-TODAY()&lt;=3,"Due Soon","On Track")))))</f>
        <v/>
      </c>
      <c r="S149" s="16">
        <f>IF($A149="","",IF($L149&lt;&gt;"Completed","",IF(OR($N149="",$Q149=""),"Needs Review",IF($N149&lt;=$Q149,"On Time","Late"))))</f>
        <v/>
      </c>
      <c r="T149" s="16">
        <f>IF($A149="","",IF(OR($B149="",$N149=""),"",$N149-$B149))</f>
        <v/>
      </c>
      <c r="U149" s="16">
        <f>IF($A149="","",IF(OR($B149="",$L149="Completed",$L149="Canceled"),"",MAX(0,TODAY()-$B149)))</f>
        <v/>
      </c>
      <c r="V149" s="18">
        <f>IF($A149="","",TEXTJOIN(", ",TRUE,IF(COUNTIF($A$5:$A$204,$A149)&gt;1,"Duplicate Request ID",""),IF($B149="","Missing Date Received",""),IF($C149="","Missing Student Record Key",""),IF($D149="","Missing Requestor Role",""),IF($E149="","Missing Request Type",""),IF($F149="","Missing Requested Field",""),IF($G149="","Missing Change Summary",""),IF($H149="","Missing Supporting Information Response",""),IF(AND($L149&lt;&gt;"Submitted",$I149=""),"Missing Assignee",""),IF($J149="","Missing Priority",""),IF($L149="","Missing Status",""),IF(AND($L149="Completed",$N149=""),"Missing Completion Date",""),IF($O149="","Missing Last Updated Date","")))</f>
        <v/>
      </c>
    </row>
    <row r="150">
      <c r="A150" s="13" t="n"/>
      <c r="B150" s="25" t="n"/>
      <c r="C150" s="13" t="n"/>
      <c r="D150" s="13" t="n"/>
      <c r="E150" s="13" t="n"/>
      <c r="F150" s="13" t="n"/>
      <c r="G150" s="15" t="n"/>
      <c r="H150" s="13" t="n"/>
      <c r="I150" s="13" t="n"/>
      <c r="J150" s="13" t="n"/>
      <c r="K150" s="16">
        <f>IF($A150="","",IFERROR(VLOOKUP($J150,Lists!$J$5:$K$8,2,FALSE),""))</f>
        <v/>
      </c>
      <c r="L150" s="13" t="n"/>
      <c r="M150" s="25" t="n"/>
      <c r="N150" s="25" t="n"/>
      <c r="O150" s="25" t="n"/>
      <c r="P150" s="15" t="n"/>
      <c r="Q150" s="26">
        <f>IF(OR($A150="",$B150="",$K150=""),"",$B150+$K150)</f>
        <v/>
      </c>
      <c r="R150" s="16">
        <f>IF($A150="","",IF(OR($L150="Completed",$L150="Canceled"),"",IF($Q150="","Missing Due Date",IF(TODAY()&gt;$Q150,"Overdue",IF($Q150-TODAY()&lt;=3,"Due Soon","On Track")))))</f>
        <v/>
      </c>
      <c r="S150" s="16">
        <f>IF($A150="","",IF($L150&lt;&gt;"Completed","",IF(OR($N150="",$Q150=""),"Needs Review",IF($N150&lt;=$Q150,"On Time","Late"))))</f>
        <v/>
      </c>
      <c r="T150" s="16">
        <f>IF($A150="","",IF(OR($B150="",$N150=""),"",$N150-$B150))</f>
        <v/>
      </c>
      <c r="U150" s="16">
        <f>IF($A150="","",IF(OR($B150="",$L150="Completed",$L150="Canceled"),"",MAX(0,TODAY()-$B150)))</f>
        <v/>
      </c>
      <c r="V150" s="18">
        <f>IF($A150="","",TEXTJOIN(", ",TRUE,IF(COUNTIF($A$5:$A$204,$A150)&gt;1,"Duplicate Request ID",""),IF($B150="","Missing Date Received",""),IF($C150="","Missing Student Record Key",""),IF($D150="","Missing Requestor Role",""),IF($E150="","Missing Request Type",""),IF($F150="","Missing Requested Field",""),IF($G150="","Missing Change Summary",""),IF($H150="","Missing Supporting Information Response",""),IF(AND($L150&lt;&gt;"Submitted",$I150=""),"Missing Assignee",""),IF($J150="","Missing Priority",""),IF($L150="","Missing Status",""),IF(AND($L150="Completed",$N150=""),"Missing Completion Date",""),IF($O150="","Missing Last Updated Date","")))</f>
        <v/>
      </c>
    </row>
    <row r="151">
      <c r="A151" s="13" t="n"/>
      <c r="B151" s="25" t="n"/>
      <c r="C151" s="13" t="n"/>
      <c r="D151" s="13" t="n"/>
      <c r="E151" s="13" t="n"/>
      <c r="F151" s="13" t="n"/>
      <c r="G151" s="15" t="n"/>
      <c r="H151" s="13" t="n"/>
      <c r="I151" s="13" t="n"/>
      <c r="J151" s="13" t="n"/>
      <c r="K151" s="16">
        <f>IF($A151="","",IFERROR(VLOOKUP($J151,Lists!$J$5:$K$8,2,FALSE),""))</f>
        <v/>
      </c>
      <c r="L151" s="13" t="n"/>
      <c r="M151" s="25" t="n"/>
      <c r="N151" s="25" t="n"/>
      <c r="O151" s="25" t="n"/>
      <c r="P151" s="15" t="n"/>
      <c r="Q151" s="26">
        <f>IF(OR($A151="",$B151="",$K151=""),"",$B151+$K151)</f>
        <v/>
      </c>
      <c r="R151" s="16">
        <f>IF($A151="","",IF(OR($L151="Completed",$L151="Canceled"),"",IF($Q151="","Missing Due Date",IF(TODAY()&gt;$Q151,"Overdue",IF($Q151-TODAY()&lt;=3,"Due Soon","On Track")))))</f>
        <v/>
      </c>
      <c r="S151" s="16">
        <f>IF($A151="","",IF($L151&lt;&gt;"Completed","",IF(OR($N151="",$Q151=""),"Needs Review",IF($N151&lt;=$Q151,"On Time","Late"))))</f>
        <v/>
      </c>
      <c r="T151" s="16">
        <f>IF($A151="","",IF(OR($B151="",$N151=""),"",$N151-$B151))</f>
        <v/>
      </c>
      <c r="U151" s="16">
        <f>IF($A151="","",IF(OR($B151="",$L151="Completed",$L151="Canceled"),"",MAX(0,TODAY()-$B151)))</f>
        <v/>
      </c>
      <c r="V151" s="18">
        <f>IF($A151="","",TEXTJOIN(", ",TRUE,IF(COUNTIF($A$5:$A$204,$A151)&gt;1,"Duplicate Request ID",""),IF($B151="","Missing Date Received",""),IF($C151="","Missing Student Record Key",""),IF($D151="","Missing Requestor Role",""),IF($E151="","Missing Request Type",""),IF($F151="","Missing Requested Field",""),IF($G151="","Missing Change Summary",""),IF($H151="","Missing Supporting Information Response",""),IF(AND($L151&lt;&gt;"Submitted",$I151=""),"Missing Assignee",""),IF($J151="","Missing Priority",""),IF($L151="","Missing Status",""),IF(AND($L151="Completed",$N151=""),"Missing Completion Date",""),IF($O151="","Missing Last Updated Date","")))</f>
        <v/>
      </c>
    </row>
    <row r="152">
      <c r="A152" s="13" t="n"/>
      <c r="B152" s="25" t="n"/>
      <c r="C152" s="13" t="n"/>
      <c r="D152" s="13" t="n"/>
      <c r="E152" s="13" t="n"/>
      <c r="F152" s="13" t="n"/>
      <c r="G152" s="15" t="n"/>
      <c r="H152" s="13" t="n"/>
      <c r="I152" s="13" t="n"/>
      <c r="J152" s="13" t="n"/>
      <c r="K152" s="16">
        <f>IF($A152="","",IFERROR(VLOOKUP($J152,Lists!$J$5:$K$8,2,FALSE),""))</f>
        <v/>
      </c>
      <c r="L152" s="13" t="n"/>
      <c r="M152" s="25" t="n"/>
      <c r="N152" s="25" t="n"/>
      <c r="O152" s="25" t="n"/>
      <c r="P152" s="15" t="n"/>
      <c r="Q152" s="26">
        <f>IF(OR($A152="",$B152="",$K152=""),"",$B152+$K152)</f>
        <v/>
      </c>
      <c r="R152" s="16">
        <f>IF($A152="","",IF(OR($L152="Completed",$L152="Canceled"),"",IF($Q152="","Missing Due Date",IF(TODAY()&gt;$Q152,"Overdue",IF($Q152-TODAY()&lt;=3,"Due Soon","On Track")))))</f>
        <v/>
      </c>
      <c r="S152" s="16">
        <f>IF($A152="","",IF($L152&lt;&gt;"Completed","",IF(OR($N152="",$Q152=""),"Needs Review",IF($N152&lt;=$Q152,"On Time","Late"))))</f>
        <v/>
      </c>
      <c r="T152" s="16">
        <f>IF($A152="","",IF(OR($B152="",$N152=""),"",$N152-$B152))</f>
        <v/>
      </c>
      <c r="U152" s="16">
        <f>IF($A152="","",IF(OR($B152="",$L152="Completed",$L152="Canceled"),"",MAX(0,TODAY()-$B152)))</f>
        <v/>
      </c>
      <c r="V152" s="18">
        <f>IF($A152="","",TEXTJOIN(", ",TRUE,IF(COUNTIF($A$5:$A$204,$A152)&gt;1,"Duplicate Request ID",""),IF($B152="","Missing Date Received",""),IF($C152="","Missing Student Record Key",""),IF($D152="","Missing Requestor Role",""),IF($E152="","Missing Request Type",""),IF($F152="","Missing Requested Field",""),IF($G152="","Missing Change Summary",""),IF($H152="","Missing Supporting Information Response",""),IF(AND($L152&lt;&gt;"Submitted",$I152=""),"Missing Assignee",""),IF($J152="","Missing Priority",""),IF($L152="","Missing Status",""),IF(AND($L152="Completed",$N152=""),"Missing Completion Date",""),IF($O152="","Missing Last Updated Date","")))</f>
        <v/>
      </c>
    </row>
    <row r="153">
      <c r="A153" s="13" t="n"/>
      <c r="B153" s="25" t="n"/>
      <c r="C153" s="13" t="n"/>
      <c r="D153" s="13" t="n"/>
      <c r="E153" s="13" t="n"/>
      <c r="F153" s="13" t="n"/>
      <c r="G153" s="15" t="n"/>
      <c r="H153" s="13" t="n"/>
      <c r="I153" s="13" t="n"/>
      <c r="J153" s="13" t="n"/>
      <c r="K153" s="16">
        <f>IF($A153="","",IFERROR(VLOOKUP($J153,Lists!$J$5:$K$8,2,FALSE),""))</f>
        <v/>
      </c>
      <c r="L153" s="13" t="n"/>
      <c r="M153" s="25" t="n"/>
      <c r="N153" s="25" t="n"/>
      <c r="O153" s="25" t="n"/>
      <c r="P153" s="15" t="n"/>
      <c r="Q153" s="26">
        <f>IF(OR($A153="",$B153="",$K153=""),"",$B153+$K153)</f>
        <v/>
      </c>
      <c r="R153" s="16">
        <f>IF($A153="","",IF(OR($L153="Completed",$L153="Canceled"),"",IF($Q153="","Missing Due Date",IF(TODAY()&gt;$Q153,"Overdue",IF($Q153-TODAY()&lt;=3,"Due Soon","On Track")))))</f>
        <v/>
      </c>
      <c r="S153" s="16">
        <f>IF($A153="","",IF($L153&lt;&gt;"Completed","",IF(OR($N153="",$Q153=""),"Needs Review",IF($N153&lt;=$Q153,"On Time","Late"))))</f>
        <v/>
      </c>
      <c r="T153" s="16">
        <f>IF($A153="","",IF(OR($B153="",$N153=""),"",$N153-$B153))</f>
        <v/>
      </c>
      <c r="U153" s="16">
        <f>IF($A153="","",IF(OR($B153="",$L153="Completed",$L153="Canceled"),"",MAX(0,TODAY()-$B153)))</f>
        <v/>
      </c>
      <c r="V153" s="18">
        <f>IF($A153="","",TEXTJOIN(", ",TRUE,IF(COUNTIF($A$5:$A$204,$A153)&gt;1,"Duplicate Request ID",""),IF($B153="","Missing Date Received",""),IF($C153="","Missing Student Record Key",""),IF($D153="","Missing Requestor Role",""),IF($E153="","Missing Request Type",""),IF($F153="","Missing Requested Field",""),IF($G153="","Missing Change Summary",""),IF($H153="","Missing Supporting Information Response",""),IF(AND($L153&lt;&gt;"Submitted",$I153=""),"Missing Assignee",""),IF($J153="","Missing Priority",""),IF($L153="","Missing Status",""),IF(AND($L153="Completed",$N153=""),"Missing Completion Date",""),IF($O153="","Missing Last Updated Date","")))</f>
        <v/>
      </c>
    </row>
    <row r="154">
      <c r="A154" s="13" t="n"/>
      <c r="B154" s="25" t="n"/>
      <c r="C154" s="13" t="n"/>
      <c r="D154" s="13" t="n"/>
      <c r="E154" s="13" t="n"/>
      <c r="F154" s="13" t="n"/>
      <c r="G154" s="15" t="n"/>
      <c r="H154" s="13" t="n"/>
      <c r="I154" s="13" t="n"/>
      <c r="J154" s="13" t="n"/>
      <c r="K154" s="16">
        <f>IF($A154="","",IFERROR(VLOOKUP($J154,Lists!$J$5:$K$8,2,FALSE),""))</f>
        <v/>
      </c>
      <c r="L154" s="13" t="n"/>
      <c r="M154" s="25" t="n"/>
      <c r="N154" s="25" t="n"/>
      <c r="O154" s="25" t="n"/>
      <c r="P154" s="15" t="n"/>
      <c r="Q154" s="26">
        <f>IF(OR($A154="",$B154="",$K154=""),"",$B154+$K154)</f>
        <v/>
      </c>
      <c r="R154" s="16">
        <f>IF($A154="","",IF(OR($L154="Completed",$L154="Canceled"),"",IF($Q154="","Missing Due Date",IF(TODAY()&gt;$Q154,"Overdue",IF($Q154-TODAY()&lt;=3,"Due Soon","On Track")))))</f>
        <v/>
      </c>
      <c r="S154" s="16">
        <f>IF($A154="","",IF($L154&lt;&gt;"Completed","",IF(OR($N154="",$Q154=""),"Needs Review",IF($N154&lt;=$Q154,"On Time","Late"))))</f>
        <v/>
      </c>
      <c r="T154" s="16">
        <f>IF($A154="","",IF(OR($B154="",$N154=""),"",$N154-$B154))</f>
        <v/>
      </c>
      <c r="U154" s="16">
        <f>IF($A154="","",IF(OR($B154="",$L154="Completed",$L154="Canceled"),"",MAX(0,TODAY()-$B154)))</f>
        <v/>
      </c>
      <c r="V154" s="18">
        <f>IF($A154="","",TEXTJOIN(", ",TRUE,IF(COUNTIF($A$5:$A$204,$A154)&gt;1,"Duplicate Request ID",""),IF($B154="","Missing Date Received",""),IF($C154="","Missing Student Record Key",""),IF($D154="","Missing Requestor Role",""),IF($E154="","Missing Request Type",""),IF($F154="","Missing Requested Field",""),IF($G154="","Missing Change Summary",""),IF($H154="","Missing Supporting Information Response",""),IF(AND($L154&lt;&gt;"Submitted",$I154=""),"Missing Assignee",""),IF($J154="","Missing Priority",""),IF($L154="","Missing Status",""),IF(AND($L154="Completed",$N154=""),"Missing Completion Date",""),IF($O154="","Missing Last Updated Date","")))</f>
        <v/>
      </c>
    </row>
    <row r="155">
      <c r="A155" s="13" t="n"/>
      <c r="B155" s="25" t="n"/>
      <c r="C155" s="13" t="n"/>
      <c r="D155" s="13" t="n"/>
      <c r="E155" s="13" t="n"/>
      <c r="F155" s="13" t="n"/>
      <c r="G155" s="15" t="n"/>
      <c r="H155" s="13" t="n"/>
      <c r="I155" s="13" t="n"/>
      <c r="J155" s="13" t="n"/>
      <c r="K155" s="16">
        <f>IF($A155="","",IFERROR(VLOOKUP($J155,Lists!$J$5:$K$8,2,FALSE),""))</f>
        <v/>
      </c>
      <c r="L155" s="13" t="n"/>
      <c r="M155" s="25" t="n"/>
      <c r="N155" s="25" t="n"/>
      <c r="O155" s="25" t="n"/>
      <c r="P155" s="15" t="n"/>
      <c r="Q155" s="26">
        <f>IF(OR($A155="",$B155="",$K155=""),"",$B155+$K155)</f>
        <v/>
      </c>
      <c r="R155" s="16">
        <f>IF($A155="","",IF(OR($L155="Completed",$L155="Canceled"),"",IF($Q155="","Missing Due Date",IF(TODAY()&gt;$Q155,"Overdue",IF($Q155-TODAY()&lt;=3,"Due Soon","On Track")))))</f>
        <v/>
      </c>
      <c r="S155" s="16">
        <f>IF($A155="","",IF($L155&lt;&gt;"Completed","",IF(OR($N155="",$Q155=""),"Needs Review",IF($N155&lt;=$Q155,"On Time","Late"))))</f>
        <v/>
      </c>
      <c r="T155" s="16">
        <f>IF($A155="","",IF(OR($B155="",$N155=""),"",$N155-$B155))</f>
        <v/>
      </c>
      <c r="U155" s="16">
        <f>IF($A155="","",IF(OR($B155="",$L155="Completed",$L155="Canceled"),"",MAX(0,TODAY()-$B155)))</f>
        <v/>
      </c>
      <c r="V155" s="18">
        <f>IF($A155="","",TEXTJOIN(", ",TRUE,IF(COUNTIF($A$5:$A$204,$A155)&gt;1,"Duplicate Request ID",""),IF($B155="","Missing Date Received",""),IF($C155="","Missing Student Record Key",""),IF($D155="","Missing Requestor Role",""),IF($E155="","Missing Request Type",""),IF($F155="","Missing Requested Field",""),IF($G155="","Missing Change Summary",""),IF($H155="","Missing Supporting Information Response",""),IF(AND($L155&lt;&gt;"Submitted",$I155=""),"Missing Assignee",""),IF($J155="","Missing Priority",""),IF($L155="","Missing Status",""),IF(AND($L155="Completed",$N155=""),"Missing Completion Date",""),IF($O155="","Missing Last Updated Date","")))</f>
        <v/>
      </c>
    </row>
    <row r="156">
      <c r="A156" s="13" t="n"/>
      <c r="B156" s="25" t="n"/>
      <c r="C156" s="13" t="n"/>
      <c r="D156" s="13" t="n"/>
      <c r="E156" s="13" t="n"/>
      <c r="F156" s="13" t="n"/>
      <c r="G156" s="15" t="n"/>
      <c r="H156" s="13" t="n"/>
      <c r="I156" s="13" t="n"/>
      <c r="J156" s="13" t="n"/>
      <c r="K156" s="16">
        <f>IF($A156="","",IFERROR(VLOOKUP($J156,Lists!$J$5:$K$8,2,FALSE),""))</f>
        <v/>
      </c>
      <c r="L156" s="13" t="n"/>
      <c r="M156" s="25" t="n"/>
      <c r="N156" s="25" t="n"/>
      <c r="O156" s="25" t="n"/>
      <c r="P156" s="15" t="n"/>
      <c r="Q156" s="26">
        <f>IF(OR($A156="",$B156="",$K156=""),"",$B156+$K156)</f>
        <v/>
      </c>
      <c r="R156" s="16">
        <f>IF($A156="","",IF(OR($L156="Completed",$L156="Canceled"),"",IF($Q156="","Missing Due Date",IF(TODAY()&gt;$Q156,"Overdue",IF($Q156-TODAY()&lt;=3,"Due Soon","On Track")))))</f>
        <v/>
      </c>
      <c r="S156" s="16">
        <f>IF($A156="","",IF($L156&lt;&gt;"Completed","",IF(OR($N156="",$Q156=""),"Needs Review",IF($N156&lt;=$Q156,"On Time","Late"))))</f>
        <v/>
      </c>
      <c r="T156" s="16">
        <f>IF($A156="","",IF(OR($B156="",$N156=""),"",$N156-$B156))</f>
        <v/>
      </c>
      <c r="U156" s="16">
        <f>IF($A156="","",IF(OR($B156="",$L156="Completed",$L156="Canceled"),"",MAX(0,TODAY()-$B156)))</f>
        <v/>
      </c>
      <c r="V156" s="18">
        <f>IF($A156="","",TEXTJOIN(", ",TRUE,IF(COUNTIF($A$5:$A$204,$A156)&gt;1,"Duplicate Request ID",""),IF($B156="","Missing Date Received",""),IF($C156="","Missing Student Record Key",""),IF($D156="","Missing Requestor Role",""),IF($E156="","Missing Request Type",""),IF($F156="","Missing Requested Field",""),IF($G156="","Missing Change Summary",""),IF($H156="","Missing Supporting Information Response",""),IF(AND($L156&lt;&gt;"Submitted",$I156=""),"Missing Assignee",""),IF($J156="","Missing Priority",""),IF($L156="","Missing Status",""),IF(AND($L156="Completed",$N156=""),"Missing Completion Date",""),IF($O156="","Missing Last Updated Date","")))</f>
        <v/>
      </c>
    </row>
    <row r="157">
      <c r="A157" s="13" t="n"/>
      <c r="B157" s="25" t="n"/>
      <c r="C157" s="13" t="n"/>
      <c r="D157" s="13" t="n"/>
      <c r="E157" s="13" t="n"/>
      <c r="F157" s="13" t="n"/>
      <c r="G157" s="15" t="n"/>
      <c r="H157" s="13" t="n"/>
      <c r="I157" s="13" t="n"/>
      <c r="J157" s="13" t="n"/>
      <c r="K157" s="16">
        <f>IF($A157="","",IFERROR(VLOOKUP($J157,Lists!$J$5:$K$8,2,FALSE),""))</f>
        <v/>
      </c>
      <c r="L157" s="13" t="n"/>
      <c r="M157" s="25" t="n"/>
      <c r="N157" s="25" t="n"/>
      <c r="O157" s="25" t="n"/>
      <c r="P157" s="15" t="n"/>
      <c r="Q157" s="26">
        <f>IF(OR($A157="",$B157="",$K157=""),"",$B157+$K157)</f>
        <v/>
      </c>
      <c r="R157" s="16">
        <f>IF($A157="","",IF(OR($L157="Completed",$L157="Canceled"),"",IF($Q157="","Missing Due Date",IF(TODAY()&gt;$Q157,"Overdue",IF($Q157-TODAY()&lt;=3,"Due Soon","On Track")))))</f>
        <v/>
      </c>
      <c r="S157" s="16">
        <f>IF($A157="","",IF($L157&lt;&gt;"Completed","",IF(OR($N157="",$Q157=""),"Needs Review",IF($N157&lt;=$Q157,"On Time","Late"))))</f>
        <v/>
      </c>
      <c r="T157" s="16">
        <f>IF($A157="","",IF(OR($B157="",$N157=""),"",$N157-$B157))</f>
        <v/>
      </c>
      <c r="U157" s="16">
        <f>IF($A157="","",IF(OR($B157="",$L157="Completed",$L157="Canceled"),"",MAX(0,TODAY()-$B157)))</f>
        <v/>
      </c>
      <c r="V157" s="18">
        <f>IF($A157="","",TEXTJOIN(", ",TRUE,IF(COUNTIF($A$5:$A$204,$A157)&gt;1,"Duplicate Request ID",""),IF($B157="","Missing Date Received",""),IF($C157="","Missing Student Record Key",""),IF($D157="","Missing Requestor Role",""),IF($E157="","Missing Request Type",""),IF($F157="","Missing Requested Field",""),IF($G157="","Missing Change Summary",""),IF($H157="","Missing Supporting Information Response",""),IF(AND($L157&lt;&gt;"Submitted",$I157=""),"Missing Assignee",""),IF($J157="","Missing Priority",""),IF($L157="","Missing Status",""),IF(AND($L157="Completed",$N157=""),"Missing Completion Date",""),IF($O157="","Missing Last Updated Date","")))</f>
        <v/>
      </c>
    </row>
    <row r="158">
      <c r="A158" s="13" t="n"/>
      <c r="B158" s="25" t="n"/>
      <c r="C158" s="13" t="n"/>
      <c r="D158" s="13" t="n"/>
      <c r="E158" s="13" t="n"/>
      <c r="F158" s="13" t="n"/>
      <c r="G158" s="15" t="n"/>
      <c r="H158" s="13" t="n"/>
      <c r="I158" s="13" t="n"/>
      <c r="J158" s="13" t="n"/>
      <c r="K158" s="16">
        <f>IF($A158="","",IFERROR(VLOOKUP($J158,Lists!$J$5:$K$8,2,FALSE),""))</f>
        <v/>
      </c>
      <c r="L158" s="13" t="n"/>
      <c r="M158" s="25" t="n"/>
      <c r="N158" s="25" t="n"/>
      <c r="O158" s="25" t="n"/>
      <c r="P158" s="15" t="n"/>
      <c r="Q158" s="26">
        <f>IF(OR($A158="",$B158="",$K158=""),"",$B158+$K158)</f>
        <v/>
      </c>
      <c r="R158" s="16">
        <f>IF($A158="","",IF(OR($L158="Completed",$L158="Canceled"),"",IF($Q158="","Missing Due Date",IF(TODAY()&gt;$Q158,"Overdue",IF($Q158-TODAY()&lt;=3,"Due Soon","On Track")))))</f>
        <v/>
      </c>
      <c r="S158" s="16">
        <f>IF($A158="","",IF($L158&lt;&gt;"Completed","",IF(OR($N158="",$Q158=""),"Needs Review",IF($N158&lt;=$Q158,"On Time","Late"))))</f>
        <v/>
      </c>
      <c r="T158" s="16">
        <f>IF($A158="","",IF(OR($B158="",$N158=""),"",$N158-$B158))</f>
        <v/>
      </c>
      <c r="U158" s="16">
        <f>IF($A158="","",IF(OR($B158="",$L158="Completed",$L158="Canceled"),"",MAX(0,TODAY()-$B158)))</f>
        <v/>
      </c>
      <c r="V158" s="18">
        <f>IF($A158="","",TEXTJOIN(", ",TRUE,IF(COUNTIF($A$5:$A$204,$A158)&gt;1,"Duplicate Request ID",""),IF($B158="","Missing Date Received",""),IF($C158="","Missing Student Record Key",""),IF($D158="","Missing Requestor Role",""),IF($E158="","Missing Request Type",""),IF($F158="","Missing Requested Field",""),IF($G158="","Missing Change Summary",""),IF($H158="","Missing Supporting Information Response",""),IF(AND($L158&lt;&gt;"Submitted",$I158=""),"Missing Assignee",""),IF($J158="","Missing Priority",""),IF($L158="","Missing Status",""),IF(AND($L158="Completed",$N158=""),"Missing Completion Date",""),IF($O158="","Missing Last Updated Date","")))</f>
        <v/>
      </c>
    </row>
    <row r="159">
      <c r="A159" s="13" t="n"/>
      <c r="B159" s="25" t="n"/>
      <c r="C159" s="13" t="n"/>
      <c r="D159" s="13" t="n"/>
      <c r="E159" s="13" t="n"/>
      <c r="F159" s="13" t="n"/>
      <c r="G159" s="15" t="n"/>
      <c r="H159" s="13" t="n"/>
      <c r="I159" s="13" t="n"/>
      <c r="J159" s="13" t="n"/>
      <c r="K159" s="16">
        <f>IF($A159="","",IFERROR(VLOOKUP($J159,Lists!$J$5:$K$8,2,FALSE),""))</f>
        <v/>
      </c>
      <c r="L159" s="13" t="n"/>
      <c r="M159" s="25" t="n"/>
      <c r="N159" s="25" t="n"/>
      <c r="O159" s="25" t="n"/>
      <c r="P159" s="15" t="n"/>
      <c r="Q159" s="26">
        <f>IF(OR($A159="",$B159="",$K159=""),"",$B159+$K159)</f>
        <v/>
      </c>
      <c r="R159" s="16">
        <f>IF($A159="","",IF(OR($L159="Completed",$L159="Canceled"),"",IF($Q159="","Missing Due Date",IF(TODAY()&gt;$Q159,"Overdue",IF($Q159-TODAY()&lt;=3,"Due Soon","On Track")))))</f>
        <v/>
      </c>
      <c r="S159" s="16">
        <f>IF($A159="","",IF($L159&lt;&gt;"Completed","",IF(OR($N159="",$Q159=""),"Needs Review",IF($N159&lt;=$Q159,"On Time","Late"))))</f>
        <v/>
      </c>
      <c r="T159" s="16">
        <f>IF($A159="","",IF(OR($B159="",$N159=""),"",$N159-$B159))</f>
        <v/>
      </c>
      <c r="U159" s="16">
        <f>IF($A159="","",IF(OR($B159="",$L159="Completed",$L159="Canceled"),"",MAX(0,TODAY()-$B159)))</f>
        <v/>
      </c>
      <c r="V159" s="18">
        <f>IF($A159="","",TEXTJOIN(", ",TRUE,IF(COUNTIF($A$5:$A$204,$A159)&gt;1,"Duplicate Request ID",""),IF($B159="","Missing Date Received",""),IF($C159="","Missing Student Record Key",""),IF($D159="","Missing Requestor Role",""),IF($E159="","Missing Request Type",""),IF($F159="","Missing Requested Field",""),IF($G159="","Missing Change Summary",""),IF($H159="","Missing Supporting Information Response",""),IF(AND($L159&lt;&gt;"Submitted",$I159=""),"Missing Assignee",""),IF($J159="","Missing Priority",""),IF($L159="","Missing Status",""),IF(AND($L159="Completed",$N159=""),"Missing Completion Date",""),IF($O159="","Missing Last Updated Date","")))</f>
        <v/>
      </c>
    </row>
    <row r="160">
      <c r="A160" s="13" t="n"/>
      <c r="B160" s="25" t="n"/>
      <c r="C160" s="13" t="n"/>
      <c r="D160" s="13" t="n"/>
      <c r="E160" s="13" t="n"/>
      <c r="F160" s="13" t="n"/>
      <c r="G160" s="15" t="n"/>
      <c r="H160" s="13" t="n"/>
      <c r="I160" s="13" t="n"/>
      <c r="J160" s="13" t="n"/>
      <c r="K160" s="16">
        <f>IF($A160="","",IFERROR(VLOOKUP($J160,Lists!$J$5:$K$8,2,FALSE),""))</f>
        <v/>
      </c>
      <c r="L160" s="13" t="n"/>
      <c r="M160" s="25" t="n"/>
      <c r="N160" s="25" t="n"/>
      <c r="O160" s="25" t="n"/>
      <c r="P160" s="15" t="n"/>
      <c r="Q160" s="26">
        <f>IF(OR($A160="",$B160="",$K160=""),"",$B160+$K160)</f>
        <v/>
      </c>
      <c r="R160" s="16">
        <f>IF($A160="","",IF(OR($L160="Completed",$L160="Canceled"),"",IF($Q160="","Missing Due Date",IF(TODAY()&gt;$Q160,"Overdue",IF($Q160-TODAY()&lt;=3,"Due Soon","On Track")))))</f>
        <v/>
      </c>
      <c r="S160" s="16">
        <f>IF($A160="","",IF($L160&lt;&gt;"Completed","",IF(OR($N160="",$Q160=""),"Needs Review",IF($N160&lt;=$Q160,"On Time","Late"))))</f>
        <v/>
      </c>
      <c r="T160" s="16">
        <f>IF($A160="","",IF(OR($B160="",$N160=""),"",$N160-$B160))</f>
        <v/>
      </c>
      <c r="U160" s="16">
        <f>IF($A160="","",IF(OR($B160="",$L160="Completed",$L160="Canceled"),"",MAX(0,TODAY()-$B160)))</f>
        <v/>
      </c>
      <c r="V160" s="18">
        <f>IF($A160="","",TEXTJOIN(", ",TRUE,IF(COUNTIF($A$5:$A$204,$A160)&gt;1,"Duplicate Request ID",""),IF($B160="","Missing Date Received",""),IF($C160="","Missing Student Record Key",""),IF($D160="","Missing Requestor Role",""),IF($E160="","Missing Request Type",""),IF($F160="","Missing Requested Field",""),IF($G160="","Missing Change Summary",""),IF($H160="","Missing Supporting Information Response",""),IF(AND($L160&lt;&gt;"Submitted",$I160=""),"Missing Assignee",""),IF($J160="","Missing Priority",""),IF($L160="","Missing Status",""),IF(AND($L160="Completed",$N160=""),"Missing Completion Date",""),IF($O160="","Missing Last Updated Date","")))</f>
        <v/>
      </c>
    </row>
    <row r="161">
      <c r="A161" s="13" t="n"/>
      <c r="B161" s="25" t="n"/>
      <c r="C161" s="13" t="n"/>
      <c r="D161" s="13" t="n"/>
      <c r="E161" s="13" t="n"/>
      <c r="F161" s="13" t="n"/>
      <c r="G161" s="15" t="n"/>
      <c r="H161" s="13" t="n"/>
      <c r="I161" s="13" t="n"/>
      <c r="J161" s="13" t="n"/>
      <c r="K161" s="16">
        <f>IF($A161="","",IFERROR(VLOOKUP($J161,Lists!$J$5:$K$8,2,FALSE),""))</f>
        <v/>
      </c>
      <c r="L161" s="13" t="n"/>
      <c r="M161" s="25" t="n"/>
      <c r="N161" s="25" t="n"/>
      <c r="O161" s="25" t="n"/>
      <c r="P161" s="15" t="n"/>
      <c r="Q161" s="26">
        <f>IF(OR($A161="",$B161="",$K161=""),"",$B161+$K161)</f>
        <v/>
      </c>
      <c r="R161" s="16">
        <f>IF($A161="","",IF(OR($L161="Completed",$L161="Canceled"),"",IF($Q161="","Missing Due Date",IF(TODAY()&gt;$Q161,"Overdue",IF($Q161-TODAY()&lt;=3,"Due Soon","On Track")))))</f>
        <v/>
      </c>
      <c r="S161" s="16">
        <f>IF($A161="","",IF($L161&lt;&gt;"Completed","",IF(OR($N161="",$Q161=""),"Needs Review",IF($N161&lt;=$Q161,"On Time","Late"))))</f>
        <v/>
      </c>
      <c r="T161" s="16">
        <f>IF($A161="","",IF(OR($B161="",$N161=""),"",$N161-$B161))</f>
        <v/>
      </c>
      <c r="U161" s="16">
        <f>IF($A161="","",IF(OR($B161="",$L161="Completed",$L161="Canceled"),"",MAX(0,TODAY()-$B161)))</f>
        <v/>
      </c>
      <c r="V161" s="18">
        <f>IF($A161="","",TEXTJOIN(", ",TRUE,IF(COUNTIF($A$5:$A$204,$A161)&gt;1,"Duplicate Request ID",""),IF($B161="","Missing Date Received",""),IF($C161="","Missing Student Record Key",""),IF($D161="","Missing Requestor Role",""),IF($E161="","Missing Request Type",""),IF($F161="","Missing Requested Field",""),IF($G161="","Missing Change Summary",""),IF($H161="","Missing Supporting Information Response",""),IF(AND($L161&lt;&gt;"Submitted",$I161=""),"Missing Assignee",""),IF($J161="","Missing Priority",""),IF($L161="","Missing Status",""),IF(AND($L161="Completed",$N161=""),"Missing Completion Date",""),IF($O161="","Missing Last Updated Date","")))</f>
        <v/>
      </c>
    </row>
    <row r="162">
      <c r="A162" s="13" t="n"/>
      <c r="B162" s="25" t="n"/>
      <c r="C162" s="13" t="n"/>
      <c r="D162" s="13" t="n"/>
      <c r="E162" s="13" t="n"/>
      <c r="F162" s="13" t="n"/>
      <c r="G162" s="15" t="n"/>
      <c r="H162" s="13" t="n"/>
      <c r="I162" s="13" t="n"/>
      <c r="J162" s="13" t="n"/>
      <c r="K162" s="16">
        <f>IF($A162="","",IFERROR(VLOOKUP($J162,Lists!$J$5:$K$8,2,FALSE),""))</f>
        <v/>
      </c>
      <c r="L162" s="13" t="n"/>
      <c r="M162" s="25" t="n"/>
      <c r="N162" s="25" t="n"/>
      <c r="O162" s="25" t="n"/>
      <c r="P162" s="15" t="n"/>
      <c r="Q162" s="26">
        <f>IF(OR($A162="",$B162="",$K162=""),"",$B162+$K162)</f>
        <v/>
      </c>
      <c r="R162" s="16">
        <f>IF($A162="","",IF(OR($L162="Completed",$L162="Canceled"),"",IF($Q162="","Missing Due Date",IF(TODAY()&gt;$Q162,"Overdue",IF($Q162-TODAY()&lt;=3,"Due Soon","On Track")))))</f>
        <v/>
      </c>
      <c r="S162" s="16">
        <f>IF($A162="","",IF($L162&lt;&gt;"Completed","",IF(OR($N162="",$Q162=""),"Needs Review",IF($N162&lt;=$Q162,"On Time","Late"))))</f>
        <v/>
      </c>
      <c r="T162" s="16">
        <f>IF($A162="","",IF(OR($B162="",$N162=""),"",$N162-$B162))</f>
        <v/>
      </c>
      <c r="U162" s="16">
        <f>IF($A162="","",IF(OR($B162="",$L162="Completed",$L162="Canceled"),"",MAX(0,TODAY()-$B162)))</f>
        <v/>
      </c>
      <c r="V162" s="18">
        <f>IF($A162="","",TEXTJOIN(", ",TRUE,IF(COUNTIF($A$5:$A$204,$A162)&gt;1,"Duplicate Request ID",""),IF($B162="","Missing Date Received",""),IF($C162="","Missing Student Record Key",""),IF($D162="","Missing Requestor Role",""),IF($E162="","Missing Request Type",""),IF($F162="","Missing Requested Field",""),IF($G162="","Missing Change Summary",""),IF($H162="","Missing Supporting Information Response",""),IF(AND($L162&lt;&gt;"Submitted",$I162=""),"Missing Assignee",""),IF($J162="","Missing Priority",""),IF($L162="","Missing Status",""),IF(AND($L162="Completed",$N162=""),"Missing Completion Date",""),IF($O162="","Missing Last Updated Date","")))</f>
        <v/>
      </c>
    </row>
    <row r="163">
      <c r="A163" s="13" t="n"/>
      <c r="B163" s="25" t="n"/>
      <c r="C163" s="13" t="n"/>
      <c r="D163" s="13" t="n"/>
      <c r="E163" s="13" t="n"/>
      <c r="F163" s="13" t="n"/>
      <c r="G163" s="15" t="n"/>
      <c r="H163" s="13" t="n"/>
      <c r="I163" s="13" t="n"/>
      <c r="J163" s="13" t="n"/>
      <c r="K163" s="16">
        <f>IF($A163="","",IFERROR(VLOOKUP($J163,Lists!$J$5:$K$8,2,FALSE),""))</f>
        <v/>
      </c>
      <c r="L163" s="13" t="n"/>
      <c r="M163" s="25" t="n"/>
      <c r="N163" s="25" t="n"/>
      <c r="O163" s="25" t="n"/>
      <c r="P163" s="15" t="n"/>
      <c r="Q163" s="26">
        <f>IF(OR($A163="",$B163="",$K163=""),"",$B163+$K163)</f>
        <v/>
      </c>
      <c r="R163" s="16">
        <f>IF($A163="","",IF(OR($L163="Completed",$L163="Canceled"),"",IF($Q163="","Missing Due Date",IF(TODAY()&gt;$Q163,"Overdue",IF($Q163-TODAY()&lt;=3,"Due Soon","On Track")))))</f>
        <v/>
      </c>
      <c r="S163" s="16">
        <f>IF($A163="","",IF($L163&lt;&gt;"Completed","",IF(OR($N163="",$Q163=""),"Needs Review",IF($N163&lt;=$Q163,"On Time","Late"))))</f>
        <v/>
      </c>
      <c r="T163" s="16">
        <f>IF($A163="","",IF(OR($B163="",$N163=""),"",$N163-$B163))</f>
        <v/>
      </c>
      <c r="U163" s="16">
        <f>IF($A163="","",IF(OR($B163="",$L163="Completed",$L163="Canceled"),"",MAX(0,TODAY()-$B163)))</f>
        <v/>
      </c>
      <c r="V163" s="18">
        <f>IF($A163="","",TEXTJOIN(", ",TRUE,IF(COUNTIF($A$5:$A$204,$A163)&gt;1,"Duplicate Request ID",""),IF($B163="","Missing Date Received",""),IF($C163="","Missing Student Record Key",""),IF($D163="","Missing Requestor Role",""),IF($E163="","Missing Request Type",""),IF($F163="","Missing Requested Field",""),IF($G163="","Missing Change Summary",""),IF($H163="","Missing Supporting Information Response",""),IF(AND($L163&lt;&gt;"Submitted",$I163=""),"Missing Assignee",""),IF($J163="","Missing Priority",""),IF($L163="","Missing Status",""),IF(AND($L163="Completed",$N163=""),"Missing Completion Date",""),IF($O163="","Missing Last Updated Date","")))</f>
        <v/>
      </c>
    </row>
    <row r="164">
      <c r="A164" s="13" t="n"/>
      <c r="B164" s="25" t="n"/>
      <c r="C164" s="13" t="n"/>
      <c r="D164" s="13" t="n"/>
      <c r="E164" s="13" t="n"/>
      <c r="F164" s="13" t="n"/>
      <c r="G164" s="15" t="n"/>
      <c r="H164" s="13" t="n"/>
      <c r="I164" s="13" t="n"/>
      <c r="J164" s="13" t="n"/>
      <c r="K164" s="16">
        <f>IF($A164="","",IFERROR(VLOOKUP($J164,Lists!$J$5:$K$8,2,FALSE),""))</f>
        <v/>
      </c>
      <c r="L164" s="13" t="n"/>
      <c r="M164" s="25" t="n"/>
      <c r="N164" s="25" t="n"/>
      <c r="O164" s="25" t="n"/>
      <c r="P164" s="15" t="n"/>
      <c r="Q164" s="26">
        <f>IF(OR($A164="",$B164="",$K164=""),"",$B164+$K164)</f>
        <v/>
      </c>
      <c r="R164" s="16">
        <f>IF($A164="","",IF(OR($L164="Completed",$L164="Canceled"),"",IF($Q164="","Missing Due Date",IF(TODAY()&gt;$Q164,"Overdue",IF($Q164-TODAY()&lt;=3,"Due Soon","On Track")))))</f>
        <v/>
      </c>
      <c r="S164" s="16">
        <f>IF($A164="","",IF($L164&lt;&gt;"Completed","",IF(OR($N164="",$Q164=""),"Needs Review",IF($N164&lt;=$Q164,"On Time","Late"))))</f>
        <v/>
      </c>
      <c r="T164" s="16">
        <f>IF($A164="","",IF(OR($B164="",$N164=""),"",$N164-$B164))</f>
        <v/>
      </c>
      <c r="U164" s="16">
        <f>IF($A164="","",IF(OR($B164="",$L164="Completed",$L164="Canceled"),"",MAX(0,TODAY()-$B164)))</f>
        <v/>
      </c>
      <c r="V164" s="18">
        <f>IF($A164="","",TEXTJOIN(", ",TRUE,IF(COUNTIF($A$5:$A$204,$A164)&gt;1,"Duplicate Request ID",""),IF($B164="","Missing Date Received",""),IF($C164="","Missing Student Record Key",""),IF($D164="","Missing Requestor Role",""),IF($E164="","Missing Request Type",""),IF($F164="","Missing Requested Field",""),IF($G164="","Missing Change Summary",""),IF($H164="","Missing Supporting Information Response",""),IF(AND($L164&lt;&gt;"Submitted",$I164=""),"Missing Assignee",""),IF($J164="","Missing Priority",""),IF($L164="","Missing Status",""),IF(AND($L164="Completed",$N164=""),"Missing Completion Date",""),IF($O164="","Missing Last Updated Date","")))</f>
        <v/>
      </c>
    </row>
    <row r="165">
      <c r="A165" s="13" t="n"/>
      <c r="B165" s="25" t="n"/>
      <c r="C165" s="13" t="n"/>
      <c r="D165" s="13" t="n"/>
      <c r="E165" s="13" t="n"/>
      <c r="F165" s="13" t="n"/>
      <c r="G165" s="15" t="n"/>
      <c r="H165" s="13" t="n"/>
      <c r="I165" s="13" t="n"/>
      <c r="J165" s="13" t="n"/>
      <c r="K165" s="16">
        <f>IF($A165="","",IFERROR(VLOOKUP($J165,Lists!$J$5:$K$8,2,FALSE),""))</f>
        <v/>
      </c>
      <c r="L165" s="13" t="n"/>
      <c r="M165" s="25" t="n"/>
      <c r="N165" s="25" t="n"/>
      <c r="O165" s="25" t="n"/>
      <c r="P165" s="15" t="n"/>
      <c r="Q165" s="26">
        <f>IF(OR($A165="",$B165="",$K165=""),"",$B165+$K165)</f>
        <v/>
      </c>
      <c r="R165" s="16">
        <f>IF($A165="","",IF(OR($L165="Completed",$L165="Canceled"),"",IF($Q165="","Missing Due Date",IF(TODAY()&gt;$Q165,"Overdue",IF($Q165-TODAY()&lt;=3,"Due Soon","On Track")))))</f>
        <v/>
      </c>
      <c r="S165" s="16">
        <f>IF($A165="","",IF($L165&lt;&gt;"Completed","",IF(OR($N165="",$Q165=""),"Needs Review",IF($N165&lt;=$Q165,"On Time","Late"))))</f>
        <v/>
      </c>
      <c r="T165" s="16">
        <f>IF($A165="","",IF(OR($B165="",$N165=""),"",$N165-$B165))</f>
        <v/>
      </c>
      <c r="U165" s="16">
        <f>IF($A165="","",IF(OR($B165="",$L165="Completed",$L165="Canceled"),"",MAX(0,TODAY()-$B165)))</f>
        <v/>
      </c>
      <c r="V165" s="18">
        <f>IF($A165="","",TEXTJOIN(", ",TRUE,IF(COUNTIF($A$5:$A$204,$A165)&gt;1,"Duplicate Request ID",""),IF($B165="","Missing Date Received",""),IF($C165="","Missing Student Record Key",""),IF($D165="","Missing Requestor Role",""),IF($E165="","Missing Request Type",""),IF($F165="","Missing Requested Field",""),IF($G165="","Missing Change Summary",""),IF($H165="","Missing Supporting Information Response",""),IF(AND($L165&lt;&gt;"Submitted",$I165=""),"Missing Assignee",""),IF($J165="","Missing Priority",""),IF($L165="","Missing Status",""),IF(AND($L165="Completed",$N165=""),"Missing Completion Date",""),IF($O165="","Missing Last Updated Date","")))</f>
        <v/>
      </c>
    </row>
    <row r="166">
      <c r="A166" s="13" t="n"/>
      <c r="B166" s="25" t="n"/>
      <c r="C166" s="13" t="n"/>
      <c r="D166" s="13" t="n"/>
      <c r="E166" s="13" t="n"/>
      <c r="F166" s="13" t="n"/>
      <c r="G166" s="15" t="n"/>
      <c r="H166" s="13" t="n"/>
      <c r="I166" s="13" t="n"/>
      <c r="J166" s="13" t="n"/>
      <c r="K166" s="16">
        <f>IF($A166="","",IFERROR(VLOOKUP($J166,Lists!$J$5:$K$8,2,FALSE),""))</f>
        <v/>
      </c>
      <c r="L166" s="13" t="n"/>
      <c r="M166" s="25" t="n"/>
      <c r="N166" s="25" t="n"/>
      <c r="O166" s="25" t="n"/>
      <c r="P166" s="15" t="n"/>
      <c r="Q166" s="26">
        <f>IF(OR($A166="",$B166="",$K166=""),"",$B166+$K166)</f>
        <v/>
      </c>
      <c r="R166" s="16">
        <f>IF($A166="","",IF(OR($L166="Completed",$L166="Canceled"),"",IF($Q166="","Missing Due Date",IF(TODAY()&gt;$Q166,"Overdue",IF($Q166-TODAY()&lt;=3,"Due Soon","On Track")))))</f>
        <v/>
      </c>
      <c r="S166" s="16">
        <f>IF($A166="","",IF($L166&lt;&gt;"Completed","",IF(OR($N166="",$Q166=""),"Needs Review",IF($N166&lt;=$Q166,"On Time","Late"))))</f>
        <v/>
      </c>
      <c r="T166" s="16">
        <f>IF($A166="","",IF(OR($B166="",$N166=""),"",$N166-$B166))</f>
        <v/>
      </c>
      <c r="U166" s="16">
        <f>IF($A166="","",IF(OR($B166="",$L166="Completed",$L166="Canceled"),"",MAX(0,TODAY()-$B166)))</f>
        <v/>
      </c>
      <c r="V166" s="18">
        <f>IF($A166="","",TEXTJOIN(", ",TRUE,IF(COUNTIF($A$5:$A$204,$A166)&gt;1,"Duplicate Request ID",""),IF($B166="","Missing Date Received",""),IF($C166="","Missing Student Record Key",""),IF($D166="","Missing Requestor Role",""),IF($E166="","Missing Request Type",""),IF($F166="","Missing Requested Field",""),IF($G166="","Missing Change Summary",""),IF($H166="","Missing Supporting Information Response",""),IF(AND($L166&lt;&gt;"Submitted",$I166=""),"Missing Assignee",""),IF($J166="","Missing Priority",""),IF($L166="","Missing Status",""),IF(AND($L166="Completed",$N166=""),"Missing Completion Date",""),IF($O166="","Missing Last Updated Date","")))</f>
        <v/>
      </c>
    </row>
    <row r="167">
      <c r="A167" s="13" t="n"/>
      <c r="B167" s="25" t="n"/>
      <c r="C167" s="13" t="n"/>
      <c r="D167" s="13" t="n"/>
      <c r="E167" s="13" t="n"/>
      <c r="F167" s="13" t="n"/>
      <c r="G167" s="15" t="n"/>
      <c r="H167" s="13" t="n"/>
      <c r="I167" s="13" t="n"/>
      <c r="J167" s="13" t="n"/>
      <c r="K167" s="16">
        <f>IF($A167="","",IFERROR(VLOOKUP($J167,Lists!$J$5:$K$8,2,FALSE),""))</f>
        <v/>
      </c>
      <c r="L167" s="13" t="n"/>
      <c r="M167" s="25" t="n"/>
      <c r="N167" s="25" t="n"/>
      <c r="O167" s="25" t="n"/>
      <c r="P167" s="15" t="n"/>
      <c r="Q167" s="26">
        <f>IF(OR($A167="",$B167="",$K167=""),"",$B167+$K167)</f>
        <v/>
      </c>
      <c r="R167" s="16">
        <f>IF($A167="","",IF(OR($L167="Completed",$L167="Canceled"),"",IF($Q167="","Missing Due Date",IF(TODAY()&gt;$Q167,"Overdue",IF($Q167-TODAY()&lt;=3,"Due Soon","On Track")))))</f>
        <v/>
      </c>
      <c r="S167" s="16">
        <f>IF($A167="","",IF($L167&lt;&gt;"Completed","",IF(OR($N167="",$Q167=""),"Needs Review",IF($N167&lt;=$Q167,"On Time","Late"))))</f>
        <v/>
      </c>
      <c r="T167" s="16">
        <f>IF($A167="","",IF(OR($B167="",$N167=""),"",$N167-$B167))</f>
        <v/>
      </c>
      <c r="U167" s="16">
        <f>IF($A167="","",IF(OR($B167="",$L167="Completed",$L167="Canceled"),"",MAX(0,TODAY()-$B167)))</f>
        <v/>
      </c>
      <c r="V167" s="18">
        <f>IF($A167="","",TEXTJOIN(", ",TRUE,IF(COUNTIF($A$5:$A$204,$A167)&gt;1,"Duplicate Request ID",""),IF($B167="","Missing Date Received",""),IF($C167="","Missing Student Record Key",""),IF($D167="","Missing Requestor Role",""),IF($E167="","Missing Request Type",""),IF($F167="","Missing Requested Field",""),IF($G167="","Missing Change Summary",""),IF($H167="","Missing Supporting Information Response",""),IF(AND($L167&lt;&gt;"Submitted",$I167=""),"Missing Assignee",""),IF($J167="","Missing Priority",""),IF($L167="","Missing Status",""),IF(AND($L167="Completed",$N167=""),"Missing Completion Date",""),IF($O167="","Missing Last Updated Date","")))</f>
        <v/>
      </c>
    </row>
    <row r="168">
      <c r="A168" s="13" t="n"/>
      <c r="B168" s="25" t="n"/>
      <c r="C168" s="13" t="n"/>
      <c r="D168" s="13" t="n"/>
      <c r="E168" s="13" t="n"/>
      <c r="F168" s="13" t="n"/>
      <c r="G168" s="15" t="n"/>
      <c r="H168" s="13" t="n"/>
      <c r="I168" s="13" t="n"/>
      <c r="J168" s="13" t="n"/>
      <c r="K168" s="16">
        <f>IF($A168="","",IFERROR(VLOOKUP($J168,Lists!$J$5:$K$8,2,FALSE),""))</f>
        <v/>
      </c>
      <c r="L168" s="13" t="n"/>
      <c r="M168" s="25" t="n"/>
      <c r="N168" s="25" t="n"/>
      <c r="O168" s="25" t="n"/>
      <c r="P168" s="15" t="n"/>
      <c r="Q168" s="26">
        <f>IF(OR($A168="",$B168="",$K168=""),"",$B168+$K168)</f>
        <v/>
      </c>
      <c r="R168" s="16">
        <f>IF($A168="","",IF(OR($L168="Completed",$L168="Canceled"),"",IF($Q168="","Missing Due Date",IF(TODAY()&gt;$Q168,"Overdue",IF($Q168-TODAY()&lt;=3,"Due Soon","On Track")))))</f>
        <v/>
      </c>
      <c r="S168" s="16">
        <f>IF($A168="","",IF($L168&lt;&gt;"Completed","",IF(OR($N168="",$Q168=""),"Needs Review",IF($N168&lt;=$Q168,"On Time","Late"))))</f>
        <v/>
      </c>
      <c r="T168" s="16">
        <f>IF($A168="","",IF(OR($B168="",$N168=""),"",$N168-$B168))</f>
        <v/>
      </c>
      <c r="U168" s="16">
        <f>IF($A168="","",IF(OR($B168="",$L168="Completed",$L168="Canceled"),"",MAX(0,TODAY()-$B168)))</f>
        <v/>
      </c>
      <c r="V168" s="18">
        <f>IF($A168="","",TEXTJOIN(", ",TRUE,IF(COUNTIF($A$5:$A$204,$A168)&gt;1,"Duplicate Request ID",""),IF($B168="","Missing Date Received",""),IF($C168="","Missing Student Record Key",""),IF($D168="","Missing Requestor Role",""),IF($E168="","Missing Request Type",""),IF($F168="","Missing Requested Field",""),IF($G168="","Missing Change Summary",""),IF($H168="","Missing Supporting Information Response",""),IF(AND($L168&lt;&gt;"Submitted",$I168=""),"Missing Assignee",""),IF($J168="","Missing Priority",""),IF($L168="","Missing Status",""),IF(AND($L168="Completed",$N168=""),"Missing Completion Date",""),IF($O168="","Missing Last Updated Date","")))</f>
        <v/>
      </c>
    </row>
    <row r="169">
      <c r="A169" s="13" t="n"/>
      <c r="B169" s="25" t="n"/>
      <c r="C169" s="13" t="n"/>
      <c r="D169" s="13" t="n"/>
      <c r="E169" s="13" t="n"/>
      <c r="F169" s="13" t="n"/>
      <c r="G169" s="15" t="n"/>
      <c r="H169" s="13" t="n"/>
      <c r="I169" s="13" t="n"/>
      <c r="J169" s="13" t="n"/>
      <c r="K169" s="16">
        <f>IF($A169="","",IFERROR(VLOOKUP($J169,Lists!$J$5:$K$8,2,FALSE),""))</f>
        <v/>
      </c>
      <c r="L169" s="13" t="n"/>
      <c r="M169" s="25" t="n"/>
      <c r="N169" s="25" t="n"/>
      <c r="O169" s="25" t="n"/>
      <c r="P169" s="15" t="n"/>
      <c r="Q169" s="26">
        <f>IF(OR($A169="",$B169="",$K169=""),"",$B169+$K169)</f>
        <v/>
      </c>
      <c r="R169" s="16">
        <f>IF($A169="","",IF(OR($L169="Completed",$L169="Canceled"),"",IF($Q169="","Missing Due Date",IF(TODAY()&gt;$Q169,"Overdue",IF($Q169-TODAY()&lt;=3,"Due Soon","On Track")))))</f>
        <v/>
      </c>
      <c r="S169" s="16">
        <f>IF($A169="","",IF($L169&lt;&gt;"Completed","",IF(OR($N169="",$Q169=""),"Needs Review",IF($N169&lt;=$Q169,"On Time","Late"))))</f>
        <v/>
      </c>
      <c r="T169" s="16">
        <f>IF($A169="","",IF(OR($B169="",$N169=""),"",$N169-$B169))</f>
        <v/>
      </c>
      <c r="U169" s="16">
        <f>IF($A169="","",IF(OR($B169="",$L169="Completed",$L169="Canceled"),"",MAX(0,TODAY()-$B169)))</f>
        <v/>
      </c>
      <c r="V169" s="18">
        <f>IF($A169="","",TEXTJOIN(", ",TRUE,IF(COUNTIF($A$5:$A$204,$A169)&gt;1,"Duplicate Request ID",""),IF($B169="","Missing Date Received",""),IF($C169="","Missing Student Record Key",""),IF($D169="","Missing Requestor Role",""),IF($E169="","Missing Request Type",""),IF($F169="","Missing Requested Field",""),IF($G169="","Missing Change Summary",""),IF($H169="","Missing Supporting Information Response",""),IF(AND($L169&lt;&gt;"Submitted",$I169=""),"Missing Assignee",""),IF($J169="","Missing Priority",""),IF($L169="","Missing Status",""),IF(AND($L169="Completed",$N169=""),"Missing Completion Date",""),IF($O169="","Missing Last Updated Date","")))</f>
        <v/>
      </c>
    </row>
    <row r="170">
      <c r="A170" s="13" t="n"/>
      <c r="B170" s="25" t="n"/>
      <c r="C170" s="13" t="n"/>
      <c r="D170" s="13" t="n"/>
      <c r="E170" s="13" t="n"/>
      <c r="F170" s="13" t="n"/>
      <c r="G170" s="15" t="n"/>
      <c r="H170" s="13" t="n"/>
      <c r="I170" s="13" t="n"/>
      <c r="J170" s="13" t="n"/>
      <c r="K170" s="16">
        <f>IF($A170="","",IFERROR(VLOOKUP($J170,Lists!$J$5:$K$8,2,FALSE),""))</f>
        <v/>
      </c>
      <c r="L170" s="13" t="n"/>
      <c r="M170" s="25" t="n"/>
      <c r="N170" s="25" t="n"/>
      <c r="O170" s="25" t="n"/>
      <c r="P170" s="15" t="n"/>
      <c r="Q170" s="26">
        <f>IF(OR($A170="",$B170="",$K170=""),"",$B170+$K170)</f>
        <v/>
      </c>
      <c r="R170" s="16">
        <f>IF($A170="","",IF(OR($L170="Completed",$L170="Canceled"),"",IF($Q170="","Missing Due Date",IF(TODAY()&gt;$Q170,"Overdue",IF($Q170-TODAY()&lt;=3,"Due Soon","On Track")))))</f>
        <v/>
      </c>
      <c r="S170" s="16">
        <f>IF($A170="","",IF($L170&lt;&gt;"Completed","",IF(OR($N170="",$Q170=""),"Needs Review",IF($N170&lt;=$Q170,"On Time","Late"))))</f>
        <v/>
      </c>
      <c r="T170" s="16">
        <f>IF($A170="","",IF(OR($B170="",$N170=""),"",$N170-$B170))</f>
        <v/>
      </c>
      <c r="U170" s="16">
        <f>IF($A170="","",IF(OR($B170="",$L170="Completed",$L170="Canceled"),"",MAX(0,TODAY()-$B170)))</f>
        <v/>
      </c>
      <c r="V170" s="18">
        <f>IF($A170="","",TEXTJOIN(", ",TRUE,IF(COUNTIF($A$5:$A$204,$A170)&gt;1,"Duplicate Request ID",""),IF($B170="","Missing Date Received",""),IF($C170="","Missing Student Record Key",""),IF($D170="","Missing Requestor Role",""),IF($E170="","Missing Request Type",""),IF($F170="","Missing Requested Field",""),IF($G170="","Missing Change Summary",""),IF($H170="","Missing Supporting Information Response",""),IF(AND($L170&lt;&gt;"Submitted",$I170=""),"Missing Assignee",""),IF($J170="","Missing Priority",""),IF($L170="","Missing Status",""),IF(AND($L170="Completed",$N170=""),"Missing Completion Date",""),IF($O170="","Missing Last Updated Date","")))</f>
        <v/>
      </c>
    </row>
    <row r="171">
      <c r="A171" s="13" t="n"/>
      <c r="B171" s="25" t="n"/>
      <c r="C171" s="13" t="n"/>
      <c r="D171" s="13" t="n"/>
      <c r="E171" s="13" t="n"/>
      <c r="F171" s="13" t="n"/>
      <c r="G171" s="15" t="n"/>
      <c r="H171" s="13" t="n"/>
      <c r="I171" s="13" t="n"/>
      <c r="J171" s="13" t="n"/>
      <c r="K171" s="16">
        <f>IF($A171="","",IFERROR(VLOOKUP($J171,Lists!$J$5:$K$8,2,FALSE),""))</f>
        <v/>
      </c>
      <c r="L171" s="13" t="n"/>
      <c r="M171" s="25" t="n"/>
      <c r="N171" s="25" t="n"/>
      <c r="O171" s="25" t="n"/>
      <c r="P171" s="15" t="n"/>
      <c r="Q171" s="26">
        <f>IF(OR($A171="",$B171="",$K171=""),"",$B171+$K171)</f>
        <v/>
      </c>
      <c r="R171" s="16">
        <f>IF($A171="","",IF(OR($L171="Completed",$L171="Canceled"),"",IF($Q171="","Missing Due Date",IF(TODAY()&gt;$Q171,"Overdue",IF($Q171-TODAY()&lt;=3,"Due Soon","On Track")))))</f>
        <v/>
      </c>
      <c r="S171" s="16">
        <f>IF($A171="","",IF($L171&lt;&gt;"Completed","",IF(OR($N171="",$Q171=""),"Needs Review",IF($N171&lt;=$Q171,"On Time","Late"))))</f>
        <v/>
      </c>
      <c r="T171" s="16">
        <f>IF($A171="","",IF(OR($B171="",$N171=""),"",$N171-$B171))</f>
        <v/>
      </c>
      <c r="U171" s="16">
        <f>IF($A171="","",IF(OR($B171="",$L171="Completed",$L171="Canceled"),"",MAX(0,TODAY()-$B171)))</f>
        <v/>
      </c>
      <c r="V171" s="18">
        <f>IF($A171="","",TEXTJOIN(", ",TRUE,IF(COUNTIF($A$5:$A$204,$A171)&gt;1,"Duplicate Request ID",""),IF($B171="","Missing Date Received",""),IF($C171="","Missing Student Record Key",""),IF($D171="","Missing Requestor Role",""),IF($E171="","Missing Request Type",""),IF($F171="","Missing Requested Field",""),IF($G171="","Missing Change Summary",""),IF($H171="","Missing Supporting Information Response",""),IF(AND($L171&lt;&gt;"Submitted",$I171=""),"Missing Assignee",""),IF($J171="","Missing Priority",""),IF($L171="","Missing Status",""),IF(AND($L171="Completed",$N171=""),"Missing Completion Date",""),IF($O171="","Missing Last Updated Date","")))</f>
        <v/>
      </c>
    </row>
    <row r="172">
      <c r="A172" s="13" t="n"/>
      <c r="B172" s="25" t="n"/>
      <c r="C172" s="13" t="n"/>
      <c r="D172" s="13" t="n"/>
      <c r="E172" s="13" t="n"/>
      <c r="F172" s="13" t="n"/>
      <c r="G172" s="15" t="n"/>
      <c r="H172" s="13" t="n"/>
      <c r="I172" s="13" t="n"/>
      <c r="J172" s="13" t="n"/>
      <c r="K172" s="16">
        <f>IF($A172="","",IFERROR(VLOOKUP($J172,Lists!$J$5:$K$8,2,FALSE),""))</f>
        <v/>
      </c>
      <c r="L172" s="13" t="n"/>
      <c r="M172" s="25" t="n"/>
      <c r="N172" s="25" t="n"/>
      <c r="O172" s="25" t="n"/>
      <c r="P172" s="15" t="n"/>
      <c r="Q172" s="26">
        <f>IF(OR($A172="",$B172="",$K172=""),"",$B172+$K172)</f>
        <v/>
      </c>
      <c r="R172" s="16">
        <f>IF($A172="","",IF(OR($L172="Completed",$L172="Canceled"),"",IF($Q172="","Missing Due Date",IF(TODAY()&gt;$Q172,"Overdue",IF($Q172-TODAY()&lt;=3,"Due Soon","On Track")))))</f>
        <v/>
      </c>
      <c r="S172" s="16">
        <f>IF($A172="","",IF($L172&lt;&gt;"Completed","",IF(OR($N172="",$Q172=""),"Needs Review",IF($N172&lt;=$Q172,"On Time","Late"))))</f>
        <v/>
      </c>
      <c r="T172" s="16">
        <f>IF($A172="","",IF(OR($B172="",$N172=""),"",$N172-$B172))</f>
        <v/>
      </c>
      <c r="U172" s="16">
        <f>IF($A172="","",IF(OR($B172="",$L172="Completed",$L172="Canceled"),"",MAX(0,TODAY()-$B172)))</f>
        <v/>
      </c>
      <c r="V172" s="18">
        <f>IF($A172="","",TEXTJOIN(", ",TRUE,IF(COUNTIF($A$5:$A$204,$A172)&gt;1,"Duplicate Request ID",""),IF($B172="","Missing Date Received",""),IF($C172="","Missing Student Record Key",""),IF($D172="","Missing Requestor Role",""),IF($E172="","Missing Request Type",""),IF($F172="","Missing Requested Field",""),IF($G172="","Missing Change Summary",""),IF($H172="","Missing Supporting Information Response",""),IF(AND($L172&lt;&gt;"Submitted",$I172=""),"Missing Assignee",""),IF($J172="","Missing Priority",""),IF($L172="","Missing Status",""),IF(AND($L172="Completed",$N172=""),"Missing Completion Date",""),IF($O172="","Missing Last Updated Date","")))</f>
        <v/>
      </c>
    </row>
    <row r="173">
      <c r="A173" s="13" t="n"/>
      <c r="B173" s="25" t="n"/>
      <c r="C173" s="13" t="n"/>
      <c r="D173" s="13" t="n"/>
      <c r="E173" s="13" t="n"/>
      <c r="F173" s="13" t="n"/>
      <c r="G173" s="15" t="n"/>
      <c r="H173" s="13" t="n"/>
      <c r="I173" s="13" t="n"/>
      <c r="J173" s="13" t="n"/>
      <c r="K173" s="16">
        <f>IF($A173="","",IFERROR(VLOOKUP($J173,Lists!$J$5:$K$8,2,FALSE),""))</f>
        <v/>
      </c>
      <c r="L173" s="13" t="n"/>
      <c r="M173" s="25" t="n"/>
      <c r="N173" s="25" t="n"/>
      <c r="O173" s="25" t="n"/>
      <c r="P173" s="15" t="n"/>
      <c r="Q173" s="26">
        <f>IF(OR($A173="",$B173="",$K173=""),"",$B173+$K173)</f>
        <v/>
      </c>
      <c r="R173" s="16">
        <f>IF($A173="","",IF(OR($L173="Completed",$L173="Canceled"),"",IF($Q173="","Missing Due Date",IF(TODAY()&gt;$Q173,"Overdue",IF($Q173-TODAY()&lt;=3,"Due Soon","On Track")))))</f>
        <v/>
      </c>
      <c r="S173" s="16">
        <f>IF($A173="","",IF($L173&lt;&gt;"Completed","",IF(OR($N173="",$Q173=""),"Needs Review",IF($N173&lt;=$Q173,"On Time","Late"))))</f>
        <v/>
      </c>
      <c r="T173" s="16">
        <f>IF($A173="","",IF(OR($B173="",$N173=""),"",$N173-$B173))</f>
        <v/>
      </c>
      <c r="U173" s="16">
        <f>IF($A173="","",IF(OR($B173="",$L173="Completed",$L173="Canceled"),"",MAX(0,TODAY()-$B173)))</f>
        <v/>
      </c>
      <c r="V173" s="18">
        <f>IF($A173="","",TEXTJOIN(", ",TRUE,IF(COUNTIF($A$5:$A$204,$A173)&gt;1,"Duplicate Request ID",""),IF($B173="","Missing Date Received",""),IF($C173="","Missing Student Record Key",""),IF($D173="","Missing Requestor Role",""),IF($E173="","Missing Request Type",""),IF($F173="","Missing Requested Field",""),IF($G173="","Missing Change Summary",""),IF($H173="","Missing Supporting Information Response",""),IF(AND($L173&lt;&gt;"Submitted",$I173=""),"Missing Assignee",""),IF($J173="","Missing Priority",""),IF($L173="","Missing Status",""),IF(AND($L173="Completed",$N173=""),"Missing Completion Date",""),IF($O173="","Missing Last Updated Date","")))</f>
        <v/>
      </c>
    </row>
    <row r="174">
      <c r="A174" s="13" t="n"/>
      <c r="B174" s="25" t="n"/>
      <c r="C174" s="13" t="n"/>
      <c r="D174" s="13" t="n"/>
      <c r="E174" s="13" t="n"/>
      <c r="F174" s="13" t="n"/>
      <c r="G174" s="15" t="n"/>
      <c r="H174" s="13" t="n"/>
      <c r="I174" s="13" t="n"/>
      <c r="J174" s="13" t="n"/>
      <c r="K174" s="16">
        <f>IF($A174="","",IFERROR(VLOOKUP($J174,Lists!$J$5:$K$8,2,FALSE),""))</f>
        <v/>
      </c>
      <c r="L174" s="13" t="n"/>
      <c r="M174" s="25" t="n"/>
      <c r="N174" s="25" t="n"/>
      <c r="O174" s="25" t="n"/>
      <c r="P174" s="15" t="n"/>
      <c r="Q174" s="26">
        <f>IF(OR($A174="",$B174="",$K174=""),"",$B174+$K174)</f>
        <v/>
      </c>
      <c r="R174" s="16">
        <f>IF($A174="","",IF(OR($L174="Completed",$L174="Canceled"),"",IF($Q174="","Missing Due Date",IF(TODAY()&gt;$Q174,"Overdue",IF($Q174-TODAY()&lt;=3,"Due Soon","On Track")))))</f>
        <v/>
      </c>
      <c r="S174" s="16">
        <f>IF($A174="","",IF($L174&lt;&gt;"Completed","",IF(OR($N174="",$Q174=""),"Needs Review",IF($N174&lt;=$Q174,"On Time","Late"))))</f>
        <v/>
      </c>
      <c r="T174" s="16">
        <f>IF($A174="","",IF(OR($B174="",$N174=""),"",$N174-$B174))</f>
        <v/>
      </c>
      <c r="U174" s="16">
        <f>IF($A174="","",IF(OR($B174="",$L174="Completed",$L174="Canceled"),"",MAX(0,TODAY()-$B174)))</f>
        <v/>
      </c>
      <c r="V174" s="18">
        <f>IF($A174="","",TEXTJOIN(", ",TRUE,IF(COUNTIF($A$5:$A$204,$A174)&gt;1,"Duplicate Request ID",""),IF($B174="","Missing Date Received",""),IF($C174="","Missing Student Record Key",""),IF($D174="","Missing Requestor Role",""),IF($E174="","Missing Request Type",""),IF($F174="","Missing Requested Field",""),IF($G174="","Missing Change Summary",""),IF($H174="","Missing Supporting Information Response",""),IF(AND($L174&lt;&gt;"Submitted",$I174=""),"Missing Assignee",""),IF($J174="","Missing Priority",""),IF($L174="","Missing Status",""),IF(AND($L174="Completed",$N174=""),"Missing Completion Date",""),IF($O174="","Missing Last Updated Date","")))</f>
        <v/>
      </c>
    </row>
    <row r="175">
      <c r="A175" s="13" t="n"/>
      <c r="B175" s="25" t="n"/>
      <c r="C175" s="13" t="n"/>
      <c r="D175" s="13" t="n"/>
      <c r="E175" s="13" t="n"/>
      <c r="F175" s="13" t="n"/>
      <c r="G175" s="15" t="n"/>
      <c r="H175" s="13" t="n"/>
      <c r="I175" s="13" t="n"/>
      <c r="J175" s="13" t="n"/>
      <c r="K175" s="16">
        <f>IF($A175="","",IFERROR(VLOOKUP($J175,Lists!$J$5:$K$8,2,FALSE),""))</f>
        <v/>
      </c>
      <c r="L175" s="13" t="n"/>
      <c r="M175" s="25" t="n"/>
      <c r="N175" s="25" t="n"/>
      <c r="O175" s="25" t="n"/>
      <c r="P175" s="15" t="n"/>
      <c r="Q175" s="26">
        <f>IF(OR($A175="",$B175="",$K175=""),"",$B175+$K175)</f>
        <v/>
      </c>
      <c r="R175" s="16">
        <f>IF($A175="","",IF(OR($L175="Completed",$L175="Canceled"),"",IF($Q175="","Missing Due Date",IF(TODAY()&gt;$Q175,"Overdue",IF($Q175-TODAY()&lt;=3,"Due Soon","On Track")))))</f>
        <v/>
      </c>
      <c r="S175" s="16">
        <f>IF($A175="","",IF($L175&lt;&gt;"Completed","",IF(OR($N175="",$Q175=""),"Needs Review",IF($N175&lt;=$Q175,"On Time","Late"))))</f>
        <v/>
      </c>
      <c r="T175" s="16">
        <f>IF($A175="","",IF(OR($B175="",$N175=""),"",$N175-$B175))</f>
        <v/>
      </c>
      <c r="U175" s="16">
        <f>IF($A175="","",IF(OR($B175="",$L175="Completed",$L175="Canceled"),"",MAX(0,TODAY()-$B175)))</f>
        <v/>
      </c>
      <c r="V175" s="18">
        <f>IF($A175="","",TEXTJOIN(", ",TRUE,IF(COUNTIF($A$5:$A$204,$A175)&gt;1,"Duplicate Request ID",""),IF($B175="","Missing Date Received",""),IF($C175="","Missing Student Record Key",""),IF($D175="","Missing Requestor Role",""),IF($E175="","Missing Request Type",""),IF($F175="","Missing Requested Field",""),IF($G175="","Missing Change Summary",""),IF($H175="","Missing Supporting Information Response",""),IF(AND($L175&lt;&gt;"Submitted",$I175=""),"Missing Assignee",""),IF($J175="","Missing Priority",""),IF($L175="","Missing Status",""),IF(AND($L175="Completed",$N175=""),"Missing Completion Date",""),IF($O175="","Missing Last Updated Date","")))</f>
        <v/>
      </c>
    </row>
    <row r="176">
      <c r="A176" s="13" t="n"/>
      <c r="B176" s="25" t="n"/>
      <c r="C176" s="13" t="n"/>
      <c r="D176" s="13" t="n"/>
      <c r="E176" s="13" t="n"/>
      <c r="F176" s="13" t="n"/>
      <c r="G176" s="15" t="n"/>
      <c r="H176" s="13" t="n"/>
      <c r="I176" s="13" t="n"/>
      <c r="J176" s="13" t="n"/>
      <c r="K176" s="16">
        <f>IF($A176="","",IFERROR(VLOOKUP($J176,Lists!$J$5:$K$8,2,FALSE),""))</f>
        <v/>
      </c>
      <c r="L176" s="13" t="n"/>
      <c r="M176" s="25" t="n"/>
      <c r="N176" s="25" t="n"/>
      <c r="O176" s="25" t="n"/>
      <c r="P176" s="15" t="n"/>
      <c r="Q176" s="26">
        <f>IF(OR($A176="",$B176="",$K176=""),"",$B176+$K176)</f>
        <v/>
      </c>
      <c r="R176" s="16">
        <f>IF($A176="","",IF(OR($L176="Completed",$L176="Canceled"),"",IF($Q176="","Missing Due Date",IF(TODAY()&gt;$Q176,"Overdue",IF($Q176-TODAY()&lt;=3,"Due Soon","On Track")))))</f>
        <v/>
      </c>
      <c r="S176" s="16">
        <f>IF($A176="","",IF($L176&lt;&gt;"Completed","",IF(OR($N176="",$Q176=""),"Needs Review",IF($N176&lt;=$Q176,"On Time","Late"))))</f>
        <v/>
      </c>
      <c r="T176" s="16">
        <f>IF($A176="","",IF(OR($B176="",$N176=""),"",$N176-$B176))</f>
        <v/>
      </c>
      <c r="U176" s="16">
        <f>IF($A176="","",IF(OR($B176="",$L176="Completed",$L176="Canceled"),"",MAX(0,TODAY()-$B176)))</f>
        <v/>
      </c>
      <c r="V176" s="18">
        <f>IF($A176="","",TEXTJOIN(", ",TRUE,IF(COUNTIF($A$5:$A$204,$A176)&gt;1,"Duplicate Request ID",""),IF($B176="","Missing Date Received",""),IF($C176="","Missing Student Record Key",""),IF($D176="","Missing Requestor Role",""),IF($E176="","Missing Request Type",""),IF($F176="","Missing Requested Field",""),IF($G176="","Missing Change Summary",""),IF($H176="","Missing Supporting Information Response",""),IF(AND($L176&lt;&gt;"Submitted",$I176=""),"Missing Assignee",""),IF($J176="","Missing Priority",""),IF($L176="","Missing Status",""),IF(AND($L176="Completed",$N176=""),"Missing Completion Date",""),IF($O176="","Missing Last Updated Date","")))</f>
        <v/>
      </c>
    </row>
    <row r="177">
      <c r="A177" s="13" t="n"/>
      <c r="B177" s="25" t="n"/>
      <c r="C177" s="13" t="n"/>
      <c r="D177" s="13" t="n"/>
      <c r="E177" s="13" t="n"/>
      <c r="F177" s="13" t="n"/>
      <c r="G177" s="15" t="n"/>
      <c r="H177" s="13" t="n"/>
      <c r="I177" s="13" t="n"/>
      <c r="J177" s="13" t="n"/>
      <c r="K177" s="16">
        <f>IF($A177="","",IFERROR(VLOOKUP($J177,Lists!$J$5:$K$8,2,FALSE),""))</f>
        <v/>
      </c>
      <c r="L177" s="13" t="n"/>
      <c r="M177" s="25" t="n"/>
      <c r="N177" s="25" t="n"/>
      <c r="O177" s="25" t="n"/>
      <c r="P177" s="15" t="n"/>
      <c r="Q177" s="26">
        <f>IF(OR($A177="",$B177="",$K177=""),"",$B177+$K177)</f>
        <v/>
      </c>
      <c r="R177" s="16">
        <f>IF($A177="","",IF(OR($L177="Completed",$L177="Canceled"),"",IF($Q177="","Missing Due Date",IF(TODAY()&gt;$Q177,"Overdue",IF($Q177-TODAY()&lt;=3,"Due Soon","On Track")))))</f>
        <v/>
      </c>
      <c r="S177" s="16">
        <f>IF($A177="","",IF($L177&lt;&gt;"Completed","",IF(OR($N177="",$Q177=""),"Needs Review",IF($N177&lt;=$Q177,"On Time","Late"))))</f>
        <v/>
      </c>
      <c r="T177" s="16">
        <f>IF($A177="","",IF(OR($B177="",$N177=""),"",$N177-$B177))</f>
        <v/>
      </c>
      <c r="U177" s="16">
        <f>IF($A177="","",IF(OR($B177="",$L177="Completed",$L177="Canceled"),"",MAX(0,TODAY()-$B177)))</f>
        <v/>
      </c>
      <c r="V177" s="18">
        <f>IF($A177="","",TEXTJOIN(", ",TRUE,IF(COUNTIF($A$5:$A$204,$A177)&gt;1,"Duplicate Request ID",""),IF($B177="","Missing Date Received",""),IF($C177="","Missing Student Record Key",""),IF($D177="","Missing Requestor Role",""),IF($E177="","Missing Request Type",""),IF($F177="","Missing Requested Field",""),IF($G177="","Missing Change Summary",""),IF($H177="","Missing Supporting Information Response",""),IF(AND($L177&lt;&gt;"Submitted",$I177=""),"Missing Assignee",""),IF($J177="","Missing Priority",""),IF($L177="","Missing Status",""),IF(AND($L177="Completed",$N177=""),"Missing Completion Date",""),IF($O177="","Missing Last Updated Date","")))</f>
        <v/>
      </c>
    </row>
    <row r="178">
      <c r="A178" s="13" t="n"/>
      <c r="B178" s="25" t="n"/>
      <c r="C178" s="13" t="n"/>
      <c r="D178" s="13" t="n"/>
      <c r="E178" s="13" t="n"/>
      <c r="F178" s="13" t="n"/>
      <c r="G178" s="15" t="n"/>
      <c r="H178" s="13" t="n"/>
      <c r="I178" s="13" t="n"/>
      <c r="J178" s="13" t="n"/>
      <c r="K178" s="16">
        <f>IF($A178="","",IFERROR(VLOOKUP($J178,Lists!$J$5:$K$8,2,FALSE),""))</f>
        <v/>
      </c>
      <c r="L178" s="13" t="n"/>
      <c r="M178" s="25" t="n"/>
      <c r="N178" s="25" t="n"/>
      <c r="O178" s="25" t="n"/>
      <c r="P178" s="15" t="n"/>
      <c r="Q178" s="26">
        <f>IF(OR($A178="",$B178="",$K178=""),"",$B178+$K178)</f>
        <v/>
      </c>
      <c r="R178" s="16">
        <f>IF($A178="","",IF(OR($L178="Completed",$L178="Canceled"),"",IF($Q178="","Missing Due Date",IF(TODAY()&gt;$Q178,"Overdue",IF($Q178-TODAY()&lt;=3,"Due Soon","On Track")))))</f>
        <v/>
      </c>
      <c r="S178" s="16">
        <f>IF($A178="","",IF($L178&lt;&gt;"Completed","",IF(OR($N178="",$Q178=""),"Needs Review",IF($N178&lt;=$Q178,"On Time","Late"))))</f>
        <v/>
      </c>
      <c r="T178" s="16">
        <f>IF($A178="","",IF(OR($B178="",$N178=""),"",$N178-$B178))</f>
        <v/>
      </c>
      <c r="U178" s="16">
        <f>IF($A178="","",IF(OR($B178="",$L178="Completed",$L178="Canceled"),"",MAX(0,TODAY()-$B178)))</f>
        <v/>
      </c>
      <c r="V178" s="18">
        <f>IF($A178="","",TEXTJOIN(", ",TRUE,IF(COUNTIF($A$5:$A$204,$A178)&gt;1,"Duplicate Request ID",""),IF($B178="","Missing Date Received",""),IF($C178="","Missing Student Record Key",""),IF($D178="","Missing Requestor Role",""),IF($E178="","Missing Request Type",""),IF($F178="","Missing Requested Field",""),IF($G178="","Missing Change Summary",""),IF($H178="","Missing Supporting Information Response",""),IF(AND($L178&lt;&gt;"Submitted",$I178=""),"Missing Assignee",""),IF($J178="","Missing Priority",""),IF($L178="","Missing Status",""),IF(AND($L178="Completed",$N178=""),"Missing Completion Date",""),IF($O178="","Missing Last Updated Date","")))</f>
        <v/>
      </c>
    </row>
    <row r="179">
      <c r="A179" s="13" t="n"/>
      <c r="B179" s="25" t="n"/>
      <c r="C179" s="13" t="n"/>
      <c r="D179" s="13" t="n"/>
      <c r="E179" s="13" t="n"/>
      <c r="F179" s="13" t="n"/>
      <c r="G179" s="15" t="n"/>
      <c r="H179" s="13" t="n"/>
      <c r="I179" s="13" t="n"/>
      <c r="J179" s="13" t="n"/>
      <c r="K179" s="16">
        <f>IF($A179="","",IFERROR(VLOOKUP($J179,Lists!$J$5:$K$8,2,FALSE),""))</f>
        <v/>
      </c>
      <c r="L179" s="13" t="n"/>
      <c r="M179" s="25" t="n"/>
      <c r="N179" s="25" t="n"/>
      <c r="O179" s="25" t="n"/>
      <c r="P179" s="15" t="n"/>
      <c r="Q179" s="26">
        <f>IF(OR($A179="",$B179="",$K179=""),"",$B179+$K179)</f>
        <v/>
      </c>
      <c r="R179" s="16">
        <f>IF($A179="","",IF(OR($L179="Completed",$L179="Canceled"),"",IF($Q179="","Missing Due Date",IF(TODAY()&gt;$Q179,"Overdue",IF($Q179-TODAY()&lt;=3,"Due Soon","On Track")))))</f>
        <v/>
      </c>
      <c r="S179" s="16">
        <f>IF($A179="","",IF($L179&lt;&gt;"Completed","",IF(OR($N179="",$Q179=""),"Needs Review",IF($N179&lt;=$Q179,"On Time","Late"))))</f>
        <v/>
      </c>
      <c r="T179" s="16">
        <f>IF($A179="","",IF(OR($B179="",$N179=""),"",$N179-$B179))</f>
        <v/>
      </c>
      <c r="U179" s="16">
        <f>IF($A179="","",IF(OR($B179="",$L179="Completed",$L179="Canceled"),"",MAX(0,TODAY()-$B179)))</f>
        <v/>
      </c>
      <c r="V179" s="18">
        <f>IF($A179="","",TEXTJOIN(", ",TRUE,IF(COUNTIF($A$5:$A$204,$A179)&gt;1,"Duplicate Request ID",""),IF($B179="","Missing Date Received",""),IF($C179="","Missing Student Record Key",""),IF($D179="","Missing Requestor Role",""),IF($E179="","Missing Request Type",""),IF($F179="","Missing Requested Field",""),IF($G179="","Missing Change Summary",""),IF($H179="","Missing Supporting Information Response",""),IF(AND($L179&lt;&gt;"Submitted",$I179=""),"Missing Assignee",""),IF($J179="","Missing Priority",""),IF($L179="","Missing Status",""),IF(AND($L179="Completed",$N179=""),"Missing Completion Date",""),IF($O179="","Missing Last Updated Date","")))</f>
        <v/>
      </c>
    </row>
    <row r="180">
      <c r="A180" s="13" t="n"/>
      <c r="B180" s="25" t="n"/>
      <c r="C180" s="13" t="n"/>
      <c r="D180" s="13" t="n"/>
      <c r="E180" s="13" t="n"/>
      <c r="F180" s="13" t="n"/>
      <c r="G180" s="15" t="n"/>
      <c r="H180" s="13" t="n"/>
      <c r="I180" s="13" t="n"/>
      <c r="J180" s="13" t="n"/>
      <c r="K180" s="16">
        <f>IF($A180="","",IFERROR(VLOOKUP($J180,Lists!$J$5:$K$8,2,FALSE),""))</f>
        <v/>
      </c>
      <c r="L180" s="13" t="n"/>
      <c r="M180" s="25" t="n"/>
      <c r="N180" s="25" t="n"/>
      <c r="O180" s="25" t="n"/>
      <c r="P180" s="15" t="n"/>
      <c r="Q180" s="26">
        <f>IF(OR($A180="",$B180="",$K180=""),"",$B180+$K180)</f>
        <v/>
      </c>
      <c r="R180" s="16">
        <f>IF($A180="","",IF(OR($L180="Completed",$L180="Canceled"),"",IF($Q180="","Missing Due Date",IF(TODAY()&gt;$Q180,"Overdue",IF($Q180-TODAY()&lt;=3,"Due Soon","On Track")))))</f>
        <v/>
      </c>
      <c r="S180" s="16">
        <f>IF($A180="","",IF($L180&lt;&gt;"Completed","",IF(OR($N180="",$Q180=""),"Needs Review",IF($N180&lt;=$Q180,"On Time","Late"))))</f>
        <v/>
      </c>
      <c r="T180" s="16">
        <f>IF($A180="","",IF(OR($B180="",$N180=""),"",$N180-$B180))</f>
        <v/>
      </c>
      <c r="U180" s="16">
        <f>IF($A180="","",IF(OR($B180="",$L180="Completed",$L180="Canceled"),"",MAX(0,TODAY()-$B180)))</f>
        <v/>
      </c>
      <c r="V180" s="18">
        <f>IF($A180="","",TEXTJOIN(", ",TRUE,IF(COUNTIF($A$5:$A$204,$A180)&gt;1,"Duplicate Request ID",""),IF($B180="","Missing Date Received",""),IF($C180="","Missing Student Record Key",""),IF($D180="","Missing Requestor Role",""),IF($E180="","Missing Request Type",""),IF($F180="","Missing Requested Field",""),IF($G180="","Missing Change Summary",""),IF($H180="","Missing Supporting Information Response",""),IF(AND($L180&lt;&gt;"Submitted",$I180=""),"Missing Assignee",""),IF($J180="","Missing Priority",""),IF($L180="","Missing Status",""),IF(AND($L180="Completed",$N180=""),"Missing Completion Date",""),IF($O180="","Missing Last Updated Date","")))</f>
        <v/>
      </c>
    </row>
    <row r="181">
      <c r="A181" s="13" t="n"/>
      <c r="B181" s="25" t="n"/>
      <c r="C181" s="13" t="n"/>
      <c r="D181" s="13" t="n"/>
      <c r="E181" s="13" t="n"/>
      <c r="F181" s="13" t="n"/>
      <c r="G181" s="15" t="n"/>
      <c r="H181" s="13" t="n"/>
      <c r="I181" s="13" t="n"/>
      <c r="J181" s="13" t="n"/>
      <c r="K181" s="16">
        <f>IF($A181="","",IFERROR(VLOOKUP($J181,Lists!$J$5:$K$8,2,FALSE),""))</f>
        <v/>
      </c>
      <c r="L181" s="13" t="n"/>
      <c r="M181" s="25" t="n"/>
      <c r="N181" s="25" t="n"/>
      <c r="O181" s="25" t="n"/>
      <c r="P181" s="15" t="n"/>
      <c r="Q181" s="26">
        <f>IF(OR($A181="",$B181="",$K181=""),"",$B181+$K181)</f>
        <v/>
      </c>
      <c r="R181" s="16">
        <f>IF($A181="","",IF(OR($L181="Completed",$L181="Canceled"),"",IF($Q181="","Missing Due Date",IF(TODAY()&gt;$Q181,"Overdue",IF($Q181-TODAY()&lt;=3,"Due Soon","On Track")))))</f>
        <v/>
      </c>
      <c r="S181" s="16">
        <f>IF($A181="","",IF($L181&lt;&gt;"Completed","",IF(OR($N181="",$Q181=""),"Needs Review",IF($N181&lt;=$Q181,"On Time","Late"))))</f>
        <v/>
      </c>
      <c r="T181" s="16">
        <f>IF($A181="","",IF(OR($B181="",$N181=""),"",$N181-$B181))</f>
        <v/>
      </c>
      <c r="U181" s="16">
        <f>IF($A181="","",IF(OR($B181="",$L181="Completed",$L181="Canceled"),"",MAX(0,TODAY()-$B181)))</f>
        <v/>
      </c>
      <c r="V181" s="18">
        <f>IF($A181="","",TEXTJOIN(", ",TRUE,IF(COUNTIF($A$5:$A$204,$A181)&gt;1,"Duplicate Request ID",""),IF($B181="","Missing Date Received",""),IF($C181="","Missing Student Record Key",""),IF($D181="","Missing Requestor Role",""),IF($E181="","Missing Request Type",""),IF($F181="","Missing Requested Field",""),IF($G181="","Missing Change Summary",""),IF($H181="","Missing Supporting Information Response",""),IF(AND($L181&lt;&gt;"Submitted",$I181=""),"Missing Assignee",""),IF($J181="","Missing Priority",""),IF($L181="","Missing Status",""),IF(AND($L181="Completed",$N181=""),"Missing Completion Date",""),IF($O181="","Missing Last Updated Date","")))</f>
        <v/>
      </c>
    </row>
    <row r="182">
      <c r="A182" s="13" t="n"/>
      <c r="B182" s="25" t="n"/>
      <c r="C182" s="13" t="n"/>
      <c r="D182" s="13" t="n"/>
      <c r="E182" s="13" t="n"/>
      <c r="F182" s="13" t="n"/>
      <c r="G182" s="15" t="n"/>
      <c r="H182" s="13" t="n"/>
      <c r="I182" s="13" t="n"/>
      <c r="J182" s="13" t="n"/>
      <c r="K182" s="16">
        <f>IF($A182="","",IFERROR(VLOOKUP($J182,Lists!$J$5:$K$8,2,FALSE),""))</f>
        <v/>
      </c>
      <c r="L182" s="13" t="n"/>
      <c r="M182" s="25" t="n"/>
      <c r="N182" s="25" t="n"/>
      <c r="O182" s="25" t="n"/>
      <c r="P182" s="15" t="n"/>
      <c r="Q182" s="26">
        <f>IF(OR($A182="",$B182="",$K182=""),"",$B182+$K182)</f>
        <v/>
      </c>
      <c r="R182" s="16">
        <f>IF($A182="","",IF(OR($L182="Completed",$L182="Canceled"),"",IF($Q182="","Missing Due Date",IF(TODAY()&gt;$Q182,"Overdue",IF($Q182-TODAY()&lt;=3,"Due Soon","On Track")))))</f>
        <v/>
      </c>
      <c r="S182" s="16">
        <f>IF($A182="","",IF($L182&lt;&gt;"Completed","",IF(OR($N182="",$Q182=""),"Needs Review",IF($N182&lt;=$Q182,"On Time","Late"))))</f>
        <v/>
      </c>
      <c r="T182" s="16">
        <f>IF($A182="","",IF(OR($B182="",$N182=""),"",$N182-$B182))</f>
        <v/>
      </c>
      <c r="U182" s="16">
        <f>IF($A182="","",IF(OR($B182="",$L182="Completed",$L182="Canceled"),"",MAX(0,TODAY()-$B182)))</f>
        <v/>
      </c>
      <c r="V182" s="18">
        <f>IF($A182="","",TEXTJOIN(", ",TRUE,IF(COUNTIF($A$5:$A$204,$A182)&gt;1,"Duplicate Request ID",""),IF($B182="","Missing Date Received",""),IF($C182="","Missing Student Record Key",""),IF($D182="","Missing Requestor Role",""),IF($E182="","Missing Request Type",""),IF($F182="","Missing Requested Field",""),IF($G182="","Missing Change Summary",""),IF($H182="","Missing Supporting Information Response",""),IF(AND($L182&lt;&gt;"Submitted",$I182=""),"Missing Assignee",""),IF($J182="","Missing Priority",""),IF($L182="","Missing Status",""),IF(AND($L182="Completed",$N182=""),"Missing Completion Date",""),IF($O182="","Missing Last Updated Date","")))</f>
        <v/>
      </c>
    </row>
    <row r="183">
      <c r="A183" s="13" t="n"/>
      <c r="B183" s="25" t="n"/>
      <c r="C183" s="13" t="n"/>
      <c r="D183" s="13" t="n"/>
      <c r="E183" s="13" t="n"/>
      <c r="F183" s="13" t="n"/>
      <c r="G183" s="15" t="n"/>
      <c r="H183" s="13" t="n"/>
      <c r="I183" s="13" t="n"/>
      <c r="J183" s="13" t="n"/>
      <c r="K183" s="16">
        <f>IF($A183="","",IFERROR(VLOOKUP($J183,Lists!$J$5:$K$8,2,FALSE),""))</f>
        <v/>
      </c>
      <c r="L183" s="13" t="n"/>
      <c r="M183" s="25" t="n"/>
      <c r="N183" s="25" t="n"/>
      <c r="O183" s="25" t="n"/>
      <c r="P183" s="15" t="n"/>
      <c r="Q183" s="26">
        <f>IF(OR($A183="",$B183="",$K183=""),"",$B183+$K183)</f>
        <v/>
      </c>
      <c r="R183" s="16">
        <f>IF($A183="","",IF(OR($L183="Completed",$L183="Canceled"),"",IF($Q183="","Missing Due Date",IF(TODAY()&gt;$Q183,"Overdue",IF($Q183-TODAY()&lt;=3,"Due Soon","On Track")))))</f>
        <v/>
      </c>
      <c r="S183" s="16">
        <f>IF($A183="","",IF($L183&lt;&gt;"Completed","",IF(OR($N183="",$Q183=""),"Needs Review",IF($N183&lt;=$Q183,"On Time","Late"))))</f>
        <v/>
      </c>
      <c r="T183" s="16">
        <f>IF($A183="","",IF(OR($B183="",$N183=""),"",$N183-$B183))</f>
        <v/>
      </c>
      <c r="U183" s="16">
        <f>IF($A183="","",IF(OR($B183="",$L183="Completed",$L183="Canceled"),"",MAX(0,TODAY()-$B183)))</f>
        <v/>
      </c>
      <c r="V183" s="18">
        <f>IF($A183="","",TEXTJOIN(", ",TRUE,IF(COUNTIF($A$5:$A$204,$A183)&gt;1,"Duplicate Request ID",""),IF($B183="","Missing Date Received",""),IF($C183="","Missing Student Record Key",""),IF($D183="","Missing Requestor Role",""),IF($E183="","Missing Request Type",""),IF($F183="","Missing Requested Field",""),IF($G183="","Missing Change Summary",""),IF($H183="","Missing Supporting Information Response",""),IF(AND($L183&lt;&gt;"Submitted",$I183=""),"Missing Assignee",""),IF($J183="","Missing Priority",""),IF($L183="","Missing Status",""),IF(AND($L183="Completed",$N183=""),"Missing Completion Date",""),IF($O183="","Missing Last Updated Date","")))</f>
        <v/>
      </c>
    </row>
    <row r="184">
      <c r="A184" s="13" t="n"/>
      <c r="B184" s="25" t="n"/>
      <c r="C184" s="13" t="n"/>
      <c r="D184" s="13" t="n"/>
      <c r="E184" s="13" t="n"/>
      <c r="F184" s="13" t="n"/>
      <c r="G184" s="15" t="n"/>
      <c r="H184" s="13" t="n"/>
      <c r="I184" s="13" t="n"/>
      <c r="J184" s="13" t="n"/>
      <c r="K184" s="16">
        <f>IF($A184="","",IFERROR(VLOOKUP($J184,Lists!$J$5:$K$8,2,FALSE),""))</f>
        <v/>
      </c>
      <c r="L184" s="13" t="n"/>
      <c r="M184" s="25" t="n"/>
      <c r="N184" s="25" t="n"/>
      <c r="O184" s="25" t="n"/>
      <c r="P184" s="15" t="n"/>
      <c r="Q184" s="26">
        <f>IF(OR($A184="",$B184="",$K184=""),"",$B184+$K184)</f>
        <v/>
      </c>
      <c r="R184" s="16">
        <f>IF($A184="","",IF(OR($L184="Completed",$L184="Canceled"),"",IF($Q184="","Missing Due Date",IF(TODAY()&gt;$Q184,"Overdue",IF($Q184-TODAY()&lt;=3,"Due Soon","On Track")))))</f>
        <v/>
      </c>
      <c r="S184" s="16">
        <f>IF($A184="","",IF($L184&lt;&gt;"Completed","",IF(OR($N184="",$Q184=""),"Needs Review",IF($N184&lt;=$Q184,"On Time","Late"))))</f>
        <v/>
      </c>
      <c r="T184" s="16">
        <f>IF($A184="","",IF(OR($B184="",$N184=""),"",$N184-$B184))</f>
        <v/>
      </c>
      <c r="U184" s="16">
        <f>IF($A184="","",IF(OR($B184="",$L184="Completed",$L184="Canceled"),"",MAX(0,TODAY()-$B184)))</f>
        <v/>
      </c>
      <c r="V184" s="18">
        <f>IF($A184="","",TEXTJOIN(", ",TRUE,IF(COUNTIF($A$5:$A$204,$A184)&gt;1,"Duplicate Request ID",""),IF($B184="","Missing Date Received",""),IF($C184="","Missing Student Record Key",""),IF($D184="","Missing Requestor Role",""),IF($E184="","Missing Request Type",""),IF($F184="","Missing Requested Field",""),IF($G184="","Missing Change Summary",""),IF($H184="","Missing Supporting Information Response",""),IF(AND($L184&lt;&gt;"Submitted",$I184=""),"Missing Assignee",""),IF($J184="","Missing Priority",""),IF($L184="","Missing Status",""),IF(AND($L184="Completed",$N184=""),"Missing Completion Date",""),IF($O184="","Missing Last Updated Date","")))</f>
        <v/>
      </c>
    </row>
    <row r="185">
      <c r="A185" s="13" t="n"/>
      <c r="B185" s="25" t="n"/>
      <c r="C185" s="13" t="n"/>
      <c r="D185" s="13" t="n"/>
      <c r="E185" s="13" t="n"/>
      <c r="F185" s="13" t="n"/>
      <c r="G185" s="15" t="n"/>
      <c r="H185" s="13" t="n"/>
      <c r="I185" s="13" t="n"/>
      <c r="J185" s="13" t="n"/>
      <c r="K185" s="16">
        <f>IF($A185="","",IFERROR(VLOOKUP($J185,Lists!$J$5:$K$8,2,FALSE),""))</f>
        <v/>
      </c>
      <c r="L185" s="13" t="n"/>
      <c r="M185" s="25" t="n"/>
      <c r="N185" s="25" t="n"/>
      <c r="O185" s="25" t="n"/>
      <c r="P185" s="15" t="n"/>
      <c r="Q185" s="26">
        <f>IF(OR($A185="",$B185="",$K185=""),"",$B185+$K185)</f>
        <v/>
      </c>
      <c r="R185" s="16">
        <f>IF($A185="","",IF(OR($L185="Completed",$L185="Canceled"),"",IF($Q185="","Missing Due Date",IF(TODAY()&gt;$Q185,"Overdue",IF($Q185-TODAY()&lt;=3,"Due Soon","On Track")))))</f>
        <v/>
      </c>
      <c r="S185" s="16">
        <f>IF($A185="","",IF($L185&lt;&gt;"Completed","",IF(OR($N185="",$Q185=""),"Needs Review",IF($N185&lt;=$Q185,"On Time","Late"))))</f>
        <v/>
      </c>
      <c r="T185" s="16">
        <f>IF($A185="","",IF(OR($B185="",$N185=""),"",$N185-$B185))</f>
        <v/>
      </c>
      <c r="U185" s="16">
        <f>IF($A185="","",IF(OR($B185="",$L185="Completed",$L185="Canceled"),"",MAX(0,TODAY()-$B185)))</f>
        <v/>
      </c>
      <c r="V185" s="18">
        <f>IF($A185="","",TEXTJOIN(", ",TRUE,IF(COUNTIF($A$5:$A$204,$A185)&gt;1,"Duplicate Request ID",""),IF($B185="","Missing Date Received",""),IF($C185="","Missing Student Record Key",""),IF($D185="","Missing Requestor Role",""),IF($E185="","Missing Request Type",""),IF($F185="","Missing Requested Field",""),IF($G185="","Missing Change Summary",""),IF($H185="","Missing Supporting Information Response",""),IF(AND($L185&lt;&gt;"Submitted",$I185=""),"Missing Assignee",""),IF($J185="","Missing Priority",""),IF($L185="","Missing Status",""),IF(AND($L185="Completed",$N185=""),"Missing Completion Date",""),IF($O185="","Missing Last Updated Date","")))</f>
        <v/>
      </c>
    </row>
    <row r="186">
      <c r="A186" s="13" t="n"/>
      <c r="B186" s="25" t="n"/>
      <c r="C186" s="13" t="n"/>
      <c r="D186" s="13" t="n"/>
      <c r="E186" s="13" t="n"/>
      <c r="F186" s="13" t="n"/>
      <c r="G186" s="15" t="n"/>
      <c r="H186" s="13" t="n"/>
      <c r="I186" s="13" t="n"/>
      <c r="J186" s="13" t="n"/>
      <c r="K186" s="16">
        <f>IF($A186="","",IFERROR(VLOOKUP($J186,Lists!$J$5:$K$8,2,FALSE),""))</f>
        <v/>
      </c>
      <c r="L186" s="13" t="n"/>
      <c r="M186" s="25" t="n"/>
      <c r="N186" s="25" t="n"/>
      <c r="O186" s="25" t="n"/>
      <c r="P186" s="15" t="n"/>
      <c r="Q186" s="26">
        <f>IF(OR($A186="",$B186="",$K186=""),"",$B186+$K186)</f>
        <v/>
      </c>
      <c r="R186" s="16">
        <f>IF($A186="","",IF(OR($L186="Completed",$L186="Canceled"),"",IF($Q186="","Missing Due Date",IF(TODAY()&gt;$Q186,"Overdue",IF($Q186-TODAY()&lt;=3,"Due Soon","On Track")))))</f>
        <v/>
      </c>
      <c r="S186" s="16">
        <f>IF($A186="","",IF($L186&lt;&gt;"Completed","",IF(OR($N186="",$Q186=""),"Needs Review",IF($N186&lt;=$Q186,"On Time","Late"))))</f>
        <v/>
      </c>
      <c r="T186" s="16">
        <f>IF($A186="","",IF(OR($B186="",$N186=""),"",$N186-$B186))</f>
        <v/>
      </c>
      <c r="U186" s="16">
        <f>IF($A186="","",IF(OR($B186="",$L186="Completed",$L186="Canceled"),"",MAX(0,TODAY()-$B186)))</f>
        <v/>
      </c>
      <c r="V186" s="18">
        <f>IF($A186="","",TEXTJOIN(", ",TRUE,IF(COUNTIF($A$5:$A$204,$A186)&gt;1,"Duplicate Request ID",""),IF($B186="","Missing Date Received",""),IF($C186="","Missing Student Record Key",""),IF($D186="","Missing Requestor Role",""),IF($E186="","Missing Request Type",""),IF($F186="","Missing Requested Field",""),IF($G186="","Missing Change Summary",""),IF($H186="","Missing Supporting Information Response",""),IF(AND($L186&lt;&gt;"Submitted",$I186=""),"Missing Assignee",""),IF($J186="","Missing Priority",""),IF($L186="","Missing Status",""),IF(AND($L186="Completed",$N186=""),"Missing Completion Date",""),IF($O186="","Missing Last Updated Date","")))</f>
        <v/>
      </c>
    </row>
    <row r="187">
      <c r="A187" s="13" t="n"/>
      <c r="B187" s="25" t="n"/>
      <c r="C187" s="13" t="n"/>
      <c r="D187" s="13" t="n"/>
      <c r="E187" s="13" t="n"/>
      <c r="F187" s="13" t="n"/>
      <c r="G187" s="15" t="n"/>
      <c r="H187" s="13" t="n"/>
      <c r="I187" s="13" t="n"/>
      <c r="J187" s="13" t="n"/>
      <c r="K187" s="16">
        <f>IF($A187="","",IFERROR(VLOOKUP($J187,Lists!$J$5:$K$8,2,FALSE),""))</f>
        <v/>
      </c>
      <c r="L187" s="13" t="n"/>
      <c r="M187" s="25" t="n"/>
      <c r="N187" s="25" t="n"/>
      <c r="O187" s="25" t="n"/>
      <c r="P187" s="15" t="n"/>
      <c r="Q187" s="26">
        <f>IF(OR($A187="",$B187="",$K187=""),"",$B187+$K187)</f>
        <v/>
      </c>
      <c r="R187" s="16">
        <f>IF($A187="","",IF(OR($L187="Completed",$L187="Canceled"),"",IF($Q187="","Missing Due Date",IF(TODAY()&gt;$Q187,"Overdue",IF($Q187-TODAY()&lt;=3,"Due Soon","On Track")))))</f>
        <v/>
      </c>
      <c r="S187" s="16">
        <f>IF($A187="","",IF($L187&lt;&gt;"Completed","",IF(OR($N187="",$Q187=""),"Needs Review",IF($N187&lt;=$Q187,"On Time","Late"))))</f>
        <v/>
      </c>
      <c r="T187" s="16">
        <f>IF($A187="","",IF(OR($B187="",$N187=""),"",$N187-$B187))</f>
        <v/>
      </c>
      <c r="U187" s="16">
        <f>IF($A187="","",IF(OR($B187="",$L187="Completed",$L187="Canceled"),"",MAX(0,TODAY()-$B187)))</f>
        <v/>
      </c>
      <c r="V187" s="18">
        <f>IF($A187="","",TEXTJOIN(", ",TRUE,IF(COUNTIF($A$5:$A$204,$A187)&gt;1,"Duplicate Request ID",""),IF($B187="","Missing Date Received",""),IF($C187="","Missing Student Record Key",""),IF($D187="","Missing Requestor Role",""),IF($E187="","Missing Request Type",""),IF($F187="","Missing Requested Field",""),IF($G187="","Missing Change Summary",""),IF($H187="","Missing Supporting Information Response",""),IF(AND($L187&lt;&gt;"Submitted",$I187=""),"Missing Assignee",""),IF($J187="","Missing Priority",""),IF($L187="","Missing Status",""),IF(AND($L187="Completed",$N187=""),"Missing Completion Date",""),IF($O187="","Missing Last Updated Date","")))</f>
        <v/>
      </c>
    </row>
    <row r="188">
      <c r="A188" s="13" t="n"/>
      <c r="B188" s="25" t="n"/>
      <c r="C188" s="13" t="n"/>
      <c r="D188" s="13" t="n"/>
      <c r="E188" s="13" t="n"/>
      <c r="F188" s="13" t="n"/>
      <c r="G188" s="15" t="n"/>
      <c r="H188" s="13" t="n"/>
      <c r="I188" s="13" t="n"/>
      <c r="J188" s="13" t="n"/>
      <c r="K188" s="16">
        <f>IF($A188="","",IFERROR(VLOOKUP($J188,Lists!$J$5:$K$8,2,FALSE),""))</f>
        <v/>
      </c>
      <c r="L188" s="13" t="n"/>
      <c r="M188" s="25" t="n"/>
      <c r="N188" s="25" t="n"/>
      <c r="O188" s="25" t="n"/>
      <c r="P188" s="15" t="n"/>
      <c r="Q188" s="26">
        <f>IF(OR($A188="",$B188="",$K188=""),"",$B188+$K188)</f>
        <v/>
      </c>
      <c r="R188" s="16">
        <f>IF($A188="","",IF(OR($L188="Completed",$L188="Canceled"),"",IF($Q188="","Missing Due Date",IF(TODAY()&gt;$Q188,"Overdue",IF($Q188-TODAY()&lt;=3,"Due Soon","On Track")))))</f>
        <v/>
      </c>
      <c r="S188" s="16">
        <f>IF($A188="","",IF($L188&lt;&gt;"Completed","",IF(OR($N188="",$Q188=""),"Needs Review",IF($N188&lt;=$Q188,"On Time","Late"))))</f>
        <v/>
      </c>
      <c r="T188" s="16">
        <f>IF($A188="","",IF(OR($B188="",$N188=""),"",$N188-$B188))</f>
        <v/>
      </c>
      <c r="U188" s="16">
        <f>IF($A188="","",IF(OR($B188="",$L188="Completed",$L188="Canceled"),"",MAX(0,TODAY()-$B188)))</f>
        <v/>
      </c>
      <c r="V188" s="18">
        <f>IF($A188="","",TEXTJOIN(", ",TRUE,IF(COUNTIF($A$5:$A$204,$A188)&gt;1,"Duplicate Request ID",""),IF($B188="","Missing Date Received",""),IF($C188="","Missing Student Record Key",""),IF($D188="","Missing Requestor Role",""),IF($E188="","Missing Request Type",""),IF($F188="","Missing Requested Field",""),IF($G188="","Missing Change Summary",""),IF($H188="","Missing Supporting Information Response",""),IF(AND($L188&lt;&gt;"Submitted",$I188=""),"Missing Assignee",""),IF($J188="","Missing Priority",""),IF($L188="","Missing Status",""),IF(AND($L188="Completed",$N188=""),"Missing Completion Date",""),IF($O188="","Missing Last Updated Date","")))</f>
        <v/>
      </c>
    </row>
    <row r="189">
      <c r="A189" s="13" t="n"/>
      <c r="B189" s="25" t="n"/>
      <c r="C189" s="13" t="n"/>
      <c r="D189" s="13" t="n"/>
      <c r="E189" s="13" t="n"/>
      <c r="F189" s="13" t="n"/>
      <c r="G189" s="15" t="n"/>
      <c r="H189" s="13" t="n"/>
      <c r="I189" s="13" t="n"/>
      <c r="J189" s="13" t="n"/>
      <c r="K189" s="16">
        <f>IF($A189="","",IFERROR(VLOOKUP($J189,Lists!$J$5:$K$8,2,FALSE),""))</f>
        <v/>
      </c>
      <c r="L189" s="13" t="n"/>
      <c r="M189" s="25" t="n"/>
      <c r="N189" s="25" t="n"/>
      <c r="O189" s="25" t="n"/>
      <c r="P189" s="15" t="n"/>
      <c r="Q189" s="26">
        <f>IF(OR($A189="",$B189="",$K189=""),"",$B189+$K189)</f>
        <v/>
      </c>
      <c r="R189" s="16">
        <f>IF($A189="","",IF(OR($L189="Completed",$L189="Canceled"),"",IF($Q189="","Missing Due Date",IF(TODAY()&gt;$Q189,"Overdue",IF($Q189-TODAY()&lt;=3,"Due Soon","On Track")))))</f>
        <v/>
      </c>
      <c r="S189" s="16">
        <f>IF($A189="","",IF($L189&lt;&gt;"Completed","",IF(OR($N189="",$Q189=""),"Needs Review",IF($N189&lt;=$Q189,"On Time","Late"))))</f>
        <v/>
      </c>
      <c r="T189" s="16">
        <f>IF($A189="","",IF(OR($B189="",$N189=""),"",$N189-$B189))</f>
        <v/>
      </c>
      <c r="U189" s="16">
        <f>IF($A189="","",IF(OR($B189="",$L189="Completed",$L189="Canceled"),"",MAX(0,TODAY()-$B189)))</f>
        <v/>
      </c>
      <c r="V189" s="18">
        <f>IF($A189="","",TEXTJOIN(", ",TRUE,IF(COUNTIF($A$5:$A$204,$A189)&gt;1,"Duplicate Request ID",""),IF($B189="","Missing Date Received",""),IF($C189="","Missing Student Record Key",""),IF($D189="","Missing Requestor Role",""),IF($E189="","Missing Request Type",""),IF($F189="","Missing Requested Field",""),IF($G189="","Missing Change Summary",""),IF($H189="","Missing Supporting Information Response",""),IF(AND($L189&lt;&gt;"Submitted",$I189=""),"Missing Assignee",""),IF($J189="","Missing Priority",""),IF($L189="","Missing Status",""),IF(AND($L189="Completed",$N189=""),"Missing Completion Date",""),IF($O189="","Missing Last Updated Date","")))</f>
        <v/>
      </c>
    </row>
    <row r="190">
      <c r="A190" s="13" t="n"/>
      <c r="B190" s="25" t="n"/>
      <c r="C190" s="13" t="n"/>
      <c r="D190" s="13" t="n"/>
      <c r="E190" s="13" t="n"/>
      <c r="F190" s="13" t="n"/>
      <c r="G190" s="15" t="n"/>
      <c r="H190" s="13" t="n"/>
      <c r="I190" s="13" t="n"/>
      <c r="J190" s="13" t="n"/>
      <c r="K190" s="16">
        <f>IF($A190="","",IFERROR(VLOOKUP($J190,Lists!$J$5:$K$8,2,FALSE),""))</f>
        <v/>
      </c>
      <c r="L190" s="13" t="n"/>
      <c r="M190" s="25" t="n"/>
      <c r="N190" s="25" t="n"/>
      <c r="O190" s="25" t="n"/>
      <c r="P190" s="15" t="n"/>
      <c r="Q190" s="26">
        <f>IF(OR($A190="",$B190="",$K190=""),"",$B190+$K190)</f>
        <v/>
      </c>
      <c r="R190" s="16">
        <f>IF($A190="","",IF(OR($L190="Completed",$L190="Canceled"),"",IF($Q190="","Missing Due Date",IF(TODAY()&gt;$Q190,"Overdue",IF($Q190-TODAY()&lt;=3,"Due Soon","On Track")))))</f>
        <v/>
      </c>
      <c r="S190" s="16">
        <f>IF($A190="","",IF($L190&lt;&gt;"Completed","",IF(OR($N190="",$Q190=""),"Needs Review",IF($N190&lt;=$Q190,"On Time","Late"))))</f>
        <v/>
      </c>
      <c r="T190" s="16">
        <f>IF($A190="","",IF(OR($B190="",$N190=""),"",$N190-$B190))</f>
        <v/>
      </c>
      <c r="U190" s="16">
        <f>IF($A190="","",IF(OR($B190="",$L190="Completed",$L190="Canceled"),"",MAX(0,TODAY()-$B190)))</f>
        <v/>
      </c>
      <c r="V190" s="18">
        <f>IF($A190="","",TEXTJOIN(", ",TRUE,IF(COUNTIF($A$5:$A$204,$A190)&gt;1,"Duplicate Request ID",""),IF($B190="","Missing Date Received",""),IF($C190="","Missing Student Record Key",""),IF($D190="","Missing Requestor Role",""),IF($E190="","Missing Request Type",""),IF($F190="","Missing Requested Field",""),IF($G190="","Missing Change Summary",""),IF($H190="","Missing Supporting Information Response",""),IF(AND($L190&lt;&gt;"Submitted",$I190=""),"Missing Assignee",""),IF($J190="","Missing Priority",""),IF($L190="","Missing Status",""),IF(AND($L190="Completed",$N190=""),"Missing Completion Date",""),IF($O190="","Missing Last Updated Date","")))</f>
        <v/>
      </c>
    </row>
    <row r="191">
      <c r="A191" s="13" t="n"/>
      <c r="B191" s="25" t="n"/>
      <c r="C191" s="13" t="n"/>
      <c r="D191" s="13" t="n"/>
      <c r="E191" s="13" t="n"/>
      <c r="F191" s="13" t="n"/>
      <c r="G191" s="15" t="n"/>
      <c r="H191" s="13" t="n"/>
      <c r="I191" s="13" t="n"/>
      <c r="J191" s="13" t="n"/>
      <c r="K191" s="16">
        <f>IF($A191="","",IFERROR(VLOOKUP($J191,Lists!$J$5:$K$8,2,FALSE),""))</f>
        <v/>
      </c>
      <c r="L191" s="13" t="n"/>
      <c r="M191" s="25" t="n"/>
      <c r="N191" s="25" t="n"/>
      <c r="O191" s="25" t="n"/>
      <c r="P191" s="15" t="n"/>
      <c r="Q191" s="26">
        <f>IF(OR($A191="",$B191="",$K191=""),"",$B191+$K191)</f>
        <v/>
      </c>
      <c r="R191" s="16">
        <f>IF($A191="","",IF(OR($L191="Completed",$L191="Canceled"),"",IF($Q191="","Missing Due Date",IF(TODAY()&gt;$Q191,"Overdue",IF($Q191-TODAY()&lt;=3,"Due Soon","On Track")))))</f>
        <v/>
      </c>
      <c r="S191" s="16">
        <f>IF($A191="","",IF($L191&lt;&gt;"Completed","",IF(OR($N191="",$Q191=""),"Needs Review",IF($N191&lt;=$Q191,"On Time","Late"))))</f>
        <v/>
      </c>
      <c r="T191" s="16">
        <f>IF($A191="","",IF(OR($B191="",$N191=""),"",$N191-$B191))</f>
        <v/>
      </c>
      <c r="U191" s="16">
        <f>IF($A191="","",IF(OR($B191="",$L191="Completed",$L191="Canceled"),"",MAX(0,TODAY()-$B191)))</f>
        <v/>
      </c>
      <c r="V191" s="18">
        <f>IF($A191="","",TEXTJOIN(", ",TRUE,IF(COUNTIF($A$5:$A$204,$A191)&gt;1,"Duplicate Request ID",""),IF($B191="","Missing Date Received",""),IF($C191="","Missing Student Record Key",""),IF($D191="","Missing Requestor Role",""),IF($E191="","Missing Request Type",""),IF($F191="","Missing Requested Field",""),IF($G191="","Missing Change Summary",""),IF($H191="","Missing Supporting Information Response",""),IF(AND($L191&lt;&gt;"Submitted",$I191=""),"Missing Assignee",""),IF($J191="","Missing Priority",""),IF($L191="","Missing Status",""),IF(AND($L191="Completed",$N191=""),"Missing Completion Date",""),IF($O191="","Missing Last Updated Date","")))</f>
        <v/>
      </c>
    </row>
    <row r="192">
      <c r="A192" s="13" t="n"/>
      <c r="B192" s="25" t="n"/>
      <c r="C192" s="13" t="n"/>
      <c r="D192" s="13" t="n"/>
      <c r="E192" s="13" t="n"/>
      <c r="F192" s="13" t="n"/>
      <c r="G192" s="15" t="n"/>
      <c r="H192" s="13" t="n"/>
      <c r="I192" s="13" t="n"/>
      <c r="J192" s="13" t="n"/>
      <c r="K192" s="16">
        <f>IF($A192="","",IFERROR(VLOOKUP($J192,Lists!$J$5:$K$8,2,FALSE),""))</f>
        <v/>
      </c>
      <c r="L192" s="13" t="n"/>
      <c r="M192" s="25" t="n"/>
      <c r="N192" s="25" t="n"/>
      <c r="O192" s="25" t="n"/>
      <c r="P192" s="15" t="n"/>
      <c r="Q192" s="26">
        <f>IF(OR($A192="",$B192="",$K192=""),"",$B192+$K192)</f>
        <v/>
      </c>
      <c r="R192" s="16">
        <f>IF($A192="","",IF(OR($L192="Completed",$L192="Canceled"),"",IF($Q192="","Missing Due Date",IF(TODAY()&gt;$Q192,"Overdue",IF($Q192-TODAY()&lt;=3,"Due Soon","On Track")))))</f>
        <v/>
      </c>
      <c r="S192" s="16">
        <f>IF($A192="","",IF($L192&lt;&gt;"Completed","",IF(OR($N192="",$Q192=""),"Needs Review",IF($N192&lt;=$Q192,"On Time","Late"))))</f>
        <v/>
      </c>
      <c r="T192" s="16">
        <f>IF($A192="","",IF(OR($B192="",$N192=""),"",$N192-$B192))</f>
        <v/>
      </c>
      <c r="U192" s="16">
        <f>IF($A192="","",IF(OR($B192="",$L192="Completed",$L192="Canceled"),"",MAX(0,TODAY()-$B192)))</f>
        <v/>
      </c>
      <c r="V192" s="18">
        <f>IF($A192="","",TEXTJOIN(", ",TRUE,IF(COUNTIF($A$5:$A$204,$A192)&gt;1,"Duplicate Request ID",""),IF($B192="","Missing Date Received",""),IF($C192="","Missing Student Record Key",""),IF($D192="","Missing Requestor Role",""),IF($E192="","Missing Request Type",""),IF($F192="","Missing Requested Field",""),IF($G192="","Missing Change Summary",""),IF($H192="","Missing Supporting Information Response",""),IF(AND($L192&lt;&gt;"Submitted",$I192=""),"Missing Assignee",""),IF($J192="","Missing Priority",""),IF($L192="","Missing Status",""),IF(AND($L192="Completed",$N192=""),"Missing Completion Date",""),IF($O192="","Missing Last Updated Date","")))</f>
        <v/>
      </c>
    </row>
    <row r="193">
      <c r="A193" s="13" t="n"/>
      <c r="B193" s="25" t="n"/>
      <c r="C193" s="13" t="n"/>
      <c r="D193" s="13" t="n"/>
      <c r="E193" s="13" t="n"/>
      <c r="F193" s="13" t="n"/>
      <c r="G193" s="15" t="n"/>
      <c r="H193" s="13" t="n"/>
      <c r="I193" s="13" t="n"/>
      <c r="J193" s="13" t="n"/>
      <c r="K193" s="16">
        <f>IF($A193="","",IFERROR(VLOOKUP($J193,Lists!$J$5:$K$8,2,FALSE),""))</f>
        <v/>
      </c>
      <c r="L193" s="13" t="n"/>
      <c r="M193" s="25" t="n"/>
      <c r="N193" s="25" t="n"/>
      <c r="O193" s="25" t="n"/>
      <c r="P193" s="15" t="n"/>
      <c r="Q193" s="26">
        <f>IF(OR($A193="",$B193="",$K193=""),"",$B193+$K193)</f>
        <v/>
      </c>
      <c r="R193" s="16">
        <f>IF($A193="","",IF(OR($L193="Completed",$L193="Canceled"),"",IF($Q193="","Missing Due Date",IF(TODAY()&gt;$Q193,"Overdue",IF($Q193-TODAY()&lt;=3,"Due Soon","On Track")))))</f>
        <v/>
      </c>
      <c r="S193" s="16">
        <f>IF($A193="","",IF($L193&lt;&gt;"Completed","",IF(OR($N193="",$Q193=""),"Needs Review",IF($N193&lt;=$Q193,"On Time","Late"))))</f>
        <v/>
      </c>
      <c r="T193" s="16">
        <f>IF($A193="","",IF(OR($B193="",$N193=""),"",$N193-$B193))</f>
        <v/>
      </c>
      <c r="U193" s="16">
        <f>IF($A193="","",IF(OR($B193="",$L193="Completed",$L193="Canceled"),"",MAX(0,TODAY()-$B193)))</f>
        <v/>
      </c>
      <c r="V193" s="18">
        <f>IF($A193="","",TEXTJOIN(", ",TRUE,IF(COUNTIF($A$5:$A$204,$A193)&gt;1,"Duplicate Request ID",""),IF($B193="","Missing Date Received",""),IF($C193="","Missing Student Record Key",""),IF($D193="","Missing Requestor Role",""),IF($E193="","Missing Request Type",""),IF($F193="","Missing Requested Field",""),IF($G193="","Missing Change Summary",""),IF($H193="","Missing Supporting Information Response",""),IF(AND($L193&lt;&gt;"Submitted",$I193=""),"Missing Assignee",""),IF($J193="","Missing Priority",""),IF($L193="","Missing Status",""),IF(AND($L193="Completed",$N193=""),"Missing Completion Date",""),IF($O193="","Missing Last Updated Date","")))</f>
        <v/>
      </c>
    </row>
    <row r="194">
      <c r="A194" s="13" t="n"/>
      <c r="B194" s="25" t="n"/>
      <c r="C194" s="13" t="n"/>
      <c r="D194" s="13" t="n"/>
      <c r="E194" s="13" t="n"/>
      <c r="F194" s="13" t="n"/>
      <c r="G194" s="15" t="n"/>
      <c r="H194" s="13" t="n"/>
      <c r="I194" s="13" t="n"/>
      <c r="J194" s="13" t="n"/>
      <c r="K194" s="16">
        <f>IF($A194="","",IFERROR(VLOOKUP($J194,Lists!$J$5:$K$8,2,FALSE),""))</f>
        <v/>
      </c>
      <c r="L194" s="13" t="n"/>
      <c r="M194" s="25" t="n"/>
      <c r="N194" s="25" t="n"/>
      <c r="O194" s="25" t="n"/>
      <c r="P194" s="15" t="n"/>
      <c r="Q194" s="26">
        <f>IF(OR($A194="",$B194="",$K194=""),"",$B194+$K194)</f>
        <v/>
      </c>
      <c r="R194" s="16">
        <f>IF($A194="","",IF(OR($L194="Completed",$L194="Canceled"),"",IF($Q194="","Missing Due Date",IF(TODAY()&gt;$Q194,"Overdue",IF($Q194-TODAY()&lt;=3,"Due Soon","On Track")))))</f>
        <v/>
      </c>
      <c r="S194" s="16">
        <f>IF($A194="","",IF($L194&lt;&gt;"Completed","",IF(OR($N194="",$Q194=""),"Needs Review",IF($N194&lt;=$Q194,"On Time","Late"))))</f>
        <v/>
      </c>
      <c r="T194" s="16">
        <f>IF($A194="","",IF(OR($B194="",$N194=""),"",$N194-$B194))</f>
        <v/>
      </c>
      <c r="U194" s="16">
        <f>IF($A194="","",IF(OR($B194="",$L194="Completed",$L194="Canceled"),"",MAX(0,TODAY()-$B194)))</f>
        <v/>
      </c>
      <c r="V194" s="18">
        <f>IF($A194="","",TEXTJOIN(", ",TRUE,IF(COUNTIF($A$5:$A$204,$A194)&gt;1,"Duplicate Request ID",""),IF($B194="","Missing Date Received",""),IF($C194="","Missing Student Record Key",""),IF($D194="","Missing Requestor Role",""),IF($E194="","Missing Request Type",""),IF($F194="","Missing Requested Field",""),IF($G194="","Missing Change Summary",""),IF($H194="","Missing Supporting Information Response",""),IF(AND($L194&lt;&gt;"Submitted",$I194=""),"Missing Assignee",""),IF($J194="","Missing Priority",""),IF($L194="","Missing Status",""),IF(AND($L194="Completed",$N194=""),"Missing Completion Date",""),IF($O194="","Missing Last Updated Date","")))</f>
        <v/>
      </c>
    </row>
    <row r="195">
      <c r="A195" s="13" t="n"/>
      <c r="B195" s="25" t="n"/>
      <c r="C195" s="13" t="n"/>
      <c r="D195" s="13" t="n"/>
      <c r="E195" s="13" t="n"/>
      <c r="F195" s="13" t="n"/>
      <c r="G195" s="15" t="n"/>
      <c r="H195" s="13" t="n"/>
      <c r="I195" s="13" t="n"/>
      <c r="J195" s="13" t="n"/>
      <c r="K195" s="16">
        <f>IF($A195="","",IFERROR(VLOOKUP($J195,Lists!$J$5:$K$8,2,FALSE),""))</f>
        <v/>
      </c>
      <c r="L195" s="13" t="n"/>
      <c r="M195" s="25" t="n"/>
      <c r="N195" s="25" t="n"/>
      <c r="O195" s="25" t="n"/>
      <c r="P195" s="15" t="n"/>
      <c r="Q195" s="26">
        <f>IF(OR($A195="",$B195="",$K195=""),"",$B195+$K195)</f>
        <v/>
      </c>
      <c r="R195" s="16">
        <f>IF($A195="","",IF(OR($L195="Completed",$L195="Canceled"),"",IF($Q195="","Missing Due Date",IF(TODAY()&gt;$Q195,"Overdue",IF($Q195-TODAY()&lt;=3,"Due Soon","On Track")))))</f>
        <v/>
      </c>
      <c r="S195" s="16">
        <f>IF($A195="","",IF($L195&lt;&gt;"Completed","",IF(OR($N195="",$Q195=""),"Needs Review",IF($N195&lt;=$Q195,"On Time","Late"))))</f>
        <v/>
      </c>
      <c r="T195" s="16">
        <f>IF($A195="","",IF(OR($B195="",$N195=""),"",$N195-$B195))</f>
        <v/>
      </c>
      <c r="U195" s="16">
        <f>IF($A195="","",IF(OR($B195="",$L195="Completed",$L195="Canceled"),"",MAX(0,TODAY()-$B195)))</f>
        <v/>
      </c>
      <c r="V195" s="18">
        <f>IF($A195="","",TEXTJOIN(", ",TRUE,IF(COUNTIF($A$5:$A$204,$A195)&gt;1,"Duplicate Request ID",""),IF($B195="","Missing Date Received",""),IF($C195="","Missing Student Record Key",""),IF($D195="","Missing Requestor Role",""),IF($E195="","Missing Request Type",""),IF($F195="","Missing Requested Field",""),IF($G195="","Missing Change Summary",""),IF($H195="","Missing Supporting Information Response",""),IF(AND($L195&lt;&gt;"Submitted",$I195=""),"Missing Assignee",""),IF($J195="","Missing Priority",""),IF($L195="","Missing Status",""),IF(AND($L195="Completed",$N195=""),"Missing Completion Date",""),IF($O195="","Missing Last Updated Date","")))</f>
        <v/>
      </c>
    </row>
    <row r="196">
      <c r="A196" s="13" t="n"/>
      <c r="B196" s="25" t="n"/>
      <c r="C196" s="13" t="n"/>
      <c r="D196" s="13" t="n"/>
      <c r="E196" s="13" t="n"/>
      <c r="F196" s="13" t="n"/>
      <c r="G196" s="15" t="n"/>
      <c r="H196" s="13" t="n"/>
      <c r="I196" s="13" t="n"/>
      <c r="J196" s="13" t="n"/>
      <c r="K196" s="16">
        <f>IF($A196="","",IFERROR(VLOOKUP($J196,Lists!$J$5:$K$8,2,FALSE),""))</f>
        <v/>
      </c>
      <c r="L196" s="13" t="n"/>
      <c r="M196" s="25" t="n"/>
      <c r="N196" s="25" t="n"/>
      <c r="O196" s="25" t="n"/>
      <c r="P196" s="15" t="n"/>
      <c r="Q196" s="26">
        <f>IF(OR($A196="",$B196="",$K196=""),"",$B196+$K196)</f>
        <v/>
      </c>
      <c r="R196" s="16">
        <f>IF($A196="","",IF(OR($L196="Completed",$L196="Canceled"),"",IF($Q196="","Missing Due Date",IF(TODAY()&gt;$Q196,"Overdue",IF($Q196-TODAY()&lt;=3,"Due Soon","On Track")))))</f>
        <v/>
      </c>
      <c r="S196" s="16">
        <f>IF($A196="","",IF($L196&lt;&gt;"Completed","",IF(OR($N196="",$Q196=""),"Needs Review",IF($N196&lt;=$Q196,"On Time","Late"))))</f>
        <v/>
      </c>
      <c r="T196" s="16">
        <f>IF($A196="","",IF(OR($B196="",$N196=""),"",$N196-$B196))</f>
        <v/>
      </c>
      <c r="U196" s="16">
        <f>IF($A196="","",IF(OR($B196="",$L196="Completed",$L196="Canceled"),"",MAX(0,TODAY()-$B196)))</f>
        <v/>
      </c>
      <c r="V196" s="18">
        <f>IF($A196="","",TEXTJOIN(", ",TRUE,IF(COUNTIF($A$5:$A$204,$A196)&gt;1,"Duplicate Request ID",""),IF($B196="","Missing Date Received",""),IF($C196="","Missing Student Record Key",""),IF($D196="","Missing Requestor Role",""),IF($E196="","Missing Request Type",""),IF($F196="","Missing Requested Field",""),IF($G196="","Missing Change Summary",""),IF($H196="","Missing Supporting Information Response",""),IF(AND($L196&lt;&gt;"Submitted",$I196=""),"Missing Assignee",""),IF($J196="","Missing Priority",""),IF($L196="","Missing Status",""),IF(AND($L196="Completed",$N196=""),"Missing Completion Date",""),IF($O196="","Missing Last Updated Date","")))</f>
        <v/>
      </c>
    </row>
    <row r="197">
      <c r="A197" s="13" t="n"/>
      <c r="B197" s="25" t="n"/>
      <c r="C197" s="13" t="n"/>
      <c r="D197" s="13" t="n"/>
      <c r="E197" s="13" t="n"/>
      <c r="F197" s="13" t="n"/>
      <c r="G197" s="15" t="n"/>
      <c r="H197" s="13" t="n"/>
      <c r="I197" s="13" t="n"/>
      <c r="J197" s="13" t="n"/>
      <c r="K197" s="16">
        <f>IF($A197="","",IFERROR(VLOOKUP($J197,Lists!$J$5:$K$8,2,FALSE),""))</f>
        <v/>
      </c>
      <c r="L197" s="13" t="n"/>
      <c r="M197" s="25" t="n"/>
      <c r="N197" s="25" t="n"/>
      <c r="O197" s="25" t="n"/>
      <c r="P197" s="15" t="n"/>
      <c r="Q197" s="26">
        <f>IF(OR($A197="",$B197="",$K197=""),"",$B197+$K197)</f>
        <v/>
      </c>
      <c r="R197" s="16">
        <f>IF($A197="","",IF(OR($L197="Completed",$L197="Canceled"),"",IF($Q197="","Missing Due Date",IF(TODAY()&gt;$Q197,"Overdue",IF($Q197-TODAY()&lt;=3,"Due Soon","On Track")))))</f>
        <v/>
      </c>
      <c r="S197" s="16">
        <f>IF($A197="","",IF($L197&lt;&gt;"Completed","",IF(OR($N197="",$Q197=""),"Needs Review",IF($N197&lt;=$Q197,"On Time","Late"))))</f>
        <v/>
      </c>
      <c r="T197" s="16">
        <f>IF($A197="","",IF(OR($B197="",$N197=""),"",$N197-$B197))</f>
        <v/>
      </c>
      <c r="U197" s="16">
        <f>IF($A197="","",IF(OR($B197="",$L197="Completed",$L197="Canceled"),"",MAX(0,TODAY()-$B197)))</f>
        <v/>
      </c>
      <c r="V197" s="18">
        <f>IF($A197="","",TEXTJOIN(", ",TRUE,IF(COUNTIF($A$5:$A$204,$A197)&gt;1,"Duplicate Request ID",""),IF($B197="","Missing Date Received",""),IF($C197="","Missing Student Record Key",""),IF($D197="","Missing Requestor Role",""),IF($E197="","Missing Request Type",""),IF($F197="","Missing Requested Field",""),IF($G197="","Missing Change Summary",""),IF($H197="","Missing Supporting Information Response",""),IF(AND($L197&lt;&gt;"Submitted",$I197=""),"Missing Assignee",""),IF($J197="","Missing Priority",""),IF($L197="","Missing Status",""),IF(AND($L197="Completed",$N197=""),"Missing Completion Date",""),IF($O197="","Missing Last Updated Date","")))</f>
        <v/>
      </c>
    </row>
    <row r="198">
      <c r="A198" s="13" t="n"/>
      <c r="B198" s="25" t="n"/>
      <c r="C198" s="13" t="n"/>
      <c r="D198" s="13" t="n"/>
      <c r="E198" s="13" t="n"/>
      <c r="F198" s="13" t="n"/>
      <c r="G198" s="15" t="n"/>
      <c r="H198" s="13" t="n"/>
      <c r="I198" s="13" t="n"/>
      <c r="J198" s="13" t="n"/>
      <c r="K198" s="16">
        <f>IF($A198="","",IFERROR(VLOOKUP($J198,Lists!$J$5:$K$8,2,FALSE),""))</f>
        <v/>
      </c>
      <c r="L198" s="13" t="n"/>
      <c r="M198" s="25" t="n"/>
      <c r="N198" s="25" t="n"/>
      <c r="O198" s="25" t="n"/>
      <c r="P198" s="15" t="n"/>
      <c r="Q198" s="26">
        <f>IF(OR($A198="",$B198="",$K198=""),"",$B198+$K198)</f>
        <v/>
      </c>
      <c r="R198" s="16">
        <f>IF($A198="","",IF(OR($L198="Completed",$L198="Canceled"),"",IF($Q198="","Missing Due Date",IF(TODAY()&gt;$Q198,"Overdue",IF($Q198-TODAY()&lt;=3,"Due Soon","On Track")))))</f>
        <v/>
      </c>
      <c r="S198" s="16">
        <f>IF($A198="","",IF($L198&lt;&gt;"Completed","",IF(OR($N198="",$Q198=""),"Needs Review",IF($N198&lt;=$Q198,"On Time","Late"))))</f>
        <v/>
      </c>
      <c r="T198" s="16">
        <f>IF($A198="","",IF(OR($B198="",$N198=""),"",$N198-$B198))</f>
        <v/>
      </c>
      <c r="U198" s="16">
        <f>IF($A198="","",IF(OR($B198="",$L198="Completed",$L198="Canceled"),"",MAX(0,TODAY()-$B198)))</f>
        <v/>
      </c>
      <c r="V198" s="18">
        <f>IF($A198="","",TEXTJOIN(", ",TRUE,IF(COUNTIF($A$5:$A$204,$A198)&gt;1,"Duplicate Request ID",""),IF($B198="","Missing Date Received",""),IF($C198="","Missing Student Record Key",""),IF($D198="","Missing Requestor Role",""),IF($E198="","Missing Request Type",""),IF($F198="","Missing Requested Field",""),IF($G198="","Missing Change Summary",""),IF($H198="","Missing Supporting Information Response",""),IF(AND($L198&lt;&gt;"Submitted",$I198=""),"Missing Assignee",""),IF($J198="","Missing Priority",""),IF($L198="","Missing Status",""),IF(AND($L198="Completed",$N198=""),"Missing Completion Date",""),IF($O198="","Missing Last Updated Date","")))</f>
        <v/>
      </c>
    </row>
    <row r="199">
      <c r="A199" s="13" t="n"/>
      <c r="B199" s="25" t="n"/>
      <c r="C199" s="13" t="n"/>
      <c r="D199" s="13" t="n"/>
      <c r="E199" s="13" t="n"/>
      <c r="F199" s="13" t="n"/>
      <c r="G199" s="15" t="n"/>
      <c r="H199" s="13" t="n"/>
      <c r="I199" s="13" t="n"/>
      <c r="J199" s="13" t="n"/>
      <c r="K199" s="16">
        <f>IF($A199="","",IFERROR(VLOOKUP($J199,Lists!$J$5:$K$8,2,FALSE),""))</f>
        <v/>
      </c>
      <c r="L199" s="13" t="n"/>
      <c r="M199" s="25" t="n"/>
      <c r="N199" s="25" t="n"/>
      <c r="O199" s="25" t="n"/>
      <c r="P199" s="15" t="n"/>
      <c r="Q199" s="26">
        <f>IF(OR($A199="",$B199="",$K199=""),"",$B199+$K199)</f>
        <v/>
      </c>
      <c r="R199" s="16">
        <f>IF($A199="","",IF(OR($L199="Completed",$L199="Canceled"),"",IF($Q199="","Missing Due Date",IF(TODAY()&gt;$Q199,"Overdue",IF($Q199-TODAY()&lt;=3,"Due Soon","On Track")))))</f>
        <v/>
      </c>
      <c r="S199" s="16">
        <f>IF($A199="","",IF($L199&lt;&gt;"Completed","",IF(OR($N199="",$Q199=""),"Needs Review",IF($N199&lt;=$Q199,"On Time","Late"))))</f>
        <v/>
      </c>
      <c r="T199" s="16">
        <f>IF($A199="","",IF(OR($B199="",$N199=""),"",$N199-$B199))</f>
        <v/>
      </c>
      <c r="U199" s="16">
        <f>IF($A199="","",IF(OR($B199="",$L199="Completed",$L199="Canceled"),"",MAX(0,TODAY()-$B199)))</f>
        <v/>
      </c>
      <c r="V199" s="18">
        <f>IF($A199="","",TEXTJOIN(", ",TRUE,IF(COUNTIF($A$5:$A$204,$A199)&gt;1,"Duplicate Request ID",""),IF($B199="","Missing Date Received",""),IF($C199="","Missing Student Record Key",""),IF($D199="","Missing Requestor Role",""),IF($E199="","Missing Request Type",""),IF($F199="","Missing Requested Field",""),IF($G199="","Missing Change Summary",""),IF($H199="","Missing Supporting Information Response",""),IF(AND($L199&lt;&gt;"Submitted",$I199=""),"Missing Assignee",""),IF($J199="","Missing Priority",""),IF($L199="","Missing Status",""),IF(AND($L199="Completed",$N199=""),"Missing Completion Date",""),IF($O199="","Missing Last Updated Date","")))</f>
        <v/>
      </c>
    </row>
    <row r="200">
      <c r="A200" s="13" t="n"/>
      <c r="B200" s="25" t="n"/>
      <c r="C200" s="13" t="n"/>
      <c r="D200" s="13" t="n"/>
      <c r="E200" s="13" t="n"/>
      <c r="F200" s="13" t="n"/>
      <c r="G200" s="15" t="n"/>
      <c r="H200" s="13" t="n"/>
      <c r="I200" s="13" t="n"/>
      <c r="J200" s="13" t="n"/>
      <c r="K200" s="16">
        <f>IF($A200="","",IFERROR(VLOOKUP($J200,Lists!$J$5:$K$8,2,FALSE),""))</f>
        <v/>
      </c>
      <c r="L200" s="13" t="n"/>
      <c r="M200" s="25" t="n"/>
      <c r="N200" s="25" t="n"/>
      <c r="O200" s="25" t="n"/>
      <c r="P200" s="15" t="n"/>
      <c r="Q200" s="26">
        <f>IF(OR($A200="",$B200="",$K200=""),"",$B200+$K200)</f>
        <v/>
      </c>
      <c r="R200" s="16">
        <f>IF($A200="","",IF(OR($L200="Completed",$L200="Canceled"),"",IF($Q200="","Missing Due Date",IF(TODAY()&gt;$Q200,"Overdue",IF($Q200-TODAY()&lt;=3,"Due Soon","On Track")))))</f>
        <v/>
      </c>
      <c r="S200" s="16">
        <f>IF($A200="","",IF($L200&lt;&gt;"Completed","",IF(OR($N200="",$Q200=""),"Needs Review",IF($N200&lt;=$Q200,"On Time","Late"))))</f>
        <v/>
      </c>
      <c r="T200" s="16">
        <f>IF($A200="","",IF(OR($B200="",$N200=""),"",$N200-$B200))</f>
        <v/>
      </c>
      <c r="U200" s="16">
        <f>IF($A200="","",IF(OR($B200="",$L200="Completed",$L200="Canceled"),"",MAX(0,TODAY()-$B200)))</f>
        <v/>
      </c>
      <c r="V200" s="18">
        <f>IF($A200="","",TEXTJOIN(", ",TRUE,IF(COUNTIF($A$5:$A$204,$A200)&gt;1,"Duplicate Request ID",""),IF($B200="","Missing Date Received",""),IF($C200="","Missing Student Record Key",""),IF($D200="","Missing Requestor Role",""),IF($E200="","Missing Request Type",""),IF($F200="","Missing Requested Field",""),IF($G200="","Missing Change Summary",""),IF($H200="","Missing Supporting Information Response",""),IF(AND($L200&lt;&gt;"Submitted",$I200=""),"Missing Assignee",""),IF($J200="","Missing Priority",""),IF($L200="","Missing Status",""),IF(AND($L200="Completed",$N200=""),"Missing Completion Date",""),IF($O200="","Missing Last Updated Date","")))</f>
        <v/>
      </c>
    </row>
    <row r="201">
      <c r="A201" s="13" t="n"/>
      <c r="B201" s="25" t="n"/>
      <c r="C201" s="13" t="n"/>
      <c r="D201" s="13" t="n"/>
      <c r="E201" s="13" t="n"/>
      <c r="F201" s="13" t="n"/>
      <c r="G201" s="15" t="n"/>
      <c r="H201" s="13" t="n"/>
      <c r="I201" s="13" t="n"/>
      <c r="J201" s="13" t="n"/>
      <c r="K201" s="16">
        <f>IF($A201="","",IFERROR(VLOOKUP($J201,Lists!$J$5:$K$8,2,FALSE),""))</f>
        <v/>
      </c>
      <c r="L201" s="13" t="n"/>
      <c r="M201" s="25" t="n"/>
      <c r="N201" s="25" t="n"/>
      <c r="O201" s="25" t="n"/>
      <c r="P201" s="15" t="n"/>
      <c r="Q201" s="26">
        <f>IF(OR($A201="",$B201="",$K201=""),"",$B201+$K201)</f>
        <v/>
      </c>
      <c r="R201" s="16">
        <f>IF($A201="","",IF(OR($L201="Completed",$L201="Canceled"),"",IF($Q201="","Missing Due Date",IF(TODAY()&gt;$Q201,"Overdue",IF($Q201-TODAY()&lt;=3,"Due Soon","On Track")))))</f>
        <v/>
      </c>
      <c r="S201" s="16">
        <f>IF($A201="","",IF($L201&lt;&gt;"Completed","",IF(OR($N201="",$Q201=""),"Needs Review",IF($N201&lt;=$Q201,"On Time","Late"))))</f>
        <v/>
      </c>
      <c r="T201" s="16">
        <f>IF($A201="","",IF(OR($B201="",$N201=""),"",$N201-$B201))</f>
        <v/>
      </c>
      <c r="U201" s="16">
        <f>IF($A201="","",IF(OR($B201="",$L201="Completed",$L201="Canceled"),"",MAX(0,TODAY()-$B201)))</f>
        <v/>
      </c>
      <c r="V201" s="18">
        <f>IF($A201="","",TEXTJOIN(", ",TRUE,IF(COUNTIF($A$5:$A$204,$A201)&gt;1,"Duplicate Request ID",""),IF($B201="","Missing Date Received",""),IF($C201="","Missing Student Record Key",""),IF($D201="","Missing Requestor Role",""),IF($E201="","Missing Request Type",""),IF($F201="","Missing Requested Field",""),IF($G201="","Missing Change Summary",""),IF($H201="","Missing Supporting Information Response",""),IF(AND($L201&lt;&gt;"Submitted",$I201=""),"Missing Assignee",""),IF($J201="","Missing Priority",""),IF($L201="","Missing Status",""),IF(AND($L201="Completed",$N201=""),"Missing Completion Date",""),IF($O201="","Missing Last Updated Date","")))</f>
        <v/>
      </c>
    </row>
    <row r="202">
      <c r="A202" s="13" t="n"/>
      <c r="B202" s="25" t="n"/>
      <c r="C202" s="13" t="n"/>
      <c r="D202" s="13" t="n"/>
      <c r="E202" s="13" t="n"/>
      <c r="F202" s="13" t="n"/>
      <c r="G202" s="15" t="n"/>
      <c r="H202" s="13" t="n"/>
      <c r="I202" s="13" t="n"/>
      <c r="J202" s="13" t="n"/>
      <c r="K202" s="16">
        <f>IF($A202="","",IFERROR(VLOOKUP($J202,Lists!$J$5:$K$8,2,FALSE),""))</f>
        <v/>
      </c>
      <c r="L202" s="13" t="n"/>
      <c r="M202" s="25" t="n"/>
      <c r="N202" s="25" t="n"/>
      <c r="O202" s="25" t="n"/>
      <c r="P202" s="15" t="n"/>
      <c r="Q202" s="26">
        <f>IF(OR($A202="",$B202="",$K202=""),"",$B202+$K202)</f>
        <v/>
      </c>
      <c r="R202" s="16">
        <f>IF($A202="","",IF(OR($L202="Completed",$L202="Canceled"),"",IF($Q202="","Missing Due Date",IF(TODAY()&gt;$Q202,"Overdue",IF($Q202-TODAY()&lt;=3,"Due Soon","On Track")))))</f>
        <v/>
      </c>
      <c r="S202" s="16">
        <f>IF($A202="","",IF($L202&lt;&gt;"Completed","",IF(OR($N202="",$Q202=""),"Needs Review",IF($N202&lt;=$Q202,"On Time","Late"))))</f>
        <v/>
      </c>
      <c r="T202" s="16">
        <f>IF($A202="","",IF(OR($B202="",$N202=""),"",$N202-$B202))</f>
        <v/>
      </c>
      <c r="U202" s="16">
        <f>IF($A202="","",IF(OR($B202="",$L202="Completed",$L202="Canceled"),"",MAX(0,TODAY()-$B202)))</f>
        <v/>
      </c>
      <c r="V202" s="18">
        <f>IF($A202="","",TEXTJOIN(", ",TRUE,IF(COUNTIF($A$5:$A$204,$A202)&gt;1,"Duplicate Request ID",""),IF($B202="","Missing Date Received",""),IF($C202="","Missing Student Record Key",""),IF($D202="","Missing Requestor Role",""),IF($E202="","Missing Request Type",""),IF($F202="","Missing Requested Field",""),IF($G202="","Missing Change Summary",""),IF($H202="","Missing Supporting Information Response",""),IF(AND($L202&lt;&gt;"Submitted",$I202=""),"Missing Assignee",""),IF($J202="","Missing Priority",""),IF($L202="","Missing Status",""),IF(AND($L202="Completed",$N202=""),"Missing Completion Date",""),IF($O202="","Missing Last Updated Date","")))</f>
        <v/>
      </c>
    </row>
    <row r="203">
      <c r="A203" s="13" t="n"/>
      <c r="B203" s="25" t="n"/>
      <c r="C203" s="13" t="n"/>
      <c r="D203" s="13" t="n"/>
      <c r="E203" s="13" t="n"/>
      <c r="F203" s="13" t="n"/>
      <c r="G203" s="15" t="n"/>
      <c r="H203" s="13" t="n"/>
      <c r="I203" s="13" t="n"/>
      <c r="J203" s="13" t="n"/>
      <c r="K203" s="16">
        <f>IF($A203="","",IFERROR(VLOOKUP($J203,Lists!$J$5:$K$8,2,FALSE),""))</f>
        <v/>
      </c>
      <c r="L203" s="13" t="n"/>
      <c r="M203" s="25" t="n"/>
      <c r="N203" s="25" t="n"/>
      <c r="O203" s="25" t="n"/>
      <c r="P203" s="15" t="n"/>
      <c r="Q203" s="26">
        <f>IF(OR($A203="",$B203="",$K203=""),"",$B203+$K203)</f>
        <v/>
      </c>
      <c r="R203" s="16">
        <f>IF($A203="","",IF(OR($L203="Completed",$L203="Canceled"),"",IF($Q203="","Missing Due Date",IF(TODAY()&gt;$Q203,"Overdue",IF($Q203-TODAY()&lt;=3,"Due Soon","On Track")))))</f>
        <v/>
      </c>
      <c r="S203" s="16">
        <f>IF($A203="","",IF($L203&lt;&gt;"Completed","",IF(OR($N203="",$Q203=""),"Needs Review",IF($N203&lt;=$Q203,"On Time","Late"))))</f>
        <v/>
      </c>
      <c r="T203" s="16">
        <f>IF($A203="","",IF(OR($B203="",$N203=""),"",$N203-$B203))</f>
        <v/>
      </c>
      <c r="U203" s="16">
        <f>IF($A203="","",IF(OR($B203="",$L203="Completed",$L203="Canceled"),"",MAX(0,TODAY()-$B203)))</f>
        <v/>
      </c>
      <c r="V203" s="18">
        <f>IF($A203="","",TEXTJOIN(", ",TRUE,IF(COUNTIF($A$5:$A$204,$A203)&gt;1,"Duplicate Request ID",""),IF($B203="","Missing Date Received",""),IF($C203="","Missing Student Record Key",""),IF($D203="","Missing Requestor Role",""),IF($E203="","Missing Request Type",""),IF($F203="","Missing Requested Field",""),IF($G203="","Missing Change Summary",""),IF($H203="","Missing Supporting Information Response",""),IF(AND($L203&lt;&gt;"Submitted",$I203=""),"Missing Assignee",""),IF($J203="","Missing Priority",""),IF($L203="","Missing Status",""),IF(AND($L203="Completed",$N203=""),"Missing Completion Date",""),IF($O203="","Missing Last Updated Date","")))</f>
        <v/>
      </c>
    </row>
    <row r="204">
      <c r="A204" s="13" t="n"/>
      <c r="B204" s="25" t="n"/>
      <c r="C204" s="13" t="n"/>
      <c r="D204" s="13" t="n"/>
      <c r="E204" s="13" t="n"/>
      <c r="F204" s="13" t="n"/>
      <c r="G204" s="15" t="n"/>
      <c r="H204" s="13" t="n"/>
      <c r="I204" s="13" t="n"/>
      <c r="J204" s="13" t="n"/>
      <c r="K204" s="16">
        <f>IF($A204="","",IFERROR(VLOOKUP($J204,Lists!$J$5:$K$8,2,FALSE),""))</f>
        <v/>
      </c>
      <c r="L204" s="13" t="n"/>
      <c r="M204" s="25" t="n"/>
      <c r="N204" s="25" t="n"/>
      <c r="O204" s="25" t="n"/>
      <c r="P204" s="15" t="n"/>
      <c r="Q204" s="26">
        <f>IF(OR($A204="",$B204="",$K204=""),"",$B204+$K204)</f>
        <v/>
      </c>
      <c r="R204" s="16">
        <f>IF($A204="","",IF(OR($L204="Completed",$L204="Canceled"),"",IF($Q204="","Missing Due Date",IF(TODAY()&gt;$Q204,"Overdue",IF($Q204-TODAY()&lt;=3,"Due Soon","On Track")))))</f>
        <v/>
      </c>
      <c r="S204" s="16">
        <f>IF($A204="","",IF($L204&lt;&gt;"Completed","",IF(OR($N204="",$Q204=""),"Needs Review",IF($N204&lt;=$Q204,"On Time","Late"))))</f>
        <v/>
      </c>
      <c r="T204" s="16">
        <f>IF($A204="","",IF(OR($B204="",$N204=""),"",$N204-$B204))</f>
        <v/>
      </c>
      <c r="U204" s="16">
        <f>IF($A204="","",IF(OR($B204="",$L204="Completed",$L204="Canceled"),"",MAX(0,TODAY()-$B204)))</f>
        <v/>
      </c>
      <c r="V204" s="18">
        <f>IF($A204="","",TEXTJOIN(", ",TRUE,IF(COUNTIF($A$5:$A$204,$A204)&gt;1,"Duplicate Request ID",""),IF($B204="","Missing Date Received",""),IF($C204="","Missing Student Record Key",""),IF($D204="","Missing Requestor Role",""),IF($E204="","Missing Request Type",""),IF($F204="","Missing Requested Field",""),IF($G204="","Missing Change Summary",""),IF($H204="","Missing Supporting Information Response",""),IF(AND($L204&lt;&gt;"Submitted",$I204=""),"Missing Assignee",""),IF($J204="","Missing Priority",""),IF($L204="","Missing Status",""),IF(AND($L204="Completed",$N204=""),"Missing Completion Date",""),IF($O204="","Missing Last Updated Date","")))</f>
        <v/>
      </c>
    </row>
  </sheetData>
  <mergeCells count="2">
    <mergeCell ref="A2:V2"/>
    <mergeCell ref="A1:V1"/>
  </mergeCells>
  <conditionalFormatting sqref="A5:V204">
    <cfRule type="expression" priority="1" dxfId="0" stopIfTrue="1">
      <formula>AND($A5&lt;&gt;"",$V5&lt;&gt;"")</formula>
    </cfRule>
    <cfRule type="expression" priority="2" dxfId="0" stopIfTrue="1">
      <formula>AND($A5&lt;&gt;"",$R5="Overdue")</formula>
    </cfRule>
    <cfRule type="expression" priority="3" dxfId="1" stopIfTrue="1">
      <formula>AND($A5&lt;&gt;"",$R5="Due Soon")</formula>
    </cfRule>
    <cfRule type="expression" priority="4" dxfId="2" stopIfTrue="1">
      <formula>AND($A5&lt;&gt;"",$L5="Completed")</formula>
    </cfRule>
    <cfRule type="expression" priority="5" dxfId="3" stopIfTrue="1">
      <formula>AND($A5&lt;&gt;"",$L5="Canceled")</formula>
    </cfRule>
  </conditionalFormatting>
  <dataValidations count="12">
    <dataValidation sqref="D5:D204" showDropDown="0" showInputMessage="0" showErrorMessage="1" allowBlank="0" errorTitle="Select a valid value" error="Choose a value from the drop-down list." type="list">
      <formula1>'Lists'!$A$5:$A$10</formula1>
    </dataValidation>
    <dataValidation sqref="E5:E204" showDropDown="0" showInputMessage="0" showErrorMessage="1" allowBlank="0" errorTitle="Select a valid value" error="Choose a value from the drop-down list." type="list">
      <formula1>'Lists'!$C$5:$C$12</formula1>
    </dataValidation>
    <dataValidation sqref="F5:F204" showDropDown="0" showInputMessage="0" showErrorMessage="1" allowBlank="0" errorTitle="Select a valid value" error="Choose a value from the drop-down list." type="list">
      <formula1>'Lists'!$E$5:$E$16</formula1>
    </dataValidation>
    <dataValidation sqref="H5:H204" showDropDown="0" showInputMessage="0" showErrorMessage="1" allowBlank="0" errorTitle="Select a valid value" error="Choose a value from the drop-down list." type="list">
      <formula1>'Lists'!$M$5:$M$6</formula1>
    </dataValidation>
    <dataValidation sqref="I5:I204" showDropDown="0" showInputMessage="0" showErrorMessage="1" allowBlank="0" errorTitle="Select a valid value" error="Choose a value from the drop-down list." type="list">
      <formula1>'Lists'!$I$5:$I$8</formula1>
    </dataValidation>
    <dataValidation sqref="J5:J204" showDropDown="0" showInputMessage="0" showErrorMessage="1" allowBlank="0" errorTitle="Select a valid value" error="Choose a value from the drop-down list." type="list">
      <formula1>'Lists'!$J$5:$J$8</formula1>
    </dataValidation>
    <dataValidation sqref="L5:L204" showDropDown="0" showInputMessage="0" showErrorMessage="1" allowBlank="0" errorTitle="Select a valid value" error="Choose a value from the drop-down list." type="list">
      <formula1>'Lists'!$G$5:$G$11</formula1>
    </dataValidation>
    <dataValidation sqref="B5:B204 M5:O204" showDropDown="0" showInputMessage="0" showErrorMessage="1" allowBlank="0" errorTitle="Enter a valid date" error="Enter a date from 01/01/2020 through 12/31/2035." type="date" operator="between">
      <formula1>DATE(2020,1,1)</formula1>
      <formula2>DATE(2035,12,31)</formula2>
    </dataValidation>
    <dataValidation sqref="A5:A204" showDropDown="0" showInputMessage="0" showErrorMessage="0" allowBlank="0" type="custom">
      <formula1>=OR(A5="",AND(LEFT(A5,4)="RCR-",LEN(A5)&lt;=20))</formula1>
    </dataValidation>
    <dataValidation sqref="C5:C204" showDropDown="0" showInputMessage="0" showErrorMessage="0" allowBlank="0" type="textLength" operator="lessThanOrEqual">
      <formula1>20</formula1>
    </dataValidation>
    <dataValidation sqref="G5:G204" showDropDown="0" showInputMessage="0" showErrorMessage="0" allowBlank="0" type="textLength" operator="lessThanOrEqual">
      <formula1>250</formula1>
    </dataValidation>
    <dataValidation sqref="P5:P204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8"/>
  <sheetData>
    <row r="1">
      <c r="A1" s="1" t="inlineStr">
        <is>
          <t>Validation Lists and Settings</t>
        </is>
      </c>
    </row>
    <row r="2">
      <c r="A2" s="2" t="inlineStr">
        <is>
          <t>Edit list values carefully. Existing request rows are not automatically changed when a list item is renamed.</t>
        </is>
      </c>
    </row>
    <row r="4">
      <c r="A4" s="19" t="inlineStr">
        <is>
          <t>Requestor Role</t>
        </is>
      </c>
      <c r="C4" s="19" t="inlineStr">
        <is>
          <t>Request Type</t>
        </is>
      </c>
      <c r="E4" s="19" t="inlineStr">
        <is>
          <t>Requested Field</t>
        </is>
      </c>
      <c r="G4" s="19" t="inlineStr">
        <is>
          <t>Status</t>
        </is>
      </c>
      <c r="I4" s="19" t="inlineStr">
        <is>
          <t>Assigned To</t>
        </is>
      </c>
      <c r="J4" t="inlineStr">
        <is>
          <t>Priority</t>
        </is>
      </c>
      <c r="K4" t="inlineStr">
        <is>
          <t>Target Calendar Days</t>
        </is>
      </c>
      <c r="M4" s="19" t="inlineStr">
        <is>
          <t>Yes or No</t>
        </is>
      </c>
    </row>
    <row r="5">
      <c r="A5" s="20" t="inlineStr">
        <is>
          <t>Student</t>
        </is>
      </c>
      <c r="C5" s="20" t="inlineStr">
        <is>
          <t>Legal Name</t>
        </is>
      </c>
      <c r="E5" s="20" t="inlineStr">
        <is>
          <t>Legal Name</t>
        </is>
      </c>
      <c r="G5" s="20" t="inlineStr">
        <is>
          <t>Submitted</t>
        </is>
      </c>
      <c r="I5" s="20" t="inlineStr">
        <is>
          <t>Avery Morgan</t>
        </is>
      </c>
      <c r="J5" s="10" t="inlineStr">
        <is>
          <t>Urgent</t>
        </is>
      </c>
      <c r="K5" s="10" t="n">
        <v>2</v>
      </c>
      <c r="M5" s="20" t="inlineStr">
        <is>
          <t>Yes</t>
        </is>
      </c>
    </row>
    <row r="6">
      <c r="A6" s="20" t="inlineStr">
        <is>
          <t>Parent or Authorized Supporter</t>
        </is>
      </c>
      <c r="C6" s="20" t="inlineStr">
        <is>
          <t>Contact Information</t>
        </is>
      </c>
      <c r="E6" s="20" t="inlineStr">
        <is>
          <t>Preferred Name</t>
        </is>
      </c>
      <c r="G6" s="20" t="inlineStr">
        <is>
          <t>Under Review</t>
        </is>
      </c>
      <c r="I6" s="20" t="inlineStr">
        <is>
          <t>Jordan Lee</t>
        </is>
      </c>
      <c r="J6" s="10" t="inlineStr">
        <is>
          <t>High</t>
        </is>
      </c>
      <c r="K6" s="10" t="n">
        <v>5</v>
      </c>
      <c r="M6" s="20" t="inlineStr">
        <is>
          <t>No</t>
        </is>
      </c>
    </row>
    <row r="7">
      <c r="A7" s="20" t="inlineStr">
        <is>
          <t>Academic Advisor</t>
        </is>
      </c>
      <c r="C7" s="20" t="inlineStr">
        <is>
          <t>Program or Major</t>
        </is>
      </c>
      <c r="E7" s="20" t="inlineStr">
        <is>
          <t>Mailing Address</t>
        </is>
      </c>
      <c r="G7" s="20" t="inlineStr">
        <is>
          <t>Waiting for Information</t>
        </is>
      </c>
      <c r="I7" s="20" t="inlineStr">
        <is>
          <t>Casey Rivera</t>
        </is>
      </c>
      <c r="J7" s="10" t="inlineStr">
        <is>
          <t>Normal</t>
        </is>
      </c>
      <c r="K7" s="10" t="n">
        <v>10</v>
      </c>
    </row>
    <row r="8">
      <c r="A8" s="20" t="inlineStr">
        <is>
          <t>Instructor</t>
        </is>
      </c>
      <c r="C8" s="20" t="inlineStr">
        <is>
          <t>Enrollment Status</t>
        </is>
      </c>
      <c r="E8" s="20" t="inlineStr">
        <is>
          <t>Email Address</t>
        </is>
      </c>
      <c r="G8" s="20" t="inlineStr">
        <is>
          <t>Approved</t>
        </is>
      </c>
      <c r="I8" s="20" t="inlineStr">
        <is>
          <t>Morgan Ellis</t>
        </is>
      </c>
      <c r="J8" s="10" t="inlineStr">
        <is>
          <t>Low</t>
        </is>
      </c>
      <c r="K8" s="10" t="n">
        <v>15</v>
      </c>
    </row>
    <row r="9">
      <c r="A9" s="20" t="inlineStr">
        <is>
          <t>Program Coordinator</t>
        </is>
      </c>
      <c r="C9" s="20" t="inlineStr">
        <is>
          <t>Demographic Information</t>
        </is>
      </c>
      <c r="E9" s="20" t="inlineStr">
        <is>
          <t>Phone Number</t>
        </is>
      </c>
      <c r="G9" s="20" t="inlineStr">
        <is>
          <t>Completed</t>
        </is>
      </c>
    </row>
    <row r="10">
      <c r="A10" s="20" t="inlineStr">
        <is>
          <t>Records Staff</t>
        </is>
      </c>
      <c r="C10" s="20" t="inlineStr">
        <is>
          <t>Prior Learning or Transfer Credit</t>
        </is>
      </c>
      <c r="E10" s="20" t="inlineStr">
        <is>
          <t>Program or Major</t>
        </is>
      </c>
      <c r="G10" s="20" t="inlineStr">
        <is>
          <t>Denied</t>
        </is>
      </c>
    </row>
    <row r="11">
      <c r="C11" s="20" t="inlineStr">
        <is>
          <t>Attendance Record</t>
        </is>
      </c>
      <c r="E11" s="20" t="inlineStr">
        <is>
          <t>Academic Plan</t>
        </is>
      </c>
      <c r="G11" s="20" t="inlineStr">
        <is>
          <t>Canceled</t>
        </is>
      </c>
    </row>
    <row r="12">
      <c r="C12" s="20" t="inlineStr">
        <is>
          <t>Other</t>
        </is>
      </c>
      <c r="E12" s="20" t="inlineStr">
        <is>
          <t>Enrollment Status</t>
        </is>
      </c>
    </row>
    <row r="13">
      <c r="E13" s="20" t="inlineStr">
        <is>
          <t>Demographic Category</t>
        </is>
      </c>
    </row>
    <row r="14">
      <c r="E14" s="20" t="inlineStr">
        <is>
          <t>Transfer Credit Source</t>
        </is>
      </c>
    </row>
    <row r="15">
      <c r="E15" s="20" t="inlineStr">
        <is>
          <t>Attendance Status</t>
        </is>
      </c>
    </row>
    <row r="16">
      <c r="E16" s="20" t="inlineStr">
        <is>
          <t>Cohort Code</t>
        </is>
      </c>
    </row>
  </sheetData>
  <mergeCells count="2">
    <mergeCell ref="A2:M2"/>
    <mergeCell ref="A1:M1"/>
  </mergeCells>
  <dataValidations count="1">
    <dataValidation sqref="K5:K8" showDropDown="0" showInputMessage="0" showErrorMessage="0" allowBlank="0" type="whole" operator="between">
      <formula1>1</formula1>
      <formula2>365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30" customWidth="1" min="1" max="1"/>
    <col width="95" customWidth="1" min="2" max="2"/>
  </cols>
  <sheetData>
    <row r="1">
      <c r="A1" s="1" t="inlineStr">
        <is>
          <t>Student Record Change Request Tracker Instructions</t>
        </is>
      </c>
    </row>
    <row r="2">
      <c r="A2" s="21" t="inlineStr">
        <is>
          <t>Use this workbook to monitor student record change requests. Store supporting documents and sensitive details only in approved institutional systems.</t>
        </is>
      </c>
    </row>
    <row r="4">
      <c r="A4" s="22" t="inlineStr">
        <is>
          <t>Getting Started</t>
        </is>
      </c>
      <c r="B4" s="22" t="inlineStr">
        <is>
          <t>Workflow</t>
        </is>
      </c>
    </row>
    <row r="5">
      <c r="A5" s="23" t="inlineStr">
        <is>
          <t>1</t>
        </is>
      </c>
      <c r="B5" s="23" t="inlineStr">
        <is>
          <t>Enter each new request on the next blank row of the Requests sheet.</t>
        </is>
      </c>
    </row>
    <row r="6">
      <c r="A6" s="24" t="inlineStr">
        <is>
          <t>2</t>
        </is>
      </c>
      <c r="B6" s="24" t="inlineStr">
        <is>
          <t>Assign a unique Request ID beginning with RCR-.</t>
        </is>
      </c>
    </row>
    <row r="7">
      <c r="A7" s="23" t="inlineStr">
        <is>
          <t>3</t>
        </is>
      </c>
      <c r="B7" s="23" t="inlineStr">
        <is>
          <t>Use an internal Student Record Key rather than a student name.</t>
        </is>
      </c>
    </row>
    <row r="8">
      <c r="A8" s="24" t="inlineStr">
        <is>
          <t>4</t>
        </is>
      </c>
      <c r="B8" s="24" t="inlineStr">
        <is>
          <t>Select values from the provided drop-down lists.</t>
        </is>
      </c>
    </row>
    <row r="9">
      <c r="A9" s="23" t="inlineStr">
        <is>
          <t>5</t>
        </is>
      </c>
      <c r="B9" s="23" t="inlineStr">
        <is>
          <t>Update the status, assignee, last updated date, and applicable decision or completion fields as work progresses.</t>
        </is>
      </c>
    </row>
    <row r="10">
      <c r="A10" s="24" t="inlineStr">
        <is>
          <t>6</t>
        </is>
      </c>
      <c r="B10" s="24" t="inlineStr">
        <is>
          <t>Review the Due Alert and Review Check columns before each operational review.</t>
        </is>
      </c>
    </row>
    <row r="11">
      <c r="A11" s="22" t="inlineStr">
        <is>
          <t>Data Entry Rules</t>
        </is>
      </c>
      <c r="B11" s="22" t="inlineStr">
        <is>
          <t>Entry standard</t>
        </is>
      </c>
    </row>
    <row r="12">
      <c r="A12" s="24" t="inlineStr">
        <is>
          <t>Privacy</t>
        </is>
      </c>
      <c r="B12" s="24" t="inlineStr">
        <is>
          <t>Do not enter student names, birth dates, government identifiers, grades, medical information, or document contents.</t>
        </is>
      </c>
    </row>
    <row r="13">
      <c r="A13" s="23" t="inlineStr">
        <is>
          <t>Rows</t>
        </is>
      </c>
      <c r="B13" s="23" t="inlineStr">
        <is>
          <t>Enter one request per row.</t>
        </is>
      </c>
    </row>
    <row r="14">
      <c r="A14" s="24" t="inlineStr">
        <is>
          <t>Formulas</t>
        </is>
      </c>
      <c r="B14" s="24" t="inlineStr">
        <is>
          <t>Do not overwrite formula columns.</t>
        </is>
      </c>
    </row>
    <row r="15">
      <c r="A15" s="23" t="inlineStr">
        <is>
          <t>Dates</t>
        </is>
      </c>
      <c r="B15" s="23" t="inlineStr">
        <is>
          <t>Dates use the mm/dd/yyyy display format. Target dates use calendar days.</t>
        </is>
      </c>
    </row>
    <row r="16">
      <c r="A16" s="22" t="inlineStr">
        <is>
          <t>Status Definitions</t>
        </is>
      </c>
      <c r="B16" s="22" t="inlineStr">
        <is>
          <t>Instructional definition</t>
        </is>
      </c>
    </row>
    <row r="17">
      <c r="A17" s="23" t="inlineStr">
        <is>
          <t>Submitted</t>
        </is>
      </c>
      <c r="B17" s="23" t="inlineStr">
        <is>
          <t>The request has been logged, but review has not started.</t>
        </is>
      </c>
    </row>
    <row r="18">
      <c r="A18" s="24" t="inlineStr">
        <is>
          <t>Under Review</t>
        </is>
      </c>
      <c r="B18" s="24" t="inlineStr">
        <is>
          <t>Assigned staff are reviewing the request and available information.</t>
        </is>
      </c>
    </row>
    <row r="19">
      <c r="A19" s="23" t="inlineStr">
        <is>
          <t>Waiting for Information</t>
        </is>
      </c>
      <c r="B19" s="23" t="inlineStr">
        <is>
          <t>Additional information is needed before a decision can be made.</t>
        </is>
      </c>
    </row>
    <row r="20">
      <c r="A20" s="24" t="inlineStr">
        <is>
          <t>Approved</t>
        </is>
      </c>
      <c r="B20" s="24" t="inlineStr">
        <is>
          <t>The change is approved but has not been completed.</t>
        </is>
      </c>
    </row>
    <row r="21">
      <c r="A21" s="23" t="inlineStr">
        <is>
          <t>Completed</t>
        </is>
      </c>
      <c r="B21" s="23" t="inlineStr">
        <is>
          <t>The approved record action has been completed.</t>
        </is>
      </c>
    </row>
    <row r="22">
      <c r="A22" s="24" t="inlineStr">
        <is>
          <t>Denied</t>
        </is>
      </c>
      <c r="B22" s="24" t="inlineStr">
        <is>
          <t>The request was reviewed and not approved.</t>
        </is>
      </c>
    </row>
    <row r="23">
      <c r="A23" s="23" t="inlineStr">
        <is>
          <t>Canceled</t>
        </is>
      </c>
      <c r="B23" s="23" t="inlineStr">
        <is>
          <t>The request was withdrawn or administratively closed.</t>
        </is>
      </c>
    </row>
    <row r="24">
      <c r="A24" s="22" t="inlineStr">
        <is>
          <t>Alert Definitions</t>
        </is>
      </c>
      <c r="B24" s="22" t="inlineStr">
        <is>
          <t>Meaning</t>
        </is>
      </c>
    </row>
    <row r="25">
      <c r="A25" s="23" t="inlineStr">
        <is>
          <t>On Track</t>
        </is>
      </c>
      <c r="B25" s="23" t="inlineStr">
        <is>
          <t>The open request is more than three calendar days from its target date.</t>
        </is>
      </c>
    </row>
    <row r="26">
      <c r="A26" s="24" t="inlineStr">
        <is>
          <t>Due Soon</t>
        </is>
      </c>
      <c r="B26" s="24" t="inlineStr">
        <is>
          <t>The open request is due today or within the next three calendar days.</t>
        </is>
      </c>
    </row>
    <row r="27">
      <c r="A27" s="23" t="inlineStr">
        <is>
          <t>Overdue</t>
        </is>
      </c>
      <c r="B27" s="23" t="inlineStr">
        <is>
          <t>The open request is past its target completion date.</t>
        </is>
      </c>
    </row>
    <row r="28">
      <c r="A28" s="24" t="inlineStr">
        <is>
          <t>On Time</t>
        </is>
      </c>
      <c r="B28" s="24" t="inlineStr">
        <is>
          <t>The request was completed on or before the target date.</t>
        </is>
      </c>
    </row>
    <row r="29">
      <c r="A29" s="23" t="inlineStr">
        <is>
          <t>Late</t>
        </is>
      </c>
      <c r="B29" s="23" t="inlineStr">
        <is>
          <t>The request was completed after the target date.</t>
        </is>
      </c>
    </row>
    <row r="30">
      <c r="A30" s="24" t="inlineStr">
        <is>
          <t>Needs Review</t>
        </is>
      </c>
      <c r="B30" s="24" t="inlineStr">
        <is>
          <t>A completed request lacks a completion date or target date.</t>
        </is>
      </c>
    </row>
  </sheetData>
  <mergeCells count="2">
    <mergeCell ref="A2:B2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2026-09-06T16:14:42Z</dcterms:created>
  <dcterms:modified xmlns:dcterms="http://purl.org/dc/terms/" xmlns:xsi="http://www.w3.org/2001/XMLSchema-instance" xsi:type="dcterms:W3CDTF">2026-09-06T16:14:43+00:00Z</dcterms:modified>
</cp:coreProperties>
</file>