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Records" sheetId="2" state="visible" r:id="rId2"/>
    <sheet xmlns:r="http://schemas.openxmlformats.org/officeDocument/2006/relationships" name="Retention Rules" sheetId="3" state="visible" r:id="rId3"/>
    <sheet xmlns:r="http://schemas.openxmlformats.org/officeDocument/2006/relationships" name="Instructions" sheetId="4" state="visible" r:id="rId4"/>
  </sheets>
  <definedNames>
    <definedName name="_xlnm._FilterDatabase" localSheetId="1" hidden="1">'Records'!$A$1:$V$251</definedName>
    <definedName name="_xlnm._FilterDatabase" localSheetId="2" hidden="1">'Retention Rules'!$A$3:$G$23</definedName>
  </definedNames>
  <calcPr calcId="124519" fullCalcOnLoad="1"/>
</workbook>
</file>

<file path=xl/styles.xml><?xml version="1.0" encoding="utf-8"?>
<styleSheet xmlns="http://schemas.openxmlformats.org/spreadsheetml/2006/main">
  <numFmts count="1">
    <numFmt numFmtId="164" formatCode="mm/dd/yyyy"/>
  </numFmts>
  <fonts count="8">
    <font>
      <name val="Calibri"/>
      <family val="2"/>
      <color theme="1"/>
      <sz val="11"/>
      <scheme val="minor"/>
    </font>
    <font>
      <name val="Calibri"/>
      <b val="1"/>
      <color rgb="00FFFFFF"/>
      <sz val="18"/>
    </font>
    <font>
      <name val="Calibri"/>
      <i val="1"/>
      <color rgb="00183B4E"/>
      <sz val="10"/>
    </font>
    <font>
      <name val="Calibri"/>
      <b val="1"/>
      <color rgb="00183B4E"/>
      <sz val="10"/>
    </font>
    <font>
      <name val="Calibri"/>
      <b val="1"/>
      <color rgb="00FFFFFF"/>
      <sz val="20"/>
    </font>
    <font>
      <name val="Calibri"/>
      <b val="1"/>
      <color rgb="00FFFFFF"/>
      <sz val="10"/>
    </font>
    <font>
      <name val="Calibri"/>
      <color rgb="00243238"/>
      <sz val="10"/>
    </font>
    <font>
      <name val="Calibri"/>
      <b val="1"/>
      <color rgb="00FFFFFF"/>
      <sz val="11"/>
    </font>
  </fonts>
  <fills count="14">
    <fill>
      <patternFill/>
    </fill>
    <fill>
      <patternFill patternType="gray125"/>
    </fill>
    <fill>
      <patternFill patternType="solid">
        <fgColor rgb="00183B4E"/>
      </patternFill>
    </fill>
    <fill>
      <patternFill patternType="solid">
        <fgColor rgb="00D9EAF2"/>
      </patternFill>
    </fill>
    <fill>
      <patternFill patternType="solid">
        <fgColor rgb="00E7EBED"/>
      </patternFill>
    </fill>
    <fill>
      <patternFill patternType="solid">
        <fgColor rgb="002F7D5B"/>
      </patternFill>
    </fill>
    <fill>
      <patternFill patternType="solid">
        <fgColor rgb="00F4C95D"/>
      </patternFill>
    </fill>
    <fill>
      <patternFill patternType="solid">
        <fgColor rgb="00E89B4A"/>
      </patternFill>
    </fill>
    <fill>
      <patternFill patternType="solid">
        <fgColor rgb="0075658C"/>
      </patternFill>
    </fill>
    <fill>
      <patternFill patternType="solid">
        <fgColor rgb="00B7473A"/>
      </patternFill>
    </fill>
    <fill>
      <patternFill patternType="solid">
        <fgColor rgb="00FFFFFF"/>
      </patternFill>
    </fill>
    <fill>
      <patternFill patternType="solid">
        <fgColor rgb="002F6F73"/>
      </patternFill>
    </fill>
    <fill>
      <patternFill patternType="solid">
        <fgColor rgb="00F3F7F6"/>
      </patternFill>
    </fill>
    <fill>
      <patternFill patternType="solid">
        <fgColor rgb="00FFF1C9"/>
      </patternFill>
    </fill>
  </fills>
  <borders count="2">
    <border>
      <left/>
      <right/>
      <top/>
      <bottom/>
      <diagonal/>
    </border>
    <border>
      <left style="thin">
        <color rgb="00C9D7D9"/>
      </left>
      <right style="thin">
        <color rgb="00C9D7D9"/>
      </right>
      <top style="thin">
        <color rgb="00C9D7D9"/>
      </top>
      <bottom style="thin">
        <color rgb="00C9D7D9"/>
      </bottom>
    </border>
  </borders>
  <cellStyleXfs count="1">
    <xf numFmtId="0" fontId="0" fillId="0" borderId="0"/>
  </cellStyleXfs>
  <cellXfs count="41">
    <xf numFmtId="0" fontId="0" fillId="0" borderId="0" pivotButton="0" quotePrefix="0" xfId="0"/>
    <xf numFmtId="0" fontId="1" fillId="2" borderId="0" applyAlignment="1" pivotButton="0" quotePrefix="0" xfId="0">
      <alignment horizontal="left" vertical="center"/>
    </xf>
    <xf numFmtId="0" fontId="2" fillId="0" borderId="0" applyAlignment="1" pivotButton="0" quotePrefix="0" xfId="0">
      <alignment vertical="top" wrapText="1"/>
    </xf>
    <xf numFmtId="0" fontId="3" fillId="0" borderId="0" applyAlignment="1" pivotButton="0" quotePrefix="0" xfId="0">
      <alignment horizontal="center" vertical="center" wrapText="1"/>
    </xf>
    <xf numFmtId="164" fontId="3" fillId="3" borderId="1" applyAlignment="1" pivotButton="0" quotePrefix="0" xfId="0">
      <alignment horizontal="center" vertical="center" wrapText="1"/>
    </xf>
    <xf numFmtId="1" fontId="3" fillId="3" borderId="1" applyAlignment="1" pivotButton="0" quotePrefix="0" xfId="0">
      <alignment horizontal="center" vertical="center" wrapText="1"/>
    </xf>
    <xf numFmtId="164" fontId="0" fillId="4" borderId="1" applyAlignment="1" pivotButton="0" quotePrefix="0" xfId="0">
      <alignment horizontal="center" vertical="center" wrapText="1"/>
    </xf>
    <xf numFmtId="0" fontId="5" fillId="2" borderId="1" applyAlignment="1" pivotButton="0" quotePrefix="0" xfId="0">
      <alignment horizontal="left" vertical="center" wrapText="1"/>
    </xf>
    <xf numFmtId="0" fontId="0" fillId="2" borderId="1" pivotButton="0" quotePrefix="0" xfId="0"/>
    <xf numFmtId="0" fontId="0" fillId="0" borderId="1" applyAlignment="1" pivotButton="0" quotePrefix="0" xfId="0">
      <alignment vertical="top" wrapText="1"/>
    </xf>
    <xf numFmtId="1" fontId="0" fillId="0" borderId="1" applyAlignment="1" pivotButton="0" quotePrefix="0" xfId="0">
      <alignment vertical="top" wrapText="1"/>
    </xf>
    <xf numFmtId="0" fontId="3" fillId="0" borderId="1" applyAlignment="1" pivotButton="0" quotePrefix="0" xfId="0">
      <alignment horizontal="center" vertical="center" wrapText="1"/>
    </xf>
    <xf numFmtId="1" fontId="4" fillId="2" borderId="1" applyAlignment="1" pivotButton="0" quotePrefix="0" xfId="0">
      <alignment horizontal="center" vertical="center" wrapText="1"/>
    </xf>
    <xf numFmtId="1" fontId="4" fillId="5" borderId="1" applyAlignment="1" pivotButton="0" quotePrefix="0" xfId="0">
      <alignment horizontal="center" vertical="center" wrapText="1"/>
    </xf>
    <xf numFmtId="1" fontId="4" fillId="6" borderId="1" applyAlignment="1" pivotButton="0" quotePrefix="0" xfId="0">
      <alignment horizontal="center" vertical="center" wrapText="1"/>
    </xf>
    <xf numFmtId="1" fontId="4" fillId="7" borderId="1" applyAlignment="1" pivotButton="0" quotePrefix="0" xfId="0">
      <alignment horizontal="center" vertical="center" wrapText="1"/>
    </xf>
    <xf numFmtId="1" fontId="4" fillId="8" borderId="1" applyAlignment="1" pivotButton="0" quotePrefix="0" xfId="0">
      <alignment horizontal="center" vertical="center" wrapText="1"/>
    </xf>
    <xf numFmtId="1" fontId="4" fillId="9" borderId="1" applyAlignment="1" pivotButton="0" quotePrefix="0" xfId="0">
      <alignment horizontal="center" vertical="center" wrapText="1"/>
    </xf>
    <xf numFmtId="0" fontId="5" fillId="2" borderId="0" applyAlignment="1" pivotButton="0" quotePrefix="0" xfId="0">
      <alignment horizontal="center" vertical="center" wrapText="1"/>
    </xf>
    <xf numFmtId="0" fontId="0" fillId="0" borderId="1" applyAlignment="1" pivotButton="0" quotePrefix="0" xfId="0">
      <alignment horizontal="left" vertical="center" wrapText="1"/>
    </xf>
    <xf numFmtId="0" fontId="0" fillId="10" borderId="1" pivotButton="0" quotePrefix="0" xfId="0"/>
    <xf numFmtId="0" fontId="5" fillId="11" borderId="1" applyAlignment="1" pivotButton="0" quotePrefix="0" xfId="0">
      <alignment vertical="top" wrapText="1"/>
    </xf>
    <xf numFmtId="0" fontId="0" fillId="12" borderId="1" applyAlignment="1" pivotButton="0" quotePrefix="0" xfId="0">
      <alignment vertical="top" wrapText="1"/>
    </xf>
    <xf numFmtId="1" fontId="0" fillId="12" borderId="1" applyAlignment="1" pivotButton="0" quotePrefix="0" xfId="0">
      <alignment vertical="top" wrapText="1"/>
    </xf>
    <xf numFmtId="0" fontId="0" fillId="10" borderId="1" applyAlignment="1" pivotButton="0" quotePrefix="0" xfId="0">
      <alignment vertical="top" wrapText="1"/>
    </xf>
    <xf numFmtId="1" fontId="0" fillId="10" borderId="1" applyAlignment="1" pivotButton="0" quotePrefix="0" xfId="0">
      <alignment vertical="top" wrapText="1"/>
    </xf>
    <xf numFmtId="0" fontId="5" fillId="2" borderId="1" applyAlignment="1" pivotButton="0" quotePrefix="0" xfId="0">
      <alignment horizontal="center" vertical="center" wrapText="1"/>
    </xf>
    <xf numFmtId="0" fontId="6" fillId="13" borderId="1" applyAlignment="1" pivotButton="0" quotePrefix="0" xfId="0">
      <alignment vertical="top" wrapText="1"/>
    </xf>
    <xf numFmtId="164" fontId="6" fillId="13" borderId="1" applyAlignment="1" pivotButton="0" quotePrefix="0" xfId="0">
      <alignment vertical="top" wrapText="1"/>
    </xf>
    <xf numFmtId="1" fontId="6" fillId="4" borderId="1" applyAlignment="1" pivotButton="0" quotePrefix="0" xfId="0">
      <alignment vertical="top" wrapText="1"/>
    </xf>
    <xf numFmtId="164" fontId="6" fillId="4" borderId="1" applyAlignment="1" pivotButton="0" quotePrefix="0" xfId="0">
      <alignment vertical="top" wrapText="1"/>
    </xf>
    <xf numFmtId="0" fontId="6" fillId="4" borderId="1" applyAlignment="1" pivotButton="0" quotePrefix="0" xfId="0">
      <alignment vertical="top" wrapText="1"/>
    </xf>
    <xf numFmtId="0" fontId="1" fillId="9" borderId="0" applyAlignment="1" pivotButton="0" quotePrefix="0" xfId="0">
      <alignment horizontal="left" vertical="center"/>
    </xf>
    <xf numFmtId="1" fontId="6" fillId="13" borderId="1" applyAlignment="1" pivotButton="0" quotePrefix="0" xfId="0">
      <alignment vertical="top" wrapText="1"/>
    </xf>
    <xf numFmtId="0" fontId="7" fillId="11" borderId="1" applyAlignment="1" pivotButton="0" quotePrefix="0" xfId="0">
      <alignment vertical="top" wrapText="1"/>
    </xf>
    <xf numFmtId="0" fontId="6" fillId="0" borderId="1" applyAlignment="1" pivotButton="0" quotePrefix="0" xfId="0">
      <alignment vertical="top" wrapText="1"/>
    </xf>
    <xf numFmtId="0" fontId="0" fillId="0" borderId="1" pivotButton="0" quotePrefix="0" xfId="0"/>
    <xf numFmtId="164" fontId="3" fillId="3" borderId="1" applyAlignment="1" pivotButton="0" quotePrefix="0" xfId="0">
      <alignment horizontal="center" vertical="center" wrapText="1"/>
    </xf>
    <xf numFmtId="164" fontId="0" fillId="4" borderId="1" applyAlignment="1" pivotButton="0" quotePrefix="0" xfId="0">
      <alignment horizontal="center" vertical="center" wrapText="1"/>
    </xf>
    <xf numFmtId="164" fontId="6" fillId="13" borderId="1" applyAlignment="1" pivotButton="0" quotePrefix="0" xfId="0">
      <alignment vertical="top" wrapText="1"/>
    </xf>
    <xf numFmtId="164" fontId="6" fillId="4" borderId="1" applyAlignment="1" pivotButton="0" quotePrefix="0" xfId="0">
      <alignment vertical="top" wrapText="1"/>
    </xf>
  </cellXfs>
  <cellStyles count="1">
    <cellStyle name="Normal" xfId="0" builtinId="0" hidden="0"/>
  </cellStyles>
  <dxfs count="13">
    <dxf>
      <font>
        <b val="1"/>
        <color rgb="007F1D1D"/>
      </font>
      <fill>
        <patternFill patternType="solid">
          <fgColor rgb="00F4CCCC"/>
        </patternFill>
      </fill>
    </dxf>
    <dxf>
      <font>
        <b val="1"/>
        <color rgb="007A3E00"/>
      </font>
      <fill>
        <patternFill patternType="solid">
          <fgColor rgb="00FCE4D6"/>
        </patternFill>
      </fill>
    </dxf>
    <dxf>
      <font>
        <b val="1"/>
        <color rgb="001E5631"/>
      </font>
      <fill>
        <patternFill patternType="solid">
          <fgColor rgb="00D9EAD3"/>
        </patternFill>
      </fill>
    </dxf>
    <dxf>
      <font>
        <color rgb="007F1D1D"/>
      </font>
      <fill>
        <patternFill patternType="solid">
          <fgColor rgb="00F4CCCC"/>
        </patternFill>
      </fill>
    </dxf>
    <dxf>
      <font>
        <color rgb="00FFFFFF"/>
      </font>
      <fill>
        <patternFill patternType="solid">
          <fgColor rgb="00B7473A"/>
        </patternFill>
      </fill>
    </dxf>
    <dxf>
      <fill>
        <patternFill patternType="solid">
          <fgColor rgb="00FCE4D6"/>
        </patternFill>
      </fill>
    </dxf>
    <dxf>
      <fill>
        <patternFill patternType="solid">
          <fgColor rgb="00FFF2CC"/>
        </patternFill>
      </fill>
    </dxf>
    <dxf>
      <fill>
        <patternFill patternType="solid">
          <fgColor rgb="00E4DFEC"/>
        </patternFill>
      </fill>
    </dxf>
    <dxf>
      <fill>
        <patternFill patternType="solid">
          <fgColor rgb="00D9EAD3"/>
        </patternFill>
      </fill>
    </dxf>
    <dxf>
      <font>
        <color rgb="001E5631"/>
      </font>
      <fill>
        <patternFill patternType="solid">
          <fgColor rgb="00D9EAD3"/>
        </patternFill>
      </fill>
    </dxf>
    <dxf>
      <font>
        <b val="1"/>
        <color rgb="00FFFFFF"/>
      </font>
      <fill>
        <patternFill patternType="solid">
          <fgColor rgb="00B7473A"/>
        </patternFill>
      </fill>
    </dxf>
    <dxf>
      <fill>
        <patternFill patternType="solid">
          <fgColor rgb="00F4CCCC"/>
        </patternFill>
      </fill>
    </dxf>
    <dxf>
      <font>
        <color rgb="005B6573"/>
      </font>
      <fill>
        <patternFill patternType="solid">
          <fgColor rgb="00D9E1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Records by Tracking Status</a:t>
            </a:r>
          </a:p>
        </rich>
      </tx>
    </title>
    <plotArea>
      <barChart>
        <barDir val="col"/>
        <grouping val="clustered"/>
        <ser>
          <idx val="0"/>
          <order val="0"/>
          <tx>
            <strRef>
              <f>'Dashboard'!B16</f>
            </strRef>
          </tx>
          <spPr>
            <a:solidFill xmlns:a="http://schemas.openxmlformats.org/drawingml/2006/main">
              <a:srgbClr val="2F6F73"/>
            </a:solidFill>
            <a:ln xmlns:a="http://schemas.openxmlformats.org/drawingml/2006/main">
              <a:solidFill>
                <a:srgbClr val="2F6F73"/>
              </a:solidFill>
              <a:prstDash val="solid"/>
            </a:ln>
          </spPr>
          <cat>
            <numRef>
              <f>'Dashboard'!$A$17:$A$23</f>
            </numRef>
          </cat>
          <val>
            <numRef>
              <f>'Dashboard'!$B$17:$B$23</f>
            </numRef>
          </val>
        </ser>
        <dLbls>
          <showVal val="1"/>
        </dLbls>
        <gapWidth val="150"/>
        <axId val="10"/>
        <axId val="100"/>
      </barChart>
      <catAx>
        <axId val="10"/>
        <scaling>
          <orientation val="minMax"/>
        </scaling>
        <axPos val="l"/>
        <title>
          <tx>
            <rich>
              <a:bodyPr xmlns:a="http://schemas.openxmlformats.org/drawingml/2006/main"/>
              <a:p xmlns:a="http://schemas.openxmlformats.org/drawingml/2006/main">
                <a:pPr>
                  <a:defRPr/>
                </a:pPr>
                <a:r>
                  <a:t>Status</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Records</a:t>
                </a:r>
              </a:p>
            </rich>
          </tx>
        </title>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Upcoming Action by Record Type</a:t>
            </a:r>
          </a:p>
        </rich>
      </tx>
    </title>
    <plotArea>
      <barChart>
        <barDir val="bar"/>
        <grouping val="clustered"/>
        <ser>
          <idx val="0"/>
          <order val="0"/>
          <tx>
            <strRef>
              <f>'Dashboard'!E16</f>
            </strRef>
          </tx>
          <spPr>
            <a:solidFill xmlns:a="http://schemas.openxmlformats.org/drawingml/2006/main">
              <a:srgbClr val="E89B4A"/>
            </a:solidFill>
            <a:ln xmlns:a="http://schemas.openxmlformats.org/drawingml/2006/main">
              <a:solidFill>
                <a:srgbClr val="E89B4A"/>
              </a:solidFill>
              <a:prstDash val="solid"/>
            </a:ln>
          </spPr>
          <cat>
            <numRef>
              <f>'Dashboard'!$D$17:$D$24</f>
            </numRef>
          </cat>
          <val>
            <numRef>
              <f>'Dashboard'!$E$17:$E$24</f>
            </numRef>
          </val>
        </ser>
        <ser>
          <idx val="1"/>
          <order val="1"/>
          <tx>
            <strRef>
              <f>'Dashboard'!F16</f>
            </strRef>
          </tx>
          <spPr>
            <a:solidFill xmlns:a="http://schemas.openxmlformats.org/drawingml/2006/main">
              <a:srgbClr val="F4C95D"/>
            </a:solidFill>
            <a:ln xmlns:a="http://schemas.openxmlformats.org/drawingml/2006/main">
              <a:solidFill>
                <a:srgbClr val="F4C95D"/>
              </a:solidFill>
              <a:prstDash val="solid"/>
            </a:ln>
          </spPr>
          <cat>
            <numRef>
              <f>'Dashboard'!$D$17:$D$24</f>
            </numRef>
          </cat>
          <val>
            <numRef>
              <f>'Dashboard'!$F$17:$F$24</f>
            </numRef>
          </val>
        </ser>
        <gapWidth val="150"/>
        <overlap val="0"/>
        <axId val="10"/>
        <axId val="100"/>
      </barChart>
      <catAx>
        <axId val="10"/>
        <scaling>
          <orientation val="minMax"/>
        </scaling>
        <axPos val="l"/>
        <title>
          <tx>
            <rich>
              <a:bodyPr xmlns:a="http://schemas.openxmlformats.org/drawingml/2006/main"/>
              <a:p xmlns:a="http://schemas.openxmlformats.org/drawingml/2006/main">
                <a:pPr>
                  <a:defRPr/>
                </a:pPr>
                <a:r>
                  <a:t>Records</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Record Type</a:t>
                </a:r>
              </a:p>
            </rich>
          </tx>
        </title>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0</col>
      <colOff>0</colOff>
      <row>25</row>
      <rowOff>0</rowOff>
    </from>
    <ext cx="52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8</col>
      <colOff>0</colOff>
      <row>15</row>
      <rowOff>0</rowOff>
    </from>
    <ext cx="5400000" cy="342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tblRecords" displayName="tblRecords" ref="A1:V251" headerRowCount="1">
  <autoFilter ref="A1:V251"/>
  <tableColumns count="22">
    <tableColumn id="1" name="Record ID"/>
    <tableColumn id="2" name="Learner Reference"/>
    <tableColumn id="3" name="Record Type"/>
    <tableColumn id="4" name="Program or Department"/>
    <tableColumn id="5" name="Custodian"/>
    <tableColumn id="6" name="Storage Format"/>
    <tableColumn id="7" name="Storage Location"/>
    <tableColumn id="8" name="Record Start Date"/>
    <tableColumn id="9" name="Record End Date"/>
    <tableColumn id="10" name="Trigger Date"/>
    <tableColumn id="11" name="Retention Months"/>
    <tableColumn id="12" name="Retention End Date"/>
    <tableColumn id="13" name="Hold Status"/>
    <tableColumn id="14" name="Hold Review Date"/>
    <tableColumn id="15" name="Disposition Status"/>
    <tableColumn id="16" name="Disposition Date"/>
    <tableColumn id="17" name="Disposition Method"/>
    <tableColumn id="18" name="Rule Match"/>
    <tableColumn id="19" name="Data Quality Alert"/>
    <tableColumn id="20" name="Tracking Status"/>
    <tableColumn id="21" name="Next Action Date"/>
    <tableColumn id="22" name="Notes"/>
  </tableColumns>
  <tableStyleInfo name="TableStyleMedium2" showFirstColumn="0" showLastColumn="0" showRowStripes="1" showColumnStripes="0"/>
</table>
</file>

<file path=xl/tables/table2.xml><?xml version="1.0" encoding="utf-8"?>
<table xmlns="http://schemas.openxmlformats.org/spreadsheetml/2006/main" id="2" name="tblRules" displayName="tblRules" ref="A3:G23" headerRowCount="1">
  <autoFilter ref="A3:G23"/>
  <tableColumns count="7">
    <tableColumn id="1" name="Record Type"/>
    <tableColumn id="2" name="Trigger Event"/>
    <tableColumn id="3" name="Retention Months"/>
    <tableColumn id="4" name="Default Action"/>
    <tableColumn id="5" name="Rule Owner"/>
    <tableColumn id="6" name="Rule Status"/>
    <tableColumn id="7" name="Internal Rule Not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summaryBelow="1" summaryRight="1"/>
    <pageSetUpPr fitToPage="1"/>
  </sheetPr>
  <dimension ref="A1:M101"/>
  <sheetViews>
    <sheetView showGridLines="0" workbookViewId="0">
      <pane ySplit="3" topLeftCell="A4" activePane="bottomLeft" state="frozen"/>
      <selection pane="bottomLeft" activeCell="A1" sqref="A1"/>
    </sheetView>
  </sheetViews>
  <sheetFormatPr baseColWidth="8" defaultRowHeight="15"/>
  <cols>
    <col width="24" customWidth="1" min="1" max="1"/>
    <col width="15" customWidth="1" min="2" max="2"/>
    <col width="24" customWidth="1" min="3" max="3"/>
    <col width="31" customWidth="1" min="4" max="4"/>
    <col width="18" customWidth="1" min="5" max="5"/>
    <col width="22" customWidth="1" min="6" max="6"/>
    <col width="23" customWidth="1" min="7" max="7"/>
    <col width="15" customWidth="1" min="8" max="8"/>
    <col width="3" customWidth="1" min="9" max="9"/>
    <col width="29" customWidth="1" min="10" max="10"/>
    <col width="4" customWidth="1" min="11" max="11"/>
    <col width="4" customWidth="1" min="12" max="12"/>
    <col width="12" customWidth="1" min="13" max="13"/>
  </cols>
  <sheetData>
    <row r="1" ht="30" customHeight="1">
      <c r="A1" s="1" t="inlineStr">
        <is>
          <t>Student Records Retention Dashboard</t>
        </is>
      </c>
    </row>
    <row r="2" ht="30" customHeight="1">
      <c r="A2" s="2" t="inlineStr">
        <is>
          <t>Operational tracking only. Review all retention rules with your organization’s authorized records owner.</t>
        </is>
      </c>
    </row>
    <row r="3"/>
    <row r="4">
      <c r="A4" s="3" t="inlineStr">
        <is>
          <t>As of Date</t>
        </is>
      </c>
      <c r="B4" s="37" t="n">
        <v>46271</v>
      </c>
      <c r="D4" s="3" t="inlineStr">
        <is>
          <t>Review Window (Days)</t>
        </is>
      </c>
      <c r="E4" s="5" t="n">
        <v>90</v>
      </c>
      <c r="G4" s="3" t="inlineStr">
        <is>
          <t>Last Calculated</t>
        </is>
      </c>
      <c r="H4" s="38">
        <f>TODAY()</f>
        <v/>
      </c>
      <c r="J4" s="7" t="inlineStr">
        <is>
          <t>Dashboard Review Checks</t>
        </is>
      </c>
      <c r="K4" s="8" t="n"/>
      <c r="L4" s="8" t="n"/>
      <c r="M4" s="8" t="n"/>
    </row>
    <row r="5">
      <c r="J5" s="9" t="inlineStr">
        <is>
          <t>Duplicate Record IDs</t>
        </is>
      </c>
      <c r="K5" s="9" t="n"/>
      <c r="L5" s="9" t="n"/>
      <c r="M5" s="10">
        <f>SUMPRODUCT((tblRecords[Record ID]&lt;&gt;"")*(COUNTIF(tblRecords[Record ID],tblRecords[Record ID])&gt;1))</f>
        <v/>
      </c>
    </row>
    <row r="6">
      <c r="J6" s="9" t="inlineStr">
        <is>
          <t>Unknown Record Types</t>
        </is>
      </c>
      <c r="K6" s="9" t="n"/>
      <c r="L6" s="9" t="n"/>
      <c r="M6" s="10">
        <f>COUNTIF(tblRecords[Rule Match],"Rule Not Found")</f>
        <v/>
      </c>
    </row>
    <row r="7">
      <c r="A7" s="11" t="inlineStr">
        <is>
          <t>Total Tracked</t>
        </is>
      </c>
      <c r="C7" s="11" t="inlineStr">
        <is>
          <t>Retained</t>
        </is>
      </c>
      <c r="E7" s="11" t="inlineStr">
        <is>
          <t>Due Within Review Window</t>
        </is>
      </c>
      <c r="G7" s="11" t="inlineStr">
        <is>
          <t>Eligible for Review</t>
        </is>
      </c>
      <c r="J7" s="9" t="inlineStr">
        <is>
          <t>Inactive Rule Assignments</t>
        </is>
      </c>
      <c r="K7" s="9" t="n"/>
      <c r="L7" s="9" t="n"/>
      <c r="M7" s="10">
        <f>COUNTIF(tblRecords[Rule Match],"Rule Inactive")</f>
        <v/>
      </c>
    </row>
    <row r="8">
      <c r="A8" s="12">
        <f>COUNTIF(tblRecords[Record ID],"&lt;&gt;")</f>
        <v/>
      </c>
      <c r="C8" s="13">
        <f>COUNTIF(tblRecords[Tracking Status],"Retained")</f>
        <v/>
      </c>
      <c r="E8" s="14">
        <f>COUNTIF(tblRecords[Tracking Status],"Due Within Review Window")</f>
        <v/>
      </c>
      <c r="G8" s="15">
        <f>COUNTIF(tblRecords[Tracking Status],"Eligible for Review")</f>
        <v/>
      </c>
      <c r="J8" s="9" t="inlineStr">
        <is>
          <t>Missing Trigger Dates</t>
        </is>
      </c>
      <c r="K8" s="9" t="n"/>
      <c r="L8" s="9" t="n"/>
      <c r="M8" s="10">
        <f>COUNTIF(tblRecords[Data Quality Alert],"Missing Trigger Date")</f>
        <v/>
      </c>
    </row>
    <row r="9">
      <c r="J9" s="9" t="inlineStr">
        <is>
          <t>Missing Hold Review Dates</t>
        </is>
      </c>
      <c r="K9" s="9" t="n"/>
      <c r="L9" s="9" t="n"/>
      <c r="M9" s="10">
        <f>COUNTIF(tblRecords[Data Quality Alert],"Missing Hold Review Date")</f>
        <v/>
      </c>
    </row>
    <row r="10">
      <c r="A10" s="11" t="inlineStr">
        <is>
          <t>On Hold</t>
        </is>
      </c>
      <c r="C10" s="11" t="inlineStr">
        <is>
          <t>Hold Review Overdue</t>
        </is>
      </c>
      <c r="E10" s="11" t="inlineStr">
        <is>
          <t>Incomplete</t>
        </is>
      </c>
      <c r="G10" s="11" t="inlineStr">
        <is>
          <t>Disposition Completed</t>
        </is>
      </c>
      <c r="J10" s="9" t="inlineStr">
        <is>
          <t>Missing Disposition Dates</t>
        </is>
      </c>
      <c r="K10" s="9" t="n"/>
      <c r="L10" s="9" t="n"/>
      <c r="M10" s="10">
        <f>COUNTIF(tblRecords[Data Quality Alert],"Missing Disposition Date")</f>
        <v/>
      </c>
    </row>
    <row r="11">
      <c r="A11" s="16">
        <f>COUNTIF(tblRecords[Tracking Status],"On Hold")</f>
        <v/>
      </c>
      <c r="C11" s="17">
        <f>COUNTIF(tblRecords[Tracking Status],"Hold Review Overdue")</f>
        <v/>
      </c>
      <c r="E11" s="17">
        <f>COUNTIF(tblRecords[Tracking Status],"Incomplete")</f>
        <v/>
      </c>
      <c r="G11" s="13">
        <f>COUNTIF(tblRecords[Tracking Status],"Disposition Completed")</f>
        <v/>
      </c>
      <c r="M11">
        <f>""</f>
        <v/>
      </c>
    </row>
    <row r="12">
      <c r="M12">
        <f>""</f>
        <v/>
      </c>
    </row>
    <row r="13" ht="32" customHeight="1">
      <c r="A13" s="18" t="inlineStr">
        <is>
          <t>Priority Alert</t>
        </is>
      </c>
      <c r="B13" s="19">
        <f>IF(COUNTIF(tblRecords[Tracking Status],"Incomplete")&gt;0,"Resolve incomplete records before relying on retention dates.",IF(COUNTIF(tblRecords[Tracking Status],"Hold Review Overdue")&gt;0,"One or more hold review dates are overdue.",IF(COUNTIF(tblRecords[Tracking Status],"Eligible for Review")&gt;0,"One or more record groups are eligible for disposition review.","No priority alerts as of the selected date.")))</f>
        <v/>
      </c>
      <c r="C13" s="20" t="n"/>
      <c r="D13" s="20" t="n"/>
      <c r="E13" s="20" t="n"/>
      <c r="F13" s="20" t="n"/>
      <c r="G13" s="20" t="n"/>
      <c r="H13" s="20" t="n"/>
      <c r="M13">
        <f>""</f>
        <v/>
      </c>
    </row>
    <row r="14">
      <c r="M14">
        <f>""</f>
        <v/>
      </c>
    </row>
    <row r="15">
      <c r="M15">
        <f>""</f>
        <v/>
      </c>
    </row>
    <row r="16">
      <c r="A16" s="21" t="inlineStr">
        <is>
          <t>Tracking Status</t>
        </is>
      </c>
      <c r="B16" s="21" t="inlineStr">
        <is>
          <t>Record Count</t>
        </is>
      </c>
      <c r="D16" s="21" t="inlineStr">
        <is>
          <t>Record Type</t>
        </is>
      </c>
      <c r="E16" s="21" t="inlineStr">
        <is>
          <t>Eligible for Review</t>
        </is>
      </c>
      <c r="F16" s="21" t="inlineStr">
        <is>
          <t>Due Within Review Window</t>
        </is>
      </c>
      <c r="M16">
        <f>""</f>
        <v/>
      </c>
    </row>
    <row r="17">
      <c r="A17" s="22" t="inlineStr">
        <is>
          <t>Retained</t>
        </is>
      </c>
      <c r="B17" s="23">
        <f>COUNTIF(tblRecords[Tracking Status],A17)</f>
        <v/>
      </c>
      <c r="D17" s="22" t="inlineStr">
        <is>
          <t>Application Materials</t>
        </is>
      </c>
      <c r="E17" s="23">
        <f>COUNTIFS(tblRecords[Record Type],D17,tblRecords[Tracking Status],"Eligible for Review")</f>
        <v/>
      </c>
      <c r="F17" s="23">
        <f>COUNTIFS(tblRecords[Record Type],D17,tblRecords[Tracking Status],"Due Within Review Window")</f>
        <v/>
      </c>
      <c r="M17">
        <f>""</f>
        <v/>
      </c>
    </row>
    <row r="18">
      <c r="A18" s="24" t="inlineStr">
        <is>
          <t>Due Within Review Window</t>
        </is>
      </c>
      <c r="B18" s="25">
        <f>COUNTIF(tblRecords[Tracking Status],A18)</f>
        <v/>
      </c>
      <c r="D18" s="24" t="inlineStr">
        <is>
          <t>Enrollment Records</t>
        </is>
      </c>
      <c r="E18" s="25">
        <f>COUNTIFS(tblRecords[Record Type],D18,tblRecords[Tracking Status],"Eligible for Review")</f>
        <v/>
      </c>
      <c r="F18" s="25">
        <f>COUNTIFS(tblRecords[Record Type],D18,tblRecords[Tracking Status],"Due Within Review Window")</f>
        <v/>
      </c>
      <c r="M18">
        <f>""</f>
        <v/>
      </c>
    </row>
    <row r="19">
      <c r="A19" s="22" t="inlineStr">
        <is>
          <t>Eligible for Review</t>
        </is>
      </c>
      <c r="B19" s="23">
        <f>COUNTIF(tblRecords[Tracking Status],A19)</f>
        <v/>
      </c>
      <c r="D19" s="22" t="inlineStr">
        <is>
          <t>Attendance Records</t>
        </is>
      </c>
      <c r="E19" s="23">
        <f>COUNTIFS(tblRecords[Record Type],D19,tblRecords[Tracking Status],"Eligible for Review")</f>
        <v/>
      </c>
      <c r="F19" s="23">
        <f>COUNTIFS(tblRecords[Record Type],D19,tblRecords[Tracking Status],"Due Within Review Window")</f>
        <v/>
      </c>
      <c r="M19">
        <f>""</f>
        <v/>
      </c>
    </row>
    <row r="20">
      <c r="A20" s="24" t="inlineStr">
        <is>
          <t>On Hold</t>
        </is>
      </c>
      <c r="B20" s="25">
        <f>COUNTIF(tblRecords[Tracking Status],A20)</f>
        <v/>
      </c>
      <c r="D20" s="24" t="inlineStr">
        <is>
          <t>Completion Records</t>
        </is>
      </c>
      <c r="E20" s="25">
        <f>COUNTIFS(tblRecords[Record Type],D20,tblRecords[Tracking Status],"Eligible for Review")</f>
        <v/>
      </c>
      <c r="F20" s="25">
        <f>COUNTIFS(tblRecords[Record Type],D20,tblRecords[Tracking Status],"Due Within Review Window")</f>
        <v/>
      </c>
      <c r="M20">
        <f>""</f>
        <v/>
      </c>
    </row>
    <row r="21">
      <c r="A21" s="22" t="inlineStr">
        <is>
          <t>Hold Review Overdue</t>
        </is>
      </c>
      <c r="B21" s="23">
        <f>COUNTIF(tblRecords[Tracking Status],A21)</f>
        <v/>
      </c>
      <c r="D21" s="22" t="inlineStr">
        <is>
          <t>Assessment Records</t>
        </is>
      </c>
      <c r="E21" s="23">
        <f>COUNTIFS(tblRecords[Record Type],D21,tblRecords[Tracking Status],"Eligible for Review")</f>
        <v/>
      </c>
      <c r="F21" s="23">
        <f>COUNTIFS(tblRecords[Record Type],D21,tblRecords[Tracking Status],"Due Within Review Window")</f>
        <v/>
      </c>
      <c r="M21">
        <f>""</f>
        <v/>
      </c>
    </row>
    <row r="22">
      <c r="A22" s="24" t="inlineStr">
        <is>
          <t>Incomplete</t>
        </is>
      </c>
      <c r="B22" s="25">
        <f>COUNTIF(tblRecords[Tracking Status],A22)</f>
        <v/>
      </c>
      <c r="D22" s="24" t="inlineStr">
        <is>
          <t>Advising Notes</t>
        </is>
      </c>
      <c r="E22" s="25">
        <f>COUNTIFS(tblRecords[Record Type],D22,tblRecords[Tracking Status],"Eligible for Review")</f>
        <v/>
      </c>
      <c r="F22" s="25">
        <f>COUNTIFS(tblRecords[Record Type],D22,tblRecords[Tracking Status],"Due Within Review Window")</f>
        <v/>
      </c>
      <c r="M22">
        <f>""</f>
        <v/>
      </c>
    </row>
    <row r="23">
      <c r="A23" s="22" t="inlineStr">
        <is>
          <t>Disposition Completed</t>
        </is>
      </c>
      <c r="B23" s="23">
        <f>COUNTIF(tblRecords[Tracking Status],A23)</f>
        <v/>
      </c>
      <c r="D23" s="22" t="inlineStr">
        <is>
          <t>Financial Aid Support Files</t>
        </is>
      </c>
      <c r="E23" s="23">
        <f>COUNTIFS(tblRecords[Record Type],D23,tblRecords[Tracking Status],"Eligible for Review")</f>
        <v/>
      </c>
      <c r="F23" s="23">
        <f>COUNTIFS(tblRecords[Record Type],D23,tblRecords[Tracking Status],"Due Within Review Window")</f>
        <v/>
      </c>
      <c r="M23">
        <f>""</f>
        <v/>
      </c>
    </row>
    <row r="24">
      <c r="B24">
        <f>""</f>
        <v/>
      </c>
      <c r="D24" s="24" t="inlineStr">
        <is>
          <t>Learning Platform Activity</t>
        </is>
      </c>
      <c r="E24" s="25">
        <f>COUNTIFS(tblRecords[Record Type],D24,tblRecords[Tracking Status],"Eligible for Review")</f>
        <v/>
      </c>
      <c r="F24" s="25">
        <f>COUNTIFS(tblRecords[Record Type],D24,tblRecords[Tracking Status],"Due Within Review Window")</f>
        <v/>
      </c>
      <c r="M24">
        <f>""</f>
        <v/>
      </c>
    </row>
    <row r="25">
      <c r="B25">
        <f>""</f>
        <v/>
      </c>
      <c r="E25">
        <f>""</f>
        <v/>
      </c>
      <c r="F25">
        <f>""</f>
        <v/>
      </c>
      <c r="M25">
        <f>""</f>
        <v/>
      </c>
    </row>
    <row r="26">
      <c r="B26">
        <f>""</f>
        <v/>
      </c>
      <c r="E26">
        <f>""</f>
        <v/>
      </c>
      <c r="F26">
        <f>""</f>
        <v/>
      </c>
      <c r="M26">
        <f>""</f>
        <v/>
      </c>
    </row>
    <row r="27">
      <c r="B27">
        <f>""</f>
        <v/>
      </c>
      <c r="E27">
        <f>""</f>
        <v/>
      </c>
      <c r="F27">
        <f>""</f>
        <v/>
      </c>
      <c r="M27">
        <f>""</f>
        <v/>
      </c>
    </row>
    <row r="28">
      <c r="B28">
        <f>""</f>
        <v/>
      </c>
      <c r="E28">
        <f>""</f>
        <v/>
      </c>
      <c r="F28">
        <f>""</f>
        <v/>
      </c>
      <c r="M28">
        <f>""</f>
        <v/>
      </c>
    </row>
    <row r="29">
      <c r="B29">
        <f>""</f>
        <v/>
      </c>
      <c r="E29">
        <f>""</f>
        <v/>
      </c>
      <c r="F29">
        <f>""</f>
        <v/>
      </c>
      <c r="M29">
        <f>""</f>
        <v/>
      </c>
    </row>
    <row r="30">
      <c r="B30">
        <f>""</f>
        <v/>
      </c>
      <c r="E30">
        <f>""</f>
        <v/>
      </c>
      <c r="F30">
        <f>""</f>
        <v/>
      </c>
      <c r="M30">
        <f>""</f>
        <v/>
      </c>
    </row>
    <row r="31">
      <c r="B31">
        <f>""</f>
        <v/>
      </c>
      <c r="E31">
        <f>""</f>
        <v/>
      </c>
      <c r="F31">
        <f>""</f>
        <v/>
      </c>
      <c r="M31">
        <f>""</f>
        <v/>
      </c>
    </row>
    <row r="32">
      <c r="B32">
        <f>""</f>
        <v/>
      </c>
      <c r="E32">
        <f>""</f>
        <v/>
      </c>
      <c r="F32">
        <f>""</f>
        <v/>
      </c>
      <c r="M32">
        <f>""</f>
        <v/>
      </c>
    </row>
    <row r="33">
      <c r="B33">
        <f>""</f>
        <v/>
      </c>
      <c r="E33">
        <f>""</f>
        <v/>
      </c>
      <c r="F33">
        <f>""</f>
        <v/>
      </c>
      <c r="M33">
        <f>""</f>
        <v/>
      </c>
    </row>
    <row r="34">
      <c r="B34">
        <f>""</f>
        <v/>
      </c>
      <c r="E34">
        <f>""</f>
        <v/>
      </c>
      <c r="F34">
        <f>""</f>
        <v/>
      </c>
      <c r="M34">
        <f>""</f>
        <v/>
      </c>
    </row>
    <row r="35">
      <c r="B35">
        <f>""</f>
        <v/>
      </c>
      <c r="E35">
        <f>""</f>
        <v/>
      </c>
      <c r="F35">
        <f>""</f>
        <v/>
      </c>
      <c r="M35">
        <f>""</f>
        <v/>
      </c>
    </row>
    <row r="36">
      <c r="B36">
        <f>""</f>
        <v/>
      </c>
      <c r="E36">
        <f>""</f>
        <v/>
      </c>
      <c r="F36">
        <f>""</f>
        <v/>
      </c>
      <c r="M36">
        <f>""</f>
        <v/>
      </c>
    </row>
    <row r="37">
      <c r="B37">
        <f>""</f>
        <v/>
      </c>
      <c r="E37">
        <f>""</f>
        <v/>
      </c>
      <c r="F37">
        <f>""</f>
        <v/>
      </c>
      <c r="M37">
        <f>""</f>
        <v/>
      </c>
    </row>
    <row r="38">
      <c r="B38">
        <f>""</f>
        <v/>
      </c>
      <c r="E38">
        <f>""</f>
        <v/>
      </c>
      <c r="F38">
        <f>""</f>
        <v/>
      </c>
      <c r="M38">
        <f>""</f>
        <v/>
      </c>
    </row>
    <row r="39">
      <c r="B39">
        <f>""</f>
        <v/>
      </c>
      <c r="E39">
        <f>""</f>
        <v/>
      </c>
      <c r="F39">
        <f>""</f>
        <v/>
      </c>
      <c r="M39">
        <f>""</f>
        <v/>
      </c>
    </row>
    <row r="40">
      <c r="B40">
        <f>""</f>
        <v/>
      </c>
      <c r="E40">
        <f>""</f>
        <v/>
      </c>
      <c r="F40">
        <f>""</f>
        <v/>
      </c>
      <c r="M40">
        <f>""</f>
        <v/>
      </c>
    </row>
    <row r="41">
      <c r="B41">
        <f>""</f>
        <v/>
      </c>
      <c r="E41">
        <f>""</f>
        <v/>
      </c>
      <c r="F41">
        <f>""</f>
        <v/>
      </c>
      <c r="M41">
        <f>""</f>
        <v/>
      </c>
    </row>
    <row r="42">
      <c r="B42">
        <f>""</f>
        <v/>
      </c>
      <c r="E42">
        <f>""</f>
        <v/>
      </c>
      <c r="F42">
        <f>""</f>
        <v/>
      </c>
      <c r="M42">
        <f>""</f>
        <v/>
      </c>
    </row>
    <row r="43">
      <c r="B43">
        <f>""</f>
        <v/>
      </c>
      <c r="E43">
        <f>""</f>
        <v/>
      </c>
      <c r="F43">
        <f>""</f>
        <v/>
      </c>
      <c r="M43">
        <f>""</f>
        <v/>
      </c>
    </row>
    <row r="44">
      <c r="B44">
        <f>""</f>
        <v/>
      </c>
      <c r="E44">
        <f>""</f>
        <v/>
      </c>
      <c r="F44">
        <f>""</f>
        <v/>
      </c>
      <c r="M44">
        <f>""</f>
        <v/>
      </c>
    </row>
    <row r="45">
      <c r="B45">
        <f>""</f>
        <v/>
      </c>
      <c r="E45">
        <f>""</f>
        <v/>
      </c>
      <c r="F45">
        <f>""</f>
        <v/>
      </c>
      <c r="M45">
        <f>""</f>
        <v/>
      </c>
    </row>
    <row r="46">
      <c r="B46">
        <f>""</f>
        <v/>
      </c>
      <c r="E46">
        <f>""</f>
        <v/>
      </c>
      <c r="F46">
        <f>""</f>
        <v/>
      </c>
      <c r="M46">
        <f>""</f>
        <v/>
      </c>
    </row>
    <row r="47">
      <c r="B47">
        <f>""</f>
        <v/>
      </c>
      <c r="E47">
        <f>""</f>
        <v/>
      </c>
      <c r="F47">
        <f>""</f>
        <v/>
      </c>
      <c r="M47">
        <f>""</f>
        <v/>
      </c>
    </row>
    <row r="48">
      <c r="B48">
        <f>""</f>
        <v/>
      </c>
      <c r="E48">
        <f>""</f>
        <v/>
      </c>
      <c r="F48">
        <f>""</f>
        <v/>
      </c>
      <c r="M48">
        <f>""</f>
        <v/>
      </c>
    </row>
    <row r="49">
      <c r="B49">
        <f>""</f>
        <v/>
      </c>
      <c r="E49">
        <f>""</f>
        <v/>
      </c>
      <c r="F49">
        <f>""</f>
        <v/>
      </c>
      <c r="M49">
        <f>""</f>
        <v/>
      </c>
    </row>
    <row r="50">
      <c r="B50">
        <f>""</f>
        <v/>
      </c>
      <c r="E50">
        <f>""</f>
        <v/>
      </c>
      <c r="F50">
        <f>""</f>
        <v/>
      </c>
      <c r="M50">
        <f>""</f>
        <v/>
      </c>
    </row>
    <row r="51">
      <c r="B51">
        <f>""</f>
        <v/>
      </c>
      <c r="E51">
        <f>""</f>
        <v/>
      </c>
      <c r="F51">
        <f>""</f>
        <v/>
      </c>
      <c r="M51">
        <f>""</f>
        <v/>
      </c>
    </row>
    <row r="52">
      <c r="B52">
        <f>""</f>
        <v/>
      </c>
      <c r="E52">
        <f>""</f>
        <v/>
      </c>
      <c r="F52">
        <f>""</f>
        <v/>
      </c>
      <c r="M52">
        <f>""</f>
        <v/>
      </c>
    </row>
    <row r="53">
      <c r="B53">
        <f>""</f>
        <v/>
      </c>
      <c r="E53">
        <f>""</f>
        <v/>
      </c>
      <c r="F53">
        <f>""</f>
        <v/>
      </c>
      <c r="M53">
        <f>""</f>
        <v/>
      </c>
    </row>
    <row r="54">
      <c r="B54">
        <f>""</f>
        <v/>
      </c>
      <c r="E54">
        <f>""</f>
        <v/>
      </c>
      <c r="F54">
        <f>""</f>
        <v/>
      </c>
      <c r="M54">
        <f>""</f>
        <v/>
      </c>
    </row>
    <row r="55">
      <c r="B55">
        <f>""</f>
        <v/>
      </c>
      <c r="E55">
        <f>""</f>
        <v/>
      </c>
      <c r="F55">
        <f>""</f>
        <v/>
      </c>
      <c r="M55">
        <f>""</f>
        <v/>
      </c>
    </row>
    <row r="56">
      <c r="B56">
        <f>""</f>
        <v/>
      </c>
      <c r="E56">
        <f>""</f>
        <v/>
      </c>
      <c r="F56">
        <f>""</f>
        <v/>
      </c>
      <c r="M56">
        <f>""</f>
        <v/>
      </c>
    </row>
    <row r="57">
      <c r="B57">
        <f>""</f>
        <v/>
      </c>
      <c r="E57">
        <f>""</f>
        <v/>
      </c>
      <c r="F57">
        <f>""</f>
        <v/>
      </c>
      <c r="M57">
        <f>""</f>
        <v/>
      </c>
    </row>
    <row r="58">
      <c r="B58">
        <f>""</f>
        <v/>
      </c>
      <c r="E58">
        <f>""</f>
        <v/>
      </c>
      <c r="F58">
        <f>""</f>
        <v/>
      </c>
      <c r="M58">
        <f>""</f>
        <v/>
      </c>
    </row>
    <row r="59">
      <c r="B59">
        <f>""</f>
        <v/>
      </c>
      <c r="E59">
        <f>""</f>
        <v/>
      </c>
      <c r="F59">
        <f>""</f>
        <v/>
      </c>
      <c r="M59">
        <f>""</f>
        <v/>
      </c>
    </row>
    <row r="60">
      <c r="B60">
        <f>""</f>
        <v/>
      </c>
      <c r="E60">
        <f>""</f>
        <v/>
      </c>
      <c r="F60">
        <f>""</f>
        <v/>
      </c>
      <c r="M60">
        <f>""</f>
        <v/>
      </c>
    </row>
    <row r="61">
      <c r="B61">
        <f>""</f>
        <v/>
      </c>
      <c r="E61">
        <f>""</f>
        <v/>
      </c>
      <c r="F61">
        <f>""</f>
        <v/>
      </c>
      <c r="M61">
        <f>""</f>
        <v/>
      </c>
    </row>
    <row r="62">
      <c r="B62">
        <f>""</f>
        <v/>
      </c>
      <c r="E62">
        <f>""</f>
        <v/>
      </c>
      <c r="F62">
        <f>""</f>
        <v/>
      </c>
      <c r="M62">
        <f>""</f>
        <v/>
      </c>
    </row>
    <row r="63">
      <c r="B63">
        <f>""</f>
        <v/>
      </c>
      <c r="E63">
        <f>""</f>
        <v/>
      </c>
      <c r="F63">
        <f>""</f>
        <v/>
      </c>
      <c r="M63">
        <f>""</f>
        <v/>
      </c>
    </row>
    <row r="64">
      <c r="B64">
        <f>""</f>
        <v/>
      </c>
      <c r="E64">
        <f>""</f>
        <v/>
      </c>
      <c r="F64">
        <f>""</f>
        <v/>
      </c>
      <c r="M64">
        <f>""</f>
        <v/>
      </c>
    </row>
    <row r="65">
      <c r="B65">
        <f>""</f>
        <v/>
      </c>
      <c r="E65">
        <f>""</f>
        <v/>
      </c>
      <c r="F65">
        <f>""</f>
        <v/>
      </c>
      <c r="M65">
        <f>""</f>
        <v/>
      </c>
    </row>
    <row r="66">
      <c r="B66">
        <f>""</f>
        <v/>
      </c>
      <c r="E66">
        <f>""</f>
        <v/>
      </c>
      <c r="F66">
        <f>""</f>
        <v/>
      </c>
      <c r="M66">
        <f>""</f>
        <v/>
      </c>
    </row>
    <row r="67">
      <c r="B67">
        <f>""</f>
        <v/>
      </c>
      <c r="E67">
        <f>""</f>
        <v/>
      </c>
      <c r="F67">
        <f>""</f>
        <v/>
      </c>
      <c r="M67">
        <f>""</f>
        <v/>
      </c>
    </row>
    <row r="68">
      <c r="B68">
        <f>""</f>
        <v/>
      </c>
      <c r="E68">
        <f>""</f>
        <v/>
      </c>
      <c r="F68">
        <f>""</f>
        <v/>
      </c>
      <c r="M68">
        <f>""</f>
        <v/>
      </c>
    </row>
    <row r="69">
      <c r="B69">
        <f>""</f>
        <v/>
      </c>
      <c r="E69">
        <f>""</f>
        <v/>
      </c>
      <c r="F69">
        <f>""</f>
        <v/>
      </c>
      <c r="M69">
        <f>""</f>
        <v/>
      </c>
    </row>
    <row r="70">
      <c r="B70">
        <f>""</f>
        <v/>
      </c>
      <c r="E70">
        <f>""</f>
        <v/>
      </c>
      <c r="F70">
        <f>""</f>
        <v/>
      </c>
      <c r="M70">
        <f>""</f>
        <v/>
      </c>
    </row>
    <row r="71">
      <c r="B71">
        <f>""</f>
        <v/>
      </c>
      <c r="E71">
        <f>""</f>
        <v/>
      </c>
      <c r="F71">
        <f>""</f>
        <v/>
      </c>
      <c r="M71">
        <f>""</f>
        <v/>
      </c>
    </row>
    <row r="72">
      <c r="B72">
        <f>""</f>
        <v/>
      </c>
      <c r="E72">
        <f>""</f>
        <v/>
      </c>
      <c r="F72">
        <f>""</f>
        <v/>
      </c>
      <c r="M72">
        <f>""</f>
        <v/>
      </c>
    </row>
    <row r="73">
      <c r="B73">
        <f>""</f>
        <v/>
      </c>
      <c r="E73">
        <f>""</f>
        <v/>
      </c>
      <c r="F73">
        <f>""</f>
        <v/>
      </c>
      <c r="M73">
        <f>""</f>
        <v/>
      </c>
    </row>
    <row r="74">
      <c r="B74">
        <f>""</f>
        <v/>
      </c>
      <c r="E74">
        <f>""</f>
        <v/>
      </c>
      <c r="F74">
        <f>""</f>
        <v/>
      </c>
      <c r="M74">
        <f>""</f>
        <v/>
      </c>
    </row>
    <row r="75">
      <c r="B75">
        <f>""</f>
        <v/>
      </c>
      <c r="E75">
        <f>""</f>
        <v/>
      </c>
      <c r="F75">
        <f>""</f>
        <v/>
      </c>
      <c r="M75">
        <f>""</f>
        <v/>
      </c>
    </row>
    <row r="76">
      <c r="B76">
        <f>""</f>
        <v/>
      </c>
      <c r="E76">
        <f>""</f>
        <v/>
      </c>
      <c r="F76">
        <f>""</f>
        <v/>
      </c>
      <c r="M76">
        <f>""</f>
        <v/>
      </c>
    </row>
    <row r="77">
      <c r="B77">
        <f>""</f>
        <v/>
      </c>
      <c r="E77">
        <f>""</f>
        <v/>
      </c>
      <c r="F77">
        <f>""</f>
        <v/>
      </c>
      <c r="M77">
        <f>""</f>
        <v/>
      </c>
    </row>
    <row r="78">
      <c r="B78">
        <f>""</f>
        <v/>
      </c>
      <c r="E78">
        <f>""</f>
        <v/>
      </c>
      <c r="F78">
        <f>""</f>
        <v/>
      </c>
      <c r="M78">
        <f>""</f>
        <v/>
      </c>
    </row>
    <row r="79">
      <c r="B79">
        <f>""</f>
        <v/>
      </c>
      <c r="E79">
        <f>""</f>
        <v/>
      </c>
      <c r="F79">
        <f>""</f>
        <v/>
      </c>
      <c r="M79">
        <f>""</f>
        <v/>
      </c>
    </row>
    <row r="80">
      <c r="B80">
        <f>""</f>
        <v/>
      </c>
      <c r="E80">
        <f>""</f>
        <v/>
      </c>
      <c r="F80">
        <f>""</f>
        <v/>
      </c>
      <c r="M80">
        <f>""</f>
        <v/>
      </c>
    </row>
    <row r="81">
      <c r="B81">
        <f>""</f>
        <v/>
      </c>
      <c r="E81">
        <f>""</f>
        <v/>
      </c>
      <c r="F81">
        <f>""</f>
        <v/>
      </c>
      <c r="M81">
        <f>""</f>
        <v/>
      </c>
    </row>
    <row r="82">
      <c r="B82">
        <f>""</f>
        <v/>
      </c>
      <c r="E82">
        <f>""</f>
        <v/>
      </c>
      <c r="F82">
        <f>""</f>
        <v/>
      </c>
      <c r="M82">
        <f>""</f>
        <v/>
      </c>
    </row>
    <row r="83">
      <c r="B83">
        <f>""</f>
        <v/>
      </c>
      <c r="E83">
        <f>""</f>
        <v/>
      </c>
      <c r="F83">
        <f>""</f>
        <v/>
      </c>
      <c r="M83">
        <f>""</f>
        <v/>
      </c>
    </row>
    <row r="84">
      <c r="B84">
        <f>""</f>
        <v/>
      </c>
      <c r="E84">
        <f>""</f>
        <v/>
      </c>
      <c r="F84">
        <f>""</f>
        <v/>
      </c>
      <c r="M84">
        <f>""</f>
        <v/>
      </c>
    </row>
    <row r="85">
      <c r="B85">
        <f>""</f>
        <v/>
      </c>
      <c r="E85">
        <f>""</f>
        <v/>
      </c>
      <c r="F85">
        <f>""</f>
        <v/>
      </c>
      <c r="M85">
        <f>""</f>
        <v/>
      </c>
    </row>
    <row r="86">
      <c r="B86">
        <f>""</f>
        <v/>
      </c>
      <c r="E86">
        <f>""</f>
        <v/>
      </c>
      <c r="F86">
        <f>""</f>
        <v/>
      </c>
      <c r="M86">
        <f>""</f>
        <v/>
      </c>
    </row>
    <row r="87">
      <c r="B87">
        <f>""</f>
        <v/>
      </c>
      <c r="E87">
        <f>""</f>
        <v/>
      </c>
      <c r="F87">
        <f>""</f>
        <v/>
      </c>
      <c r="M87">
        <f>""</f>
        <v/>
      </c>
    </row>
    <row r="88">
      <c r="B88">
        <f>""</f>
        <v/>
      </c>
      <c r="E88">
        <f>""</f>
        <v/>
      </c>
      <c r="F88">
        <f>""</f>
        <v/>
      </c>
      <c r="M88">
        <f>""</f>
        <v/>
      </c>
    </row>
    <row r="89">
      <c r="B89">
        <f>""</f>
        <v/>
      </c>
      <c r="E89">
        <f>""</f>
        <v/>
      </c>
      <c r="F89">
        <f>""</f>
        <v/>
      </c>
      <c r="M89">
        <f>""</f>
        <v/>
      </c>
    </row>
    <row r="90">
      <c r="B90">
        <f>""</f>
        <v/>
      </c>
      <c r="E90">
        <f>""</f>
        <v/>
      </c>
      <c r="F90">
        <f>""</f>
        <v/>
      </c>
      <c r="M90">
        <f>""</f>
        <v/>
      </c>
    </row>
    <row r="91">
      <c r="B91">
        <f>""</f>
        <v/>
      </c>
      <c r="E91">
        <f>""</f>
        <v/>
      </c>
      <c r="F91">
        <f>""</f>
        <v/>
      </c>
      <c r="M91">
        <f>""</f>
        <v/>
      </c>
    </row>
    <row r="92">
      <c r="B92">
        <f>""</f>
        <v/>
      </c>
      <c r="E92">
        <f>""</f>
        <v/>
      </c>
      <c r="F92">
        <f>""</f>
        <v/>
      </c>
      <c r="M92">
        <f>""</f>
        <v/>
      </c>
    </row>
    <row r="93">
      <c r="B93">
        <f>""</f>
        <v/>
      </c>
      <c r="E93">
        <f>""</f>
        <v/>
      </c>
      <c r="F93">
        <f>""</f>
        <v/>
      </c>
      <c r="M93">
        <f>""</f>
        <v/>
      </c>
    </row>
    <row r="94">
      <c r="B94">
        <f>""</f>
        <v/>
      </c>
      <c r="E94">
        <f>""</f>
        <v/>
      </c>
      <c r="F94">
        <f>""</f>
        <v/>
      </c>
      <c r="M94">
        <f>""</f>
        <v/>
      </c>
    </row>
    <row r="95">
      <c r="B95">
        <f>""</f>
        <v/>
      </c>
      <c r="E95">
        <f>""</f>
        <v/>
      </c>
      <c r="F95">
        <f>""</f>
        <v/>
      </c>
      <c r="M95">
        <f>""</f>
        <v/>
      </c>
    </row>
    <row r="96">
      <c r="B96">
        <f>""</f>
        <v/>
      </c>
      <c r="E96">
        <f>""</f>
        <v/>
      </c>
      <c r="F96">
        <f>""</f>
        <v/>
      </c>
      <c r="M96">
        <f>""</f>
        <v/>
      </c>
    </row>
    <row r="97">
      <c r="B97">
        <f>""</f>
        <v/>
      </c>
      <c r="E97">
        <f>""</f>
        <v/>
      </c>
      <c r="F97">
        <f>""</f>
        <v/>
      </c>
      <c r="M97">
        <f>""</f>
        <v/>
      </c>
    </row>
    <row r="98">
      <c r="B98">
        <f>""</f>
        <v/>
      </c>
      <c r="E98">
        <f>""</f>
        <v/>
      </c>
      <c r="F98">
        <f>""</f>
        <v/>
      </c>
      <c r="M98">
        <f>""</f>
        <v/>
      </c>
    </row>
    <row r="99">
      <c r="B99">
        <f>""</f>
        <v/>
      </c>
      <c r="E99">
        <f>""</f>
        <v/>
      </c>
      <c r="F99">
        <f>""</f>
        <v/>
      </c>
      <c r="M99">
        <f>""</f>
        <v/>
      </c>
    </row>
    <row r="100">
      <c r="B100">
        <f>""</f>
        <v/>
      </c>
      <c r="E100">
        <f>""</f>
        <v/>
      </c>
      <c r="F100">
        <f>""</f>
        <v/>
      </c>
      <c r="M100">
        <f>""</f>
        <v/>
      </c>
    </row>
    <row r="101">
      <c r="B101">
        <f>""</f>
        <v/>
      </c>
      <c r="E101">
        <f>""</f>
        <v/>
      </c>
      <c r="F101">
        <f>""</f>
        <v/>
      </c>
      <c r="M101">
        <f>""</f>
        <v/>
      </c>
    </row>
  </sheetData>
  <mergeCells count="1">
    <mergeCell ref="A1:H1"/>
  </mergeCells>
  <conditionalFormatting sqref="B13:H13">
    <cfRule type="expression" priority="1" dxfId="0">
      <formula>OR(ISNUMBER(SEARCH("incomplete",$B13)),ISNUMBER(SEARCH("overdue",$B13)))</formula>
    </cfRule>
    <cfRule type="expression" priority="2" dxfId="1">
      <formula>ISNUMBER(SEARCH("eligible",$B13))</formula>
    </cfRule>
    <cfRule type="expression" priority="3" dxfId="2">
      <formula>LEFT($B13,18)="No priority alerts"</formula>
    </cfRule>
  </conditionalFormatting>
  <conditionalFormatting sqref="M5:M10">
    <cfRule type="cellIs" priority="4" operator="greaterThan" dxfId="0">
      <formula>0</formula>
    </cfRule>
    <cfRule type="cellIs" priority="5" operator="equal" dxfId="2">
      <formula>0</formula>
    </cfRule>
  </conditionalFormatting>
  <dataValidations count="2">
    <dataValidation sqref="B4" showDropDown="0" showInputMessage="1" showErrorMessage="1" allowBlank="0" errorTitle="Invalid date" error="Enter a date between 01/01/2000 and 12/31/2100." promptTitle="As of Date" prompt="Change this date to review the tracker as of a different date." type="date" operator="between">
      <formula1>DATE(2000,1,1)</formula1>
      <formula2>DATE(2100,12,31)</formula2>
    </dataValidation>
    <dataValidation sqref="E4" showDropDown="0" showInputMessage="1" showErrorMessage="1" allowBlank="0" errorTitle="Invalid review window" error="Enter a whole number from 1 through 365." promptTitle="Review Window" prompt="Number of days before the retention end date that should be flagged." type="whole" operator="between">
      <formula1>1</formula1>
      <formula2>365</formula2>
    </dataValidation>
  </dataValidations>
  <pageMargins left="0.25" right="0.25" top="0.5" bottom="0.5" header="0.5" footer="0.5"/>
  <pageSetup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V251"/>
  <sheetViews>
    <sheetView showGridLines="0" workbookViewId="0">
      <pane ySplit="1" topLeftCell="A2" activePane="bottomLeft" state="frozen"/>
      <selection pane="bottomLeft" activeCell="A1" sqref="A1"/>
    </sheetView>
  </sheetViews>
  <sheetFormatPr baseColWidth="8" defaultRowHeight="15"/>
  <cols>
    <col width="15" customWidth="1" min="1" max="1"/>
    <col width="17" customWidth="1" min="2" max="2"/>
    <col width="28" customWidth="1" min="3" max="3"/>
    <col width="29" customWidth="1" min="4" max="4"/>
    <col width="21" customWidth="1" min="5" max="5"/>
    <col width="15" customWidth="1" min="6" max="6"/>
    <col width="33" customWidth="1" min="7" max="7"/>
    <col width="16" customWidth="1" min="8" max="8"/>
    <col width="16" customWidth="1" min="9" max="9"/>
    <col width="16" customWidth="1" min="10" max="10"/>
    <col width="17" customWidth="1" min="11" max="11"/>
    <col width="18" customWidth="1" min="12" max="12"/>
    <col width="13" customWidth="1" min="13" max="13"/>
    <col width="17" customWidth="1" min="14" max="14"/>
    <col width="25" customWidth="1" min="15" max="15"/>
    <col width="17" customWidth="1" min="16" max="16"/>
    <col width="27" customWidth="1" min="17" max="17"/>
    <col width="19" customWidth="1" min="18" max="18"/>
    <col width="30" customWidth="1" min="19" max="19"/>
    <col width="27" customWidth="1" min="20" max="20"/>
    <col width="17" customWidth="1" min="21" max="21"/>
    <col width="38" customWidth="1" min="22" max="22"/>
  </cols>
  <sheetData>
    <row r="1" ht="42" customHeight="1">
      <c r="A1" s="26" t="inlineStr">
        <is>
          <t>Record ID</t>
        </is>
      </c>
      <c r="B1" s="26" t="inlineStr">
        <is>
          <t>Learner Reference</t>
        </is>
      </c>
      <c r="C1" s="26" t="inlineStr">
        <is>
          <t>Record Type</t>
        </is>
      </c>
      <c r="D1" s="26" t="inlineStr">
        <is>
          <t>Program or Department</t>
        </is>
      </c>
      <c r="E1" s="26" t="inlineStr">
        <is>
          <t>Custodian</t>
        </is>
      </c>
      <c r="F1" s="26" t="inlineStr">
        <is>
          <t>Storage Format</t>
        </is>
      </c>
      <c r="G1" s="26" t="inlineStr">
        <is>
          <t>Storage Location</t>
        </is>
      </c>
      <c r="H1" s="26" t="inlineStr">
        <is>
          <t>Record Start Date</t>
        </is>
      </c>
      <c r="I1" s="26" t="inlineStr">
        <is>
          <t>Record End Date</t>
        </is>
      </c>
      <c r="J1" s="26" t="inlineStr">
        <is>
          <t>Trigger Date</t>
        </is>
      </c>
      <c r="K1" s="26" t="inlineStr">
        <is>
          <t>Retention Months</t>
        </is>
      </c>
      <c r="L1" s="26" t="inlineStr">
        <is>
          <t>Retention End Date</t>
        </is>
      </c>
      <c r="M1" s="26" t="inlineStr">
        <is>
          <t>Hold Status</t>
        </is>
      </c>
      <c r="N1" s="26" t="inlineStr">
        <is>
          <t>Hold Review Date</t>
        </is>
      </c>
      <c r="O1" s="26" t="inlineStr">
        <is>
          <t>Disposition Status</t>
        </is>
      </c>
      <c r="P1" s="26" t="inlineStr">
        <is>
          <t>Disposition Date</t>
        </is>
      </c>
      <c r="Q1" s="26" t="inlineStr">
        <is>
          <t>Disposition Method</t>
        </is>
      </c>
      <c r="R1" s="26" t="inlineStr">
        <is>
          <t>Rule Match</t>
        </is>
      </c>
      <c r="S1" s="26" t="inlineStr">
        <is>
          <t>Data Quality Alert</t>
        </is>
      </c>
      <c r="T1" s="26" t="inlineStr">
        <is>
          <t>Tracking Status</t>
        </is>
      </c>
      <c r="U1" s="26" t="inlineStr">
        <is>
          <t>Next Action Date</t>
        </is>
      </c>
      <c r="V1" s="26" t="inlineStr">
        <is>
          <t>Notes</t>
        </is>
      </c>
    </row>
    <row r="2" ht="34" customHeight="1">
      <c r="A2" s="27" t="inlineStr">
        <is>
          <t>SRR-0001</t>
        </is>
      </c>
      <c r="B2" s="27" t="inlineStr">
        <is>
          <t>LRN-1042</t>
        </is>
      </c>
      <c r="C2" s="27" t="inlineStr">
        <is>
          <t>Application Materials</t>
        </is>
      </c>
      <c r="D2" s="27" t="inlineStr">
        <is>
          <t>Northstar Career Program</t>
        </is>
      </c>
      <c r="E2" s="27" t="inlineStr">
        <is>
          <t>Avery Brooks</t>
        </is>
      </c>
      <c r="F2" s="27" t="inlineStr">
        <is>
          <t>Electronic</t>
        </is>
      </c>
      <c r="G2" s="27" t="inlineStr">
        <is>
          <t>Admissions archive / 2023 cohort</t>
        </is>
      </c>
      <c r="H2" s="39" t="n">
        <v>44958</v>
      </c>
      <c r="I2" s="39" t="n">
        <v>45061</v>
      </c>
      <c r="J2" s="39" t="n">
        <v>45061</v>
      </c>
      <c r="K2" s="29">
        <f>IF([@[Record ID]]="","",IFERROR(INDEX(tblRules[Retention Months],MATCH([@[Record Type]],tblRules[Record Type],0)),""))</f>
        <v/>
      </c>
      <c r="L2" s="40">
        <f>IF([@[Record ID]]="","",IF(OR([@[Trigger Date]]="",[@[Retention Months]]=""),"",EOMONTH(EDATE([@[Trigger Date]],[@[Retention Months]]),0)))</f>
        <v/>
      </c>
      <c r="M2" s="27" t="inlineStr">
        <is>
          <t>No</t>
        </is>
      </c>
      <c r="N2" s="39" t="n"/>
      <c r="O2" s="27" t="inlineStr">
        <is>
          <t>Active</t>
        </is>
      </c>
      <c r="P2" s="39" t="n"/>
      <c r="Q2" s="27" t="inlineStr">
        <is>
          <t>Not Applicable</t>
        </is>
      </c>
      <c r="R2" s="31">
        <f>IF([@[Record ID]]="","",IF([@[Record Type]]="","Record Type Missing",IFERROR(IF(INDEX(tblRules[Rule Status],MATCH([@[Record Type]],tblRules[Record Type],0))="Active","Rule Active","Rule Inactive"),"Rule Not Found")))</f>
        <v/>
      </c>
      <c r="S2"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 s="40">
        <f>IF([@[Record ID]]="","",IF([@[Data Quality Alert]]&lt;&gt;"OK","",IF(OR([@[Disposition Status]]="Destroyed",[@[Disposition Status]]="Transferred to Archive"),"",IF([@[Hold Status]]="Yes",[@[Hold Review Date]],[@[Retention End Date]]))))</f>
        <v/>
      </c>
      <c r="V2" s="27" t="inlineStr">
        <is>
          <t>Fictional sample record group</t>
        </is>
      </c>
    </row>
    <row r="3" ht="34" customHeight="1">
      <c r="A3" s="27" t="inlineStr">
        <is>
          <t>SRR-0002</t>
        </is>
      </c>
      <c r="B3" s="27" t="inlineStr">
        <is>
          <t>LRN-1187</t>
        </is>
      </c>
      <c r="C3" s="27" t="inlineStr">
        <is>
          <t>Enrollment Records</t>
        </is>
      </c>
      <c r="D3" s="27" t="inlineStr">
        <is>
          <t>Harbor Skills Center</t>
        </is>
      </c>
      <c r="E3" s="27" t="inlineStr">
        <is>
          <t>Jordan Lee</t>
        </is>
      </c>
      <c r="F3" s="27" t="inlineStr">
        <is>
          <t>Mixed</t>
        </is>
      </c>
      <c r="G3" s="27" t="inlineStr">
        <is>
          <t>Registrar room B / cabinet 4</t>
        </is>
      </c>
      <c r="H3" s="39" t="n">
        <v>44063</v>
      </c>
      <c r="I3" s="39" t="n">
        <v>44701</v>
      </c>
      <c r="J3" s="39" t="n">
        <v>44701</v>
      </c>
      <c r="K3" s="29">
        <f>IF([@[Record ID]]="","",IFERROR(INDEX(tblRules[Retention Months],MATCH([@[Record Type]],tblRules[Record Type],0)),""))</f>
        <v/>
      </c>
      <c r="L3" s="40">
        <f>IF([@[Record ID]]="","",IF(OR([@[Trigger Date]]="",[@[Retention Months]]=""),"",EOMONTH(EDATE([@[Trigger Date]],[@[Retention Months]]),0)))</f>
        <v/>
      </c>
      <c r="M3" s="27" t="inlineStr">
        <is>
          <t>No</t>
        </is>
      </c>
      <c r="N3" s="39" t="n"/>
      <c r="O3" s="27" t="inlineStr">
        <is>
          <t>Active</t>
        </is>
      </c>
      <c r="P3" s="39" t="n"/>
      <c r="Q3" s="27" t="inlineStr">
        <is>
          <t>Not Applicable</t>
        </is>
      </c>
      <c r="R3" s="31">
        <f>IF([@[Record ID]]="","",IF([@[Record Type]]="","Record Type Missing",IFERROR(IF(INDEX(tblRules[Rule Status],MATCH([@[Record Type]],tblRules[Record Type],0))="Active","Rule Active","Rule Inactive"),"Rule Not Found")))</f>
        <v/>
      </c>
      <c r="S3"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3"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3" s="40">
        <f>IF([@[Record ID]]="","",IF([@[Data Quality Alert]]&lt;&gt;"OK","",IF(OR([@[Disposition Status]]="Destroyed",[@[Disposition Status]]="Transferred to Archive"),"",IF([@[Hold Status]]="Yes",[@[Hold Review Date]],[@[Retention End Date]]))))</f>
        <v/>
      </c>
      <c r="V3" s="27" t="inlineStr">
        <is>
          <t>Fictional mixed-format file</t>
        </is>
      </c>
    </row>
    <row r="4" ht="34" customHeight="1">
      <c r="A4" s="27" t="inlineStr">
        <is>
          <t>SRR-0003</t>
        </is>
      </c>
      <c r="B4" s="27" t="inlineStr">
        <is>
          <t>LRN-1264</t>
        </is>
      </c>
      <c r="C4" s="27" t="inlineStr">
        <is>
          <t>Attendance Records</t>
        </is>
      </c>
      <c r="D4" s="27" t="inlineStr">
        <is>
          <t>Pine Ridge Training Institute</t>
        </is>
      </c>
      <c r="E4" s="27" t="inlineStr">
        <is>
          <t>Morgan Ellis</t>
        </is>
      </c>
      <c r="F4" s="27" t="inlineStr">
        <is>
          <t>Electronic</t>
        </is>
      </c>
      <c r="G4" s="27" t="inlineStr">
        <is>
          <t>Attendance archive / spring 2023</t>
        </is>
      </c>
      <c r="H4" s="39" t="n">
        <v>44936</v>
      </c>
      <c r="I4" s="39" t="n">
        <v>45071</v>
      </c>
      <c r="J4" s="39" t="n">
        <v>45071</v>
      </c>
      <c r="K4" s="29">
        <f>IF([@[Record ID]]="","",IFERROR(INDEX(tblRules[Retention Months],MATCH([@[Record Type]],tblRules[Record Type],0)),""))</f>
        <v/>
      </c>
      <c r="L4" s="40">
        <f>IF([@[Record ID]]="","",IF(OR([@[Trigger Date]]="",[@[Retention Months]]=""),"",EOMONTH(EDATE([@[Trigger Date]],[@[Retention Months]]),0)))</f>
        <v/>
      </c>
      <c r="M4" s="27" t="inlineStr">
        <is>
          <t>No</t>
        </is>
      </c>
      <c r="N4" s="39" t="n"/>
      <c r="O4" s="27" t="inlineStr">
        <is>
          <t>Active</t>
        </is>
      </c>
      <c r="P4" s="39" t="n"/>
      <c r="Q4" s="27" t="inlineStr">
        <is>
          <t>Not Applicable</t>
        </is>
      </c>
      <c r="R4" s="31">
        <f>IF([@[Record ID]]="","",IF([@[Record Type]]="","Record Type Missing",IFERROR(IF(INDEX(tblRules[Rule Status],MATCH([@[Record Type]],tblRules[Record Type],0))="Active","Rule Active","Rule Inactive"),"Rule Not Found")))</f>
        <v/>
      </c>
      <c r="S4"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4"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4" s="40">
        <f>IF([@[Record ID]]="","",IF([@[Data Quality Alert]]&lt;&gt;"OK","",IF(OR([@[Disposition Status]]="Destroyed",[@[Disposition Status]]="Transferred to Archive"),"",IF([@[Hold Status]]="Yes",[@[Hold Review Date]],[@[Retention End Date]]))))</f>
        <v/>
      </c>
      <c r="V4" s="27" t="inlineStr">
        <is>
          <t>Scheduled for routine review</t>
        </is>
      </c>
    </row>
    <row r="5" ht="34" customHeight="1">
      <c r="A5" s="27" t="inlineStr">
        <is>
          <t>SRR-0004</t>
        </is>
      </c>
      <c r="B5" s="27" t="n"/>
      <c r="C5" s="27" t="inlineStr">
        <is>
          <t>Completion Records</t>
        </is>
      </c>
      <c r="D5" s="27" t="inlineStr">
        <is>
          <t>Lakeside Technical Academy</t>
        </is>
      </c>
      <c r="E5" s="27" t="inlineStr">
        <is>
          <t>Riley Chen</t>
        </is>
      </c>
      <c r="F5" s="27" t="inlineStr">
        <is>
          <t>Paper</t>
        </is>
      </c>
      <c r="G5" s="27" t="inlineStr">
        <is>
          <t>Records room A / shelf 12</t>
        </is>
      </c>
      <c r="H5" s="39" t="n">
        <v>43344</v>
      </c>
      <c r="I5" s="39" t="n">
        <v>43630</v>
      </c>
      <c r="J5" s="39" t="n">
        <v>43630</v>
      </c>
      <c r="K5" s="29">
        <f>IF([@[Record ID]]="","",IFERROR(INDEX(tblRules[Retention Months],MATCH([@[Record Type]],tblRules[Record Type],0)),""))</f>
        <v/>
      </c>
      <c r="L5" s="40">
        <f>IF([@[Record ID]]="","",IF(OR([@[Trigger Date]]="",[@[Retention Months]]=""),"",EOMONTH(EDATE([@[Trigger Date]],[@[Retention Months]]),0)))</f>
        <v/>
      </c>
      <c r="M5" s="27" t="inlineStr">
        <is>
          <t>No</t>
        </is>
      </c>
      <c r="N5" s="39" t="n"/>
      <c r="O5" s="27" t="inlineStr">
        <is>
          <t>Transferred to Archive</t>
        </is>
      </c>
      <c r="P5" s="39" t="n">
        <v>46211</v>
      </c>
      <c r="Q5" s="27" t="inlineStr">
        <is>
          <t>Archive Transfer</t>
        </is>
      </c>
      <c r="R5" s="31">
        <f>IF([@[Record ID]]="","",IF([@[Record Type]]="","Record Type Missing",IFERROR(IF(INDEX(tblRules[Rule Status],MATCH([@[Record Type]],tblRules[Record Type],0))="Active","Rule Active","Rule Inactive"),"Rule Not Found")))</f>
        <v/>
      </c>
      <c r="S5"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5"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5" s="40">
        <f>IF([@[Record ID]]="","",IF([@[Data Quality Alert]]&lt;&gt;"OK","",IF(OR([@[Disposition Status]]="Destroyed",[@[Disposition Status]]="Transferred to Archive"),"",IF([@[Hold Status]]="Yes",[@[Hold Review Date]],[@[Retention End Date]]))))</f>
        <v/>
      </c>
      <c r="V5" s="27" t="inlineStr">
        <is>
          <t>Archived as a completed record group</t>
        </is>
      </c>
    </row>
    <row r="6" ht="34" customHeight="1">
      <c r="A6" s="27" t="inlineStr">
        <is>
          <t>SRR-0005</t>
        </is>
      </c>
      <c r="B6" s="27" t="inlineStr">
        <is>
          <t>LRN-1395</t>
        </is>
      </c>
      <c r="C6" s="27" t="inlineStr">
        <is>
          <t>Assessment Records</t>
        </is>
      </c>
      <c r="D6" s="27" t="inlineStr">
        <is>
          <t>Summit Learning Workshop</t>
        </is>
      </c>
      <c r="E6" s="27" t="inlineStr">
        <is>
          <t>Casey Rivera</t>
        </is>
      </c>
      <c r="F6" s="27" t="inlineStr">
        <is>
          <t>Electronic</t>
        </is>
      </c>
      <c r="G6" s="27" t="inlineStr">
        <is>
          <t>Assessment repository / 2024</t>
        </is>
      </c>
      <c r="H6" s="39" t="n">
        <v>45299</v>
      </c>
      <c r="I6" s="39" t="n">
        <v>45369</v>
      </c>
      <c r="J6" s="39" t="n">
        <v>45369</v>
      </c>
      <c r="K6" s="29">
        <f>IF([@[Record ID]]="","",IFERROR(INDEX(tblRules[Retention Months],MATCH([@[Record Type]],tblRules[Record Type],0)),""))</f>
        <v/>
      </c>
      <c r="L6" s="40">
        <f>IF([@[Record ID]]="","",IF(OR([@[Trigger Date]]="",[@[Retention Months]]=""),"",EOMONTH(EDATE([@[Trigger Date]],[@[Retention Months]]),0)))</f>
        <v/>
      </c>
      <c r="M6" s="27" t="inlineStr">
        <is>
          <t>Yes</t>
        </is>
      </c>
      <c r="N6" s="39" t="n">
        <v>46249</v>
      </c>
      <c r="O6" s="27" t="inlineStr">
        <is>
          <t>Active</t>
        </is>
      </c>
      <c r="P6" s="39" t="n"/>
      <c r="Q6" s="27" t="inlineStr">
        <is>
          <t>Not Applicable</t>
        </is>
      </c>
      <c r="R6" s="31">
        <f>IF([@[Record ID]]="","",IF([@[Record Type]]="","Record Type Missing",IFERROR(IF(INDEX(tblRules[Rule Status],MATCH([@[Record Type]],tblRules[Record Type],0))="Active","Rule Active","Rule Inactive"),"Rule Not Found")))</f>
        <v/>
      </c>
      <c r="S6"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6"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6" s="40">
        <f>IF([@[Record ID]]="","",IF([@[Data Quality Alert]]&lt;&gt;"OK","",IF(OR([@[Disposition Status]]="Destroyed",[@[Disposition Status]]="Transferred to Archive"),"",IF([@[Hold Status]]="Yes",[@[Hold Review Date]],[@[Retention End Date]]))))</f>
        <v/>
      </c>
      <c r="V6" s="27" t="inlineStr">
        <is>
          <t>Hold review date is intentionally overdue</t>
        </is>
      </c>
    </row>
    <row r="7" ht="34" customHeight="1">
      <c r="A7" s="27" t="inlineStr">
        <is>
          <t>SRR-0006</t>
        </is>
      </c>
      <c r="B7" s="27" t="inlineStr">
        <is>
          <t>LRN-1451</t>
        </is>
      </c>
      <c r="C7" s="27" t="inlineStr">
        <is>
          <t>Advising Notes</t>
        </is>
      </c>
      <c r="D7" s="27" t="inlineStr">
        <is>
          <t>Cedar Valley Training Hub</t>
        </is>
      </c>
      <c r="E7" s="27" t="inlineStr">
        <is>
          <t>Taylor Monroe</t>
        </is>
      </c>
      <c r="F7" s="27" t="inlineStr">
        <is>
          <t>Electronic</t>
        </is>
      </c>
      <c r="G7" s="27" t="inlineStr">
        <is>
          <t>Advising archive / closed files</t>
        </is>
      </c>
      <c r="H7" s="39" t="n">
        <v>44296</v>
      </c>
      <c r="I7" s="39" t="n">
        <v>44480</v>
      </c>
      <c r="J7" s="39" t="n">
        <v>44480</v>
      </c>
      <c r="K7" s="29">
        <f>IF([@[Record ID]]="","",IFERROR(INDEX(tblRules[Retention Months],MATCH([@[Record Type]],tblRules[Record Type],0)),""))</f>
        <v/>
      </c>
      <c r="L7" s="40">
        <f>IF([@[Record ID]]="","",IF(OR([@[Trigger Date]]="",[@[Retention Months]]=""),"",EOMONTH(EDATE([@[Trigger Date]],[@[Retention Months]]),0)))</f>
        <v/>
      </c>
      <c r="M7" s="27" t="inlineStr">
        <is>
          <t>No</t>
        </is>
      </c>
      <c r="N7" s="39" t="n"/>
      <c r="O7" s="27" t="inlineStr">
        <is>
          <t>Active</t>
        </is>
      </c>
      <c r="P7" s="39" t="n"/>
      <c r="Q7" s="27" t="inlineStr">
        <is>
          <t>Not Applicable</t>
        </is>
      </c>
      <c r="R7" s="31">
        <f>IF([@[Record ID]]="","",IF([@[Record Type]]="","Record Type Missing",IFERROR(IF(INDEX(tblRules[Rule Status],MATCH([@[Record Type]],tblRules[Record Type],0))="Active","Rule Active","Rule Inactive"),"Rule Not Found")))</f>
        <v/>
      </c>
      <c r="S7"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7"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7" s="40">
        <f>IF([@[Record ID]]="","",IF([@[Data Quality Alert]]&lt;&gt;"OK","",IF(OR([@[Disposition Status]]="Destroyed",[@[Disposition Status]]="Transferred to Archive"),"",IF([@[Hold Status]]="Yes",[@[Hold Review Date]],[@[Retention End Date]]))))</f>
        <v/>
      </c>
      <c r="V7" s="27" t="inlineStr">
        <is>
          <t>Fictional closed advising file</t>
        </is>
      </c>
    </row>
    <row r="8" ht="34" customHeight="1">
      <c r="A8" s="27" t="inlineStr">
        <is>
          <t>SRR-0007</t>
        </is>
      </c>
      <c r="B8" s="27" t="inlineStr">
        <is>
          <t>LRN-1520</t>
        </is>
      </c>
      <c r="C8" s="27" t="inlineStr">
        <is>
          <t>Financial Aid Support Files</t>
        </is>
      </c>
      <c r="D8" s="27" t="inlineStr">
        <is>
          <t>Bluebird Workforce Center</t>
        </is>
      </c>
      <c r="E8" s="27" t="inlineStr">
        <is>
          <t>Quinn Parker</t>
        </is>
      </c>
      <c r="F8" s="27" t="inlineStr">
        <is>
          <t>Mixed</t>
        </is>
      </c>
      <c r="G8" s="27" t="inlineStr">
        <is>
          <t>Finance records room / box 22</t>
        </is>
      </c>
      <c r="H8" s="39" t="n">
        <v>43647</v>
      </c>
      <c r="I8" s="39" t="n">
        <v>44012</v>
      </c>
      <c r="J8" s="39" t="n">
        <v>44012</v>
      </c>
      <c r="K8" s="29">
        <f>IF([@[Record ID]]="","",IFERROR(INDEX(tblRules[Retention Months],MATCH([@[Record Type]],tblRules[Record Type],0)),""))</f>
        <v/>
      </c>
      <c r="L8" s="40">
        <f>IF([@[Record ID]]="","",IF(OR([@[Trigger Date]]="",[@[Retention Months]]=""),"",EOMONTH(EDATE([@[Trigger Date]],[@[Retention Months]]),0)))</f>
        <v/>
      </c>
      <c r="M8" s="27" t="inlineStr">
        <is>
          <t>Yes</t>
        </is>
      </c>
      <c r="N8" s="39" t="n">
        <v>46371</v>
      </c>
      <c r="O8" s="27" t="inlineStr">
        <is>
          <t>Active</t>
        </is>
      </c>
      <c r="P8" s="39" t="n"/>
      <c r="Q8" s="27" t="inlineStr">
        <is>
          <t>Not Applicable</t>
        </is>
      </c>
      <c r="R8" s="31">
        <f>IF([@[Record ID]]="","",IF([@[Record Type]]="","Record Type Missing",IFERROR(IF(INDEX(tblRules[Rule Status],MATCH([@[Record Type]],tblRules[Record Type],0))="Active","Rule Active","Rule Inactive"),"Rule Not Found")))</f>
        <v/>
      </c>
      <c r="S8"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8"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8" s="40">
        <f>IF([@[Record ID]]="","",IF([@[Data Quality Alert]]&lt;&gt;"OK","",IF(OR([@[Disposition Status]]="Destroyed",[@[Disposition Status]]="Transferred to Archive"),"",IF([@[Hold Status]]="Yes",[@[Hold Review Date]],[@[Retention End Date]]))))</f>
        <v/>
      </c>
      <c r="V8" s="27" t="inlineStr">
        <is>
          <t>Administrative hold sample</t>
        </is>
      </c>
    </row>
    <row r="9" ht="34" customHeight="1">
      <c r="A9" s="27" t="inlineStr">
        <is>
          <t>SRR-0008</t>
        </is>
      </c>
      <c r="B9" s="27" t="inlineStr">
        <is>
          <t>LRN-1608</t>
        </is>
      </c>
      <c r="C9" s="27" t="inlineStr">
        <is>
          <t>Learning Platform Activity</t>
        </is>
      </c>
      <c r="D9" s="27" t="inlineStr">
        <is>
          <t>Red Maple Online Academy</t>
        </is>
      </c>
      <c r="E9" s="27" t="inlineStr">
        <is>
          <t>Cameron Wells</t>
        </is>
      </c>
      <c r="F9" s="27" t="inlineStr">
        <is>
          <t>Electronic</t>
        </is>
      </c>
      <c r="G9" s="27" t="inlineStr">
        <is>
          <t>Platform export / 2025 archive</t>
        </is>
      </c>
      <c r="H9" s="39" t="n">
        <v>45662</v>
      </c>
      <c r="I9" s="39" t="n">
        <v>45891</v>
      </c>
      <c r="J9" s="39" t="n">
        <v>45891</v>
      </c>
      <c r="K9" s="29">
        <f>IF([@[Record ID]]="","",IFERROR(INDEX(tblRules[Retention Months],MATCH([@[Record Type]],tblRules[Record Type],0)),""))</f>
        <v/>
      </c>
      <c r="L9" s="40">
        <f>IF([@[Record ID]]="","",IF(OR([@[Trigger Date]]="",[@[Retention Months]]=""),"",EOMONTH(EDATE([@[Trigger Date]],[@[Retention Months]]),0)))</f>
        <v/>
      </c>
      <c r="M9" s="27" t="inlineStr">
        <is>
          <t>No</t>
        </is>
      </c>
      <c r="N9" s="39" t="n"/>
      <c r="O9" s="27" t="inlineStr">
        <is>
          <t>Active</t>
        </is>
      </c>
      <c r="P9" s="39" t="n"/>
      <c r="Q9" s="27" t="inlineStr">
        <is>
          <t>Not Applicable</t>
        </is>
      </c>
      <c r="R9" s="31">
        <f>IF([@[Record ID]]="","",IF([@[Record Type]]="","Record Type Missing",IFERROR(IF(INDEX(tblRules[Rule Status],MATCH([@[Record Type]],tblRules[Record Type],0))="Active","Rule Active","Rule Inactive"),"Rule Not Found")))</f>
        <v/>
      </c>
      <c r="S9"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9"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9" s="40">
        <f>IF([@[Record ID]]="","",IF([@[Data Quality Alert]]&lt;&gt;"OK","",IF(OR([@[Disposition Status]]="Destroyed",[@[Disposition Status]]="Transferred to Archive"),"",IF([@[Hold Status]]="Yes",[@[Hold Review Date]],[@[Retention End Date]]))))</f>
        <v/>
      </c>
      <c r="V9" s="27" t="inlineStr">
        <is>
          <t>Fictional activity export</t>
        </is>
      </c>
    </row>
    <row r="10" ht="34" customHeight="1">
      <c r="A10" s="27" t="inlineStr">
        <is>
          <t>SRR-0009</t>
        </is>
      </c>
      <c r="B10" s="27" t="inlineStr">
        <is>
          <t>LRN-1712</t>
        </is>
      </c>
      <c r="C10" s="27" t="inlineStr">
        <is>
          <t>Attendance Records</t>
        </is>
      </c>
      <c r="D10" s="27" t="inlineStr">
        <is>
          <t>Horizon Skills Collaborative</t>
        </is>
      </c>
      <c r="E10" s="27" t="inlineStr">
        <is>
          <t>Drew Bennett</t>
        </is>
      </c>
      <c r="F10" s="27" t="inlineStr">
        <is>
          <t>Paper</t>
        </is>
      </c>
      <c r="G10" s="27" t="inlineStr">
        <is>
          <t>Program office / locked cabinet 2</t>
        </is>
      </c>
      <c r="H10" s="39" t="n">
        <v>44809</v>
      </c>
      <c r="I10" s="39" t="n">
        <v>44911</v>
      </c>
      <c r="J10" s="39" t="n">
        <v>44911</v>
      </c>
      <c r="K10" s="29">
        <f>IF([@[Record ID]]="","",IFERROR(INDEX(tblRules[Retention Months],MATCH([@[Record Type]],tblRules[Record Type],0)),""))</f>
        <v/>
      </c>
      <c r="L10" s="40">
        <f>IF([@[Record ID]]="","",IF(OR([@[Trigger Date]]="",[@[Retention Months]]=""),"",EOMONTH(EDATE([@[Trigger Date]],[@[Retention Months]]),0)))</f>
        <v/>
      </c>
      <c r="M10" s="27" t="inlineStr">
        <is>
          <t>No</t>
        </is>
      </c>
      <c r="N10" s="39" t="n"/>
      <c r="O10" s="27" t="inlineStr">
        <is>
          <t>Destroyed</t>
        </is>
      </c>
      <c r="P10" s="39" t="n">
        <v>46052</v>
      </c>
      <c r="Q10" s="27" t="inlineStr">
        <is>
          <t>Shredding</t>
        </is>
      </c>
      <c r="R10" s="31">
        <f>IF([@[Record ID]]="","",IF([@[Record Type]]="","Record Type Missing",IFERROR(IF(INDEX(tblRules[Rule Status],MATCH([@[Record Type]],tblRules[Record Type],0))="Active","Rule Active","Rule Inactive"),"Rule Not Found")))</f>
        <v/>
      </c>
      <c r="S10"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0"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0" s="40">
        <f>IF([@[Record ID]]="","",IF([@[Data Quality Alert]]&lt;&gt;"OK","",IF(OR([@[Disposition Status]]="Destroyed",[@[Disposition Status]]="Transferred to Archive"),"",IF([@[Hold Status]]="Yes",[@[Hold Review Date]],[@[Retention End Date]]))))</f>
        <v/>
      </c>
      <c r="V10" s="27" t="inlineStr">
        <is>
          <t>Fictional completed disposition</t>
        </is>
      </c>
    </row>
    <row r="11" ht="34" customHeight="1">
      <c r="A11" s="27" t="inlineStr">
        <is>
          <t>SRR-0010</t>
        </is>
      </c>
      <c r="B11" s="27" t="inlineStr">
        <is>
          <t>LRN-1803</t>
        </is>
      </c>
      <c r="C11" s="27" t="inlineStr">
        <is>
          <t>Enrollment Records</t>
        </is>
      </c>
      <c r="D11" s="27" t="inlineStr">
        <is>
          <t>Willow Creek Learning Center</t>
        </is>
      </c>
      <c r="E11" s="27" t="inlineStr">
        <is>
          <t>Skyler James</t>
        </is>
      </c>
      <c r="F11" s="27" t="inlineStr">
        <is>
          <t>Electronic</t>
        </is>
      </c>
      <c r="G11" s="27" t="inlineStr">
        <is>
          <t>Registrar archive / 2026 cohort</t>
        </is>
      </c>
      <c r="H11" s="39" t="n">
        <v>46034</v>
      </c>
      <c r="I11" s="39" t="n">
        <v>46171</v>
      </c>
      <c r="J11" s="39" t="n"/>
      <c r="K11" s="29">
        <f>IF([@[Record ID]]="","",IFERROR(INDEX(tblRules[Retention Months],MATCH([@[Record Type]],tblRules[Record Type],0)),""))</f>
        <v/>
      </c>
      <c r="L11" s="40">
        <f>IF([@[Record ID]]="","",IF(OR([@[Trigger Date]]="",[@[Retention Months]]=""),"",EOMONTH(EDATE([@[Trigger Date]],[@[Retention Months]]),0)))</f>
        <v/>
      </c>
      <c r="M11" s="27" t="inlineStr">
        <is>
          <t>No</t>
        </is>
      </c>
      <c r="N11" s="39" t="n"/>
      <c r="O11" s="27" t="inlineStr">
        <is>
          <t>Active</t>
        </is>
      </c>
      <c r="P11" s="39" t="n"/>
      <c r="Q11" s="27" t="inlineStr">
        <is>
          <t>Not Applicable</t>
        </is>
      </c>
      <c r="R11" s="31">
        <f>IF([@[Record ID]]="","",IF([@[Record Type]]="","Record Type Missing",IFERROR(IF(INDEX(tblRules[Rule Status],MATCH([@[Record Type]],tblRules[Record Type],0))="Active","Rule Active","Rule Inactive"),"Rule Not Found")))</f>
        <v/>
      </c>
      <c r="S11"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1"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1" s="40">
        <f>IF([@[Record ID]]="","",IF([@[Data Quality Alert]]&lt;&gt;"OK","",IF(OR([@[Disposition Status]]="Destroyed",[@[Disposition Status]]="Transferred to Archive"),"",IF([@[Hold Status]]="Yes",[@[Hold Review Date]],[@[Retention End Date]]))))</f>
        <v/>
      </c>
      <c r="V11" s="27" t="inlineStr">
        <is>
          <t>Trigger date intentionally missing for review check</t>
        </is>
      </c>
    </row>
    <row r="12" ht="34" customHeight="1">
      <c r="A12" s="27" t="n"/>
      <c r="B12" s="27" t="n"/>
      <c r="C12" s="27" t="n"/>
      <c r="D12" s="27" t="n"/>
      <c r="E12" s="27" t="n"/>
      <c r="F12" s="27" t="n"/>
      <c r="G12" s="27" t="n"/>
      <c r="H12" s="39" t="n"/>
      <c r="I12" s="39" t="n"/>
      <c r="J12" s="39" t="n"/>
      <c r="K12" s="29">
        <f>IF([@[Record ID]]="","",IFERROR(INDEX(tblRules[Retention Months],MATCH([@[Record Type]],tblRules[Record Type],0)),""))</f>
        <v/>
      </c>
      <c r="L12" s="40">
        <f>IF([@[Record ID]]="","",IF(OR([@[Trigger Date]]="",[@[Retention Months]]=""),"",EOMONTH(EDATE([@[Trigger Date]],[@[Retention Months]]),0)))</f>
        <v/>
      </c>
      <c r="M12" s="27" t="n"/>
      <c r="N12" s="39" t="n"/>
      <c r="O12" s="27" t="n"/>
      <c r="P12" s="39" t="n"/>
      <c r="Q12" s="27" t="n"/>
      <c r="R12" s="31">
        <f>IF([@[Record ID]]="","",IF([@[Record Type]]="","Record Type Missing",IFERROR(IF(INDEX(tblRules[Rule Status],MATCH([@[Record Type]],tblRules[Record Type],0))="Active","Rule Active","Rule Inactive"),"Rule Not Found")))</f>
        <v/>
      </c>
      <c r="S12"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2"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2" s="40">
        <f>IF([@[Record ID]]="","",IF([@[Data Quality Alert]]&lt;&gt;"OK","",IF(OR([@[Disposition Status]]="Destroyed",[@[Disposition Status]]="Transferred to Archive"),"",IF([@[Hold Status]]="Yes",[@[Hold Review Date]],[@[Retention End Date]]))))</f>
        <v/>
      </c>
      <c r="V12" s="27" t="n"/>
    </row>
    <row r="13" ht="34" customHeight="1">
      <c r="A13" s="27" t="n"/>
      <c r="B13" s="27" t="n"/>
      <c r="C13" s="27" t="n"/>
      <c r="D13" s="27" t="n"/>
      <c r="E13" s="27" t="n"/>
      <c r="F13" s="27" t="n"/>
      <c r="G13" s="27" t="n"/>
      <c r="H13" s="39" t="n"/>
      <c r="I13" s="39" t="n"/>
      <c r="J13" s="39" t="n"/>
      <c r="K13" s="29">
        <f>IF([@[Record ID]]="","",IFERROR(INDEX(tblRules[Retention Months],MATCH([@[Record Type]],tblRules[Record Type],0)),""))</f>
        <v/>
      </c>
      <c r="L13" s="40">
        <f>IF([@[Record ID]]="","",IF(OR([@[Trigger Date]]="",[@[Retention Months]]=""),"",EOMONTH(EDATE([@[Trigger Date]],[@[Retention Months]]),0)))</f>
        <v/>
      </c>
      <c r="M13" s="27" t="n"/>
      <c r="N13" s="39" t="n"/>
      <c r="O13" s="27" t="n"/>
      <c r="P13" s="39" t="n"/>
      <c r="Q13" s="27" t="n"/>
      <c r="R13" s="31">
        <f>IF([@[Record ID]]="","",IF([@[Record Type]]="","Record Type Missing",IFERROR(IF(INDEX(tblRules[Rule Status],MATCH([@[Record Type]],tblRules[Record Type],0))="Active","Rule Active","Rule Inactive"),"Rule Not Found")))</f>
        <v/>
      </c>
      <c r="S13"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3"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3" s="40">
        <f>IF([@[Record ID]]="","",IF([@[Data Quality Alert]]&lt;&gt;"OK","",IF(OR([@[Disposition Status]]="Destroyed",[@[Disposition Status]]="Transferred to Archive"),"",IF([@[Hold Status]]="Yes",[@[Hold Review Date]],[@[Retention End Date]]))))</f>
        <v/>
      </c>
      <c r="V13" s="27" t="n"/>
    </row>
    <row r="14" ht="34" customHeight="1">
      <c r="A14" s="27" t="n"/>
      <c r="B14" s="27" t="n"/>
      <c r="C14" s="27" t="n"/>
      <c r="D14" s="27" t="n"/>
      <c r="E14" s="27" t="n"/>
      <c r="F14" s="27" t="n"/>
      <c r="G14" s="27" t="n"/>
      <c r="H14" s="39" t="n"/>
      <c r="I14" s="39" t="n"/>
      <c r="J14" s="39" t="n"/>
      <c r="K14" s="29">
        <f>IF([@[Record ID]]="","",IFERROR(INDEX(tblRules[Retention Months],MATCH([@[Record Type]],tblRules[Record Type],0)),""))</f>
        <v/>
      </c>
      <c r="L14" s="40">
        <f>IF([@[Record ID]]="","",IF(OR([@[Trigger Date]]="",[@[Retention Months]]=""),"",EOMONTH(EDATE([@[Trigger Date]],[@[Retention Months]]),0)))</f>
        <v/>
      </c>
      <c r="M14" s="27" t="n"/>
      <c r="N14" s="39" t="n"/>
      <c r="O14" s="27" t="n"/>
      <c r="P14" s="39" t="n"/>
      <c r="Q14" s="27" t="n"/>
      <c r="R14" s="31">
        <f>IF([@[Record ID]]="","",IF([@[Record Type]]="","Record Type Missing",IFERROR(IF(INDEX(tblRules[Rule Status],MATCH([@[Record Type]],tblRules[Record Type],0))="Active","Rule Active","Rule Inactive"),"Rule Not Found")))</f>
        <v/>
      </c>
      <c r="S14"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4"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4" s="40">
        <f>IF([@[Record ID]]="","",IF([@[Data Quality Alert]]&lt;&gt;"OK","",IF(OR([@[Disposition Status]]="Destroyed",[@[Disposition Status]]="Transferred to Archive"),"",IF([@[Hold Status]]="Yes",[@[Hold Review Date]],[@[Retention End Date]]))))</f>
        <v/>
      </c>
      <c r="V14" s="27" t="n"/>
    </row>
    <row r="15" ht="34" customHeight="1">
      <c r="A15" s="27" t="n"/>
      <c r="B15" s="27" t="n"/>
      <c r="C15" s="27" t="n"/>
      <c r="D15" s="27" t="n"/>
      <c r="E15" s="27" t="n"/>
      <c r="F15" s="27" t="n"/>
      <c r="G15" s="27" t="n"/>
      <c r="H15" s="39" t="n"/>
      <c r="I15" s="39" t="n"/>
      <c r="J15" s="39" t="n"/>
      <c r="K15" s="29">
        <f>IF([@[Record ID]]="","",IFERROR(INDEX(tblRules[Retention Months],MATCH([@[Record Type]],tblRules[Record Type],0)),""))</f>
        <v/>
      </c>
      <c r="L15" s="40">
        <f>IF([@[Record ID]]="","",IF(OR([@[Trigger Date]]="",[@[Retention Months]]=""),"",EOMONTH(EDATE([@[Trigger Date]],[@[Retention Months]]),0)))</f>
        <v/>
      </c>
      <c r="M15" s="27" t="n"/>
      <c r="N15" s="39" t="n"/>
      <c r="O15" s="27" t="n"/>
      <c r="P15" s="39" t="n"/>
      <c r="Q15" s="27" t="n"/>
      <c r="R15" s="31">
        <f>IF([@[Record ID]]="","",IF([@[Record Type]]="","Record Type Missing",IFERROR(IF(INDEX(tblRules[Rule Status],MATCH([@[Record Type]],tblRules[Record Type],0))="Active","Rule Active","Rule Inactive"),"Rule Not Found")))</f>
        <v/>
      </c>
      <c r="S15"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5"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5" s="40">
        <f>IF([@[Record ID]]="","",IF([@[Data Quality Alert]]&lt;&gt;"OK","",IF(OR([@[Disposition Status]]="Destroyed",[@[Disposition Status]]="Transferred to Archive"),"",IF([@[Hold Status]]="Yes",[@[Hold Review Date]],[@[Retention End Date]]))))</f>
        <v/>
      </c>
      <c r="V15" s="27" t="n"/>
    </row>
    <row r="16" ht="34" customHeight="1">
      <c r="A16" s="27" t="n"/>
      <c r="B16" s="27" t="n"/>
      <c r="C16" s="27" t="n"/>
      <c r="D16" s="27" t="n"/>
      <c r="E16" s="27" t="n"/>
      <c r="F16" s="27" t="n"/>
      <c r="G16" s="27" t="n"/>
      <c r="H16" s="39" t="n"/>
      <c r="I16" s="39" t="n"/>
      <c r="J16" s="39" t="n"/>
      <c r="K16" s="29">
        <f>IF([@[Record ID]]="","",IFERROR(INDEX(tblRules[Retention Months],MATCH([@[Record Type]],tblRules[Record Type],0)),""))</f>
        <v/>
      </c>
      <c r="L16" s="40">
        <f>IF([@[Record ID]]="","",IF(OR([@[Trigger Date]]="",[@[Retention Months]]=""),"",EOMONTH(EDATE([@[Trigger Date]],[@[Retention Months]]),0)))</f>
        <v/>
      </c>
      <c r="M16" s="27" t="n"/>
      <c r="N16" s="39" t="n"/>
      <c r="O16" s="27" t="n"/>
      <c r="P16" s="39" t="n"/>
      <c r="Q16" s="27" t="n"/>
      <c r="R16" s="31">
        <f>IF([@[Record ID]]="","",IF([@[Record Type]]="","Record Type Missing",IFERROR(IF(INDEX(tblRules[Rule Status],MATCH([@[Record Type]],tblRules[Record Type],0))="Active","Rule Active","Rule Inactive"),"Rule Not Found")))</f>
        <v/>
      </c>
      <c r="S16"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6"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6" s="40">
        <f>IF([@[Record ID]]="","",IF([@[Data Quality Alert]]&lt;&gt;"OK","",IF(OR([@[Disposition Status]]="Destroyed",[@[Disposition Status]]="Transferred to Archive"),"",IF([@[Hold Status]]="Yes",[@[Hold Review Date]],[@[Retention End Date]]))))</f>
        <v/>
      </c>
      <c r="V16" s="27" t="n"/>
    </row>
    <row r="17" ht="34" customHeight="1">
      <c r="A17" s="27" t="n"/>
      <c r="B17" s="27" t="n"/>
      <c r="C17" s="27" t="n"/>
      <c r="D17" s="27" t="n"/>
      <c r="E17" s="27" t="n"/>
      <c r="F17" s="27" t="n"/>
      <c r="G17" s="27" t="n"/>
      <c r="H17" s="39" t="n"/>
      <c r="I17" s="39" t="n"/>
      <c r="J17" s="39" t="n"/>
      <c r="K17" s="29">
        <f>IF([@[Record ID]]="","",IFERROR(INDEX(tblRules[Retention Months],MATCH([@[Record Type]],tblRules[Record Type],0)),""))</f>
        <v/>
      </c>
      <c r="L17" s="40">
        <f>IF([@[Record ID]]="","",IF(OR([@[Trigger Date]]="",[@[Retention Months]]=""),"",EOMONTH(EDATE([@[Trigger Date]],[@[Retention Months]]),0)))</f>
        <v/>
      </c>
      <c r="M17" s="27" t="n"/>
      <c r="N17" s="39" t="n"/>
      <c r="O17" s="27" t="n"/>
      <c r="P17" s="39" t="n"/>
      <c r="Q17" s="27" t="n"/>
      <c r="R17" s="31">
        <f>IF([@[Record ID]]="","",IF([@[Record Type]]="","Record Type Missing",IFERROR(IF(INDEX(tblRules[Rule Status],MATCH([@[Record Type]],tblRules[Record Type],0))="Active","Rule Active","Rule Inactive"),"Rule Not Found")))</f>
        <v/>
      </c>
      <c r="S17"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7"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7" s="40">
        <f>IF([@[Record ID]]="","",IF([@[Data Quality Alert]]&lt;&gt;"OK","",IF(OR([@[Disposition Status]]="Destroyed",[@[Disposition Status]]="Transferred to Archive"),"",IF([@[Hold Status]]="Yes",[@[Hold Review Date]],[@[Retention End Date]]))))</f>
        <v/>
      </c>
      <c r="V17" s="27" t="n"/>
    </row>
    <row r="18" ht="34" customHeight="1">
      <c r="A18" s="27" t="n"/>
      <c r="B18" s="27" t="n"/>
      <c r="C18" s="27" t="n"/>
      <c r="D18" s="27" t="n"/>
      <c r="E18" s="27" t="n"/>
      <c r="F18" s="27" t="n"/>
      <c r="G18" s="27" t="n"/>
      <c r="H18" s="39" t="n"/>
      <c r="I18" s="39" t="n"/>
      <c r="J18" s="39" t="n"/>
      <c r="K18" s="29">
        <f>IF([@[Record ID]]="","",IFERROR(INDEX(tblRules[Retention Months],MATCH([@[Record Type]],tblRules[Record Type],0)),""))</f>
        <v/>
      </c>
      <c r="L18" s="40">
        <f>IF([@[Record ID]]="","",IF(OR([@[Trigger Date]]="",[@[Retention Months]]=""),"",EOMONTH(EDATE([@[Trigger Date]],[@[Retention Months]]),0)))</f>
        <v/>
      </c>
      <c r="M18" s="27" t="n"/>
      <c r="N18" s="39" t="n"/>
      <c r="O18" s="27" t="n"/>
      <c r="P18" s="39" t="n"/>
      <c r="Q18" s="27" t="n"/>
      <c r="R18" s="31">
        <f>IF([@[Record ID]]="","",IF([@[Record Type]]="","Record Type Missing",IFERROR(IF(INDEX(tblRules[Rule Status],MATCH([@[Record Type]],tblRules[Record Type],0))="Active","Rule Active","Rule Inactive"),"Rule Not Found")))</f>
        <v/>
      </c>
      <c r="S18"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8"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8" s="40">
        <f>IF([@[Record ID]]="","",IF([@[Data Quality Alert]]&lt;&gt;"OK","",IF(OR([@[Disposition Status]]="Destroyed",[@[Disposition Status]]="Transferred to Archive"),"",IF([@[Hold Status]]="Yes",[@[Hold Review Date]],[@[Retention End Date]]))))</f>
        <v/>
      </c>
      <c r="V18" s="27" t="n"/>
    </row>
    <row r="19" ht="34" customHeight="1">
      <c r="A19" s="27" t="n"/>
      <c r="B19" s="27" t="n"/>
      <c r="C19" s="27" t="n"/>
      <c r="D19" s="27" t="n"/>
      <c r="E19" s="27" t="n"/>
      <c r="F19" s="27" t="n"/>
      <c r="G19" s="27" t="n"/>
      <c r="H19" s="39" t="n"/>
      <c r="I19" s="39" t="n"/>
      <c r="J19" s="39" t="n"/>
      <c r="K19" s="29">
        <f>IF([@[Record ID]]="","",IFERROR(INDEX(tblRules[Retention Months],MATCH([@[Record Type]],tblRules[Record Type],0)),""))</f>
        <v/>
      </c>
      <c r="L19" s="40">
        <f>IF([@[Record ID]]="","",IF(OR([@[Trigger Date]]="",[@[Retention Months]]=""),"",EOMONTH(EDATE([@[Trigger Date]],[@[Retention Months]]),0)))</f>
        <v/>
      </c>
      <c r="M19" s="27" t="n"/>
      <c r="N19" s="39" t="n"/>
      <c r="O19" s="27" t="n"/>
      <c r="P19" s="39" t="n"/>
      <c r="Q19" s="27" t="n"/>
      <c r="R19" s="31">
        <f>IF([@[Record ID]]="","",IF([@[Record Type]]="","Record Type Missing",IFERROR(IF(INDEX(tblRules[Rule Status],MATCH([@[Record Type]],tblRules[Record Type],0))="Active","Rule Active","Rule Inactive"),"Rule Not Found")))</f>
        <v/>
      </c>
      <c r="S19"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9"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9" s="40">
        <f>IF([@[Record ID]]="","",IF([@[Data Quality Alert]]&lt;&gt;"OK","",IF(OR([@[Disposition Status]]="Destroyed",[@[Disposition Status]]="Transferred to Archive"),"",IF([@[Hold Status]]="Yes",[@[Hold Review Date]],[@[Retention End Date]]))))</f>
        <v/>
      </c>
      <c r="V19" s="27" t="n"/>
    </row>
    <row r="20" ht="34" customHeight="1">
      <c r="A20" s="27" t="n"/>
      <c r="B20" s="27" t="n"/>
      <c r="C20" s="27" t="n"/>
      <c r="D20" s="27" t="n"/>
      <c r="E20" s="27" t="n"/>
      <c r="F20" s="27" t="n"/>
      <c r="G20" s="27" t="n"/>
      <c r="H20" s="39" t="n"/>
      <c r="I20" s="39" t="n"/>
      <c r="J20" s="39" t="n"/>
      <c r="K20" s="29">
        <f>IF([@[Record ID]]="","",IFERROR(INDEX(tblRules[Retention Months],MATCH([@[Record Type]],tblRules[Record Type],0)),""))</f>
        <v/>
      </c>
      <c r="L20" s="40">
        <f>IF([@[Record ID]]="","",IF(OR([@[Trigger Date]]="",[@[Retention Months]]=""),"",EOMONTH(EDATE([@[Trigger Date]],[@[Retention Months]]),0)))</f>
        <v/>
      </c>
      <c r="M20" s="27" t="n"/>
      <c r="N20" s="39" t="n"/>
      <c r="O20" s="27" t="n"/>
      <c r="P20" s="39" t="n"/>
      <c r="Q20" s="27" t="n"/>
      <c r="R20" s="31">
        <f>IF([@[Record ID]]="","",IF([@[Record Type]]="","Record Type Missing",IFERROR(IF(INDEX(tblRules[Rule Status],MATCH([@[Record Type]],tblRules[Record Type],0))="Active","Rule Active","Rule Inactive"),"Rule Not Found")))</f>
        <v/>
      </c>
      <c r="S20"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0"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0" s="40">
        <f>IF([@[Record ID]]="","",IF([@[Data Quality Alert]]&lt;&gt;"OK","",IF(OR([@[Disposition Status]]="Destroyed",[@[Disposition Status]]="Transferred to Archive"),"",IF([@[Hold Status]]="Yes",[@[Hold Review Date]],[@[Retention End Date]]))))</f>
        <v/>
      </c>
      <c r="V20" s="27" t="n"/>
    </row>
    <row r="21" ht="34" customHeight="1">
      <c r="A21" s="27" t="n"/>
      <c r="B21" s="27" t="n"/>
      <c r="C21" s="27" t="n"/>
      <c r="D21" s="27" t="n"/>
      <c r="E21" s="27" t="n"/>
      <c r="F21" s="27" t="n"/>
      <c r="G21" s="27" t="n"/>
      <c r="H21" s="39" t="n"/>
      <c r="I21" s="39" t="n"/>
      <c r="J21" s="39" t="n"/>
      <c r="K21" s="29">
        <f>IF([@[Record ID]]="","",IFERROR(INDEX(tblRules[Retention Months],MATCH([@[Record Type]],tblRules[Record Type],0)),""))</f>
        <v/>
      </c>
      <c r="L21" s="40">
        <f>IF([@[Record ID]]="","",IF(OR([@[Trigger Date]]="",[@[Retention Months]]=""),"",EOMONTH(EDATE([@[Trigger Date]],[@[Retention Months]]),0)))</f>
        <v/>
      </c>
      <c r="M21" s="27" t="n"/>
      <c r="N21" s="39" t="n"/>
      <c r="O21" s="27" t="n"/>
      <c r="P21" s="39" t="n"/>
      <c r="Q21" s="27" t="n"/>
      <c r="R21" s="31">
        <f>IF([@[Record ID]]="","",IF([@[Record Type]]="","Record Type Missing",IFERROR(IF(INDEX(tblRules[Rule Status],MATCH([@[Record Type]],tblRules[Record Type],0))="Active","Rule Active","Rule Inactive"),"Rule Not Found")))</f>
        <v/>
      </c>
      <c r="S21"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1"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1" s="40">
        <f>IF([@[Record ID]]="","",IF([@[Data Quality Alert]]&lt;&gt;"OK","",IF(OR([@[Disposition Status]]="Destroyed",[@[Disposition Status]]="Transferred to Archive"),"",IF([@[Hold Status]]="Yes",[@[Hold Review Date]],[@[Retention End Date]]))))</f>
        <v/>
      </c>
      <c r="V21" s="27" t="n"/>
    </row>
    <row r="22" ht="34" customHeight="1">
      <c r="A22" s="27" t="n"/>
      <c r="B22" s="27" t="n"/>
      <c r="C22" s="27" t="n"/>
      <c r="D22" s="27" t="n"/>
      <c r="E22" s="27" t="n"/>
      <c r="F22" s="27" t="n"/>
      <c r="G22" s="27" t="n"/>
      <c r="H22" s="39" t="n"/>
      <c r="I22" s="39" t="n"/>
      <c r="J22" s="39" t="n"/>
      <c r="K22" s="29">
        <f>IF([@[Record ID]]="","",IFERROR(INDEX(tblRules[Retention Months],MATCH([@[Record Type]],tblRules[Record Type],0)),""))</f>
        <v/>
      </c>
      <c r="L22" s="40">
        <f>IF([@[Record ID]]="","",IF(OR([@[Trigger Date]]="",[@[Retention Months]]=""),"",EOMONTH(EDATE([@[Trigger Date]],[@[Retention Months]]),0)))</f>
        <v/>
      </c>
      <c r="M22" s="27" t="n"/>
      <c r="N22" s="39" t="n"/>
      <c r="O22" s="27" t="n"/>
      <c r="P22" s="39" t="n"/>
      <c r="Q22" s="27" t="n"/>
      <c r="R22" s="31">
        <f>IF([@[Record ID]]="","",IF([@[Record Type]]="","Record Type Missing",IFERROR(IF(INDEX(tblRules[Rule Status],MATCH([@[Record Type]],tblRules[Record Type],0))="Active","Rule Active","Rule Inactive"),"Rule Not Found")))</f>
        <v/>
      </c>
      <c r="S22"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2"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2" s="40">
        <f>IF([@[Record ID]]="","",IF([@[Data Quality Alert]]&lt;&gt;"OK","",IF(OR([@[Disposition Status]]="Destroyed",[@[Disposition Status]]="Transferred to Archive"),"",IF([@[Hold Status]]="Yes",[@[Hold Review Date]],[@[Retention End Date]]))))</f>
        <v/>
      </c>
      <c r="V22" s="27" t="n"/>
    </row>
    <row r="23" ht="34" customHeight="1">
      <c r="A23" s="27" t="n"/>
      <c r="B23" s="27" t="n"/>
      <c r="C23" s="27" t="n"/>
      <c r="D23" s="27" t="n"/>
      <c r="E23" s="27" t="n"/>
      <c r="F23" s="27" t="n"/>
      <c r="G23" s="27" t="n"/>
      <c r="H23" s="39" t="n"/>
      <c r="I23" s="39" t="n"/>
      <c r="J23" s="39" t="n"/>
      <c r="K23" s="29">
        <f>IF([@[Record ID]]="","",IFERROR(INDEX(tblRules[Retention Months],MATCH([@[Record Type]],tblRules[Record Type],0)),""))</f>
        <v/>
      </c>
      <c r="L23" s="40">
        <f>IF([@[Record ID]]="","",IF(OR([@[Trigger Date]]="",[@[Retention Months]]=""),"",EOMONTH(EDATE([@[Trigger Date]],[@[Retention Months]]),0)))</f>
        <v/>
      </c>
      <c r="M23" s="27" t="n"/>
      <c r="N23" s="39" t="n"/>
      <c r="O23" s="27" t="n"/>
      <c r="P23" s="39" t="n"/>
      <c r="Q23" s="27" t="n"/>
      <c r="R23" s="31">
        <f>IF([@[Record ID]]="","",IF([@[Record Type]]="","Record Type Missing",IFERROR(IF(INDEX(tblRules[Rule Status],MATCH([@[Record Type]],tblRules[Record Type],0))="Active","Rule Active","Rule Inactive"),"Rule Not Found")))</f>
        <v/>
      </c>
      <c r="S23"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3"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3" s="40">
        <f>IF([@[Record ID]]="","",IF([@[Data Quality Alert]]&lt;&gt;"OK","",IF(OR([@[Disposition Status]]="Destroyed",[@[Disposition Status]]="Transferred to Archive"),"",IF([@[Hold Status]]="Yes",[@[Hold Review Date]],[@[Retention End Date]]))))</f>
        <v/>
      </c>
      <c r="V23" s="27" t="n"/>
    </row>
    <row r="24" ht="34" customHeight="1">
      <c r="A24" s="27" t="n"/>
      <c r="B24" s="27" t="n"/>
      <c r="C24" s="27" t="n"/>
      <c r="D24" s="27" t="n"/>
      <c r="E24" s="27" t="n"/>
      <c r="F24" s="27" t="n"/>
      <c r="G24" s="27" t="n"/>
      <c r="H24" s="39" t="n"/>
      <c r="I24" s="39" t="n"/>
      <c r="J24" s="39" t="n"/>
      <c r="K24" s="29">
        <f>IF([@[Record ID]]="","",IFERROR(INDEX(tblRules[Retention Months],MATCH([@[Record Type]],tblRules[Record Type],0)),""))</f>
        <v/>
      </c>
      <c r="L24" s="40">
        <f>IF([@[Record ID]]="","",IF(OR([@[Trigger Date]]="",[@[Retention Months]]=""),"",EOMONTH(EDATE([@[Trigger Date]],[@[Retention Months]]),0)))</f>
        <v/>
      </c>
      <c r="M24" s="27" t="n"/>
      <c r="N24" s="39" t="n"/>
      <c r="O24" s="27" t="n"/>
      <c r="P24" s="39" t="n"/>
      <c r="Q24" s="27" t="n"/>
      <c r="R24" s="31">
        <f>IF([@[Record ID]]="","",IF([@[Record Type]]="","Record Type Missing",IFERROR(IF(INDEX(tblRules[Rule Status],MATCH([@[Record Type]],tblRules[Record Type],0))="Active","Rule Active","Rule Inactive"),"Rule Not Found")))</f>
        <v/>
      </c>
      <c r="S24"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4"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4" s="40">
        <f>IF([@[Record ID]]="","",IF([@[Data Quality Alert]]&lt;&gt;"OK","",IF(OR([@[Disposition Status]]="Destroyed",[@[Disposition Status]]="Transferred to Archive"),"",IF([@[Hold Status]]="Yes",[@[Hold Review Date]],[@[Retention End Date]]))))</f>
        <v/>
      </c>
      <c r="V24" s="27" t="n"/>
    </row>
    <row r="25" ht="34" customHeight="1">
      <c r="A25" s="27" t="n"/>
      <c r="B25" s="27" t="n"/>
      <c r="C25" s="27" t="n"/>
      <c r="D25" s="27" t="n"/>
      <c r="E25" s="27" t="n"/>
      <c r="F25" s="27" t="n"/>
      <c r="G25" s="27" t="n"/>
      <c r="H25" s="39" t="n"/>
      <c r="I25" s="39" t="n"/>
      <c r="J25" s="39" t="n"/>
      <c r="K25" s="29">
        <f>IF([@[Record ID]]="","",IFERROR(INDEX(tblRules[Retention Months],MATCH([@[Record Type]],tblRules[Record Type],0)),""))</f>
        <v/>
      </c>
      <c r="L25" s="40">
        <f>IF([@[Record ID]]="","",IF(OR([@[Trigger Date]]="",[@[Retention Months]]=""),"",EOMONTH(EDATE([@[Trigger Date]],[@[Retention Months]]),0)))</f>
        <v/>
      </c>
      <c r="M25" s="27" t="n"/>
      <c r="N25" s="39" t="n"/>
      <c r="O25" s="27" t="n"/>
      <c r="P25" s="39" t="n"/>
      <c r="Q25" s="27" t="n"/>
      <c r="R25" s="31">
        <f>IF([@[Record ID]]="","",IF([@[Record Type]]="","Record Type Missing",IFERROR(IF(INDEX(tblRules[Rule Status],MATCH([@[Record Type]],tblRules[Record Type],0))="Active","Rule Active","Rule Inactive"),"Rule Not Found")))</f>
        <v/>
      </c>
      <c r="S25"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5"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5" s="40">
        <f>IF([@[Record ID]]="","",IF([@[Data Quality Alert]]&lt;&gt;"OK","",IF(OR([@[Disposition Status]]="Destroyed",[@[Disposition Status]]="Transferred to Archive"),"",IF([@[Hold Status]]="Yes",[@[Hold Review Date]],[@[Retention End Date]]))))</f>
        <v/>
      </c>
      <c r="V25" s="27" t="n"/>
    </row>
    <row r="26" ht="34" customHeight="1">
      <c r="A26" s="27" t="n"/>
      <c r="B26" s="27" t="n"/>
      <c r="C26" s="27" t="n"/>
      <c r="D26" s="27" t="n"/>
      <c r="E26" s="27" t="n"/>
      <c r="F26" s="27" t="n"/>
      <c r="G26" s="27" t="n"/>
      <c r="H26" s="39" t="n"/>
      <c r="I26" s="39" t="n"/>
      <c r="J26" s="39" t="n"/>
      <c r="K26" s="29">
        <f>IF([@[Record ID]]="","",IFERROR(INDEX(tblRules[Retention Months],MATCH([@[Record Type]],tblRules[Record Type],0)),""))</f>
        <v/>
      </c>
      <c r="L26" s="40">
        <f>IF([@[Record ID]]="","",IF(OR([@[Trigger Date]]="",[@[Retention Months]]=""),"",EOMONTH(EDATE([@[Trigger Date]],[@[Retention Months]]),0)))</f>
        <v/>
      </c>
      <c r="M26" s="27" t="n"/>
      <c r="N26" s="39" t="n"/>
      <c r="O26" s="27" t="n"/>
      <c r="P26" s="39" t="n"/>
      <c r="Q26" s="27" t="n"/>
      <c r="R26" s="31">
        <f>IF([@[Record ID]]="","",IF([@[Record Type]]="","Record Type Missing",IFERROR(IF(INDEX(tblRules[Rule Status],MATCH([@[Record Type]],tblRules[Record Type],0))="Active","Rule Active","Rule Inactive"),"Rule Not Found")))</f>
        <v/>
      </c>
      <c r="S26"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6"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6" s="40">
        <f>IF([@[Record ID]]="","",IF([@[Data Quality Alert]]&lt;&gt;"OK","",IF(OR([@[Disposition Status]]="Destroyed",[@[Disposition Status]]="Transferred to Archive"),"",IF([@[Hold Status]]="Yes",[@[Hold Review Date]],[@[Retention End Date]]))))</f>
        <v/>
      </c>
      <c r="V26" s="27" t="n"/>
    </row>
    <row r="27" ht="34" customHeight="1">
      <c r="A27" s="27" t="n"/>
      <c r="B27" s="27" t="n"/>
      <c r="C27" s="27" t="n"/>
      <c r="D27" s="27" t="n"/>
      <c r="E27" s="27" t="n"/>
      <c r="F27" s="27" t="n"/>
      <c r="G27" s="27" t="n"/>
      <c r="H27" s="39" t="n"/>
      <c r="I27" s="39" t="n"/>
      <c r="J27" s="39" t="n"/>
      <c r="K27" s="29">
        <f>IF([@[Record ID]]="","",IFERROR(INDEX(tblRules[Retention Months],MATCH([@[Record Type]],tblRules[Record Type],0)),""))</f>
        <v/>
      </c>
      <c r="L27" s="40">
        <f>IF([@[Record ID]]="","",IF(OR([@[Trigger Date]]="",[@[Retention Months]]=""),"",EOMONTH(EDATE([@[Trigger Date]],[@[Retention Months]]),0)))</f>
        <v/>
      </c>
      <c r="M27" s="27" t="n"/>
      <c r="N27" s="39" t="n"/>
      <c r="O27" s="27" t="n"/>
      <c r="P27" s="39" t="n"/>
      <c r="Q27" s="27" t="n"/>
      <c r="R27" s="31">
        <f>IF([@[Record ID]]="","",IF([@[Record Type]]="","Record Type Missing",IFERROR(IF(INDEX(tblRules[Rule Status],MATCH([@[Record Type]],tblRules[Record Type],0))="Active","Rule Active","Rule Inactive"),"Rule Not Found")))</f>
        <v/>
      </c>
      <c r="S27"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7"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7" s="40">
        <f>IF([@[Record ID]]="","",IF([@[Data Quality Alert]]&lt;&gt;"OK","",IF(OR([@[Disposition Status]]="Destroyed",[@[Disposition Status]]="Transferred to Archive"),"",IF([@[Hold Status]]="Yes",[@[Hold Review Date]],[@[Retention End Date]]))))</f>
        <v/>
      </c>
      <c r="V27" s="27" t="n"/>
    </row>
    <row r="28" ht="34" customHeight="1">
      <c r="A28" s="27" t="n"/>
      <c r="B28" s="27" t="n"/>
      <c r="C28" s="27" t="n"/>
      <c r="D28" s="27" t="n"/>
      <c r="E28" s="27" t="n"/>
      <c r="F28" s="27" t="n"/>
      <c r="G28" s="27" t="n"/>
      <c r="H28" s="39" t="n"/>
      <c r="I28" s="39" t="n"/>
      <c r="J28" s="39" t="n"/>
      <c r="K28" s="29">
        <f>IF([@[Record ID]]="","",IFERROR(INDEX(tblRules[Retention Months],MATCH([@[Record Type]],tblRules[Record Type],0)),""))</f>
        <v/>
      </c>
      <c r="L28" s="40">
        <f>IF([@[Record ID]]="","",IF(OR([@[Trigger Date]]="",[@[Retention Months]]=""),"",EOMONTH(EDATE([@[Trigger Date]],[@[Retention Months]]),0)))</f>
        <v/>
      </c>
      <c r="M28" s="27" t="n"/>
      <c r="N28" s="39" t="n"/>
      <c r="O28" s="27" t="n"/>
      <c r="P28" s="39" t="n"/>
      <c r="Q28" s="27" t="n"/>
      <c r="R28" s="31">
        <f>IF([@[Record ID]]="","",IF([@[Record Type]]="","Record Type Missing",IFERROR(IF(INDEX(tblRules[Rule Status],MATCH([@[Record Type]],tblRules[Record Type],0))="Active","Rule Active","Rule Inactive"),"Rule Not Found")))</f>
        <v/>
      </c>
      <c r="S28"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8"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8" s="40">
        <f>IF([@[Record ID]]="","",IF([@[Data Quality Alert]]&lt;&gt;"OK","",IF(OR([@[Disposition Status]]="Destroyed",[@[Disposition Status]]="Transferred to Archive"),"",IF([@[Hold Status]]="Yes",[@[Hold Review Date]],[@[Retention End Date]]))))</f>
        <v/>
      </c>
      <c r="V28" s="27" t="n"/>
    </row>
    <row r="29" ht="34" customHeight="1">
      <c r="A29" s="27" t="n"/>
      <c r="B29" s="27" t="n"/>
      <c r="C29" s="27" t="n"/>
      <c r="D29" s="27" t="n"/>
      <c r="E29" s="27" t="n"/>
      <c r="F29" s="27" t="n"/>
      <c r="G29" s="27" t="n"/>
      <c r="H29" s="39" t="n"/>
      <c r="I29" s="39" t="n"/>
      <c r="J29" s="39" t="n"/>
      <c r="K29" s="29">
        <f>IF([@[Record ID]]="","",IFERROR(INDEX(tblRules[Retention Months],MATCH([@[Record Type]],tblRules[Record Type],0)),""))</f>
        <v/>
      </c>
      <c r="L29" s="40">
        <f>IF([@[Record ID]]="","",IF(OR([@[Trigger Date]]="",[@[Retention Months]]=""),"",EOMONTH(EDATE([@[Trigger Date]],[@[Retention Months]]),0)))</f>
        <v/>
      </c>
      <c r="M29" s="27" t="n"/>
      <c r="N29" s="39" t="n"/>
      <c r="O29" s="27" t="n"/>
      <c r="P29" s="39" t="n"/>
      <c r="Q29" s="27" t="n"/>
      <c r="R29" s="31">
        <f>IF([@[Record ID]]="","",IF([@[Record Type]]="","Record Type Missing",IFERROR(IF(INDEX(tblRules[Rule Status],MATCH([@[Record Type]],tblRules[Record Type],0))="Active","Rule Active","Rule Inactive"),"Rule Not Found")))</f>
        <v/>
      </c>
      <c r="S29"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9"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9" s="40">
        <f>IF([@[Record ID]]="","",IF([@[Data Quality Alert]]&lt;&gt;"OK","",IF(OR([@[Disposition Status]]="Destroyed",[@[Disposition Status]]="Transferred to Archive"),"",IF([@[Hold Status]]="Yes",[@[Hold Review Date]],[@[Retention End Date]]))))</f>
        <v/>
      </c>
      <c r="V29" s="27" t="n"/>
    </row>
    <row r="30" ht="34" customHeight="1">
      <c r="A30" s="27" t="n"/>
      <c r="B30" s="27" t="n"/>
      <c r="C30" s="27" t="n"/>
      <c r="D30" s="27" t="n"/>
      <c r="E30" s="27" t="n"/>
      <c r="F30" s="27" t="n"/>
      <c r="G30" s="27" t="n"/>
      <c r="H30" s="39" t="n"/>
      <c r="I30" s="39" t="n"/>
      <c r="J30" s="39" t="n"/>
      <c r="K30" s="29">
        <f>IF([@[Record ID]]="","",IFERROR(INDEX(tblRules[Retention Months],MATCH([@[Record Type]],tblRules[Record Type],0)),""))</f>
        <v/>
      </c>
      <c r="L30" s="40">
        <f>IF([@[Record ID]]="","",IF(OR([@[Trigger Date]]="",[@[Retention Months]]=""),"",EOMONTH(EDATE([@[Trigger Date]],[@[Retention Months]]),0)))</f>
        <v/>
      </c>
      <c r="M30" s="27" t="n"/>
      <c r="N30" s="39" t="n"/>
      <c r="O30" s="27" t="n"/>
      <c r="P30" s="39" t="n"/>
      <c r="Q30" s="27" t="n"/>
      <c r="R30" s="31">
        <f>IF([@[Record ID]]="","",IF([@[Record Type]]="","Record Type Missing",IFERROR(IF(INDEX(tblRules[Rule Status],MATCH([@[Record Type]],tblRules[Record Type],0))="Active","Rule Active","Rule Inactive"),"Rule Not Found")))</f>
        <v/>
      </c>
      <c r="S30"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30"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30" s="40">
        <f>IF([@[Record ID]]="","",IF([@[Data Quality Alert]]&lt;&gt;"OK","",IF(OR([@[Disposition Status]]="Destroyed",[@[Disposition Status]]="Transferred to Archive"),"",IF([@[Hold Status]]="Yes",[@[Hold Review Date]],[@[Retention End Date]]))))</f>
        <v/>
      </c>
      <c r="V30" s="27" t="n"/>
    </row>
    <row r="31" ht="34" customHeight="1">
      <c r="A31" s="27" t="n"/>
      <c r="B31" s="27" t="n"/>
      <c r="C31" s="27" t="n"/>
      <c r="D31" s="27" t="n"/>
      <c r="E31" s="27" t="n"/>
      <c r="F31" s="27" t="n"/>
      <c r="G31" s="27" t="n"/>
      <c r="H31" s="39" t="n"/>
      <c r="I31" s="39" t="n"/>
      <c r="J31" s="39" t="n"/>
      <c r="K31" s="29">
        <f>IF([@[Record ID]]="","",IFERROR(INDEX(tblRules[Retention Months],MATCH([@[Record Type]],tblRules[Record Type],0)),""))</f>
        <v/>
      </c>
      <c r="L31" s="40">
        <f>IF([@[Record ID]]="","",IF(OR([@[Trigger Date]]="",[@[Retention Months]]=""),"",EOMONTH(EDATE([@[Trigger Date]],[@[Retention Months]]),0)))</f>
        <v/>
      </c>
      <c r="M31" s="27" t="n"/>
      <c r="N31" s="39" t="n"/>
      <c r="O31" s="27" t="n"/>
      <c r="P31" s="39" t="n"/>
      <c r="Q31" s="27" t="n"/>
      <c r="R31" s="31">
        <f>IF([@[Record ID]]="","",IF([@[Record Type]]="","Record Type Missing",IFERROR(IF(INDEX(tblRules[Rule Status],MATCH([@[Record Type]],tblRules[Record Type],0))="Active","Rule Active","Rule Inactive"),"Rule Not Found")))</f>
        <v/>
      </c>
      <c r="S31"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31"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31" s="40">
        <f>IF([@[Record ID]]="","",IF([@[Data Quality Alert]]&lt;&gt;"OK","",IF(OR([@[Disposition Status]]="Destroyed",[@[Disposition Status]]="Transferred to Archive"),"",IF([@[Hold Status]]="Yes",[@[Hold Review Date]],[@[Retention End Date]]))))</f>
        <v/>
      </c>
      <c r="V31" s="27" t="n"/>
    </row>
    <row r="32" ht="34" customHeight="1">
      <c r="A32" s="27" t="n"/>
      <c r="B32" s="27" t="n"/>
      <c r="C32" s="27" t="n"/>
      <c r="D32" s="27" t="n"/>
      <c r="E32" s="27" t="n"/>
      <c r="F32" s="27" t="n"/>
      <c r="G32" s="27" t="n"/>
      <c r="H32" s="39" t="n"/>
      <c r="I32" s="39" t="n"/>
      <c r="J32" s="39" t="n"/>
      <c r="K32" s="29">
        <f>IF([@[Record ID]]="","",IFERROR(INDEX(tblRules[Retention Months],MATCH([@[Record Type]],tblRules[Record Type],0)),""))</f>
        <v/>
      </c>
      <c r="L32" s="40">
        <f>IF([@[Record ID]]="","",IF(OR([@[Trigger Date]]="",[@[Retention Months]]=""),"",EOMONTH(EDATE([@[Trigger Date]],[@[Retention Months]]),0)))</f>
        <v/>
      </c>
      <c r="M32" s="27" t="n"/>
      <c r="N32" s="39" t="n"/>
      <c r="O32" s="27" t="n"/>
      <c r="P32" s="39" t="n"/>
      <c r="Q32" s="27" t="n"/>
      <c r="R32" s="31">
        <f>IF([@[Record ID]]="","",IF([@[Record Type]]="","Record Type Missing",IFERROR(IF(INDEX(tblRules[Rule Status],MATCH([@[Record Type]],tblRules[Record Type],0))="Active","Rule Active","Rule Inactive"),"Rule Not Found")))</f>
        <v/>
      </c>
      <c r="S32"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32"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32" s="40">
        <f>IF([@[Record ID]]="","",IF([@[Data Quality Alert]]&lt;&gt;"OK","",IF(OR([@[Disposition Status]]="Destroyed",[@[Disposition Status]]="Transferred to Archive"),"",IF([@[Hold Status]]="Yes",[@[Hold Review Date]],[@[Retention End Date]]))))</f>
        <v/>
      </c>
      <c r="V32" s="27" t="n"/>
    </row>
    <row r="33" ht="34" customHeight="1">
      <c r="A33" s="27" t="n"/>
      <c r="B33" s="27" t="n"/>
      <c r="C33" s="27" t="n"/>
      <c r="D33" s="27" t="n"/>
      <c r="E33" s="27" t="n"/>
      <c r="F33" s="27" t="n"/>
      <c r="G33" s="27" t="n"/>
      <c r="H33" s="39" t="n"/>
      <c r="I33" s="39" t="n"/>
      <c r="J33" s="39" t="n"/>
      <c r="K33" s="29">
        <f>IF([@[Record ID]]="","",IFERROR(INDEX(tblRules[Retention Months],MATCH([@[Record Type]],tblRules[Record Type],0)),""))</f>
        <v/>
      </c>
      <c r="L33" s="40">
        <f>IF([@[Record ID]]="","",IF(OR([@[Trigger Date]]="",[@[Retention Months]]=""),"",EOMONTH(EDATE([@[Trigger Date]],[@[Retention Months]]),0)))</f>
        <v/>
      </c>
      <c r="M33" s="27" t="n"/>
      <c r="N33" s="39" t="n"/>
      <c r="O33" s="27" t="n"/>
      <c r="P33" s="39" t="n"/>
      <c r="Q33" s="27" t="n"/>
      <c r="R33" s="31">
        <f>IF([@[Record ID]]="","",IF([@[Record Type]]="","Record Type Missing",IFERROR(IF(INDEX(tblRules[Rule Status],MATCH([@[Record Type]],tblRules[Record Type],0))="Active","Rule Active","Rule Inactive"),"Rule Not Found")))</f>
        <v/>
      </c>
      <c r="S33"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33"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33" s="40">
        <f>IF([@[Record ID]]="","",IF([@[Data Quality Alert]]&lt;&gt;"OK","",IF(OR([@[Disposition Status]]="Destroyed",[@[Disposition Status]]="Transferred to Archive"),"",IF([@[Hold Status]]="Yes",[@[Hold Review Date]],[@[Retention End Date]]))))</f>
        <v/>
      </c>
      <c r="V33" s="27" t="n"/>
    </row>
    <row r="34" ht="34" customHeight="1">
      <c r="A34" s="27" t="n"/>
      <c r="B34" s="27" t="n"/>
      <c r="C34" s="27" t="n"/>
      <c r="D34" s="27" t="n"/>
      <c r="E34" s="27" t="n"/>
      <c r="F34" s="27" t="n"/>
      <c r="G34" s="27" t="n"/>
      <c r="H34" s="39" t="n"/>
      <c r="I34" s="39" t="n"/>
      <c r="J34" s="39" t="n"/>
      <c r="K34" s="29">
        <f>IF([@[Record ID]]="","",IFERROR(INDEX(tblRules[Retention Months],MATCH([@[Record Type]],tblRules[Record Type],0)),""))</f>
        <v/>
      </c>
      <c r="L34" s="40">
        <f>IF([@[Record ID]]="","",IF(OR([@[Trigger Date]]="",[@[Retention Months]]=""),"",EOMONTH(EDATE([@[Trigger Date]],[@[Retention Months]]),0)))</f>
        <v/>
      </c>
      <c r="M34" s="27" t="n"/>
      <c r="N34" s="39" t="n"/>
      <c r="O34" s="27" t="n"/>
      <c r="P34" s="39" t="n"/>
      <c r="Q34" s="27" t="n"/>
      <c r="R34" s="31">
        <f>IF([@[Record ID]]="","",IF([@[Record Type]]="","Record Type Missing",IFERROR(IF(INDEX(tblRules[Rule Status],MATCH([@[Record Type]],tblRules[Record Type],0))="Active","Rule Active","Rule Inactive"),"Rule Not Found")))</f>
        <v/>
      </c>
      <c r="S34"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34"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34" s="40">
        <f>IF([@[Record ID]]="","",IF([@[Data Quality Alert]]&lt;&gt;"OK","",IF(OR([@[Disposition Status]]="Destroyed",[@[Disposition Status]]="Transferred to Archive"),"",IF([@[Hold Status]]="Yes",[@[Hold Review Date]],[@[Retention End Date]]))))</f>
        <v/>
      </c>
      <c r="V34" s="27" t="n"/>
    </row>
    <row r="35" ht="34" customHeight="1">
      <c r="A35" s="27" t="n"/>
      <c r="B35" s="27" t="n"/>
      <c r="C35" s="27" t="n"/>
      <c r="D35" s="27" t="n"/>
      <c r="E35" s="27" t="n"/>
      <c r="F35" s="27" t="n"/>
      <c r="G35" s="27" t="n"/>
      <c r="H35" s="39" t="n"/>
      <c r="I35" s="39" t="n"/>
      <c r="J35" s="39" t="n"/>
      <c r="K35" s="29">
        <f>IF([@[Record ID]]="","",IFERROR(INDEX(tblRules[Retention Months],MATCH([@[Record Type]],tblRules[Record Type],0)),""))</f>
        <v/>
      </c>
      <c r="L35" s="40">
        <f>IF([@[Record ID]]="","",IF(OR([@[Trigger Date]]="",[@[Retention Months]]=""),"",EOMONTH(EDATE([@[Trigger Date]],[@[Retention Months]]),0)))</f>
        <v/>
      </c>
      <c r="M35" s="27" t="n"/>
      <c r="N35" s="39" t="n"/>
      <c r="O35" s="27" t="n"/>
      <c r="P35" s="39" t="n"/>
      <c r="Q35" s="27" t="n"/>
      <c r="R35" s="31">
        <f>IF([@[Record ID]]="","",IF([@[Record Type]]="","Record Type Missing",IFERROR(IF(INDEX(tblRules[Rule Status],MATCH([@[Record Type]],tblRules[Record Type],0))="Active","Rule Active","Rule Inactive"),"Rule Not Found")))</f>
        <v/>
      </c>
      <c r="S35"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35"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35" s="40">
        <f>IF([@[Record ID]]="","",IF([@[Data Quality Alert]]&lt;&gt;"OK","",IF(OR([@[Disposition Status]]="Destroyed",[@[Disposition Status]]="Transferred to Archive"),"",IF([@[Hold Status]]="Yes",[@[Hold Review Date]],[@[Retention End Date]]))))</f>
        <v/>
      </c>
      <c r="V35" s="27" t="n"/>
    </row>
    <row r="36" ht="34" customHeight="1">
      <c r="A36" s="27" t="n"/>
      <c r="B36" s="27" t="n"/>
      <c r="C36" s="27" t="n"/>
      <c r="D36" s="27" t="n"/>
      <c r="E36" s="27" t="n"/>
      <c r="F36" s="27" t="n"/>
      <c r="G36" s="27" t="n"/>
      <c r="H36" s="39" t="n"/>
      <c r="I36" s="39" t="n"/>
      <c r="J36" s="39" t="n"/>
      <c r="K36" s="29">
        <f>IF([@[Record ID]]="","",IFERROR(INDEX(tblRules[Retention Months],MATCH([@[Record Type]],tblRules[Record Type],0)),""))</f>
        <v/>
      </c>
      <c r="L36" s="40">
        <f>IF([@[Record ID]]="","",IF(OR([@[Trigger Date]]="",[@[Retention Months]]=""),"",EOMONTH(EDATE([@[Trigger Date]],[@[Retention Months]]),0)))</f>
        <v/>
      </c>
      <c r="M36" s="27" t="n"/>
      <c r="N36" s="39" t="n"/>
      <c r="O36" s="27" t="n"/>
      <c r="P36" s="39" t="n"/>
      <c r="Q36" s="27" t="n"/>
      <c r="R36" s="31">
        <f>IF([@[Record ID]]="","",IF([@[Record Type]]="","Record Type Missing",IFERROR(IF(INDEX(tblRules[Rule Status],MATCH([@[Record Type]],tblRules[Record Type],0))="Active","Rule Active","Rule Inactive"),"Rule Not Found")))</f>
        <v/>
      </c>
      <c r="S36"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36"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36" s="40">
        <f>IF([@[Record ID]]="","",IF([@[Data Quality Alert]]&lt;&gt;"OK","",IF(OR([@[Disposition Status]]="Destroyed",[@[Disposition Status]]="Transferred to Archive"),"",IF([@[Hold Status]]="Yes",[@[Hold Review Date]],[@[Retention End Date]]))))</f>
        <v/>
      </c>
      <c r="V36" s="27" t="n"/>
    </row>
    <row r="37" ht="34" customHeight="1">
      <c r="A37" s="27" t="n"/>
      <c r="B37" s="27" t="n"/>
      <c r="C37" s="27" t="n"/>
      <c r="D37" s="27" t="n"/>
      <c r="E37" s="27" t="n"/>
      <c r="F37" s="27" t="n"/>
      <c r="G37" s="27" t="n"/>
      <c r="H37" s="39" t="n"/>
      <c r="I37" s="39" t="n"/>
      <c r="J37" s="39" t="n"/>
      <c r="K37" s="29">
        <f>IF([@[Record ID]]="","",IFERROR(INDEX(tblRules[Retention Months],MATCH([@[Record Type]],tblRules[Record Type],0)),""))</f>
        <v/>
      </c>
      <c r="L37" s="40">
        <f>IF([@[Record ID]]="","",IF(OR([@[Trigger Date]]="",[@[Retention Months]]=""),"",EOMONTH(EDATE([@[Trigger Date]],[@[Retention Months]]),0)))</f>
        <v/>
      </c>
      <c r="M37" s="27" t="n"/>
      <c r="N37" s="39" t="n"/>
      <c r="O37" s="27" t="n"/>
      <c r="P37" s="39" t="n"/>
      <c r="Q37" s="27" t="n"/>
      <c r="R37" s="31">
        <f>IF([@[Record ID]]="","",IF([@[Record Type]]="","Record Type Missing",IFERROR(IF(INDEX(tblRules[Rule Status],MATCH([@[Record Type]],tblRules[Record Type],0))="Active","Rule Active","Rule Inactive"),"Rule Not Found")))</f>
        <v/>
      </c>
      <c r="S37"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37"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37" s="40">
        <f>IF([@[Record ID]]="","",IF([@[Data Quality Alert]]&lt;&gt;"OK","",IF(OR([@[Disposition Status]]="Destroyed",[@[Disposition Status]]="Transferred to Archive"),"",IF([@[Hold Status]]="Yes",[@[Hold Review Date]],[@[Retention End Date]]))))</f>
        <v/>
      </c>
      <c r="V37" s="27" t="n"/>
    </row>
    <row r="38" ht="34" customHeight="1">
      <c r="A38" s="27" t="n"/>
      <c r="B38" s="27" t="n"/>
      <c r="C38" s="27" t="n"/>
      <c r="D38" s="27" t="n"/>
      <c r="E38" s="27" t="n"/>
      <c r="F38" s="27" t="n"/>
      <c r="G38" s="27" t="n"/>
      <c r="H38" s="39" t="n"/>
      <c r="I38" s="39" t="n"/>
      <c r="J38" s="39" t="n"/>
      <c r="K38" s="29">
        <f>IF([@[Record ID]]="","",IFERROR(INDEX(tblRules[Retention Months],MATCH([@[Record Type]],tblRules[Record Type],0)),""))</f>
        <v/>
      </c>
      <c r="L38" s="40">
        <f>IF([@[Record ID]]="","",IF(OR([@[Trigger Date]]="",[@[Retention Months]]=""),"",EOMONTH(EDATE([@[Trigger Date]],[@[Retention Months]]),0)))</f>
        <v/>
      </c>
      <c r="M38" s="27" t="n"/>
      <c r="N38" s="39" t="n"/>
      <c r="O38" s="27" t="n"/>
      <c r="P38" s="39" t="n"/>
      <c r="Q38" s="27" t="n"/>
      <c r="R38" s="31">
        <f>IF([@[Record ID]]="","",IF([@[Record Type]]="","Record Type Missing",IFERROR(IF(INDEX(tblRules[Rule Status],MATCH([@[Record Type]],tblRules[Record Type],0))="Active","Rule Active","Rule Inactive"),"Rule Not Found")))</f>
        <v/>
      </c>
      <c r="S38"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38"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38" s="40">
        <f>IF([@[Record ID]]="","",IF([@[Data Quality Alert]]&lt;&gt;"OK","",IF(OR([@[Disposition Status]]="Destroyed",[@[Disposition Status]]="Transferred to Archive"),"",IF([@[Hold Status]]="Yes",[@[Hold Review Date]],[@[Retention End Date]]))))</f>
        <v/>
      </c>
      <c r="V38" s="27" t="n"/>
    </row>
    <row r="39" ht="34" customHeight="1">
      <c r="A39" s="27" t="n"/>
      <c r="B39" s="27" t="n"/>
      <c r="C39" s="27" t="n"/>
      <c r="D39" s="27" t="n"/>
      <c r="E39" s="27" t="n"/>
      <c r="F39" s="27" t="n"/>
      <c r="G39" s="27" t="n"/>
      <c r="H39" s="39" t="n"/>
      <c r="I39" s="39" t="n"/>
      <c r="J39" s="39" t="n"/>
      <c r="K39" s="29">
        <f>IF([@[Record ID]]="","",IFERROR(INDEX(tblRules[Retention Months],MATCH([@[Record Type]],tblRules[Record Type],0)),""))</f>
        <v/>
      </c>
      <c r="L39" s="40">
        <f>IF([@[Record ID]]="","",IF(OR([@[Trigger Date]]="",[@[Retention Months]]=""),"",EOMONTH(EDATE([@[Trigger Date]],[@[Retention Months]]),0)))</f>
        <v/>
      </c>
      <c r="M39" s="27" t="n"/>
      <c r="N39" s="39" t="n"/>
      <c r="O39" s="27" t="n"/>
      <c r="P39" s="39" t="n"/>
      <c r="Q39" s="27" t="n"/>
      <c r="R39" s="31">
        <f>IF([@[Record ID]]="","",IF([@[Record Type]]="","Record Type Missing",IFERROR(IF(INDEX(tblRules[Rule Status],MATCH([@[Record Type]],tblRules[Record Type],0))="Active","Rule Active","Rule Inactive"),"Rule Not Found")))</f>
        <v/>
      </c>
      <c r="S39"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39"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39" s="40">
        <f>IF([@[Record ID]]="","",IF([@[Data Quality Alert]]&lt;&gt;"OK","",IF(OR([@[Disposition Status]]="Destroyed",[@[Disposition Status]]="Transferred to Archive"),"",IF([@[Hold Status]]="Yes",[@[Hold Review Date]],[@[Retention End Date]]))))</f>
        <v/>
      </c>
      <c r="V39" s="27" t="n"/>
    </row>
    <row r="40" ht="34" customHeight="1">
      <c r="A40" s="27" t="n"/>
      <c r="B40" s="27" t="n"/>
      <c r="C40" s="27" t="n"/>
      <c r="D40" s="27" t="n"/>
      <c r="E40" s="27" t="n"/>
      <c r="F40" s="27" t="n"/>
      <c r="G40" s="27" t="n"/>
      <c r="H40" s="39" t="n"/>
      <c r="I40" s="39" t="n"/>
      <c r="J40" s="39" t="n"/>
      <c r="K40" s="29">
        <f>IF([@[Record ID]]="","",IFERROR(INDEX(tblRules[Retention Months],MATCH([@[Record Type]],tblRules[Record Type],0)),""))</f>
        <v/>
      </c>
      <c r="L40" s="40">
        <f>IF([@[Record ID]]="","",IF(OR([@[Trigger Date]]="",[@[Retention Months]]=""),"",EOMONTH(EDATE([@[Trigger Date]],[@[Retention Months]]),0)))</f>
        <v/>
      </c>
      <c r="M40" s="27" t="n"/>
      <c r="N40" s="39" t="n"/>
      <c r="O40" s="27" t="n"/>
      <c r="P40" s="39" t="n"/>
      <c r="Q40" s="27" t="n"/>
      <c r="R40" s="31">
        <f>IF([@[Record ID]]="","",IF([@[Record Type]]="","Record Type Missing",IFERROR(IF(INDEX(tblRules[Rule Status],MATCH([@[Record Type]],tblRules[Record Type],0))="Active","Rule Active","Rule Inactive"),"Rule Not Found")))</f>
        <v/>
      </c>
      <c r="S40"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40"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40" s="40">
        <f>IF([@[Record ID]]="","",IF([@[Data Quality Alert]]&lt;&gt;"OK","",IF(OR([@[Disposition Status]]="Destroyed",[@[Disposition Status]]="Transferred to Archive"),"",IF([@[Hold Status]]="Yes",[@[Hold Review Date]],[@[Retention End Date]]))))</f>
        <v/>
      </c>
      <c r="V40" s="27" t="n"/>
    </row>
    <row r="41" ht="34" customHeight="1">
      <c r="A41" s="27" t="n"/>
      <c r="B41" s="27" t="n"/>
      <c r="C41" s="27" t="n"/>
      <c r="D41" s="27" t="n"/>
      <c r="E41" s="27" t="n"/>
      <c r="F41" s="27" t="n"/>
      <c r="G41" s="27" t="n"/>
      <c r="H41" s="39" t="n"/>
      <c r="I41" s="39" t="n"/>
      <c r="J41" s="39" t="n"/>
      <c r="K41" s="29">
        <f>IF([@[Record ID]]="","",IFERROR(INDEX(tblRules[Retention Months],MATCH([@[Record Type]],tblRules[Record Type],0)),""))</f>
        <v/>
      </c>
      <c r="L41" s="40">
        <f>IF([@[Record ID]]="","",IF(OR([@[Trigger Date]]="",[@[Retention Months]]=""),"",EOMONTH(EDATE([@[Trigger Date]],[@[Retention Months]]),0)))</f>
        <v/>
      </c>
      <c r="M41" s="27" t="n"/>
      <c r="N41" s="39" t="n"/>
      <c r="O41" s="27" t="n"/>
      <c r="P41" s="39" t="n"/>
      <c r="Q41" s="27" t="n"/>
      <c r="R41" s="31">
        <f>IF([@[Record ID]]="","",IF([@[Record Type]]="","Record Type Missing",IFERROR(IF(INDEX(tblRules[Rule Status],MATCH([@[Record Type]],tblRules[Record Type],0))="Active","Rule Active","Rule Inactive"),"Rule Not Found")))</f>
        <v/>
      </c>
      <c r="S41"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41"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41" s="40">
        <f>IF([@[Record ID]]="","",IF([@[Data Quality Alert]]&lt;&gt;"OK","",IF(OR([@[Disposition Status]]="Destroyed",[@[Disposition Status]]="Transferred to Archive"),"",IF([@[Hold Status]]="Yes",[@[Hold Review Date]],[@[Retention End Date]]))))</f>
        <v/>
      </c>
      <c r="V41" s="27" t="n"/>
    </row>
    <row r="42" ht="34" customHeight="1">
      <c r="A42" s="27" t="n"/>
      <c r="B42" s="27" t="n"/>
      <c r="C42" s="27" t="n"/>
      <c r="D42" s="27" t="n"/>
      <c r="E42" s="27" t="n"/>
      <c r="F42" s="27" t="n"/>
      <c r="G42" s="27" t="n"/>
      <c r="H42" s="39" t="n"/>
      <c r="I42" s="39" t="n"/>
      <c r="J42" s="39" t="n"/>
      <c r="K42" s="29">
        <f>IF([@[Record ID]]="","",IFERROR(INDEX(tblRules[Retention Months],MATCH([@[Record Type]],tblRules[Record Type],0)),""))</f>
        <v/>
      </c>
      <c r="L42" s="40">
        <f>IF([@[Record ID]]="","",IF(OR([@[Trigger Date]]="",[@[Retention Months]]=""),"",EOMONTH(EDATE([@[Trigger Date]],[@[Retention Months]]),0)))</f>
        <v/>
      </c>
      <c r="M42" s="27" t="n"/>
      <c r="N42" s="39" t="n"/>
      <c r="O42" s="27" t="n"/>
      <c r="P42" s="39" t="n"/>
      <c r="Q42" s="27" t="n"/>
      <c r="R42" s="31">
        <f>IF([@[Record ID]]="","",IF([@[Record Type]]="","Record Type Missing",IFERROR(IF(INDEX(tblRules[Rule Status],MATCH([@[Record Type]],tblRules[Record Type],0))="Active","Rule Active","Rule Inactive"),"Rule Not Found")))</f>
        <v/>
      </c>
      <c r="S42"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42"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42" s="40">
        <f>IF([@[Record ID]]="","",IF([@[Data Quality Alert]]&lt;&gt;"OK","",IF(OR([@[Disposition Status]]="Destroyed",[@[Disposition Status]]="Transferred to Archive"),"",IF([@[Hold Status]]="Yes",[@[Hold Review Date]],[@[Retention End Date]]))))</f>
        <v/>
      </c>
      <c r="V42" s="27" t="n"/>
    </row>
    <row r="43" ht="34" customHeight="1">
      <c r="A43" s="27" t="n"/>
      <c r="B43" s="27" t="n"/>
      <c r="C43" s="27" t="n"/>
      <c r="D43" s="27" t="n"/>
      <c r="E43" s="27" t="n"/>
      <c r="F43" s="27" t="n"/>
      <c r="G43" s="27" t="n"/>
      <c r="H43" s="39" t="n"/>
      <c r="I43" s="39" t="n"/>
      <c r="J43" s="39" t="n"/>
      <c r="K43" s="29">
        <f>IF([@[Record ID]]="","",IFERROR(INDEX(tblRules[Retention Months],MATCH([@[Record Type]],tblRules[Record Type],0)),""))</f>
        <v/>
      </c>
      <c r="L43" s="40">
        <f>IF([@[Record ID]]="","",IF(OR([@[Trigger Date]]="",[@[Retention Months]]=""),"",EOMONTH(EDATE([@[Trigger Date]],[@[Retention Months]]),0)))</f>
        <v/>
      </c>
      <c r="M43" s="27" t="n"/>
      <c r="N43" s="39" t="n"/>
      <c r="O43" s="27" t="n"/>
      <c r="P43" s="39" t="n"/>
      <c r="Q43" s="27" t="n"/>
      <c r="R43" s="31">
        <f>IF([@[Record ID]]="","",IF([@[Record Type]]="","Record Type Missing",IFERROR(IF(INDEX(tblRules[Rule Status],MATCH([@[Record Type]],tblRules[Record Type],0))="Active","Rule Active","Rule Inactive"),"Rule Not Found")))</f>
        <v/>
      </c>
      <c r="S43"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43"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43" s="40">
        <f>IF([@[Record ID]]="","",IF([@[Data Quality Alert]]&lt;&gt;"OK","",IF(OR([@[Disposition Status]]="Destroyed",[@[Disposition Status]]="Transferred to Archive"),"",IF([@[Hold Status]]="Yes",[@[Hold Review Date]],[@[Retention End Date]]))))</f>
        <v/>
      </c>
      <c r="V43" s="27" t="n"/>
    </row>
    <row r="44" ht="34" customHeight="1">
      <c r="A44" s="27" t="n"/>
      <c r="B44" s="27" t="n"/>
      <c r="C44" s="27" t="n"/>
      <c r="D44" s="27" t="n"/>
      <c r="E44" s="27" t="n"/>
      <c r="F44" s="27" t="n"/>
      <c r="G44" s="27" t="n"/>
      <c r="H44" s="39" t="n"/>
      <c r="I44" s="39" t="n"/>
      <c r="J44" s="39" t="n"/>
      <c r="K44" s="29">
        <f>IF([@[Record ID]]="","",IFERROR(INDEX(tblRules[Retention Months],MATCH([@[Record Type]],tblRules[Record Type],0)),""))</f>
        <v/>
      </c>
      <c r="L44" s="40">
        <f>IF([@[Record ID]]="","",IF(OR([@[Trigger Date]]="",[@[Retention Months]]=""),"",EOMONTH(EDATE([@[Trigger Date]],[@[Retention Months]]),0)))</f>
        <v/>
      </c>
      <c r="M44" s="27" t="n"/>
      <c r="N44" s="39" t="n"/>
      <c r="O44" s="27" t="n"/>
      <c r="P44" s="39" t="n"/>
      <c r="Q44" s="27" t="n"/>
      <c r="R44" s="31">
        <f>IF([@[Record ID]]="","",IF([@[Record Type]]="","Record Type Missing",IFERROR(IF(INDEX(tblRules[Rule Status],MATCH([@[Record Type]],tblRules[Record Type],0))="Active","Rule Active","Rule Inactive"),"Rule Not Found")))</f>
        <v/>
      </c>
      <c r="S44"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44"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44" s="40">
        <f>IF([@[Record ID]]="","",IF([@[Data Quality Alert]]&lt;&gt;"OK","",IF(OR([@[Disposition Status]]="Destroyed",[@[Disposition Status]]="Transferred to Archive"),"",IF([@[Hold Status]]="Yes",[@[Hold Review Date]],[@[Retention End Date]]))))</f>
        <v/>
      </c>
      <c r="V44" s="27" t="n"/>
    </row>
    <row r="45" ht="34" customHeight="1">
      <c r="A45" s="27" t="n"/>
      <c r="B45" s="27" t="n"/>
      <c r="C45" s="27" t="n"/>
      <c r="D45" s="27" t="n"/>
      <c r="E45" s="27" t="n"/>
      <c r="F45" s="27" t="n"/>
      <c r="G45" s="27" t="n"/>
      <c r="H45" s="39" t="n"/>
      <c r="I45" s="39" t="n"/>
      <c r="J45" s="39" t="n"/>
      <c r="K45" s="29">
        <f>IF([@[Record ID]]="","",IFERROR(INDEX(tblRules[Retention Months],MATCH([@[Record Type]],tblRules[Record Type],0)),""))</f>
        <v/>
      </c>
      <c r="L45" s="40">
        <f>IF([@[Record ID]]="","",IF(OR([@[Trigger Date]]="",[@[Retention Months]]=""),"",EOMONTH(EDATE([@[Trigger Date]],[@[Retention Months]]),0)))</f>
        <v/>
      </c>
      <c r="M45" s="27" t="n"/>
      <c r="N45" s="39" t="n"/>
      <c r="O45" s="27" t="n"/>
      <c r="P45" s="39" t="n"/>
      <c r="Q45" s="27" t="n"/>
      <c r="R45" s="31">
        <f>IF([@[Record ID]]="","",IF([@[Record Type]]="","Record Type Missing",IFERROR(IF(INDEX(tblRules[Rule Status],MATCH([@[Record Type]],tblRules[Record Type],0))="Active","Rule Active","Rule Inactive"),"Rule Not Found")))</f>
        <v/>
      </c>
      <c r="S45"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45"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45" s="40">
        <f>IF([@[Record ID]]="","",IF([@[Data Quality Alert]]&lt;&gt;"OK","",IF(OR([@[Disposition Status]]="Destroyed",[@[Disposition Status]]="Transferred to Archive"),"",IF([@[Hold Status]]="Yes",[@[Hold Review Date]],[@[Retention End Date]]))))</f>
        <v/>
      </c>
      <c r="V45" s="27" t="n"/>
    </row>
    <row r="46" ht="34" customHeight="1">
      <c r="A46" s="27" t="n"/>
      <c r="B46" s="27" t="n"/>
      <c r="C46" s="27" t="n"/>
      <c r="D46" s="27" t="n"/>
      <c r="E46" s="27" t="n"/>
      <c r="F46" s="27" t="n"/>
      <c r="G46" s="27" t="n"/>
      <c r="H46" s="39" t="n"/>
      <c r="I46" s="39" t="n"/>
      <c r="J46" s="39" t="n"/>
      <c r="K46" s="29">
        <f>IF([@[Record ID]]="","",IFERROR(INDEX(tblRules[Retention Months],MATCH([@[Record Type]],tblRules[Record Type],0)),""))</f>
        <v/>
      </c>
      <c r="L46" s="40">
        <f>IF([@[Record ID]]="","",IF(OR([@[Trigger Date]]="",[@[Retention Months]]=""),"",EOMONTH(EDATE([@[Trigger Date]],[@[Retention Months]]),0)))</f>
        <v/>
      </c>
      <c r="M46" s="27" t="n"/>
      <c r="N46" s="39" t="n"/>
      <c r="O46" s="27" t="n"/>
      <c r="P46" s="39" t="n"/>
      <c r="Q46" s="27" t="n"/>
      <c r="R46" s="31">
        <f>IF([@[Record ID]]="","",IF([@[Record Type]]="","Record Type Missing",IFERROR(IF(INDEX(tblRules[Rule Status],MATCH([@[Record Type]],tblRules[Record Type],0))="Active","Rule Active","Rule Inactive"),"Rule Not Found")))</f>
        <v/>
      </c>
      <c r="S46"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46"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46" s="40">
        <f>IF([@[Record ID]]="","",IF([@[Data Quality Alert]]&lt;&gt;"OK","",IF(OR([@[Disposition Status]]="Destroyed",[@[Disposition Status]]="Transferred to Archive"),"",IF([@[Hold Status]]="Yes",[@[Hold Review Date]],[@[Retention End Date]]))))</f>
        <v/>
      </c>
      <c r="V46" s="27" t="n"/>
    </row>
    <row r="47" ht="34" customHeight="1">
      <c r="A47" s="27" t="n"/>
      <c r="B47" s="27" t="n"/>
      <c r="C47" s="27" t="n"/>
      <c r="D47" s="27" t="n"/>
      <c r="E47" s="27" t="n"/>
      <c r="F47" s="27" t="n"/>
      <c r="G47" s="27" t="n"/>
      <c r="H47" s="39" t="n"/>
      <c r="I47" s="39" t="n"/>
      <c r="J47" s="39" t="n"/>
      <c r="K47" s="29">
        <f>IF([@[Record ID]]="","",IFERROR(INDEX(tblRules[Retention Months],MATCH([@[Record Type]],tblRules[Record Type],0)),""))</f>
        <v/>
      </c>
      <c r="L47" s="40">
        <f>IF([@[Record ID]]="","",IF(OR([@[Trigger Date]]="",[@[Retention Months]]=""),"",EOMONTH(EDATE([@[Trigger Date]],[@[Retention Months]]),0)))</f>
        <v/>
      </c>
      <c r="M47" s="27" t="n"/>
      <c r="N47" s="39" t="n"/>
      <c r="O47" s="27" t="n"/>
      <c r="P47" s="39" t="n"/>
      <c r="Q47" s="27" t="n"/>
      <c r="R47" s="31">
        <f>IF([@[Record ID]]="","",IF([@[Record Type]]="","Record Type Missing",IFERROR(IF(INDEX(tblRules[Rule Status],MATCH([@[Record Type]],tblRules[Record Type],0))="Active","Rule Active","Rule Inactive"),"Rule Not Found")))</f>
        <v/>
      </c>
      <c r="S47"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47"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47" s="40">
        <f>IF([@[Record ID]]="","",IF([@[Data Quality Alert]]&lt;&gt;"OK","",IF(OR([@[Disposition Status]]="Destroyed",[@[Disposition Status]]="Transferred to Archive"),"",IF([@[Hold Status]]="Yes",[@[Hold Review Date]],[@[Retention End Date]]))))</f>
        <v/>
      </c>
      <c r="V47" s="27" t="n"/>
    </row>
    <row r="48" ht="34" customHeight="1">
      <c r="A48" s="27" t="n"/>
      <c r="B48" s="27" t="n"/>
      <c r="C48" s="27" t="n"/>
      <c r="D48" s="27" t="n"/>
      <c r="E48" s="27" t="n"/>
      <c r="F48" s="27" t="n"/>
      <c r="G48" s="27" t="n"/>
      <c r="H48" s="39" t="n"/>
      <c r="I48" s="39" t="n"/>
      <c r="J48" s="39" t="n"/>
      <c r="K48" s="29">
        <f>IF([@[Record ID]]="","",IFERROR(INDEX(tblRules[Retention Months],MATCH([@[Record Type]],tblRules[Record Type],0)),""))</f>
        <v/>
      </c>
      <c r="L48" s="40">
        <f>IF([@[Record ID]]="","",IF(OR([@[Trigger Date]]="",[@[Retention Months]]=""),"",EOMONTH(EDATE([@[Trigger Date]],[@[Retention Months]]),0)))</f>
        <v/>
      </c>
      <c r="M48" s="27" t="n"/>
      <c r="N48" s="39" t="n"/>
      <c r="O48" s="27" t="n"/>
      <c r="P48" s="39" t="n"/>
      <c r="Q48" s="27" t="n"/>
      <c r="R48" s="31">
        <f>IF([@[Record ID]]="","",IF([@[Record Type]]="","Record Type Missing",IFERROR(IF(INDEX(tblRules[Rule Status],MATCH([@[Record Type]],tblRules[Record Type],0))="Active","Rule Active","Rule Inactive"),"Rule Not Found")))</f>
        <v/>
      </c>
      <c r="S48"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48"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48" s="40">
        <f>IF([@[Record ID]]="","",IF([@[Data Quality Alert]]&lt;&gt;"OK","",IF(OR([@[Disposition Status]]="Destroyed",[@[Disposition Status]]="Transferred to Archive"),"",IF([@[Hold Status]]="Yes",[@[Hold Review Date]],[@[Retention End Date]]))))</f>
        <v/>
      </c>
      <c r="V48" s="27" t="n"/>
    </row>
    <row r="49" ht="34" customHeight="1">
      <c r="A49" s="27" t="n"/>
      <c r="B49" s="27" t="n"/>
      <c r="C49" s="27" t="n"/>
      <c r="D49" s="27" t="n"/>
      <c r="E49" s="27" t="n"/>
      <c r="F49" s="27" t="n"/>
      <c r="G49" s="27" t="n"/>
      <c r="H49" s="39" t="n"/>
      <c r="I49" s="39" t="n"/>
      <c r="J49" s="39" t="n"/>
      <c r="K49" s="29">
        <f>IF([@[Record ID]]="","",IFERROR(INDEX(tblRules[Retention Months],MATCH([@[Record Type]],tblRules[Record Type],0)),""))</f>
        <v/>
      </c>
      <c r="L49" s="40">
        <f>IF([@[Record ID]]="","",IF(OR([@[Trigger Date]]="",[@[Retention Months]]=""),"",EOMONTH(EDATE([@[Trigger Date]],[@[Retention Months]]),0)))</f>
        <v/>
      </c>
      <c r="M49" s="27" t="n"/>
      <c r="N49" s="39" t="n"/>
      <c r="O49" s="27" t="n"/>
      <c r="P49" s="39" t="n"/>
      <c r="Q49" s="27" t="n"/>
      <c r="R49" s="31">
        <f>IF([@[Record ID]]="","",IF([@[Record Type]]="","Record Type Missing",IFERROR(IF(INDEX(tblRules[Rule Status],MATCH([@[Record Type]],tblRules[Record Type],0))="Active","Rule Active","Rule Inactive"),"Rule Not Found")))</f>
        <v/>
      </c>
      <c r="S49"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49"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49" s="40">
        <f>IF([@[Record ID]]="","",IF([@[Data Quality Alert]]&lt;&gt;"OK","",IF(OR([@[Disposition Status]]="Destroyed",[@[Disposition Status]]="Transferred to Archive"),"",IF([@[Hold Status]]="Yes",[@[Hold Review Date]],[@[Retention End Date]]))))</f>
        <v/>
      </c>
      <c r="V49" s="27" t="n"/>
    </row>
    <row r="50" ht="34" customHeight="1">
      <c r="A50" s="27" t="n"/>
      <c r="B50" s="27" t="n"/>
      <c r="C50" s="27" t="n"/>
      <c r="D50" s="27" t="n"/>
      <c r="E50" s="27" t="n"/>
      <c r="F50" s="27" t="n"/>
      <c r="G50" s="27" t="n"/>
      <c r="H50" s="39" t="n"/>
      <c r="I50" s="39" t="n"/>
      <c r="J50" s="39" t="n"/>
      <c r="K50" s="29">
        <f>IF([@[Record ID]]="","",IFERROR(INDEX(tblRules[Retention Months],MATCH([@[Record Type]],tblRules[Record Type],0)),""))</f>
        <v/>
      </c>
      <c r="L50" s="40">
        <f>IF([@[Record ID]]="","",IF(OR([@[Trigger Date]]="",[@[Retention Months]]=""),"",EOMONTH(EDATE([@[Trigger Date]],[@[Retention Months]]),0)))</f>
        <v/>
      </c>
      <c r="M50" s="27" t="n"/>
      <c r="N50" s="39" t="n"/>
      <c r="O50" s="27" t="n"/>
      <c r="P50" s="39" t="n"/>
      <c r="Q50" s="27" t="n"/>
      <c r="R50" s="31">
        <f>IF([@[Record ID]]="","",IF([@[Record Type]]="","Record Type Missing",IFERROR(IF(INDEX(tblRules[Rule Status],MATCH([@[Record Type]],tblRules[Record Type],0))="Active","Rule Active","Rule Inactive"),"Rule Not Found")))</f>
        <v/>
      </c>
      <c r="S50"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50"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50" s="40">
        <f>IF([@[Record ID]]="","",IF([@[Data Quality Alert]]&lt;&gt;"OK","",IF(OR([@[Disposition Status]]="Destroyed",[@[Disposition Status]]="Transferred to Archive"),"",IF([@[Hold Status]]="Yes",[@[Hold Review Date]],[@[Retention End Date]]))))</f>
        <v/>
      </c>
      <c r="V50" s="27" t="n"/>
    </row>
    <row r="51" ht="34" customHeight="1">
      <c r="A51" s="27" t="n"/>
      <c r="B51" s="27" t="n"/>
      <c r="C51" s="27" t="n"/>
      <c r="D51" s="27" t="n"/>
      <c r="E51" s="27" t="n"/>
      <c r="F51" s="27" t="n"/>
      <c r="G51" s="27" t="n"/>
      <c r="H51" s="39" t="n"/>
      <c r="I51" s="39" t="n"/>
      <c r="J51" s="39" t="n"/>
      <c r="K51" s="29">
        <f>IF([@[Record ID]]="","",IFERROR(INDEX(tblRules[Retention Months],MATCH([@[Record Type]],tblRules[Record Type],0)),""))</f>
        <v/>
      </c>
      <c r="L51" s="40">
        <f>IF([@[Record ID]]="","",IF(OR([@[Trigger Date]]="",[@[Retention Months]]=""),"",EOMONTH(EDATE([@[Trigger Date]],[@[Retention Months]]),0)))</f>
        <v/>
      </c>
      <c r="M51" s="27" t="n"/>
      <c r="N51" s="39" t="n"/>
      <c r="O51" s="27" t="n"/>
      <c r="P51" s="39" t="n"/>
      <c r="Q51" s="27" t="n"/>
      <c r="R51" s="31">
        <f>IF([@[Record ID]]="","",IF([@[Record Type]]="","Record Type Missing",IFERROR(IF(INDEX(tblRules[Rule Status],MATCH([@[Record Type]],tblRules[Record Type],0))="Active","Rule Active","Rule Inactive"),"Rule Not Found")))</f>
        <v/>
      </c>
      <c r="S51"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51"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51" s="40">
        <f>IF([@[Record ID]]="","",IF([@[Data Quality Alert]]&lt;&gt;"OK","",IF(OR([@[Disposition Status]]="Destroyed",[@[Disposition Status]]="Transferred to Archive"),"",IF([@[Hold Status]]="Yes",[@[Hold Review Date]],[@[Retention End Date]]))))</f>
        <v/>
      </c>
      <c r="V51" s="27" t="n"/>
    </row>
    <row r="52" ht="34" customHeight="1">
      <c r="A52" s="27" t="n"/>
      <c r="B52" s="27" t="n"/>
      <c r="C52" s="27" t="n"/>
      <c r="D52" s="27" t="n"/>
      <c r="E52" s="27" t="n"/>
      <c r="F52" s="27" t="n"/>
      <c r="G52" s="27" t="n"/>
      <c r="H52" s="39" t="n"/>
      <c r="I52" s="39" t="n"/>
      <c r="J52" s="39" t="n"/>
      <c r="K52" s="29">
        <f>IF([@[Record ID]]="","",IFERROR(INDEX(tblRules[Retention Months],MATCH([@[Record Type]],tblRules[Record Type],0)),""))</f>
        <v/>
      </c>
      <c r="L52" s="40">
        <f>IF([@[Record ID]]="","",IF(OR([@[Trigger Date]]="",[@[Retention Months]]=""),"",EOMONTH(EDATE([@[Trigger Date]],[@[Retention Months]]),0)))</f>
        <v/>
      </c>
      <c r="M52" s="27" t="n"/>
      <c r="N52" s="39" t="n"/>
      <c r="O52" s="27" t="n"/>
      <c r="P52" s="39" t="n"/>
      <c r="Q52" s="27" t="n"/>
      <c r="R52" s="31">
        <f>IF([@[Record ID]]="","",IF([@[Record Type]]="","Record Type Missing",IFERROR(IF(INDEX(tblRules[Rule Status],MATCH([@[Record Type]],tblRules[Record Type],0))="Active","Rule Active","Rule Inactive"),"Rule Not Found")))</f>
        <v/>
      </c>
      <c r="S52"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52"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52" s="40">
        <f>IF([@[Record ID]]="","",IF([@[Data Quality Alert]]&lt;&gt;"OK","",IF(OR([@[Disposition Status]]="Destroyed",[@[Disposition Status]]="Transferred to Archive"),"",IF([@[Hold Status]]="Yes",[@[Hold Review Date]],[@[Retention End Date]]))))</f>
        <v/>
      </c>
      <c r="V52" s="27" t="n"/>
    </row>
    <row r="53" ht="34" customHeight="1">
      <c r="A53" s="27" t="n"/>
      <c r="B53" s="27" t="n"/>
      <c r="C53" s="27" t="n"/>
      <c r="D53" s="27" t="n"/>
      <c r="E53" s="27" t="n"/>
      <c r="F53" s="27" t="n"/>
      <c r="G53" s="27" t="n"/>
      <c r="H53" s="39" t="n"/>
      <c r="I53" s="39" t="n"/>
      <c r="J53" s="39" t="n"/>
      <c r="K53" s="29">
        <f>IF([@[Record ID]]="","",IFERROR(INDEX(tblRules[Retention Months],MATCH([@[Record Type]],tblRules[Record Type],0)),""))</f>
        <v/>
      </c>
      <c r="L53" s="40">
        <f>IF([@[Record ID]]="","",IF(OR([@[Trigger Date]]="",[@[Retention Months]]=""),"",EOMONTH(EDATE([@[Trigger Date]],[@[Retention Months]]),0)))</f>
        <v/>
      </c>
      <c r="M53" s="27" t="n"/>
      <c r="N53" s="39" t="n"/>
      <c r="O53" s="27" t="n"/>
      <c r="P53" s="39" t="n"/>
      <c r="Q53" s="27" t="n"/>
      <c r="R53" s="31">
        <f>IF([@[Record ID]]="","",IF([@[Record Type]]="","Record Type Missing",IFERROR(IF(INDEX(tblRules[Rule Status],MATCH([@[Record Type]],tblRules[Record Type],0))="Active","Rule Active","Rule Inactive"),"Rule Not Found")))</f>
        <v/>
      </c>
      <c r="S53"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53"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53" s="40">
        <f>IF([@[Record ID]]="","",IF([@[Data Quality Alert]]&lt;&gt;"OK","",IF(OR([@[Disposition Status]]="Destroyed",[@[Disposition Status]]="Transferred to Archive"),"",IF([@[Hold Status]]="Yes",[@[Hold Review Date]],[@[Retention End Date]]))))</f>
        <v/>
      </c>
      <c r="V53" s="27" t="n"/>
    </row>
    <row r="54" ht="34" customHeight="1">
      <c r="A54" s="27" t="n"/>
      <c r="B54" s="27" t="n"/>
      <c r="C54" s="27" t="n"/>
      <c r="D54" s="27" t="n"/>
      <c r="E54" s="27" t="n"/>
      <c r="F54" s="27" t="n"/>
      <c r="G54" s="27" t="n"/>
      <c r="H54" s="39" t="n"/>
      <c r="I54" s="39" t="n"/>
      <c r="J54" s="39" t="n"/>
      <c r="K54" s="29">
        <f>IF([@[Record ID]]="","",IFERROR(INDEX(tblRules[Retention Months],MATCH([@[Record Type]],tblRules[Record Type],0)),""))</f>
        <v/>
      </c>
      <c r="L54" s="40">
        <f>IF([@[Record ID]]="","",IF(OR([@[Trigger Date]]="",[@[Retention Months]]=""),"",EOMONTH(EDATE([@[Trigger Date]],[@[Retention Months]]),0)))</f>
        <v/>
      </c>
      <c r="M54" s="27" t="n"/>
      <c r="N54" s="39" t="n"/>
      <c r="O54" s="27" t="n"/>
      <c r="P54" s="39" t="n"/>
      <c r="Q54" s="27" t="n"/>
      <c r="R54" s="31">
        <f>IF([@[Record ID]]="","",IF([@[Record Type]]="","Record Type Missing",IFERROR(IF(INDEX(tblRules[Rule Status],MATCH([@[Record Type]],tblRules[Record Type],0))="Active","Rule Active","Rule Inactive"),"Rule Not Found")))</f>
        <v/>
      </c>
      <c r="S54"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54"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54" s="40">
        <f>IF([@[Record ID]]="","",IF([@[Data Quality Alert]]&lt;&gt;"OK","",IF(OR([@[Disposition Status]]="Destroyed",[@[Disposition Status]]="Transferred to Archive"),"",IF([@[Hold Status]]="Yes",[@[Hold Review Date]],[@[Retention End Date]]))))</f>
        <v/>
      </c>
      <c r="V54" s="27" t="n"/>
    </row>
    <row r="55" ht="34" customHeight="1">
      <c r="A55" s="27" t="n"/>
      <c r="B55" s="27" t="n"/>
      <c r="C55" s="27" t="n"/>
      <c r="D55" s="27" t="n"/>
      <c r="E55" s="27" t="n"/>
      <c r="F55" s="27" t="n"/>
      <c r="G55" s="27" t="n"/>
      <c r="H55" s="39" t="n"/>
      <c r="I55" s="39" t="n"/>
      <c r="J55" s="39" t="n"/>
      <c r="K55" s="29">
        <f>IF([@[Record ID]]="","",IFERROR(INDEX(tblRules[Retention Months],MATCH([@[Record Type]],tblRules[Record Type],0)),""))</f>
        <v/>
      </c>
      <c r="L55" s="40">
        <f>IF([@[Record ID]]="","",IF(OR([@[Trigger Date]]="",[@[Retention Months]]=""),"",EOMONTH(EDATE([@[Trigger Date]],[@[Retention Months]]),0)))</f>
        <v/>
      </c>
      <c r="M55" s="27" t="n"/>
      <c r="N55" s="39" t="n"/>
      <c r="O55" s="27" t="n"/>
      <c r="P55" s="39" t="n"/>
      <c r="Q55" s="27" t="n"/>
      <c r="R55" s="31">
        <f>IF([@[Record ID]]="","",IF([@[Record Type]]="","Record Type Missing",IFERROR(IF(INDEX(tblRules[Rule Status],MATCH([@[Record Type]],tblRules[Record Type],0))="Active","Rule Active","Rule Inactive"),"Rule Not Found")))</f>
        <v/>
      </c>
      <c r="S55"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55"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55" s="40">
        <f>IF([@[Record ID]]="","",IF([@[Data Quality Alert]]&lt;&gt;"OK","",IF(OR([@[Disposition Status]]="Destroyed",[@[Disposition Status]]="Transferred to Archive"),"",IF([@[Hold Status]]="Yes",[@[Hold Review Date]],[@[Retention End Date]]))))</f>
        <v/>
      </c>
      <c r="V55" s="27" t="n"/>
    </row>
    <row r="56" ht="34" customHeight="1">
      <c r="A56" s="27" t="n"/>
      <c r="B56" s="27" t="n"/>
      <c r="C56" s="27" t="n"/>
      <c r="D56" s="27" t="n"/>
      <c r="E56" s="27" t="n"/>
      <c r="F56" s="27" t="n"/>
      <c r="G56" s="27" t="n"/>
      <c r="H56" s="39" t="n"/>
      <c r="I56" s="39" t="n"/>
      <c r="J56" s="39" t="n"/>
      <c r="K56" s="29">
        <f>IF([@[Record ID]]="","",IFERROR(INDEX(tblRules[Retention Months],MATCH([@[Record Type]],tblRules[Record Type],0)),""))</f>
        <v/>
      </c>
      <c r="L56" s="40">
        <f>IF([@[Record ID]]="","",IF(OR([@[Trigger Date]]="",[@[Retention Months]]=""),"",EOMONTH(EDATE([@[Trigger Date]],[@[Retention Months]]),0)))</f>
        <v/>
      </c>
      <c r="M56" s="27" t="n"/>
      <c r="N56" s="39" t="n"/>
      <c r="O56" s="27" t="n"/>
      <c r="P56" s="39" t="n"/>
      <c r="Q56" s="27" t="n"/>
      <c r="R56" s="31">
        <f>IF([@[Record ID]]="","",IF([@[Record Type]]="","Record Type Missing",IFERROR(IF(INDEX(tblRules[Rule Status],MATCH([@[Record Type]],tblRules[Record Type],0))="Active","Rule Active","Rule Inactive"),"Rule Not Found")))</f>
        <v/>
      </c>
      <c r="S56"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56"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56" s="40">
        <f>IF([@[Record ID]]="","",IF([@[Data Quality Alert]]&lt;&gt;"OK","",IF(OR([@[Disposition Status]]="Destroyed",[@[Disposition Status]]="Transferred to Archive"),"",IF([@[Hold Status]]="Yes",[@[Hold Review Date]],[@[Retention End Date]]))))</f>
        <v/>
      </c>
      <c r="V56" s="27" t="n"/>
    </row>
    <row r="57" ht="34" customHeight="1">
      <c r="A57" s="27" t="n"/>
      <c r="B57" s="27" t="n"/>
      <c r="C57" s="27" t="n"/>
      <c r="D57" s="27" t="n"/>
      <c r="E57" s="27" t="n"/>
      <c r="F57" s="27" t="n"/>
      <c r="G57" s="27" t="n"/>
      <c r="H57" s="39" t="n"/>
      <c r="I57" s="39" t="n"/>
      <c r="J57" s="39" t="n"/>
      <c r="K57" s="29">
        <f>IF([@[Record ID]]="","",IFERROR(INDEX(tblRules[Retention Months],MATCH([@[Record Type]],tblRules[Record Type],0)),""))</f>
        <v/>
      </c>
      <c r="L57" s="40">
        <f>IF([@[Record ID]]="","",IF(OR([@[Trigger Date]]="",[@[Retention Months]]=""),"",EOMONTH(EDATE([@[Trigger Date]],[@[Retention Months]]),0)))</f>
        <v/>
      </c>
      <c r="M57" s="27" t="n"/>
      <c r="N57" s="39" t="n"/>
      <c r="O57" s="27" t="n"/>
      <c r="P57" s="39" t="n"/>
      <c r="Q57" s="27" t="n"/>
      <c r="R57" s="31">
        <f>IF([@[Record ID]]="","",IF([@[Record Type]]="","Record Type Missing",IFERROR(IF(INDEX(tblRules[Rule Status],MATCH([@[Record Type]],tblRules[Record Type],0))="Active","Rule Active","Rule Inactive"),"Rule Not Found")))</f>
        <v/>
      </c>
      <c r="S57"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57"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57" s="40">
        <f>IF([@[Record ID]]="","",IF([@[Data Quality Alert]]&lt;&gt;"OK","",IF(OR([@[Disposition Status]]="Destroyed",[@[Disposition Status]]="Transferred to Archive"),"",IF([@[Hold Status]]="Yes",[@[Hold Review Date]],[@[Retention End Date]]))))</f>
        <v/>
      </c>
      <c r="V57" s="27" t="n"/>
    </row>
    <row r="58" ht="34" customHeight="1">
      <c r="A58" s="27" t="n"/>
      <c r="B58" s="27" t="n"/>
      <c r="C58" s="27" t="n"/>
      <c r="D58" s="27" t="n"/>
      <c r="E58" s="27" t="n"/>
      <c r="F58" s="27" t="n"/>
      <c r="G58" s="27" t="n"/>
      <c r="H58" s="39" t="n"/>
      <c r="I58" s="39" t="n"/>
      <c r="J58" s="39" t="n"/>
      <c r="K58" s="29">
        <f>IF([@[Record ID]]="","",IFERROR(INDEX(tblRules[Retention Months],MATCH([@[Record Type]],tblRules[Record Type],0)),""))</f>
        <v/>
      </c>
      <c r="L58" s="40">
        <f>IF([@[Record ID]]="","",IF(OR([@[Trigger Date]]="",[@[Retention Months]]=""),"",EOMONTH(EDATE([@[Trigger Date]],[@[Retention Months]]),0)))</f>
        <v/>
      </c>
      <c r="M58" s="27" t="n"/>
      <c r="N58" s="39" t="n"/>
      <c r="O58" s="27" t="n"/>
      <c r="P58" s="39" t="n"/>
      <c r="Q58" s="27" t="n"/>
      <c r="R58" s="31">
        <f>IF([@[Record ID]]="","",IF([@[Record Type]]="","Record Type Missing",IFERROR(IF(INDEX(tblRules[Rule Status],MATCH([@[Record Type]],tblRules[Record Type],0))="Active","Rule Active","Rule Inactive"),"Rule Not Found")))</f>
        <v/>
      </c>
      <c r="S58"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58"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58" s="40">
        <f>IF([@[Record ID]]="","",IF([@[Data Quality Alert]]&lt;&gt;"OK","",IF(OR([@[Disposition Status]]="Destroyed",[@[Disposition Status]]="Transferred to Archive"),"",IF([@[Hold Status]]="Yes",[@[Hold Review Date]],[@[Retention End Date]]))))</f>
        <v/>
      </c>
      <c r="V58" s="27" t="n"/>
    </row>
    <row r="59" ht="34" customHeight="1">
      <c r="A59" s="27" t="n"/>
      <c r="B59" s="27" t="n"/>
      <c r="C59" s="27" t="n"/>
      <c r="D59" s="27" t="n"/>
      <c r="E59" s="27" t="n"/>
      <c r="F59" s="27" t="n"/>
      <c r="G59" s="27" t="n"/>
      <c r="H59" s="39" t="n"/>
      <c r="I59" s="39" t="n"/>
      <c r="J59" s="39" t="n"/>
      <c r="K59" s="29">
        <f>IF([@[Record ID]]="","",IFERROR(INDEX(tblRules[Retention Months],MATCH([@[Record Type]],tblRules[Record Type],0)),""))</f>
        <v/>
      </c>
      <c r="L59" s="40">
        <f>IF([@[Record ID]]="","",IF(OR([@[Trigger Date]]="",[@[Retention Months]]=""),"",EOMONTH(EDATE([@[Trigger Date]],[@[Retention Months]]),0)))</f>
        <v/>
      </c>
      <c r="M59" s="27" t="n"/>
      <c r="N59" s="39" t="n"/>
      <c r="O59" s="27" t="n"/>
      <c r="P59" s="39" t="n"/>
      <c r="Q59" s="27" t="n"/>
      <c r="R59" s="31">
        <f>IF([@[Record ID]]="","",IF([@[Record Type]]="","Record Type Missing",IFERROR(IF(INDEX(tblRules[Rule Status],MATCH([@[Record Type]],tblRules[Record Type],0))="Active","Rule Active","Rule Inactive"),"Rule Not Found")))</f>
        <v/>
      </c>
      <c r="S59"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59"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59" s="40">
        <f>IF([@[Record ID]]="","",IF([@[Data Quality Alert]]&lt;&gt;"OK","",IF(OR([@[Disposition Status]]="Destroyed",[@[Disposition Status]]="Transferred to Archive"),"",IF([@[Hold Status]]="Yes",[@[Hold Review Date]],[@[Retention End Date]]))))</f>
        <v/>
      </c>
      <c r="V59" s="27" t="n"/>
    </row>
    <row r="60" ht="34" customHeight="1">
      <c r="A60" s="27" t="n"/>
      <c r="B60" s="27" t="n"/>
      <c r="C60" s="27" t="n"/>
      <c r="D60" s="27" t="n"/>
      <c r="E60" s="27" t="n"/>
      <c r="F60" s="27" t="n"/>
      <c r="G60" s="27" t="n"/>
      <c r="H60" s="39" t="n"/>
      <c r="I60" s="39" t="n"/>
      <c r="J60" s="39" t="n"/>
      <c r="K60" s="29">
        <f>IF([@[Record ID]]="","",IFERROR(INDEX(tblRules[Retention Months],MATCH([@[Record Type]],tblRules[Record Type],0)),""))</f>
        <v/>
      </c>
      <c r="L60" s="40">
        <f>IF([@[Record ID]]="","",IF(OR([@[Trigger Date]]="",[@[Retention Months]]=""),"",EOMONTH(EDATE([@[Trigger Date]],[@[Retention Months]]),0)))</f>
        <v/>
      </c>
      <c r="M60" s="27" t="n"/>
      <c r="N60" s="39" t="n"/>
      <c r="O60" s="27" t="n"/>
      <c r="P60" s="39" t="n"/>
      <c r="Q60" s="27" t="n"/>
      <c r="R60" s="31">
        <f>IF([@[Record ID]]="","",IF([@[Record Type]]="","Record Type Missing",IFERROR(IF(INDEX(tblRules[Rule Status],MATCH([@[Record Type]],tblRules[Record Type],0))="Active","Rule Active","Rule Inactive"),"Rule Not Found")))</f>
        <v/>
      </c>
      <c r="S60"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60"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60" s="40">
        <f>IF([@[Record ID]]="","",IF([@[Data Quality Alert]]&lt;&gt;"OK","",IF(OR([@[Disposition Status]]="Destroyed",[@[Disposition Status]]="Transferred to Archive"),"",IF([@[Hold Status]]="Yes",[@[Hold Review Date]],[@[Retention End Date]]))))</f>
        <v/>
      </c>
      <c r="V60" s="27" t="n"/>
    </row>
    <row r="61" ht="34" customHeight="1">
      <c r="A61" s="27" t="n"/>
      <c r="B61" s="27" t="n"/>
      <c r="C61" s="27" t="n"/>
      <c r="D61" s="27" t="n"/>
      <c r="E61" s="27" t="n"/>
      <c r="F61" s="27" t="n"/>
      <c r="G61" s="27" t="n"/>
      <c r="H61" s="39" t="n"/>
      <c r="I61" s="39" t="n"/>
      <c r="J61" s="39" t="n"/>
      <c r="K61" s="29">
        <f>IF([@[Record ID]]="","",IFERROR(INDEX(tblRules[Retention Months],MATCH([@[Record Type]],tblRules[Record Type],0)),""))</f>
        <v/>
      </c>
      <c r="L61" s="40">
        <f>IF([@[Record ID]]="","",IF(OR([@[Trigger Date]]="",[@[Retention Months]]=""),"",EOMONTH(EDATE([@[Trigger Date]],[@[Retention Months]]),0)))</f>
        <v/>
      </c>
      <c r="M61" s="27" t="n"/>
      <c r="N61" s="39" t="n"/>
      <c r="O61" s="27" t="n"/>
      <c r="P61" s="39" t="n"/>
      <c r="Q61" s="27" t="n"/>
      <c r="R61" s="31">
        <f>IF([@[Record ID]]="","",IF([@[Record Type]]="","Record Type Missing",IFERROR(IF(INDEX(tblRules[Rule Status],MATCH([@[Record Type]],tblRules[Record Type],0))="Active","Rule Active","Rule Inactive"),"Rule Not Found")))</f>
        <v/>
      </c>
      <c r="S61"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61"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61" s="40">
        <f>IF([@[Record ID]]="","",IF([@[Data Quality Alert]]&lt;&gt;"OK","",IF(OR([@[Disposition Status]]="Destroyed",[@[Disposition Status]]="Transferred to Archive"),"",IF([@[Hold Status]]="Yes",[@[Hold Review Date]],[@[Retention End Date]]))))</f>
        <v/>
      </c>
      <c r="V61" s="27" t="n"/>
    </row>
    <row r="62" ht="34" customHeight="1">
      <c r="A62" s="27" t="n"/>
      <c r="B62" s="27" t="n"/>
      <c r="C62" s="27" t="n"/>
      <c r="D62" s="27" t="n"/>
      <c r="E62" s="27" t="n"/>
      <c r="F62" s="27" t="n"/>
      <c r="G62" s="27" t="n"/>
      <c r="H62" s="39" t="n"/>
      <c r="I62" s="39" t="n"/>
      <c r="J62" s="39" t="n"/>
      <c r="K62" s="29">
        <f>IF([@[Record ID]]="","",IFERROR(INDEX(tblRules[Retention Months],MATCH([@[Record Type]],tblRules[Record Type],0)),""))</f>
        <v/>
      </c>
      <c r="L62" s="40">
        <f>IF([@[Record ID]]="","",IF(OR([@[Trigger Date]]="",[@[Retention Months]]=""),"",EOMONTH(EDATE([@[Trigger Date]],[@[Retention Months]]),0)))</f>
        <v/>
      </c>
      <c r="M62" s="27" t="n"/>
      <c r="N62" s="39" t="n"/>
      <c r="O62" s="27" t="n"/>
      <c r="P62" s="39" t="n"/>
      <c r="Q62" s="27" t="n"/>
      <c r="R62" s="31">
        <f>IF([@[Record ID]]="","",IF([@[Record Type]]="","Record Type Missing",IFERROR(IF(INDEX(tblRules[Rule Status],MATCH([@[Record Type]],tblRules[Record Type],0))="Active","Rule Active","Rule Inactive"),"Rule Not Found")))</f>
        <v/>
      </c>
      <c r="S62"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62"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62" s="40">
        <f>IF([@[Record ID]]="","",IF([@[Data Quality Alert]]&lt;&gt;"OK","",IF(OR([@[Disposition Status]]="Destroyed",[@[Disposition Status]]="Transferred to Archive"),"",IF([@[Hold Status]]="Yes",[@[Hold Review Date]],[@[Retention End Date]]))))</f>
        <v/>
      </c>
      <c r="V62" s="27" t="n"/>
    </row>
    <row r="63" ht="34" customHeight="1">
      <c r="A63" s="27" t="n"/>
      <c r="B63" s="27" t="n"/>
      <c r="C63" s="27" t="n"/>
      <c r="D63" s="27" t="n"/>
      <c r="E63" s="27" t="n"/>
      <c r="F63" s="27" t="n"/>
      <c r="G63" s="27" t="n"/>
      <c r="H63" s="39" t="n"/>
      <c r="I63" s="39" t="n"/>
      <c r="J63" s="39" t="n"/>
      <c r="K63" s="29">
        <f>IF([@[Record ID]]="","",IFERROR(INDEX(tblRules[Retention Months],MATCH([@[Record Type]],tblRules[Record Type],0)),""))</f>
        <v/>
      </c>
      <c r="L63" s="40">
        <f>IF([@[Record ID]]="","",IF(OR([@[Trigger Date]]="",[@[Retention Months]]=""),"",EOMONTH(EDATE([@[Trigger Date]],[@[Retention Months]]),0)))</f>
        <v/>
      </c>
      <c r="M63" s="27" t="n"/>
      <c r="N63" s="39" t="n"/>
      <c r="O63" s="27" t="n"/>
      <c r="P63" s="39" t="n"/>
      <c r="Q63" s="27" t="n"/>
      <c r="R63" s="31">
        <f>IF([@[Record ID]]="","",IF([@[Record Type]]="","Record Type Missing",IFERROR(IF(INDEX(tblRules[Rule Status],MATCH([@[Record Type]],tblRules[Record Type],0))="Active","Rule Active","Rule Inactive"),"Rule Not Found")))</f>
        <v/>
      </c>
      <c r="S63"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63"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63" s="40">
        <f>IF([@[Record ID]]="","",IF([@[Data Quality Alert]]&lt;&gt;"OK","",IF(OR([@[Disposition Status]]="Destroyed",[@[Disposition Status]]="Transferred to Archive"),"",IF([@[Hold Status]]="Yes",[@[Hold Review Date]],[@[Retention End Date]]))))</f>
        <v/>
      </c>
      <c r="V63" s="27" t="n"/>
    </row>
    <row r="64" ht="34" customHeight="1">
      <c r="A64" s="27" t="n"/>
      <c r="B64" s="27" t="n"/>
      <c r="C64" s="27" t="n"/>
      <c r="D64" s="27" t="n"/>
      <c r="E64" s="27" t="n"/>
      <c r="F64" s="27" t="n"/>
      <c r="G64" s="27" t="n"/>
      <c r="H64" s="39" t="n"/>
      <c r="I64" s="39" t="n"/>
      <c r="J64" s="39" t="n"/>
      <c r="K64" s="29">
        <f>IF([@[Record ID]]="","",IFERROR(INDEX(tblRules[Retention Months],MATCH([@[Record Type]],tblRules[Record Type],0)),""))</f>
        <v/>
      </c>
      <c r="L64" s="40">
        <f>IF([@[Record ID]]="","",IF(OR([@[Trigger Date]]="",[@[Retention Months]]=""),"",EOMONTH(EDATE([@[Trigger Date]],[@[Retention Months]]),0)))</f>
        <v/>
      </c>
      <c r="M64" s="27" t="n"/>
      <c r="N64" s="39" t="n"/>
      <c r="O64" s="27" t="n"/>
      <c r="P64" s="39" t="n"/>
      <c r="Q64" s="27" t="n"/>
      <c r="R64" s="31">
        <f>IF([@[Record ID]]="","",IF([@[Record Type]]="","Record Type Missing",IFERROR(IF(INDEX(tblRules[Rule Status],MATCH([@[Record Type]],tblRules[Record Type],0))="Active","Rule Active","Rule Inactive"),"Rule Not Found")))</f>
        <v/>
      </c>
      <c r="S64"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64"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64" s="40">
        <f>IF([@[Record ID]]="","",IF([@[Data Quality Alert]]&lt;&gt;"OK","",IF(OR([@[Disposition Status]]="Destroyed",[@[Disposition Status]]="Transferred to Archive"),"",IF([@[Hold Status]]="Yes",[@[Hold Review Date]],[@[Retention End Date]]))))</f>
        <v/>
      </c>
      <c r="V64" s="27" t="n"/>
    </row>
    <row r="65" ht="34" customHeight="1">
      <c r="A65" s="27" t="n"/>
      <c r="B65" s="27" t="n"/>
      <c r="C65" s="27" t="n"/>
      <c r="D65" s="27" t="n"/>
      <c r="E65" s="27" t="n"/>
      <c r="F65" s="27" t="n"/>
      <c r="G65" s="27" t="n"/>
      <c r="H65" s="39" t="n"/>
      <c r="I65" s="39" t="n"/>
      <c r="J65" s="39" t="n"/>
      <c r="K65" s="29">
        <f>IF([@[Record ID]]="","",IFERROR(INDEX(tblRules[Retention Months],MATCH([@[Record Type]],tblRules[Record Type],0)),""))</f>
        <v/>
      </c>
      <c r="L65" s="40">
        <f>IF([@[Record ID]]="","",IF(OR([@[Trigger Date]]="",[@[Retention Months]]=""),"",EOMONTH(EDATE([@[Trigger Date]],[@[Retention Months]]),0)))</f>
        <v/>
      </c>
      <c r="M65" s="27" t="n"/>
      <c r="N65" s="39" t="n"/>
      <c r="O65" s="27" t="n"/>
      <c r="P65" s="39" t="n"/>
      <c r="Q65" s="27" t="n"/>
      <c r="R65" s="31">
        <f>IF([@[Record ID]]="","",IF([@[Record Type]]="","Record Type Missing",IFERROR(IF(INDEX(tblRules[Rule Status],MATCH([@[Record Type]],tblRules[Record Type],0))="Active","Rule Active","Rule Inactive"),"Rule Not Found")))</f>
        <v/>
      </c>
      <c r="S65"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65"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65" s="40">
        <f>IF([@[Record ID]]="","",IF([@[Data Quality Alert]]&lt;&gt;"OK","",IF(OR([@[Disposition Status]]="Destroyed",[@[Disposition Status]]="Transferred to Archive"),"",IF([@[Hold Status]]="Yes",[@[Hold Review Date]],[@[Retention End Date]]))))</f>
        <v/>
      </c>
      <c r="V65" s="27" t="n"/>
    </row>
    <row r="66" ht="34" customHeight="1">
      <c r="A66" s="27" t="n"/>
      <c r="B66" s="27" t="n"/>
      <c r="C66" s="27" t="n"/>
      <c r="D66" s="27" t="n"/>
      <c r="E66" s="27" t="n"/>
      <c r="F66" s="27" t="n"/>
      <c r="G66" s="27" t="n"/>
      <c r="H66" s="39" t="n"/>
      <c r="I66" s="39" t="n"/>
      <c r="J66" s="39" t="n"/>
      <c r="K66" s="29">
        <f>IF([@[Record ID]]="","",IFERROR(INDEX(tblRules[Retention Months],MATCH([@[Record Type]],tblRules[Record Type],0)),""))</f>
        <v/>
      </c>
      <c r="L66" s="40">
        <f>IF([@[Record ID]]="","",IF(OR([@[Trigger Date]]="",[@[Retention Months]]=""),"",EOMONTH(EDATE([@[Trigger Date]],[@[Retention Months]]),0)))</f>
        <v/>
      </c>
      <c r="M66" s="27" t="n"/>
      <c r="N66" s="39" t="n"/>
      <c r="O66" s="27" t="n"/>
      <c r="P66" s="39" t="n"/>
      <c r="Q66" s="27" t="n"/>
      <c r="R66" s="31">
        <f>IF([@[Record ID]]="","",IF([@[Record Type]]="","Record Type Missing",IFERROR(IF(INDEX(tblRules[Rule Status],MATCH([@[Record Type]],tblRules[Record Type],0))="Active","Rule Active","Rule Inactive"),"Rule Not Found")))</f>
        <v/>
      </c>
      <c r="S66"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66"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66" s="40">
        <f>IF([@[Record ID]]="","",IF([@[Data Quality Alert]]&lt;&gt;"OK","",IF(OR([@[Disposition Status]]="Destroyed",[@[Disposition Status]]="Transferred to Archive"),"",IF([@[Hold Status]]="Yes",[@[Hold Review Date]],[@[Retention End Date]]))))</f>
        <v/>
      </c>
      <c r="V66" s="27" t="n"/>
    </row>
    <row r="67" ht="34" customHeight="1">
      <c r="A67" s="27" t="n"/>
      <c r="B67" s="27" t="n"/>
      <c r="C67" s="27" t="n"/>
      <c r="D67" s="27" t="n"/>
      <c r="E67" s="27" t="n"/>
      <c r="F67" s="27" t="n"/>
      <c r="G67" s="27" t="n"/>
      <c r="H67" s="39" t="n"/>
      <c r="I67" s="39" t="n"/>
      <c r="J67" s="39" t="n"/>
      <c r="K67" s="29">
        <f>IF([@[Record ID]]="","",IFERROR(INDEX(tblRules[Retention Months],MATCH([@[Record Type]],tblRules[Record Type],0)),""))</f>
        <v/>
      </c>
      <c r="L67" s="40">
        <f>IF([@[Record ID]]="","",IF(OR([@[Trigger Date]]="",[@[Retention Months]]=""),"",EOMONTH(EDATE([@[Trigger Date]],[@[Retention Months]]),0)))</f>
        <v/>
      </c>
      <c r="M67" s="27" t="n"/>
      <c r="N67" s="39" t="n"/>
      <c r="O67" s="27" t="n"/>
      <c r="P67" s="39" t="n"/>
      <c r="Q67" s="27" t="n"/>
      <c r="R67" s="31">
        <f>IF([@[Record ID]]="","",IF([@[Record Type]]="","Record Type Missing",IFERROR(IF(INDEX(tblRules[Rule Status],MATCH([@[Record Type]],tblRules[Record Type],0))="Active","Rule Active","Rule Inactive"),"Rule Not Found")))</f>
        <v/>
      </c>
      <c r="S67"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67"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67" s="40">
        <f>IF([@[Record ID]]="","",IF([@[Data Quality Alert]]&lt;&gt;"OK","",IF(OR([@[Disposition Status]]="Destroyed",[@[Disposition Status]]="Transferred to Archive"),"",IF([@[Hold Status]]="Yes",[@[Hold Review Date]],[@[Retention End Date]]))))</f>
        <v/>
      </c>
      <c r="V67" s="27" t="n"/>
    </row>
    <row r="68" ht="34" customHeight="1">
      <c r="A68" s="27" t="n"/>
      <c r="B68" s="27" t="n"/>
      <c r="C68" s="27" t="n"/>
      <c r="D68" s="27" t="n"/>
      <c r="E68" s="27" t="n"/>
      <c r="F68" s="27" t="n"/>
      <c r="G68" s="27" t="n"/>
      <c r="H68" s="39" t="n"/>
      <c r="I68" s="39" t="n"/>
      <c r="J68" s="39" t="n"/>
      <c r="K68" s="29">
        <f>IF([@[Record ID]]="","",IFERROR(INDEX(tblRules[Retention Months],MATCH([@[Record Type]],tblRules[Record Type],0)),""))</f>
        <v/>
      </c>
      <c r="L68" s="40">
        <f>IF([@[Record ID]]="","",IF(OR([@[Trigger Date]]="",[@[Retention Months]]=""),"",EOMONTH(EDATE([@[Trigger Date]],[@[Retention Months]]),0)))</f>
        <v/>
      </c>
      <c r="M68" s="27" t="n"/>
      <c r="N68" s="39" t="n"/>
      <c r="O68" s="27" t="n"/>
      <c r="P68" s="39" t="n"/>
      <c r="Q68" s="27" t="n"/>
      <c r="R68" s="31">
        <f>IF([@[Record ID]]="","",IF([@[Record Type]]="","Record Type Missing",IFERROR(IF(INDEX(tblRules[Rule Status],MATCH([@[Record Type]],tblRules[Record Type],0))="Active","Rule Active","Rule Inactive"),"Rule Not Found")))</f>
        <v/>
      </c>
      <c r="S68"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68"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68" s="40">
        <f>IF([@[Record ID]]="","",IF([@[Data Quality Alert]]&lt;&gt;"OK","",IF(OR([@[Disposition Status]]="Destroyed",[@[Disposition Status]]="Transferred to Archive"),"",IF([@[Hold Status]]="Yes",[@[Hold Review Date]],[@[Retention End Date]]))))</f>
        <v/>
      </c>
      <c r="V68" s="27" t="n"/>
    </row>
    <row r="69" ht="34" customHeight="1">
      <c r="A69" s="27" t="n"/>
      <c r="B69" s="27" t="n"/>
      <c r="C69" s="27" t="n"/>
      <c r="D69" s="27" t="n"/>
      <c r="E69" s="27" t="n"/>
      <c r="F69" s="27" t="n"/>
      <c r="G69" s="27" t="n"/>
      <c r="H69" s="39" t="n"/>
      <c r="I69" s="39" t="n"/>
      <c r="J69" s="39" t="n"/>
      <c r="K69" s="29">
        <f>IF([@[Record ID]]="","",IFERROR(INDEX(tblRules[Retention Months],MATCH([@[Record Type]],tblRules[Record Type],0)),""))</f>
        <v/>
      </c>
      <c r="L69" s="40">
        <f>IF([@[Record ID]]="","",IF(OR([@[Trigger Date]]="",[@[Retention Months]]=""),"",EOMONTH(EDATE([@[Trigger Date]],[@[Retention Months]]),0)))</f>
        <v/>
      </c>
      <c r="M69" s="27" t="n"/>
      <c r="N69" s="39" t="n"/>
      <c r="O69" s="27" t="n"/>
      <c r="P69" s="39" t="n"/>
      <c r="Q69" s="27" t="n"/>
      <c r="R69" s="31">
        <f>IF([@[Record ID]]="","",IF([@[Record Type]]="","Record Type Missing",IFERROR(IF(INDEX(tblRules[Rule Status],MATCH([@[Record Type]],tblRules[Record Type],0))="Active","Rule Active","Rule Inactive"),"Rule Not Found")))</f>
        <v/>
      </c>
      <c r="S69"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69"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69" s="40">
        <f>IF([@[Record ID]]="","",IF([@[Data Quality Alert]]&lt;&gt;"OK","",IF(OR([@[Disposition Status]]="Destroyed",[@[Disposition Status]]="Transferred to Archive"),"",IF([@[Hold Status]]="Yes",[@[Hold Review Date]],[@[Retention End Date]]))))</f>
        <v/>
      </c>
      <c r="V69" s="27" t="n"/>
    </row>
    <row r="70" ht="34" customHeight="1">
      <c r="A70" s="27" t="n"/>
      <c r="B70" s="27" t="n"/>
      <c r="C70" s="27" t="n"/>
      <c r="D70" s="27" t="n"/>
      <c r="E70" s="27" t="n"/>
      <c r="F70" s="27" t="n"/>
      <c r="G70" s="27" t="n"/>
      <c r="H70" s="39" t="n"/>
      <c r="I70" s="39" t="n"/>
      <c r="J70" s="39" t="n"/>
      <c r="K70" s="29">
        <f>IF([@[Record ID]]="","",IFERROR(INDEX(tblRules[Retention Months],MATCH([@[Record Type]],tblRules[Record Type],0)),""))</f>
        <v/>
      </c>
      <c r="L70" s="40">
        <f>IF([@[Record ID]]="","",IF(OR([@[Trigger Date]]="",[@[Retention Months]]=""),"",EOMONTH(EDATE([@[Trigger Date]],[@[Retention Months]]),0)))</f>
        <v/>
      </c>
      <c r="M70" s="27" t="n"/>
      <c r="N70" s="39" t="n"/>
      <c r="O70" s="27" t="n"/>
      <c r="P70" s="39" t="n"/>
      <c r="Q70" s="27" t="n"/>
      <c r="R70" s="31">
        <f>IF([@[Record ID]]="","",IF([@[Record Type]]="","Record Type Missing",IFERROR(IF(INDEX(tblRules[Rule Status],MATCH([@[Record Type]],tblRules[Record Type],0))="Active","Rule Active","Rule Inactive"),"Rule Not Found")))</f>
        <v/>
      </c>
      <c r="S70"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70"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70" s="40">
        <f>IF([@[Record ID]]="","",IF([@[Data Quality Alert]]&lt;&gt;"OK","",IF(OR([@[Disposition Status]]="Destroyed",[@[Disposition Status]]="Transferred to Archive"),"",IF([@[Hold Status]]="Yes",[@[Hold Review Date]],[@[Retention End Date]]))))</f>
        <v/>
      </c>
      <c r="V70" s="27" t="n"/>
    </row>
    <row r="71" ht="34" customHeight="1">
      <c r="A71" s="27" t="n"/>
      <c r="B71" s="27" t="n"/>
      <c r="C71" s="27" t="n"/>
      <c r="D71" s="27" t="n"/>
      <c r="E71" s="27" t="n"/>
      <c r="F71" s="27" t="n"/>
      <c r="G71" s="27" t="n"/>
      <c r="H71" s="39" t="n"/>
      <c r="I71" s="39" t="n"/>
      <c r="J71" s="39" t="n"/>
      <c r="K71" s="29">
        <f>IF([@[Record ID]]="","",IFERROR(INDEX(tblRules[Retention Months],MATCH([@[Record Type]],tblRules[Record Type],0)),""))</f>
        <v/>
      </c>
      <c r="L71" s="40">
        <f>IF([@[Record ID]]="","",IF(OR([@[Trigger Date]]="",[@[Retention Months]]=""),"",EOMONTH(EDATE([@[Trigger Date]],[@[Retention Months]]),0)))</f>
        <v/>
      </c>
      <c r="M71" s="27" t="n"/>
      <c r="N71" s="39" t="n"/>
      <c r="O71" s="27" t="n"/>
      <c r="P71" s="39" t="n"/>
      <c r="Q71" s="27" t="n"/>
      <c r="R71" s="31">
        <f>IF([@[Record ID]]="","",IF([@[Record Type]]="","Record Type Missing",IFERROR(IF(INDEX(tblRules[Rule Status],MATCH([@[Record Type]],tblRules[Record Type],0))="Active","Rule Active","Rule Inactive"),"Rule Not Found")))</f>
        <v/>
      </c>
      <c r="S71"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71"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71" s="40">
        <f>IF([@[Record ID]]="","",IF([@[Data Quality Alert]]&lt;&gt;"OK","",IF(OR([@[Disposition Status]]="Destroyed",[@[Disposition Status]]="Transferred to Archive"),"",IF([@[Hold Status]]="Yes",[@[Hold Review Date]],[@[Retention End Date]]))))</f>
        <v/>
      </c>
      <c r="V71" s="27" t="n"/>
    </row>
    <row r="72" ht="34" customHeight="1">
      <c r="A72" s="27" t="n"/>
      <c r="B72" s="27" t="n"/>
      <c r="C72" s="27" t="n"/>
      <c r="D72" s="27" t="n"/>
      <c r="E72" s="27" t="n"/>
      <c r="F72" s="27" t="n"/>
      <c r="G72" s="27" t="n"/>
      <c r="H72" s="39" t="n"/>
      <c r="I72" s="39" t="n"/>
      <c r="J72" s="39" t="n"/>
      <c r="K72" s="29">
        <f>IF([@[Record ID]]="","",IFERROR(INDEX(tblRules[Retention Months],MATCH([@[Record Type]],tblRules[Record Type],0)),""))</f>
        <v/>
      </c>
      <c r="L72" s="40">
        <f>IF([@[Record ID]]="","",IF(OR([@[Trigger Date]]="",[@[Retention Months]]=""),"",EOMONTH(EDATE([@[Trigger Date]],[@[Retention Months]]),0)))</f>
        <v/>
      </c>
      <c r="M72" s="27" t="n"/>
      <c r="N72" s="39" t="n"/>
      <c r="O72" s="27" t="n"/>
      <c r="P72" s="39" t="n"/>
      <c r="Q72" s="27" t="n"/>
      <c r="R72" s="31">
        <f>IF([@[Record ID]]="","",IF([@[Record Type]]="","Record Type Missing",IFERROR(IF(INDEX(tblRules[Rule Status],MATCH([@[Record Type]],tblRules[Record Type],0))="Active","Rule Active","Rule Inactive"),"Rule Not Found")))</f>
        <v/>
      </c>
      <c r="S72"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72"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72" s="40">
        <f>IF([@[Record ID]]="","",IF([@[Data Quality Alert]]&lt;&gt;"OK","",IF(OR([@[Disposition Status]]="Destroyed",[@[Disposition Status]]="Transferred to Archive"),"",IF([@[Hold Status]]="Yes",[@[Hold Review Date]],[@[Retention End Date]]))))</f>
        <v/>
      </c>
      <c r="V72" s="27" t="n"/>
    </row>
    <row r="73" ht="34" customHeight="1">
      <c r="A73" s="27" t="n"/>
      <c r="B73" s="27" t="n"/>
      <c r="C73" s="27" t="n"/>
      <c r="D73" s="27" t="n"/>
      <c r="E73" s="27" t="n"/>
      <c r="F73" s="27" t="n"/>
      <c r="G73" s="27" t="n"/>
      <c r="H73" s="39" t="n"/>
      <c r="I73" s="39" t="n"/>
      <c r="J73" s="39" t="n"/>
      <c r="K73" s="29">
        <f>IF([@[Record ID]]="","",IFERROR(INDEX(tblRules[Retention Months],MATCH([@[Record Type]],tblRules[Record Type],0)),""))</f>
        <v/>
      </c>
      <c r="L73" s="40">
        <f>IF([@[Record ID]]="","",IF(OR([@[Trigger Date]]="",[@[Retention Months]]=""),"",EOMONTH(EDATE([@[Trigger Date]],[@[Retention Months]]),0)))</f>
        <v/>
      </c>
      <c r="M73" s="27" t="n"/>
      <c r="N73" s="39" t="n"/>
      <c r="O73" s="27" t="n"/>
      <c r="P73" s="39" t="n"/>
      <c r="Q73" s="27" t="n"/>
      <c r="R73" s="31">
        <f>IF([@[Record ID]]="","",IF([@[Record Type]]="","Record Type Missing",IFERROR(IF(INDEX(tblRules[Rule Status],MATCH([@[Record Type]],tblRules[Record Type],0))="Active","Rule Active","Rule Inactive"),"Rule Not Found")))</f>
        <v/>
      </c>
      <c r="S73"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73"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73" s="40">
        <f>IF([@[Record ID]]="","",IF([@[Data Quality Alert]]&lt;&gt;"OK","",IF(OR([@[Disposition Status]]="Destroyed",[@[Disposition Status]]="Transferred to Archive"),"",IF([@[Hold Status]]="Yes",[@[Hold Review Date]],[@[Retention End Date]]))))</f>
        <v/>
      </c>
      <c r="V73" s="27" t="n"/>
    </row>
    <row r="74" ht="34" customHeight="1">
      <c r="A74" s="27" t="n"/>
      <c r="B74" s="27" t="n"/>
      <c r="C74" s="27" t="n"/>
      <c r="D74" s="27" t="n"/>
      <c r="E74" s="27" t="n"/>
      <c r="F74" s="27" t="n"/>
      <c r="G74" s="27" t="n"/>
      <c r="H74" s="39" t="n"/>
      <c r="I74" s="39" t="n"/>
      <c r="J74" s="39" t="n"/>
      <c r="K74" s="29">
        <f>IF([@[Record ID]]="","",IFERROR(INDEX(tblRules[Retention Months],MATCH([@[Record Type]],tblRules[Record Type],0)),""))</f>
        <v/>
      </c>
      <c r="L74" s="40">
        <f>IF([@[Record ID]]="","",IF(OR([@[Trigger Date]]="",[@[Retention Months]]=""),"",EOMONTH(EDATE([@[Trigger Date]],[@[Retention Months]]),0)))</f>
        <v/>
      </c>
      <c r="M74" s="27" t="n"/>
      <c r="N74" s="39" t="n"/>
      <c r="O74" s="27" t="n"/>
      <c r="P74" s="39" t="n"/>
      <c r="Q74" s="27" t="n"/>
      <c r="R74" s="31">
        <f>IF([@[Record ID]]="","",IF([@[Record Type]]="","Record Type Missing",IFERROR(IF(INDEX(tblRules[Rule Status],MATCH([@[Record Type]],tblRules[Record Type],0))="Active","Rule Active","Rule Inactive"),"Rule Not Found")))</f>
        <v/>
      </c>
      <c r="S74"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74"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74" s="40">
        <f>IF([@[Record ID]]="","",IF([@[Data Quality Alert]]&lt;&gt;"OK","",IF(OR([@[Disposition Status]]="Destroyed",[@[Disposition Status]]="Transferred to Archive"),"",IF([@[Hold Status]]="Yes",[@[Hold Review Date]],[@[Retention End Date]]))))</f>
        <v/>
      </c>
      <c r="V74" s="27" t="n"/>
    </row>
    <row r="75" ht="34" customHeight="1">
      <c r="A75" s="27" t="n"/>
      <c r="B75" s="27" t="n"/>
      <c r="C75" s="27" t="n"/>
      <c r="D75" s="27" t="n"/>
      <c r="E75" s="27" t="n"/>
      <c r="F75" s="27" t="n"/>
      <c r="G75" s="27" t="n"/>
      <c r="H75" s="39" t="n"/>
      <c r="I75" s="39" t="n"/>
      <c r="J75" s="39" t="n"/>
      <c r="K75" s="29">
        <f>IF([@[Record ID]]="","",IFERROR(INDEX(tblRules[Retention Months],MATCH([@[Record Type]],tblRules[Record Type],0)),""))</f>
        <v/>
      </c>
      <c r="L75" s="40">
        <f>IF([@[Record ID]]="","",IF(OR([@[Trigger Date]]="",[@[Retention Months]]=""),"",EOMONTH(EDATE([@[Trigger Date]],[@[Retention Months]]),0)))</f>
        <v/>
      </c>
      <c r="M75" s="27" t="n"/>
      <c r="N75" s="39" t="n"/>
      <c r="O75" s="27" t="n"/>
      <c r="P75" s="39" t="n"/>
      <c r="Q75" s="27" t="n"/>
      <c r="R75" s="31">
        <f>IF([@[Record ID]]="","",IF([@[Record Type]]="","Record Type Missing",IFERROR(IF(INDEX(tblRules[Rule Status],MATCH([@[Record Type]],tblRules[Record Type],0))="Active","Rule Active","Rule Inactive"),"Rule Not Found")))</f>
        <v/>
      </c>
      <c r="S75"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75"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75" s="40">
        <f>IF([@[Record ID]]="","",IF([@[Data Quality Alert]]&lt;&gt;"OK","",IF(OR([@[Disposition Status]]="Destroyed",[@[Disposition Status]]="Transferred to Archive"),"",IF([@[Hold Status]]="Yes",[@[Hold Review Date]],[@[Retention End Date]]))))</f>
        <v/>
      </c>
      <c r="V75" s="27" t="n"/>
    </row>
    <row r="76" ht="34" customHeight="1">
      <c r="A76" s="27" t="n"/>
      <c r="B76" s="27" t="n"/>
      <c r="C76" s="27" t="n"/>
      <c r="D76" s="27" t="n"/>
      <c r="E76" s="27" t="n"/>
      <c r="F76" s="27" t="n"/>
      <c r="G76" s="27" t="n"/>
      <c r="H76" s="39" t="n"/>
      <c r="I76" s="39" t="n"/>
      <c r="J76" s="39" t="n"/>
      <c r="K76" s="29">
        <f>IF([@[Record ID]]="","",IFERROR(INDEX(tblRules[Retention Months],MATCH([@[Record Type]],tblRules[Record Type],0)),""))</f>
        <v/>
      </c>
      <c r="L76" s="40">
        <f>IF([@[Record ID]]="","",IF(OR([@[Trigger Date]]="",[@[Retention Months]]=""),"",EOMONTH(EDATE([@[Trigger Date]],[@[Retention Months]]),0)))</f>
        <v/>
      </c>
      <c r="M76" s="27" t="n"/>
      <c r="N76" s="39" t="n"/>
      <c r="O76" s="27" t="n"/>
      <c r="P76" s="39" t="n"/>
      <c r="Q76" s="27" t="n"/>
      <c r="R76" s="31">
        <f>IF([@[Record ID]]="","",IF([@[Record Type]]="","Record Type Missing",IFERROR(IF(INDEX(tblRules[Rule Status],MATCH([@[Record Type]],tblRules[Record Type],0))="Active","Rule Active","Rule Inactive"),"Rule Not Found")))</f>
        <v/>
      </c>
      <c r="S76"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76"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76" s="40">
        <f>IF([@[Record ID]]="","",IF([@[Data Quality Alert]]&lt;&gt;"OK","",IF(OR([@[Disposition Status]]="Destroyed",[@[Disposition Status]]="Transferred to Archive"),"",IF([@[Hold Status]]="Yes",[@[Hold Review Date]],[@[Retention End Date]]))))</f>
        <v/>
      </c>
      <c r="V76" s="27" t="n"/>
    </row>
    <row r="77" ht="34" customHeight="1">
      <c r="A77" s="27" t="n"/>
      <c r="B77" s="27" t="n"/>
      <c r="C77" s="27" t="n"/>
      <c r="D77" s="27" t="n"/>
      <c r="E77" s="27" t="n"/>
      <c r="F77" s="27" t="n"/>
      <c r="G77" s="27" t="n"/>
      <c r="H77" s="39" t="n"/>
      <c r="I77" s="39" t="n"/>
      <c r="J77" s="39" t="n"/>
      <c r="K77" s="29">
        <f>IF([@[Record ID]]="","",IFERROR(INDEX(tblRules[Retention Months],MATCH([@[Record Type]],tblRules[Record Type],0)),""))</f>
        <v/>
      </c>
      <c r="L77" s="40">
        <f>IF([@[Record ID]]="","",IF(OR([@[Trigger Date]]="",[@[Retention Months]]=""),"",EOMONTH(EDATE([@[Trigger Date]],[@[Retention Months]]),0)))</f>
        <v/>
      </c>
      <c r="M77" s="27" t="n"/>
      <c r="N77" s="39" t="n"/>
      <c r="O77" s="27" t="n"/>
      <c r="P77" s="39" t="n"/>
      <c r="Q77" s="27" t="n"/>
      <c r="R77" s="31">
        <f>IF([@[Record ID]]="","",IF([@[Record Type]]="","Record Type Missing",IFERROR(IF(INDEX(tblRules[Rule Status],MATCH([@[Record Type]],tblRules[Record Type],0))="Active","Rule Active","Rule Inactive"),"Rule Not Found")))</f>
        <v/>
      </c>
      <c r="S77"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77"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77" s="40">
        <f>IF([@[Record ID]]="","",IF([@[Data Quality Alert]]&lt;&gt;"OK","",IF(OR([@[Disposition Status]]="Destroyed",[@[Disposition Status]]="Transferred to Archive"),"",IF([@[Hold Status]]="Yes",[@[Hold Review Date]],[@[Retention End Date]]))))</f>
        <v/>
      </c>
      <c r="V77" s="27" t="n"/>
    </row>
    <row r="78" ht="34" customHeight="1">
      <c r="A78" s="27" t="n"/>
      <c r="B78" s="27" t="n"/>
      <c r="C78" s="27" t="n"/>
      <c r="D78" s="27" t="n"/>
      <c r="E78" s="27" t="n"/>
      <c r="F78" s="27" t="n"/>
      <c r="G78" s="27" t="n"/>
      <c r="H78" s="39" t="n"/>
      <c r="I78" s="39" t="n"/>
      <c r="J78" s="39" t="n"/>
      <c r="K78" s="29">
        <f>IF([@[Record ID]]="","",IFERROR(INDEX(tblRules[Retention Months],MATCH([@[Record Type]],tblRules[Record Type],0)),""))</f>
        <v/>
      </c>
      <c r="L78" s="40">
        <f>IF([@[Record ID]]="","",IF(OR([@[Trigger Date]]="",[@[Retention Months]]=""),"",EOMONTH(EDATE([@[Trigger Date]],[@[Retention Months]]),0)))</f>
        <v/>
      </c>
      <c r="M78" s="27" t="n"/>
      <c r="N78" s="39" t="n"/>
      <c r="O78" s="27" t="n"/>
      <c r="P78" s="39" t="n"/>
      <c r="Q78" s="27" t="n"/>
      <c r="R78" s="31">
        <f>IF([@[Record ID]]="","",IF([@[Record Type]]="","Record Type Missing",IFERROR(IF(INDEX(tblRules[Rule Status],MATCH([@[Record Type]],tblRules[Record Type],0))="Active","Rule Active","Rule Inactive"),"Rule Not Found")))</f>
        <v/>
      </c>
      <c r="S78"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78"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78" s="40">
        <f>IF([@[Record ID]]="","",IF([@[Data Quality Alert]]&lt;&gt;"OK","",IF(OR([@[Disposition Status]]="Destroyed",[@[Disposition Status]]="Transferred to Archive"),"",IF([@[Hold Status]]="Yes",[@[Hold Review Date]],[@[Retention End Date]]))))</f>
        <v/>
      </c>
      <c r="V78" s="27" t="n"/>
    </row>
    <row r="79" ht="34" customHeight="1">
      <c r="A79" s="27" t="n"/>
      <c r="B79" s="27" t="n"/>
      <c r="C79" s="27" t="n"/>
      <c r="D79" s="27" t="n"/>
      <c r="E79" s="27" t="n"/>
      <c r="F79" s="27" t="n"/>
      <c r="G79" s="27" t="n"/>
      <c r="H79" s="39" t="n"/>
      <c r="I79" s="39" t="n"/>
      <c r="J79" s="39" t="n"/>
      <c r="K79" s="29">
        <f>IF([@[Record ID]]="","",IFERROR(INDEX(tblRules[Retention Months],MATCH([@[Record Type]],tblRules[Record Type],0)),""))</f>
        <v/>
      </c>
      <c r="L79" s="40">
        <f>IF([@[Record ID]]="","",IF(OR([@[Trigger Date]]="",[@[Retention Months]]=""),"",EOMONTH(EDATE([@[Trigger Date]],[@[Retention Months]]),0)))</f>
        <v/>
      </c>
      <c r="M79" s="27" t="n"/>
      <c r="N79" s="39" t="n"/>
      <c r="O79" s="27" t="n"/>
      <c r="P79" s="39" t="n"/>
      <c r="Q79" s="27" t="n"/>
      <c r="R79" s="31">
        <f>IF([@[Record ID]]="","",IF([@[Record Type]]="","Record Type Missing",IFERROR(IF(INDEX(tblRules[Rule Status],MATCH([@[Record Type]],tblRules[Record Type],0))="Active","Rule Active","Rule Inactive"),"Rule Not Found")))</f>
        <v/>
      </c>
      <c r="S79"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79"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79" s="40">
        <f>IF([@[Record ID]]="","",IF([@[Data Quality Alert]]&lt;&gt;"OK","",IF(OR([@[Disposition Status]]="Destroyed",[@[Disposition Status]]="Transferred to Archive"),"",IF([@[Hold Status]]="Yes",[@[Hold Review Date]],[@[Retention End Date]]))))</f>
        <v/>
      </c>
      <c r="V79" s="27" t="n"/>
    </row>
    <row r="80" ht="34" customHeight="1">
      <c r="A80" s="27" t="n"/>
      <c r="B80" s="27" t="n"/>
      <c r="C80" s="27" t="n"/>
      <c r="D80" s="27" t="n"/>
      <c r="E80" s="27" t="n"/>
      <c r="F80" s="27" t="n"/>
      <c r="G80" s="27" t="n"/>
      <c r="H80" s="39" t="n"/>
      <c r="I80" s="39" t="n"/>
      <c r="J80" s="39" t="n"/>
      <c r="K80" s="29">
        <f>IF([@[Record ID]]="","",IFERROR(INDEX(tblRules[Retention Months],MATCH([@[Record Type]],tblRules[Record Type],0)),""))</f>
        <v/>
      </c>
      <c r="L80" s="40">
        <f>IF([@[Record ID]]="","",IF(OR([@[Trigger Date]]="",[@[Retention Months]]=""),"",EOMONTH(EDATE([@[Trigger Date]],[@[Retention Months]]),0)))</f>
        <v/>
      </c>
      <c r="M80" s="27" t="n"/>
      <c r="N80" s="39" t="n"/>
      <c r="O80" s="27" t="n"/>
      <c r="P80" s="39" t="n"/>
      <c r="Q80" s="27" t="n"/>
      <c r="R80" s="31">
        <f>IF([@[Record ID]]="","",IF([@[Record Type]]="","Record Type Missing",IFERROR(IF(INDEX(tblRules[Rule Status],MATCH([@[Record Type]],tblRules[Record Type],0))="Active","Rule Active","Rule Inactive"),"Rule Not Found")))</f>
        <v/>
      </c>
      <c r="S80"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80"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80" s="40">
        <f>IF([@[Record ID]]="","",IF([@[Data Quality Alert]]&lt;&gt;"OK","",IF(OR([@[Disposition Status]]="Destroyed",[@[Disposition Status]]="Transferred to Archive"),"",IF([@[Hold Status]]="Yes",[@[Hold Review Date]],[@[Retention End Date]]))))</f>
        <v/>
      </c>
      <c r="V80" s="27" t="n"/>
    </row>
    <row r="81" ht="34" customHeight="1">
      <c r="A81" s="27" t="n"/>
      <c r="B81" s="27" t="n"/>
      <c r="C81" s="27" t="n"/>
      <c r="D81" s="27" t="n"/>
      <c r="E81" s="27" t="n"/>
      <c r="F81" s="27" t="n"/>
      <c r="G81" s="27" t="n"/>
      <c r="H81" s="39" t="n"/>
      <c r="I81" s="39" t="n"/>
      <c r="J81" s="39" t="n"/>
      <c r="K81" s="29">
        <f>IF([@[Record ID]]="","",IFERROR(INDEX(tblRules[Retention Months],MATCH([@[Record Type]],tblRules[Record Type],0)),""))</f>
        <v/>
      </c>
      <c r="L81" s="40">
        <f>IF([@[Record ID]]="","",IF(OR([@[Trigger Date]]="",[@[Retention Months]]=""),"",EOMONTH(EDATE([@[Trigger Date]],[@[Retention Months]]),0)))</f>
        <v/>
      </c>
      <c r="M81" s="27" t="n"/>
      <c r="N81" s="39" t="n"/>
      <c r="O81" s="27" t="n"/>
      <c r="P81" s="39" t="n"/>
      <c r="Q81" s="27" t="n"/>
      <c r="R81" s="31">
        <f>IF([@[Record ID]]="","",IF([@[Record Type]]="","Record Type Missing",IFERROR(IF(INDEX(tblRules[Rule Status],MATCH([@[Record Type]],tblRules[Record Type],0))="Active","Rule Active","Rule Inactive"),"Rule Not Found")))</f>
        <v/>
      </c>
      <c r="S81"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81"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81" s="40">
        <f>IF([@[Record ID]]="","",IF([@[Data Quality Alert]]&lt;&gt;"OK","",IF(OR([@[Disposition Status]]="Destroyed",[@[Disposition Status]]="Transferred to Archive"),"",IF([@[Hold Status]]="Yes",[@[Hold Review Date]],[@[Retention End Date]]))))</f>
        <v/>
      </c>
      <c r="V81" s="27" t="n"/>
    </row>
    <row r="82" ht="34" customHeight="1">
      <c r="A82" s="27" t="n"/>
      <c r="B82" s="27" t="n"/>
      <c r="C82" s="27" t="n"/>
      <c r="D82" s="27" t="n"/>
      <c r="E82" s="27" t="n"/>
      <c r="F82" s="27" t="n"/>
      <c r="G82" s="27" t="n"/>
      <c r="H82" s="39" t="n"/>
      <c r="I82" s="39" t="n"/>
      <c r="J82" s="39" t="n"/>
      <c r="K82" s="29">
        <f>IF([@[Record ID]]="","",IFERROR(INDEX(tblRules[Retention Months],MATCH([@[Record Type]],tblRules[Record Type],0)),""))</f>
        <v/>
      </c>
      <c r="L82" s="40">
        <f>IF([@[Record ID]]="","",IF(OR([@[Trigger Date]]="",[@[Retention Months]]=""),"",EOMONTH(EDATE([@[Trigger Date]],[@[Retention Months]]),0)))</f>
        <v/>
      </c>
      <c r="M82" s="27" t="n"/>
      <c r="N82" s="39" t="n"/>
      <c r="O82" s="27" t="n"/>
      <c r="P82" s="39" t="n"/>
      <c r="Q82" s="27" t="n"/>
      <c r="R82" s="31">
        <f>IF([@[Record ID]]="","",IF([@[Record Type]]="","Record Type Missing",IFERROR(IF(INDEX(tblRules[Rule Status],MATCH([@[Record Type]],tblRules[Record Type],0))="Active","Rule Active","Rule Inactive"),"Rule Not Found")))</f>
        <v/>
      </c>
      <c r="S82"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82"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82" s="40">
        <f>IF([@[Record ID]]="","",IF([@[Data Quality Alert]]&lt;&gt;"OK","",IF(OR([@[Disposition Status]]="Destroyed",[@[Disposition Status]]="Transferred to Archive"),"",IF([@[Hold Status]]="Yes",[@[Hold Review Date]],[@[Retention End Date]]))))</f>
        <v/>
      </c>
      <c r="V82" s="27" t="n"/>
    </row>
    <row r="83" ht="34" customHeight="1">
      <c r="A83" s="27" t="n"/>
      <c r="B83" s="27" t="n"/>
      <c r="C83" s="27" t="n"/>
      <c r="D83" s="27" t="n"/>
      <c r="E83" s="27" t="n"/>
      <c r="F83" s="27" t="n"/>
      <c r="G83" s="27" t="n"/>
      <c r="H83" s="39" t="n"/>
      <c r="I83" s="39" t="n"/>
      <c r="J83" s="39" t="n"/>
      <c r="K83" s="29">
        <f>IF([@[Record ID]]="","",IFERROR(INDEX(tblRules[Retention Months],MATCH([@[Record Type]],tblRules[Record Type],0)),""))</f>
        <v/>
      </c>
      <c r="L83" s="40">
        <f>IF([@[Record ID]]="","",IF(OR([@[Trigger Date]]="",[@[Retention Months]]=""),"",EOMONTH(EDATE([@[Trigger Date]],[@[Retention Months]]),0)))</f>
        <v/>
      </c>
      <c r="M83" s="27" t="n"/>
      <c r="N83" s="39" t="n"/>
      <c r="O83" s="27" t="n"/>
      <c r="P83" s="39" t="n"/>
      <c r="Q83" s="27" t="n"/>
      <c r="R83" s="31">
        <f>IF([@[Record ID]]="","",IF([@[Record Type]]="","Record Type Missing",IFERROR(IF(INDEX(tblRules[Rule Status],MATCH([@[Record Type]],tblRules[Record Type],0))="Active","Rule Active","Rule Inactive"),"Rule Not Found")))</f>
        <v/>
      </c>
      <c r="S83"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83"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83" s="40">
        <f>IF([@[Record ID]]="","",IF([@[Data Quality Alert]]&lt;&gt;"OK","",IF(OR([@[Disposition Status]]="Destroyed",[@[Disposition Status]]="Transferred to Archive"),"",IF([@[Hold Status]]="Yes",[@[Hold Review Date]],[@[Retention End Date]]))))</f>
        <v/>
      </c>
      <c r="V83" s="27" t="n"/>
    </row>
    <row r="84" ht="34" customHeight="1">
      <c r="A84" s="27" t="n"/>
      <c r="B84" s="27" t="n"/>
      <c r="C84" s="27" t="n"/>
      <c r="D84" s="27" t="n"/>
      <c r="E84" s="27" t="n"/>
      <c r="F84" s="27" t="n"/>
      <c r="G84" s="27" t="n"/>
      <c r="H84" s="39" t="n"/>
      <c r="I84" s="39" t="n"/>
      <c r="J84" s="39" t="n"/>
      <c r="K84" s="29">
        <f>IF([@[Record ID]]="","",IFERROR(INDEX(tblRules[Retention Months],MATCH([@[Record Type]],tblRules[Record Type],0)),""))</f>
        <v/>
      </c>
      <c r="L84" s="40">
        <f>IF([@[Record ID]]="","",IF(OR([@[Trigger Date]]="",[@[Retention Months]]=""),"",EOMONTH(EDATE([@[Trigger Date]],[@[Retention Months]]),0)))</f>
        <v/>
      </c>
      <c r="M84" s="27" t="n"/>
      <c r="N84" s="39" t="n"/>
      <c r="O84" s="27" t="n"/>
      <c r="P84" s="39" t="n"/>
      <c r="Q84" s="27" t="n"/>
      <c r="R84" s="31">
        <f>IF([@[Record ID]]="","",IF([@[Record Type]]="","Record Type Missing",IFERROR(IF(INDEX(tblRules[Rule Status],MATCH([@[Record Type]],tblRules[Record Type],0))="Active","Rule Active","Rule Inactive"),"Rule Not Found")))</f>
        <v/>
      </c>
      <c r="S84"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84"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84" s="40">
        <f>IF([@[Record ID]]="","",IF([@[Data Quality Alert]]&lt;&gt;"OK","",IF(OR([@[Disposition Status]]="Destroyed",[@[Disposition Status]]="Transferred to Archive"),"",IF([@[Hold Status]]="Yes",[@[Hold Review Date]],[@[Retention End Date]]))))</f>
        <v/>
      </c>
      <c r="V84" s="27" t="n"/>
    </row>
    <row r="85" ht="34" customHeight="1">
      <c r="A85" s="27" t="n"/>
      <c r="B85" s="27" t="n"/>
      <c r="C85" s="27" t="n"/>
      <c r="D85" s="27" t="n"/>
      <c r="E85" s="27" t="n"/>
      <c r="F85" s="27" t="n"/>
      <c r="G85" s="27" t="n"/>
      <c r="H85" s="39" t="n"/>
      <c r="I85" s="39" t="n"/>
      <c r="J85" s="39" t="n"/>
      <c r="K85" s="29">
        <f>IF([@[Record ID]]="","",IFERROR(INDEX(tblRules[Retention Months],MATCH([@[Record Type]],tblRules[Record Type],0)),""))</f>
        <v/>
      </c>
      <c r="L85" s="40">
        <f>IF([@[Record ID]]="","",IF(OR([@[Trigger Date]]="",[@[Retention Months]]=""),"",EOMONTH(EDATE([@[Trigger Date]],[@[Retention Months]]),0)))</f>
        <v/>
      </c>
      <c r="M85" s="27" t="n"/>
      <c r="N85" s="39" t="n"/>
      <c r="O85" s="27" t="n"/>
      <c r="P85" s="39" t="n"/>
      <c r="Q85" s="27" t="n"/>
      <c r="R85" s="31">
        <f>IF([@[Record ID]]="","",IF([@[Record Type]]="","Record Type Missing",IFERROR(IF(INDEX(tblRules[Rule Status],MATCH([@[Record Type]],tblRules[Record Type],0))="Active","Rule Active","Rule Inactive"),"Rule Not Found")))</f>
        <v/>
      </c>
      <c r="S85"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85"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85" s="40">
        <f>IF([@[Record ID]]="","",IF([@[Data Quality Alert]]&lt;&gt;"OK","",IF(OR([@[Disposition Status]]="Destroyed",[@[Disposition Status]]="Transferred to Archive"),"",IF([@[Hold Status]]="Yes",[@[Hold Review Date]],[@[Retention End Date]]))))</f>
        <v/>
      </c>
      <c r="V85" s="27" t="n"/>
    </row>
    <row r="86" ht="34" customHeight="1">
      <c r="A86" s="27" t="n"/>
      <c r="B86" s="27" t="n"/>
      <c r="C86" s="27" t="n"/>
      <c r="D86" s="27" t="n"/>
      <c r="E86" s="27" t="n"/>
      <c r="F86" s="27" t="n"/>
      <c r="G86" s="27" t="n"/>
      <c r="H86" s="39" t="n"/>
      <c r="I86" s="39" t="n"/>
      <c r="J86" s="39" t="n"/>
      <c r="K86" s="29">
        <f>IF([@[Record ID]]="","",IFERROR(INDEX(tblRules[Retention Months],MATCH([@[Record Type]],tblRules[Record Type],0)),""))</f>
        <v/>
      </c>
      <c r="L86" s="40">
        <f>IF([@[Record ID]]="","",IF(OR([@[Trigger Date]]="",[@[Retention Months]]=""),"",EOMONTH(EDATE([@[Trigger Date]],[@[Retention Months]]),0)))</f>
        <v/>
      </c>
      <c r="M86" s="27" t="n"/>
      <c r="N86" s="39" t="n"/>
      <c r="O86" s="27" t="n"/>
      <c r="P86" s="39" t="n"/>
      <c r="Q86" s="27" t="n"/>
      <c r="R86" s="31">
        <f>IF([@[Record ID]]="","",IF([@[Record Type]]="","Record Type Missing",IFERROR(IF(INDEX(tblRules[Rule Status],MATCH([@[Record Type]],tblRules[Record Type],0))="Active","Rule Active","Rule Inactive"),"Rule Not Found")))</f>
        <v/>
      </c>
      <c r="S86"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86"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86" s="40">
        <f>IF([@[Record ID]]="","",IF([@[Data Quality Alert]]&lt;&gt;"OK","",IF(OR([@[Disposition Status]]="Destroyed",[@[Disposition Status]]="Transferred to Archive"),"",IF([@[Hold Status]]="Yes",[@[Hold Review Date]],[@[Retention End Date]]))))</f>
        <v/>
      </c>
      <c r="V86" s="27" t="n"/>
    </row>
    <row r="87" ht="34" customHeight="1">
      <c r="A87" s="27" t="n"/>
      <c r="B87" s="27" t="n"/>
      <c r="C87" s="27" t="n"/>
      <c r="D87" s="27" t="n"/>
      <c r="E87" s="27" t="n"/>
      <c r="F87" s="27" t="n"/>
      <c r="G87" s="27" t="n"/>
      <c r="H87" s="39" t="n"/>
      <c r="I87" s="39" t="n"/>
      <c r="J87" s="39" t="n"/>
      <c r="K87" s="29">
        <f>IF([@[Record ID]]="","",IFERROR(INDEX(tblRules[Retention Months],MATCH([@[Record Type]],tblRules[Record Type],0)),""))</f>
        <v/>
      </c>
      <c r="L87" s="40">
        <f>IF([@[Record ID]]="","",IF(OR([@[Trigger Date]]="",[@[Retention Months]]=""),"",EOMONTH(EDATE([@[Trigger Date]],[@[Retention Months]]),0)))</f>
        <v/>
      </c>
      <c r="M87" s="27" t="n"/>
      <c r="N87" s="39" t="n"/>
      <c r="O87" s="27" t="n"/>
      <c r="P87" s="39" t="n"/>
      <c r="Q87" s="27" t="n"/>
      <c r="R87" s="31">
        <f>IF([@[Record ID]]="","",IF([@[Record Type]]="","Record Type Missing",IFERROR(IF(INDEX(tblRules[Rule Status],MATCH([@[Record Type]],tblRules[Record Type],0))="Active","Rule Active","Rule Inactive"),"Rule Not Found")))</f>
        <v/>
      </c>
      <c r="S87"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87"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87" s="40">
        <f>IF([@[Record ID]]="","",IF([@[Data Quality Alert]]&lt;&gt;"OK","",IF(OR([@[Disposition Status]]="Destroyed",[@[Disposition Status]]="Transferred to Archive"),"",IF([@[Hold Status]]="Yes",[@[Hold Review Date]],[@[Retention End Date]]))))</f>
        <v/>
      </c>
      <c r="V87" s="27" t="n"/>
    </row>
    <row r="88" ht="34" customHeight="1">
      <c r="A88" s="27" t="n"/>
      <c r="B88" s="27" t="n"/>
      <c r="C88" s="27" t="n"/>
      <c r="D88" s="27" t="n"/>
      <c r="E88" s="27" t="n"/>
      <c r="F88" s="27" t="n"/>
      <c r="G88" s="27" t="n"/>
      <c r="H88" s="39" t="n"/>
      <c r="I88" s="39" t="n"/>
      <c r="J88" s="39" t="n"/>
      <c r="K88" s="29">
        <f>IF([@[Record ID]]="","",IFERROR(INDEX(tblRules[Retention Months],MATCH([@[Record Type]],tblRules[Record Type],0)),""))</f>
        <v/>
      </c>
      <c r="L88" s="40">
        <f>IF([@[Record ID]]="","",IF(OR([@[Trigger Date]]="",[@[Retention Months]]=""),"",EOMONTH(EDATE([@[Trigger Date]],[@[Retention Months]]),0)))</f>
        <v/>
      </c>
      <c r="M88" s="27" t="n"/>
      <c r="N88" s="39" t="n"/>
      <c r="O88" s="27" t="n"/>
      <c r="P88" s="39" t="n"/>
      <c r="Q88" s="27" t="n"/>
      <c r="R88" s="31">
        <f>IF([@[Record ID]]="","",IF([@[Record Type]]="","Record Type Missing",IFERROR(IF(INDEX(tblRules[Rule Status],MATCH([@[Record Type]],tblRules[Record Type],0))="Active","Rule Active","Rule Inactive"),"Rule Not Found")))</f>
        <v/>
      </c>
      <c r="S88"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88"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88" s="40">
        <f>IF([@[Record ID]]="","",IF([@[Data Quality Alert]]&lt;&gt;"OK","",IF(OR([@[Disposition Status]]="Destroyed",[@[Disposition Status]]="Transferred to Archive"),"",IF([@[Hold Status]]="Yes",[@[Hold Review Date]],[@[Retention End Date]]))))</f>
        <v/>
      </c>
      <c r="V88" s="27" t="n"/>
    </row>
    <row r="89" ht="34" customHeight="1">
      <c r="A89" s="27" t="n"/>
      <c r="B89" s="27" t="n"/>
      <c r="C89" s="27" t="n"/>
      <c r="D89" s="27" t="n"/>
      <c r="E89" s="27" t="n"/>
      <c r="F89" s="27" t="n"/>
      <c r="G89" s="27" t="n"/>
      <c r="H89" s="39" t="n"/>
      <c r="I89" s="39" t="n"/>
      <c r="J89" s="39" t="n"/>
      <c r="K89" s="29">
        <f>IF([@[Record ID]]="","",IFERROR(INDEX(tblRules[Retention Months],MATCH([@[Record Type]],tblRules[Record Type],0)),""))</f>
        <v/>
      </c>
      <c r="L89" s="40">
        <f>IF([@[Record ID]]="","",IF(OR([@[Trigger Date]]="",[@[Retention Months]]=""),"",EOMONTH(EDATE([@[Trigger Date]],[@[Retention Months]]),0)))</f>
        <v/>
      </c>
      <c r="M89" s="27" t="n"/>
      <c r="N89" s="39" t="n"/>
      <c r="O89" s="27" t="n"/>
      <c r="P89" s="39" t="n"/>
      <c r="Q89" s="27" t="n"/>
      <c r="R89" s="31">
        <f>IF([@[Record ID]]="","",IF([@[Record Type]]="","Record Type Missing",IFERROR(IF(INDEX(tblRules[Rule Status],MATCH([@[Record Type]],tblRules[Record Type],0))="Active","Rule Active","Rule Inactive"),"Rule Not Found")))</f>
        <v/>
      </c>
      <c r="S89"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89"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89" s="40">
        <f>IF([@[Record ID]]="","",IF([@[Data Quality Alert]]&lt;&gt;"OK","",IF(OR([@[Disposition Status]]="Destroyed",[@[Disposition Status]]="Transferred to Archive"),"",IF([@[Hold Status]]="Yes",[@[Hold Review Date]],[@[Retention End Date]]))))</f>
        <v/>
      </c>
      <c r="V89" s="27" t="n"/>
    </row>
    <row r="90" ht="34" customHeight="1">
      <c r="A90" s="27" t="n"/>
      <c r="B90" s="27" t="n"/>
      <c r="C90" s="27" t="n"/>
      <c r="D90" s="27" t="n"/>
      <c r="E90" s="27" t="n"/>
      <c r="F90" s="27" t="n"/>
      <c r="G90" s="27" t="n"/>
      <c r="H90" s="39" t="n"/>
      <c r="I90" s="39" t="n"/>
      <c r="J90" s="39" t="n"/>
      <c r="K90" s="29">
        <f>IF([@[Record ID]]="","",IFERROR(INDEX(tblRules[Retention Months],MATCH([@[Record Type]],tblRules[Record Type],0)),""))</f>
        <v/>
      </c>
      <c r="L90" s="40">
        <f>IF([@[Record ID]]="","",IF(OR([@[Trigger Date]]="",[@[Retention Months]]=""),"",EOMONTH(EDATE([@[Trigger Date]],[@[Retention Months]]),0)))</f>
        <v/>
      </c>
      <c r="M90" s="27" t="n"/>
      <c r="N90" s="39" t="n"/>
      <c r="O90" s="27" t="n"/>
      <c r="P90" s="39" t="n"/>
      <c r="Q90" s="27" t="n"/>
      <c r="R90" s="31">
        <f>IF([@[Record ID]]="","",IF([@[Record Type]]="","Record Type Missing",IFERROR(IF(INDEX(tblRules[Rule Status],MATCH([@[Record Type]],tblRules[Record Type],0))="Active","Rule Active","Rule Inactive"),"Rule Not Found")))</f>
        <v/>
      </c>
      <c r="S90"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90"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90" s="40">
        <f>IF([@[Record ID]]="","",IF([@[Data Quality Alert]]&lt;&gt;"OK","",IF(OR([@[Disposition Status]]="Destroyed",[@[Disposition Status]]="Transferred to Archive"),"",IF([@[Hold Status]]="Yes",[@[Hold Review Date]],[@[Retention End Date]]))))</f>
        <v/>
      </c>
      <c r="V90" s="27" t="n"/>
    </row>
    <row r="91" ht="34" customHeight="1">
      <c r="A91" s="27" t="n"/>
      <c r="B91" s="27" t="n"/>
      <c r="C91" s="27" t="n"/>
      <c r="D91" s="27" t="n"/>
      <c r="E91" s="27" t="n"/>
      <c r="F91" s="27" t="n"/>
      <c r="G91" s="27" t="n"/>
      <c r="H91" s="39" t="n"/>
      <c r="I91" s="39" t="n"/>
      <c r="J91" s="39" t="n"/>
      <c r="K91" s="29">
        <f>IF([@[Record ID]]="","",IFERROR(INDEX(tblRules[Retention Months],MATCH([@[Record Type]],tblRules[Record Type],0)),""))</f>
        <v/>
      </c>
      <c r="L91" s="40">
        <f>IF([@[Record ID]]="","",IF(OR([@[Trigger Date]]="",[@[Retention Months]]=""),"",EOMONTH(EDATE([@[Trigger Date]],[@[Retention Months]]),0)))</f>
        <v/>
      </c>
      <c r="M91" s="27" t="n"/>
      <c r="N91" s="39" t="n"/>
      <c r="O91" s="27" t="n"/>
      <c r="P91" s="39" t="n"/>
      <c r="Q91" s="27" t="n"/>
      <c r="R91" s="31">
        <f>IF([@[Record ID]]="","",IF([@[Record Type]]="","Record Type Missing",IFERROR(IF(INDEX(tblRules[Rule Status],MATCH([@[Record Type]],tblRules[Record Type],0))="Active","Rule Active","Rule Inactive"),"Rule Not Found")))</f>
        <v/>
      </c>
      <c r="S91"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91"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91" s="40">
        <f>IF([@[Record ID]]="","",IF([@[Data Quality Alert]]&lt;&gt;"OK","",IF(OR([@[Disposition Status]]="Destroyed",[@[Disposition Status]]="Transferred to Archive"),"",IF([@[Hold Status]]="Yes",[@[Hold Review Date]],[@[Retention End Date]]))))</f>
        <v/>
      </c>
      <c r="V91" s="27" t="n"/>
    </row>
    <row r="92" ht="34" customHeight="1">
      <c r="A92" s="27" t="n"/>
      <c r="B92" s="27" t="n"/>
      <c r="C92" s="27" t="n"/>
      <c r="D92" s="27" t="n"/>
      <c r="E92" s="27" t="n"/>
      <c r="F92" s="27" t="n"/>
      <c r="G92" s="27" t="n"/>
      <c r="H92" s="39" t="n"/>
      <c r="I92" s="39" t="n"/>
      <c r="J92" s="39" t="n"/>
      <c r="K92" s="29">
        <f>IF([@[Record ID]]="","",IFERROR(INDEX(tblRules[Retention Months],MATCH([@[Record Type]],tblRules[Record Type],0)),""))</f>
        <v/>
      </c>
      <c r="L92" s="40">
        <f>IF([@[Record ID]]="","",IF(OR([@[Trigger Date]]="",[@[Retention Months]]=""),"",EOMONTH(EDATE([@[Trigger Date]],[@[Retention Months]]),0)))</f>
        <v/>
      </c>
      <c r="M92" s="27" t="n"/>
      <c r="N92" s="39" t="n"/>
      <c r="O92" s="27" t="n"/>
      <c r="P92" s="39" t="n"/>
      <c r="Q92" s="27" t="n"/>
      <c r="R92" s="31">
        <f>IF([@[Record ID]]="","",IF([@[Record Type]]="","Record Type Missing",IFERROR(IF(INDEX(tblRules[Rule Status],MATCH([@[Record Type]],tblRules[Record Type],0))="Active","Rule Active","Rule Inactive"),"Rule Not Found")))</f>
        <v/>
      </c>
      <c r="S92"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92"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92" s="40">
        <f>IF([@[Record ID]]="","",IF([@[Data Quality Alert]]&lt;&gt;"OK","",IF(OR([@[Disposition Status]]="Destroyed",[@[Disposition Status]]="Transferred to Archive"),"",IF([@[Hold Status]]="Yes",[@[Hold Review Date]],[@[Retention End Date]]))))</f>
        <v/>
      </c>
      <c r="V92" s="27" t="n"/>
    </row>
    <row r="93" ht="34" customHeight="1">
      <c r="A93" s="27" t="n"/>
      <c r="B93" s="27" t="n"/>
      <c r="C93" s="27" t="n"/>
      <c r="D93" s="27" t="n"/>
      <c r="E93" s="27" t="n"/>
      <c r="F93" s="27" t="n"/>
      <c r="G93" s="27" t="n"/>
      <c r="H93" s="39" t="n"/>
      <c r="I93" s="39" t="n"/>
      <c r="J93" s="39" t="n"/>
      <c r="K93" s="29">
        <f>IF([@[Record ID]]="","",IFERROR(INDEX(tblRules[Retention Months],MATCH([@[Record Type]],tblRules[Record Type],0)),""))</f>
        <v/>
      </c>
      <c r="L93" s="40">
        <f>IF([@[Record ID]]="","",IF(OR([@[Trigger Date]]="",[@[Retention Months]]=""),"",EOMONTH(EDATE([@[Trigger Date]],[@[Retention Months]]),0)))</f>
        <v/>
      </c>
      <c r="M93" s="27" t="n"/>
      <c r="N93" s="39" t="n"/>
      <c r="O93" s="27" t="n"/>
      <c r="P93" s="39" t="n"/>
      <c r="Q93" s="27" t="n"/>
      <c r="R93" s="31">
        <f>IF([@[Record ID]]="","",IF([@[Record Type]]="","Record Type Missing",IFERROR(IF(INDEX(tblRules[Rule Status],MATCH([@[Record Type]],tblRules[Record Type],0))="Active","Rule Active","Rule Inactive"),"Rule Not Found")))</f>
        <v/>
      </c>
      <c r="S93"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93"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93" s="40">
        <f>IF([@[Record ID]]="","",IF([@[Data Quality Alert]]&lt;&gt;"OK","",IF(OR([@[Disposition Status]]="Destroyed",[@[Disposition Status]]="Transferred to Archive"),"",IF([@[Hold Status]]="Yes",[@[Hold Review Date]],[@[Retention End Date]]))))</f>
        <v/>
      </c>
      <c r="V93" s="27" t="n"/>
    </row>
    <row r="94" ht="34" customHeight="1">
      <c r="A94" s="27" t="n"/>
      <c r="B94" s="27" t="n"/>
      <c r="C94" s="27" t="n"/>
      <c r="D94" s="27" t="n"/>
      <c r="E94" s="27" t="n"/>
      <c r="F94" s="27" t="n"/>
      <c r="G94" s="27" t="n"/>
      <c r="H94" s="39" t="n"/>
      <c r="I94" s="39" t="n"/>
      <c r="J94" s="39" t="n"/>
      <c r="K94" s="29">
        <f>IF([@[Record ID]]="","",IFERROR(INDEX(tblRules[Retention Months],MATCH([@[Record Type]],tblRules[Record Type],0)),""))</f>
        <v/>
      </c>
      <c r="L94" s="40">
        <f>IF([@[Record ID]]="","",IF(OR([@[Trigger Date]]="",[@[Retention Months]]=""),"",EOMONTH(EDATE([@[Trigger Date]],[@[Retention Months]]),0)))</f>
        <v/>
      </c>
      <c r="M94" s="27" t="n"/>
      <c r="N94" s="39" t="n"/>
      <c r="O94" s="27" t="n"/>
      <c r="P94" s="39" t="n"/>
      <c r="Q94" s="27" t="n"/>
      <c r="R94" s="31">
        <f>IF([@[Record ID]]="","",IF([@[Record Type]]="","Record Type Missing",IFERROR(IF(INDEX(tblRules[Rule Status],MATCH([@[Record Type]],tblRules[Record Type],0))="Active","Rule Active","Rule Inactive"),"Rule Not Found")))</f>
        <v/>
      </c>
      <c r="S94"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94"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94" s="40">
        <f>IF([@[Record ID]]="","",IF([@[Data Quality Alert]]&lt;&gt;"OK","",IF(OR([@[Disposition Status]]="Destroyed",[@[Disposition Status]]="Transferred to Archive"),"",IF([@[Hold Status]]="Yes",[@[Hold Review Date]],[@[Retention End Date]]))))</f>
        <v/>
      </c>
      <c r="V94" s="27" t="n"/>
    </row>
    <row r="95" ht="34" customHeight="1">
      <c r="A95" s="27" t="n"/>
      <c r="B95" s="27" t="n"/>
      <c r="C95" s="27" t="n"/>
      <c r="D95" s="27" t="n"/>
      <c r="E95" s="27" t="n"/>
      <c r="F95" s="27" t="n"/>
      <c r="G95" s="27" t="n"/>
      <c r="H95" s="39" t="n"/>
      <c r="I95" s="39" t="n"/>
      <c r="J95" s="39" t="n"/>
      <c r="K95" s="29">
        <f>IF([@[Record ID]]="","",IFERROR(INDEX(tblRules[Retention Months],MATCH([@[Record Type]],tblRules[Record Type],0)),""))</f>
        <v/>
      </c>
      <c r="L95" s="40">
        <f>IF([@[Record ID]]="","",IF(OR([@[Trigger Date]]="",[@[Retention Months]]=""),"",EOMONTH(EDATE([@[Trigger Date]],[@[Retention Months]]),0)))</f>
        <v/>
      </c>
      <c r="M95" s="27" t="n"/>
      <c r="N95" s="39" t="n"/>
      <c r="O95" s="27" t="n"/>
      <c r="P95" s="39" t="n"/>
      <c r="Q95" s="27" t="n"/>
      <c r="R95" s="31">
        <f>IF([@[Record ID]]="","",IF([@[Record Type]]="","Record Type Missing",IFERROR(IF(INDEX(tblRules[Rule Status],MATCH([@[Record Type]],tblRules[Record Type],0))="Active","Rule Active","Rule Inactive"),"Rule Not Found")))</f>
        <v/>
      </c>
      <c r="S95"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95"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95" s="40">
        <f>IF([@[Record ID]]="","",IF([@[Data Quality Alert]]&lt;&gt;"OK","",IF(OR([@[Disposition Status]]="Destroyed",[@[Disposition Status]]="Transferred to Archive"),"",IF([@[Hold Status]]="Yes",[@[Hold Review Date]],[@[Retention End Date]]))))</f>
        <v/>
      </c>
      <c r="V95" s="27" t="n"/>
    </row>
    <row r="96" ht="34" customHeight="1">
      <c r="A96" s="27" t="n"/>
      <c r="B96" s="27" t="n"/>
      <c r="C96" s="27" t="n"/>
      <c r="D96" s="27" t="n"/>
      <c r="E96" s="27" t="n"/>
      <c r="F96" s="27" t="n"/>
      <c r="G96" s="27" t="n"/>
      <c r="H96" s="39" t="n"/>
      <c r="I96" s="39" t="n"/>
      <c r="J96" s="39" t="n"/>
      <c r="K96" s="29">
        <f>IF([@[Record ID]]="","",IFERROR(INDEX(tblRules[Retention Months],MATCH([@[Record Type]],tblRules[Record Type],0)),""))</f>
        <v/>
      </c>
      <c r="L96" s="40">
        <f>IF([@[Record ID]]="","",IF(OR([@[Trigger Date]]="",[@[Retention Months]]=""),"",EOMONTH(EDATE([@[Trigger Date]],[@[Retention Months]]),0)))</f>
        <v/>
      </c>
      <c r="M96" s="27" t="n"/>
      <c r="N96" s="39" t="n"/>
      <c r="O96" s="27" t="n"/>
      <c r="P96" s="39" t="n"/>
      <c r="Q96" s="27" t="n"/>
      <c r="R96" s="31">
        <f>IF([@[Record ID]]="","",IF([@[Record Type]]="","Record Type Missing",IFERROR(IF(INDEX(tblRules[Rule Status],MATCH([@[Record Type]],tblRules[Record Type],0))="Active","Rule Active","Rule Inactive"),"Rule Not Found")))</f>
        <v/>
      </c>
      <c r="S96"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96"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96" s="40">
        <f>IF([@[Record ID]]="","",IF([@[Data Quality Alert]]&lt;&gt;"OK","",IF(OR([@[Disposition Status]]="Destroyed",[@[Disposition Status]]="Transferred to Archive"),"",IF([@[Hold Status]]="Yes",[@[Hold Review Date]],[@[Retention End Date]]))))</f>
        <v/>
      </c>
      <c r="V96" s="27" t="n"/>
    </row>
    <row r="97" ht="34" customHeight="1">
      <c r="A97" s="27" t="n"/>
      <c r="B97" s="27" t="n"/>
      <c r="C97" s="27" t="n"/>
      <c r="D97" s="27" t="n"/>
      <c r="E97" s="27" t="n"/>
      <c r="F97" s="27" t="n"/>
      <c r="G97" s="27" t="n"/>
      <c r="H97" s="39" t="n"/>
      <c r="I97" s="39" t="n"/>
      <c r="J97" s="39" t="n"/>
      <c r="K97" s="29">
        <f>IF([@[Record ID]]="","",IFERROR(INDEX(tblRules[Retention Months],MATCH([@[Record Type]],tblRules[Record Type],0)),""))</f>
        <v/>
      </c>
      <c r="L97" s="40">
        <f>IF([@[Record ID]]="","",IF(OR([@[Trigger Date]]="",[@[Retention Months]]=""),"",EOMONTH(EDATE([@[Trigger Date]],[@[Retention Months]]),0)))</f>
        <v/>
      </c>
      <c r="M97" s="27" t="n"/>
      <c r="N97" s="39" t="n"/>
      <c r="O97" s="27" t="n"/>
      <c r="P97" s="39" t="n"/>
      <c r="Q97" s="27" t="n"/>
      <c r="R97" s="31">
        <f>IF([@[Record ID]]="","",IF([@[Record Type]]="","Record Type Missing",IFERROR(IF(INDEX(tblRules[Rule Status],MATCH([@[Record Type]],tblRules[Record Type],0))="Active","Rule Active","Rule Inactive"),"Rule Not Found")))</f>
        <v/>
      </c>
      <c r="S97"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97"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97" s="40">
        <f>IF([@[Record ID]]="","",IF([@[Data Quality Alert]]&lt;&gt;"OK","",IF(OR([@[Disposition Status]]="Destroyed",[@[Disposition Status]]="Transferred to Archive"),"",IF([@[Hold Status]]="Yes",[@[Hold Review Date]],[@[Retention End Date]]))))</f>
        <v/>
      </c>
      <c r="V97" s="27" t="n"/>
    </row>
    <row r="98" ht="34" customHeight="1">
      <c r="A98" s="27" t="n"/>
      <c r="B98" s="27" t="n"/>
      <c r="C98" s="27" t="n"/>
      <c r="D98" s="27" t="n"/>
      <c r="E98" s="27" t="n"/>
      <c r="F98" s="27" t="n"/>
      <c r="G98" s="27" t="n"/>
      <c r="H98" s="39" t="n"/>
      <c r="I98" s="39" t="n"/>
      <c r="J98" s="39" t="n"/>
      <c r="K98" s="29">
        <f>IF([@[Record ID]]="","",IFERROR(INDEX(tblRules[Retention Months],MATCH([@[Record Type]],tblRules[Record Type],0)),""))</f>
        <v/>
      </c>
      <c r="L98" s="40">
        <f>IF([@[Record ID]]="","",IF(OR([@[Trigger Date]]="",[@[Retention Months]]=""),"",EOMONTH(EDATE([@[Trigger Date]],[@[Retention Months]]),0)))</f>
        <v/>
      </c>
      <c r="M98" s="27" t="n"/>
      <c r="N98" s="39" t="n"/>
      <c r="O98" s="27" t="n"/>
      <c r="P98" s="39" t="n"/>
      <c r="Q98" s="27" t="n"/>
      <c r="R98" s="31">
        <f>IF([@[Record ID]]="","",IF([@[Record Type]]="","Record Type Missing",IFERROR(IF(INDEX(tblRules[Rule Status],MATCH([@[Record Type]],tblRules[Record Type],0))="Active","Rule Active","Rule Inactive"),"Rule Not Found")))</f>
        <v/>
      </c>
      <c r="S98"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98"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98" s="40">
        <f>IF([@[Record ID]]="","",IF([@[Data Quality Alert]]&lt;&gt;"OK","",IF(OR([@[Disposition Status]]="Destroyed",[@[Disposition Status]]="Transferred to Archive"),"",IF([@[Hold Status]]="Yes",[@[Hold Review Date]],[@[Retention End Date]]))))</f>
        <v/>
      </c>
      <c r="V98" s="27" t="n"/>
    </row>
    <row r="99" ht="34" customHeight="1">
      <c r="A99" s="27" t="n"/>
      <c r="B99" s="27" t="n"/>
      <c r="C99" s="27" t="n"/>
      <c r="D99" s="27" t="n"/>
      <c r="E99" s="27" t="n"/>
      <c r="F99" s="27" t="n"/>
      <c r="G99" s="27" t="n"/>
      <c r="H99" s="39" t="n"/>
      <c r="I99" s="39" t="n"/>
      <c r="J99" s="39" t="n"/>
      <c r="K99" s="29">
        <f>IF([@[Record ID]]="","",IFERROR(INDEX(tblRules[Retention Months],MATCH([@[Record Type]],tblRules[Record Type],0)),""))</f>
        <v/>
      </c>
      <c r="L99" s="40">
        <f>IF([@[Record ID]]="","",IF(OR([@[Trigger Date]]="",[@[Retention Months]]=""),"",EOMONTH(EDATE([@[Trigger Date]],[@[Retention Months]]),0)))</f>
        <v/>
      </c>
      <c r="M99" s="27" t="n"/>
      <c r="N99" s="39" t="n"/>
      <c r="O99" s="27" t="n"/>
      <c r="P99" s="39" t="n"/>
      <c r="Q99" s="27" t="n"/>
      <c r="R99" s="31">
        <f>IF([@[Record ID]]="","",IF([@[Record Type]]="","Record Type Missing",IFERROR(IF(INDEX(tblRules[Rule Status],MATCH([@[Record Type]],tblRules[Record Type],0))="Active","Rule Active","Rule Inactive"),"Rule Not Found")))</f>
        <v/>
      </c>
      <c r="S99"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99"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99" s="40">
        <f>IF([@[Record ID]]="","",IF([@[Data Quality Alert]]&lt;&gt;"OK","",IF(OR([@[Disposition Status]]="Destroyed",[@[Disposition Status]]="Transferred to Archive"),"",IF([@[Hold Status]]="Yes",[@[Hold Review Date]],[@[Retention End Date]]))))</f>
        <v/>
      </c>
      <c r="V99" s="27" t="n"/>
    </row>
    <row r="100" ht="34" customHeight="1">
      <c r="A100" s="27" t="n"/>
      <c r="B100" s="27" t="n"/>
      <c r="C100" s="27" t="n"/>
      <c r="D100" s="27" t="n"/>
      <c r="E100" s="27" t="n"/>
      <c r="F100" s="27" t="n"/>
      <c r="G100" s="27" t="n"/>
      <c r="H100" s="39" t="n"/>
      <c r="I100" s="39" t="n"/>
      <c r="J100" s="39" t="n"/>
      <c r="K100" s="29">
        <f>IF([@[Record ID]]="","",IFERROR(INDEX(tblRules[Retention Months],MATCH([@[Record Type]],tblRules[Record Type],0)),""))</f>
        <v/>
      </c>
      <c r="L100" s="40">
        <f>IF([@[Record ID]]="","",IF(OR([@[Trigger Date]]="",[@[Retention Months]]=""),"",EOMONTH(EDATE([@[Trigger Date]],[@[Retention Months]]),0)))</f>
        <v/>
      </c>
      <c r="M100" s="27" t="n"/>
      <c r="N100" s="39" t="n"/>
      <c r="O100" s="27" t="n"/>
      <c r="P100" s="39" t="n"/>
      <c r="Q100" s="27" t="n"/>
      <c r="R100" s="31">
        <f>IF([@[Record ID]]="","",IF([@[Record Type]]="","Record Type Missing",IFERROR(IF(INDEX(tblRules[Rule Status],MATCH([@[Record Type]],tblRules[Record Type],0))="Active","Rule Active","Rule Inactive"),"Rule Not Found")))</f>
        <v/>
      </c>
      <c r="S100"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00"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00" s="40">
        <f>IF([@[Record ID]]="","",IF([@[Data Quality Alert]]&lt;&gt;"OK","",IF(OR([@[Disposition Status]]="Destroyed",[@[Disposition Status]]="Transferred to Archive"),"",IF([@[Hold Status]]="Yes",[@[Hold Review Date]],[@[Retention End Date]]))))</f>
        <v/>
      </c>
      <c r="V100" s="27" t="n"/>
    </row>
    <row r="101" ht="34" customHeight="1">
      <c r="A101" s="27" t="n"/>
      <c r="B101" s="27" t="n"/>
      <c r="C101" s="27" t="n"/>
      <c r="D101" s="27" t="n"/>
      <c r="E101" s="27" t="n"/>
      <c r="F101" s="27" t="n"/>
      <c r="G101" s="27" t="n"/>
      <c r="H101" s="39" t="n"/>
      <c r="I101" s="39" t="n"/>
      <c r="J101" s="39" t="n"/>
      <c r="K101" s="29">
        <f>IF([@[Record ID]]="","",IFERROR(INDEX(tblRules[Retention Months],MATCH([@[Record Type]],tblRules[Record Type],0)),""))</f>
        <v/>
      </c>
      <c r="L101" s="40">
        <f>IF([@[Record ID]]="","",IF(OR([@[Trigger Date]]="",[@[Retention Months]]=""),"",EOMONTH(EDATE([@[Trigger Date]],[@[Retention Months]]),0)))</f>
        <v/>
      </c>
      <c r="M101" s="27" t="n"/>
      <c r="N101" s="39" t="n"/>
      <c r="O101" s="27" t="n"/>
      <c r="P101" s="39" t="n"/>
      <c r="Q101" s="27" t="n"/>
      <c r="R101" s="31">
        <f>IF([@[Record ID]]="","",IF([@[Record Type]]="","Record Type Missing",IFERROR(IF(INDEX(tblRules[Rule Status],MATCH([@[Record Type]],tblRules[Record Type],0))="Active","Rule Active","Rule Inactive"),"Rule Not Found")))</f>
        <v/>
      </c>
      <c r="S101"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01"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01" s="40">
        <f>IF([@[Record ID]]="","",IF([@[Data Quality Alert]]&lt;&gt;"OK","",IF(OR([@[Disposition Status]]="Destroyed",[@[Disposition Status]]="Transferred to Archive"),"",IF([@[Hold Status]]="Yes",[@[Hold Review Date]],[@[Retention End Date]]))))</f>
        <v/>
      </c>
      <c r="V101" s="27" t="n"/>
    </row>
    <row r="102" ht="34" customHeight="1">
      <c r="A102" s="27" t="n"/>
      <c r="B102" s="27" t="n"/>
      <c r="C102" s="27" t="n"/>
      <c r="D102" s="27" t="n"/>
      <c r="E102" s="27" t="n"/>
      <c r="F102" s="27" t="n"/>
      <c r="G102" s="27" t="n"/>
      <c r="H102" s="39" t="n"/>
      <c r="I102" s="39" t="n"/>
      <c r="J102" s="39" t="n"/>
      <c r="K102" s="29">
        <f>IF([@[Record ID]]="","",IFERROR(INDEX(tblRules[Retention Months],MATCH([@[Record Type]],tblRules[Record Type],0)),""))</f>
        <v/>
      </c>
      <c r="L102" s="40">
        <f>IF([@[Record ID]]="","",IF(OR([@[Trigger Date]]="",[@[Retention Months]]=""),"",EOMONTH(EDATE([@[Trigger Date]],[@[Retention Months]]),0)))</f>
        <v/>
      </c>
      <c r="M102" s="27" t="n"/>
      <c r="N102" s="39" t="n"/>
      <c r="O102" s="27" t="n"/>
      <c r="P102" s="39" t="n"/>
      <c r="Q102" s="27" t="n"/>
      <c r="R102" s="31">
        <f>IF([@[Record ID]]="","",IF([@[Record Type]]="","Record Type Missing",IFERROR(IF(INDEX(tblRules[Rule Status],MATCH([@[Record Type]],tblRules[Record Type],0))="Active","Rule Active","Rule Inactive"),"Rule Not Found")))</f>
        <v/>
      </c>
      <c r="S102"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02"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02" s="40">
        <f>IF([@[Record ID]]="","",IF([@[Data Quality Alert]]&lt;&gt;"OK","",IF(OR([@[Disposition Status]]="Destroyed",[@[Disposition Status]]="Transferred to Archive"),"",IF([@[Hold Status]]="Yes",[@[Hold Review Date]],[@[Retention End Date]]))))</f>
        <v/>
      </c>
      <c r="V102" s="27" t="n"/>
    </row>
    <row r="103" ht="34" customHeight="1">
      <c r="A103" s="27" t="n"/>
      <c r="B103" s="27" t="n"/>
      <c r="C103" s="27" t="n"/>
      <c r="D103" s="27" t="n"/>
      <c r="E103" s="27" t="n"/>
      <c r="F103" s="27" t="n"/>
      <c r="G103" s="27" t="n"/>
      <c r="H103" s="39" t="n"/>
      <c r="I103" s="39" t="n"/>
      <c r="J103" s="39" t="n"/>
      <c r="K103" s="29">
        <f>IF([@[Record ID]]="","",IFERROR(INDEX(tblRules[Retention Months],MATCH([@[Record Type]],tblRules[Record Type],0)),""))</f>
        <v/>
      </c>
      <c r="L103" s="40">
        <f>IF([@[Record ID]]="","",IF(OR([@[Trigger Date]]="",[@[Retention Months]]=""),"",EOMONTH(EDATE([@[Trigger Date]],[@[Retention Months]]),0)))</f>
        <v/>
      </c>
      <c r="M103" s="27" t="n"/>
      <c r="N103" s="39" t="n"/>
      <c r="O103" s="27" t="n"/>
      <c r="P103" s="39" t="n"/>
      <c r="Q103" s="27" t="n"/>
      <c r="R103" s="31">
        <f>IF([@[Record ID]]="","",IF([@[Record Type]]="","Record Type Missing",IFERROR(IF(INDEX(tblRules[Rule Status],MATCH([@[Record Type]],tblRules[Record Type],0))="Active","Rule Active","Rule Inactive"),"Rule Not Found")))</f>
        <v/>
      </c>
      <c r="S103"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03"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03" s="40">
        <f>IF([@[Record ID]]="","",IF([@[Data Quality Alert]]&lt;&gt;"OK","",IF(OR([@[Disposition Status]]="Destroyed",[@[Disposition Status]]="Transferred to Archive"),"",IF([@[Hold Status]]="Yes",[@[Hold Review Date]],[@[Retention End Date]]))))</f>
        <v/>
      </c>
      <c r="V103" s="27" t="n"/>
    </row>
    <row r="104" ht="34" customHeight="1">
      <c r="A104" s="27" t="n"/>
      <c r="B104" s="27" t="n"/>
      <c r="C104" s="27" t="n"/>
      <c r="D104" s="27" t="n"/>
      <c r="E104" s="27" t="n"/>
      <c r="F104" s="27" t="n"/>
      <c r="G104" s="27" t="n"/>
      <c r="H104" s="39" t="n"/>
      <c r="I104" s="39" t="n"/>
      <c r="J104" s="39" t="n"/>
      <c r="K104" s="29">
        <f>IF([@[Record ID]]="","",IFERROR(INDEX(tblRules[Retention Months],MATCH([@[Record Type]],tblRules[Record Type],0)),""))</f>
        <v/>
      </c>
      <c r="L104" s="40">
        <f>IF([@[Record ID]]="","",IF(OR([@[Trigger Date]]="",[@[Retention Months]]=""),"",EOMONTH(EDATE([@[Trigger Date]],[@[Retention Months]]),0)))</f>
        <v/>
      </c>
      <c r="M104" s="27" t="n"/>
      <c r="N104" s="39" t="n"/>
      <c r="O104" s="27" t="n"/>
      <c r="P104" s="39" t="n"/>
      <c r="Q104" s="27" t="n"/>
      <c r="R104" s="31">
        <f>IF([@[Record ID]]="","",IF([@[Record Type]]="","Record Type Missing",IFERROR(IF(INDEX(tblRules[Rule Status],MATCH([@[Record Type]],tblRules[Record Type],0))="Active","Rule Active","Rule Inactive"),"Rule Not Found")))</f>
        <v/>
      </c>
      <c r="S104"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04"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04" s="40">
        <f>IF([@[Record ID]]="","",IF([@[Data Quality Alert]]&lt;&gt;"OK","",IF(OR([@[Disposition Status]]="Destroyed",[@[Disposition Status]]="Transferred to Archive"),"",IF([@[Hold Status]]="Yes",[@[Hold Review Date]],[@[Retention End Date]]))))</f>
        <v/>
      </c>
      <c r="V104" s="27" t="n"/>
    </row>
    <row r="105" ht="34" customHeight="1">
      <c r="A105" s="27" t="n"/>
      <c r="B105" s="27" t="n"/>
      <c r="C105" s="27" t="n"/>
      <c r="D105" s="27" t="n"/>
      <c r="E105" s="27" t="n"/>
      <c r="F105" s="27" t="n"/>
      <c r="G105" s="27" t="n"/>
      <c r="H105" s="39" t="n"/>
      <c r="I105" s="39" t="n"/>
      <c r="J105" s="39" t="n"/>
      <c r="K105" s="29">
        <f>IF([@[Record ID]]="","",IFERROR(INDEX(tblRules[Retention Months],MATCH([@[Record Type]],tblRules[Record Type],0)),""))</f>
        <v/>
      </c>
      <c r="L105" s="40">
        <f>IF([@[Record ID]]="","",IF(OR([@[Trigger Date]]="",[@[Retention Months]]=""),"",EOMONTH(EDATE([@[Trigger Date]],[@[Retention Months]]),0)))</f>
        <v/>
      </c>
      <c r="M105" s="27" t="n"/>
      <c r="N105" s="39" t="n"/>
      <c r="O105" s="27" t="n"/>
      <c r="P105" s="39" t="n"/>
      <c r="Q105" s="27" t="n"/>
      <c r="R105" s="31">
        <f>IF([@[Record ID]]="","",IF([@[Record Type]]="","Record Type Missing",IFERROR(IF(INDEX(tblRules[Rule Status],MATCH([@[Record Type]],tblRules[Record Type],0))="Active","Rule Active","Rule Inactive"),"Rule Not Found")))</f>
        <v/>
      </c>
      <c r="S105"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05"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05" s="40">
        <f>IF([@[Record ID]]="","",IF([@[Data Quality Alert]]&lt;&gt;"OK","",IF(OR([@[Disposition Status]]="Destroyed",[@[Disposition Status]]="Transferred to Archive"),"",IF([@[Hold Status]]="Yes",[@[Hold Review Date]],[@[Retention End Date]]))))</f>
        <v/>
      </c>
      <c r="V105" s="27" t="n"/>
    </row>
    <row r="106" ht="34" customHeight="1">
      <c r="A106" s="27" t="n"/>
      <c r="B106" s="27" t="n"/>
      <c r="C106" s="27" t="n"/>
      <c r="D106" s="27" t="n"/>
      <c r="E106" s="27" t="n"/>
      <c r="F106" s="27" t="n"/>
      <c r="G106" s="27" t="n"/>
      <c r="H106" s="39" t="n"/>
      <c r="I106" s="39" t="n"/>
      <c r="J106" s="39" t="n"/>
      <c r="K106" s="29">
        <f>IF([@[Record ID]]="","",IFERROR(INDEX(tblRules[Retention Months],MATCH([@[Record Type]],tblRules[Record Type],0)),""))</f>
        <v/>
      </c>
      <c r="L106" s="40">
        <f>IF([@[Record ID]]="","",IF(OR([@[Trigger Date]]="",[@[Retention Months]]=""),"",EOMONTH(EDATE([@[Trigger Date]],[@[Retention Months]]),0)))</f>
        <v/>
      </c>
      <c r="M106" s="27" t="n"/>
      <c r="N106" s="39" t="n"/>
      <c r="O106" s="27" t="n"/>
      <c r="P106" s="39" t="n"/>
      <c r="Q106" s="27" t="n"/>
      <c r="R106" s="31">
        <f>IF([@[Record ID]]="","",IF([@[Record Type]]="","Record Type Missing",IFERROR(IF(INDEX(tblRules[Rule Status],MATCH([@[Record Type]],tblRules[Record Type],0))="Active","Rule Active","Rule Inactive"),"Rule Not Found")))</f>
        <v/>
      </c>
      <c r="S106"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06"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06" s="40">
        <f>IF([@[Record ID]]="","",IF([@[Data Quality Alert]]&lt;&gt;"OK","",IF(OR([@[Disposition Status]]="Destroyed",[@[Disposition Status]]="Transferred to Archive"),"",IF([@[Hold Status]]="Yes",[@[Hold Review Date]],[@[Retention End Date]]))))</f>
        <v/>
      </c>
      <c r="V106" s="27" t="n"/>
    </row>
    <row r="107" ht="34" customHeight="1">
      <c r="A107" s="27" t="n"/>
      <c r="B107" s="27" t="n"/>
      <c r="C107" s="27" t="n"/>
      <c r="D107" s="27" t="n"/>
      <c r="E107" s="27" t="n"/>
      <c r="F107" s="27" t="n"/>
      <c r="G107" s="27" t="n"/>
      <c r="H107" s="39" t="n"/>
      <c r="I107" s="39" t="n"/>
      <c r="J107" s="39" t="n"/>
      <c r="K107" s="29">
        <f>IF([@[Record ID]]="","",IFERROR(INDEX(tblRules[Retention Months],MATCH([@[Record Type]],tblRules[Record Type],0)),""))</f>
        <v/>
      </c>
      <c r="L107" s="40">
        <f>IF([@[Record ID]]="","",IF(OR([@[Trigger Date]]="",[@[Retention Months]]=""),"",EOMONTH(EDATE([@[Trigger Date]],[@[Retention Months]]),0)))</f>
        <v/>
      </c>
      <c r="M107" s="27" t="n"/>
      <c r="N107" s="39" t="n"/>
      <c r="O107" s="27" t="n"/>
      <c r="P107" s="39" t="n"/>
      <c r="Q107" s="27" t="n"/>
      <c r="R107" s="31">
        <f>IF([@[Record ID]]="","",IF([@[Record Type]]="","Record Type Missing",IFERROR(IF(INDEX(tblRules[Rule Status],MATCH([@[Record Type]],tblRules[Record Type],0))="Active","Rule Active","Rule Inactive"),"Rule Not Found")))</f>
        <v/>
      </c>
      <c r="S107"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07"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07" s="40">
        <f>IF([@[Record ID]]="","",IF([@[Data Quality Alert]]&lt;&gt;"OK","",IF(OR([@[Disposition Status]]="Destroyed",[@[Disposition Status]]="Transferred to Archive"),"",IF([@[Hold Status]]="Yes",[@[Hold Review Date]],[@[Retention End Date]]))))</f>
        <v/>
      </c>
      <c r="V107" s="27" t="n"/>
    </row>
    <row r="108" ht="34" customHeight="1">
      <c r="A108" s="27" t="n"/>
      <c r="B108" s="27" t="n"/>
      <c r="C108" s="27" t="n"/>
      <c r="D108" s="27" t="n"/>
      <c r="E108" s="27" t="n"/>
      <c r="F108" s="27" t="n"/>
      <c r="G108" s="27" t="n"/>
      <c r="H108" s="39" t="n"/>
      <c r="I108" s="39" t="n"/>
      <c r="J108" s="39" t="n"/>
      <c r="K108" s="29">
        <f>IF([@[Record ID]]="","",IFERROR(INDEX(tblRules[Retention Months],MATCH([@[Record Type]],tblRules[Record Type],0)),""))</f>
        <v/>
      </c>
      <c r="L108" s="40">
        <f>IF([@[Record ID]]="","",IF(OR([@[Trigger Date]]="",[@[Retention Months]]=""),"",EOMONTH(EDATE([@[Trigger Date]],[@[Retention Months]]),0)))</f>
        <v/>
      </c>
      <c r="M108" s="27" t="n"/>
      <c r="N108" s="39" t="n"/>
      <c r="O108" s="27" t="n"/>
      <c r="P108" s="39" t="n"/>
      <c r="Q108" s="27" t="n"/>
      <c r="R108" s="31">
        <f>IF([@[Record ID]]="","",IF([@[Record Type]]="","Record Type Missing",IFERROR(IF(INDEX(tblRules[Rule Status],MATCH([@[Record Type]],tblRules[Record Type],0))="Active","Rule Active","Rule Inactive"),"Rule Not Found")))</f>
        <v/>
      </c>
      <c r="S108"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08"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08" s="40">
        <f>IF([@[Record ID]]="","",IF([@[Data Quality Alert]]&lt;&gt;"OK","",IF(OR([@[Disposition Status]]="Destroyed",[@[Disposition Status]]="Transferred to Archive"),"",IF([@[Hold Status]]="Yes",[@[Hold Review Date]],[@[Retention End Date]]))))</f>
        <v/>
      </c>
      <c r="V108" s="27" t="n"/>
    </row>
    <row r="109" ht="34" customHeight="1">
      <c r="A109" s="27" t="n"/>
      <c r="B109" s="27" t="n"/>
      <c r="C109" s="27" t="n"/>
      <c r="D109" s="27" t="n"/>
      <c r="E109" s="27" t="n"/>
      <c r="F109" s="27" t="n"/>
      <c r="G109" s="27" t="n"/>
      <c r="H109" s="39" t="n"/>
      <c r="I109" s="39" t="n"/>
      <c r="J109" s="39" t="n"/>
      <c r="K109" s="29">
        <f>IF([@[Record ID]]="","",IFERROR(INDEX(tblRules[Retention Months],MATCH([@[Record Type]],tblRules[Record Type],0)),""))</f>
        <v/>
      </c>
      <c r="L109" s="40">
        <f>IF([@[Record ID]]="","",IF(OR([@[Trigger Date]]="",[@[Retention Months]]=""),"",EOMONTH(EDATE([@[Trigger Date]],[@[Retention Months]]),0)))</f>
        <v/>
      </c>
      <c r="M109" s="27" t="n"/>
      <c r="N109" s="39" t="n"/>
      <c r="O109" s="27" t="n"/>
      <c r="P109" s="39" t="n"/>
      <c r="Q109" s="27" t="n"/>
      <c r="R109" s="31">
        <f>IF([@[Record ID]]="","",IF([@[Record Type]]="","Record Type Missing",IFERROR(IF(INDEX(tblRules[Rule Status],MATCH([@[Record Type]],tblRules[Record Type],0))="Active","Rule Active","Rule Inactive"),"Rule Not Found")))</f>
        <v/>
      </c>
      <c r="S109"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09"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09" s="40">
        <f>IF([@[Record ID]]="","",IF([@[Data Quality Alert]]&lt;&gt;"OK","",IF(OR([@[Disposition Status]]="Destroyed",[@[Disposition Status]]="Transferred to Archive"),"",IF([@[Hold Status]]="Yes",[@[Hold Review Date]],[@[Retention End Date]]))))</f>
        <v/>
      </c>
      <c r="V109" s="27" t="n"/>
    </row>
    <row r="110" ht="34" customHeight="1">
      <c r="A110" s="27" t="n"/>
      <c r="B110" s="27" t="n"/>
      <c r="C110" s="27" t="n"/>
      <c r="D110" s="27" t="n"/>
      <c r="E110" s="27" t="n"/>
      <c r="F110" s="27" t="n"/>
      <c r="G110" s="27" t="n"/>
      <c r="H110" s="39" t="n"/>
      <c r="I110" s="39" t="n"/>
      <c r="J110" s="39" t="n"/>
      <c r="K110" s="29">
        <f>IF([@[Record ID]]="","",IFERROR(INDEX(tblRules[Retention Months],MATCH([@[Record Type]],tblRules[Record Type],0)),""))</f>
        <v/>
      </c>
      <c r="L110" s="40">
        <f>IF([@[Record ID]]="","",IF(OR([@[Trigger Date]]="",[@[Retention Months]]=""),"",EOMONTH(EDATE([@[Trigger Date]],[@[Retention Months]]),0)))</f>
        <v/>
      </c>
      <c r="M110" s="27" t="n"/>
      <c r="N110" s="39" t="n"/>
      <c r="O110" s="27" t="n"/>
      <c r="P110" s="39" t="n"/>
      <c r="Q110" s="27" t="n"/>
      <c r="R110" s="31">
        <f>IF([@[Record ID]]="","",IF([@[Record Type]]="","Record Type Missing",IFERROR(IF(INDEX(tblRules[Rule Status],MATCH([@[Record Type]],tblRules[Record Type],0))="Active","Rule Active","Rule Inactive"),"Rule Not Found")))</f>
        <v/>
      </c>
      <c r="S110"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10"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10" s="40">
        <f>IF([@[Record ID]]="","",IF([@[Data Quality Alert]]&lt;&gt;"OK","",IF(OR([@[Disposition Status]]="Destroyed",[@[Disposition Status]]="Transferred to Archive"),"",IF([@[Hold Status]]="Yes",[@[Hold Review Date]],[@[Retention End Date]]))))</f>
        <v/>
      </c>
      <c r="V110" s="27" t="n"/>
    </row>
    <row r="111" ht="34" customHeight="1">
      <c r="A111" s="27" t="n"/>
      <c r="B111" s="27" t="n"/>
      <c r="C111" s="27" t="n"/>
      <c r="D111" s="27" t="n"/>
      <c r="E111" s="27" t="n"/>
      <c r="F111" s="27" t="n"/>
      <c r="G111" s="27" t="n"/>
      <c r="H111" s="39" t="n"/>
      <c r="I111" s="39" t="n"/>
      <c r="J111" s="39" t="n"/>
      <c r="K111" s="29">
        <f>IF([@[Record ID]]="","",IFERROR(INDEX(tblRules[Retention Months],MATCH([@[Record Type]],tblRules[Record Type],0)),""))</f>
        <v/>
      </c>
      <c r="L111" s="40">
        <f>IF([@[Record ID]]="","",IF(OR([@[Trigger Date]]="",[@[Retention Months]]=""),"",EOMONTH(EDATE([@[Trigger Date]],[@[Retention Months]]),0)))</f>
        <v/>
      </c>
      <c r="M111" s="27" t="n"/>
      <c r="N111" s="39" t="n"/>
      <c r="O111" s="27" t="n"/>
      <c r="P111" s="39" t="n"/>
      <c r="Q111" s="27" t="n"/>
      <c r="R111" s="31">
        <f>IF([@[Record ID]]="","",IF([@[Record Type]]="","Record Type Missing",IFERROR(IF(INDEX(tblRules[Rule Status],MATCH([@[Record Type]],tblRules[Record Type],0))="Active","Rule Active","Rule Inactive"),"Rule Not Found")))</f>
        <v/>
      </c>
      <c r="S111"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11"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11" s="40">
        <f>IF([@[Record ID]]="","",IF([@[Data Quality Alert]]&lt;&gt;"OK","",IF(OR([@[Disposition Status]]="Destroyed",[@[Disposition Status]]="Transferred to Archive"),"",IF([@[Hold Status]]="Yes",[@[Hold Review Date]],[@[Retention End Date]]))))</f>
        <v/>
      </c>
      <c r="V111" s="27" t="n"/>
    </row>
    <row r="112" ht="34" customHeight="1">
      <c r="A112" s="27" t="n"/>
      <c r="B112" s="27" t="n"/>
      <c r="C112" s="27" t="n"/>
      <c r="D112" s="27" t="n"/>
      <c r="E112" s="27" t="n"/>
      <c r="F112" s="27" t="n"/>
      <c r="G112" s="27" t="n"/>
      <c r="H112" s="39" t="n"/>
      <c r="I112" s="39" t="n"/>
      <c r="J112" s="39" t="n"/>
      <c r="K112" s="29">
        <f>IF([@[Record ID]]="","",IFERROR(INDEX(tblRules[Retention Months],MATCH([@[Record Type]],tblRules[Record Type],0)),""))</f>
        <v/>
      </c>
      <c r="L112" s="40">
        <f>IF([@[Record ID]]="","",IF(OR([@[Trigger Date]]="",[@[Retention Months]]=""),"",EOMONTH(EDATE([@[Trigger Date]],[@[Retention Months]]),0)))</f>
        <v/>
      </c>
      <c r="M112" s="27" t="n"/>
      <c r="N112" s="39" t="n"/>
      <c r="O112" s="27" t="n"/>
      <c r="P112" s="39" t="n"/>
      <c r="Q112" s="27" t="n"/>
      <c r="R112" s="31">
        <f>IF([@[Record ID]]="","",IF([@[Record Type]]="","Record Type Missing",IFERROR(IF(INDEX(tblRules[Rule Status],MATCH([@[Record Type]],tblRules[Record Type],0))="Active","Rule Active","Rule Inactive"),"Rule Not Found")))</f>
        <v/>
      </c>
      <c r="S112"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12"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12" s="40">
        <f>IF([@[Record ID]]="","",IF([@[Data Quality Alert]]&lt;&gt;"OK","",IF(OR([@[Disposition Status]]="Destroyed",[@[Disposition Status]]="Transferred to Archive"),"",IF([@[Hold Status]]="Yes",[@[Hold Review Date]],[@[Retention End Date]]))))</f>
        <v/>
      </c>
      <c r="V112" s="27" t="n"/>
    </row>
    <row r="113" ht="34" customHeight="1">
      <c r="A113" s="27" t="n"/>
      <c r="B113" s="27" t="n"/>
      <c r="C113" s="27" t="n"/>
      <c r="D113" s="27" t="n"/>
      <c r="E113" s="27" t="n"/>
      <c r="F113" s="27" t="n"/>
      <c r="G113" s="27" t="n"/>
      <c r="H113" s="39" t="n"/>
      <c r="I113" s="39" t="n"/>
      <c r="J113" s="39" t="n"/>
      <c r="K113" s="29">
        <f>IF([@[Record ID]]="","",IFERROR(INDEX(tblRules[Retention Months],MATCH([@[Record Type]],tblRules[Record Type],0)),""))</f>
        <v/>
      </c>
      <c r="L113" s="40">
        <f>IF([@[Record ID]]="","",IF(OR([@[Trigger Date]]="",[@[Retention Months]]=""),"",EOMONTH(EDATE([@[Trigger Date]],[@[Retention Months]]),0)))</f>
        <v/>
      </c>
      <c r="M113" s="27" t="n"/>
      <c r="N113" s="39" t="n"/>
      <c r="O113" s="27" t="n"/>
      <c r="P113" s="39" t="n"/>
      <c r="Q113" s="27" t="n"/>
      <c r="R113" s="31">
        <f>IF([@[Record ID]]="","",IF([@[Record Type]]="","Record Type Missing",IFERROR(IF(INDEX(tblRules[Rule Status],MATCH([@[Record Type]],tblRules[Record Type],0))="Active","Rule Active","Rule Inactive"),"Rule Not Found")))</f>
        <v/>
      </c>
      <c r="S113"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13"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13" s="40">
        <f>IF([@[Record ID]]="","",IF([@[Data Quality Alert]]&lt;&gt;"OK","",IF(OR([@[Disposition Status]]="Destroyed",[@[Disposition Status]]="Transferred to Archive"),"",IF([@[Hold Status]]="Yes",[@[Hold Review Date]],[@[Retention End Date]]))))</f>
        <v/>
      </c>
      <c r="V113" s="27" t="n"/>
    </row>
    <row r="114" ht="34" customHeight="1">
      <c r="A114" s="27" t="n"/>
      <c r="B114" s="27" t="n"/>
      <c r="C114" s="27" t="n"/>
      <c r="D114" s="27" t="n"/>
      <c r="E114" s="27" t="n"/>
      <c r="F114" s="27" t="n"/>
      <c r="G114" s="27" t="n"/>
      <c r="H114" s="39" t="n"/>
      <c r="I114" s="39" t="n"/>
      <c r="J114" s="39" t="n"/>
      <c r="K114" s="29">
        <f>IF([@[Record ID]]="","",IFERROR(INDEX(tblRules[Retention Months],MATCH([@[Record Type]],tblRules[Record Type],0)),""))</f>
        <v/>
      </c>
      <c r="L114" s="40">
        <f>IF([@[Record ID]]="","",IF(OR([@[Trigger Date]]="",[@[Retention Months]]=""),"",EOMONTH(EDATE([@[Trigger Date]],[@[Retention Months]]),0)))</f>
        <v/>
      </c>
      <c r="M114" s="27" t="n"/>
      <c r="N114" s="39" t="n"/>
      <c r="O114" s="27" t="n"/>
      <c r="P114" s="39" t="n"/>
      <c r="Q114" s="27" t="n"/>
      <c r="R114" s="31">
        <f>IF([@[Record ID]]="","",IF([@[Record Type]]="","Record Type Missing",IFERROR(IF(INDEX(tblRules[Rule Status],MATCH([@[Record Type]],tblRules[Record Type],0))="Active","Rule Active","Rule Inactive"),"Rule Not Found")))</f>
        <v/>
      </c>
      <c r="S114"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14"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14" s="40">
        <f>IF([@[Record ID]]="","",IF([@[Data Quality Alert]]&lt;&gt;"OK","",IF(OR([@[Disposition Status]]="Destroyed",[@[Disposition Status]]="Transferred to Archive"),"",IF([@[Hold Status]]="Yes",[@[Hold Review Date]],[@[Retention End Date]]))))</f>
        <v/>
      </c>
      <c r="V114" s="27" t="n"/>
    </row>
    <row r="115" ht="34" customHeight="1">
      <c r="A115" s="27" t="n"/>
      <c r="B115" s="27" t="n"/>
      <c r="C115" s="27" t="n"/>
      <c r="D115" s="27" t="n"/>
      <c r="E115" s="27" t="n"/>
      <c r="F115" s="27" t="n"/>
      <c r="G115" s="27" t="n"/>
      <c r="H115" s="39" t="n"/>
      <c r="I115" s="39" t="n"/>
      <c r="J115" s="39" t="n"/>
      <c r="K115" s="29">
        <f>IF([@[Record ID]]="","",IFERROR(INDEX(tblRules[Retention Months],MATCH([@[Record Type]],tblRules[Record Type],0)),""))</f>
        <v/>
      </c>
      <c r="L115" s="40">
        <f>IF([@[Record ID]]="","",IF(OR([@[Trigger Date]]="",[@[Retention Months]]=""),"",EOMONTH(EDATE([@[Trigger Date]],[@[Retention Months]]),0)))</f>
        <v/>
      </c>
      <c r="M115" s="27" t="n"/>
      <c r="N115" s="39" t="n"/>
      <c r="O115" s="27" t="n"/>
      <c r="P115" s="39" t="n"/>
      <c r="Q115" s="27" t="n"/>
      <c r="R115" s="31">
        <f>IF([@[Record ID]]="","",IF([@[Record Type]]="","Record Type Missing",IFERROR(IF(INDEX(tblRules[Rule Status],MATCH([@[Record Type]],tblRules[Record Type],0))="Active","Rule Active","Rule Inactive"),"Rule Not Found")))</f>
        <v/>
      </c>
      <c r="S115"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15"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15" s="40">
        <f>IF([@[Record ID]]="","",IF([@[Data Quality Alert]]&lt;&gt;"OK","",IF(OR([@[Disposition Status]]="Destroyed",[@[Disposition Status]]="Transferred to Archive"),"",IF([@[Hold Status]]="Yes",[@[Hold Review Date]],[@[Retention End Date]]))))</f>
        <v/>
      </c>
      <c r="V115" s="27" t="n"/>
    </row>
    <row r="116" ht="34" customHeight="1">
      <c r="A116" s="27" t="n"/>
      <c r="B116" s="27" t="n"/>
      <c r="C116" s="27" t="n"/>
      <c r="D116" s="27" t="n"/>
      <c r="E116" s="27" t="n"/>
      <c r="F116" s="27" t="n"/>
      <c r="G116" s="27" t="n"/>
      <c r="H116" s="39" t="n"/>
      <c r="I116" s="39" t="n"/>
      <c r="J116" s="39" t="n"/>
      <c r="K116" s="29">
        <f>IF([@[Record ID]]="","",IFERROR(INDEX(tblRules[Retention Months],MATCH([@[Record Type]],tblRules[Record Type],0)),""))</f>
        <v/>
      </c>
      <c r="L116" s="40">
        <f>IF([@[Record ID]]="","",IF(OR([@[Trigger Date]]="",[@[Retention Months]]=""),"",EOMONTH(EDATE([@[Trigger Date]],[@[Retention Months]]),0)))</f>
        <v/>
      </c>
      <c r="M116" s="27" t="n"/>
      <c r="N116" s="39" t="n"/>
      <c r="O116" s="27" t="n"/>
      <c r="P116" s="39" t="n"/>
      <c r="Q116" s="27" t="n"/>
      <c r="R116" s="31">
        <f>IF([@[Record ID]]="","",IF([@[Record Type]]="","Record Type Missing",IFERROR(IF(INDEX(tblRules[Rule Status],MATCH([@[Record Type]],tblRules[Record Type],0))="Active","Rule Active","Rule Inactive"),"Rule Not Found")))</f>
        <v/>
      </c>
      <c r="S116"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16"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16" s="40">
        <f>IF([@[Record ID]]="","",IF([@[Data Quality Alert]]&lt;&gt;"OK","",IF(OR([@[Disposition Status]]="Destroyed",[@[Disposition Status]]="Transferred to Archive"),"",IF([@[Hold Status]]="Yes",[@[Hold Review Date]],[@[Retention End Date]]))))</f>
        <v/>
      </c>
      <c r="V116" s="27" t="n"/>
    </row>
    <row r="117" ht="34" customHeight="1">
      <c r="A117" s="27" t="n"/>
      <c r="B117" s="27" t="n"/>
      <c r="C117" s="27" t="n"/>
      <c r="D117" s="27" t="n"/>
      <c r="E117" s="27" t="n"/>
      <c r="F117" s="27" t="n"/>
      <c r="G117" s="27" t="n"/>
      <c r="H117" s="39" t="n"/>
      <c r="I117" s="39" t="n"/>
      <c r="J117" s="39" t="n"/>
      <c r="K117" s="29">
        <f>IF([@[Record ID]]="","",IFERROR(INDEX(tblRules[Retention Months],MATCH([@[Record Type]],tblRules[Record Type],0)),""))</f>
        <v/>
      </c>
      <c r="L117" s="40">
        <f>IF([@[Record ID]]="","",IF(OR([@[Trigger Date]]="",[@[Retention Months]]=""),"",EOMONTH(EDATE([@[Trigger Date]],[@[Retention Months]]),0)))</f>
        <v/>
      </c>
      <c r="M117" s="27" t="n"/>
      <c r="N117" s="39" t="n"/>
      <c r="O117" s="27" t="n"/>
      <c r="P117" s="39" t="n"/>
      <c r="Q117" s="27" t="n"/>
      <c r="R117" s="31">
        <f>IF([@[Record ID]]="","",IF([@[Record Type]]="","Record Type Missing",IFERROR(IF(INDEX(tblRules[Rule Status],MATCH([@[Record Type]],tblRules[Record Type],0))="Active","Rule Active","Rule Inactive"),"Rule Not Found")))</f>
        <v/>
      </c>
      <c r="S117"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17"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17" s="40">
        <f>IF([@[Record ID]]="","",IF([@[Data Quality Alert]]&lt;&gt;"OK","",IF(OR([@[Disposition Status]]="Destroyed",[@[Disposition Status]]="Transferred to Archive"),"",IF([@[Hold Status]]="Yes",[@[Hold Review Date]],[@[Retention End Date]]))))</f>
        <v/>
      </c>
      <c r="V117" s="27" t="n"/>
    </row>
    <row r="118" ht="34" customHeight="1">
      <c r="A118" s="27" t="n"/>
      <c r="B118" s="27" t="n"/>
      <c r="C118" s="27" t="n"/>
      <c r="D118" s="27" t="n"/>
      <c r="E118" s="27" t="n"/>
      <c r="F118" s="27" t="n"/>
      <c r="G118" s="27" t="n"/>
      <c r="H118" s="39" t="n"/>
      <c r="I118" s="39" t="n"/>
      <c r="J118" s="39" t="n"/>
      <c r="K118" s="29">
        <f>IF([@[Record ID]]="","",IFERROR(INDEX(tblRules[Retention Months],MATCH([@[Record Type]],tblRules[Record Type],0)),""))</f>
        <v/>
      </c>
      <c r="L118" s="40">
        <f>IF([@[Record ID]]="","",IF(OR([@[Trigger Date]]="",[@[Retention Months]]=""),"",EOMONTH(EDATE([@[Trigger Date]],[@[Retention Months]]),0)))</f>
        <v/>
      </c>
      <c r="M118" s="27" t="n"/>
      <c r="N118" s="39" t="n"/>
      <c r="O118" s="27" t="n"/>
      <c r="P118" s="39" t="n"/>
      <c r="Q118" s="27" t="n"/>
      <c r="R118" s="31">
        <f>IF([@[Record ID]]="","",IF([@[Record Type]]="","Record Type Missing",IFERROR(IF(INDEX(tblRules[Rule Status],MATCH([@[Record Type]],tblRules[Record Type],0))="Active","Rule Active","Rule Inactive"),"Rule Not Found")))</f>
        <v/>
      </c>
      <c r="S118"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18"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18" s="40">
        <f>IF([@[Record ID]]="","",IF([@[Data Quality Alert]]&lt;&gt;"OK","",IF(OR([@[Disposition Status]]="Destroyed",[@[Disposition Status]]="Transferred to Archive"),"",IF([@[Hold Status]]="Yes",[@[Hold Review Date]],[@[Retention End Date]]))))</f>
        <v/>
      </c>
      <c r="V118" s="27" t="n"/>
    </row>
    <row r="119" ht="34" customHeight="1">
      <c r="A119" s="27" t="n"/>
      <c r="B119" s="27" t="n"/>
      <c r="C119" s="27" t="n"/>
      <c r="D119" s="27" t="n"/>
      <c r="E119" s="27" t="n"/>
      <c r="F119" s="27" t="n"/>
      <c r="G119" s="27" t="n"/>
      <c r="H119" s="39" t="n"/>
      <c r="I119" s="39" t="n"/>
      <c r="J119" s="39" t="n"/>
      <c r="K119" s="29">
        <f>IF([@[Record ID]]="","",IFERROR(INDEX(tblRules[Retention Months],MATCH([@[Record Type]],tblRules[Record Type],0)),""))</f>
        <v/>
      </c>
      <c r="L119" s="40">
        <f>IF([@[Record ID]]="","",IF(OR([@[Trigger Date]]="",[@[Retention Months]]=""),"",EOMONTH(EDATE([@[Trigger Date]],[@[Retention Months]]),0)))</f>
        <v/>
      </c>
      <c r="M119" s="27" t="n"/>
      <c r="N119" s="39" t="n"/>
      <c r="O119" s="27" t="n"/>
      <c r="P119" s="39" t="n"/>
      <c r="Q119" s="27" t="n"/>
      <c r="R119" s="31">
        <f>IF([@[Record ID]]="","",IF([@[Record Type]]="","Record Type Missing",IFERROR(IF(INDEX(tblRules[Rule Status],MATCH([@[Record Type]],tblRules[Record Type],0))="Active","Rule Active","Rule Inactive"),"Rule Not Found")))</f>
        <v/>
      </c>
      <c r="S119"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19"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19" s="40">
        <f>IF([@[Record ID]]="","",IF([@[Data Quality Alert]]&lt;&gt;"OK","",IF(OR([@[Disposition Status]]="Destroyed",[@[Disposition Status]]="Transferred to Archive"),"",IF([@[Hold Status]]="Yes",[@[Hold Review Date]],[@[Retention End Date]]))))</f>
        <v/>
      </c>
      <c r="V119" s="27" t="n"/>
    </row>
    <row r="120" ht="34" customHeight="1">
      <c r="A120" s="27" t="n"/>
      <c r="B120" s="27" t="n"/>
      <c r="C120" s="27" t="n"/>
      <c r="D120" s="27" t="n"/>
      <c r="E120" s="27" t="n"/>
      <c r="F120" s="27" t="n"/>
      <c r="G120" s="27" t="n"/>
      <c r="H120" s="39" t="n"/>
      <c r="I120" s="39" t="n"/>
      <c r="J120" s="39" t="n"/>
      <c r="K120" s="29">
        <f>IF([@[Record ID]]="","",IFERROR(INDEX(tblRules[Retention Months],MATCH([@[Record Type]],tblRules[Record Type],0)),""))</f>
        <v/>
      </c>
      <c r="L120" s="40">
        <f>IF([@[Record ID]]="","",IF(OR([@[Trigger Date]]="",[@[Retention Months]]=""),"",EOMONTH(EDATE([@[Trigger Date]],[@[Retention Months]]),0)))</f>
        <v/>
      </c>
      <c r="M120" s="27" t="n"/>
      <c r="N120" s="39" t="n"/>
      <c r="O120" s="27" t="n"/>
      <c r="P120" s="39" t="n"/>
      <c r="Q120" s="27" t="n"/>
      <c r="R120" s="31">
        <f>IF([@[Record ID]]="","",IF([@[Record Type]]="","Record Type Missing",IFERROR(IF(INDEX(tblRules[Rule Status],MATCH([@[Record Type]],tblRules[Record Type],0))="Active","Rule Active","Rule Inactive"),"Rule Not Found")))</f>
        <v/>
      </c>
      <c r="S120"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20"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20" s="40">
        <f>IF([@[Record ID]]="","",IF([@[Data Quality Alert]]&lt;&gt;"OK","",IF(OR([@[Disposition Status]]="Destroyed",[@[Disposition Status]]="Transferred to Archive"),"",IF([@[Hold Status]]="Yes",[@[Hold Review Date]],[@[Retention End Date]]))))</f>
        <v/>
      </c>
      <c r="V120" s="27" t="n"/>
    </row>
    <row r="121" ht="34" customHeight="1">
      <c r="A121" s="27" t="n"/>
      <c r="B121" s="27" t="n"/>
      <c r="C121" s="27" t="n"/>
      <c r="D121" s="27" t="n"/>
      <c r="E121" s="27" t="n"/>
      <c r="F121" s="27" t="n"/>
      <c r="G121" s="27" t="n"/>
      <c r="H121" s="39" t="n"/>
      <c r="I121" s="39" t="n"/>
      <c r="J121" s="39" t="n"/>
      <c r="K121" s="29">
        <f>IF([@[Record ID]]="","",IFERROR(INDEX(tblRules[Retention Months],MATCH([@[Record Type]],tblRules[Record Type],0)),""))</f>
        <v/>
      </c>
      <c r="L121" s="40">
        <f>IF([@[Record ID]]="","",IF(OR([@[Trigger Date]]="",[@[Retention Months]]=""),"",EOMONTH(EDATE([@[Trigger Date]],[@[Retention Months]]),0)))</f>
        <v/>
      </c>
      <c r="M121" s="27" t="n"/>
      <c r="N121" s="39" t="n"/>
      <c r="O121" s="27" t="n"/>
      <c r="P121" s="39" t="n"/>
      <c r="Q121" s="27" t="n"/>
      <c r="R121" s="31">
        <f>IF([@[Record ID]]="","",IF([@[Record Type]]="","Record Type Missing",IFERROR(IF(INDEX(tblRules[Rule Status],MATCH([@[Record Type]],tblRules[Record Type],0))="Active","Rule Active","Rule Inactive"),"Rule Not Found")))</f>
        <v/>
      </c>
      <c r="S121"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21"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21" s="40">
        <f>IF([@[Record ID]]="","",IF([@[Data Quality Alert]]&lt;&gt;"OK","",IF(OR([@[Disposition Status]]="Destroyed",[@[Disposition Status]]="Transferred to Archive"),"",IF([@[Hold Status]]="Yes",[@[Hold Review Date]],[@[Retention End Date]]))))</f>
        <v/>
      </c>
      <c r="V121" s="27" t="n"/>
    </row>
    <row r="122" ht="34" customHeight="1">
      <c r="A122" s="27" t="n"/>
      <c r="B122" s="27" t="n"/>
      <c r="C122" s="27" t="n"/>
      <c r="D122" s="27" t="n"/>
      <c r="E122" s="27" t="n"/>
      <c r="F122" s="27" t="n"/>
      <c r="G122" s="27" t="n"/>
      <c r="H122" s="39" t="n"/>
      <c r="I122" s="39" t="n"/>
      <c r="J122" s="39" t="n"/>
      <c r="K122" s="29">
        <f>IF([@[Record ID]]="","",IFERROR(INDEX(tblRules[Retention Months],MATCH([@[Record Type]],tblRules[Record Type],0)),""))</f>
        <v/>
      </c>
      <c r="L122" s="40">
        <f>IF([@[Record ID]]="","",IF(OR([@[Trigger Date]]="",[@[Retention Months]]=""),"",EOMONTH(EDATE([@[Trigger Date]],[@[Retention Months]]),0)))</f>
        <v/>
      </c>
      <c r="M122" s="27" t="n"/>
      <c r="N122" s="39" t="n"/>
      <c r="O122" s="27" t="n"/>
      <c r="P122" s="39" t="n"/>
      <c r="Q122" s="27" t="n"/>
      <c r="R122" s="31">
        <f>IF([@[Record ID]]="","",IF([@[Record Type]]="","Record Type Missing",IFERROR(IF(INDEX(tblRules[Rule Status],MATCH([@[Record Type]],tblRules[Record Type],0))="Active","Rule Active","Rule Inactive"),"Rule Not Found")))</f>
        <v/>
      </c>
      <c r="S122"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22"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22" s="40">
        <f>IF([@[Record ID]]="","",IF([@[Data Quality Alert]]&lt;&gt;"OK","",IF(OR([@[Disposition Status]]="Destroyed",[@[Disposition Status]]="Transferred to Archive"),"",IF([@[Hold Status]]="Yes",[@[Hold Review Date]],[@[Retention End Date]]))))</f>
        <v/>
      </c>
      <c r="V122" s="27" t="n"/>
    </row>
    <row r="123" ht="34" customHeight="1">
      <c r="A123" s="27" t="n"/>
      <c r="B123" s="27" t="n"/>
      <c r="C123" s="27" t="n"/>
      <c r="D123" s="27" t="n"/>
      <c r="E123" s="27" t="n"/>
      <c r="F123" s="27" t="n"/>
      <c r="G123" s="27" t="n"/>
      <c r="H123" s="39" t="n"/>
      <c r="I123" s="39" t="n"/>
      <c r="J123" s="39" t="n"/>
      <c r="K123" s="29">
        <f>IF([@[Record ID]]="","",IFERROR(INDEX(tblRules[Retention Months],MATCH([@[Record Type]],tblRules[Record Type],0)),""))</f>
        <v/>
      </c>
      <c r="L123" s="40">
        <f>IF([@[Record ID]]="","",IF(OR([@[Trigger Date]]="",[@[Retention Months]]=""),"",EOMONTH(EDATE([@[Trigger Date]],[@[Retention Months]]),0)))</f>
        <v/>
      </c>
      <c r="M123" s="27" t="n"/>
      <c r="N123" s="39" t="n"/>
      <c r="O123" s="27" t="n"/>
      <c r="P123" s="39" t="n"/>
      <c r="Q123" s="27" t="n"/>
      <c r="R123" s="31">
        <f>IF([@[Record ID]]="","",IF([@[Record Type]]="","Record Type Missing",IFERROR(IF(INDEX(tblRules[Rule Status],MATCH([@[Record Type]],tblRules[Record Type],0))="Active","Rule Active","Rule Inactive"),"Rule Not Found")))</f>
        <v/>
      </c>
      <c r="S123"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23"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23" s="40">
        <f>IF([@[Record ID]]="","",IF([@[Data Quality Alert]]&lt;&gt;"OK","",IF(OR([@[Disposition Status]]="Destroyed",[@[Disposition Status]]="Transferred to Archive"),"",IF([@[Hold Status]]="Yes",[@[Hold Review Date]],[@[Retention End Date]]))))</f>
        <v/>
      </c>
      <c r="V123" s="27" t="n"/>
    </row>
    <row r="124" ht="34" customHeight="1">
      <c r="A124" s="27" t="n"/>
      <c r="B124" s="27" t="n"/>
      <c r="C124" s="27" t="n"/>
      <c r="D124" s="27" t="n"/>
      <c r="E124" s="27" t="n"/>
      <c r="F124" s="27" t="n"/>
      <c r="G124" s="27" t="n"/>
      <c r="H124" s="39" t="n"/>
      <c r="I124" s="39" t="n"/>
      <c r="J124" s="39" t="n"/>
      <c r="K124" s="29">
        <f>IF([@[Record ID]]="","",IFERROR(INDEX(tblRules[Retention Months],MATCH([@[Record Type]],tblRules[Record Type],0)),""))</f>
        <v/>
      </c>
      <c r="L124" s="40">
        <f>IF([@[Record ID]]="","",IF(OR([@[Trigger Date]]="",[@[Retention Months]]=""),"",EOMONTH(EDATE([@[Trigger Date]],[@[Retention Months]]),0)))</f>
        <v/>
      </c>
      <c r="M124" s="27" t="n"/>
      <c r="N124" s="39" t="n"/>
      <c r="O124" s="27" t="n"/>
      <c r="P124" s="39" t="n"/>
      <c r="Q124" s="27" t="n"/>
      <c r="R124" s="31">
        <f>IF([@[Record ID]]="","",IF([@[Record Type]]="","Record Type Missing",IFERROR(IF(INDEX(tblRules[Rule Status],MATCH([@[Record Type]],tblRules[Record Type],0))="Active","Rule Active","Rule Inactive"),"Rule Not Found")))</f>
        <v/>
      </c>
      <c r="S124"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24"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24" s="40">
        <f>IF([@[Record ID]]="","",IF([@[Data Quality Alert]]&lt;&gt;"OK","",IF(OR([@[Disposition Status]]="Destroyed",[@[Disposition Status]]="Transferred to Archive"),"",IF([@[Hold Status]]="Yes",[@[Hold Review Date]],[@[Retention End Date]]))))</f>
        <v/>
      </c>
      <c r="V124" s="27" t="n"/>
    </row>
    <row r="125" ht="34" customHeight="1">
      <c r="A125" s="27" t="n"/>
      <c r="B125" s="27" t="n"/>
      <c r="C125" s="27" t="n"/>
      <c r="D125" s="27" t="n"/>
      <c r="E125" s="27" t="n"/>
      <c r="F125" s="27" t="n"/>
      <c r="G125" s="27" t="n"/>
      <c r="H125" s="39" t="n"/>
      <c r="I125" s="39" t="n"/>
      <c r="J125" s="39" t="n"/>
      <c r="K125" s="29">
        <f>IF([@[Record ID]]="","",IFERROR(INDEX(tblRules[Retention Months],MATCH([@[Record Type]],tblRules[Record Type],0)),""))</f>
        <v/>
      </c>
      <c r="L125" s="40">
        <f>IF([@[Record ID]]="","",IF(OR([@[Trigger Date]]="",[@[Retention Months]]=""),"",EOMONTH(EDATE([@[Trigger Date]],[@[Retention Months]]),0)))</f>
        <v/>
      </c>
      <c r="M125" s="27" t="n"/>
      <c r="N125" s="39" t="n"/>
      <c r="O125" s="27" t="n"/>
      <c r="P125" s="39" t="n"/>
      <c r="Q125" s="27" t="n"/>
      <c r="R125" s="31">
        <f>IF([@[Record ID]]="","",IF([@[Record Type]]="","Record Type Missing",IFERROR(IF(INDEX(tblRules[Rule Status],MATCH([@[Record Type]],tblRules[Record Type],0))="Active","Rule Active","Rule Inactive"),"Rule Not Found")))</f>
        <v/>
      </c>
      <c r="S125"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25"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25" s="40">
        <f>IF([@[Record ID]]="","",IF([@[Data Quality Alert]]&lt;&gt;"OK","",IF(OR([@[Disposition Status]]="Destroyed",[@[Disposition Status]]="Transferred to Archive"),"",IF([@[Hold Status]]="Yes",[@[Hold Review Date]],[@[Retention End Date]]))))</f>
        <v/>
      </c>
      <c r="V125" s="27" t="n"/>
    </row>
    <row r="126" ht="34" customHeight="1">
      <c r="A126" s="27" t="n"/>
      <c r="B126" s="27" t="n"/>
      <c r="C126" s="27" t="n"/>
      <c r="D126" s="27" t="n"/>
      <c r="E126" s="27" t="n"/>
      <c r="F126" s="27" t="n"/>
      <c r="G126" s="27" t="n"/>
      <c r="H126" s="39" t="n"/>
      <c r="I126" s="39" t="n"/>
      <c r="J126" s="39" t="n"/>
      <c r="K126" s="29">
        <f>IF([@[Record ID]]="","",IFERROR(INDEX(tblRules[Retention Months],MATCH([@[Record Type]],tblRules[Record Type],0)),""))</f>
        <v/>
      </c>
      <c r="L126" s="40">
        <f>IF([@[Record ID]]="","",IF(OR([@[Trigger Date]]="",[@[Retention Months]]=""),"",EOMONTH(EDATE([@[Trigger Date]],[@[Retention Months]]),0)))</f>
        <v/>
      </c>
      <c r="M126" s="27" t="n"/>
      <c r="N126" s="39" t="n"/>
      <c r="O126" s="27" t="n"/>
      <c r="P126" s="39" t="n"/>
      <c r="Q126" s="27" t="n"/>
      <c r="R126" s="31">
        <f>IF([@[Record ID]]="","",IF([@[Record Type]]="","Record Type Missing",IFERROR(IF(INDEX(tblRules[Rule Status],MATCH([@[Record Type]],tblRules[Record Type],0))="Active","Rule Active","Rule Inactive"),"Rule Not Found")))</f>
        <v/>
      </c>
      <c r="S126"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26"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26" s="40">
        <f>IF([@[Record ID]]="","",IF([@[Data Quality Alert]]&lt;&gt;"OK","",IF(OR([@[Disposition Status]]="Destroyed",[@[Disposition Status]]="Transferred to Archive"),"",IF([@[Hold Status]]="Yes",[@[Hold Review Date]],[@[Retention End Date]]))))</f>
        <v/>
      </c>
      <c r="V126" s="27" t="n"/>
    </row>
    <row r="127" ht="34" customHeight="1">
      <c r="A127" s="27" t="n"/>
      <c r="B127" s="27" t="n"/>
      <c r="C127" s="27" t="n"/>
      <c r="D127" s="27" t="n"/>
      <c r="E127" s="27" t="n"/>
      <c r="F127" s="27" t="n"/>
      <c r="G127" s="27" t="n"/>
      <c r="H127" s="39" t="n"/>
      <c r="I127" s="39" t="n"/>
      <c r="J127" s="39" t="n"/>
      <c r="K127" s="29">
        <f>IF([@[Record ID]]="","",IFERROR(INDEX(tblRules[Retention Months],MATCH([@[Record Type]],tblRules[Record Type],0)),""))</f>
        <v/>
      </c>
      <c r="L127" s="40">
        <f>IF([@[Record ID]]="","",IF(OR([@[Trigger Date]]="",[@[Retention Months]]=""),"",EOMONTH(EDATE([@[Trigger Date]],[@[Retention Months]]),0)))</f>
        <v/>
      </c>
      <c r="M127" s="27" t="n"/>
      <c r="N127" s="39" t="n"/>
      <c r="O127" s="27" t="n"/>
      <c r="P127" s="39" t="n"/>
      <c r="Q127" s="27" t="n"/>
      <c r="R127" s="31">
        <f>IF([@[Record ID]]="","",IF([@[Record Type]]="","Record Type Missing",IFERROR(IF(INDEX(tblRules[Rule Status],MATCH([@[Record Type]],tblRules[Record Type],0))="Active","Rule Active","Rule Inactive"),"Rule Not Found")))</f>
        <v/>
      </c>
      <c r="S127"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27"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27" s="40">
        <f>IF([@[Record ID]]="","",IF([@[Data Quality Alert]]&lt;&gt;"OK","",IF(OR([@[Disposition Status]]="Destroyed",[@[Disposition Status]]="Transferred to Archive"),"",IF([@[Hold Status]]="Yes",[@[Hold Review Date]],[@[Retention End Date]]))))</f>
        <v/>
      </c>
      <c r="V127" s="27" t="n"/>
    </row>
    <row r="128" ht="34" customHeight="1">
      <c r="A128" s="27" t="n"/>
      <c r="B128" s="27" t="n"/>
      <c r="C128" s="27" t="n"/>
      <c r="D128" s="27" t="n"/>
      <c r="E128" s="27" t="n"/>
      <c r="F128" s="27" t="n"/>
      <c r="G128" s="27" t="n"/>
      <c r="H128" s="39" t="n"/>
      <c r="I128" s="39" t="n"/>
      <c r="J128" s="39" t="n"/>
      <c r="K128" s="29">
        <f>IF([@[Record ID]]="","",IFERROR(INDEX(tblRules[Retention Months],MATCH([@[Record Type]],tblRules[Record Type],0)),""))</f>
        <v/>
      </c>
      <c r="L128" s="40">
        <f>IF([@[Record ID]]="","",IF(OR([@[Trigger Date]]="",[@[Retention Months]]=""),"",EOMONTH(EDATE([@[Trigger Date]],[@[Retention Months]]),0)))</f>
        <v/>
      </c>
      <c r="M128" s="27" t="n"/>
      <c r="N128" s="39" t="n"/>
      <c r="O128" s="27" t="n"/>
      <c r="P128" s="39" t="n"/>
      <c r="Q128" s="27" t="n"/>
      <c r="R128" s="31">
        <f>IF([@[Record ID]]="","",IF([@[Record Type]]="","Record Type Missing",IFERROR(IF(INDEX(tblRules[Rule Status],MATCH([@[Record Type]],tblRules[Record Type],0))="Active","Rule Active","Rule Inactive"),"Rule Not Found")))</f>
        <v/>
      </c>
      <c r="S128"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28"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28" s="40">
        <f>IF([@[Record ID]]="","",IF([@[Data Quality Alert]]&lt;&gt;"OK","",IF(OR([@[Disposition Status]]="Destroyed",[@[Disposition Status]]="Transferred to Archive"),"",IF([@[Hold Status]]="Yes",[@[Hold Review Date]],[@[Retention End Date]]))))</f>
        <v/>
      </c>
      <c r="V128" s="27" t="n"/>
    </row>
    <row r="129" ht="34" customHeight="1">
      <c r="A129" s="27" t="n"/>
      <c r="B129" s="27" t="n"/>
      <c r="C129" s="27" t="n"/>
      <c r="D129" s="27" t="n"/>
      <c r="E129" s="27" t="n"/>
      <c r="F129" s="27" t="n"/>
      <c r="G129" s="27" t="n"/>
      <c r="H129" s="39" t="n"/>
      <c r="I129" s="39" t="n"/>
      <c r="J129" s="39" t="n"/>
      <c r="K129" s="29">
        <f>IF([@[Record ID]]="","",IFERROR(INDEX(tblRules[Retention Months],MATCH([@[Record Type]],tblRules[Record Type],0)),""))</f>
        <v/>
      </c>
      <c r="L129" s="40">
        <f>IF([@[Record ID]]="","",IF(OR([@[Trigger Date]]="",[@[Retention Months]]=""),"",EOMONTH(EDATE([@[Trigger Date]],[@[Retention Months]]),0)))</f>
        <v/>
      </c>
      <c r="M129" s="27" t="n"/>
      <c r="N129" s="39" t="n"/>
      <c r="O129" s="27" t="n"/>
      <c r="P129" s="39" t="n"/>
      <c r="Q129" s="27" t="n"/>
      <c r="R129" s="31">
        <f>IF([@[Record ID]]="","",IF([@[Record Type]]="","Record Type Missing",IFERROR(IF(INDEX(tblRules[Rule Status],MATCH([@[Record Type]],tblRules[Record Type],0))="Active","Rule Active","Rule Inactive"),"Rule Not Found")))</f>
        <v/>
      </c>
      <c r="S129"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29"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29" s="40">
        <f>IF([@[Record ID]]="","",IF([@[Data Quality Alert]]&lt;&gt;"OK","",IF(OR([@[Disposition Status]]="Destroyed",[@[Disposition Status]]="Transferred to Archive"),"",IF([@[Hold Status]]="Yes",[@[Hold Review Date]],[@[Retention End Date]]))))</f>
        <v/>
      </c>
      <c r="V129" s="27" t="n"/>
    </row>
    <row r="130" ht="34" customHeight="1">
      <c r="A130" s="27" t="n"/>
      <c r="B130" s="27" t="n"/>
      <c r="C130" s="27" t="n"/>
      <c r="D130" s="27" t="n"/>
      <c r="E130" s="27" t="n"/>
      <c r="F130" s="27" t="n"/>
      <c r="G130" s="27" t="n"/>
      <c r="H130" s="39" t="n"/>
      <c r="I130" s="39" t="n"/>
      <c r="J130" s="39" t="n"/>
      <c r="K130" s="29">
        <f>IF([@[Record ID]]="","",IFERROR(INDEX(tblRules[Retention Months],MATCH([@[Record Type]],tblRules[Record Type],0)),""))</f>
        <v/>
      </c>
      <c r="L130" s="40">
        <f>IF([@[Record ID]]="","",IF(OR([@[Trigger Date]]="",[@[Retention Months]]=""),"",EOMONTH(EDATE([@[Trigger Date]],[@[Retention Months]]),0)))</f>
        <v/>
      </c>
      <c r="M130" s="27" t="n"/>
      <c r="N130" s="39" t="n"/>
      <c r="O130" s="27" t="n"/>
      <c r="P130" s="39" t="n"/>
      <c r="Q130" s="27" t="n"/>
      <c r="R130" s="31">
        <f>IF([@[Record ID]]="","",IF([@[Record Type]]="","Record Type Missing",IFERROR(IF(INDEX(tblRules[Rule Status],MATCH([@[Record Type]],tblRules[Record Type],0))="Active","Rule Active","Rule Inactive"),"Rule Not Found")))</f>
        <v/>
      </c>
      <c r="S130"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30"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30" s="40">
        <f>IF([@[Record ID]]="","",IF([@[Data Quality Alert]]&lt;&gt;"OK","",IF(OR([@[Disposition Status]]="Destroyed",[@[Disposition Status]]="Transferred to Archive"),"",IF([@[Hold Status]]="Yes",[@[Hold Review Date]],[@[Retention End Date]]))))</f>
        <v/>
      </c>
      <c r="V130" s="27" t="n"/>
    </row>
    <row r="131" ht="34" customHeight="1">
      <c r="A131" s="27" t="n"/>
      <c r="B131" s="27" t="n"/>
      <c r="C131" s="27" t="n"/>
      <c r="D131" s="27" t="n"/>
      <c r="E131" s="27" t="n"/>
      <c r="F131" s="27" t="n"/>
      <c r="G131" s="27" t="n"/>
      <c r="H131" s="39" t="n"/>
      <c r="I131" s="39" t="n"/>
      <c r="J131" s="39" t="n"/>
      <c r="K131" s="29">
        <f>IF([@[Record ID]]="","",IFERROR(INDEX(tblRules[Retention Months],MATCH([@[Record Type]],tblRules[Record Type],0)),""))</f>
        <v/>
      </c>
      <c r="L131" s="40">
        <f>IF([@[Record ID]]="","",IF(OR([@[Trigger Date]]="",[@[Retention Months]]=""),"",EOMONTH(EDATE([@[Trigger Date]],[@[Retention Months]]),0)))</f>
        <v/>
      </c>
      <c r="M131" s="27" t="n"/>
      <c r="N131" s="39" t="n"/>
      <c r="O131" s="27" t="n"/>
      <c r="P131" s="39" t="n"/>
      <c r="Q131" s="27" t="n"/>
      <c r="R131" s="31">
        <f>IF([@[Record ID]]="","",IF([@[Record Type]]="","Record Type Missing",IFERROR(IF(INDEX(tblRules[Rule Status],MATCH([@[Record Type]],tblRules[Record Type],0))="Active","Rule Active","Rule Inactive"),"Rule Not Found")))</f>
        <v/>
      </c>
      <c r="S131"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31"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31" s="40">
        <f>IF([@[Record ID]]="","",IF([@[Data Quality Alert]]&lt;&gt;"OK","",IF(OR([@[Disposition Status]]="Destroyed",[@[Disposition Status]]="Transferred to Archive"),"",IF([@[Hold Status]]="Yes",[@[Hold Review Date]],[@[Retention End Date]]))))</f>
        <v/>
      </c>
      <c r="V131" s="27" t="n"/>
    </row>
    <row r="132" ht="34" customHeight="1">
      <c r="A132" s="27" t="n"/>
      <c r="B132" s="27" t="n"/>
      <c r="C132" s="27" t="n"/>
      <c r="D132" s="27" t="n"/>
      <c r="E132" s="27" t="n"/>
      <c r="F132" s="27" t="n"/>
      <c r="G132" s="27" t="n"/>
      <c r="H132" s="39" t="n"/>
      <c r="I132" s="39" t="n"/>
      <c r="J132" s="39" t="n"/>
      <c r="K132" s="29">
        <f>IF([@[Record ID]]="","",IFERROR(INDEX(tblRules[Retention Months],MATCH([@[Record Type]],tblRules[Record Type],0)),""))</f>
        <v/>
      </c>
      <c r="L132" s="40">
        <f>IF([@[Record ID]]="","",IF(OR([@[Trigger Date]]="",[@[Retention Months]]=""),"",EOMONTH(EDATE([@[Trigger Date]],[@[Retention Months]]),0)))</f>
        <v/>
      </c>
      <c r="M132" s="27" t="n"/>
      <c r="N132" s="39" t="n"/>
      <c r="O132" s="27" t="n"/>
      <c r="P132" s="39" t="n"/>
      <c r="Q132" s="27" t="n"/>
      <c r="R132" s="31">
        <f>IF([@[Record ID]]="","",IF([@[Record Type]]="","Record Type Missing",IFERROR(IF(INDEX(tblRules[Rule Status],MATCH([@[Record Type]],tblRules[Record Type],0))="Active","Rule Active","Rule Inactive"),"Rule Not Found")))</f>
        <v/>
      </c>
      <c r="S132"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32"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32" s="40">
        <f>IF([@[Record ID]]="","",IF([@[Data Quality Alert]]&lt;&gt;"OK","",IF(OR([@[Disposition Status]]="Destroyed",[@[Disposition Status]]="Transferred to Archive"),"",IF([@[Hold Status]]="Yes",[@[Hold Review Date]],[@[Retention End Date]]))))</f>
        <v/>
      </c>
      <c r="V132" s="27" t="n"/>
    </row>
    <row r="133" ht="34" customHeight="1">
      <c r="A133" s="27" t="n"/>
      <c r="B133" s="27" t="n"/>
      <c r="C133" s="27" t="n"/>
      <c r="D133" s="27" t="n"/>
      <c r="E133" s="27" t="n"/>
      <c r="F133" s="27" t="n"/>
      <c r="G133" s="27" t="n"/>
      <c r="H133" s="39" t="n"/>
      <c r="I133" s="39" t="n"/>
      <c r="J133" s="39" t="n"/>
      <c r="K133" s="29">
        <f>IF([@[Record ID]]="","",IFERROR(INDEX(tblRules[Retention Months],MATCH([@[Record Type]],tblRules[Record Type],0)),""))</f>
        <v/>
      </c>
      <c r="L133" s="40">
        <f>IF([@[Record ID]]="","",IF(OR([@[Trigger Date]]="",[@[Retention Months]]=""),"",EOMONTH(EDATE([@[Trigger Date]],[@[Retention Months]]),0)))</f>
        <v/>
      </c>
      <c r="M133" s="27" t="n"/>
      <c r="N133" s="39" t="n"/>
      <c r="O133" s="27" t="n"/>
      <c r="P133" s="39" t="n"/>
      <c r="Q133" s="27" t="n"/>
      <c r="R133" s="31">
        <f>IF([@[Record ID]]="","",IF([@[Record Type]]="","Record Type Missing",IFERROR(IF(INDEX(tblRules[Rule Status],MATCH([@[Record Type]],tblRules[Record Type],0))="Active","Rule Active","Rule Inactive"),"Rule Not Found")))</f>
        <v/>
      </c>
      <c r="S133"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33"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33" s="40">
        <f>IF([@[Record ID]]="","",IF([@[Data Quality Alert]]&lt;&gt;"OK","",IF(OR([@[Disposition Status]]="Destroyed",[@[Disposition Status]]="Transferred to Archive"),"",IF([@[Hold Status]]="Yes",[@[Hold Review Date]],[@[Retention End Date]]))))</f>
        <v/>
      </c>
      <c r="V133" s="27" t="n"/>
    </row>
    <row r="134" ht="34" customHeight="1">
      <c r="A134" s="27" t="n"/>
      <c r="B134" s="27" t="n"/>
      <c r="C134" s="27" t="n"/>
      <c r="D134" s="27" t="n"/>
      <c r="E134" s="27" t="n"/>
      <c r="F134" s="27" t="n"/>
      <c r="G134" s="27" t="n"/>
      <c r="H134" s="39" t="n"/>
      <c r="I134" s="39" t="n"/>
      <c r="J134" s="39" t="n"/>
      <c r="K134" s="29">
        <f>IF([@[Record ID]]="","",IFERROR(INDEX(tblRules[Retention Months],MATCH([@[Record Type]],tblRules[Record Type],0)),""))</f>
        <v/>
      </c>
      <c r="L134" s="40">
        <f>IF([@[Record ID]]="","",IF(OR([@[Trigger Date]]="",[@[Retention Months]]=""),"",EOMONTH(EDATE([@[Trigger Date]],[@[Retention Months]]),0)))</f>
        <v/>
      </c>
      <c r="M134" s="27" t="n"/>
      <c r="N134" s="39" t="n"/>
      <c r="O134" s="27" t="n"/>
      <c r="P134" s="39" t="n"/>
      <c r="Q134" s="27" t="n"/>
      <c r="R134" s="31">
        <f>IF([@[Record ID]]="","",IF([@[Record Type]]="","Record Type Missing",IFERROR(IF(INDEX(tblRules[Rule Status],MATCH([@[Record Type]],tblRules[Record Type],0))="Active","Rule Active","Rule Inactive"),"Rule Not Found")))</f>
        <v/>
      </c>
      <c r="S134"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34"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34" s="40">
        <f>IF([@[Record ID]]="","",IF([@[Data Quality Alert]]&lt;&gt;"OK","",IF(OR([@[Disposition Status]]="Destroyed",[@[Disposition Status]]="Transferred to Archive"),"",IF([@[Hold Status]]="Yes",[@[Hold Review Date]],[@[Retention End Date]]))))</f>
        <v/>
      </c>
      <c r="V134" s="27" t="n"/>
    </row>
    <row r="135" ht="34" customHeight="1">
      <c r="A135" s="27" t="n"/>
      <c r="B135" s="27" t="n"/>
      <c r="C135" s="27" t="n"/>
      <c r="D135" s="27" t="n"/>
      <c r="E135" s="27" t="n"/>
      <c r="F135" s="27" t="n"/>
      <c r="G135" s="27" t="n"/>
      <c r="H135" s="39" t="n"/>
      <c r="I135" s="39" t="n"/>
      <c r="J135" s="39" t="n"/>
      <c r="K135" s="29">
        <f>IF([@[Record ID]]="","",IFERROR(INDEX(tblRules[Retention Months],MATCH([@[Record Type]],tblRules[Record Type],0)),""))</f>
        <v/>
      </c>
      <c r="L135" s="40">
        <f>IF([@[Record ID]]="","",IF(OR([@[Trigger Date]]="",[@[Retention Months]]=""),"",EOMONTH(EDATE([@[Trigger Date]],[@[Retention Months]]),0)))</f>
        <v/>
      </c>
      <c r="M135" s="27" t="n"/>
      <c r="N135" s="39" t="n"/>
      <c r="O135" s="27" t="n"/>
      <c r="P135" s="39" t="n"/>
      <c r="Q135" s="27" t="n"/>
      <c r="R135" s="31">
        <f>IF([@[Record ID]]="","",IF([@[Record Type]]="","Record Type Missing",IFERROR(IF(INDEX(tblRules[Rule Status],MATCH([@[Record Type]],tblRules[Record Type],0))="Active","Rule Active","Rule Inactive"),"Rule Not Found")))</f>
        <v/>
      </c>
      <c r="S135"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35"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35" s="40">
        <f>IF([@[Record ID]]="","",IF([@[Data Quality Alert]]&lt;&gt;"OK","",IF(OR([@[Disposition Status]]="Destroyed",[@[Disposition Status]]="Transferred to Archive"),"",IF([@[Hold Status]]="Yes",[@[Hold Review Date]],[@[Retention End Date]]))))</f>
        <v/>
      </c>
      <c r="V135" s="27" t="n"/>
    </row>
    <row r="136" ht="34" customHeight="1">
      <c r="A136" s="27" t="n"/>
      <c r="B136" s="27" t="n"/>
      <c r="C136" s="27" t="n"/>
      <c r="D136" s="27" t="n"/>
      <c r="E136" s="27" t="n"/>
      <c r="F136" s="27" t="n"/>
      <c r="G136" s="27" t="n"/>
      <c r="H136" s="39" t="n"/>
      <c r="I136" s="39" t="n"/>
      <c r="J136" s="39" t="n"/>
      <c r="K136" s="29">
        <f>IF([@[Record ID]]="","",IFERROR(INDEX(tblRules[Retention Months],MATCH([@[Record Type]],tblRules[Record Type],0)),""))</f>
        <v/>
      </c>
      <c r="L136" s="40">
        <f>IF([@[Record ID]]="","",IF(OR([@[Trigger Date]]="",[@[Retention Months]]=""),"",EOMONTH(EDATE([@[Trigger Date]],[@[Retention Months]]),0)))</f>
        <v/>
      </c>
      <c r="M136" s="27" t="n"/>
      <c r="N136" s="39" t="n"/>
      <c r="O136" s="27" t="n"/>
      <c r="P136" s="39" t="n"/>
      <c r="Q136" s="27" t="n"/>
      <c r="R136" s="31">
        <f>IF([@[Record ID]]="","",IF([@[Record Type]]="","Record Type Missing",IFERROR(IF(INDEX(tblRules[Rule Status],MATCH([@[Record Type]],tblRules[Record Type],0))="Active","Rule Active","Rule Inactive"),"Rule Not Found")))</f>
        <v/>
      </c>
      <c r="S136"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36"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36" s="40">
        <f>IF([@[Record ID]]="","",IF([@[Data Quality Alert]]&lt;&gt;"OK","",IF(OR([@[Disposition Status]]="Destroyed",[@[Disposition Status]]="Transferred to Archive"),"",IF([@[Hold Status]]="Yes",[@[Hold Review Date]],[@[Retention End Date]]))))</f>
        <v/>
      </c>
      <c r="V136" s="27" t="n"/>
    </row>
    <row r="137" ht="34" customHeight="1">
      <c r="A137" s="27" t="n"/>
      <c r="B137" s="27" t="n"/>
      <c r="C137" s="27" t="n"/>
      <c r="D137" s="27" t="n"/>
      <c r="E137" s="27" t="n"/>
      <c r="F137" s="27" t="n"/>
      <c r="G137" s="27" t="n"/>
      <c r="H137" s="39" t="n"/>
      <c r="I137" s="39" t="n"/>
      <c r="J137" s="39" t="n"/>
      <c r="K137" s="29">
        <f>IF([@[Record ID]]="","",IFERROR(INDEX(tblRules[Retention Months],MATCH([@[Record Type]],tblRules[Record Type],0)),""))</f>
        <v/>
      </c>
      <c r="L137" s="40">
        <f>IF([@[Record ID]]="","",IF(OR([@[Trigger Date]]="",[@[Retention Months]]=""),"",EOMONTH(EDATE([@[Trigger Date]],[@[Retention Months]]),0)))</f>
        <v/>
      </c>
      <c r="M137" s="27" t="n"/>
      <c r="N137" s="39" t="n"/>
      <c r="O137" s="27" t="n"/>
      <c r="P137" s="39" t="n"/>
      <c r="Q137" s="27" t="n"/>
      <c r="R137" s="31">
        <f>IF([@[Record ID]]="","",IF([@[Record Type]]="","Record Type Missing",IFERROR(IF(INDEX(tblRules[Rule Status],MATCH([@[Record Type]],tblRules[Record Type],0))="Active","Rule Active","Rule Inactive"),"Rule Not Found")))</f>
        <v/>
      </c>
      <c r="S137"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37"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37" s="40">
        <f>IF([@[Record ID]]="","",IF([@[Data Quality Alert]]&lt;&gt;"OK","",IF(OR([@[Disposition Status]]="Destroyed",[@[Disposition Status]]="Transferred to Archive"),"",IF([@[Hold Status]]="Yes",[@[Hold Review Date]],[@[Retention End Date]]))))</f>
        <v/>
      </c>
      <c r="V137" s="27" t="n"/>
    </row>
    <row r="138" ht="34" customHeight="1">
      <c r="A138" s="27" t="n"/>
      <c r="B138" s="27" t="n"/>
      <c r="C138" s="27" t="n"/>
      <c r="D138" s="27" t="n"/>
      <c r="E138" s="27" t="n"/>
      <c r="F138" s="27" t="n"/>
      <c r="G138" s="27" t="n"/>
      <c r="H138" s="39" t="n"/>
      <c r="I138" s="39" t="n"/>
      <c r="J138" s="39" t="n"/>
      <c r="K138" s="29">
        <f>IF([@[Record ID]]="","",IFERROR(INDEX(tblRules[Retention Months],MATCH([@[Record Type]],tblRules[Record Type],0)),""))</f>
        <v/>
      </c>
      <c r="L138" s="40">
        <f>IF([@[Record ID]]="","",IF(OR([@[Trigger Date]]="",[@[Retention Months]]=""),"",EOMONTH(EDATE([@[Trigger Date]],[@[Retention Months]]),0)))</f>
        <v/>
      </c>
      <c r="M138" s="27" t="n"/>
      <c r="N138" s="39" t="n"/>
      <c r="O138" s="27" t="n"/>
      <c r="P138" s="39" t="n"/>
      <c r="Q138" s="27" t="n"/>
      <c r="R138" s="31">
        <f>IF([@[Record ID]]="","",IF([@[Record Type]]="","Record Type Missing",IFERROR(IF(INDEX(tblRules[Rule Status],MATCH([@[Record Type]],tblRules[Record Type],0))="Active","Rule Active","Rule Inactive"),"Rule Not Found")))</f>
        <v/>
      </c>
      <c r="S138"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38"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38" s="40">
        <f>IF([@[Record ID]]="","",IF([@[Data Quality Alert]]&lt;&gt;"OK","",IF(OR([@[Disposition Status]]="Destroyed",[@[Disposition Status]]="Transferred to Archive"),"",IF([@[Hold Status]]="Yes",[@[Hold Review Date]],[@[Retention End Date]]))))</f>
        <v/>
      </c>
      <c r="V138" s="27" t="n"/>
    </row>
    <row r="139" ht="34" customHeight="1">
      <c r="A139" s="27" t="n"/>
      <c r="B139" s="27" t="n"/>
      <c r="C139" s="27" t="n"/>
      <c r="D139" s="27" t="n"/>
      <c r="E139" s="27" t="n"/>
      <c r="F139" s="27" t="n"/>
      <c r="G139" s="27" t="n"/>
      <c r="H139" s="39" t="n"/>
      <c r="I139" s="39" t="n"/>
      <c r="J139" s="39" t="n"/>
      <c r="K139" s="29">
        <f>IF([@[Record ID]]="","",IFERROR(INDEX(tblRules[Retention Months],MATCH([@[Record Type]],tblRules[Record Type],0)),""))</f>
        <v/>
      </c>
      <c r="L139" s="40">
        <f>IF([@[Record ID]]="","",IF(OR([@[Trigger Date]]="",[@[Retention Months]]=""),"",EOMONTH(EDATE([@[Trigger Date]],[@[Retention Months]]),0)))</f>
        <v/>
      </c>
      <c r="M139" s="27" t="n"/>
      <c r="N139" s="39" t="n"/>
      <c r="O139" s="27" t="n"/>
      <c r="P139" s="39" t="n"/>
      <c r="Q139" s="27" t="n"/>
      <c r="R139" s="31">
        <f>IF([@[Record ID]]="","",IF([@[Record Type]]="","Record Type Missing",IFERROR(IF(INDEX(tblRules[Rule Status],MATCH([@[Record Type]],tblRules[Record Type],0))="Active","Rule Active","Rule Inactive"),"Rule Not Found")))</f>
        <v/>
      </c>
      <c r="S139"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39"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39" s="40">
        <f>IF([@[Record ID]]="","",IF([@[Data Quality Alert]]&lt;&gt;"OK","",IF(OR([@[Disposition Status]]="Destroyed",[@[Disposition Status]]="Transferred to Archive"),"",IF([@[Hold Status]]="Yes",[@[Hold Review Date]],[@[Retention End Date]]))))</f>
        <v/>
      </c>
      <c r="V139" s="27" t="n"/>
    </row>
    <row r="140" ht="34" customHeight="1">
      <c r="A140" s="27" t="n"/>
      <c r="B140" s="27" t="n"/>
      <c r="C140" s="27" t="n"/>
      <c r="D140" s="27" t="n"/>
      <c r="E140" s="27" t="n"/>
      <c r="F140" s="27" t="n"/>
      <c r="G140" s="27" t="n"/>
      <c r="H140" s="39" t="n"/>
      <c r="I140" s="39" t="n"/>
      <c r="J140" s="39" t="n"/>
      <c r="K140" s="29">
        <f>IF([@[Record ID]]="","",IFERROR(INDEX(tblRules[Retention Months],MATCH([@[Record Type]],tblRules[Record Type],0)),""))</f>
        <v/>
      </c>
      <c r="L140" s="40">
        <f>IF([@[Record ID]]="","",IF(OR([@[Trigger Date]]="",[@[Retention Months]]=""),"",EOMONTH(EDATE([@[Trigger Date]],[@[Retention Months]]),0)))</f>
        <v/>
      </c>
      <c r="M140" s="27" t="n"/>
      <c r="N140" s="39" t="n"/>
      <c r="O140" s="27" t="n"/>
      <c r="P140" s="39" t="n"/>
      <c r="Q140" s="27" t="n"/>
      <c r="R140" s="31">
        <f>IF([@[Record ID]]="","",IF([@[Record Type]]="","Record Type Missing",IFERROR(IF(INDEX(tblRules[Rule Status],MATCH([@[Record Type]],tblRules[Record Type],0))="Active","Rule Active","Rule Inactive"),"Rule Not Found")))</f>
        <v/>
      </c>
      <c r="S140"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40"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40" s="40">
        <f>IF([@[Record ID]]="","",IF([@[Data Quality Alert]]&lt;&gt;"OK","",IF(OR([@[Disposition Status]]="Destroyed",[@[Disposition Status]]="Transferred to Archive"),"",IF([@[Hold Status]]="Yes",[@[Hold Review Date]],[@[Retention End Date]]))))</f>
        <v/>
      </c>
      <c r="V140" s="27" t="n"/>
    </row>
    <row r="141" ht="34" customHeight="1">
      <c r="A141" s="27" t="n"/>
      <c r="B141" s="27" t="n"/>
      <c r="C141" s="27" t="n"/>
      <c r="D141" s="27" t="n"/>
      <c r="E141" s="27" t="n"/>
      <c r="F141" s="27" t="n"/>
      <c r="G141" s="27" t="n"/>
      <c r="H141" s="39" t="n"/>
      <c r="I141" s="39" t="n"/>
      <c r="J141" s="39" t="n"/>
      <c r="K141" s="29">
        <f>IF([@[Record ID]]="","",IFERROR(INDEX(tblRules[Retention Months],MATCH([@[Record Type]],tblRules[Record Type],0)),""))</f>
        <v/>
      </c>
      <c r="L141" s="40">
        <f>IF([@[Record ID]]="","",IF(OR([@[Trigger Date]]="",[@[Retention Months]]=""),"",EOMONTH(EDATE([@[Trigger Date]],[@[Retention Months]]),0)))</f>
        <v/>
      </c>
      <c r="M141" s="27" t="n"/>
      <c r="N141" s="39" t="n"/>
      <c r="O141" s="27" t="n"/>
      <c r="P141" s="39" t="n"/>
      <c r="Q141" s="27" t="n"/>
      <c r="R141" s="31">
        <f>IF([@[Record ID]]="","",IF([@[Record Type]]="","Record Type Missing",IFERROR(IF(INDEX(tblRules[Rule Status],MATCH([@[Record Type]],tblRules[Record Type],0))="Active","Rule Active","Rule Inactive"),"Rule Not Found")))</f>
        <v/>
      </c>
      <c r="S141"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41"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41" s="40">
        <f>IF([@[Record ID]]="","",IF([@[Data Quality Alert]]&lt;&gt;"OK","",IF(OR([@[Disposition Status]]="Destroyed",[@[Disposition Status]]="Transferred to Archive"),"",IF([@[Hold Status]]="Yes",[@[Hold Review Date]],[@[Retention End Date]]))))</f>
        <v/>
      </c>
      <c r="V141" s="27" t="n"/>
    </row>
    <row r="142" ht="34" customHeight="1">
      <c r="A142" s="27" t="n"/>
      <c r="B142" s="27" t="n"/>
      <c r="C142" s="27" t="n"/>
      <c r="D142" s="27" t="n"/>
      <c r="E142" s="27" t="n"/>
      <c r="F142" s="27" t="n"/>
      <c r="G142" s="27" t="n"/>
      <c r="H142" s="39" t="n"/>
      <c r="I142" s="39" t="n"/>
      <c r="J142" s="39" t="n"/>
      <c r="K142" s="29">
        <f>IF([@[Record ID]]="","",IFERROR(INDEX(tblRules[Retention Months],MATCH([@[Record Type]],tblRules[Record Type],0)),""))</f>
        <v/>
      </c>
      <c r="L142" s="40">
        <f>IF([@[Record ID]]="","",IF(OR([@[Trigger Date]]="",[@[Retention Months]]=""),"",EOMONTH(EDATE([@[Trigger Date]],[@[Retention Months]]),0)))</f>
        <v/>
      </c>
      <c r="M142" s="27" t="n"/>
      <c r="N142" s="39" t="n"/>
      <c r="O142" s="27" t="n"/>
      <c r="P142" s="39" t="n"/>
      <c r="Q142" s="27" t="n"/>
      <c r="R142" s="31">
        <f>IF([@[Record ID]]="","",IF([@[Record Type]]="","Record Type Missing",IFERROR(IF(INDEX(tblRules[Rule Status],MATCH([@[Record Type]],tblRules[Record Type],0))="Active","Rule Active","Rule Inactive"),"Rule Not Found")))</f>
        <v/>
      </c>
      <c r="S142"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42"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42" s="40">
        <f>IF([@[Record ID]]="","",IF([@[Data Quality Alert]]&lt;&gt;"OK","",IF(OR([@[Disposition Status]]="Destroyed",[@[Disposition Status]]="Transferred to Archive"),"",IF([@[Hold Status]]="Yes",[@[Hold Review Date]],[@[Retention End Date]]))))</f>
        <v/>
      </c>
      <c r="V142" s="27" t="n"/>
    </row>
    <row r="143" ht="34" customHeight="1">
      <c r="A143" s="27" t="n"/>
      <c r="B143" s="27" t="n"/>
      <c r="C143" s="27" t="n"/>
      <c r="D143" s="27" t="n"/>
      <c r="E143" s="27" t="n"/>
      <c r="F143" s="27" t="n"/>
      <c r="G143" s="27" t="n"/>
      <c r="H143" s="39" t="n"/>
      <c r="I143" s="39" t="n"/>
      <c r="J143" s="39" t="n"/>
      <c r="K143" s="29">
        <f>IF([@[Record ID]]="","",IFERROR(INDEX(tblRules[Retention Months],MATCH([@[Record Type]],tblRules[Record Type],0)),""))</f>
        <v/>
      </c>
      <c r="L143" s="40">
        <f>IF([@[Record ID]]="","",IF(OR([@[Trigger Date]]="",[@[Retention Months]]=""),"",EOMONTH(EDATE([@[Trigger Date]],[@[Retention Months]]),0)))</f>
        <v/>
      </c>
      <c r="M143" s="27" t="n"/>
      <c r="N143" s="39" t="n"/>
      <c r="O143" s="27" t="n"/>
      <c r="P143" s="39" t="n"/>
      <c r="Q143" s="27" t="n"/>
      <c r="R143" s="31">
        <f>IF([@[Record ID]]="","",IF([@[Record Type]]="","Record Type Missing",IFERROR(IF(INDEX(tblRules[Rule Status],MATCH([@[Record Type]],tblRules[Record Type],0))="Active","Rule Active","Rule Inactive"),"Rule Not Found")))</f>
        <v/>
      </c>
      <c r="S143"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43"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43" s="40">
        <f>IF([@[Record ID]]="","",IF([@[Data Quality Alert]]&lt;&gt;"OK","",IF(OR([@[Disposition Status]]="Destroyed",[@[Disposition Status]]="Transferred to Archive"),"",IF([@[Hold Status]]="Yes",[@[Hold Review Date]],[@[Retention End Date]]))))</f>
        <v/>
      </c>
      <c r="V143" s="27" t="n"/>
    </row>
    <row r="144" ht="34" customHeight="1">
      <c r="A144" s="27" t="n"/>
      <c r="B144" s="27" t="n"/>
      <c r="C144" s="27" t="n"/>
      <c r="D144" s="27" t="n"/>
      <c r="E144" s="27" t="n"/>
      <c r="F144" s="27" t="n"/>
      <c r="G144" s="27" t="n"/>
      <c r="H144" s="39" t="n"/>
      <c r="I144" s="39" t="n"/>
      <c r="J144" s="39" t="n"/>
      <c r="K144" s="29">
        <f>IF([@[Record ID]]="","",IFERROR(INDEX(tblRules[Retention Months],MATCH([@[Record Type]],tblRules[Record Type],0)),""))</f>
        <v/>
      </c>
      <c r="L144" s="40">
        <f>IF([@[Record ID]]="","",IF(OR([@[Trigger Date]]="",[@[Retention Months]]=""),"",EOMONTH(EDATE([@[Trigger Date]],[@[Retention Months]]),0)))</f>
        <v/>
      </c>
      <c r="M144" s="27" t="n"/>
      <c r="N144" s="39" t="n"/>
      <c r="O144" s="27" t="n"/>
      <c r="P144" s="39" t="n"/>
      <c r="Q144" s="27" t="n"/>
      <c r="R144" s="31">
        <f>IF([@[Record ID]]="","",IF([@[Record Type]]="","Record Type Missing",IFERROR(IF(INDEX(tblRules[Rule Status],MATCH([@[Record Type]],tblRules[Record Type],0))="Active","Rule Active","Rule Inactive"),"Rule Not Found")))</f>
        <v/>
      </c>
      <c r="S144"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44"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44" s="40">
        <f>IF([@[Record ID]]="","",IF([@[Data Quality Alert]]&lt;&gt;"OK","",IF(OR([@[Disposition Status]]="Destroyed",[@[Disposition Status]]="Transferred to Archive"),"",IF([@[Hold Status]]="Yes",[@[Hold Review Date]],[@[Retention End Date]]))))</f>
        <v/>
      </c>
      <c r="V144" s="27" t="n"/>
    </row>
    <row r="145" ht="34" customHeight="1">
      <c r="A145" s="27" t="n"/>
      <c r="B145" s="27" t="n"/>
      <c r="C145" s="27" t="n"/>
      <c r="D145" s="27" t="n"/>
      <c r="E145" s="27" t="n"/>
      <c r="F145" s="27" t="n"/>
      <c r="G145" s="27" t="n"/>
      <c r="H145" s="39" t="n"/>
      <c r="I145" s="39" t="n"/>
      <c r="J145" s="39" t="n"/>
      <c r="K145" s="29">
        <f>IF([@[Record ID]]="","",IFERROR(INDEX(tblRules[Retention Months],MATCH([@[Record Type]],tblRules[Record Type],0)),""))</f>
        <v/>
      </c>
      <c r="L145" s="40">
        <f>IF([@[Record ID]]="","",IF(OR([@[Trigger Date]]="",[@[Retention Months]]=""),"",EOMONTH(EDATE([@[Trigger Date]],[@[Retention Months]]),0)))</f>
        <v/>
      </c>
      <c r="M145" s="27" t="n"/>
      <c r="N145" s="39" t="n"/>
      <c r="O145" s="27" t="n"/>
      <c r="P145" s="39" t="n"/>
      <c r="Q145" s="27" t="n"/>
      <c r="R145" s="31">
        <f>IF([@[Record ID]]="","",IF([@[Record Type]]="","Record Type Missing",IFERROR(IF(INDEX(tblRules[Rule Status],MATCH([@[Record Type]],tblRules[Record Type],0))="Active","Rule Active","Rule Inactive"),"Rule Not Found")))</f>
        <v/>
      </c>
      <c r="S145"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45"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45" s="40">
        <f>IF([@[Record ID]]="","",IF([@[Data Quality Alert]]&lt;&gt;"OK","",IF(OR([@[Disposition Status]]="Destroyed",[@[Disposition Status]]="Transferred to Archive"),"",IF([@[Hold Status]]="Yes",[@[Hold Review Date]],[@[Retention End Date]]))))</f>
        <v/>
      </c>
      <c r="V145" s="27" t="n"/>
    </row>
    <row r="146" ht="34" customHeight="1">
      <c r="A146" s="27" t="n"/>
      <c r="B146" s="27" t="n"/>
      <c r="C146" s="27" t="n"/>
      <c r="D146" s="27" t="n"/>
      <c r="E146" s="27" t="n"/>
      <c r="F146" s="27" t="n"/>
      <c r="G146" s="27" t="n"/>
      <c r="H146" s="39" t="n"/>
      <c r="I146" s="39" t="n"/>
      <c r="J146" s="39" t="n"/>
      <c r="K146" s="29">
        <f>IF([@[Record ID]]="","",IFERROR(INDEX(tblRules[Retention Months],MATCH([@[Record Type]],tblRules[Record Type],0)),""))</f>
        <v/>
      </c>
      <c r="L146" s="40">
        <f>IF([@[Record ID]]="","",IF(OR([@[Trigger Date]]="",[@[Retention Months]]=""),"",EOMONTH(EDATE([@[Trigger Date]],[@[Retention Months]]),0)))</f>
        <v/>
      </c>
      <c r="M146" s="27" t="n"/>
      <c r="N146" s="39" t="n"/>
      <c r="O146" s="27" t="n"/>
      <c r="P146" s="39" t="n"/>
      <c r="Q146" s="27" t="n"/>
      <c r="R146" s="31">
        <f>IF([@[Record ID]]="","",IF([@[Record Type]]="","Record Type Missing",IFERROR(IF(INDEX(tblRules[Rule Status],MATCH([@[Record Type]],tblRules[Record Type],0))="Active","Rule Active","Rule Inactive"),"Rule Not Found")))</f>
        <v/>
      </c>
      <c r="S146"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46"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46" s="40">
        <f>IF([@[Record ID]]="","",IF([@[Data Quality Alert]]&lt;&gt;"OK","",IF(OR([@[Disposition Status]]="Destroyed",[@[Disposition Status]]="Transferred to Archive"),"",IF([@[Hold Status]]="Yes",[@[Hold Review Date]],[@[Retention End Date]]))))</f>
        <v/>
      </c>
      <c r="V146" s="27" t="n"/>
    </row>
    <row r="147" ht="34" customHeight="1">
      <c r="A147" s="27" t="n"/>
      <c r="B147" s="27" t="n"/>
      <c r="C147" s="27" t="n"/>
      <c r="D147" s="27" t="n"/>
      <c r="E147" s="27" t="n"/>
      <c r="F147" s="27" t="n"/>
      <c r="G147" s="27" t="n"/>
      <c r="H147" s="39" t="n"/>
      <c r="I147" s="39" t="n"/>
      <c r="J147" s="39" t="n"/>
      <c r="K147" s="29">
        <f>IF([@[Record ID]]="","",IFERROR(INDEX(tblRules[Retention Months],MATCH([@[Record Type]],tblRules[Record Type],0)),""))</f>
        <v/>
      </c>
      <c r="L147" s="40">
        <f>IF([@[Record ID]]="","",IF(OR([@[Trigger Date]]="",[@[Retention Months]]=""),"",EOMONTH(EDATE([@[Trigger Date]],[@[Retention Months]]),0)))</f>
        <v/>
      </c>
      <c r="M147" s="27" t="n"/>
      <c r="N147" s="39" t="n"/>
      <c r="O147" s="27" t="n"/>
      <c r="P147" s="39" t="n"/>
      <c r="Q147" s="27" t="n"/>
      <c r="R147" s="31">
        <f>IF([@[Record ID]]="","",IF([@[Record Type]]="","Record Type Missing",IFERROR(IF(INDEX(tblRules[Rule Status],MATCH([@[Record Type]],tblRules[Record Type],0))="Active","Rule Active","Rule Inactive"),"Rule Not Found")))</f>
        <v/>
      </c>
      <c r="S147"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47"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47" s="40">
        <f>IF([@[Record ID]]="","",IF([@[Data Quality Alert]]&lt;&gt;"OK","",IF(OR([@[Disposition Status]]="Destroyed",[@[Disposition Status]]="Transferred to Archive"),"",IF([@[Hold Status]]="Yes",[@[Hold Review Date]],[@[Retention End Date]]))))</f>
        <v/>
      </c>
      <c r="V147" s="27" t="n"/>
    </row>
    <row r="148" ht="34" customHeight="1">
      <c r="A148" s="27" t="n"/>
      <c r="B148" s="27" t="n"/>
      <c r="C148" s="27" t="n"/>
      <c r="D148" s="27" t="n"/>
      <c r="E148" s="27" t="n"/>
      <c r="F148" s="27" t="n"/>
      <c r="G148" s="27" t="n"/>
      <c r="H148" s="39" t="n"/>
      <c r="I148" s="39" t="n"/>
      <c r="J148" s="39" t="n"/>
      <c r="K148" s="29">
        <f>IF([@[Record ID]]="","",IFERROR(INDEX(tblRules[Retention Months],MATCH([@[Record Type]],tblRules[Record Type],0)),""))</f>
        <v/>
      </c>
      <c r="L148" s="40">
        <f>IF([@[Record ID]]="","",IF(OR([@[Trigger Date]]="",[@[Retention Months]]=""),"",EOMONTH(EDATE([@[Trigger Date]],[@[Retention Months]]),0)))</f>
        <v/>
      </c>
      <c r="M148" s="27" t="n"/>
      <c r="N148" s="39" t="n"/>
      <c r="O148" s="27" t="n"/>
      <c r="P148" s="39" t="n"/>
      <c r="Q148" s="27" t="n"/>
      <c r="R148" s="31">
        <f>IF([@[Record ID]]="","",IF([@[Record Type]]="","Record Type Missing",IFERROR(IF(INDEX(tblRules[Rule Status],MATCH([@[Record Type]],tblRules[Record Type],0))="Active","Rule Active","Rule Inactive"),"Rule Not Found")))</f>
        <v/>
      </c>
      <c r="S148"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48"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48" s="40">
        <f>IF([@[Record ID]]="","",IF([@[Data Quality Alert]]&lt;&gt;"OK","",IF(OR([@[Disposition Status]]="Destroyed",[@[Disposition Status]]="Transferred to Archive"),"",IF([@[Hold Status]]="Yes",[@[Hold Review Date]],[@[Retention End Date]]))))</f>
        <v/>
      </c>
      <c r="V148" s="27" t="n"/>
    </row>
    <row r="149" ht="34" customHeight="1">
      <c r="A149" s="27" t="n"/>
      <c r="B149" s="27" t="n"/>
      <c r="C149" s="27" t="n"/>
      <c r="D149" s="27" t="n"/>
      <c r="E149" s="27" t="n"/>
      <c r="F149" s="27" t="n"/>
      <c r="G149" s="27" t="n"/>
      <c r="H149" s="39" t="n"/>
      <c r="I149" s="39" t="n"/>
      <c r="J149" s="39" t="n"/>
      <c r="K149" s="29">
        <f>IF([@[Record ID]]="","",IFERROR(INDEX(tblRules[Retention Months],MATCH([@[Record Type]],tblRules[Record Type],0)),""))</f>
        <v/>
      </c>
      <c r="L149" s="40">
        <f>IF([@[Record ID]]="","",IF(OR([@[Trigger Date]]="",[@[Retention Months]]=""),"",EOMONTH(EDATE([@[Trigger Date]],[@[Retention Months]]),0)))</f>
        <v/>
      </c>
      <c r="M149" s="27" t="n"/>
      <c r="N149" s="39" t="n"/>
      <c r="O149" s="27" t="n"/>
      <c r="P149" s="39" t="n"/>
      <c r="Q149" s="27" t="n"/>
      <c r="R149" s="31">
        <f>IF([@[Record ID]]="","",IF([@[Record Type]]="","Record Type Missing",IFERROR(IF(INDEX(tblRules[Rule Status],MATCH([@[Record Type]],tblRules[Record Type],0))="Active","Rule Active","Rule Inactive"),"Rule Not Found")))</f>
        <v/>
      </c>
      <c r="S149"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49"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49" s="40">
        <f>IF([@[Record ID]]="","",IF([@[Data Quality Alert]]&lt;&gt;"OK","",IF(OR([@[Disposition Status]]="Destroyed",[@[Disposition Status]]="Transferred to Archive"),"",IF([@[Hold Status]]="Yes",[@[Hold Review Date]],[@[Retention End Date]]))))</f>
        <v/>
      </c>
      <c r="V149" s="27" t="n"/>
    </row>
    <row r="150" ht="34" customHeight="1">
      <c r="A150" s="27" t="n"/>
      <c r="B150" s="27" t="n"/>
      <c r="C150" s="27" t="n"/>
      <c r="D150" s="27" t="n"/>
      <c r="E150" s="27" t="n"/>
      <c r="F150" s="27" t="n"/>
      <c r="G150" s="27" t="n"/>
      <c r="H150" s="39" t="n"/>
      <c r="I150" s="39" t="n"/>
      <c r="J150" s="39" t="n"/>
      <c r="K150" s="29">
        <f>IF([@[Record ID]]="","",IFERROR(INDEX(tblRules[Retention Months],MATCH([@[Record Type]],tblRules[Record Type],0)),""))</f>
        <v/>
      </c>
      <c r="L150" s="40">
        <f>IF([@[Record ID]]="","",IF(OR([@[Trigger Date]]="",[@[Retention Months]]=""),"",EOMONTH(EDATE([@[Trigger Date]],[@[Retention Months]]),0)))</f>
        <v/>
      </c>
      <c r="M150" s="27" t="n"/>
      <c r="N150" s="39" t="n"/>
      <c r="O150" s="27" t="n"/>
      <c r="P150" s="39" t="n"/>
      <c r="Q150" s="27" t="n"/>
      <c r="R150" s="31">
        <f>IF([@[Record ID]]="","",IF([@[Record Type]]="","Record Type Missing",IFERROR(IF(INDEX(tblRules[Rule Status],MATCH([@[Record Type]],tblRules[Record Type],0))="Active","Rule Active","Rule Inactive"),"Rule Not Found")))</f>
        <v/>
      </c>
      <c r="S150"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50"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50" s="40">
        <f>IF([@[Record ID]]="","",IF([@[Data Quality Alert]]&lt;&gt;"OK","",IF(OR([@[Disposition Status]]="Destroyed",[@[Disposition Status]]="Transferred to Archive"),"",IF([@[Hold Status]]="Yes",[@[Hold Review Date]],[@[Retention End Date]]))))</f>
        <v/>
      </c>
      <c r="V150" s="27" t="n"/>
    </row>
    <row r="151" ht="34" customHeight="1">
      <c r="A151" s="27" t="n"/>
      <c r="B151" s="27" t="n"/>
      <c r="C151" s="27" t="n"/>
      <c r="D151" s="27" t="n"/>
      <c r="E151" s="27" t="n"/>
      <c r="F151" s="27" t="n"/>
      <c r="G151" s="27" t="n"/>
      <c r="H151" s="39" t="n"/>
      <c r="I151" s="39" t="n"/>
      <c r="J151" s="39" t="n"/>
      <c r="K151" s="29">
        <f>IF([@[Record ID]]="","",IFERROR(INDEX(tblRules[Retention Months],MATCH([@[Record Type]],tblRules[Record Type],0)),""))</f>
        <v/>
      </c>
      <c r="L151" s="40">
        <f>IF([@[Record ID]]="","",IF(OR([@[Trigger Date]]="",[@[Retention Months]]=""),"",EOMONTH(EDATE([@[Trigger Date]],[@[Retention Months]]),0)))</f>
        <v/>
      </c>
      <c r="M151" s="27" t="n"/>
      <c r="N151" s="39" t="n"/>
      <c r="O151" s="27" t="n"/>
      <c r="P151" s="39" t="n"/>
      <c r="Q151" s="27" t="n"/>
      <c r="R151" s="31">
        <f>IF([@[Record ID]]="","",IF([@[Record Type]]="","Record Type Missing",IFERROR(IF(INDEX(tblRules[Rule Status],MATCH([@[Record Type]],tblRules[Record Type],0))="Active","Rule Active","Rule Inactive"),"Rule Not Found")))</f>
        <v/>
      </c>
      <c r="S151"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51"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51" s="40">
        <f>IF([@[Record ID]]="","",IF([@[Data Quality Alert]]&lt;&gt;"OK","",IF(OR([@[Disposition Status]]="Destroyed",[@[Disposition Status]]="Transferred to Archive"),"",IF([@[Hold Status]]="Yes",[@[Hold Review Date]],[@[Retention End Date]]))))</f>
        <v/>
      </c>
      <c r="V151" s="27" t="n"/>
    </row>
    <row r="152" ht="34" customHeight="1">
      <c r="A152" s="27" t="n"/>
      <c r="B152" s="27" t="n"/>
      <c r="C152" s="27" t="n"/>
      <c r="D152" s="27" t="n"/>
      <c r="E152" s="27" t="n"/>
      <c r="F152" s="27" t="n"/>
      <c r="G152" s="27" t="n"/>
      <c r="H152" s="39" t="n"/>
      <c r="I152" s="39" t="n"/>
      <c r="J152" s="39" t="n"/>
      <c r="K152" s="29">
        <f>IF([@[Record ID]]="","",IFERROR(INDEX(tblRules[Retention Months],MATCH([@[Record Type]],tblRules[Record Type],0)),""))</f>
        <v/>
      </c>
      <c r="L152" s="40">
        <f>IF([@[Record ID]]="","",IF(OR([@[Trigger Date]]="",[@[Retention Months]]=""),"",EOMONTH(EDATE([@[Trigger Date]],[@[Retention Months]]),0)))</f>
        <v/>
      </c>
      <c r="M152" s="27" t="n"/>
      <c r="N152" s="39" t="n"/>
      <c r="O152" s="27" t="n"/>
      <c r="P152" s="39" t="n"/>
      <c r="Q152" s="27" t="n"/>
      <c r="R152" s="31">
        <f>IF([@[Record ID]]="","",IF([@[Record Type]]="","Record Type Missing",IFERROR(IF(INDEX(tblRules[Rule Status],MATCH([@[Record Type]],tblRules[Record Type],0))="Active","Rule Active","Rule Inactive"),"Rule Not Found")))</f>
        <v/>
      </c>
      <c r="S152"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52"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52" s="40">
        <f>IF([@[Record ID]]="","",IF([@[Data Quality Alert]]&lt;&gt;"OK","",IF(OR([@[Disposition Status]]="Destroyed",[@[Disposition Status]]="Transferred to Archive"),"",IF([@[Hold Status]]="Yes",[@[Hold Review Date]],[@[Retention End Date]]))))</f>
        <v/>
      </c>
      <c r="V152" s="27" t="n"/>
    </row>
    <row r="153" ht="34" customHeight="1">
      <c r="A153" s="27" t="n"/>
      <c r="B153" s="27" t="n"/>
      <c r="C153" s="27" t="n"/>
      <c r="D153" s="27" t="n"/>
      <c r="E153" s="27" t="n"/>
      <c r="F153" s="27" t="n"/>
      <c r="G153" s="27" t="n"/>
      <c r="H153" s="39" t="n"/>
      <c r="I153" s="39" t="n"/>
      <c r="J153" s="39" t="n"/>
      <c r="K153" s="29">
        <f>IF([@[Record ID]]="","",IFERROR(INDEX(tblRules[Retention Months],MATCH([@[Record Type]],tblRules[Record Type],0)),""))</f>
        <v/>
      </c>
      <c r="L153" s="40">
        <f>IF([@[Record ID]]="","",IF(OR([@[Trigger Date]]="",[@[Retention Months]]=""),"",EOMONTH(EDATE([@[Trigger Date]],[@[Retention Months]]),0)))</f>
        <v/>
      </c>
      <c r="M153" s="27" t="n"/>
      <c r="N153" s="39" t="n"/>
      <c r="O153" s="27" t="n"/>
      <c r="P153" s="39" t="n"/>
      <c r="Q153" s="27" t="n"/>
      <c r="R153" s="31">
        <f>IF([@[Record ID]]="","",IF([@[Record Type]]="","Record Type Missing",IFERROR(IF(INDEX(tblRules[Rule Status],MATCH([@[Record Type]],tblRules[Record Type],0))="Active","Rule Active","Rule Inactive"),"Rule Not Found")))</f>
        <v/>
      </c>
      <c r="S153"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53"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53" s="40">
        <f>IF([@[Record ID]]="","",IF([@[Data Quality Alert]]&lt;&gt;"OK","",IF(OR([@[Disposition Status]]="Destroyed",[@[Disposition Status]]="Transferred to Archive"),"",IF([@[Hold Status]]="Yes",[@[Hold Review Date]],[@[Retention End Date]]))))</f>
        <v/>
      </c>
      <c r="V153" s="27" t="n"/>
    </row>
    <row r="154" ht="34" customHeight="1">
      <c r="A154" s="27" t="n"/>
      <c r="B154" s="27" t="n"/>
      <c r="C154" s="27" t="n"/>
      <c r="D154" s="27" t="n"/>
      <c r="E154" s="27" t="n"/>
      <c r="F154" s="27" t="n"/>
      <c r="G154" s="27" t="n"/>
      <c r="H154" s="39" t="n"/>
      <c r="I154" s="39" t="n"/>
      <c r="J154" s="39" t="n"/>
      <c r="K154" s="29">
        <f>IF([@[Record ID]]="","",IFERROR(INDEX(tblRules[Retention Months],MATCH([@[Record Type]],tblRules[Record Type],0)),""))</f>
        <v/>
      </c>
      <c r="L154" s="40">
        <f>IF([@[Record ID]]="","",IF(OR([@[Trigger Date]]="",[@[Retention Months]]=""),"",EOMONTH(EDATE([@[Trigger Date]],[@[Retention Months]]),0)))</f>
        <v/>
      </c>
      <c r="M154" s="27" t="n"/>
      <c r="N154" s="39" t="n"/>
      <c r="O154" s="27" t="n"/>
      <c r="P154" s="39" t="n"/>
      <c r="Q154" s="27" t="n"/>
      <c r="R154" s="31">
        <f>IF([@[Record ID]]="","",IF([@[Record Type]]="","Record Type Missing",IFERROR(IF(INDEX(tblRules[Rule Status],MATCH([@[Record Type]],tblRules[Record Type],0))="Active","Rule Active","Rule Inactive"),"Rule Not Found")))</f>
        <v/>
      </c>
      <c r="S154"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54"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54" s="40">
        <f>IF([@[Record ID]]="","",IF([@[Data Quality Alert]]&lt;&gt;"OK","",IF(OR([@[Disposition Status]]="Destroyed",[@[Disposition Status]]="Transferred to Archive"),"",IF([@[Hold Status]]="Yes",[@[Hold Review Date]],[@[Retention End Date]]))))</f>
        <v/>
      </c>
      <c r="V154" s="27" t="n"/>
    </row>
    <row r="155" ht="34" customHeight="1">
      <c r="A155" s="27" t="n"/>
      <c r="B155" s="27" t="n"/>
      <c r="C155" s="27" t="n"/>
      <c r="D155" s="27" t="n"/>
      <c r="E155" s="27" t="n"/>
      <c r="F155" s="27" t="n"/>
      <c r="G155" s="27" t="n"/>
      <c r="H155" s="39" t="n"/>
      <c r="I155" s="39" t="n"/>
      <c r="J155" s="39" t="n"/>
      <c r="K155" s="29">
        <f>IF([@[Record ID]]="","",IFERROR(INDEX(tblRules[Retention Months],MATCH([@[Record Type]],tblRules[Record Type],0)),""))</f>
        <v/>
      </c>
      <c r="L155" s="40">
        <f>IF([@[Record ID]]="","",IF(OR([@[Trigger Date]]="",[@[Retention Months]]=""),"",EOMONTH(EDATE([@[Trigger Date]],[@[Retention Months]]),0)))</f>
        <v/>
      </c>
      <c r="M155" s="27" t="n"/>
      <c r="N155" s="39" t="n"/>
      <c r="O155" s="27" t="n"/>
      <c r="P155" s="39" t="n"/>
      <c r="Q155" s="27" t="n"/>
      <c r="R155" s="31">
        <f>IF([@[Record ID]]="","",IF([@[Record Type]]="","Record Type Missing",IFERROR(IF(INDEX(tblRules[Rule Status],MATCH([@[Record Type]],tblRules[Record Type],0))="Active","Rule Active","Rule Inactive"),"Rule Not Found")))</f>
        <v/>
      </c>
      <c r="S155"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55"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55" s="40">
        <f>IF([@[Record ID]]="","",IF([@[Data Quality Alert]]&lt;&gt;"OK","",IF(OR([@[Disposition Status]]="Destroyed",[@[Disposition Status]]="Transferred to Archive"),"",IF([@[Hold Status]]="Yes",[@[Hold Review Date]],[@[Retention End Date]]))))</f>
        <v/>
      </c>
      <c r="V155" s="27" t="n"/>
    </row>
    <row r="156" ht="34" customHeight="1">
      <c r="A156" s="27" t="n"/>
      <c r="B156" s="27" t="n"/>
      <c r="C156" s="27" t="n"/>
      <c r="D156" s="27" t="n"/>
      <c r="E156" s="27" t="n"/>
      <c r="F156" s="27" t="n"/>
      <c r="G156" s="27" t="n"/>
      <c r="H156" s="39" t="n"/>
      <c r="I156" s="39" t="n"/>
      <c r="J156" s="39" t="n"/>
      <c r="K156" s="29">
        <f>IF([@[Record ID]]="","",IFERROR(INDEX(tblRules[Retention Months],MATCH([@[Record Type]],tblRules[Record Type],0)),""))</f>
        <v/>
      </c>
      <c r="L156" s="40">
        <f>IF([@[Record ID]]="","",IF(OR([@[Trigger Date]]="",[@[Retention Months]]=""),"",EOMONTH(EDATE([@[Trigger Date]],[@[Retention Months]]),0)))</f>
        <v/>
      </c>
      <c r="M156" s="27" t="n"/>
      <c r="N156" s="39" t="n"/>
      <c r="O156" s="27" t="n"/>
      <c r="P156" s="39" t="n"/>
      <c r="Q156" s="27" t="n"/>
      <c r="R156" s="31">
        <f>IF([@[Record ID]]="","",IF([@[Record Type]]="","Record Type Missing",IFERROR(IF(INDEX(tblRules[Rule Status],MATCH([@[Record Type]],tblRules[Record Type],0))="Active","Rule Active","Rule Inactive"),"Rule Not Found")))</f>
        <v/>
      </c>
      <c r="S156"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56"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56" s="40">
        <f>IF([@[Record ID]]="","",IF([@[Data Quality Alert]]&lt;&gt;"OK","",IF(OR([@[Disposition Status]]="Destroyed",[@[Disposition Status]]="Transferred to Archive"),"",IF([@[Hold Status]]="Yes",[@[Hold Review Date]],[@[Retention End Date]]))))</f>
        <v/>
      </c>
      <c r="V156" s="27" t="n"/>
    </row>
    <row r="157" ht="34" customHeight="1">
      <c r="A157" s="27" t="n"/>
      <c r="B157" s="27" t="n"/>
      <c r="C157" s="27" t="n"/>
      <c r="D157" s="27" t="n"/>
      <c r="E157" s="27" t="n"/>
      <c r="F157" s="27" t="n"/>
      <c r="G157" s="27" t="n"/>
      <c r="H157" s="39" t="n"/>
      <c r="I157" s="39" t="n"/>
      <c r="J157" s="39" t="n"/>
      <c r="K157" s="29">
        <f>IF([@[Record ID]]="","",IFERROR(INDEX(tblRules[Retention Months],MATCH([@[Record Type]],tblRules[Record Type],0)),""))</f>
        <v/>
      </c>
      <c r="L157" s="40">
        <f>IF([@[Record ID]]="","",IF(OR([@[Trigger Date]]="",[@[Retention Months]]=""),"",EOMONTH(EDATE([@[Trigger Date]],[@[Retention Months]]),0)))</f>
        <v/>
      </c>
      <c r="M157" s="27" t="n"/>
      <c r="N157" s="39" t="n"/>
      <c r="O157" s="27" t="n"/>
      <c r="P157" s="39" t="n"/>
      <c r="Q157" s="27" t="n"/>
      <c r="R157" s="31">
        <f>IF([@[Record ID]]="","",IF([@[Record Type]]="","Record Type Missing",IFERROR(IF(INDEX(tblRules[Rule Status],MATCH([@[Record Type]],tblRules[Record Type],0))="Active","Rule Active","Rule Inactive"),"Rule Not Found")))</f>
        <v/>
      </c>
      <c r="S157"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57"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57" s="40">
        <f>IF([@[Record ID]]="","",IF([@[Data Quality Alert]]&lt;&gt;"OK","",IF(OR([@[Disposition Status]]="Destroyed",[@[Disposition Status]]="Transferred to Archive"),"",IF([@[Hold Status]]="Yes",[@[Hold Review Date]],[@[Retention End Date]]))))</f>
        <v/>
      </c>
      <c r="V157" s="27" t="n"/>
    </row>
    <row r="158" ht="34" customHeight="1">
      <c r="A158" s="27" t="n"/>
      <c r="B158" s="27" t="n"/>
      <c r="C158" s="27" t="n"/>
      <c r="D158" s="27" t="n"/>
      <c r="E158" s="27" t="n"/>
      <c r="F158" s="27" t="n"/>
      <c r="G158" s="27" t="n"/>
      <c r="H158" s="39" t="n"/>
      <c r="I158" s="39" t="n"/>
      <c r="J158" s="39" t="n"/>
      <c r="K158" s="29">
        <f>IF([@[Record ID]]="","",IFERROR(INDEX(tblRules[Retention Months],MATCH([@[Record Type]],tblRules[Record Type],0)),""))</f>
        <v/>
      </c>
      <c r="L158" s="40">
        <f>IF([@[Record ID]]="","",IF(OR([@[Trigger Date]]="",[@[Retention Months]]=""),"",EOMONTH(EDATE([@[Trigger Date]],[@[Retention Months]]),0)))</f>
        <v/>
      </c>
      <c r="M158" s="27" t="n"/>
      <c r="N158" s="39" t="n"/>
      <c r="O158" s="27" t="n"/>
      <c r="P158" s="39" t="n"/>
      <c r="Q158" s="27" t="n"/>
      <c r="R158" s="31">
        <f>IF([@[Record ID]]="","",IF([@[Record Type]]="","Record Type Missing",IFERROR(IF(INDEX(tblRules[Rule Status],MATCH([@[Record Type]],tblRules[Record Type],0))="Active","Rule Active","Rule Inactive"),"Rule Not Found")))</f>
        <v/>
      </c>
      <c r="S158"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58"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58" s="40">
        <f>IF([@[Record ID]]="","",IF([@[Data Quality Alert]]&lt;&gt;"OK","",IF(OR([@[Disposition Status]]="Destroyed",[@[Disposition Status]]="Transferred to Archive"),"",IF([@[Hold Status]]="Yes",[@[Hold Review Date]],[@[Retention End Date]]))))</f>
        <v/>
      </c>
      <c r="V158" s="27" t="n"/>
    </row>
    <row r="159" ht="34" customHeight="1">
      <c r="A159" s="27" t="n"/>
      <c r="B159" s="27" t="n"/>
      <c r="C159" s="27" t="n"/>
      <c r="D159" s="27" t="n"/>
      <c r="E159" s="27" t="n"/>
      <c r="F159" s="27" t="n"/>
      <c r="G159" s="27" t="n"/>
      <c r="H159" s="39" t="n"/>
      <c r="I159" s="39" t="n"/>
      <c r="J159" s="39" t="n"/>
      <c r="K159" s="29">
        <f>IF([@[Record ID]]="","",IFERROR(INDEX(tblRules[Retention Months],MATCH([@[Record Type]],tblRules[Record Type],0)),""))</f>
        <v/>
      </c>
      <c r="L159" s="40">
        <f>IF([@[Record ID]]="","",IF(OR([@[Trigger Date]]="",[@[Retention Months]]=""),"",EOMONTH(EDATE([@[Trigger Date]],[@[Retention Months]]),0)))</f>
        <v/>
      </c>
      <c r="M159" s="27" t="n"/>
      <c r="N159" s="39" t="n"/>
      <c r="O159" s="27" t="n"/>
      <c r="P159" s="39" t="n"/>
      <c r="Q159" s="27" t="n"/>
      <c r="R159" s="31">
        <f>IF([@[Record ID]]="","",IF([@[Record Type]]="","Record Type Missing",IFERROR(IF(INDEX(tblRules[Rule Status],MATCH([@[Record Type]],tblRules[Record Type],0))="Active","Rule Active","Rule Inactive"),"Rule Not Found")))</f>
        <v/>
      </c>
      <c r="S159"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59"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59" s="40">
        <f>IF([@[Record ID]]="","",IF([@[Data Quality Alert]]&lt;&gt;"OK","",IF(OR([@[Disposition Status]]="Destroyed",[@[Disposition Status]]="Transferred to Archive"),"",IF([@[Hold Status]]="Yes",[@[Hold Review Date]],[@[Retention End Date]]))))</f>
        <v/>
      </c>
      <c r="V159" s="27" t="n"/>
    </row>
    <row r="160" ht="34" customHeight="1">
      <c r="A160" s="27" t="n"/>
      <c r="B160" s="27" t="n"/>
      <c r="C160" s="27" t="n"/>
      <c r="D160" s="27" t="n"/>
      <c r="E160" s="27" t="n"/>
      <c r="F160" s="27" t="n"/>
      <c r="G160" s="27" t="n"/>
      <c r="H160" s="39" t="n"/>
      <c r="I160" s="39" t="n"/>
      <c r="J160" s="39" t="n"/>
      <c r="K160" s="29">
        <f>IF([@[Record ID]]="","",IFERROR(INDEX(tblRules[Retention Months],MATCH([@[Record Type]],tblRules[Record Type],0)),""))</f>
        <v/>
      </c>
      <c r="L160" s="40">
        <f>IF([@[Record ID]]="","",IF(OR([@[Trigger Date]]="",[@[Retention Months]]=""),"",EOMONTH(EDATE([@[Trigger Date]],[@[Retention Months]]),0)))</f>
        <v/>
      </c>
      <c r="M160" s="27" t="n"/>
      <c r="N160" s="39" t="n"/>
      <c r="O160" s="27" t="n"/>
      <c r="P160" s="39" t="n"/>
      <c r="Q160" s="27" t="n"/>
      <c r="R160" s="31">
        <f>IF([@[Record ID]]="","",IF([@[Record Type]]="","Record Type Missing",IFERROR(IF(INDEX(tblRules[Rule Status],MATCH([@[Record Type]],tblRules[Record Type],0))="Active","Rule Active","Rule Inactive"),"Rule Not Found")))</f>
        <v/>
      </c>
      <c r="S160"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60"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60" s="40">
        <f>IF([@[Record ID]]="","",IF([@[Data Quality Alert]]&lt;&gt;"OK","",IF(OR([@[Disposition Status]]="Destroyed",[@[Disposition Status]]="Transferred to Archive"),"",IF([@[Hold Status]]="Yes",[@[Hold Review Date]],[@[Retention End Date]]))))</f>
        <v/>
      </c>
      <c r="V160" s="27" t="n"/>
    </row>
    <row r="161" ht="34" customHeight="1">
      <c r="A161" s="27" t="n"/>
      <c r="B161" s="27" t="n"/>
      <c r="C161" s="27" t="n"/>
      <c r="D161" s="27" t="n"/>
      <c r="E161" s="27" t="n"/>
      <c r="F161" s="27" t="n"/>
      <c r="G161" s="27" t="n"/>
      <c r="H161" s="39" t="n"/>
      <c r="I161" s="39" t="n"/>
      <c r="J161" s="39" t="n"/>
      <c r="K161" s="29">
        <f>IF([@[Record ID]]="","",IFERROR(INDEX(tblRules[Retention Months],MATCH([@[Record Type]],tblRules[Record Type],0)),""))</f>
        <v/>
      </c>
      <c r="L161" s="40">
        <f>IF([@[Record ID]]="","",IF(OR([@[Trigger Date]]="",[@[Retention Months]]=""),"",EOMONTH(EDATE([@[Trigger Date]],[@[Retention Months]]),0)))</f>
        <v/>
      </c>
      <c r="M161" s="27" t="n"/>
      <c r="N161" s="39" t="n"/>
      <c r="O161" s="27" t="n"/>
      <c r="P161" s="39" t="n"/>
      <c r="Q161" s="27" t="n"/>
      <c r="R161" s="31">
        <f>IF([@[Record ID]]="","",IF([@[Record Type]]="","Record Type Missing",IFERROR(IF(INDEX(tblRules[Rule Status],MATCH([@[Record Type]],tblRules[Record Type],0))="Active","Rule Active","Rule Inactive"),"Rule Not Found")))</f>
        <v/>
      </c>
      <c r="S161"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61"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61" s="40">
        <f>IF([@[Record ID]]="","",IF([@[Data Quality Alert]]&lt;&gt;"OK","",IF(OR([@[Disposition Status]]="Destroyed",[@[Disposition Status]]="Transferred to Archive"),"",IF([@[Hold Status]]="Yes",[@[Hold Review Date]],[@[Retention End Date]]))))</f>
        <v/>
      </c>
      <c r="V161" s="27" t="n"/>
    </row>
    <row r="162" ht="34" customHeight="1">
      <c r="A162" s="27" t="n"/>
      <c r="B162" s="27" t="n"/>
      <c r="C162" s="27" t="n"/>
      <c r="D162" s="27" t="n"/>
      <c r="E162" s="27" t="n"/>
      <c r="F162" s="27" t="n"/>
      <c r="G162" s="27" t="n"/>
      <c r="H162" s="39" t="n"/>
      <c r="I162" s="39" t="n"/>
      <c r="J162" s="39" t="n"/>
      <c r="K162" s="29">
        <f>IF([@[Record ID]]="","",IFERROR(INDEX(tblRules[Retention Months],MATCH([@[Record Type]],tblRules[Record Type],0)),""))</f>
        <v/>
      </c>
      <c r="L162" s="40">
        <f>IF([@[Record ID]]="","",IF(OR([@[Trigger Date]]="",[@[Retention Months]]=""),"",EOMONTH(EDATE([@[Trigger Date]],[@[Retention Months]]),0)))</f>
        <v/>
      </c>
      <c r="M162" s="27" t="n"/>
      <c r="N162" s="39" t="n"/>
      <c r="O162" s="27" t="n"/>
      <c r="P162" s="39" t="n"/>
      <c r="Q162" s="27" t="n"/>
      <c r="R162" s="31">
        <f>IF([@[Record ID]]="","",IF([@[Record Type]]="","Record Type Missing",IFERROR(IF(INDEX(tblRules[Rule Status],MATCH([@[Record Type]],tblRules[Record Type],0))="Active","Rule Active","Rule Inactive"),"Rule Not Found")))</f>
        <v/>
      </c>
      <c r="S162"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62"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62" s="40">
        <f>IF([@[Record ID]]="","",IF([@[Data Quality Alert]]&lt;&gt;"OK","",IF(OR([@[Disposition Status]]="Destroyed",[@[Disposition Status]]="Transferred to Archive"),"",IF([@[Hold Status]]="Yes",[@[Hold Review Date]],[@[Retention End Date]]))))</f>
        <v/>
      </c>
      <c r="V162" s="27" t="n"/>
    </row>
    <row r="163" ht="34" customHeight="1">
      <c r="A163" s="27" t="n"/>
      <c r="B163" s="27" t="n"/>
      <c r="C163" s="27" t="n"/>
      <c r="D163" s="27" t="n"/>
      <c r="E163" s="27" t="n"/>
      <c r="F163" s="27" t="n"/>
      <c r="G163" s="27" t="n"/>
      <c r="H163" s="39" t="n"/>
      <c r="I163" s="39" t="n"/>
      <c r="J163" s="39" t="n"/>
      <c r="K163" s="29">
        <f>IF([@[Record ID]]="","",IFERROR(INDEX(tblRules[Retention Months],MATCH([@[Record Type]],tblRules[Record Type],0)),""))</f>
        <v/>
      </c>
      <c r="L163" s="40">
        <f>IF([@[Record ID]]="","",IF(OR([@[Trigger Date]]="",[@[Retention Months]]=""),"",EOMONTH(EDATE([@[Trigger Date]],[@[Retention Months]]),0)))</f>
        <v/>
      </c>
      <c r="M163" s="27" t="n"/>
      <c r="N163" s="39" t="n"/>
      <c r="O163" s="27" t="n"/>
      <c r="P163" s="39" t="n"/>
      <c r="Q163" s="27" t="n"/>
      <c r="R163" s="31">
        <f>IF([@[Record ID]]="","",IF([@[Record Type]]="","Record Type Missing",IFERROR(IF(INDEX(tblRules[Rule Status],MATCH([@[Record Type]],tblRules[Record Type],0))="Active","Rule Active","Rule Inactive"),"Rule Not Found")))</f>
        <v/>
      </c>
      <c r="S163"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63"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63" s="40">
        <f>IF([@[Record ID]]="","",IF([@[Data Quality Alert]]&lt;&gt;"OK","",IF(OR([@[Disposition Status]]="Destroyed",[@[Disposition Status]]="Transferred to Archive"),"",IF([@[Hold Status]]="Yes",[@[Hold Review Date]],[@[Retention End Date]]))))</f>
        <v/>
      </c>
      <c r="V163" s="27" t="n"/>
    </row>
    <row r="164" ht="34" customHeight="1">
      <c r="A164" s="27" t="n"/>
      <c r="B164" s="27" t="n"/>
      <c r="C164" s="27" t="n"/>
      <c r="D164" s="27" t="n"/>
      <c r="E164" s="27" t="n"/>
      <c r="F164" s="27" t="n"/>
      <c r="G164" s="27" t="n"/>
      <c r="H164" s="39" t="n"/>
      <c r="I164" s="39" t="n"/>
      <c r="J164" s="39" t="n"/>
      <c r="K164" s="29">
        <f>IF([@[Record ID]]="","",IFERROR(INDEX(tblRules[Retention Months],MATCH([@[Record Type]],tblRules[Record Type],0)),""))</f>
        <v/>
      </c>
      <c r="L164" s="40">
        <f>IF([@[Record ID]]="","",IF(OR([@[Trigger Date]]="",[@[Retention Months]]=""),"",EOMONTH(EDATE([@[Trigger Date]],[@[Retention Months]]),0)))</f>
        <v/>
      </c>
      <c r="M164" s="27" t="n"/>
      <c r="N164" s="39" t="n"/>
      <c r="O164" s="27" t="n"/>
      <c r="P164" s="39" t="n"/>
      <c r="Q164" s="27" t="n"/>
      <c r="R164" s="31">
        <f>IF([@[Record ID]]="","",IF([@[Record Type]]="","Record Type Missing",IFERROR(IF(INDEX(tblRules[Rule Status],MATCH([@[Record Type]],tblRules[Record Type],0))="Active","Rule Active","Rule Inactive"),"Rule Not Found")))</f>
        <v/>
      </c>
      <c r="S164"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64"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64" s="40">
        <f>IF([@[Record ID]]="","",IF([@[Data Quality Alert]]&lt;&gt;"OK","",IF(OR([@[Disposition Status]]="Destroyed",[@[Disposition Status]]="Transferred to Archive"),"",IF([@[Hold Status]]="Yes",[@[Hold Review Date]],[@[Retention End Date]]))))</f>
        <v/>
      </c>
      <c r="V164" s="27" t="n"/>
    </row>
    <row r="165" ht="34" customHeight="1">
      <c r="A165" s="27" t="n"/>
      <c r="B165" s="27" t="n"/>
      <c r="C165" s="27" t="n"/>
      <c r="D165" s="27" t="n"/>
      <c r="E165" s="27" t="n"/>
      <c r="F165" s="27" t="n"/>
      <c r="G165" s="27" t="n"/>
      <c r="H165" s="39" t="n"/>
      <c r="I165" s="39" t="n"/>
      <c r="J165" s="39" t="n"/>
      <c r="K165" s="29">
        <f>IF([@[Record ID]]="","",IFERROR(INDEX(tblRules[Retention Months],MATCH([@[Record Type]],tblRules[Record Type],0)),""))</f>
        <v/>
      </c>
      <c r="L165" s="40">
        <f>IF([@[Record ID]]="","",IF(OR([@[Trigger Date]]="",[@[Retention Months]]=""),"",EOMONTH(EDATE([@[Trigger Date]],[@[Retention Months]]),0)))</f>
        <v/>
      </c>
      <c r="M165" s="27" t="n"/>
      <c r="N165" s="39" t="n"/>
      <c r="O165" s="27" t="n"/>
      <c r="P165" s="39" t="n"/>
      <c r="Q165" s="27" t="n"/>
      <c r="R165" s="31">
        <f>IF([@[Record ID]]="","",IF([@[Record Type]]="","Record Type Missing",IFERROR(IF(INDEX(tblRules[Rule Status],MATCH([@[Record Type]],tblRules[Record Type],0))="Active","Rule Active","Rule Inactive"),"Rule Not Found")))</f>
        <v/>
      </c>
      <c r="S165"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65"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65" s="40">
        <f>IF([@[Record ID]]="","",IF([@[Data Quality Alert]]&lt;&gt;"OK","",IF(OR([@[Disposition Status]]="Destroyed",[@[Disposition Status]]="Transferred to Archive"),"",IF([@[Hold Status]]="Yes",[@[Hold Review Date]],[@[Retention End Date]]))))</f>
        <v/>
      </c>
      <c r="V165" s="27" t="n"/>
    </row>
    <row r="166" ht="34" customHeight="1">
      <c r="A166" s="27" t="n"/>
      <c r="B166" s="27" t="n"/>
      <c r="C166" s="27" t="n"/>
      <c r="D166" s="27" t="n"/>
      <c r="E166" s="27" t="n"/>
      <c r="F166" s="27" t="n"/>
      <c r="G166" s="27" t="n"/>
      <c r="H166" s="39" t="n"/>
      <c r="I166" s="39" t="n"/>
      <c r="J166" s="39" t="n"/>
      <c r="K166" s="29">
        <f>IF([@[Record ID]]="","",IFERROR(INDEX(tblRules[Retention Months],MATCH([@[Record Type]],tblRules[Record Type],0)),""))</f>
        <v/>
      </c>
      <c r="L166" s="40">
        <f>IF([@[Record ID]]="","",IF(OR([@[Trigger Date]]="",[@[Retention Months]]=""),"",EOMONTH(EDATE([@[Trigger Date]],[@[Retention Months]]),0)))</f>
        <v/>
      </c>
      <c r="M166" s="27" t="n"/>
      <c r="N166" s="39" t="n"/>
      <c r="O166" s="27" t="n"/>
      <c r="P166" s="39" t="n"/>
      <c r="Q166" s="27" t="n"/>
      <c r="R166" s="31">
        <f>IF([@[Record ID]]="","",IF([@[Record Type]]="","Record Type Missing",IFERROR(IF(INDEX(tblRules[Rule Status],MATCH([@[Record Type]],tblRules[Record Type],0))="Active","Rule Active","Rule Inactive"),"Rule Not Found")))</f>
        <v/>
      </c>
      <c r="S166"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66"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66" s="40">
        <f>IF([@[Record ID]]="","",IF([@[Data Quality Alert]]&lt;&gt;"OK","",IF(OR([@[Disposition Status]]="Destroyed",[@[Disposition Status]]="Transferred to Archive"),"",IF([@[Hold Status]]="Yes",[@[Hold Review Date]],[@[Retention End Date]]))))</f>
        <v/>
      </c>
      <c r="V166" s="27" t="n"/>
    </row>
    <row r="167" ht="34" customHeight="1">
      <c r="A167" s="27" t="n"/>
      <c r="B167" s="27" t="n"/>
      <c r="C167" s="27" t="n"/>
      <c r="D167" s="27" t="n"/>
      <c r="E167" s="27" t="n"/>
      <c r="F167" s="27" t="n"/>
      <c r="G167" s="27" t="n"/>
      <c r="H167" s="39" t="n"/>
      <c r="I167" s="39" t="n"/>
      <c r="J167" s="39" t="n"/>
      <c r="K167" s="29">
        <f>IF([@[Record ID]]="","",IFERROR(INDEX(tblRules[Retention Months],MATCH([@[Record Type]],tblRules[Record Type],0)),""))</f>
        <v/>
      </c>
      <c r="L167" s="40">
        <f>IF([@[Record ID]]="","",IF(OR([@[Trigger Date]]="",[@[Retention Months]]=""),"",EOMONTH(EDATE([@[Trigger Date]],[@[Retention Months]]),0)))</f>
        <v/>
      </c>
      <c r="M167" s="27" t="n"/>
      <c r="N167" s="39" t="n"/>
      <c r="O167" s="27" t="n"/>
      <c r="P167" s="39" t="n"/>
      <c r="Q167" s="27" t="n"/>
      <c r="R167" s="31">
        <f>IF([@[Record ID]]="","",IF([@[Record Type]]="","Record Type Missing",IFERROR(IF(INDEX(tblRules[Rule Status],MATCH([@[Record Type]],tblRules[Record Type],0))="Active","Rule Active","Rule Inactive"),"Rule Not Found")))</f>
        <v/>
      </c>
      <c r="S167"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67"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67" s="40">
        <f>IF([@[Record ID]]="","",IF([@[Data Quality Alert]]&lt;&gt;"OK","",IF(OR([@[Disposition Status]]="Destroyed",[@[Disposition Status]]="Transferred to Archive"),"",IF([@[Hold Status]]="Yes",[@[Hold Review Date]],[@[Retention End Date]]))))</f>
        <v/>
      </c>
      <c r="V167" s="27" t="n"/>
    </row>
    <row r="168" ht="34" customHeight="1">
      <c r="A168" s="27" t="n"/>
      <c r="B168" s="27" t="n"/>
      <c r="C168" s="27" t="n"/>
      <c r="D168" s="27" t="n"/>
      <c r="E168" s="27" t="n"/>
      <c r="F168" s="27" t="n"/>
      <c r="G168" s="27" t="n"/>
      <c r="H168" s="39" t="n"/>
      <c r="I168" s="39" t="n"/>
      <c r="J168" s="39" t="n"/>
      <c r="K168" s="29">
        <f>IF([@[Record ID]]="","",IFERROR(INDEX(tblRules[Retention Months],MATCH([@[Record Type]],tblRules[Record Type],0)),""))</f>
        <v/>
      </c>
      <c r="L168" s="40">
        <f>IF([@[Record ID]]="","",IF(OR([@[Trigger Date]]="",[@[Retention Months]]=""),"",EOMONTH(EDATE([@[Trigger Date]],[@[Retention Months]]),0)))</f>
        <v/>
      </c>
      <c r="M168" s="27" t="n"/>
      <c r="N168" s="39" t="n"/>
      <c r="O168" s="27" t="n"/>
      <c r="P168" s="39" t="n"/>
      <c r="Q168" s="27" t="n"/>
      <c r="R168" s="31">
        <f>IF([@[Record ID]]="","",IF([@[Record Type]]="","Record Type Missing",IFERROR(IF(INDEX(tblRules[Rule Status],MATCH([@[Record Type]],tblRules[Record Type],0))="Active","Rule Active","Rule Inactive"),"Rule Not Found")))</f>
        <v/>
      </c>
      <c r="S168"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68"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68" s="40">
        <f>IF([@[Record ID]]="","",IF([@[Data Quality Alert]]&lt;&gt;"OK","",IF(OR([@[Disposition Status]]="Destroyed",[@[Disposition Status]]="Transferred to Archive"),"",IF([@[Hold Status]]="Yes",[@[Hold Review Date]],[@[Retention End Date]]))))</f>
        <v/>
      </c>
      <c r="V168" s="27" t="n"/>
    </row>
    <row r="169" ht="34" customHeight="1">
      <c r="A169" s="27" t="n"/>
      <c r="B169" s="27" t="n"/>
      <c r="C169" s="27" t="n"/>
      <c r="D169" s="27" t="n"/>
      <c r="E169" s="27" t="n"/>
      <c r="F169" s="27" t="n"/>
      <c r="G169" s="27" t="n"/>
      <c r="H169" s="39" t="n"/>
      <c r="I169" s="39" t="n"/>
      <c r="J169" s="39" t="n"/>
      <c r="K169" s="29">
        <f>IF([@[Record ID]]="","",IFERROR(INDEX(tblRules[Retention Months],MATCH([@[Record Type]],tblRules[Record Type],0)),""))</f>
        <v/>
      </c>
      <c r="L169" s="40">
        <f>IF([@[Record ID]]="","",IF(OR([@[Trigger Date]]="",[@[Retention Months]]=""),"",EOMONTH(EDATE([@[Trigger Date]],[@[Retention Months]]),0)))</f>
        <v/>
      </c>
      <c r="M169" s="27" t="n"/>
      <c r="N169" s="39" t="n"/>
      <c r="O169" s="27" t="n"/>
      <c r="P169" s="39" t="n"/>
      <c r="Q169" s="27" t="n"/>
      <c r="R169" s="31">
        <f>IF([@[Record ID]]="","",IF([@[Record Type]]="","Record Type Missing",IFERROR(IF(INDEX(tblRules[Rule Status],MATCH([@[Record Type]],tblRules[Record Type],0))="Active","Rule Active","Rule Inactive"),"Rule Not Found")))</f>
        <v/>
      </c>
      <c r="S169"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69"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69" s="40">
        <f>IF([@[Record ID]]="","",IF([@[Data Quality Alert]]&lt;&gt;"OK","",IF(OR([@[Disposition Status]]="Destroyed",[@[Disposition Status]]="Transferred to Archive"),"",IF([@[Hold Status]]="Yes",[@[Hold Review Date]],[@[Retention End Date]]))))</f>
        <v/>
      </c>
      <c r="V169" s="27" t="n"/>
    </row>
    <row r="170" ht="34" customHeight="1">
      <c r="A170" s="27" t="n"/>
      <c r="B170" s="27" t="n"/>
      <c r="C170" s="27" t="n"/>
      <c r="D170" s="27" t="n"/>
      <c r="E170" s="27" t="n"/>
      <c r="F170" s="27" t="n"/>
      <c r="G170" s="27" t="n"/>
      <c r="H170" s="39" t="n"/>
      <c r="I170" s="39" t="n"/>
      <c r="J170" s="39" t="n"/>
      <c r="K170" s="29">
        <f>IF([@[Record ID]]="","",IFERROR(INDEX(tblRules[Retention Months],MATCH([@[Record Type]],tblRules[Record Type],0)),""))</f>
        <v/>
      </c>
      <c r="L170" s="40">
        <f>IF([@[Record ID]]="","",IF(OR([@[Trigger Date]]="",[@[Retention Months]]=""),"",EOMONTH(EDATE([@[Trigger Date]],[@[Retention Months]]),0)))</f>
        <v/>
      </c>
      <c r="M170" s="27" t="n"/>
      <c r="N170" s="39" t="n"/>
      <c r="O170" s="27" t="n"/>
      <c r="P170" s="39" t="n"/>
      <c r="Q170" s="27" t="n"/>
      <c r="R170" s="31">
        <f>IF([@[Record ID]]="","",IF([@[Record Type]]="","Record Type Missing",IFERROR(IF(INDEX(tblRules[Rule Status],MATCH([@[Record Type]],tblRules[Record Type],0))="Active","Rule Active","Rule Inactive"),"Rule Not Found")))</f>
        <v/>
      </c>
      <c r="S170"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70"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70" s="40">
        <f>IF([@[Record ID]]="","",IF([@[Data Quality Alert]]&lt;&gt;"OK","",IF(OR([@[Disposition Status]]="Destroyed",[@[Disposition Status]]="Transferred to Archive"),"",IF([@[Hold Status]]="Yes",[@[Hold Review Date]],[@[Retention End Date]]))))</f>
        <v/>
      </c>
      <c r="V170" s="27" t="n"/>
    </row>
    <row r="171" ht="34" customHeight="1">
      <c r="A171" s="27" t="n"/>
      <c r="B171" s="27" t="n"/>
      <c r="C171" s="27" t="n"/>
      <c r="D171" s="27" t="n"/>
      <c r="E171" s="27" t="n"/>
      <c r="F171" s="27" t="n"/>
      <c r="G171" s="27" t="n"/>
      <c r="H171" s="39" t="n"/>
      <c r="I171" s="39" t="n"/>
      <c r="J171" s="39" t="n"/>
      <c r="K171" s="29">
        <f>IF([@[Record ID]]="","",IFERROR(INDEX(tblRules[Retention Months],MATCH([@[Record Type]],tblRules[Record Type],0)),""))</f>
        <v/>
      </c>
      <c r="L171" s="40">
        <f>IF([@[Record ID]]="","",IF(OR([@[Trigger Date]]="",[@[Retention Months]]=""),"",EOMONTH(EDATE([@[Trigger Date]],[@[Retention Months]]),0)))</f>
        <v/>
      </c>
      <c r="M171" s="27" t="n"/>
      <c r="N171" s="39" t="n"/>
      <c r="O171" s="27" t="n"/>
      <c r="P171" s="39" t="n"/>
      <c r="Q171" s="27" t="n"/>
      <c r="R171" s="31">
        <f>IF([@[Record ID]]="","",IF([@[Record Type]]="","Record Type Missing",IFERROR(IF(INDEX(tblRules[Rule Status],MATCH([@[Record Type]],tblRules[Record Type],0))="Active","Rule Active","Rule Inactive"),"Rule Not Found")))</f>
        <v/>
      </c>
      <c r="S171"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71"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71" s="40">
        <f>IF([@[Record ID]]="","",IF([@[Data Quality Alert]]&lt;&gt;"OK","",IF(OR([@[Disposition Status]]="Destroyed",[@[Disposition Status]]="Transferred to Archive"),"",IF([@[Hold Status]]="Yes",[@[Hold Review Date]],[@[Retention End Date]]))))</f>
        <v/>
      </c>
      <c r="V171" s="27" t="n"/>
    </row>
    <row r="172" ht="34" customHeight="1">
      <c r="A172" s="27" t="n"/>
      <c r="B172" s="27" t="n"/>
      <c r="C172" s="27" t="n"/>
      <c r="D172" s="27" t="n"/>
      <c r="E172" s="27" t="n"/>
      <c r="F172" s="27" t="n"/>
      <c r="G172" s="27" t="n"/>
      <c r="H172" s="39" t="n"/>
      <c r="I172" s="39" t="n"/>
      <c r="J172" s="39" t="n"/>
      <c r="K172" s="29">
        <f>IF([@[Record ID]]="","",IFERROR(INDEX(tblRules[Retention Months],MATCH([@[Record Type]],tblRules[Record Type],0)),""))</f>
        <v/>
      </c>
      <c r="L172" s="40">
        <f>IF([@[Record ID]]="","",IF(OR([@[Trigger Date]]="",[@[Retention Months]]=""),"",EOMONTH(EDATE([@[Trigger Date]],[@[Retention Months]]),0)))</f>
        <v/>
      </c>
      <c r="M172" s="27" t="n"/>
      <c r="N172" s="39" t="n"/>
      <c r="O172" s="27" t="n"/>
      <c r="P172" s="39" t="n"/>
      <c r="Q172" s="27" t="n"/>
      <c r="R172" s="31">
        <f>IF([@[Record ID]]="","",IF([@[Record Type]]="","Record Type Missing",IFERROR(IF(INDEX(tblRules[Rule Status],MATCH([@[Record Type]],tblRules[Record Type],0))="Active","Rule Active","Rule Inactive"),"Rule Not Found")))</f>
        <v/>
      </c>
      <c r="S172"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72"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72" s="40">
        <f>IF([@[Record ID]]="","",IF([@[Data Quality Alert]]&lt;&gt;"OK","",IF(OR([@[Disposition Status]]="Destroyed",[@[Disposition Status]]="Transferred to Archive"),"",IF([@[Hold Status]]="Yes",[@[Hold Review Date]],[@[Retention End Date]]))))</f>
        <v/>
      </c>
      <c r="V172" s="27" t="n"/>
    </row>
    <row r="173" ht="34" customHeight="1">
      <c r="A173" s="27" t="n"/>
      <c r="B173" s="27" t="n"/>
      <c r="C173" s="27" t="n"/>
      <c r="D173" s="27" t="n"/>
      <c r="E173" s="27" t="n"/>
      <c r="F173" s="27" t="n"/>
      <c r="G173" s="27" t="n"/>
      <c r="H173" s="39" t="n"/>
      <c r="I173" s="39" t="n"/>
      <c r="J173" s="39" t="n"/>
      <c r="K173" s="29">
        <f>IF([@[Record ID]]="","",IFERROR(INDEX(tblRules[Retention Months],MATCH([@[Record Type]],tblRules[Record Type],0)),""))</f>
        <v/>
      </c>
      <c r="L173" s="40">
        <f>IF([@[Record ID]]="","",IF(OR([@[Trigger Date]]="",[@[Retention Months]]=""),"",EOMONTH(EDATE([@[Trigger Date]],[@[Retention Months]]),0)))</f>
        <v/>
      </c>
      <c r="M173" s="27" t="n"/>
      <c r="N173" s="39" t="n"/>
      <c r="O173" s="27" t="n"/>
      <c r="P173" s="39" t="n"/>
      <c r="Q173" s="27" t="n"/>
      <c r="R173" s="31">
        <f>IF([@[Record ID]]="","",IF([@[Record Type]]="","Record Type Missing",IFERROR(IF(INDEX(tblRules[Rule Status],MATCH([@[Record Type]],tblRules[Record Type],0))="Active","Rule Active","Rule Inactive"),"Rule Not Found")))</f>
        <v/>
      </c>
      <c r="S173"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73"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73" s="40">
        <f>IF([@[Record ID]]="","",IF([@[Data Quality Alert]]&lt;&gt;"OK","",IF(OR([@[Disposition Status]]="Destroyed",[@[Disposition Status]]="Transferred to Archive"),"",IF([@[Hold Status]]="Yes",[@[Hold Review Date]],[@[Retention End Date]]))))</f>
        <v/>
      </c>
      <c r="V173" s="27" t="n"/>
    </row>
    <row r="174" ht="34" customHeight="1">
      <c r="A174" s="27" t="n"/>
      <c r="B174" s="27" t="n"/>
      <c r="C174" s="27" t="n"/>
      <c r="D174" s="27" t="n"/>
      <c r="E174" s="27" t="n"/>
      <c r="F174" s="27" t="n"/>
      <c r="G174" s="27" t="n"/>
      <c r="H174" s="39" t="n"/>
      <c r="I174" s="39" t="n"/>
      <c r="J174" s="39" t="n"/>
      <c r="K174" s="29">
        <f>IF([@[Record ID]]="","",IFERROR(INDEX(tblRules[Retention Months],MATCH([@[Record Type]],tblRules[Record Type],0)),""))</f>
        <v/>
      </c>
      <c r="L174" s="40">
        <f>IF([@[Record ID]]="","",IF(OR([@[Trigger Date]]="",[@[Retention Months]]=""),"",EOMONTH(EDATE([@[Trigger Date]],[@[Retention Months]]),0)))</f>
        <v/>
      </c>
      <c r="M174" s="27" t="n"/>
      <c r="N174" s="39" t="n"/>
      <c r="O174" s="27" t="n"/>
      <c r="P174" s="39" t="n"/>
      <c r="Q174" s="27" t="n"/>
      <c r="R174" s="31">
        <f>IF([@[Record ID]]="","",IF([@[Record Type]]="","Record Type Missing",IFERROR(IF(INDEX(tblRules[Rule Status],MATCH([@[Record Type]],tblRules[Record Type],0))="Active","Rule Active","Rule Inactive"),"Rule Not Found")))</f>
        <v/>
      </c>
      <c r="S174"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74"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74" s="40">
        <f>IF([@[Record ID]]="","",IF([@[Data Quality Alert]]&lt;&gt;"OK","",IF(OR([@[Disposition Status]]="Destroyed",[@[Disposition Status]]="Transferred to Archive"),"",IF([@[Hold Status]]="Yes",[@[Hold Review Date]],[@[Retention End Date]]))))</f>
        <v/>
      </c>
      <c r="V174" s="27" t="n"/>
    </row>
    <row r="175" ht="34" customHeight="1">
      <c r="A175" s="27" t="n"/>
      <c r="B175" s="27" t="n"/>
      <c r="C175" s="27" t="n"/>
      <c r="D175" s="27" t="n"/>
      <c r="E175" s="27" t="n"/>
      <c r="F175" s="27" t="n"/>
      <c r="G175" s="27" t="n"/>
      <c r="H175" s="39" t="n"/>
      <c r="I175" s="39" t="n"/>
      <c r="J175" s="39" t="n"/>
      <c r="K175" s="29">
        <f>IF([@[Record ID]]="","",IFERROR(INDEX(tblRules[Retention Months],MATCH([@[Record Type]],tblRules[Record Type],0)),""))</f>
        <v/>
      </c>
      <c r="L175" s="40">
        <f>IF([@[Record ID]]="","",IF(OR([@[Trigger Date]]="",[@[Retention Months]]=""),"",EOMONTH(EDATE([@[Trigger Date]],[@[Retention Months]]),0)))</f>
        <v/>
      </c>
      <c r="M175" s="27" t="n"/>
      <c r="N175" s="39" t="n"/>
      <c r="O175" s="27" t="n"/>
      <c r="P175" s="39" t="n"/>
      <c r="Q175" s="27" t="n"/>
      <c r="R175" s="31">
        <f>IF([@[Record ID]]="","",IF([@[Record Type]]="","Record Type Missing",IFERROR(IF(INDEX(tblRules[Rule Status],MATCH([@[Record Type]],tblRules[Record Type],0))="Active","Rule Active","Rule Inactive"),"Rule Not Found")))</f>
        <v/>
      </c>
      <c r="S175"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75"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75" s="40">
        <f>IF([@[Record ID]]="","",IF([@[Data Quality Alert]]&lt;&gt;"OK","",IF(OR([@[Disposition Status]]="Destroyed",[@[Disposition Status]]="Transferred to Archive"),"",IF([@[Hold Status]]="Yes",[@[Hold Review Date]],[@[Retention End Date]]))))</f>
        <v/>
      </c>
      <c r="V175" s="27" t="n"/>
    </row>
    <row r="176" ht="34" customHeight="1">
      <c r="A176" s="27" t="n"/>
      <c r="B176" s="27" t="n"/>
      <c r="C176" s="27" t="n"/>
      <c r="D176" s="27" t="n"/>
      <c r="E176" s="27" t="n"/>
      <c r="F176" s="27" t="n"/>
      <c r="G176" s="27" t="n"/>
      <c r="H176" s="39" t="n"/>
      <c r="I176" s="39" t="n"/>
      <c r="J176" s="39" t="n"/>
      <c r="K176" s="29">
        <f>IF([@[Record ID]]="","",IFERROR(INDEX(tblRules[Retention Months],MATCH([@[Record Type]],tblRules[Record Type],0)),""))</f>
        <v/>
      </c>
      <c r="L176" s="40">
        <f>IF([@[Record ID]]="","",IF(OR([@[Trigger Date]]="",[@[Retention Months]]=""),"",EOMONTH(EDATE([@[Trigger Date]],[@[Retention Months]]),0)))</f>
        <v/>
      </c>
      <c r="M176" s="27" t="n"/>
      <c r="N176" s="39" t="n"/>
      <c r="O176" s="27" t="n"/>
      <c r="P176" s="39" t="n"/>
      <c r="Q176" s="27" t="n"/>
      <c r="R176" s="31">
        <f>IF([@[Record ID]]="","",IF([@[Record Type]]="","Record Type Missing",IFERROR(IF(INDEX(tblRules[Rule Status],MATCH([@[Record Type]],tblRules[Record Type],0))="Active","Rule Active","Rule Inactive"),"Rule Not Found")))</f>
        <v/>
      </c>
      <c r="S176"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76"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76" s="40">
        <f>IF([@[Record ID]]="","",IF([@[Data Quality Alert]]&lt;&gt;"OK","",IF(OR([@[Disposition Status]]="Destroyed",[@[Disposition Status]]="Transferred to Archive"),"",IF([@[Hold Status]]="Yes",[@[Hold Review Date]],[@[Retention End Date]]))))</f>
        <v/>
      </c>
      <c r="V176" s="27" t="n"/>
    </row>
    <row r="177" ht="34" customHeight="1">
      <c r="A177" s="27" t="n"/>
      <c r="B177" s="27" t="n"/>
      <c r="C177" s="27" t="n"/>
      <c r="D177" s="27" t="n"/>
      <c r="E177" s="27" t="n"/>
      <c r="F177" s="27" t="n"/>
      <c r="G177" s="27" t="n"/>
      <c r="H177" s="39" t="n"/>
      <c r="I177" s="39" t="n"/>
      <c r="J177" s="39" t="n"/>
      <c r="K177" s="29">
        <f>IF([@[Record ID]]="","",IFERROR(INDEX(tblRules[Retention Months],MATCH([@[Record Type]],tblRules[Record Type],0)),""))</f>
        <v/>
      </c>
      <c r="L177" s="40">
        <f>IF([@[Record ID]]="","",IF(OR([@[Trigger Date]]="",[@[Retention Months]]=""),"",EOMONTH(EDATE([@[Trigger Date]],[@[Retention Months]]),0)))</f>
        <v/>
      </c>
      <c r="M177" s="27" t="n"/>
      <c r="N177" s="39" t="n"/>
      <c r="O177" s="27" t="n"/>
      <c r="P177" s="39" t="n"/>
      <c r="Q177" s="27" t="n"/>
      <c r="R177" s="31">
        <f>IF([@[Record ID]]="","",IF([@[Record Type]]="","Record Type Missing",IFERROR(IF(INDEX(tblRules[Rule Status],MATCH([@[Record Type]],tblRules[Record Type],0))="Active","Rule Active","Rule Inactive"),"Rule Not Found")))</f>
        <v/>
      </c>
      <c r="S177"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77"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77" s="40">
        <f>IF([@[Record ID]]="","",IF([@[Data Quality Alert]]&lt;&gt;"OK","",IF(OR([@[Disposition Status]]="Destroyed",[@[Disposition Status]]="Transferred to Archive"),"",IF([@[Hold Status]]="Yes",[@[Hold Review Date]],[@[Retention End Date]]))))</f>
        <v/>
      </c>
      <c r="V177" s="27" t="n"/>
    </row>
    <row r="178" ht="34" customHeight="1">
      <c r="A178" s="27" t="n"/>
      <c r="B178" s="27" t="n"/>
      <c r="C178" s="27" t="n"/>
      <c r="D178" s="27" t="n"/>
      <c r="E178" s="27" t="n"/>
      <c r="F178" s="27" t="n"/>
      <c r="G178" s="27" t="n"/>
      <c r="H178" s="39" t="n"/>
      <c r="I178" s="39" t="n"/>
      <c r="J178" s="39" t="n"/>
      <c r="K178" s="29">
        <f>IF([@[Record ID]]="","",IFERROR(INDEX(tblRules[Retention Months],MATCH([@[Record Type]],tblRules[Record Type],0)),""))</f>
        <v/>
      </c>
      <c r="L178" s="40">
        <f>IF([@[Record ID]]="","",IF(OR([@[Trigger Date]]="",[@[Retention Months]]=""),"",EOMONTH(EDATE([@[Trigger Date]],[@[Retention Months]]),0)))</f>
        <v/>
      </c>
      <c r="M178" s="27" t="n"/>
      <c r="N178" s="39" t="n"/>
      <c r="O178" s="27" t="n"/>
      <c r="P178" s="39" t="n"/>
      <c r="Q178" s="27" t="n"/>
      <c r="R178" s="31">
        <f>IF([@[Record ID]]="","",IF([@[Record Type]]="","Record Type Missing",IFERROR(IF(INDEX(tblRules[Rule Status],MATCH([@[Record Type]],tblRules[Record Type],0))="Active","Rule Active","Rule Inactive"),"Rule Not Found")))</f>
        <v/>
      </c>
      <c r="S178"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78"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78" s="40">
        <f>IF([@[Record ID]]="","",IF([@[Data Quality Alert]]&lt;&gt;"OK","",IF(OR([@[Disposition Status]]="Destroyed",[@[Disposition Status]]="Transferred to Archive"),"",IF([@[Hold Status]]="Yes",[@[Hold Review Date]],[@[Retention End Date]]))))</f>
        <v/>
      </c>
      <c r="V178" s="27" t="n"/>
    </row>
    <row r="179" ht="34" customHeight="1">
      <c r="A179" s="27" t="n"/>
      <c r="B179" s="27" t="n"/>
      <c r="C179" s="27" t="n"/>
      <c r="D179" s="27" t="n"/>
      <c r="E179" s="27" t="n"/>
      <c r="F179" s="27" t="n"/>
      <c r="G179" s="27" t="n"/>
      <c r="H179" s="39" t="n"/>
      <c r="I179" s="39" t="n"/>
      <c r="J179" s="39" t="n"/>
      <c r="K179" s="29">
        <f>IF([@[Record ID]]="","",IFERROR(INDEX(tblRules[Retention Months],MATCH([@[Record Type]],tblRules[Record Type],0)),""))</f>
        <v/>
      </c>
      <c r="L179" s="40">
        <f>IF([@[Record ID]]="","",IF(OR([@[Trigger Date]]="",[@[Retention Months]]=""),"",EOMONTH(EDATE([@[Trigger Date]],[@[Retention Months]]),0)))</f>
        <v/>
      </c>
      <c r="M179" s="27" t="n"/>
      <c r="N179" s="39" t="n"/>
      <c r="O179" s="27" t="n"/>
      <c r="P179" s="39" t="n"/>
      <c r="Q179" s="27" t="n"/>
      <c r="R179" s="31">
        <f>IF([@[Record ID]]="","",IF([@[Record Type]]="","Record Type Missing",IFERROR(IF(INDEX(tblRules[Rule Status],MATCH([@[Record Type]],tblRules[Record Type],0))="Active","Rule Active","Rule Inactive"),"Rule Not Found")))</f>
        <v/>
      </c>
      <c r="S179"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79"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79" s="40">
        <f>IF([@[Record ID]]="","",IF([@[Data Quality Alert]]&lt;&gt;"OK","",IF(OR([@[Disposition Status]]="Destroyed",[@[Disposition Status]]="Transferred to Archive"),"",IF([@[Hold Status]]="Yes",[@[Hold Review Date]],[@[Retention End Date]]))))</f>
        <v/>
      </c>
      <c r="V179" s="27" t="n"/>
    </row>
    <row r="180" ht="34" customHeight="1">
      <c r="A180" s="27" t="n"/>
      <c r="B180" s="27" t="n"/>
      <c r="C180" s="27" t="n"/>
      <c r="D180" s="27" t="n"/>
      <c r="E180" s="27" t="n"/>
      <c r="F180" s="27" t="n"/>
      <c r="G180" s="27" t="n"/>
      <c r="H180" s="39" t="n"/>
      <c r="I180" s="39" t="n"/>
      <c r="J180" s="39" t="n"/>
      <c r="K180" s="29">
        <f>IF([@[Record ID]]="","",IFERROR(INDEX(tblRules[Retention Months],MATCH([@[Record Type]],tblRules[Record Type],0)),""))</f>
        <v/>
      </c>
      <c r="L180" s="40">
        <f>IF([@[Record ID]]="","",IF(OR([@[Trigger Date]]="",[@[Retention Months]]=""),"",EOMONTH(EDATE([@[Trigger Date]],[@[Retention Months]]),0)))</f>
        <v/>
      </c>
      <c r="M180" s="27" t="n"/>
      <c r="N180" s="39" t="n"/>
      <c r="O180" s="27" t="n"/>
      <c r="P180" s="39" t="n"/>
      <c r="Q180" s="27" t="n"/>
      <c r="R180" s="31">
        <f>IF([@[Record ID]]="","",IF([@[Record Type]]="","Record Type Missing",IFERROR(IF(INDEX(tblRules[Rule Status],MATCH([@[Record Type]],tblRules[Record Type],0))="Active","Rule Active","Rule Inactive"),"Rule Not Found")))</f>
        <v/>
      </c>
      <c r="S180"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80"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80" s="40">
        <f>IF([@[Record ID]]="","",IF([@[Data Quality Alert]]&lt;&gt;"OK","",IF(OR([@[Disposition Status]]="Destroyed",[@[Disposition Status]]="Transferred to Archive"),"",IF([@[Hold Status]]="Yes",[@[Hold Review Date]],[@[Retention End Date]]))))</f>
        <v/>
      </c>
      <c r="V180" s="27" t="n"/>
    </row>
    <row r="181" ht="34" customHeight="1">
      <c r="A181" s="27" t="n"/>
      <c r="B181" s="27" t="n"/>
      <c r="C181" s="27" t="n"/>
      <c r="D181" s="27" t="n"/>
      <c r="E181" s="27" t="n"/>
      <c r="F181" s="27" t="n"/>
      <c r="G181" s="27" t="n"/>
      <c r="H181" s="39" t="n"/>
      <c r="I181" s="39" t="n"/>
      <c r="J181" s="39" t="n"/>
      <c r="K181" s="29">
        <f>IF([@[Record ID]]="","",IFERROR(INDEX(tblRules[Retention Months],MATCH([@[Record Type]],tblRules[Record Type],0)),""))</f>
        <v/>
      </c>
      <c r="L181" s="40">
        <f>IF([@[Record ID]]="","",IF(OR([@[Trigger Date]]="",[@[Retention Months]]=""),"",EOMONTH(EDATE([@[Trigger Date]],[@[Retention Months]]),0)))</f>
        <v/>
      </c>
      <c r="M181" s="27" t="n"/>
      <c r="N181" s="39" t="n"/>
      <c r="O181" s="27" t="n"/>
      <c r="P181" s="39" t="n"/>
      <c r="Q181" s="27" t="n"/>
      <c r="R181" s="31">
        <f>IF([@[Record ID]]="","",IF([@[Record Type]]="","Record Type Missing",IFERROR(IF(INDEX(tblRules[Rule Status],MATCH([@[Record Type]],tblRules[Record Type],0))="Active","Rule Active","Rule Inactive"),"Rule Not Found")))</f>
        <v/>
      </c>
      <c r="S181"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81"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81" s="40">
        <f>IF([@[Record ID]]="","",IF([@[Data Quality Alert]]&lt;&gt;"OK","",IF(OR([@[Disposition Status]]="Destroyed",[@[Disposition Status]]="Transferred to Archive"),"",IF([@[Hold Status]]="Yes",[@[Hold Review Date]],[@[Retention End Date]]))))</f>
        <v/>
      </c>
      <c r="V181" s="27" t="n"/>
    </row>
    <row r="182" ht="34" customHeight="1">
      <c r="A182" s="27" t="n"/>
      <c r="B182" s="27" t="n"/>
      <c r="C182" s="27" t="n"/>
      <c r="D182" s="27" t="n"/>
      <c r="E182" s="27" t="n"/>
      <c r="F182" s="27" t="n"/>
      <c r="G182" s="27" t="n"/>
      <c r="H182" s="39" t="n"/>
      <c r="I182" s="39" t="n"/>
      <c r="J182" s="39" t="n"/>
      <c r="K182" s="29">
        <f>IF([@[Record ID]]="","",IFERROR(INDEX(tblRules[Retention Months],MATCH([@[Record Type]],tblRules[Record Type],0)),""))</f>
        <v/>
      </c>
      <c r="L182" s="40">
        <f>IF([@[Record ID]]="","",IF(OR([@[Trigger Date]]="",[@[Retention Months]]=""),"",EOMONTH(EDATE([@[Trigger Date]],[@[Retention Months]]),0)))</f>
        <v/>
      </c>
      <c r="M182" s="27" t="n"/>
      <c r="N182" s="39" t="n"/>
      <c r="O182" s="27" t="n"/>
      <c r="P182" s="39" t="n"/>
      <c r="Q182" s="27" t="n"/>
      <c r="R182" s="31">
        <f>IF([@[Record ID]]="","",IF([@[Record Type]]="","Record Type Missing",IFERROR(IF(INDEX(tblRules[Rule Status],MATCH([@[Record Type]],tblRules[Record Type],0))="Active","Rule Active","Rule Inactive"),"Rule Not Found")))</f>
        <v/>
      </c>
      <c r="S182"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82"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82" s="40">
        <f>IF([@[Record ID]]="","",IF([@[Data Quality Alert]]&lt;&gt;"OK","",IF(OR([@[Disposition Status]]="Destroyed",[@[Disposition Status]]="Transferred to Archive"),"",IF([@[Hold Status]]="Yes",[@[Hold Review Date]],[@[Retention End Date]]))))</f>
        <v/>
      </c>
      <c r="V182" s="27" t="n"/>
    </row>
    <row r="183" ht="34" customHeight="1">
      <c r="A183" s="27" t="n"/>
      <c r="B183" s="27" t="n"/>
      <c r="C183" s="27" t="n"/>
      <c r="D183" s="27" t="n"/>
      <c r="E183" s="27" t="n"/>
      <c r="F183" s="27" t="n"/>
      <c r="G183" s="27" t="n"/>
      <c r="H183" s="39" t="n"/>
      <c r="I183" s="39" t="n"/>
      <c r="J183" s="39" t="n"/>
      <c r="K183" s="29">
        <f>IF([@[Record ID]]="","",IFERROR(INDEX(tblRules[Retention Months],MATCH([@[Record Type]],tblRules[Record Type],0)),""))</f>
        <v/>
      </c>
      <c r="L183" s="40">
        <f>IF([@[Record ID]]="","",IF(OR([@[Trigger Date]]="",[@[Retention Months]]=""),"",EOMONTH(EDATE([@[Trigger Date]],[@[Retention Months]]),0)))</f>
        <v/>
      </c>
      <c r="M183" s="27" t="n"/>
      <c r="N183" s="39" t="n"/>
      <c r="O183" s="27" t="n"/>
      <c r="P183" s="39" t="n"/>
      <c r="Q183" s="27" t="n"/>
      <c r="R183" s="31">
        <f>IF([@[Record ID]]="","",IF([@[Record Type]]="","Record Type Missing",IFERROR(IF(INDEX(tblRules[Rule Status],MATCH([@[Record Type]],tblRules[Record Type],0))="Active","Rule Active","Rule Inactive"),"Rule Not Found")))</f>
        <v/>
      </c>
      <c r="S183"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83"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83" s="40">
        <f>IF([@[Record ID]]="","",IF([@[Data Quality Alert]]&lt;&gt;"OK","",IF(OR([@[Disposition Status]]="Destroyed",[@[Disposition Status]]="Transferred to Archive"),"",IF([@[Hold Status]]="Yes",[@[Hold Review Date]],[@[Retention End Date]]))))</f>
        <v/>
      </c>
      <c r="V183" s="27" t="n"/>
    </row>
    <row r="184" ht="34" customHeight="1">
      <c r="A184" s="27" t="n"/>
      <c r="B184" s="27" t="n"/>
      <c r="C184" s="27" t="n"/>
      <c r="D184" s="27" t="n"/>
      <c r="E184" s="27" t="n"/>
      <c r="F184" s="27" t="n"/>
      <c r="G184" s="27" t="n"/>
      <c r="H184" s="39" t="n"/>
      <c r="I184" s="39" t="n"/>
      <c r="J184" s="39" t="n"/>
      <c r="K184" s="29">
        <f>IF([@[Record ID]]="","",IFERROR(INDEX(tblRules[Retention Months],MATCH([@[Record Type]],tblRules[Record Type],0)),""))</f>
        <v/>
      </c>
      <c r="L184" s="40">
        <f>IF([@[Record ID]]="","",IF(OR([@[Trigger Date]]="",[@[Retention Months]]=""),"",EOMONTH(EDATE([@[Trigger Date]],[@[Retention Months]]),0)))</f>
        <v/>
      </c>
      <c r="M184" s="27" t="n"/>
      <c r="N184" s="39" t="n"/>
      <c r="O184" s="27" t="n"/>
      <c r="P184" s="39" t="n"/>
      <c r="Q184" s="27" t="n"/>
      <c r="R184" s="31">
        <f>IF([@[Record ID]]="","",IF([@[Record Type]]="","Record Type Missing",IFERROR(IF(INDEX(tblRules[Rule Status],MATCH([@[Record Type]],tblRules[Record Type],0))="Active","Rule Active","Rule Inactive"),"Rule Not Found")))</f>
        <v/>
      </c>
      <c r="S184"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84"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84" s="40">
        <f>IF([@[Record ID]]="","",IF([@[Data Quality Alert]]&lt;&gt;"OK","",IF(OR([@[Disposition Status]]="Destroyed",[@[Disposition Status]]="Transferred to Archive"),"",IF([@[Hold Status]]="Yes",[@[Hold Review Date]],[@[Retention End Date]]))))</f>
        <v/>
      </c>
      <c r="V184" s="27" t="n"/>
    </row>
    <row r="185" ht="34" customHeight="1">
      <c r="A185" s="27" t="n"/>
      <c r="B185" s="27" t="n"/>
      <c r="C185" s="27" t="n"/>
      <c r="D185" s="27" t="n"/>
      <c r="E185" s="27" t="n"/>
      <c r="F185" s="27" t="n"/>
      <c r="G185" s="27" t="n"/>
      <c r="H185" s="39" t="n"/>
      <c r="I185" s="39" t="n"/>
      <c r="J185" s="39" t="n"/>
      <c r="K185" s="29">
        <f>IF([@[Record ID]]="","",IFERROR(INDEX(tblRules[Retention Months],MATCH([@[Record Type]],tblRules[Record Type],0)),""))</f>
        <v/>
      </c>
      <c r="L185" s="40">
        <f>IF([@[Record ID]]="","",IF(OR([@[Trigger Date]]="",[@[Retention Months]]=""),"",EOMONTH(EDATE([@[Trigger Date]],[@[Retention Months]]),0)))</f>
        <v/>
      </c>
      <c r="M185" s="27" t="n"/>
      <c r="N185" s="39" t="n"/>
      <c r="O185" s="27" t="n"/>
      <c r="P185" s="39" t="n"/>
      <c r="Q185" s="27" t="n"/>
      <c r="R185" s="31">
        <f>IF([@[Record ID]]="","",IF([@[Record Type]]="","Record Type Missing",IFERROR(IF(INDEX(tblRules[Rule Status],MATCH([@[Record Type]],tblRules[Record Type],0))="Active","Rule Active","Rule Inactive"),"Rule Not Found")))</f>
        <v/>
      </c>
      <c r="S185"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85"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85" s="40">
        <f>IF([@[Record ID]]="","",IF([@[Data Quality Alert]]&lt;&gt;"OK","",IF(OR([@[Disposition Status]]="Destroyed",[@[Disposition Status]]="Transferred to Archive"),"",IF([@[Hold Status]]="Yes",[@[Hold Review Date]],[@[Retention End Date]]))))</f>
        <v/>
      </c>
      <c r="V185" s="27" t="n"/>
    </row>
    <row r="186" ht="34" customHeight="1">
      <c r="A186" s="27" t="n"/>
      <c r="B186" s="27" t="n"/>
      <c r="C186" s="27" t="n"/>
      <c r="D186" s="27" t="n"/>
      <c r="E186" s="27" t="n"/>
      <c r="F186" s="27" t="n"/>
      <c r="G186" s="27" t="n"/>
      <c r="H186" s="39" t="n"/>
      <c r="I186" s="39" t="n"/>
      <c r="J186" s="39" t="n"/>
      <c r="K186" s="29">
        <f>IF([@[Record ID]]="","",IFERROR(INDEX(tblRules[Retention Months],MATCH([@[Record Type]],tblRules[Record Type],0)),""))</f>
        <v/>
      </c>
      <c r="L186" s="40">
        <f>IF([@[Record ID]]="","",IF(OR([@[Trigger Date]]="",[@[Retention Months]]=""),"",EOMONTH(EDATE([@[Trigger Date]],[@[Retention Months]]),0)))</f>
        <v/>
      </c>
      <c r="M186" s="27" t="n"/>
      <c r="N186" s="39" t="n"/>
      <c r="O186" s="27" t="n"/>
      <c r="P186" s="39" t="n"/>
      <c r="Q186" s="27" t="n"/>
      <c r="R186" s="31">
        <f>IF([@[Record ID]]="","",IF([@[Record Type]]="","Record Type Missing",IFERROR(IF(INDEX(tblRules[Rule Status],MATCH([@[Record Type]],tblRules[Record Type],0))="Active","Rule Active","Rule Inactive"),"Rule Not Found")))</f>
        <v/>
      </c>
      <c r="S186"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86"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86" s="40">
        <f>IF([@[Record ID]]="","",IF([@[Data Quality Alert]]&lt;&gt;"OK","",IF(OR([@[Disposition Status]]="Destroyed",[@[Disposition Status]]="Transferred to Archive"),"",IF([@[Hold Status]]="Yes",[@[Hold Review Date]],[@[Retention End Date]]))))</f>
        <v/>
      </c>
      <c r="V186" s="27" t="n"/>
    </row>
    <row r="187" ht="34" customHeight="1">
      <c r="A187" s="27" t="n"/>
      <c r="B187" s="27" t="n"/>
      <c r="C187" s="27" t="n"/>
      <c r="D187" s="27" t="n"/>
      <c r="E187" s="27" t="n"/>
      <c r="F187" s="27" t="n"/>
      <c r="G187" s="27" t="n"/>
      <c r="H187" s="39" t="n"/>
      <c r="I187" s="39" t="n"/>
      <c r="J187" s="39" t="n"/>
      <c r="K187" s="29">
        <f>IF([@[Record ID]]="","",IFERROR(INDEX(tblRules[Retention Months],MATCH([@[Record Type]],tblRules[Record Type],0)),""))</f>
        <v/>
      </c>
      <c r="L187" s="40">
        <f>IF([@[Record ID]]="","",IF(OR([@[Trigger Date]]="",[@[Retention Months]]=""),"",EOMONTH(EDATE([@[Trigger Date]],[@[Retention Months]]),0)))</f>
        <v/>
      </c>
      <c r="M187" s="27" t="n"/>
      <c r="N187" s="39" t="n"/>
      <c r="O187" s="27" t="n"/>
      <c r="P187" s="39" t="n"/>
      <c r="Q187" s="27" t="n"/>
      <c r="R187" s="31">
        <f>IF([@[Record ID]]="","",IF([@[Record Type]]="","Record Type Missing",IFERROR(IF(INDEX(tblRules[Rule Status],MATCH([@[Record Type]],tblRules[Record Type],0))="Active","Rule Active","Rule Inactive"),"Rule Not Found")))</f>
        <v/>
      </c>
      <c r="S187"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87"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87" s="40">
        <f>IF([@[Record ID]]="","",IF([@[Data Quality Alert]]&lt;&gt;"OK","",IF(OR([@[Disposition Status]]="Destroyed",[@[Disposition Status]]="Transferred to Archive"),"",IF([@[Hold Status]]="Yes",[@[Hold Review Date]],[@[Retention End Date]]))))</f>
        <v/>
      </c>
      <c r="V187" s="27" t="n"/>
    </row>
    <row r="188" ht="34" customHeight="1">
      <c r="A188" s="27" t="n"/>
      <c r="B188" s="27" t="n"/>
      <c r="C188" s="27" t="n"/>
      <c r="D188" s="27" t="n"/>
      <c r="E188" s="27" t="n"/>
      <c r="F188" s="27" t="n"/>
      <c r="G188" s="27" t="n"/>
      <c r="H188" s="39" t="n"/>
      <c r="I188" s="39" t="n"/>
      <c r="J188" s="39" t="n"/>
      <c r="K188" s="29">
        <f>IF([@[Record ID]]="","",IFERROR(INDEX(tblRules[Retention Months],MATCH([@[Record Type]],tblRules[Record Type],0)),""))</f>
        <v/>
      </c>
      <c r="L188" s="40">
        <f>IF([@[Record ID]]="","",IF(OR([@[Trigger Date]]="",[@[Retention Months]]=""),"",EOMONTH(EDATE([@[Trigger Date]],[@[Retention Months]]),0)))</f>
        <v/>
      </c>
      <c r="M188" s="27" t="n"/>
      <c r="N188" s="39" t="n"/>
      <c r="O188" s="27" t="n"/>
      <c r="P188" s="39" t="n"/>
      <c r="Q188" s="27" t="n"/>
      <c r="R188" s="31">
        <f>IF([@[Record ID]]="","",IF([@[Record Type]]="","Record Type Missing",IFERROR(IF(INDEX(tblRules[Rule Status],MATCH([@[Record Type]],tblRules[Record Type],0))="Active","Rule Active","Rule Inactive"),"Rule Not Found")))</f>
        <v/>
      </c>
      <c r="S188"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88"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88" s="40">
        <f>IF([@[Record ID]]="","",IF([@[Data Quality Alert]]&lt;&gt;"OK","",IF(OR([@[Disposition Status]]="Destroyed",[@[Disposition Status]]="Transferred to Archive"),"",IF([@[Hold Status]]="Yes",[@[Hold Review Date]],[@[Retention End Date]]))))</f>
        <v/>
      </c>
      <c r="V188" s="27" t="n"/>
    </row>
    <row r="189" ht="34" customHeight="1">
      <c r="A189" s="27" t="n"/>
      <c r="B189" s="27" t="n"/>
      <c r="C189" s="27" t="n"/>
      <c r="D189" s="27" t="n"/>
      <c r="E189" s="27" t="n"/>
      <c r="F189" s="27" t="n"/>
      <c r="G189" s="27" t="n"/>
      <c r="H189" s="39" t="n"/>
      <c r="I189" s="39" t="n"/>
      <c r="J189" s="39" t="n"/>
      <c r="K189" s="29">
        <f>IF([@[Record ID]]="","",IFERROR(INDEX(tblRules[Retention Months],MATCH([@[Record Type]],tblRules[Record Type],0)),""))</f>
        <v/>
      </c>
      <c r="L189" s="40">
        <f>IF([@[Record ID]]="","",IF(OR([@[Trigger Date]]="",[@[Retention Months]]=""),"",EOMONTH(EDATE([@[Trigger Date]],[@[Retention Months]]),0)))</f>
        <v/>
      </c>
      <c r="M189" s="27" t="n"/>
      <c r="N189" s="39" t="n"/>
      <c r="O189" s="27" t="n"/>
      <c r="P189" s="39" t="n"/>
      <c r="Q189" s="27" t="n"/>
      <c r="R189" s="31">
        <f>IF([@[Record ID]]="","",IF([@[Record Type]]="","Record Type Missing",IFERROR(IF(INDEX(tblRules[Rule Status],MATCH([@[Record Type]],tblRules[Record Type],0))="Active","Rule Active","Rule Inactive"),"Rule Not Found")))</f>
        <v/>
      </c>
      <c r="S189"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89"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89" s="40">
        <f>IF([@[Record ID]]="","",IF([@[Data Quality Alert]]&lt;&gt;"OK","",IF(OR([@[Disposition Status]]="Destroyed",[@[Disposition Status]]="Transferred to Archive"),"",IF([@[Hold Status]]="Yes",[@[Hold Review Date]],[@[Retention End Date]]))))</f>
        <v/>
      </c>
      <c r="V189" s="27" t="n"/>
    </row>
    <row r="190" ht="34" customHeight="1">
      <c r="A190" s="27" t="n"/>
      <c r="B190" s="27" t="n"/>
      <c r="C190" s="27" t="n"/>
      <c r="D190" s="27" t="n"/>
      <c r="E190" s="27" t="n"/>
      <c r="F190" s="27" t="n"/>
      <c r="G190" s="27" t="n"/>
      <c r="H190" s="39" t="n"/>
      <c r="I190" s="39" t="n"/>
      <c r="J190" s="39" t="n"/>
      <c r="K190" s="29">
        <f>IF([@[Record ID]]="","",IFERROR(INDEX(tblRules[Retention Months],MATCH([@[Record Type]],tblRules[Record Type],0)),""))</f>
        <v/>
      </c>
      <c r="L190" s="40">
        <f>IF([@[Record ID]]="","",IF(OR([@[Trigger Date]]="",[@[Retention Months]]=""),"",EOMONTH(EDATE([@[Trigger Date]],[@[Retention Months]]),0)))</f>
        <v/>
      </c>
      <c r="M190" s="27" t="n"/>
      <c r="N190" s="39" t="n"/>
      <c r="O190" s="27" t="n"/>
      <c r="P190" s="39" t="n"/>
      <c r="Q190" s="27" t="n"/>
      <c r="R190" s="31">
        <f>IF([@[Record ID]]="","",IF([@[Record Type]]="","Record Type Missing",IFERROR(IF(INDEX(tblRules[Rule Status],MATCH([@[Record Type]],tblRules[Record Type],0))="Active","Rule Active","Rule Inactive"),"Rule Not Found")))</f>
        <v/>
      </c>
      <c r="S190"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90"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90" s="40">
        <f>IF([@[Record ID]]="","",IF([@[Data Quality Alert]]&lt;&gt;"OK","",IF(OR([@[Disposition Status]]="Destroyed",[@[Disposition Status]]="Transferred to Archive"),"",IF([@[Hold Status]]="Yes",[@[Hold Review Date]],[@[Retention End Date]]))))</f>
        <v/>
      </c>
      <c r="V190" s="27" t="n"/>
    </row>
    <row r="191" ht="34" customHeight="1">
      <c r="A191" s="27" t="n"/>
      <c r="B191" s="27" t="n"/>
      <c r="C191" s="27" t="n"/>
      <c r="D191" s="27" t="n"/>
      <c r="E191" s="27" t="n"/>
      <c r="F191" s="27" t="n"/>
      <c r="G191" s="27" t="n"/>
      <c r="H191" s="39" t="n"/>
      <c r="I191" s="39" t="n"/>
      <c r="J191" s="39" t="n"/>
      <c r="K191" s="29">
        <f>IF([@[Record ID]]="","",IFERROR(INDEX(tblRules[Retention Months],MATCH([@[Record Type]],tblRules[Record Type],0)),""))</f>
        <v/>
      </c>
      <c r="L191" s="40">
        <f>IF([@[Record ID]]="","",IF(OR([@[Trigger Date]]="",[@[Retention Months]]=""),"",EOMONTH(EDATE([@[Trigger Date]],[@[Retention Months]]),0)))</f>
        <v/>
      </c>
      <c r="M191" s="27" t="n"/>
      <c r="N191" s="39" t="n"/>
      <c r="O191" s="27" t="n"/>
      <c r="P191" s="39" t="n"/>
      <c r="Q191" s="27" t="n"/>
      <c r="R191" s="31">
        <f>IF([@[Record ID]]="","",IF([@[Record Type]]="","Record Type Missing",IFERROR(IF(INDEX(tblRules[Rule Status],MATCH([@[Record Type]],tblRules[Record Type],0))="Active","Rule Active","Rule Inactive"),"Rule Not Found")))</f>
        <v/>
      </c>
      <c r="S191"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91"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91" s="40">
        <f>IF([@[Record ID]]="","",IF([@[Data Quality Alert]]&lt;&gt;"OK","",IF(OR([@[Disposition Status]]="Destroyed",[@[Disposition Status]]="Transferred to Archive"),"",IF([@[Hold Status]]="Yes",[@[Hold Review Date]],[@[Retention End Date]]))))</f>
        <v/>
      </c>
      <c r="V191" s="27" t="n"/>
    </row>
    <row r="192" ht="34" customHeight="1">
      <c r="A192" s="27" t="n"/>
      <c r="B192" s="27" t="n"/>
      <c r="C192" s="27" t="n"/>
      <c r="D192" s="27" t="n"/>
      <c r="E192" s="27" t="n"/>
      <c r="F192" s="27" t="n"/>
      <c r="G192" s="27" t="n"/>
      <c r="H192" s="39" t="n"/>
      <c r="I192" s="39" t="n"/>
      <c r="J192" s="39" t="n"/>
      <c r="K192" s="29">
        <f>IF([@[Record ID]]="","",IFERROR(INDEX(tblRules[Retention Months],MATCH([@[Record Type]],tblRules[Record Type],0)),""))</f>
        <v/>
      </c>
      <c r="L192" s="40">
        <f>IF([@[Record ID]]="","",IF(OR([@[Trigger Date]]="",[@[Retention Months]]=""),"",EOMONTH(EDATE([@[Trigger Date]],[@[Retention Months]]),0)))</f>
        <v/>
      </c>
      <c r="M192" s="27" t="n"/>
      <c r="N192" s="39" t="n"/>
      <c r="O192" s="27" t="n"/>
      <c r="P192" s="39" t="n"/>
      <c r="Q192" s="27" t="n"/>
      <c r="R192" s="31">
        <f>IF([@[Record ID]]="","",IF([@[Record Type]]="","Record Type Missing",IFERROR(IF(INDEX(tblRules[Rule Status],MATCH([@[Record Type]],tblRules[Record Type],0))="Active","Rule Active","Rule Inactive"),"Rule Not Found")))</f>
        <v/>
      </c>
      <c r="S192"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92"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92" s="40">
        <f>IF([@[Record ID]]="","",IF([@[Data Quality Alert]]&lt;&gt;"OK","",IF(OR([@[Disposition Status]]="Destroyed",[@[Disposition Status]]="Transferred to Archive"),"",IF([@[Hold Status]]="Yes",[@[Hold Review Date]],[@[Retention End Date]]))))</f>
        <v/>
      </c>
      <c r="V192" s="27" t="n"/>
    </row>
    <row r="193" ht="34" customHeight="1">
      <c r="A193" s="27" t="n"/>
      <c r="B193" s="27" t="n"/>
      <c r="C193" s="27" t="n"/>
      <c r="D193" s="27" t="n"/>
      <c r="E193" s="27" t="n"/>
      <c r="F193" s="27" t="n"/>
      <c r="G193" s="27" t="n"/>
      <c r="H193" s="39" t="n"/>
      <c r="I193" s="39" t="n"/>
      <c r="J193" s="39" t="n"/>
      <c r="K193" s="29">
        <f>IF([@[Record ID]]="","",IFERROR(INDEX(tblRules[Retention Months],MATCH([@[Record Type]],tblRules[Record Type],0)),""))</f>
        <v/>
      </c>
      <c r="L193" s="40">
        <f>IF([@[Record ID]]="","",IF(OR([@[Trigger Date]]="",[@[Retention Months]]=""),"",EOMONTH(EDATE([@[Trigger Date]],[@[Retention Months]]),0)))</f>
        <v/>
      </c>
      <c r="M193" s="27" t="n"/>
      <c r="N193" s="39" t="n"/>
      <c r="O193" s="27" t="n"/>
      <c r="P193" s="39" t="n"/>
      <c r="Q193" s="27" t="n"/>
      <c r="R193" s="31">
        <f>IF([@[Record ID]]="","",IF([@[Record Type]]="","Record Type Missing",IFERROR(IF(INDEX(tblRules[Rule Status],MATCH([@[Record Type]],tblRules[Record Type],0))="Active","Rule Active","Rule Inactive"),"Rule Not Found")))</f>
        <v/>
      </c>
      <c r="S193"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93"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93" s="40">
        <f>IF([@[Record ID]]="","",IF([@[Data Quality Alert]]&lt;&gt;"OK","",IF(OR([@[Disposition Status]]="Destroyed",[@[Disposition Status]]="Transferred to Archive"),"",IF([@[Hold Status]]="Yes",[@[Hold Review Date]],[@[Retention End Date]]))))</f>
        <v/>
      </c>
      <c r="V193" s="27" t="n"/>
    </row>
    <row r="194" ht="34" customHeight="1">
      <c r="A194" s="27" t="n"/>
      <c r="B194" s="27" t="n"/>
      <c r="C194" s="27" t="n"/>
      <c r="D194" s="27" t="n"/>
      <c r="E194" s="27" t="n"/>
      <c r="F194" s="27" t="n"/>
      <c r="G194" s="27" t="n"/>
      <c r="H194" s="39" t="n"/>
      <c r="I194" s="39" t="n"/>
      <c r="J194" s="39" t="n"/>
      <c r="K194" s="29">
        <f>IF([@[Record ID]]="","",IFERROR(INDEX(tblRules[Retention Months],MATCH([@[Record Type]],tblRules[Record Type],0)),""))</f>
        <v/>
      </c>
      <c r="L194" s="40">
        <f>IF([@[Record ID]]="","",IF(OR([@[Trigger Date]]="",[@[Retention Months]]=""),"",EOMONTH(EDATE([@[Trigger Date]],[@[Retention Months]]),0)))</f>
        <v/>
      </c>
      <c r="M194" s="27" t="n"/>
      <c r="N194" s="39" t="n"/>
      <c r="O194" s="27" t="n"/>
      <c r="P194" s="39" t="n"/>
      <c r="Q194" s="27" t="n"/>
      <c r="R194" s="31">
        <f>IF([@[Record ID]]="","",IF([@[Record Type]]="","Record Type Missing",IFERROR(IF(INDEX(tblRules[Rule Status],MATCH([@[Record Type]],tblRules[Record Type],0))="Active","Rule Active","Rule Inactive"),"Rule Not Found")))</f>
        <v/>
      </c>
      <c r="S194"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94"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94" s="40">
        <f>IF([@[Record ID]]="","",IF([@[Data Quality Alert]]&lt;&gt;"OK","",IF(OR([@[Disposition Status]]="Destroyed",[@[Disposition Status]]="Transferred to Archive"),"",IF([@[Hold Status]]="Yes",[@[Hold Review Date]],[@[Retention End Date]]))))</f>
        <v/>
      </c>
      <c r="V194" s="27" t="n"/>
    </row>
    <row r="195" ht="34" customHeight="1">
      <c r="A195" s="27" t="n"/>
      <c r="B195" s="27" t="n"/>
      <c r="C195" s="27" t="n"/>
      <c r="D195" s="27" t="n"/>
      <c r="E195" s="27" t="n"/>
      <c r="F195" s="27" t="n"/>
      <c r="G195" s="27" t="n"/>
      <c r="H195" s="39" t="n"/>
      <c r="I195" s="39" t="n"/>
      <c r="J195" s="39" t="n"/>
      <c r="K195" s="29">
        <f>IF([@[Record ID]]="","",IFERROR(INDEX(tblRules[Retention Months],MATCH([@[Record Type]],tblRules[Record Type],0)),""))</f>
        <v/>
      </c>
      <c r="L195" s="40">
        <f>IF([@[Record ID]]="","",IF(OR([@[Trigger Date]]="",[@[Retention Months]]=""),"",EOMONTH(EDATE([@[Trigger Date]],[@[Retention Months]]),0)))</f>
        <v/>
      </c>
      <c r="M195" s="27" t="n"/>
      <c r="N195" s="39" t="n"/>
      <c r="O195" s="27" t="n"/>
      <c r="P195" s="39" t="n"/>
      <c r="Q195" s="27" t="n"/>
      <c r="R195" s="31">
        <f>IF([@[Record ID]]="","",IF([@[Record Type]]="","Record Type Missing",IFERROR(IF(INDEX(tblRules[Rule Status],MATCH([@[Record Type]],tblRules[Record Type],0))="Active","Rule Active","Rule Inactive"),"Rule Not Found")))</f>
        <v/>
      </c>
      <c r="S195"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95"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95" s="40">
        <f>IF([@[Record ID]]="","",IF([@[Data Quality Alert]]&lt;&gt;"OK","",IF(OR([@[Disposition Status]]="Destroyed",[@[Disposition Status]]="Transferred to Archive"),"",IF([@[Hold Status]]="Yes",[@[Hold Review Date]],[@[Retention End Date]]))))</f>
        <v/>
      </c>
      <c r="V195" s="27" t="n"/>
    </row>
    <row r="196" ht="34" customHeight="1">
      <c r="A196" s="27" t="n"/>
      <c r="B196" s="27" t="n"/>
      <c r="C196" s="27" t="n"/>
      <c r="D196" s="27" t="n"/>
      <c r="E196" s="27" t="n"/>
      <c r="F196" s="27" t="n"/>
      <c r="G196" s="27" t="n"/>
      <c r="H196" s="39" t="n"/>
      <c r="I196" s="39" t="n"/>
      <c r="J196" s="39" t="n"/>
      <c r="K196" s="29">
        <f>IF([@[Record ID]]="","",IFERROR(INDEX(tblRules[Retention Months],MATCH([@[Record Type]],tblRules[Record Type],0)),""))</f>
        <v/>
      </c>
      <c r="L196" s="40">
        <f>IF([@[Record ID]]="","",IF(OR([@[Trigger Date]]="",[@[Retention Months]]=""),"",EOMONTH(EDATE([@[Trigger Date]],[@[Retention Months]]),0)))</f>
        <v/>
      </c>
      <c r="M196" s="27" t="n"/>
      <c r="N196" s="39" t="n"/>
      <c r="O196" s="27" t="n"/>
      <c r="P196" s="39" t="n"/>
      <c r="Q196" s="27" t="n"/>
      <c r="R196" s="31">
        <f>IF([@[Record ID]]="","",IF([@[Record Type]]="","Record Type Missing",IFERROR(IF(INDEX(tblRules[Rule Status],MATCH([@[Record Type]],tblRules[Record Type],0))="Active","Rule Active","Rule Inactive"),"Rule Not Found")))</f>
        <v/>
      </c>
      <c r="S196"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96"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96" s="40">
        <f>IF([@[Record ID]]="","",IF([@[Data Quality Alert]]&lt;&gt;"OK","",IF(OR([@[Disposition Status]]="Destroyed",[@[Disposition Status]]="Transferred to Archive"),"",IF([@[Hold Status]]="Yes",[@[Hold Review Date]],[@[Retention End Date]]))))</f>
        <v/>
      </c>
      <c r="V196" s="27" t="n"/>
    </row>
    <row r="197" ht="34" customHeight="1">
      <c r="A197" s="27" t="n"/>
      <c r="B197" s="27" t="n"/>
      <c r="C197" s="27" t="n"/>
      <c r="D197" s="27" t="n"/>
      <c r="E197" s="27" t="n"/>
      <c r="F197" s="27" t="n"/>
      <c r="G197" s="27" t="n"/>
      <c r="H197" s="39" t="n"/>
      <c r="I197" s="39" t="n"/>
      <c r="J197" s="39" t="n"/>
      <c r="K197" s="29">
        <f>IF([@[Record ID]]="","",IFERROR(INDEX(tblRules[Retention Months],MATCH([@[Record Type]],tblRules[Record Type],0)),""))</f>
        <v/>
      </c>
      <c r="L197" s="40">
        <f>IF([@[Record ID]]="","",IF(OR([@[Trigger Date]]="",[@[Retention Months]]=""),"",EOMONTH(EDATE([@[Trigger Date]],[@[Retention Months]]),0)))</f>
        <v/>
      </c>
      <c r="M197" s="27" t="n"/>
      <c r="N197" s="39" t="n"/>
      <c r="O197" s="27" t="n"/>
      <c r="P197" s="39" t="n"/>
      <c r="Q197" s="27" t="n"/>
      <c r="R197" s="31">
        <f>IF([@[Record ID]]="","",IF([@[Record Type]]="","Record Type Missing",IFERROR(IF(INDEX(tblRules[Rule Status],MATCH([@[Record Type]],tblRules[Record Type],0))="Active","Rule Active","Rule Inactive"),"Rule Not Found")))</f>
        <v/>
      </c>
      <c r="S197"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97"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97" s="40">
        <f>IF([@[Record ID]]="","",IF([@[Data Quality Alert]]&lt;&gt;"OK","",IF(OR([@[Disposition Status]]="Destroyed",[@[Disposition Status]]="Transferred to Archive"),"",IF([@[Hold Status]]="Yes",[@[Hold Review Date]],[@[Retention End Date]]))))</f>
        <v/>
      </c>
      <c r="V197" s="27" t="n"/>
    </row>
    <row r="198" ht="34" customHeight="1">
      <c r="A198" s="27" t="n"/>
      <c r="B198" s="27" t="n"/>
      <c r="C198" s="27" t="n"/>
      <c r="D198" s="27" t="n"/>
      <c r="E198" s="27" t="n"/>
      <c r="F198" s="27" t="n"/>
      <c r="G198" s="27" t="n"/>
      <c r="H198" s="39" t="n"/>
      <c r="I198" s="39" t="n"/>
      <c r="J198" s="39" t="n"/>
      <c r="K198" s="29">
        <f>IF([@[Record ID]]="","",IFERROR(INDEX(tblRules[Retention Months],MATCH([@[Record Type]],tblRules[Record Type],0)),""))</f>
        <v/>
      </c>
      <c r="L198" s="40">
        <f>IF([@[Record ID]]="","",IF(OR([@[Trigger Date]]="",[@[Retention Months]]=""),"",EOMONTH(EDATE([@[Trigger Date]],[@[Retention Months]]),0)))</f>
        <v/>
      </c>
      <c r="M198" s="27" t="n"/>
      <c r="N198" s="39" t="n"/>
      <c r="O198" s="27" t="n"/>
      <c r="P198" s="39" t="n"/>
      <c r="Q198" s="27" t="n"/>
      <c r="R198" s="31">
        <f>IF([@[Record ID]]="","",IF([@[Record Type]]="","Record Type Missing",IFERROR(IF(INDEX(tblRules[Rule Status],MATCH([@[Record Type]],tblRules[Record Type],0))="Active","Rule Active","Rule Inactive"),"Rule Not Found")))</f>
        <v/>
      </c>
      <c r="S198"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98"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98" s="40">
        <f>IF([@[Record ID]]="","",IF([@[Data Quality Alert]]&lt;&gt;"OK","",IF(OR([@[Disposition Status]]="Destroyed",[@[Disposition Status]]="Transferred to Archive"),"",IF([@[Hold Status]]="Yes",[@[Hold Review Date]],[@[Retention End Date]]))))</f>
        <v/>
      </c>
      <c r="V198" s="27" t="n"/>
    </row>
    <row r="199" ht="34" customHeight="1">
      <c r="A199" s="27" t="n"/>
      <c r="B199" s="27" t="n"/>
      <c r="C199" s="27" t="n"/>
      <c r="D199" s="27" t="n"/>
      <c r="E199" s="27" t="n"/>
      <c r="F199" s="27" t="n"/>
      <c r="G199" s="27" t="n"/>
      <c r="H199" s="39" t="n"/>
      <c r="I199" s="39" t="n"/>
      <c r="J199" s="39" t="n"/>
      <c r="K199" s="29">
        <f>IF([@[Record ID]]="","",IFERROR(INDEX(tblRules[Retention Months],MATCH([@[Record Type]],tblRules[Record Type],0)),""))</f>
        <v/>
      </c>
      <c r="L199" s="40">
        <f>IF([@[Record ID]]="","",IF(OR([@[Trigger Date]]="",[@[Retention Months]]=""),"",EOMONTH(EDATE([@[Trigger Date]],[@[Retention Months]]),0)))</f>
        <v/>
      </c>
      <c r="M199" s="27" t="n"/>
      <c r="N199" s="39" t="n"/>
      <c r="O199" s="27" t="n"/>
      <c r="P199" s="39" t="n"/>
      <c r="Q199" s="27" t="n"/>
      <c r="R199" s="31">
        <f>IF([@[Record ID]]="","",IF([@[Record Type]]="","Record Type Missing",IFERROR(IF(INDEX(tblRules[Rule Status],MATCH([@[Record Type]],tblRules[Record Type],0))="Active","Rule Active","Rule Inactive"),"Rule Not Found")))</f>
        <v/>
      </c>
      <c r="S199"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199"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199" s="40">
        <f>IF([@[Record ID]]="","",IF([@[Data Quality Alert]]&lt;&gt;"OK","",IF(OR([@[Disposition Status]]="Destroyed",[@[Disposition Status]]="Transferred to Archive"),"",IF([@[Hold Status]]="Yes",[@[Hold Review Date]],[@[Retention End Date]]))))</f>
        <v/>
      </c>
      <c r="V199" s="27" t="n"/>
    </row>
    <row r="200" ht="34" customHeight="1">
      <c r="A200" s="27" t="n"/>
      <c r="B200" s="27" t="n"/>
      <c r="C200" s="27" t="n"/>
      <c r="D200" s="27" t="n"/>
      <c r="E200" s="27" t="n"/>
      <c r="F200" s="27" t="n"/>
      <c r="G200" s="27" t="n"/>
      <c r="H200" s="39" t="n"/>
      <c r="I200" s="39" t="n"/>
      <c r="J200" s="39" t="n"/>
      <c r="K200" s="29">
        <f>IF([@[Record ID]]="","",IFERROR(INDEX(tblRules[Retention Months],MATCH([@[Record Type]],tblRules[Record Type],0)),""))</f>
        <v/>
      </c>
      <c r="L200" s="40">
        <f>IF([@[Record ID]]="","",IF(OR([@[Trigger Date]]="",[@[Retention Months]]=""),"",EOMONTH(EDATE([@[Trigger Date]],[@[Retention Months]]),0)))</f>
        <v/>
      </c>
      <c r="M200" s="27" t="n"/>
      <c r="N200" s="39" t="n"/>
      <c r="O200" s="27" t="n"/>
      <c r="P200" s="39" t="n"/>
      <c r="Q200" s="27" t="n"/>
      <c r="R200" s="31">
        <f>IF([@[Record ID]]="","",IF([@[Record Type]]="","Record Type Missing",IFERROR(IF(INDEX(tblRules[Rule Status],MATCH([@[Record Type]],tblRules[Record Type],0))="Active","Rule Active","Rule Inactive"),"Rule Not Found")))</f>
        <v/>
      </c>
      <c r="S200"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00"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00" s="40">
        <f>IF([@[Record ID]]="","",IF([@[Data Quality Alert]]&lt;&gt;"OK","",IF(OR([@[Disposition Status]]="Destroyed",[@[Disposition Status]]="Transferred to Archive"),"",IF([@[Hold Status]]="Yes",[@[Hold Review Date]],[@[Retention End Date]]))))</f>
        <v/>
      </c>
      <c r="V200" s="27" t="n"/>
    </row>
    <row r="201" ht="34" customHeight="1">
      <c r="A201" s="27" t="n"/>
      <c r="B201" s="27" t="n"/>
      <c r="C201" s="27" t="n"/>
      <c r="D201" s="27" t="n"/>
      <c r="E201" s="27" t="n"/>
      <c r="F201" s="27" t="n"/>
      <c r="G201" s="27" t="n"/>
      <c r="H201" s="39" t="n"/>
      <c r="I201" s="39" t="n"/>
      <c r="J201" s="39" t="n"/>
      <c r="K201" s="29">
        <f>IF([@[Record ID]]="","",IFERROR(INDEX(tblRules[Retention Months],MATCH([@[Record Type]],tblRules[Record Type],0)),""))</f>
        <v/>
      </c>
      <c r="L201" s="40">
        <f>IF([@[Record ID]]="","",IF(OR([@[Trigger Date]]="",[@[Retention Months]]=""),"",EOMONTH(EDATE([@[Trigger Date]],[@[Retention Months]]),0)))</f>
        <v/>
      </c>
      <c r="M201" s="27" t="n"/>
      <c r="N201" s="39" t="n"/>
      <c r="O201" s="27" t="n"/>
      <c r="P201" s="39" t="n"/>
      <c r="Q201" s="27" t="n"/>
      <c r="R201" s="31">
        <f>IF([@[Record ID]]="","",IF([@[Record Type]]="","Record Type Missing",IFERROR(IF(INDEX(tblRules[Rule Status],MATCH([@[Record Type]],tblRules[Record Type],0))="Active","Rule Active","Rule Inactive"),"Rule Not Found")))</f>
        <v/>
      </c>
      <c r="S201"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01"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01" s="40">
        <f>IF([@[Record ID]]="","",IF([@[Data Quality Alert]]&lt;&gt;"OK","",IF(OR([@[Disposition Status]]="Destroyed",[@[Disposition Status]]="Transferred to Archive"),"",IF([@[Hold Status]]="Yes",[@[Hold Review Date]],[@[Retention End Date]]))))</f>
        <v/>
      </c>
      <c r="V201" s="27" t="n"/>
    </row>
    <row r="202" ht="34" customHeight="1">
      <c r="A202" s="27" t="n"/>
      <c r="B202" s="27" t="n"/>
      <c r="C202" s="27" t="n"/>
      <c r="D202" s="27" t="n"/>
      <c r="E202" s="27" t="n"/>
      <c r="F202" s="27" t="n"/>
      <c r="G202" s="27" t="n"/>
      <c r="H202" s="39" t="n"/>
      <c r="I202" s="39" t="n"/>
      <c r="J202" s="39" t="n"/>
      <c r="K202" s="29">
        <f>IF([@[Record ID]]="","",IFERROR(INDEX(tblRules[Retention Months],MATCH([@[Record Type]],tblRules[Record Type],0)),""))</f>
        <v/>
      </c>
      <c r="L202" s="40">
        <f>IF([@[Record ID]]="","",IF(OR([@[Trigger Date]]="",[@[Retention Months]]=""),"",EOMONTH(EDATE([@[Trigger Date]],[@[Retention Months]]),0)))</f>
        <v/>
      </c>
      <c r="M202" s="27" t="n"/>
      <c r="N202" s="39" t="n"/>
      <c r="O202" s="27" t="n"/>
      <c r="P202" s="39" t="n"/>
      <c r="Q202" s="27" t="n"/>
      <c r="R202" s="31">
        <f>IF([@[Record ID]]="","",IF([@[Record Type]]="","Record Type Missing",IFERROR(IF(INDEX(tblRules[Rule Status],MATCH([@[Record Type]],tblRules[Record Type],0))="Active","Rule Active","Rule Inactive"),"Rule Not Found")))</f>
        <v/>
      </c>
      <c r="S202"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02"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02" s="40">
        <f>IF([@[Record ID]]="","",IF([@[Data Quality Alert]]&lt;&gt;"OK","",IF(OR([@[Disposition Status]]="Destroyed",[@[Disposition Status]]="Transferred to Archive"),"",IF([@[Hold Status]]="Yes",[@[Hold Review Date]],[@[Retention End Date]]))))</f>
        <v/>
      </c>
      <c r="V202" s="27" t="n"/>
    </row>
    <row r="203" ht="34" customHeight="1">
      <c r="A203" s="27" t="n"/>
      <c r="B203" s="27" t="n"/>
      <c r="C203" s="27" t="n"/>
      <c r="D203" s="27" t="n"/>
      <c r="E203" s="27" t="n"/>
      <c r="F203" s="27" t="n"/>
      <c r="G203" s="27" t="n"/>
      <c r="H203" s="39" t="n"/>
      <c r="I203" s="39" t="n"/>
      <c r="J203" s="39" t="n"/>
      <c r="K203" s="29">
        <f>IF([@[Record ID]]="","",IFERROR(INDEX(tblRules[Retention Months],MATCH([@[Record Type]],tblRules[Record Type],0)),""))</f>
        <v/>
      </c>
      <c r="L203" s="40">
        <f>IF([@[Record ID]]="","",IF(OR([@[Trigger Date]]="",[@[Retention Months]]=""),"",EOMONTH(EDATE([@[Trigger Date]],[@[Retention Months]]),0)))</f>
        <v/>
      </c>
      <c r="M203" s="27" t="n"/>
      <c r="N203" s="39" t="n"/>
      <c r="O203" s="27" t="n"/>
      <c r="P203" s="39" t="n"/>
      <c r="Q203" s="27" t="n"/>
      <c r="R203" s="31">
        <f>IF([@[Record ID]]="","",IF([@[Record Type]]="","Record Type Missing",IFERROR(IF(INDEX(tblRules[Rule Status],MATCH([@[Record Type]],tblRules[Record Type],0))="Active","Rule Active","Rule Inactive"),"Rule Not Found")))</f>
        <v/>
      </c>
      <c r="S203"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03"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03" s="40">
        <f>IF([@[Record ID]]="","",IF([@[Data Quality Alert]]&lt;&gt;"OK","",IF(OR([@[Disposition Status]]="Destroyed",[@[Disposition Status]]="Transferred to Archive"),"",IF([@[Hold Status]]="Yes",[@[Hold Review Date]],[@[Retention End Date]]))))</f>
        <v/>
      </c>
      <c r="V203" s="27" t="n"/>
    </row>
    <row r="204" ht="34" customHeight="1">
      <c r="A204" s="27" t="n"/>
      <c r="B204" s="27" t="n"/>
      <c r="C204" s="27" t="n"/>
      <c r="D204" s="27" t="n"/>
      <c r="E204" s="27" t="n"/>
      <c r="F204" s="27" t="n"/>
      <c r="G204" s="27" t="n"/>
      <c r="H204" s="39" t="n"/>
      <c r="I204" s="39" t="n"/>
      <c r="J204" s="39" t="n"/>
      <c r="K204" s="29">
        <f>IF([@[Record ID]]="","",IFERROR(INDEX(tblRules[Retention Months],MATCH([@[Record Type]],tblRules[Record Type],0)),""))</f>
        <v/>
      </c>
      <c r="L204" s="40">
        <f>IF([@[Record ID]]="","",IF(OR([@[Trigger Date]]="",[@[Retention Months]]=""),"",EOMONTH(EDATE([@[Trigger Date]],[@[Retention Months]]),0)))</f>
        <v/>
      </c>
      <c r="M204" s="27" t="n"/>
      <c r="N204" s="39" t="n"/>
      <c r="O204" s="27" t="n"/>
      <c r="P204" s="39" t="n"/>
      <c r="Q204" s="27" t="n"/>
      <c r="R204" s="31">
        <f>IF([@[Record ID]]="","",IF([@[Record Type]]="","Record Type Missing",IFERROR(IF(INDEX(tblRules[Rule Status],MATCH([@[Record Type]],tblRules[Record Type],0))="Active","Rule Active","Rule Inactive"),"Rule Not Found")))</f>
        <v/>
      </c>
      <c r="S204"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04"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04" s="40">
        <f>IF([@[Record ID]]="","",IF([@[Data Quality Alert]]&lt;&gt;"OK","",IF(OR([@[Disposition Status]]="Destroyed",[@[Disposition Status]]="Transferred to Archive"),"",IF([@[Hold Status]]="Yes",[@[Hold Review Date]],[@[Retention End Date]]))))</f>
        <v/>
      </c>
      <c r="V204" s="27" t="n"/>
    </row>
    <row r="205" ht="34" customHeight="1">
      <c r="A205" s="27" t="n"/>
      <c r="B205" s="27" t="n"/>
      <c r="C205" s="27" t="n"/>
      <c r="D205" s="27" t="n"/>
      <c r="E205" s="27" t="n"/>
      <c r="F205" s="27" t="n"/>
      <c r="G205" s="27" t="n"/>
      <c r="H205" s="39" t="n"/>
      <c r="I205" s="39" t="n"/>
      <c r="J205" s="39" t="n"/>
      <c r="K205" s="29">
        <f>IF([@[Record ID]]="","",IFERROR(INDEX(tblRules[Retention Months],MATCH([@[Record Type]],tblRules[Record Type],0)),""))</f>
        <v/>
      </c>
      <c r="L205" s="40">
        <f>IF([@[Record ID]]="","",IF(OR([@[Trigger Date]]="",[@[Retention Months]]=""),"",EOMONTH(EDATE([@[Trigger Date]],[@[Retention Months]]),0)))</f>
        <v/>
      </c>
      <c r="M205" s="27" t="n"/>
      <c r="N205" s="39" t="n"/>
      <c r="O205" s="27" t="n"/>
      <c r="P205" s="39" t="n"/>
      <c r="Q205" s="27" t="n"/>
      <c r="R205" s="31">
        <f>IF([@[Record ID]]="","",IF([@[Record Type]]="","Record Type Missing",IFERROR(IF(INDEX(tblRules[Rule Status],MATCH([@[Record Type]],tblRules[Record Type],0))="Active","Rule Active","Rule Inactive"),"Rule Not Found")))</f>
        <v/>
      </c>
      <c r="S205"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05"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05" s="40">
        <f>IF([@[Record ID]]="","",IF([@[Data Quality Alert]]&lt;&gt;"OK","",IF(OR([@[Disposition Status]]="Destroyed",[@[Disposition Status]]="Transferred to Archive"),"",IF([@[Hold Status]]="Yes",[@[Hold Review Date]],[@[Retention End Date]]))))</f>
        <v/>
      </c>
      <c r="V205" s="27" t="n"/>
    </row>
    <row r="206" ht="34" customHeight="1">
      <c r="A206" s="27" t="n"/>
      <c r="B206" s="27" t="n"/>
      <c r="C206" s="27" t="n"/>
      <c r="D206" s="27" t="n"/>
      <c r="E206" s="27" t="n"/>
      <c r="F206" s="27" t="n"/>
      <c r="G206" s="27" t="n"/>
      <c r="H206" s="39" t="n"/>
      <c r="I206" s="39" t="n"/>
      <c r="J206" s="39" t="n"/>
      <c r="K206" s="29">
        <f>IF([@[Record ID]]="","",IFERROR(INDEX(tblRules[Retention Months],MATCH([@[Record Type]],tblRules[Record Type],0)),""))</f>
        <v/>
      </c>
      <c r="L206" s="40">
        <f>IF([@[Record ID]]="","",IF(OR([@[Trigger Date]]="",[@[Retention Months]]=""),"",EOMONTH(EDATE([@[Trigger Date]],[@[Retention Months]]),0)))</f>
        <v/>
      </c>
      <c r="M206" s="27" t="n"/>
      <c r="N206" s="39" t="n"/>
      <c r="O206" s="27" t="n"/>
      <c r="P206" s="39" t="n"/>
      <c r="Q206" s="27" t="n"/>
      <c r="R206" s="31">
        <f>IF([@[Record ID]]="","",IF([@[Record Type]]="","Record Type Missing",IFERROR(IF(INDEX(tblRules[Rule Status],MATCH([@[Record Type]],tblRules[Record Type],0))="Active","Rule Active","Rule Inactive"),"Rule Not Found")))</f>
        <v/>
      </c>
      <c r="S206"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06"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06" s="40">
        <f>IF([@[Record ID]]="","",IF([@[Data Quality Alert]]&lt;&gt;"OK","",IF(OR([@[Disposition Status]]="Destroyed",[@[Disposition Status]]="Transferred to Archive"),"",IF([@[Hold Status]]="Yes",[@[Hold Review Date]],[@[Retention End Date]]))))</f>
        <v/>
      </c>
      <c r="V206" s="27" t="n"/>
    </row>
    <row r="207" ht="34" customHeight="1">
      <c r="A207" s="27" t="n"/>
      <c r="B207" s="27" t="n"/>
      <c r="C207" s="27" t="n"/>
      <c r="D207" s="27" t="n"/>
      <c r="E207" s="27" t="n"/>
      <c r="F207" s="27" t="n"/>
      <c r="G207" s="27" t="n"/>
      <c r="H207" s="39" t="n"/>
      <c r="I207" s="39" t="n"/>
      <c r="J207" s="39" t="n"/>
      <c r="K207" s="29">
        <f>IF([@[Record ID]]="","",IFERROR(INDEX(tblRules[Retention Months],MATCH([@[Record Type]],tblRules[Record Type],0)),""))</f>
        <v/>
      </c>
      <c r="L207" s="40">
        <f>IF([@[Record ID]]="","",IF(OR([@[Trigger Date]]="",[@[Retention Months]]=""),"",EOMONTH(EDATE([@[Trigger Date]],[@[Retention Months]]),0)))</f>
        <v/>
      </c>
      <c r="M207" s="27" t="n"/>
      <c r="N207" s="39" t="n"/>
      <c r="O207" s="27" t="n"/>
      <c r="P207" s="39" t="n"/>
      <c r="Q207" s="27" t="n"/>
      <c r="R207" s="31">
        <f>IF([@[Record ID]]="","",IF([@[Record Type]]="","Record Type Missing",IFERROR(IF(INDEX(tblRules[Rule Status],MATCH([@[Record Type]],tblRules[Record Type],0))="Active","Rule Active","Rule Inactive"),"Rule Not Found")))</f>
        <v/>
      </c>
      <c r="S207"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07"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07" s="40">
        <f>IF([@[Record ID]]="","",IF([@[Data Quality Alert]]&lt;&gt;"OK","",IF(OR([@[Disposition Status]]="Destroyed",[@[Disposition Status]]="Transferred to Archive"),"",IF([@[Hold Status]]="Yes",[@[Hold Review Date]],[@[Retention End Date]]))))</f>
        <v/>
      </c>
      <c r="V207" s="27" t="n"/>
    </row>
    <row r="208" ht="34" customHeight="1">
      <c r="A208" s="27" t="n"/>
      <c r="B208" s="27" t="n"/>
      <c r="C208" s="27" t="n"/>
      <c r="D208" s="27" t="n"/>
      <c r="E208" s="27" t="n"/>
      <c r="F208" s="27" t="n"/>
      <c r="G208" s="27" t="n"/>
      <c r="H208" s="39" t="n"/>
      <c r="I208" s="39" t="n"/>
      <c r="J208" s="39" t="n"/>
      <c r="K208" s="29">
        <f>IF([@[Record ID]]="","",IFERROR(INDEX(tblRules[Retention Months],MATCH([@[Record Type]],tblRules[Record Type],0)),""))</f>
        <v/>
      </c>
      <c r="L208" s="40">
        <f>IF([@[Record ID]]="","",IF(OR([@[Trigger Date]]="",[@[Retention Months]]=""),"",EOMONTH(EDATE([@[Trigger Date]],[@[Retention Months]]),0)))</f>
        <v/>
      </c>
      <c r="M208" s="27" t="n"/>
      <c r="N208" s="39" t="n"/>
      <c r="O208" s="27" t="n"/>
      <c r="P208" s="39" t="n"/>
      <c r="Q208" s="27" t="n"/>
      <c r="R208" s="31">
        <f>IF([@[Record ID]]="","",IF([@[Record Type]]="","Record Type Missing",IFERROR(IF(INDEX(tblRules[Rule Status],MATCH([@[Record Type]],tblRules[Record Type],0))="Active","Rule Active","Rule Inactive"),"Rule Not Found")))</f>
        <v/>
      </c>
      <c r="S208"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08"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08" s="40">
        <f>IF([@[Record ID]]="","",IF([@[Data Quality Alert]]&lt;&gt;"OK","",IF(OR([@[Disposition Status]]="Destroyed",[@[Disposition Status]]="Transferred to Archive"),"",IF([@[Hold Status]]="Yes",[@[Hold Review Date]],[@[Retention End Date]]))))</f>
        <v/>
      </c>
      <c r="V208" s="27" t="n"/>
    </row>
    <row r="209" ht="34" customHeight="1">
      <c r="A209" s="27" t="n"/>
      <c r="B209" s="27" t="n"/>
      <c r="C209" s="27" t="n"/>
      <c r="D209" s="27" t="n"/>
      <c r="E209" s="27" t="n"/>
      <c r="F209" s="27" t="n"/>
      <c r="G209" s="27" t="n"/>
      <c r="H209" s="39" t="n"/>
      <c r="I209" s="39" t="n"/>
      <c r="J209" s="39" t="n"/>
      <c r="K209" s="29">
        <f>IF([@[Record ID]]="","",IFERROR(INDEX(tblRules[Retention Months],MATCH([@[Record Type]],tblRules[Record Type],0)),""))</f>
        <v/>
      </c>
      <c r="L209" s="40">
        <f>IF([@[Record ID]]="","",IF(OR([@[Trigger Date]]="",[@[Retention Months]]=""),"",EOMONTH(EDATE([@[Trigger Date]],[@[Retention Months]]),0)))</f>
        <v/>
      </c>
      <c r="M209" s="27" t="n"/>
      <c r="N209" s="39" t="n"/>
      <c r="O209" s="27" t="n"/>
      <c r="P209" s="39" t="n"/>
      <c r="Q209" s="27" t="n"/>
      <c r="R209" s="31">
        <f>IF([@[Record ID]]="","",IF([@[Record Type]]="","Record Type Missing",IFERROR(IF(INDEX(tblRules[Rule Status],MATCH([@[Record Type]],tblRules[Record Type],0))="Active","Rule Active","Rule Inactive"),"Rule Not Found")))</f>
        <v/>
      </c>
      <c r="S209"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09"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09" s="40">
        <f>IF([@[Record ID]]="","",IF([@[Data Quality Alert]]&lt;&gt;"OK","",IF(OR([@[Disposition Status]]="Destroyed",[@[Disposition Status]]="Transferred to Archive"),"",IF([@[Hold Status]]="Yes",[@[Hold Review Date]],[@[Retention End Date]]))))</f>
        <v/>
      </c>
      <c r="V209" s="27" t="n"/>
    </row>
    <row r="210" ht="34" customHeight="1">
      <c r="A210" s="27" t="n"/>
      <c r="B210" s="27" t="n"/>
      <c r="C210" s="27" t="n"/>
      <c r="D210" s="27" t="n"/>
      <c r="E210" s="27" t="n"/>
      <c r="F210" s="27" t="n"/>
      <c r="G210" s="27" t="n"/>
      <c r="H210" s="39" t="n"/>
      <c r="I210" s="39" t="n"/>
      <c r="J210" s="39" t="n"/>
      <c r="K210" s="29">
        <f>IF([@[Record ID]]="","",IFERROR(INDEX(tblRules[Retention Months],MATCH([@[Record Type]],tblRules[Record Type],0)),""))</f>
        <v/>
      </c>
      <c r="L210" s="40">
        <f>IF([@[Record ID]]="","",IF(OR([@[Trigger Date]]="",[@[Retention Months]]=""),"",EOMONTH(EDATE([@[Trigger Date]],[@[Retention Months]]),0)))</f>
        <v/>
      </c>
      <c r="M210" s="27" t="n"/>
      <c r="N210" s="39" t="n"/>
      <c r="O210" s="27" t="n"/>
      <c r="P210" s="39" t="n"/>
      <c r="Q210" s="27" t="n"/>
      <c r="R210" s="31">
        <f>IF([@[Record ID]]="","",IF([@[Record Type]]="","Record Type Missing",IFERROR(IF(INDEX(tblRules[Rule Status],MATCH([@[Record Type]],tblRules[Record Type],0))="Active","Rule Active","Rule Inactive"),"Rule Not Found")))</f>
        <v/>
      </c>
      <c r="S210"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10"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10" s="40">
        <f>IF([@[Record ID]]="","",IF([@[Data Quality Alert]]&lt;&gt;"OK","",IF(OR([@[Disposition Status]]="Destroyed",[@[Disposition Status]]="Transferred to Archive"),"",IF([@[Hold Status]]="Yes",[@[Hold Review Date]],[@[Retention End Date]]))))</f>
        <v/>
      </c>
      <c r="V210" s="27" t="n"/>
    </row>
    <row r="211" ht="34" customHeight="1">
      <c r="A211" s="27" t="n"/>
      <c r="B211" s="27" t="n"/>
      <c r="C211" s="27" t="n"/>
      <c r="D211" s="27" t="n"/>
      <c r="E211" s="27" t="n"/>
      <c r="F211" s="27" t="n"/>
      <c r="G211" s="27" t="n"/>
      <c r="H211" s="39" t="n"/>
      <c r="I211" s="39" t="n"/>
      <c r="J211" s="39" t="n"/>
      <c r="K211" s="29">
        <f>IF([@[Record ID]]="","",IFERROR(INDEX(tblRules[Retention Months],MATCH([@[Record Type]],tblRules[Record Type],0)),""))</f>
        <v/>
      </c>
      <c r="L211" s="40">
        <f>IF([@[Record ID]]="","",IF(OR([@[Trigger Date]]="",[@[Retention Months]]=""),"",EOMONTH(EDATE([@[Trigger Date]],[@[Retention Months]]),0)))</f>
        <v/>
      </c>
      <c r="M211" s="27" t="n"/>
      <c r="N211" s="39" t="n"/>
      <c r="O211" s="27" t="n"/>
      <c r="P211" s="39" t="n"/>
      <c r="Q211" s="27" t="n"/>
      <c r="R211" s="31">
        <f>IF([@[Record ID]]="","",IF([@[Record Type]]="","Record Type Missing",IFERROR(IF(INDEX(tblRules[Rule Status],MATCH([@[Record Type]],tblRules[Record Type],0))="Active","Rule Active","Rule Inactive"),"Rule Not Found")))</f>
        <v/>
      </c>
      <c r="S211"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11"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11" s="40">
        <f>IF([@[Record ID]]="","",IF([@[Data Quality Alert]]&lt;&gt;"OK","",IF(OR([@[Disposition Status]]="Destroyed",[@[Disposition Status]]="Transferred to Archive"),"",IF([@[Hold Status]]="Yes",[@[Hold Review Date]],[@[Retention End Date]]))))</f>
        <v/>
      </c>
      <c r="V211" s="27" t="n"/>
    </row>
    <row r="212" ht="34" customHeight="1">
      <c r="A212" s="27" t="n"/>
      <c r="B212" s="27" t="n"/>
      <c r="C212" s="27" t="n"/>
      <c r="D212" s="27" t="n"/>
      <c r="E212" s="27" t="n"/>
      <c r="F212" s="27" t="n"/>
      <c r="G212" s="27" t="n"/>
      <c r="H212" s="39" t="n"/>
      <c r="I212" s="39" t="n"/>
      <c r="J212" s="39" t="n"/>
      <c r="K212" s="29">
        <f>IF([@[Record ID]]="","",IFERROR(INDEX(tblRules[Retention Months],MATCH([@[Record Type]],tblRules[Record Type],0)),""))</f>
        <v/>
      </c>
      <c r="L212" s="40">
        <f>IF([@[Record ID]]="","",IF(OR([@[Trigger Date]]="",[@[Retention Months]]=""),"",EOMONTH(EDATE([@[Trigger Date]],[@[Retention Months]]),0)))</f>
        <v/>
      </c>
      <c r="M212" s="27" t="n"/>
      <c r="N212" s="39" t="n"/>
      <c r="O212" s="27" t="n"/>
      <c r="P212" s="39" t="n"/>
      <c r="Q212" s="27" t="n"/>
      <c r="R212" s="31">
        <f>IF([@[Record ID]]="","",IF([@[Record Type]]="","Record Type Missing",IFERROR(IF(INDEX(tblRules[Rule Status],MATCH([@[Record Type]],tblRules[Record Type],0))="Active","Rule Active","Rule Inactive"),"Rule Not Found")))</f>
        <v/>
      </c>
      <c r="S212"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12"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12" s="40">
        <f>IF([@[Record ID]]="","",IF([@[Data Quality Alert]]&lt;&gt;"OK","",IF(OR([@[Disposition Status]]="Destroyed",[@[Disposition Status]]="Transferred to Archive"),"",IF([@[Hold Status]]="Yes",[@[Hold Review Date]],[@[Retention End Date]]))))</f>
        <v/>
      </c>
      <c r="V212" s="27" t="n"/>
    </row>
    <row r="213" ht="34" customHeight="1">
      <c r="A213" s="27" t="n"/>
      <c r="B213" s="27" t="n"/>
      <c r="C213" s="27" t="n"/>
      <c r="D213" s="27" t="n"/>
      <c r="E213" s="27" t="n"/>
      <c r="F213" s="27" t="n"/>
      <c r="G213" s="27" t="n"/>
      <c r="H213" s="39" t="n"/>
      <c r="I213" s="39" t="n"/>
      <c r="J213" s="39" t="n"/>
      <c r="K213" s="29">
        <f>IF([@[Record ID]]="","",IFERROR(INDEX(tblRules[Retention Months],MATCH([@[Record Type]],tblRules[Record Type],0)),""))</f>
        <v/>
      </c>
      <c r="L213" s="40">
        <f>IF([@[Record ID]]="","",IF(OR([@[Trigger Date]]="",[@[Retention Months]]=""),"",EOMONTH(EDATE([@[Trigger Date]],[@[Retention Months]]),0)))</f>
        <v/>
      </c>
      <c r="M213" s="27" t="n"/>
      <c r="N213" s="39" t="n"/>
      <c r="O213" s="27" t="n"/>
      <c r="P213" s="39" t="n"/>
      <c r="Q213" s="27" t="n"/>
      <c r="R213" s="31">
        <f>IF([@[Record ID]]="","",IF([@[Record Type]]="","Record Type Missing",IFERROR(IF(INDEX(tblRules[Rule Status],MATCH([@[Record Type]],tblRules[Record Type],0))="Active","Rule Active","Rule Inactive"),"Rule Not Found")))</f>
        <v/>
      </c>
      <c r="S213"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13"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13" s="40">
        <f>IF([@[Record ID]]="","",IF([@[Data Quality Alert]]&lt;&gt;"OK","",IF(OR([@[Disposition Status]]="Destroyed",[@[Disposition Status]]="Transferred to Archive"),"",IF([@[Hold Status]]="Yes",[@[Hold Review Date]],[@[Retention End Date]]))))</f>
        <v/>
      </c>
      <c r="V213" s="27" t="n"/>
    </row>
    <row r="214" ht="34" customHeight="1">
      <c r="A214" s="27" t="n"/>
      <c r="B214" s="27" t="n"/>
      <c r="C214" s="27" t="n"/>
      <c r="D214" s="27" t="n"/>
      <c r="E214" s="27" t="n"/>
      <c r="F214" s="27" t="n"/>
      <c r="G214" s="27" t="n"/>
      <c r="H214" s="39" t="n"/>
      <c r="I214" s="39" t="n"/>
      <c r="J214" s="39" t="n"/>
      <c r="K214" s="29">
        <f>IF([@[Record ID]]="","",IFERROR(INDEX(tblRules[Retention Months],MATCH([@[Record Type]],tblRules[Record Type],0)),""))</f>
        <v/>
      </c>
      <c r="L214" s="40">
        <f>IF([@[Record ID]]="","",IF(OR([@[Trigger Date]]="",[@[Retention Months]]=""),"",EOMONTH(EDATE([@[Trigger Date]],[@[Retention Months]]),0)))</f>
        <v/>
      </c>
      <c r="M214" s="27" t="n"/>
      <c r="N214" s="39" t="n"/>
      <c r="O214" s="27" t="n"/>
      <c r="P214" s="39" t="n"/>
      <c r="Q214" s="27" t="n"/>
      <c r="R214" s="31">
        <f>IF([@[Record ID]]="","",IF([@[Record Type]]="","Record Type Missing",IFERROR(IF(INDEX(tblRules[Rule Status],MATCH([@[Record Type]],tblRules[Record Type],0))="Active","Rule Active","Rule Inactive"),"Rule Not Found")))</f>
        <v/>
      </c>
      <c r="S214"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14"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14" s="40">
        <f>IF([@[Record ID]]="","",IF([@[Data Quality Alert]]&lt;&gt;"OK","",IF(OR([@[Disposition Status]]="Destroyed",[@[Disposition Status]]="Transferred to Archive"),"",IF([@[Hold Status]]="Yes",[@[Hold Review Date]],[@[Retention End Date]]))))</f>
        <v/>
      </c>
      <c r="V214" s="27" t="n"/>
    </row>
    <row r="215" ht="34" customHeight="1">
      <c r="A215" s="27" t="n"/>
      <c r="B215" s="27" t="n"/>
      <c r="C215" s="27" t="n"/>
      <c r="D215" s="27" t="n"/>
      <c r="E215" s="27" t="n"/>
      <c r="F215" s="27" t="n"/>
      <c r="G215" s="27" t="n"/>
      <c r="H215" s="39" t="n"/>
      <c r="I215" s="39" t="n"/>
      <c r="J215" s="39" t="n"/>
      <c r="K215" s="29">
        <f>IF([@[Record ID]]="","",IFERROR(INDEX(tblRules[Retention Months],MATCH([@[Record Type]],tblRules[Record Type],0)),""))</f>
        <v/>
      </c>
      <c r="L215" s="40">
        <f>IF([@[Record ID]]="","",IF(OR([@[Trigger Date]]="",[@[Retention Months]]=""),"",EOMONTH(EDATE([@[Trigger Date]],[@[Retention Months]]),0)))</f>
        <v/>
      </c>
      <c r="M215" s="27" t="n"/>
      <c r="N215" s="39" t="n"/>
      <c r="O215" s="27" t="n"/>
      <c r="P215" s="39" t="n"/>
      <c r="Q215" s="27" t="n"/>
      <c r="R215" s="31">
        <f>IF([@[Record ID]]="","",IF([@[Record Type]]="","Record Type Missing",IFERROR(IF(INDEX(tblRules[Rule Status],MATCH([@[Record Type]],tblRules[Record Type],0))="Active","Rule Active","Rule Inactive"),"Rule Not Found")))</f>
        <v/>
      </c>
      <c r="S215"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15"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15" s="40">
        <f>IF([@[Record ID]]="","",IF([@[Data Quality Alert]]&lt;&gt;"OK","",IF(OR([@[Disposition Status]]="Destroyed",[@[Disposition Status]]="Transferred to Archive"),"",IF([@[Hold Status]]="Yes",[@[Hold Review Date]],[@[Retention End Date]]))))</f>
        <v/>
      </c>
      <c r="V215" s="27" t="n"/>
    </row>
    <row r="216" ht="34" customHeight="1">
      <c r="A216" s="27" t="n"/>
      <c r="B216" s="27" t="n"/>
      <c r="C216" s="27" t="n"/>
      <c r="D216" s="27" t="n"/>
      <c r="E216" s="27" t="n"/>
      <c r="F216" s="27" t="n"/>
      <c r="G216" s="27" t="n"/>
      <c r="H216" s="39" t="n"/>
      <c r="I216" s="39" t="n"/>
      <c r="J216" s="39" t="n"/>
      <c r="K216" s="29">
        <f>IF([@[Record ID]]="","",IFERROR(INDEX(tblRules[Retention Months],MATCH([@[Record Type]],tblRules[Record Type],0)),""))</f>
        <v/>
      </c>
      <c r="L216" s="40">
        <f>IF([@[Record ID]]="","",IF(OR([@[Trigger Date]]="",[@[Retention Months]]=""),"",EOMONTH(EDATE([@[Trigger Date]],[@[Retention Months]]),0)))</f>
        <v/>
      </c>
      <c r="M216" s="27" t="n"/>
      <c r="N216" s="39" t="n"/>
      <c r="O216" s="27" t="n"/>
      <c r="P216" s="39" t="n"/>
      <c r="Q216" s="27" t="n"/>
      <c r="R216" s="31">
        <f>IF([@[Record ID]]="","",IF([@[Record Type]]="","Record Type Missing",IFERROR(IF(INDEX(tblRules[Rule Status],MATCH([@[Record Type]],tblRules[Record Type],0))="Active","Rule Active","Rule Inactive"),"Rule Not Found")))</f>
        <v/>
      </c>
      <c r="S216"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16"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16" s="40">
        <f>IF([@[Record ID]]="","",IF([@[Data Quality Alert]]&lt;&gt;"OK","",IF(OR([@[Disposition Status]]="Destroyed",[@[Disposition Status]]="Transferred to Archive"),"",IF([@[Hold Status]]="Yes",[@[Hold Review Date]],[@[Retention End Date]]))))</f>
        <v/>
      </c>
      <c r="V216" s="27" t="n"/>
    </row>
    <row r="217" ht="34" customHeight="1">
      <c r="A217" s="27" t="n"/>
      <c r="B217" s="27" t="n"/>
      <c r="C217" s="27" t="n"/>
      <c r="D217" s="27" t="n"/>
      <c r="E217" s="27" t="n"/>
      <c r="F217" s="27" t="n"/>
      <c r="G217" s="27" t="n"/>
      <c r="H217" s="39" t="n"/>
      <c r="I217" s="39" t="n"/>
      <c r="J217" s="39" t="n"/>
      <c r="K217" s="29">
        <f>IF([@[Record ID]]="","",IFERROR(INDEX(tblRules[Retention Months],MATCH([@[Record Type]],tblRules[Record Type],0)),""))</f>
        <v/>
      </c>
      <c r="L217" s="40">
        <f>IF([@[Record ID]]="","",IF(OR([@[Trigger Date]]="",[@[Retention Months]]=""),"",EOMONTH(EDATE([@[Trigger Date]],[@[Retention Months]]),0)))</f>
        <v/>
      </c>
      <c r="M217" s="27" t="n"/>
      <c r="N217" s="39" t="n"/>
      <c r="O217" s="27" t="n"/>
      <c r="P217" s="39" t="n"/>
      <c r="Q217" s="27" t="n"/>
      <c r="R217" s="31">
        <f>IF([@[Record ID]]="","",IF([@[Record Type]]="","Record Type Missing",IFERROR(IF(INDEX(tblRules[Rule Status],MATCH([@[Record Type]],tblRules[Record Type],0))="Active","Rule Active","Rule Inactive"),"Rule Not Found")))</f>
        <v/>
      </c>
      <c r="S217"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17"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17" s="40">
        <f>IF([@[Record ID]]="","",IF([@[Data Quality Alert]]&lt;&gt;"OK","",IF(OR([@[Disposition Status]]="Destroyed",[@[Disposition Status]]="Transferred to Archive"),"",IF([@[Hold Status]]="Yes",[@[Hold Review Date]],[@[Retention End Date]]))))</f>
        <v/>
      </c>
      <c r="V217" s="27" t="n"/>
    </row>
    <row r="218" ht="34" customHeight="1">
      <c r="A218" s="27" t="n"/>
      <c r="B218" s="27" t="n"/>
      <c r="C218" s="27" t="n"/>
      <c r="D218" s="27" t="n"/>
      <c r="E218" s="27" t="n"/>
      <c r="F218" s="27" t="n"/>
      <c r="G218" s="27" t="n"/>
      <c r="H218" s="39" t="n"/>
      <c r="I218" s="39" t="n"/>
      <c r="J218" s="39" t="n"/>
      <c r="K218" s="29">
        <f>IF([@[Record ID]]="","",IFERROR(INDEX(tblRules[Retention Months],MATCH([@[Record Type]],tblRules[Record Type],0)),""))</f>
        <v/>
      </c>
      <c r="L218" s="40">
        <f>IF([@[Record ID]]="","",IF(OR([@[Trigger Date]]="",[@[Retention Months]]=""),"",EOMONTH(EDATE([@[Trigger Date]],[@[Retention Months]]),0)))</f>
        <v/>
      </c>
      <c r="M218" s="27" t="n"/>
      <c r="N218" s="39" t="n"/>
      <c r="O218" s="27" t="n"/>
      <c r="P218" s="39" t="n"/>
      <c r="Q218" s="27" t="n"/>
      <c r="R218" s="31">
        <f>IF([@[Record ID]]="","",IF([@[Record Type]]="","Record Type Missing",IFERROR(IF(INDEX(tblRules[Rule Status],MATCH([@[Record Type]],tblRules[Record Type],0))="Active","Rule Active","Rule Inactive"),"Rule Not Found")))</f>
        <v/>
      </c>
      <c r="S218"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18"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18" s="40">
        <f>IF([@[Record ID]]="","",IF([@[Data Quality Alert]]&lt;&gt;"OK","",IF(OR([@[Disposition Status]]="Destroyed",[@[Disposition Status]]="Transferred to Archive"),"",IF([@[Hold Status]]="Yes",[@[Hold Review Date]],[@[Retention End Date]]))))</f>
        <v/>
      </c>
      <c r="V218" s="27" t="n"/>
    </row>
    <row r="219" ht="34" customHeight="1">
      <c r="A219" s="27" t="n"/>
      <c r="B219" s="27" t="n"/>
      <c r="C219" s="27" t="n"/>
      <c r="D219" s="27" t="n"/>
      <c r="E219" s="27" t="n"/>
      <c r="F219" s="27" t="n"/>
      <c r="G219" s="27" t="n"/>
      <c r="H219" s="39" t="n"/>
      <c r="I219" s="39" t="n"/>
      <c r="J219" s="39" t="n"/>
      <c r="K219" s="29">
        <f>IF([@[Record ID]]="","",IFERROR(INDEX(tblRules[Retention Months],MATCH([@[Record Type]],tblRules[Record Type],0)),""))</f>
        <v/>
      </c>
      <c r="L219" s="40">
        <f>IF([@[Record ID]]="","",IF(OR([@[Trigger Date]]="",[@[Retention Months]]=""),"",EOMONTH(EDATE([@[Trigger Date]],[@[Retention Months]]),0)))</f>
        <v/>
      </c>
      <c r="M219" s="27" t="n"/>
      <c r="N219" s="39" t="n"/>
      <c r="O219" s="27" t="n"/>
      <c r="P219" s="39" t="n"/>
      <c r="Q219" s="27" t="n"/>
      <c r="R219" s="31">
        <f>IF([@[Record ID]]="","",IF([@[Record Type]]="","Record Type Missing",IFERROR(IF(INDEX(tblRules[Rule Status],MATCH([@[Record Type]],tblRules[Record Type],0))="Active","Rule Active","Rule Inactive"),"Rule Not Found")))</f>
        <v/>
      </c>
      <c r="S219"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19"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19" s="40">
        <f>IF([@[Record ID]]="","",IF([@[Data Quality Alert]]&lt;&gt;"OK","",IF(OR([@[Disposition Status]]="Destroyed",[@[Disposition Status]]="Transferred to Archive"),"",IF([@[Hold Status]]="Yes",[@[Hold Review Date]],[@[Retention End Date]]))))</f>
        <v/>
      </c>
      <c r="V219" s="27" t="n"/>
    </row>
    <row r="220" ht="34" customHeight="1">
      <c r="A220" s="27" t="n"/>
      <c r="B220" s="27" t="n"/>
      <c r="C220" s="27" t="n"/>
      <c r="D220" s="27" t="n"/>
      <c r="E220" s="27" t="n"/>
      <c r="F220" s="27" t="n"/>
      <c r="G220" s="27" t="n"/>
      <c r="H220" s="39" t="n"/>
      <c r="I220" s="39" t="n"/>
      <c r="J220" s="39" t="n"/>
      <c r="K220" s="29">
        <f>IF([@[Record ID]]="","",IFERROR(INDEX(tblRules[Retention Months],MATCH([@[Record Type]],tblRules[Record Type],0)),""))</f>
        <v/>
      </c>
      <c r="L220" s="40">
        <f>IF([@[Record ID]]="","",IF(OR([@[Trigger Date]]="",[@[Retention Months]]=""),"",EOMONTH(EDATE([@[Trigger Date]],[@[Retention Months]]),0)))</f>
        <v/>
      </c>
      <c r="M220" s="27" t="n"/>
      <c r="N220" s="39" t="n"/>
      <c r="O220" s="27" t="n"/>
      <c r="P220" s="39" t="n"/>
      <c r="Q220" s="27" t="n"/>
      <c r="R220" s="31">
        <f>IF([@[Record ID]]="","",IF([@[Record Type]]="","Record Type Missing",IFERROR(IF(INDEX(tblRules[Rule Status],MATCH([@[Record Type]],tblRules[Record Type],0))="Active","Rule Active","Rule Inactive"),"Rule Not Found")))</f>
        <v/>
      </c>
      <c r="S220"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20"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20" s="40">
        <f>IF([@[Record ID]]="","",IF([@[Data Quality Alert]]&lt;&gt;"OK","",IF(OR([@[Disposition Status]]="Destroyed",[@[Disposition Status]]="Transferred to Archive"),"",IF([@[Hold Status]]="Yes",[@[Hold Review Date]],[@[Retention End Date]]))))</f>
        <v/>
      </c>
      <c r="V220" s="27" t="n"/>
    </row>
    <row r="221" ht="34" customHeight="1">
      <c r="A221" s="27" t="n"/>
      <c r="B221" s="27" t="n"/>
      <c r="C221" s="27" t="n"/>
      <c r="D221" s="27" t="n"/>
      <c r="E221" s="27" t="n"/>
      <c r="F221" s="27" t="n"/>
      <c r="G221" s="27" t="n"/>
      <c r="H221" s="39" t="n"/>
      <c r="I221" s="39" t="n"/>
      <c r="J221" s="39" t="n"/>
      <c r="K221" s="29">
        <f>IF([@[Record ID]]="","",IFERROR(INDEX(tblRules[Retention Months],MATCH([@[Record Type]],tblRules[Record Type],0)),""))</f>
        <v/>
      </c>
      <c r="L221" s="40">
        <f>IF([@[Record ID]]="","",IF(OR([@[Trigger Date]]="",[@[Retention Months]]=""),"",EOMONTH(EDATE([@[Trigger Date]],[@[Retention Months]]),0)))</f>
        <v/>
      </c>
      <c r="M221" s="27" t="n"/>
      <c r="N221" s="39" t="n"/>
      <c r="O221" s="27" t="n"/>
      <c r="P221" s="39" t="n"/>
      <c r="Q221" s="27" t="n"/>
      <c r="R221" s="31">
        <f>IF([@[Record ID]]="","",IF([@[Record Type]]="","Record Type Missing",IFERROR(IF(INDEX(tblRules[Rule Status],MATCH([@[Record Type]],tblRules[Record Type],0))="Active","Rule Active","Rule Inactive"),"Rule Not Found")))</f>
        <v/>
      </c>
      <c r="S221"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21"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21" s="40">
        <f>IF([@[Record ID]]="","",IF([@[Data Quality Alert]]&lt;&gt;"OK","",IF(OR([@[Disposition Status]]="Destroyed",[@[Disposition Status]]="Transferred to Archive"),"",IF([@[Hold Status]]="Yes",[@[Hold Review Date]],[@[Retention End Date]]))))</f>
        <v/>
      </c>
      <c r="V221" s="27" t="n"/>
    </row>
    <row r="222" ht="34" customHeight="1">
      <c r="A222" s="27" t="n"/>
      <c r="B222" s="27" t="n"/>
      <c r="C222" s="27" t="n"/>
      <c r="D222" s="27" t="n"/>
      <c r="E222" s="27" t="n"/>
      <c r="F222" s="27" t="n"/>
      <c r="G222" s="27" t="n"/>
      <c r="H222" s="39" t="n"/>
      <c r="I222" s="39" t="n"/>
      <c r="J222" s="39" t="n"/>
      <c r="K222" s="29">
        <f>IF([@[Record ID]]="","",IFERROR(INDEX(tblRules[Retention Months],MATCH([@[Record Type]],tblRules[Record Type],0)),""))</f>
        <v/>
      </c>
      <c r="L222" s="40">
        <f>IF([@[Record ID]]="","",IF(OR([@[Trigger Date]]="",[@[Retention Months]]=""),"",EOMONTH(EDATE([@[Trigger Date]],[@[Retention Months]]),0)))</f>
        <v/>
      </c>
      <c r="M222" s="27" t="n"/>
      <c r="N222" s="39" t="n"/>
      <c r="O222" s="27" t="n"/>
      <c r="P222" s="39" t="n"/>
      <c r="Q222" s="27" t="n"/>
      <c r="R222" s="31">
        <f>IF([@[Record ID]]="","",IF([@[Record Type]]="","Record Type Missing",IFERROR(IF(INDEX(tblRules[Rule Status],MATCH([@[Record Type]],tblRules[Record Type],0))="Active","Rule Active","Rule Inactive"),"Rule Not Found")))</f>
        <v/>
      </c>
      <c r="S222"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22"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22" s="40">
        <f>IF([@[Record ID]]="","",IF([@[Data Quality Alert]]&lt;&gt;"OK","",IF(OR([@[Disposition Status]]="Destroyed",[@[Disposition Status]]="Transferred to Archive"),"",IF([@[Hold Status]]="Yes",[@[Hold Review Date]],[@[Retention End Date]]))))</f>
        <v/>
      </c>
      <c r="V222" s="27" t="n"/>
    </row>
    <row r="223" ht="34" customHeight="1">
      <c r="A223" s="27" t="n"/>
      <c r="B223" s="27" t="n"/>
      <c r="C223" s="27" t="n"/>
      <c r="D223" s="27" t="n"/>
      <c r="E223" s="27" t="n"/>
      <c r="F223" s="27" t="n"/>
      <c r="G223" s="27" t="n"/>
      <c r="H223" s="39" t="n"/>
      <c r="I223" s="39" t="n"/>
      <c r="J223" s="39" t="n"/>
      <c r="K223" s="29">
        <f>IF([@[Record ID]]="","",IFERROR(INDEX(tblRules[Retention Months],MATCH([@[Record Type]],tblRules[Record Type],0)),""))</f>
        <v/>
      </c>
      <c r="L223" s="40">
        <f>IF([@[Record ID]]="","",IF(OR([@[Trigger Date]]="",[@[Retention Months]]=""),"",EOMONTH(EDATE([@[Trigger Date]],[@[Retention Months]]),0)))</f>
        <v/>
      </c>
      <c r="M223" s="27" t="n"/>
      <c r="N223" s="39" t="n"/>
      <c r="O223" s="27" t="n"/>
      <c r="P223" s="39" t="n"/>
      <c r="Q223" s="27" t="n"/>
      <c r="R223" s="31">
        <f>IF([@[Record ID]]="","",IF([@[Record Type]]="","Record Type Missing",IFERROR(IF(INDEX(tblRules[Rule Status],MATCH([@[Record Type]],tblRules[Record Type],0))="Active","Rule Active","Rule Inactive"),"Rule Not Found")))</f>
        <v/>
      </c>
      <c r="S223"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23"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23" s="40">
        <f>IF([@[Record ID]]="","",IF([@[Data Quality Alert]]&lt;&gt;"OK","",IF(OR([@[Disposition Status]]="Destroyed",[@[Disposition Status]]="Transferred to Archive"),"",IF([@[Hold Status]]="Yes",[@[Hold Review Date]],[@[Retention End Date]]))))</f>
        <v/>
      </c>
      <c r="V223" s="27" t="n"/>
    </row>
    <row r="224" ht="34" customHeight="1">
      <c r="A224" s="27" t="n"/>
      <c r="B224" s="27" t="n"/>
      <c r="C224" s="27" t="n"/>
      <c r="D224" s="27" t="n"/>
      <c r="E224" s="27" t="n"/>
      <c r="F224" s="27" t="n"/>
      <c r="G224" s="27" t="n"/>
      <c r="H224" s="39" t="n"/>
      <c r="I224" s="39" t="n"/>
      <c r="J224" s="39" t="n"/>
      <c r="K224" s="29">
        <f>IF([@[Record ID]]="","",IFERROR(INDEX(tblRules[Retention Months],MATCH([@[Record Type]],tblRules[Record Type],0)),""))</f>
        <v/>
      </c>
      <c r="L224" s="40">
        <f>IF([@[Record ID]]="","",IF(OR([@[Trigger Date]]="",[@[Retention Months]]=""),"",EOMONTH(EDATE([@[Trigger Date]],[@[Retention Months]]),0)))</f>
        <v/>
      </c>
      <c r="M224" s="27" t="n"/>
      <c r="N224" s="39" t="n"/>
      <c r="O224" s="27" t="n"/>
      <c r="P224" s="39" t="n"/>
      <c r="Q224" s="27" t="n"/>
      <c r="R224" s="31">
        <f>IF([@[Record ID]]="","",IF([@[Record Type]]="","Record Type Missing",IFERROR(IF(INDEX(tblRules[Rule Status],MATCH([@[Record Type]],tblRules[Record Type],0))="Active","Rule Active","Rule Inactive"),"Rule Not Found")))</f>
        <v/>
      </c>
      <c r="S224"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24"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24" s="40">
        <f>IF([@[Record ID]]="","",IF([@[Data Quality Alert]]&lt;&gt;"OK","",IF(OR([@[Disposition Status]]="Destroyed",[@[Disposition Status]]="Transferred to Archive"),"",IF([@[Hold Status]]="Yes",[@[Hold Review Date]],[@[Retention End Date]]))))</f>
        <v/>
      </c>
      <c r="V224" s="27" t="n"/>
    </row>
    <row r="225" ht="34" customHeight="1">
      <c r="A225" s="27" t="n"/>
      <c r="B225" s="27" t="n"/>
      <c r="C225" s="27" t="n"/>
      <c r="D225" s="27" t="n"/>
      <c r="E225" s="27" t="n"/>
      <c r="F225" s="27" t="n"/>
      <c r="G225" s="27" t="n"/>
      <c r="H225" s="39" t="n"/>
      <c r="I225" s="39" t="n"/>
      <c r="J225" s="39" t="n"/>
      <c r="K225" s="29">
        <f>IF([@[Record ID]]="","",IFERROR(INDEX(tblRules[Retention Months],MATCH([@[Record Type]],tblRules[Record Type],0)),""))</f>
        <v/>
      </c>
      <c r="L225" s="40">
        <f>IF([@[Record ID]]="","",IF(OR([@[Trigger Date]]="",[@[Retention Months]]=""),"",EOMONTH(EDATE([@[Trigger Date]],[@[Retention Months]]),0)))</f>
        <v/>
      </c>
      <c r="M225" s="27" t="n"/>
      <c r="N225" s="39" t="n"/>
      <c r="O225" s="27" t="n"/>
      <c r="P225" s="39" t="n"/>
      <c r="Q225" s="27" t="n"/>
      <c r="R225" s="31">
        <f>IF([@[Record ID]]="","",IF([@[Record Type]]="","Record Type Missing",IFERROR(IF(INDEX(tblRules[Rule Status],MATCH([@[Record Type]],tblRules[Record Type],0))="Active","Rule Active","Rule Inactive"),"Rule Not Found")))</f>
        <v/>
      </c>
      <c r="S225"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25"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25" s="40">
        <f>IF([@[Record ID]]="","",IF([@[Data Quality Alert]]&lt;&gt;"OK","",IF(OR([@[Disposition Status]]="Destroyed",[@[Disposition Status]]="Transferred to Archive"),"",IF([@[Hold Status]]="Yes",[@[Hold Review Date]],[@[Retention End Date]]))))</f>
        <v/>
      </c>
      <c r="V225" s="27" t="n"/>
    </row>
    <row r="226" ht="34" customHeight="1">
      <c r="A226" s="27" t="n"/>
      <c r="B226" s="27" t="n"/>
      <c r="C226" s="27" t="n"/>
      <c r="D226" s="27" t="n"/>
      <c r="E226" s="27" t="n"/>
      <c r="F226" s="27" t="n"/>
      <c r="G226" s="27" t="n"/>
      <c r="H226" s="39" t="n"/>
      <c r="I226" s="39" t="n"/>
      <c r="J226" s="39" t="n"/>
      <c r="K226" s="29">
        <f>IF([@[Record ID]]="","",IFERROR(INDEX(tblRules[Retention Months],MATCH([@[Record Type]],tblRules[Record Type],0)),""))</f>
        <v/>
      </c>
      <c r="L226" s="40">
        <f>IF([@[Record ID]]="","",IF(OR([@[Trigger Date]]="",[@[Retention Months]]=""),"",EOMONTH(EDATE([@[Trigger Date]],[@[Retention Months]]),0)))</f>
        <v/>
      </c>
      <c r="M226" s="27" t="n"/>
      <c r="N226" s="39" t="n"/>
      <c r="O226" s="27" t="n"/>
      <c r="P226" s="39" t="n"/>
      <c r="Q226" s="27" t="n"/>
      <c r="R226" s="31">
        <f>IF([@[Record ID]]="","",IF([@[Record Type]]="","Record Type Missing",IFERROR(IF(INDEX(tblRules[Rule Status],MATCH([@[Record Type]],tblRules[Record Type],0))="Active","Rule Active","Rule Inactive"),"Rule Not Found")))</f>
        <v/>
      </c>
      <c r="S226"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26"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26" s="40">
        <f>IF([@[Record ID]]="","",IF([@[Data Quality Alert]]&lt;&gt;"OK","",IF(OR([@[Disposition Status]]="Destroyed",[@[Disposition Status]]="Transferred to Archive"),"",IF([@[Hold Status]]="Yes",[@[Hold Review Date]],[@[Retention End Date]]))))</f>
        <v/>
      </c>
      <c r="V226" s="27" t="n"/>
    </row>
    <row r="227" ht="34" customHeight="1">
      <c r="A227" s="27" t="n"/>
      <c r="B227" s="27" t="n"/>
      <c r="C227" s="27" t="n"/>
      <c r="D227" s="27" t="n"/>
      <c r="E227" s="27" t="n"/>
      <c r="F227" s="27" t="n"/>
      <c r="G227" s="27" t="n"/>
      <c r="H227" s="39" t="n"/>
      <c r="I227" s="39" t="n"/>
      <c r="J227" s="39" t="n"/>
      <c r="K227" s="29">
        <f>IF([@[Record ID]]="","",IFERROR(INDEX(tblRules[Retention Months],MATCH([@[Record Type]],tblRules[Record Type],0)),""))</f>
        <v/>
      </c>
      <c r="L227" s="40">
        <f>IF([@[Record ID]]="","",IF(OR([@[Trigger Date]]="",[@[Retention Months]]=""),"",EOMONTH(EDATE([@[Trigger Date]],[@[Retention Months]]),0)))</f>
        <v/>
      </c>
      <c r="M227" s="27" t="n"/>
      <c r="N227" s="39" t="n"/>
      <c r="O227" s="27" t="n"/>
      <c r="P227" s="39" t="n"/>
      <c r="Q227" s="27" t="n"/>
      <c r="R227" s="31">
        <f>IF([@[Record ID]]="","",IF([@[Record Type]]="","Record Type Missing",IFERROR(IF(INDEX(tblRules[Rule Status],MATCH([@[Record Type]],tblRules[Record Type],0))="Active","Rule Active","Rule Inactive"),"Rule Not Found")))</f>
        <v/>
      </c>
      <c r="S227"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27"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27" s="40">
        <f>IF([@[Record ID]]="","",IF([@[Data Quality Alert]]&lt;&gt;"OK","",IF(OR([@[Disposition Status]]="Destroyed",[@[Disposition Status]]="Transferred to Archive"),"",IF([@[Hold Status]]="Yes",[@[Hold Review Date]],[@[Retention End Date]]))))</f>
        <v/>
      </c>
      <c r="V227" s="27" t="n"/>
    </row>
    <row r="228" ht="34" customHeight="1">
      <c r="A228" s="27" t="n"/>
      <c r="B228" s="27" t="n"/>
      <c r="C228" s="27" t="n"/>
      <c r="D228" s="27" t="n"/>
      <c r="E228" s="27" t="n"/>
      <c r="F228" s="27" t="n"/>
      <c r="G228" s="27" t="n"/>
      <c r="H228" s="39" t="n"/>
      <c r="I228" s="39" t="n"/>
      <c r="J228" s="39" t="n"/>
      <c r="K228" s="29">
        <f>IF([@[Record ID]]="","",IFERROR(INDEX(tblRules[Retention Months],MATCH([@[Record Type]],tblRules[Record Type],0)),""))</f>
        <v/>
      </c>
      <c r="L228" s="40">
        <f>IF([@[Record ID]]="","",IF(OR([@[Trigger Date]]="",[@[Retention Months]]=""),"",EOMONTH(EDATE([@[Trigger Date]],[@[Retention Months]]),0)))</f>
        <v/>
      </c>
      <c r="M228" s="27" t="n"/>
      <c r="N228" s="39" t="n"/>
      <c r="O228" s="27" t="n"/>
      <c r="P228" s="39" t="n"/>
      <c r="Q228" s="27" t="n"/>
      <c r="R228" s="31">
        <f>IF([@[Record ID]]="","",IF([@[Record Type]]="","Record Type Missing",IFERROR(IF(INDEX(tblRules[Rule Status],MATCH([@[Record Type]],tblRules[Record Type],0))="Active","Rule Active","Rule Inactive"),"Rule Not Found")))</f>
        <v/>
      </c>
      <c r="S228"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28"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28" s="40">
        <f>IF([@[Record ID]]="","",IF([@[Data Quality Alert]]&lt;&gt;"OK","",IF(OR([@[Disposition Status]]="Destroyed",[@[Disposition Status]]="Transferred to Archive"),"",IF([@[Hold Status]]="Yes",[@[Hold Review Date]],[@[Retention End Date]]))))</f>
        <v/>
      </c>
      <c r="V228" s="27" t="n"/>
    </row>
    <row r="229" ht="34" customHeight="1">
      <c r="A229" s="27" t="n"/>
      <c r="B229" s="27" t="n"/>
      <c r="C229" s="27" t="n"/>
      <c r="D229" s="27" t="n"/>
      <c r="E229" s="27" t="n"/>
      <c r="F229" s="27" t="n"/>
      <c r="G229" s="27" t="n"/>
      <c r="H229" s="39" t="n"/>
      <c r="I229" s="39" t="n"/>
      <c r="J229" s="39" t="n"/>
      <c r="K229" s="29">
        <f>IF([@[Record ID]]="","",IFERROR(INDEX(tblRules[Retention Months],MATCH([@[Record Type]],tblRules[Record Type],0)),""))</f>
        <v/>
      </c>
      <c r="L229" s="40">
        <f>IF([@[Record ID]]="","",IF(OR([@[Trigger Date]]="",[@[Retention Months]]=""),"",EOMONTH(EDATE([@[Trigger Date]],[@[Retention Months]]),0)))</f>
        <v/>
      </c>
      <c r="M229" s="27" t="n"/>
      <c r="N229" s="39" t="n"/>
      <c r="O229" s="27" t="n"/>
      <c r="P229" s="39" t="n"/>
      <c r="Q229" s="27" t="n"/>
      <c r="R229" s="31">
        <f>IF([@[Record ID]]="","",IF([@[Record Type]]="","Record Type Missing",IFERROR(IF(INDEX(tblRules[Rule Status],MATCH([@[Record Type]],tblRules[Record Type],0))="Active","Rule Active","Rule Inactive"),"Rule Not Found")))</f>
        <v/>
      </c>
      <c r="S229"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29"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29" s="40">
        <f>IF([@[Record ID]]="","",IF([@[Data Quality Alert]]&lt;&gt;"OK","",IF(OR([@[Disposition Status]]="Destroyed",[@[Disposition Status]]="Transferred to Archive"),"",IF([@[Hold Status]]="Yes",[@[Hold Review Date]],[@[Retention End Date]]))))</f>
        <v/>
      </c>
      <c r="V229" s="27" t="n"/>
    </row>
    <row r="230" ht="34" customHeight="1">
      <c r="A230" s="27" t="n"/>
      <c r="B230" s="27" t="n"/>
      <c r="C230" s="27" t="n"/>
      <c r="D230" s="27" t="n"/>
      <c r="E230" s="27" t="n"/>
      <c r="F230" s="27" t="n"/>
      <c r="G230" s="27" t="n"/>
      <c r="H230" s="39" t="n"/>
      <c r="I230" s="39" t="n"/>
      <c r="J230" s="39" t="n"/>
      <c r="K230" s="29">
        <f>IF([@[Record ID]]="","",IFERROR(INDEX(tblRules[Retention Months],MATCH([@[Record Type]],tblRules[Record Type],0)),""))</f>
        <v/>
      </c>
      <c r="L230" s="40">
        <f>IF([@[Record ID]]="","",IF(OR([@[Trigger Date]]="",[@[Retention Months]]=""),"",EOMONTH(EDATE([@[Trigger Date]],[@[Retention Months]]),0)))</f>
        <v/>
      </c>
      <c r="M230" s="27" t="n"/>
      <c r="N230" s="39" t="n"/>
      <c r="O230" s="27" t="n"/>
      <c r="P230" s="39" t="n"/>
      <c r="Q230" s="27" t="n"/>
      <c r="R230" s="31">
        <f>IF([@[Record ID]]="","",IF([@[Record Type]]="","Record Type Missing",IFERROR(IF(INDEX(tblRules[Rule Status],MATCH([@[Record Type]],tblRules[Record Type],0))="Active","Rule Active","Rule Inactive"),"Rule Not Found")))</f>
        <v/>
      </c>
      <c r="S230"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30"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30" s="40">
        <f>IF([@[Record ID]]="","",IF([@[Data Quality Alert]]&lt;&gt;"OK","",IF(OR([@[Disposition Status]]="Destroyed",[@[Disposition Status]]="Transferred to Archive"),"",IF([@[Hold Status]]="Yes",[@[Hold Review Date]],[@[Retention End Date]]))))</f>
        <v/>
      </c>
      <c r="V230" s="27" t="n"/>
    </row>
    <row r="231" ht="34" customHeight="1">
      <c r="A231" s="27" t="n"/>
      <c r="B231" s="27" t="n"/>
      <c r="C231" s="27" t="n"/>
      <c r="D231" s="27" t="n"/>
      <c r="E231" s="27" t="n"/>
      <c r="F231" s="27" t="n"/>
      <c r="G231" s="27" t="n"/>
      <c r="H231" s="39" t="n"/>
      <c r="I231" s="39" t="n"/>
      <c r="J231" s="39" t="n"/>
      <c r="K231" s="29">
        <f>IF([@[Record ID]]="","",IFERROR(INDEX(tblRules[Retention Months],MATCH([@[Record Type]],tblRules[Record Type],0)),""))</f>
        <v/>
      </c>
      <c r="L231" s="40">
        <f>IF([@[Record ID]]="","",IF(OR([@[Trigger Date]]="",[@[Retention Months]]=""),"",EOMONTH(EDATE([@[Trigger Date]],[@[Retention Months]]),0)))</f>
        <v/>
      </c>
      <c r="M231" s="27" t="n"/>
      <c r="N231" s="39" t="n"/>
      <c r="O231" s="27" t="n"/>
      <c r="P231" s="39" t="n"/>
      <c r="Q231" s="27" t="n"/>
      <c r="R231" s="31">
        <f>IF([@[Record ID]]="","",IF([@[Record Type]]="","Record Type Missing",IFERROR(IF(INDEX(tblRules[Rule Status],MATCH([@[Record Type]],tblRules[Record Type],0))="Active","Rule Active","Rule Inactive"),"Rule Not Found")))</f>
        <v/>
      </c>
      <c r="S231"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31"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31" s="40">
        <f>IF([@[Record ID]]="","",IF([@[Data Quality Alert]]&lt;&gt;"OK","",IF(OR([@[Disposition Status]]="Destroyed",[@[Disposition Status]]="Transferred to Archive"),"",IF([@[Hold Status]]="Yes",[@[Hold Review Date]],[@[Retention End Date]]))))</f>
        <v/>
      </c>
      <c r="V231" s="27" t="n"/>
    </row>
    <row r="232" ht="34" customHeight="1">
      <c r="A232" s="27" t="n"/>
      <c r="B232" s="27" t="n"/>
      <c r="C232" s="27" t="n"/>
      <c r="D232" s="27" t="n"/>
      <c r="E232" s="27" t="n"/>
      <c r="F232" s="27" t="n"/>
      <c r="G232" s="27" t="n"/>
      <c r="H232" s="39" t="n"/>
      <c r="I232" s="39" t="n"/>
      <c r="J232" s="39" t="n"/>
      <c r="K232" s="29">
        <f>IF([@[Record ID]]="","",IFERROR(INDEX(tblRules[Retention Months],MATCH([@[Record Type]],tblRules[Record Type],0)),""))</f>
        <v/>
      </c>
      <c r="L232" s="40">
        <f>IF([@[Record ID]]="","",IF(OR([@[Trigger Date]]="",[@[Retention Months]]=""),"",EOMONTH(EDATE([@[Trigger Date]],[@[Retention Months]]),0)))</f>
        <v/>
      </c>
      <c r="M232" s="27" t="n"/>
      <c r="N232" s="39" t="n"/>
      <c r="O232" s="27" t="n"/>
      <c r="P232" s="39" t="n"/>
      <c r="Q232" s="27" t="n"/>
      <c r="R232" s="31">
        <f>IF([@[Record ID]]="","",IF([@[Record Type]]="","Record Type Missing",IFERROR(IF(INDEX(tblRules[Rule Status],MATCH([@[Record Type]],tblRules[Record Type],0))="Active","Rule Active","Rule Inactive"),"Rule Not Found")))</f>
        <v/>
      </c>
      <c r="S232"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32"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32" s="40">
        <f>IF([@[Record ID]]="","",IF([@[Data Quality Alert]]&lt;&gt;"OK","",IF(OR([@[Disposition Status]]="Destroyed",[@[Disposition Status]]="Transferred to Archive"),"",IF([@[Hold Status]]="Yes",[@[Hold Review Date]],[@[Retention End Date]]))))</f>
        <v/>
      </c>
      <c r="V232" s="27" t="n"/>
    </row>
    <row r="233" ht="34" customHeight="1">
      <c r="A233" s="27" t="n"/>
      <c r="B233" s="27" t="n"/>
      <c r="C233" s="27" t="n"/>
      <c r="D233" s="27" t="n"/>
      <c r="E233" s="27" t="n"/>
      <c r="F233" s="27" t="n"/>
      <c r="G233" s="27" t="n"/>
      <c r="H233" s="39" t="n"/>
      <c r="I233" s="39" t="n"/>
      <c r="J233" s="39" t="n"/>
      <c r="K233" s="29">
        <f>IF([@[Record ID]]="","",IFERROR(INDEX(tblRules[Retention Months],MATCH([@[Record Type]],tblRules[Record Type],0)),""))</f>
        <v/>
      </c>
      <c r="L233" s="40">
        <f>IF([@[Record ID]]="","",IF(OR([@[Trigger Date]]="",[@[Retention Months]]=""),"",EOMONTH(EDATE([@[Trigger Date]],[@[Retention Months]]),0)))</f>
        <v/>
      </c>
      <c r="M233" s="27" t="n"/>
      <c r="N233" s="39" t="n"/>
      <c r="O233" s="27" t="n"/>
      <c r="P233" s="39" t="n"/>
      <c r="Q233" s="27" t="n"/>
      <c r="R233" s="31">
        <f>IF([@[Record ID]]="","",IF([@[Record Type]]="","Record Type Missing",IFERROR(IF(INDEX(tblRules[Rule Status],MATCH([@[Record Type]],tblRules[Record Type],0))="Active","Rule Active","Rule Inactive"),"Rule Not Found")))</f>
        <v/>
      </c>
      <c r="S233"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33"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33" s="40">
        <f>IF([@[Record ID]]="","",IF([@[Data Quality Alert]]&lt;&gt;"OK","",IF(OR([@[Disposition Status]]="Destroyed",[@[Disposition Status]]="Transferred to Archive"),"",IF([@[Hold Status]]="Yes",[@[Hold Review Date]],[@[Retention End Date]]))))</f>
        <v/>
      </c>
      <c r="V233" s="27" t="n"/>
    </row>
    <row r="234" ht="34" customHeight="1">
      <c r="A234" s="27" t="n"/>
      <c r="B234" s="27" t="n"/>
      <c r="C234" s="27" t="n"/>
      <c r="D234" s="27" t="n"/>
      <c r="E234" s="27" t="n"/>
      <c r="F234" s="27" t="n"/>
      <c r="G234" s="27" t="n"/>
      <c r="H234" s="39" t="n"/>
      <c r="I234" s="39" t="n"/>
      <c r="J234" s="39" t="n"/>
      <c r="K234" s="29">
        <f>IF([@[Record ID]]="","",IFERROR(INDEX(tblRules[Retention Months],MATCH([@[Record Type]],tblRules[Record Type],0)),""))</f>
        <v/>
      </c>
      <c r="L234" s="40">
        <f>IF([@[Record ID]]="","",IF(OR([@[Trigger Date]]="",[@[Retention Months]]=""),"",EOMONTH(EDATE([@[Trigger Date]],[@[Retention Months]]),0)))</f>
        <v/>
      </c>
      <c r="M234" s="27" t="n"/>
      <c r="N234" s="39" t="n"/>
      <c r="O234" s="27" t="n"/>
      <c r="P234" s="39" t="n"/>
      <c r="Q234" s="27" t="n"/>
      <c r="R234" s="31">
        <f>IF([@[Record ID]]="","",IF([@[Record Type]]="","Record Type Missing",IFERROR(IF(INDEX(tblRules[Rule Status],MATCH([@[Record Type]],tblRules[Record Type],0))="Active","Rule Active","Rule Inactive"),"Rule Not Found")))</f>
        <v/>
      </c>
      <c r="S234"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34"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34" s="40">
        <f>IF([@[Record ID]]="","",IF([@[Data Quality Alert]]&lt;&gt;"OK","",IF(OR([@[Disposition Status]]="Destroyed",[@[Disposition Status]]="Transferred to Archive"),"",IF([@[Hold Status]]="Yes",[@[Hold Review Date]],[@[Retention End Date]]))))</f>
        <v/>
      </c>
      <c r="V234" s="27" t="n"/>
    </row>
    <row r="235" ht="34" customHeight="1">
      <c r="A235" s="27" t="n"/>
      <c r="B235" s="27" t="n"/>
      <c r="C235" s="27" t="n"/>
      <c r="D235" s="27" t="n"/>
      <c r="E235" s="27" t="n"/>
      <c r="F235" s="27" t="n"/>
      <c r="G235" s="27" t="n"/>
      <c r="H235" s="39" t="n"/>
      <c r="I235" s="39" t="n"/>
      <c r="J235" s="39" t="n"/>
      <c r="K235" s="29">
        <f>IF([@[Record ID]]="","",IFERROR(INDEX(tblRules[Retention Months],MATCH([@[Record Type]],tblRules[Record Type],0)),""))</f>
        <v/>
      </c>
      <c r="L235" s="40">
        <f>IF([@[Record ID]]="","",IF(OR([@[Trigger Date]]="",[@[Retention Months]]=""),"",EOMONTH(EDATE([@[Trigger Date]],[@[Retention Months]]),0)))</f>
        <v/>
      </c>
      <c r="M235" s="27" t="n"/>
      <c r="N235" s="39" t="n"/>
      <c r="O235" s="27" t="n"/>
      <c r="P235" s="39" t="n"/>
      <c r="Q235" s="27" t="n"/>
      <c r="R235" s="31">
        <f>IF([@[Record ID]]="","",IF([@[Record Type]]="","Record Type Missing",IFERROR(IF(INDEX(tblRules[Rule Status],MATCH([@[Record Type]],tblRules[Record Type],0))="Active","Rule Active","Rule Inactive"),"Rule Not Found")))</f>
        <v/>
      </c>
      <c r="S235"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35"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35" s="40">
        <f>IF([@[Record ID]]="","",IF([@[Data Quality Alert]]&lt;&gt;"OK","",IF(OR([@[Disposition Status]]="Destroyed",[@[Disposition Status]]="Transferred to Archive"),"",IF([@[Hold Status]]="Yes",[@[Hold Review Date]],[@[Retention End Date]]))))</f>
        <v/>
      </c>
      <c r="V235" s="27" t="n"/>
    </row>
    <row r="236" ht="34" customHeight="1">
      <c r="A236" s="27" t="n"/>
      <c r="B236" s="27" t="n"/>
      <c r="C236" s="27" t="n"/>
      <c r="D236" s="27" t="n"/>
      <c r="E236" s="27" t="n"/>
      <c r="F236" s="27" t="n"/>
      <c r="G236" s="27" t="n"/>
      <c r="H236" s="39" t="n"/>
      <c r="I236" s="39" t="n"/>
      <c r="J236" s="39" t="n"/>
      <c r="K236" s="29">
        <f>IF([@[Record ID]]="","",IFERROR(INDEX(tblRules[Retention Months],MATCH([@[Record Type]],tblRules[Record Type],0)),""))</f>
        <v/>
      </c>
      <c r="L236" s="40">
        <f>IF([@[Record ID]]="","",IF(OR([@[Trigger Date]]="",[@[Retention Months]]=""),"",EOMONTH(EDATE([@[Trigger Date]],[@[Retention Months]]),0)))</f>
        <v/>
      </c>
      <c r="M236" s="27" t="n"/>
      <c r="N236" s="39" t="n"/>
      <c r="O236" s="27" t="n"/>
      <c r="P236" s="39" t="n"/>
      <c r="Q236" s="27" t="n"/>
      <c r="R236" s="31">
        <f>IF([@[Record ID]]="","",IF([@[Record Type]]="","Record Type Missing",IFERROR(IF(INDEX(tblRules[Rule Status],MATCH([@[Record Type]],tblRules[Record Type],0))="Active","Rule Active","Rule Inactive"),"Rule Not Found")))</f>
        <v/>
      </c>
      <c r="S236"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36"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36" s="40">
        <f>IF([@[Record ID]]="","",IF([@[Data Quality Alert]]&lt;&gt;"OK","",IF(OR([@[Disposition Status]]="Destroyed",[@[Disposition Status]]="Transferred to Archive"),"",IF([@[Hold Status]]="Yes",[@[Hold Review Date]],[@[Retention End Date]]))))</f>
        <v/>
      </c>
      <c r="V236" s="27" t="n"/>
    </row>
    <row r="237" ht="34" customHeight="1">
      <c r="A237" s="27" t="n"/>
      <c r="B237" s="27" t="n"/>
      <c r="C237" s="27" t="n"/>
      <c r="D237" s="27" t="n"/>
      <c r="E237" s="27" t="n"/>
      <c r="F237" s="27" t="n"/>
      <c r="G237" s="27" t="n"/>
      <c r="H237" s="39" t="n"/>
      <c r="I237" s="39" t="n"/>
      <c r="J237" s="39" t="n"/>
      <c r="K237" s="29">
        <f>IF([@[Record ID]]="","",IFERROR(INDEX(tblRules[Retention Months],MATCH([@[Record Type]],tblRules[Record Type],0)),""))</f>
        <v/>
      </c>
      <c r="L237" s="40">
        <f>IF([@[Record ID]]="","",IF(OR([@[Trigger Date]]="",[@[Retention Months]]=""),"",EOMONTH(EDATE([@[Trigger Date]],[@[Retention Months]]),0)))</f>
        <v/>
      </c>
      <c r="M237" s="27" t="n"/>
      <c r="N237" s="39" t="n"/>
      <c r="O237" s="27" t="n"/>
      <c r="P237" s="39" t="n"/>
      <c r="Q237" s="27" t="n"/>
      <c r="R237" s="31">
        <f>IF([@[Record ID]]="","",IF([@[Record Type]]="","Record Type Missing",IFERROR(IF(INDEX(tblRules[Rule Status],MATCH([@[Record Type]],tblRules[Record Type],0))="Active","Rule Active","Rule Inactive"),"Rule Not Found")))</f>
        <v/>
      </c>
      <c r="S237"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37"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37" s="40">
        <f>IF([@[Record ID]]="","",IF([@[Data Quality Alert]]&lt;&gt;"OK","",IF(OR([@[Disposition Status]]="Destroyed",[@[Disposition Status]]="Transferred to Archive"),"",IF([@[Hold Status]]="Yes",[@[Hold Review Date]],[@[Retention End Date]]))))</f>
        <v/>
      </c>
      <c r="V237" s="27" t="n"/>
    </row>
    <row r="238" ht="34" customHeight="1">
      <c r="A238" s="27" t="n"/>
      <c r="B238" s="27" t="n"/>
      <c r="C238" s="27" t="n"/>
      <c r="D238" s="27" t="n"/>
      <c r="E238" s="27" t="n"/>
      <c r="F238" s="27" t="n"/>
      <c r="G238" s="27" t="n"/>
      <c r="H238" s="39" t="n"/>
      <c r="I238" s="39" t="n"/>
      <c r="J238" s="39" t="n"/>
      <c r="K238" s="29">
        <f>IF([@[Record ID]]="","",IFERROR(INDEX(tblRules[Retention Months],MATCH([@[Record Type]],tblRules[Record Type],0)),""))</f>
        <v/>
      </c>
      <c r="L238" s="40">
        <f>IF([@[Record ID]]="","",IF(OR([@[Trigger Date]]="",[@[Retention Months]]=""),"",EOMONTH(EDATE([@[Trigger Date]],[@[Retention Months]]),0)))</f>
        <v/>
      </c>
      <c r="M238" s="27" t="n"/>
      <c r="N238" s="39" t="n"/>
      <c r="O238" s="27" t="n"/>
      <c r="P238" s="39" t="n"/>
      <c r="Q238" s="27" t="n"/>
      <c r="R238" s="31">
        <f>IF([@[Record ID]]="","",IF([@[Record Type]]="","Record Type Missing",IFERROR(IF(INDEX(tblRules[Rule Status],MATCH([@[Record Type]],tblRules[Record Type],0))="Active","Rule Active","Rule Inactive"),"Rule Not Found")))</f>
        <v/>
      </c>
      <c r="S238"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38"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38" s="40">
        <f>IF([@[Record ID]]="","",IF([@[Data Quality Alert]]&lt;&gt;"OK","",IF(OR([@[Disposition Status]]="Destroyed",[@[Disposition Status]]="Transferred to Archive"),"",IF([@[Hold Status]]="Yes",[@[Hold Review Date]],[@[Retention End Date]]))))</f>
        <v/>
      </c>
      <c r="V238" s="27" t="n"/>
    </row>
    <row r="239" ht="34" customHeight="1">
      <c r="A239" s="27" t="n"/>
      <c r="B239" s="27" t="n"/>
      <c r="C239" s="27" t="n"/>
      <c r="D239" s="27" t="n"/>
      <c r="E239" s="27" t="n"/>
      <c r="F239" s="27" t="n"/>
      <c r="G239" s="27" t="n"/>
      <c r="H239" s="39" t="n"/>
      <c r="I239" s="39" t="n"/>
      <c r="J239" s="39" t="n"/>
      <c r="K239" s="29">
        <f>IF([@[Record ID]]="","",IFERROR(INDEX(tblRules[Retention Months],MATCH([@[Record Type]],tblRules[Record Type],0)),""))</f>
        <v/>
      </c>
      <c r="L239" s="40">
        <f>IF([@[Record ID]]="","",IF(OR([@[Trigger Date]]="",[@[Retention Months]]=""),"",EOMONTH(EDATE([@[Trigger Date]],[@[Retention Months]]),0)))</f>
        <v/>
      </c>
      <c r="M239" s="27" t="n"/>
      <c r="N239" s="39" t="n"/>
      <c r="O239" s="27" t="n"/>
      <c r="P239" s="39" t="n"/>
      <c r="Q239" s="27" t="n"/>
      <c r="R239" s="31">
        <f>IF([@[Record ID]]="","",IF([@[Record Type]]="","Record Type Missing",IFERROR(IF(INDEX(tblRules[Rule Status],MATCH([@[Record Type]],tblRules[Record Type],0))="Active","Rule Active","Rule Inactive"),"Rule Not Found")))</f>
        <v/>
      </c>
      <c r="S239"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39"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39" s="40">
        <f>IF([@[Record ID]]="","",IF([@[Data Quality Alert]]&lt;&gt;"OK","",IF(OR([@[Disposition Status]]="Destroyed",[@[Disposition Status]]="Transferred to Archive"),"",IF([@[Hold Status]]="Yes",[@[Hold Review Date]],[@[Retention End Date]]))))</f>
        <v/>
      </c>
      <c r="V239" s="27" t="n"/>
    </row>
    <row r="240" ht="34" customHeight="1">
      <c r="A240" s="27" t="n"/>
      <c r="B240" s="27" t="n"/>
      <c r="C240" s="27" t="n"/>
      <c r="D240" s="27" t="n"/>
      <c r="E240" s="27" t="n"/>
      <c r="F240" s="27" t="n"/>
      <c r="G240" s="27" t="n"/>
      <c r="H240" s="39" t="n"/>
      <c r="I240" s="39" t="n"/>
      <c r="J240" s="39" t="n"/>
      <c r="K240" s="29">
        <f>IF([@[Record ID]]="","",IFERROR(INDEX(tblRules[Retention Months],MATCH([@[Record Type]],tblRules[Record Type],0)),""))</f>
        <v/>
      </c>
      <c r="L240" s="40">
        <f>IF([@[Record ID]]="","",IF(OR([@[Trigger Date]]="",[@[Retention Months]]=""),"",EOMONTH(EDATE([@[Trigger Date]],[@[Retention Months]]),0)))</f>
        <v/>
      </c>
      <c r="M240" s="27" t="n"/>
      <c r="N240" s="39" t="n"/>
      <c r="O240" s="27" t="n"/>
      <c r="P240" s="39" t="n"/>
      <c r="Q240" s="27" t="n"/>
      <c r="R240" s="31">
        <f>IF([@[Record ID]]="","",IF([@[Record Type]]="","Record Type Missing",IFERROR(IF(INDEX(tblRules[Rule Status],MATCH([@[Record Type]],tblRules[Record Type],0))="Active","Rule Active","Rule Inactive"),"Rule Not Found")))</f>
        <v/>
      </c>
      <c r="S240"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40"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40" s="40">
        <f>IF([@[Record ID]]="","",IF([@[Data Quality Alert]]&lt;&gt;"OK","",IF(OR([@[Disposition Status]]="Destroyed",[@[Disposition Status]]="Transferred to Archive"),"",IF([@[Hold Status]]="Yes",[@[Hold Review Date]],[@[Retention End Date]]))))</f>
        <v/>
      </c>
      <c r="V240" s="27" t="n"/>
    </row>
    <row r="241" ht="34" customHeight="1">
      <c r="A241" s="27" t="n"/>
      <c r="B241" s="27" t="n"/>
      <c r="C241" s="27" t="n"/>
      <c r="D241" s="27" t="n"/>
      <c r="E241" s="27" t="n"/>
      <c r="F241" s="27" t="n"/>
      <c r="G241" s="27" t="n"/>
      <c r="H241" s="39" t="n"/>
      <c r="I241" s="39" t="n"/>
      <c r="J241" s="39" t="n"/>
      <c r="K241" s="29">
        <f>IF([@[Record ID]]="","",IFERROR(INDEX(tblRules[Retention Months],MATCH([@[Record Type]],tblRules[Record Type],0)),""))</f>
        <v/>
      </c>
      <c r="L241" s="40">
        <f>IF([@[Record ID]]="","",IF(OR([@[Trigger Date]]="",[@[Retention Months]]=""),"",EOMONTH(EDATE([@[Trigger Date]],[@[Retention Months]]),0)))</f>
        <v/>
      </c>
      <c r="M241" s="27" t="n"/>
      <c r="N241" s="39" t="n"/>
      <c r="O241" s="27" t="n"/>
      <c r="P241" s="39" t="n"/>
      <c r="Q241" s="27" t="n"/>
      <c r="R241" s="31">
        <f>IF([@[Record ID]]="","",IF([@[Record Type]]="","Record Type Missing",IFERROR(IF(INDEX(tblRules[Rule Status],MATCH([@[Record Type]],tblRules[Record Type],0))="Active","Rule Active","Rule Inactive"),"Rule Not Found")))</f>
        <v/>
      </c>
      <c r="S241"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41"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41" s="40">
        <f>IF([@[Record ID]]="","",IF([@[Data Quality Alert]]&lt;&gt;"OK","",IF(OR([@[Disposition Status]]="Destroyed",[@[Disposition Status]]="Transferred to Archive"),"",IF([@[Hold Status]]="Yes",[@[Hold Review Date]],[@[Retention End Date]]))))</f>
        <v/>
      </c>
      <c r="V241" s="27" t="n"/>
    </row>
    <row r="242" ht="34" customHeight="1">
      <c r="A242" s="27" t="n"/>
      <c r="B242" s="27" t="n"/>
      <c r="C242" s="27" t="n"/>
      <c r="D242" s="27" t="n"/>
      <c r="E242" s="27" t="n"/>
      <c r="F242" s="27" t="n"/>
      <c r="G242" s="27" t="n"/>
      <c r="H242" s="39" t="n"/>
      <c r="I242" s="39" t="n"/>
      <c r="J242" s="39" t="n"/>
      <c r="K242" s="29">
        <f>IF([@[Record ID]]="","",IFERROR(INDEX(tblRules[Retention Months],MATCH([@[Record Type]],tblRules[Record Type],0)),""))</f>
        <v/>
      </c>
      <c r="L242" s="40">
        <f>IF([@[Record ID]]="","",IF(OR([@[Trigger Date]]="",[@[Retention Months]]=""),"",EOMONTH(EDATE([@[Trigger Date]],[@[Retention Months]]),0)))</f>
        <v/>
      </c>
      <c r="M242" s="27" t="n"/>
      <c r="N242" s="39" t="n"/>
      <c r="O242" s="27" t="n"/>
      <c r="P242" s="39" t="n"/>
      <c r="Q242" s="27" t="n"/>
      <c r="R242" s="31">
        <f>IF([@[Record ID]]="","",IF([@[Record Type]]="","Record Type Missing",IFERROR(IF(INDEX(tblRules[Rule Status],MATCH([@[Record Type]],tblRules[Record Type],0))="Active","Rule Active","Rule Inactive"),"Rule Not Found")))</f>
        <v/>
      </c>
      <c r="S242"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42"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42" s="40">
        <f>IF([@[Record ID]]="","",IF([@[Data Quality Alert]]&lt;&gt;"OK","",IF(OR([@[Disposition Status]]="Destroyed",[@[Disposition Status]]="Transferred to Archive"),"",IF([@[Hold Status]]="Yes",[@[Hold Review Date]],[@[Retention End Date]]))))</f>
        <v/>
      </c>
      <c r="V242" s="27" t="n"/>
    </row>
    <row r="243" ht="34" customHeight="1">
      <c r="A243" s="27" t="n"/>
      <c r="B243" s="27" t="n"/>
      <c r="C243" s="27" t="n"/>
      <c r="D243" s="27" t="n"/>
      <c r="E243" s="27" t="n"/>
      <c r="F243" s="27" t="n"/>
      <c r="G243" s="27" t="n"/>
      <c r="H243" s="39" t="n"/>
      <c r="I243" s="39" t="n"/>
      <c r="J243" s="39" t="n"/>
      <c r="K243" s="29">
        <f>IF([@[Record ID]]="","",IFERROR(INDEX(tblRules[Retention Months],MATCH([@[Record Type]],tblRules[Record Type],0)),""))</f>
        <v/>
      </c>
      <c r="L243" s="40">
        <f>IF([@[Record ID]]="","",IF(OR([@[Trigger Date]]="",[@[Retention Months]]=""),"",EOMONTH(EDATE([@[Trigger Date]],[@[Retention Months]]),0)))</f>
        <v/>
      </c>
      <c r="M243" s="27" t="n"/>
      <c r="N243" s="39" t="n"/>
      <c r="O243" s="27" t="n"/>
      <c r="P243" s="39" t="n"/>
      <c r="Q243" s="27" t="n"/>
      <c r="R243" s="31">
        <f>IF([@[Record ID]]="","",IF([@[Record Type]]="","Record Type Missing",IFERROR(IF(INDEX(tblRules[Rule Status],MATCH([@[Record Type]],tblRules[Record Type],0))="Active","Rule Active","Rule Inactive"),"Rule Not Found")))</f>
        <v/>
      </c>
      <c r="S243"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43"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43" s="40">
        <f>IF([@[Record ID]]="","",IF([@[Data Quality Alert]]&lt;&gt;"OK","",IF(OR([@[Disposition Status]]="Destroyed",[@[Disposition Status]]="Transferred to Archive"),"",IF([@[Hold Status]]="Yes",[@[Hold Review Date]],[@[Retention End Date]]))))</f>
        <v/>
      </c>
      <c r="V243" s="27" t="n"/>
    </row>
    <row r="244" ht="34" customHeight="1">
      <c r="A244" s="27" t="n"/>
      <c r="B244" s="27" t="n"/>
      <c r="C244" s="27" t="n"/>
      <c r="D244" s="27" t="n"/>
      <c r="E244" s="27" t="n"/>
      <c r="F244" s="27" t="n"/>
      <c r="G244" s="27" t="n"/>
      <c r="H244" s="39" t="n"/>
      <c r="I244" s="39" t="n"/>
      <c r="J244" s="39" t="n"/>
      <c r="K244" s="29">
        <f>IF([@[Record ID]]="","",IFERROR(INDEX(tblRules[Retention Months],MATCH([@[Record Type]],tblRules[Record Type],0)),""))</f>
        <v/>
      </c>
      <c r="L244" s="40">
        <f>IF([@[Record ID]]="","",IF(OR([@[Trigger Date]]="",[@[Retention Months]]=""),"",EOMONTH(EDATE([@[Trigger Date]],[@[Retention Months]]),0)))</f>
        <v/>
      </c>
      <c r="M244" s="27" t="n"/>
      <c r="N244" s="39" t="n"/>
      <c r="O244" s="27" t="n"/>
      <c r="P244" s="39" t="n"/>
      <c r="Q244" s="27" t="n"/>
      <c r="R244" s="31">
        <f>IF([@[Record ID]]="","",IF([@[Record Type]]="","Record Type Missing",IFERROR(IF(INDEX(tblRules[Rule Status],MATCH([@[Record Type]],tblRules[Record Type],0))="Active","Rule Active","Rule Inactive"),"Rule Not Found")))</f>
        <v/>
      </c>
      <c r="S244"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44"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44" s="40">
        <f>IF([@[Record ID]]="","",IF([@[Data Quality Alert]]&lt;&gt;"OK","",IF(OR([@[Disposition Status]]="Destroyed",[@[Disposition Status]]="Transferred to Archive"),"",IF([@[Hold Status]]="Yes",[@[Hold Review Date]],[@[Retention End Date]]))))</f>
        <v/>
      </c>
      <c r="V244" s="27" t="n"/>
    </row>
    <row r="245" ht="34" customHeight="1">
      <c r="A245" s="27" t="n"/>
      <c r="B245" s="27" t="n"/>
      <c r="C245" s="27" t="n"/>
      <c r="D245" s="27" t="n"/>
      <c r="E245" s="27" t="n"/>
      <c r="F245" s="27" t="n"/>
      <c r="G245" s="27" t="n"/>
      <c r="H245" s="39" t="n"/>
      <c r="I245" s="39" t="n"/>
      <c r="J245" s="39" t="n"/>
      <c r="K245" s="29">
        <f>IF([@[Record ID]]="","",IFERROR(INDEX(tblRules[Retention Months],MATCH([@[Record Type]],tblRules[Record Type],0)),""))</f>
        <v/>
      </c>
      <c r="L245" s="40">
        <f>IF([@[Record ID]]="","",IF(OR([@[Trigger Date]]="",[@[Retention Months]]=""),"",EOMONTH(EDATE([@[Trigger Date]],[@[Retention Months]]),0)))</f>
        <v/>
      </c>
      <c r="M245" s="27" t="n"/>
      <c r="N245" s="39" t="n"/>
      <c r="O245" s="27" t="n"/>
      <c r="P245" s="39" t="n"/>
      <c r="Q245" s="27" t="n"/>
      <c r="R245" s="31">
        <f>IF([@[Record ID]]="","",IF([@[Record Type]]="","Record Type Missing",IFERROR(IF(INDEX(tblRules[Rule Status],MATCH([@[Record Type]],tblRules[Record Type],0))="Active","Rule Active","Rule Inactive"),"Rule Not Found")))</f>
        <v/>
      </c>
      <c r="S245"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45"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45" s="40">
        <f>IF([@[Record ID]]="","",IF([@[Data Quality Alert]]&lt;&gt;"OK","",IF(OR([@[Disposition Status]]="Destroyed",[@[Disposition Status]]="Transferred to Archive"),"",IF([@[Hold Status]]="Yes",[@[Hold Review Date]],[@[Retention End Date]]))))</f>
        <v/>
      </c>
      <c r="V245" s="27" t="n"/>
    </row>
    <row r="246" ht="34" customHeight="1">
      <c r="A246" s="27" t="n"/>
      <c r="B246" s="27" t="n"/>
      <c r="C246" s="27" t="n"/>
      <c r="D246" s="27" t="n"/>
      <c r="E246" s="27" t="n"/>
      <c r="F246" s="27" t="n"/>
      <c r="G246" s="27" t="n"/>
      <c r="H246" s="39" t="n"/>
      <c r="I246" s="39" t="n"/>
      <c r="J246" s="39" t="n"/>
      <c r="K246" s="29">
        <f>IF([@[Record ID]]="","",IFERROR(INDEX(tblRules[Retention Months],MATCH([@[Record Type]],tblRules[Record Type],0)),""))</f>
        <v/>
      </c>
      <c r="L246" s="40">
        <f>IF([@[Record ID]]="","",IF(OR([@[Trigger Date]]="",[@[Retention Months]]=""),"",EOMONTH(EDATE([@[Trigger Date]],[@[Retention Months]]),0)))</f>
        <v/>
      </c>
      <c r="M246" s="27" t="n"/>
      <c r="N246" s="39" t="n"/>
      <c r="O246" s="27" t="n"/>
      <c r="P246" s="39" t="n"/>
      <c r="Q246" s="27" t="n"/>
      <c r="R246" s="31">
        <f>IF([@[Record ID]]="","",IF([@[Record Type]]="","Record Type Missing",IFERROR(IF(INDEX(tblRules[Rule Status],MATCH([@[Record Type]],tblRules[Record Type],0))="Active","Rule Active","Rule Inactive"),"Rule Not Found")))</f>
        <v/>
      </c>
      <c r="S246"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46"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46" s="40">
        <f>IF([@[Record ID]]="","",IF([@[Data Quality Alert]]&lt;&gt;"OK","",IF(OR([@[Disposition Status]]="Destroyed",[@[Disposition Status]]="Transferred to Archive"),"",IF([@[Hold Status]]="Yes",[@[Hold Review Date]],[@[Retention End Date]]))))</f>
        <v/>
      </c>
      <c r="V246" s="27" t="n"/>
    </row>
    <row r="247" ht="34" customHeight="1">
      <c r="A247" s="27" t="n"/>
      <c r="B247" s="27" t="n"/>
      <c r="C247" s="27" t="n"/>
      <c r="D247" s="27" t="n"/>
      <c r="E247" s="27" t="n"/>
      <c r="F247" s="27" t="n"/>
      <c r="G247" s="27" t="n"/>
      <c r="H247" s="39" t="n"/>
      <c r="I247" s="39" t="n"/>
      <c r="J247" s="39" t="n"/>
      <c r="K247" s="29">
        <f>IF([@[Record ID]]="","",IFERROR(INDEX(tblRules[Retention Months],MATCH([@[Record Type]],tblRules[Record Type],0)),""))</f>
        <v/>
      </c>
      <c r="L247" s="40">
        <f>IF([@[Record ID]]="","",IF(OR([@[Trigger Date]]="",[@[Retention Months]]=""),"",EOMONTH(EDATE([@[Trigger Date]],[@[Retention Months]]),0)))</f>
        <v/>
      </c>
      <c r="M247" s="27" t="n"/>
      <c r="N247" s="39" t="n"/>
      <c r="O247" s="27" t="n"/>
      <c r="P247" s="39" t="n"/>
      <c r="Q247" s="27" t="n"/>
      <c r="R247" s="31">
        <f>IF([@[Record ID]]="","",IF([@[Record Type]]="","Record Type Missing",IFERROR(IF(INDEX(tblRules[Rule Status],MATCH([@[Record Type]],tblRules[Record Type],0))="Active","Rule Active","Rule Inactive"),"Rule Not Found")))</f>
        <v/>
      </c>
      <c r="S247"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47"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47" s="40">
        <f>IF([@[Record ID]]="","",IF([@[Data Quality Alert]]&lt;&gt;"OK","",IF(OR([@[Disposition Status]]="Destroyed",[@[Disposition Status]]="Transferred to Archive"),"",IF([@[Hold Status]]="Yes",[@[Hold Review Date]],[@[Retention End Date]]))))</f>
        <v/>
      </c>
      <c r="V247" s="27" t="n"/>
    </row>
    <row r="248" ht="34" customHeight="1">
      <c r="A248" s="27" t="n"/>
      <c r="B248" s="27" t="n"/>
      <c r="C248" s="27" t="n"/>
      <c r="D248" s="27" t="n"/>
      <c r="E248" s="27" t="n"/>
      <c r="F248" s="27" t="n"/>
      <c r="G248" s="27" t="n"/>
      <c r="H248" s="39" t="n"/>
      <c r="I248" s="39" t="n"/>
      <c r="J248" s="39" t="n"/>
      <c r="K248" s="29">
        <f>IF([@[Record ID]]="","",IFERROR(INDEX(tblRules[Retention Months],MATCH([@[Record Type]],tblRules[Record Type],0)),""))</f>
        <v/>
      </c>
      <c r="L248" s="40">
        <f>IF([@[Record ID]]="","",IF(OR([@[Trigger Date]]="",[@[Retention Months]]=""),"",EOMONTH(EDATE([@[Trigger Date]],[@[Retention Months]]),0)))</f>
        <v/>
      </c>
      <c r="M248" s="27" t="n"/>
      <c r="N248" s="39" t="n"/>
      <c r="O248" s="27" t="n"/>
      <c r="P248" s="39" t="n"/>
      <c r="Q248" s="27" t="n"/>
      <c r="R248" s="31">
        <f>IF([@[Record ID]]="","",IF([@[Record Type]]="","Record Type Missing",IFERROR(IF(INDEX(tblRules[Rule Status],MATCH([@[Record Type]],tblRules[Record Type],0))="Active","Rule Active","Rule Inactive"),"Rule Not Found")))</f>
        <v/>
      </c>
      <c r="S248"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48"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48" s="40">
        <f>IF([@[Record ID]]="","",IF([@[Data Quality Alert]]&lt;&gt;"OK","",IF(OR([@[Disposition Status]]="Destroyed",[@[Disposition Status]]="Transferred to Archive"),"",IF([@[Hold Status]]="Yes",[@[Hold Review Date]],[@[Retention End Date]]))))</f>
        <v/>
      </c>
      <c r="V248" s="27" t="n"/>
    </row>
    <row r="249" ht="34" customHeight="1">
      <c r="A249" s="27" t="n"/>
      <c r="B249" s="27" t="n"/>
      <c r="C249" s="27" t="n"/>
      <c r="D249" s="27" t="n"/>
      <c r="E249" s="27" t="n"/>
      <c r="F249" s="27" t="n"/>
      <c r="G249" s="27" t="n"/>
      <c r="H249" s="39" t="n"/>
      <c r="I249" s="39" t="n"/>
      <c r="J249" s="39" t="n"/>
      <c r="K249" s="29">
        <f>IF([@[Record ID]]="","",IFERROR(INDEX(tblRules[Retention Months],MATCH([@[Record Type]],tblRules[Record Type],0)),""))</f>
        <v/>
      </c>
      <c r="L249" s="40">
        <f>IF([@[Record ID]]="","",IF(OR([@[Trigger Date]]="",[@[Retention Months]]=""),"",EOMONTH(EDATE([@[Trigger Date]],[@[Retention Months]]),0)))</f>
        <v/>
      </c>
      <c r="M249" s="27" t="n"/>
      <c r="N249" s="39" t="n"/>
      <c r="O249" s="27" t="n"/>
      <c r="P249" s="39" t="n"/>
      <c r="Q249" s="27" t="n"/>
      <c r="R249" s="31">
        <f>IF([@[Record ID]]="","",IF([@[Record Type]]="","Record Type Missing",IFERROR(IF(INDEX(tblRules[Rule Status],MATCH([@[Record Type]],tblRules[Record Type],0))="Active","Rule Active","Rule Inactive"),"Rule Not Found")))</f>
        <v/>
      </c>
      <c r="S249"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49"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49" s="40">
        <f>IF([@[Record ID]]="","",IF([@[Data Quality Alert]]&lt;&gt;"OK","",IF(OR([@[Disposition Status]]="Destroyed",[@[Disposition Status]]="Transferred to Archive"),"",IF([@[Hold Status]]="Yes",[@[Hold Review Date]],[@[Retention End Date]]))))</f>
        <v/>
      </c>
      <c r="V249" s="27" t="n"/>
    </row>
    <row r="250" ht="34" customHeight="1">
      <c r="A250" s="27" t="n"/>
      <c r="B250" s="27" t="n"/>
      <c r="C250" s="27" t="n"/>
      <c r="D250" s="27" t="n"/>
      <c r="E250" s="27" t="n"/>
      <c r="F250" s="27" t="n"/>
      <c r="G250" s="27" t="n"/>
      <c r="H250" s="39" t="n"/>
      <c r="I250" s="39" t="n"/>
      <c r="J250" s="39" t="n"/>
      <c r="K250" s="29">
        <f>IF([@[Record ID]]="","",IFERROR(INDEX(tblRules[Retention Months],MATCH([@[Record Type]],tblRules[Record Type],0)),""))</f>
        <v/>
      </c>
      <c r="L250" s="40">
        <f>IF([@[Record ID]]="","",IF(OR([@[Trigger Date]]="",[@[Retention Months]]=""),"",EOMONTH(EDATE([@[Trigger Date]],[@[Retention Months]]),0)))</f>
        <v/>
      </c>
      <c r="M250" s="27" t="n"/>
      <c r="N250" s="39" t="n"/>
      <c r="O250" s="27" t="n"/>
      <c r="P250" s="39" t="n"/>
      <c r="Q250" s="27" t="n"/>
      <c r="R250" s="31">
        <f>IF([@[Record ID]]="","",IF([@[Record Type]]="","Record Type Missing",IFERROR(IF(INDEX(tblRules[Rule Status],MATCH([@[Record Type]],tblRules[Record Type],0))="Active","Rule Active","Rule Inactive"),"Rule Not Found")))</f>
        <v/>
      </c>
      <c r="S250"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50"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50" s="40">
        <f>IF([@[Record ID]]="","",IF([@[Data Quality Alert]]&lt;&gt;"OK","",IF(OR([@[Disposition Status]]="Destroyed",[@[Disposition Status]]="Transferred to Archive"),"",IF([@[Hold Status]]="Yes",[@[Hold Review Date]],[@[Retention End Date]]))))</f>
        <v/>
      </c>
      <c r="V250" s="27" t="n"/>
    </row>
    <row r="251" ht="34" customHeight="1">
      <c r="A251" s="27" t="n"/>
      <c r="B251" s="27" t="n"/>
      <c r="C251" s="27" t="n"/>
      <c r="D251" s="27" t="n"/>
      <c r="E251" s="27" t="n"/>
      <c r="F251" s="27" t="n"/>
      <c r="G251" s="27" t="n"/>
      <c r="H251" s="39" t="n"/>
      <c r="I251" s="39" t="n"/>
      <c r="J251" s="39" t="n"/>
      <c r="K251" s="29">
        <f>IF([@[Record ID]]="","",IFERROR(INDEX(tblRules[Retention Months],MATCH([@[Record Type]],tblRules[Record Type],0)),""))</f>
        <v/>
      </c>
      <c r="L251" s="40">
        <f>IF([@[Record ID]]="","",IF(OR([@[Trigger Date]]="",[@[Retention Months]]=""),"",EOMONTH(EDATE([@[Trigger Date]],[@[Retention Months]]),0)))</f>
        <v/>
      </c>
      <c r="M251" s="27" t="n"/>
      <c r="N251" s="39" t="n"/>
      <c r="O251" s="27" t="n"/>
      <c r="P251" s="39" t="n"/>
      <c r="Q251" s="27" t="n"/>
      <c r="R251" s="31">
        <f>IF([@[Record ID]]="","",IF([@[Record Type]]="","Record Type Missing",IFERROR(IF(INDEX(tblRules[Rule Status],MATCH([@[Record Type]],tblRules[Record Type],0))="Active","Rule Active","Rule Inactive"),"Rule Not Found")))</f>
        <v/>
      </c>
      <c r="S251" s="31">
        <f>IF([@[Record ID]]="","",IF(COUNTIF(tblRecords[Record ID],[@[Record ID]])&gt;1,"Duplicate Record ID",IF([@[Record Type]]="","Missing Record Type",IF([@[Program or Department]]="","Missing Program or Department",IF([@[Custodian]]="","Missing Custodian",IF([@[Storage Format]]="","Missing Storage Format",IF([@[Storage Location]]="","Missing Storage Location",IF([@[Trigger Date]]="","Missing Trigger Date",IF([@[Hold Status]]="","Missing Hold Status",IF(AND([@[Hold Status]]="Yes",[@[Hold Review Date]]=""),"Missing Hold Review Date",IF([@[Disposition Status]]="","Missing Disposition Status",IF(AND(OR([@[Disposition Status]]="Destroyed",[@[Disposition Status]]="Transferred to Archive"),[@[Disposition Date]]=""),"Missing Disposition Date",IF(AND(OR([@[Disposition Status]]="Destroyed",[@[Disposition Status]]="Transferred to Archive"),OR([@[Disposition Method]]="",[@[Disposition Method]]="Not Applicable")),"Missing Disposition Method",IF([@[Rule Match]]&lt;&gt;"Rule Active",[@[Rule Match]],IF(AND([@[Record Start Date]]&lt;&gt;"",[@[Record End Date]]&lt;&gt;"",[@[Record Start Date]]&gt;[@[Record End Date]]),"Start Date After End Date",IF(AND([@[Record End Date]]&lt;&gt;"",[@[Trigger Date]]&lt;&gt;"",[@[Trigger Date]]&lt;[@[Record End Date]]),"Trigger Date Before Record End Date","OK")))))))))))))))</f>
        <v/>
      </c>
      <c r="T251" s="31">
        <f>IF([@[Record ID]]="","",IF([@[Data Quality Alert]]&lt;&gt;"OK","Incomplete",IF(OR([@[Disposition Status]]="Destroyed",[@[Disposition Status]]="Transferred to Archive"),"Disposition Completed",IF([@[Hold Status]]="Yes",IF([@[Hold Review Date]]&lt;Dashboard!$B$4,"Hold Review Overdue","On Hold"),IF([@[Disposition Status]]="Approved for Destruction","Eligible for Review",IF([@[Retention End Date]]&lt;=Dashboard!$B$4,"Eligible for Review",IF([@[Retention End Date]]&lt;=Dashboard!$B$4+Dashboard!$E$4,"Due Within Review Window","Retained")))))))</f>
        <v/>
      </c>
      <c r="U251" s="40">
        <f>IF([@[Record ID]]="","",IF([@[Data Quality Alert]]&lt;&gt;"OK","",IF(OR([@[Disposition Status]]="Destroyed",[@[Disposition Status]]="Transferred to Archive"),"",IF([@[Hold Status]]="Yes",[@[Hold Review Date]],[@[Retention End Date]]))))</f>
        <v/>
      </c>
      <c r="V251" s="27" t="n"/>
    </row>
  </sheetData>
  <autoFilter ref="A1:V251"/>
  <conditionalFormatting sqref="A2:V251">
    <cfRule type="expression" priority="1" dxfId="3">
      <formula>$T2="Incomplete"</formula>
    </cfRule>
    <cfRule type="expression" priority="2" dxfId="4">
      <formula>$T2="Hold Review Overdue"</formula>
    </cfRule>
    <cfRule type="expression" priority="3" dxfId="5">
      <formula>$T2="Eligible for Review"</formula>
    </cfRule>
    <cfRule type="expression" priority="4" dxfId="6">
      <formula>$T2="Due Within Review Window"</formula>
    </cfRule>
    <cfRule type="expression" priority="5" dxfId="7">
      <formula>$T2="On Hold"</formula>
    </cfRule>
    <cfRule type="expression" priority="6" dxfId="8">
      <formula>$T2="Disposition Completed"</formula>
    </cfRule>
  </conditionalFormatting>
  <conditionalFormatting sqref="T2:T251">
    <cfRule type="expression" priority="7" dxfId="9">
      <formula>$T2="Retained"</formula>
    </cfRule>
  </conditionalFormatting>
  <conditionalFormatting sqref="A2:A251">
    <cfRule type="expression" priority="8" dxfId="10">
      <formula>AND($A2&lt;&gt;"",COUNTIF($A$2:$A$251,$A2)&gt;1)</formula>
    </cfRule>
  </conditionalFormatting>
  <conditionalFormatting sqref="C2:C251">
    <cfRule type="expression" priority="9" dxfId="11">
      <formula>AND($A2&lt;&gt;"",$C2="")</formula>
    </cfRule>
  </conditionalFormatting>
  <conditionalFormatting sqref="D2:G251">
    <cfRule type="expression" priority="10" dxfId="11">
      <formula>AND($A2&lt;&gt;"",OR($D2="",$E2="",$F2="",$G2=""))</formula>
    </cfRule>
  </conditionalFormatting>
  <conditionalFormatting sqref="J2:J251">
    <cfRule type="expression" priority="11" dxfId="11">
      <formula>AND($A2&lt;&gt;"",$J2="")</formula>
    </cfRule>
  </conditionalFormatting>
  <conditionalFormatting sqref="M2:M251">
    <cfRule type="expression" priority="12" dxfId="11">
      <formula>AND($A2&lt;&gt;"",$M2="")</formula>
    </cfRule>
  </conditionalFormatting>
  <conditionalFormatting sqref="O2:O251">
    <cfRule type="expression" priority="13" dxfId="11">
      <formula>AND($A2&lt;&gt;"",$O2="")</formula>
    </cfRule>
  </conditionalFormatting>
  <conditionalFormatting sqref="U2:U251">
    <cfRule type="expression" priority="14" dxfId="0">
      <formula>AND($U2&lt;&gt;"",$U2&lt;Dashboard!$B$4)</formula>
    </cfRule>
    <cfRule type="expression" priority="15" dxfId="6">
      <formula>AND($U2&lt;&gt;"",$U2&gt;=Dashboard!$B$4,$U2&lt;=Dashboard!$B$4+Dashboard!$E$4)</formula>
    </cfRule>
  </conditionalFormatting>
  <dataValidations count="6">
    <dataValidation sqref="C2:C251" showDropDown="0" showInputMessage="0" showErrorMessage="1" allowBlank="0" errorTitle="Invalid record type" error="Select a record type listed on the Retention Rules sheet." type="list" errorStyle="stop">
      <formula1>INDIRECT("'Retention Rules'!$A$4:$A$23")</formula1>
    </dataValidation>
    <dataValidation sqref="F2:F251" showDropDown="0" showInputMessage="0" showErrorMessage="0" allowBlank="0" type="list">
      <formula1>"Electronic,Paper,Mixed"</formula1>
    </dataValidation>
    <dataValidation sqref="M2:M251" showDropDown="0" showInputMessage="0" showErrorMessage="0" allowBlank="0" type="list">
      <formula1>"No,Yes"</formula1>
    </dataValidation>
    <dataValidation sqref="O2:O251" showDropDown="0" showInputMessage="0" showErrorMessage="0" allowBlank="0" type="list">
      <formula1>"Active,Pending Approval,Approved for Destruction,Destroyed,Transferred to Archive"</formula1>
    </dataValidation>
    <dataValidation sqref="Q2:Q251" showDropDown="0" showInputMessage="0" showErrorMessage="0" allowBlank="0" type="list">
      <formula1>"Not Applicable,Secure Deletion,Shredding,Archive Transfer,Other Documented Method"</formula1>
    </dataValidation>
    <dataValidation sqref="H2:J251 N2:N251 P2:P251" showDropDown="0" showInputMessage="0" showErrorMessage="1" allowBlank="0" errorTitle="Invalid date" error="Enter a date between 01/01/2000 and 12/31/2100." type="date" operator="between">
      <formula1>DATE(2000,1,1)</formula1>
      <formula2>DATE(2100,12,31)</formula2>
    </dataValidation>
  </dataValidations>
  <pageMargins left="0.25" right="0.25" top="0.5" bottom="0.5" header="0.5" footer="0.5"/>
  <pageSetup fitToHeight="0" fitToWidth="1"/>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J23"/>
  <sheetViews>
    <sheetView showGridLines="0" workbookViewId="0">
      <pane ySplit="3" topLeftCell="A4" activePane="bottomLeft" state="frozen"/>
      <selection pane="bottomLeft" activeCell="A1" sqref="A1"/>
    </sheetView>
  </sheetViews>
  <sheetFormatPr baseColWidth="8" defaultRowHeight="15"/>
  <cols>
    <col width="30" customWidth="1" min="1" max="1"/>
    <col width="38" customWidth="1" min="2" max="2"/>
    <col width="18" customWidth="1" min="3" max="3"/>
    <col width="29" customWidth="1" min="4" max="4"/>
    <col width="30" customWidth="1" min="5" max="5"/>
    <col width="14" customWidth="1" min="6" max="6"/>
    <col width="38" customWidth="1" min="7" max="7"/>
    <col width="3" customWidth="1" min="8" max="8"/>
    <col width="31" customWidth="1" min="9" max="9"/>
    <col width="12" customWidth="1" min="10" max="10"/>
  </cols>
  <sheetData>
    <row r="1" ht="30" customHeight="1">
      <c r="A1" s="32" t="inlineStr">
        <is>
          <t>Fictional placeholder rules — replace only after internal review and approval.</t>
        </is>
      </c>
    </row>
    <row r="3" ht="38" customHeight="1">
      <c r="A3" s="26" t="inlineStr">
        <is>
          <t>Record Type</t>
        </is>
      </c>
      <c r="B3" s="26" t="inlineStr">
        <is>
          <t>Trigger Event</t>
        </is>
      </c>
      <c r="C3" s="26" t="inlineStr">
        <is>
          <t>Retention Months</t>
        </is>
      </c>
      <c r="D3" s="26" t="inlineStr">
        <is>
          <t>Default Action</t>
        </is>
      </c>
      <c r="E3" s="26" t="inlineStr">
        <is>
          <t>Rule Owner</t>
        </is>
      </c>
      <c r="F3" s="26" t="inlineStr">
        <is>
          <t>Rule Status</t>
        </is>
      </c>
      <c r="G3" s="26" t="inlineStr">
        <is>
          <t>Internal Rule Note</t>
        </is>
      </c>
      <c r="I3" s="26" t="inlineStr">
        <is>
          <t>Rule Review Check</t>
        </is>
      </c>
      <c r="J3" s="26" t="inlineStr">
        <is>
          <t>Count</t>
        </is>
      </c>
    </row>
    <row r="4" ht="38" customHeight="1">
      <c r="A4" s="27" t="inlineStr">
        <is>
          <t>Application Materials</t>
        </is>
      </c>
      <c r="B4" s="27" t="inlineStr">
        <is>
          <t>Application decision or withdrawal date</t>
        </is>
      </c>
      <c r="C4" s="33" t="n">
        <v>36</v>
      </c>
      <c r="D4" s="27" t="inlineStr">
        <is>
          <t>Review for Destruction</t>
        </is>
      </c>
      <c r="E4" s="27" t="inlineStr">
        <is>
          <t>Admissions Records Lead</t>
        </is>
      </c>
      <c r="F4" s="27" t="inlineStr">
        <is>
          <t>Active</t>
        </is>
      </c>
      <c r="G4" s="27" t="inlineStr">
        <is>
          <t>Fictional example; confirm locally</t>
        </is>
      </c>
      <c r="I4" s="9" t="inlineStr">
        <is>
          <t>Duplicate Record Types</t>
        </is>
      </c>
      <c r="J4" s="10">
        <f>SUMPRODUCT((tblRules[Record Type]&lt;&gt;"")*(COUNTIF(tblRules[Record Type],tblRules[Record Type])&gt;1))</f>
        <v/>
      </c>
    </row>
    <row r="5" ht="38" customHeight="1">
      <c r="A5" s="27" t="inlineStr">
        <is>
          <t>Enrollment Records</t>
        </is>
      </c>
      <c r="B5" s="27" t="inlineStr">
        <is>
          <t>End of enrollment period</t>
        </is>
      </c>
      <c r="C5" s="33" t="n">
        <v>60</v>
      </c>
      <c r="D5" s="27" t="inlineStr">
        <is>
          <t>Review for Archive Transfer</t>
        </is>
      </c>
      <c r="E5" s="27" t="inlineStr">
        <is>
          <t>Registrar Operations Lead</t>
        </is>
      </c>
      <c r="F5" s="27" t="inlineStr">
        <is>
          <t>Active</t>
        </is>
      </c>
      <c r="G5" s="27" t="inlineStr">
        <is>
          <t>Fictional example; confirm locally</t>
        </is>
      </c>
      <c r="I5" s="9" t="inlineStr">
        <is>
          <t>Active Rules Missing Months</t>
        </is>
      </c>
      <c r="J5" s="10">
        <f>COUNTIFS(tblRules[Rule Status],"Active",tblRules[Retention Months],"")</f>
        <v/>
      </c>
    </row>
    <row r="6" ht="38" customHeight="1">
      <c r="A6" s="27" t="inlineStr">
        <is>
          <t>Attendance Records</t>
        </is>
      </c>
      <c r="B6" s="27" t="inlineStr">
        <is>
          <t>End of course or attendance period</t>
        </is>
      </c>
      <c r="C6" s="33" t="n">
        <v>36</v>
      </c>
      <c r="D6" s="27" t="inlineStr">
        <is>
          <t>Review for Destruction</t>
        </is>
      </c>
      <c r="E6" s="27" t="inlineStr">
        <is>
          <t>Program Operations Lead</t>
        </is>
      </c>
      <c r="F6" s="27" t="inlineStr">
        <is>
          <t>Active</t>
        </is>
      </c>
      <c r="G6" s="27" t="inlineStr">
        <is>
          <t>Fictional example; confirm locally</t>
        </is>
      </c>
      <c r="I6" s="9" t="inlineStr">
        <is>
          <t>Active Rules Missing Trigger</t>
        </is>
      </c>
      <c r="J6" s="10">
        <f>COUNTIFS(tblRules[Rule Status],"Active",tblRules[Trigger Event],"")</f>
        <v/>
      </c>
    </row>
    <row r="7" ht="38" customHeight="1">
      <c r="A7" s="27" t="inlineStr">
        <is>
          <t>Completion Records</t>
        </is>
      </c>
      <c r="B7" s="27" t="inlineStr">
        <is>
          <t>Completion or exit date</t>
        </is>
      </c>
      <c r="C7" s="33" t="n">
        <v>84</v>
      </c>
      <c r="D7" s="27" t="inlineStr">
        <is>
          <t>Review for Archive Transfer</t>
        </is>
      </c>
      <c r="E7" s="27" t="inlineStr">
        <is>
          <t>Registrar Operations Lead</t>
        </is>
      </c>
      <c r="F7" s="27" t="inlineStr">
        <is>
          <t>Active</t>
        </is>
      </c>
      <c r="G7" s="27" t="inlineStr">
        <is>
          <t>Fictional example; confirm locally</t>
        </is>
      </c>
      <c r="I7" s="9" t="inlineStr">
        <is>
          <t>Active Rule Count</t>
        </is>
      </c>
      <c r="J7" s="10">
        <f>COUNTIF(tblRules[Rule Status],"Active")</f>
        <v/>
      </c>
    </row>
    <row r="8" ht="38" customHeight="1">
      <c r="A8" s="27" t="inlineStr">
        <is>
          <t>Assessment Records</t>
        </is>
      </c>
      <c r="B8" s="27" t="inlineStr">
        <is>
          <t>Final assessment date</t>
        </is>
      </c>
      <c r="C8" s="33" t="n">
        <v>30</v>
      </c>
      <c r="D8" s="27" t="inlineStr">
        <is>
          <t>Review for Destruction</t>
        </is>
      </c>
      <c r="E8" s="27" t="inlineStr">
        <is>
          <t>Assessment Services Lead</t>
        </is>
      </c>
      <c r="F8" s="27" t="inlineStr">
        <is>
          <t>Active</t>
        </is>
      </c>
      <c r="G8" s="27" t="inlineStr">
        <is>
          <t>Fictional example; confirm locally</t>
        </is>
      </c>
    </row>
    <row r="9" ht="38" customHeight="1">
      <c r="A9" s="27" t="inlineStr">
        <is>
          <t>Advising Notes</t>
        </is>
      </c>
      <c r="B9" s="27" t="inlineStr">
        <is>
          <t>Advising case closure date</t>
        </is>
      </c>
      <c r="C9" s="33" t="n">
        <v>48</v>
      </c>
      <c r="D9" s="27" t="inlineStr">
        <is>
          <t>Department Review Required</t>
        </is>
      </c>
      <c r="E9" s="27" t="inlineStr">
        <is>
          <t>Student Support Lead</t>
        </is>
      </c>
      <c r="F9" s="27" t="inlineStr">
        <is>
          <t>Active</t>
        </is>
      </c>
      <c r="G9" s="27" t="inlineStr">
        <is>
          <t>Fictional example; confirm locally</t>
        </is>
      </c>
    </row>
    <row r="10" ht="38" customHeight="1">
      <c r="A10" s="27" t="inlineStr">
        <is>
          <t>Financial Aid Support Files</t>
        </is>
      </c>
      <c r="B10" s="27" t="inlineStr">
        <is>
          <t>End of applicable award period</t>
        </is>
      </c>
      <c r="C10" s="33" t="n">
        <v>84</v>
      </c>
      <c r="D10" s="27" t="inlineStr">
        <is>
          <t>Department Review Required</t>
        </is>
      </c>
      <c r="E10" s="27" t="inlineStr">
        <is>
          <t>Financial Services Records Lead</t>
        </is>
      </c>
      <c r="F10" s="27" t="inlineStr">
        <is>
          <t>Active</t>
        </is>
      </c>
      <c r="G10" s="27" t="inlineStr">
        <is>
          <t>Fictional example; confirm locally</t>
        </is>
      </c>
    </row>
    <row r="11" ht="38" customHeight="1">
      <c r="A11" s="27" t="inlineStr">
        <is>
          <t>Learning Platform Activity</t>
        </is>
      </c>
      <c r="B11" s="27" t="inlineStr">
        <is>
          <t>Last course activity date</t>
        </is>
      </c>
      <c r="C11" s="33" t="n">
        <v>18</v>
      </c>
      <c r="D11" s="27" t="inlineStr">
        <is>
          <t>Review for Destruction</t>
        </is>
      </c>
      <c r="E11" s="27" t="inlineStr">
        <is>
          <t>Learning Technology Lead</t>
        </is>
      </c>
      <c r="F11" s="27" t="inlineStr">
        <is>
          <t>Active</t>
        </is>
      </c>
      <c r="G11" s="27" t="inlineStr">
        <is>
          <t>Fictional example; confirm locally</t>
        </is>
      </c>
    </row>
    <row r="12" ht="38" customHeight="1">
      <c r="A12" s="27" t="n"/>
      <c r="B12" s="27" t="n"/>
      <c r="C12" s="33" t="n"/>
      <c r="D12" s="27" t="n"/>
      <c r="E12" s="27" t="n"/>
      <c r="F12" s="27" t="n"/>
      <c r="G12" s="27" t="n"/>
    </row>
    <row r="13" ht="38" customHeight="1">
      <c r="A13" s="27" t="n"/>
      <c r="B13" s="27" t="n"/>
      <c r="C13" s="33" t="n"/>
      <c r="D13" s="27" t="n"/>
      <c r="E13" s="27" t="n"/>
      <c r="F13" s="27" t="n"/>
      <c r="G13" s="27" t="n"/>
    </row>
    <row r="14" ht="38" customHeight="1">
      <c r="A14" s="27" t="n"/>
      <c r="B14" s="27" t="n"/>
      <c r="C14" s="33" t="n"/>
      <c r="D14" s="27" t="n"/>
      <c r="E14" s="27" t="n"/>
      <c r="F14" s="27" t="n"/>
      <c r="G14" s="27" t="n"/>
    </row>
    <row r="15" ht="38" customHeight="1">
      <c r="A15" s="27" t="n"/>
      <c r="B15" s="27" t="n"/>
      <c r="C15" s="33" t="n"/>
      <c r="D15" s="27" t="n"/>
      <c r="E15" s="27" t="n"/>
      <c r="F15" s="27" t="n"/>
      <c r="G15" s="27" t="n"/>
    </row>
    <row r="16" ht="38" customHeight="1">
      <c r="A16" s="27" t="n"/>
      <c r="B16" s="27" t="n"/>
      <c r="C16" s="33" t="n"/>
      <c r="D16" s="27" t="n"/>
      <c r="E16" s="27" t="n"/>
      <c r="F16" s="27" t="n"/>
      <c r="G16" s="27" t="n"/>
    </row>
    <row r="17" ht="38" customHeight="1">
      <c r="A17" s="27" t="n"/>
      <c r="B17" s="27" t="n"/>
      <c r="C17" s="33" t="n"/>
      <c r="D17" s="27" t="n"/>
      <c r="E17" s="27" t="n"/>
      <c r="F17" s="27" t="n"/>
      <c r="G17" s="27" t="n"/>
    </row>
    <row r="18" ht="38" customHeight="1">
      <c r="A18" s="27" t="n"/>
      <c r="B18" s="27" t="n"/>
      <c r="C18" s="33" t="n"/>
      <c r="D18" s="27" t="n"/>
      <c r="E18" s="27" t="n"/>
      <c r="F18" s="27" t="n"/>
      <c r="G18" s="27" t="n"/>
    </row>
    <row r="19" ht="38" customHeight="1">
      <c r="A19" s="27" t="n"/>
      <c r="B19" s="27" t="n"/>
      <c r="C19" s="33" t="n"/>
      <c r="D19" s="27" t="n"/>
      <c r="E19" s="27" t="n"/>
      <c r="F19" s="27" t="n"/>
      <c r="G19" s="27" t="n"/>
    </row>
    <row r="20" ht="38" customHeight="1">
      <c r="A20" s="27" t="n"/>
      <c r="B20" s="27" t="n"/>
      <c r="C20" s="33" t="n"/>
      <c r="D20" s="27" t="n"/>
      <c r="E20" s="27" t="n"/>
      <c r="F20" s="27" t="n"/>
      <c r="G20" s="27" t="n"/>
    </row>
    <row r="21" ht="38" customHeight="1">
      <c r="A21" s="27" t="n"/>
      <c r="B21" s="27" t="n"/>
      <c r="C21" s="33" t="n"/>
      <c r="D21" s="27" t="n"/>
      <c r="E21" s="27" t="n"/>
      <c r="F21" s="27" t="n"/>
      <c r="G21" s="27" t="n"/>
    </row>
    <row r="22" ht="38" customHeight="1">
      <c r="A22" s="27" t="n"/>
      <c r="B22" s="27" t="n"/>
      <c r="C22" s="33" t="n"/>
      <c r="D22" s="27" t="n"/>
      <c r="E22" s="27" t="n"/>
      <c r="F22" s="27" t="n"/>
      <c r="G22" s="27" t="n"/>
    </row>
    <row r="23" ht="38" customHeight="1">
      <c r="A23" s="27" t="n"/>
      <c r="B23" s="27" t="n"/>
      <c r="C23" s="33" t="n"/>
      <c r="D23" s="27" t="n"/>
      <c r="E23" s="27" t="n"/>
      <c r="F23" s="27" t="n"/>
      <c r="G23" s="27" t="n"/>
    </row>
  </sheetData>
  <autoFilter ref="A3:G23"/>
  <mergeCells count="1">
    <mergeCell ref="A1:G1"/>
  </mergeCells>
  <conditionalFormatting sqref="A4:A23">
    <cfRule type="expression" priority="1" dxfId="10">
      <formula>AND($A4&lt;&gt;"",COUNTIF($A$4:$A$23,$A4)&gt;1)</formula>
    </cfRule>
  </conditionalFormatting>
  <conditionalFormatting sqref="C4:C23">
    <cfRule type="expression" priority="2" dxfId="3">
      <formula>AND($A4&lt;&gt;"",$F4="Active",$C4="")</formula>
    </cfRule>
  </conditionalFormatting>
  <conditionalFormatting sqref="B4:B23">
    <cfRule type="expression" priority="3" dxfId="3">
      <formula>AND($A4&lt;&gt;"",$F4="Active",$B4="")</formula>
    </cfRule>
  </conditionalFormatting>
  <conditionalFormatting sqref="A4:G23">
    <cfRule type="expression" priority="4" dxfId="12">
      <formula>AND($A4&lt;&gt;"",$F4="Inactive")</formula>
    </cfRule>
  </conditionalFormatting>
  <conditionalFormatting sqref="J4:J6">
    <cfRule type="cellIs" priority="5" operator="greaterThan" dxfId="0">
      <formula>0</formula>
    </cfRule>
    <cfRule type="cellIs" priority="6" operator="equal" dxfId="2">
      <formula>0</formula>
    </cfRule>
  </conditionalFormatting>
  <dataValidations count="3">
    <dataValidation sqref="C4:C23" showDropDown="0" showInputMessage="0" showErrorMessage="1" allowBlank="0" errorTitle="Invalid retention period" error="Enter a whole number from 1 through 1200." type="whole" operator="between">
      <formula1>1</formula1>
      <formula2>1200</formula2>
    </dataValidation>
    <dataValidation sqref="D4:D23" showDropDown="0" showInputMessage="0" showErrorMessage="0" allowBlank="0" type="list">
      <formula1>"Review for Destruction,Review for Archive Transfer,Department Review Required"</formula1>
    </dataValidation>
    <dataValidation sqref="F4:F23" showDropDown="0" showInputMessage="0" showErrorMessage="0" allowBlank="0" type="list">
      <formula1>"Active,Inactive"</formula1>
    </dataValidation>
  </dataValidations>
  <pageMargins left="0.25" right="0.25" top="0.5" bottom="0.5" header="0.5" footer="0.5"/>
  <pageSetup fitToHeight="0" fitToWidth="1"/>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A1:H19"/>
  <sheetViews>
    <sheetView showGridLines="0" workbookViewId="0">
      <pane ySplit="1" topLeftCell="A2" activePane="bottomLeft" state="frozen"/>
      <selection pane="bottomLeft" activeCell="A1" sqref="A1"/>
    </sheetView>
  </sheetViews>
  <sheetFormatPr baseColWidth="8" defaultRowHeight="15"/>
  <cols>
    <col width="27" customWidth="1" min="1" max="1"/>
    <col width="34" customWidth="1" min="2" max="2"/>
    <col width="72" customWidth="1" min="3" max="3"/>
    <col width="4" customWidth="1" min="4" max="4"/>
    <col width="4" customWidth="1" min="5" max="5"/>
    <col width="4" customWidth="1" min="6" max="6"/>
    <col width="4" customWidth="1" min="7" max="7"/>
    <col width="4" customWidth="1" min="8" max="8"/>
  </cols>
  <sheetData>
    <row r="1" ht="30" customHeight="1">
      <c r="A1" s="1" t="inlineStr">
        <is>
          <t>Student Records Retention Tracker — Instructions</t>
        </is>
      </c>
    </row>
    <row r="3" ht="58" customHeight="1">
      <c r="A3" s="34" t="inlineStr">
        <is>
          <t>Workbook Scope</t>
        </is>
      </c>
      <c r="B3" s="35" t="inlineStr">
        <is>
          <t>Use this workbook to inventory student-related record groups, apply internally approved retention settings, monitor hold review dates, and document completed disposition. It is an operational aid and does not determine legal or policy requirements.</t>
        </is>
      </c>
      <c r="C3" s="36" t="n"/>
      <c r="D3" s="36" t="n"/>
      <c r="E3" s="36" t="n"/>
      <c r="F3" s="36" t="n"/>
      <c r="G3" s="36" t="n"/>
      <c r="H3" s="36" t="n"/>
    </row>
    <row r="4" ht="72" customHeight="1">
      <c r="A4" s="34" t="inlineStr">
        <is>
          <t>Before Use</t>
        </is>
      </c>
      <c r="B4" s="35" t="inlineStr">
        <is>
          <t>1. Review every row on the Retention Rules sheet.
2. Replace the fictional periods and rule owners with organization-approved settings.
3. Confirm that each record type has one unique active rule.
4. Set the Dashboard As of Date and Review Window.
5. Do not rely on the example records for operational decisions.</t>
        </is>
      </c>
      <c r="C4" s="36" t="n"/>
      <c r="D4" s="36" t="n"/>
      <c r="E4" s="36" t="n"/>
      <c r="F4" s="36" t="n"/>
      <c r="G4" s="36" t="n"/>
      <c r="H4" s="36" t="n"/>
    </row>
    <row r="5" ht="72" customHeight="1">
      <c r="A5" s="34" t="inlineStr">
        <is>
          <t>Adding a Record</t>
        </is>
      </c>
      <c r="B5" s="35" t="inlineStr">
        <is>
          <t>1. Add one row for a record group or bounded file collection.
2. Enter a unique Record ID.
3. Select a Record Type.
4. Enter the responsible department, custodian, storage format, and general storage location.
5. Enter the Trigger Date that corresponds to the selected rule.
6. Set Hold Status and Disposition Status.
7. Review the calculated Data Quality Alert and Tracking Status.</t>
        </is>
      </c>
      <c r="C5" s="36" t="n"/>
      <c r="D5" s="36" t="n"/>
      <c r="E5" s="36" t="n"/>
      <c r="F5" s="36" t="n"/>
      <c r="G5" s="36" t="n"/>
      <c r="H5" s="36" t="n"/>
    </row>
    <row r="6" ht="58" customHeight="1">
      <c r="A6" s="34" t="inlineStr">
        <is>
          <t>Holds</t>
        </is>
      </c>
      <c r="B6" s="35" t="inlineStr">
        <is>
          <t>When Hold Status is Yes, enter a Hold Review Date. The workbook pauses ordinary retention status and displays On Hold or Hold Review Overdue. The workbook does not authorize release of a hold. Update hold information only through the organization’s approved process.</t>
        </is>
      </c>
      <c r="C6" s="36" t="n"/>
      <c r="D6" s="36" t="n"/>
      <c r="E6" s="36" t="n"/>
      <c r="F6" s="36" t="n"/>
      <c r="G6" s="36" t="n"/>
      <c r="H6" s="36" t="n"/>
    </row>
    <row r="7" ht="58" customHeight="1">
      <c r="A7" s="34" t="inlineStr">
        <is>
          <t>Disposition</t>
        </is>
      </c>
      <c r="B7" s="35" t="inlineStr">
        <is>
          <t>Eligible for Review does not mean automatic destruction. It indicates that the retention end date has been reached or that the record has been marked Approved for Destruction. Obtain the organization’s required review and approval before taking action. Record the Disposition Date and Disposition Method only after the action is completed.</t>
        </is>
      </c>
      <c r="C7" s="36" t="n"/>
      <c r="D7" s="36" t="n"/>
      <c r="E7" s="36" t="n"/>
      <c r="F7" s="36" t="n"/>
      <c r="G7" s="36" t="n"/>
      <c r="H7" s="36" t="n"/>
    </row>
    <row r="8">
      <c r="A8" s="34" t="inlineStr">
        <is>
          <t>Status Definitions</t>
        </is>
      </c>
      <c r="B8" s="26" t="inlineStr">
        <is>
          <t>Status</t>
        </is>
      </c>
      <c r="C8" s="26" t="inlineStr">
        <is>
          <t>Definition</t>
        </is>
      </c>
      <c r="D8" s="36" t="n"/>
      <c r="E8" s="36" t="n"/>
      <c r="F8" s="36" t="n"/>
      <c r="G8" s="36" t="n"/>
      <c r="H8" s="36" t="n"/>
    </row>
    <row r="9" ht="36" customHeight="1">
      <c r="A9" s="22" t="n"/>
      <c r="B9" s="22" t="inlineStr">
        <is>
          <t>Retained</t>
        </is>
      </c>
      <c r="C9" s="22" t="inlineStr">
        <is>
          <t>Retention end date is beyond the selected review window.</t>
        </is>
      </c>
      <c r="D9" s="22" t="n"/>
      <c r="E9" s="22" t="n"/>
      <c r="F9" s="22" t="n"/>
      <c r="G9" s="22" t="n"/>
      <c r="H9" s="22" t="n"/>
    </row>
    <row r="10" ht="36" customHeight="1">
      <c r="A10" s="24" t="n"/>
      <c r="B10" s="24" t="inlineStr">
        <is>
          <t>Due Within Review Window</t>
        </is>
      </c>
      <c r="C10" s="24" t="inlineStr">
        <is>
          <t>Retention end date falls after the as-of date and within the configured number of days.</t>
        </is>
      </c>
      <c r="D10" s="24" t="n"/>
      <c r="E10" s="24" t="n"/>
      <c r="F10" s="24" t="n"/>
      <c r="G10" s="24" t="n"/>
      <c r="H10" s="24" t="n"/>
    </row>
    <row r="11" ht="36" customHeight="1">
      <c r="A11" s="22" t="n"/>
      <c r="B11" s="22" t="inlineStr">
        <is>
          <t>Eligible for Review</t>
        </is>
      </c>
      <c r="C11" s="22" t="inlineStr">
        <is>
          <t>Retention end date is on or before the as-of date, or disposition is approved but not completed.</t>
        </is>
      </c>
      <c r="D11" s="22" t="n"/>
      <c r="E11" s="22" t="n"/>
      <c r="F11" s="22" t="n"/>
      <c r="G11" s="22" t="n"/>
      <c r="H11" s="22" t="n"/>
    </row>
    <row r="12" ht="36" customHeight="1">
      <c r="A12" s="24" t="n"/>
      <c r="B12" s="24" t="inlineStr">
        <is>
          <t>On Hold</t>
        </is>
      </c>
      <c r="C12" s="24" t="inlineStr">
        <is>
          <t>Hold Status is Yes and the hold review date is not overdue.</t>
        </is>
      </c>
      <c r="D12" s="24" t="n"/>
      <c r="E12" s="24" t="n"/>
      <c r="F12" s="24" t="n"/>
      <c r="G12" s="24" t="n"/>
      <c r="H12" s="24" t="n"/>
    </row>
    <row r="13" ht="36" customHeight="1">
      <c r="A13" s="22" t="n"/>
      <c r="B13" s="22" t="inlineStr">
        <is>
          <t>Hold Review Overdue</t>
        </is>
      </c>
      <c r="C13" s="22" t="inlineStr">
        <is>
          <t>Hold Status is Yes and the hold review date is before the as-of date.</t>
        </is>
      </c>
      <c r="D13" s="22" t="n"/>
      <c r="E13" s="22" t="n"/>
      <c r="F13" s="22" t="n"/>
      <c r="G13" s="22" t="n"/>
      <c r="H13" s="22" t="n"/>
    </row>
    <row r="14" ht="36" customHeight="1">
      <c r="A14" s="24" t="n"/>
      <c r="B14" s="24" t="inlineStr">
        <is>
          <t>Incomplete</t>
        </is>
      </c>
      <c r="C14" s="24" t="inlineStr">
        <is>
          <t>A required field, rule, or date is missing or inconsistent.</t>
        </is>
      </c>
      <c r="D14" s="24" t="n"/>
      <c r="E14" s="24" t="n"/>
      <c r="F14" s="24" t="n"/>
      <c r="G14" s="24" t="n"/>
      <c r="H14" s="24" t="n"/>
    </row>
    <row r="15" ht="36" customHeight="1">
      <c r="A15" s="22" t="n"/>
      <c r="B15" s="22" t="inlineStr">
        <is>
          <t>Disposition Completed</t>
        </is>
      </c>
      <c r="C15" s="22" t="inlineStr">
        <is>
          <t>The record is marked Destroyed or Transferred to Archive and required completion details are present.</t>
        </is>
      </c>
      <c r="D15" s="22" t="n"/>
      <c r="E15" s="22" t="n"/>
      <c r="F15" s="22" t="n"/>
      <c r="G15" s="22" t="n"/>
      <c r="H15" s="22" t="n"/>
    </row>
    <row r="16" ht="62" customHeight="1">
      <c r="A16" s="34" t="inlineStr">
        <is>
          <t>Data Minimization</t>
        </is>
      </c>
      <c r="B16" s="35" t="inlineStr">
        <is>
          <t>Do not enter student names, Social Security numbers, dates of birth, home addresses, personal contact information, grades, financial details, disability information, disciplinary details, or other sensitive content. Use a non-identifying Learner Reference only when operationally necessary.</t>
        </is>
      </c>
      <c r="C16" s="36" t="n"/>
      <c r="D16" s="36" t="n"/>
      <c r="E16" s="36" t="n"/>
      <c r="F16" s="36" t="n"/>
      <c r="G16" s="36" t="n"/>
      <c r="H16" s="36" t="n"/>
    </row>
    <row r="17" ht="110" customHeight="1">
      <c r="A17" s="34" t="inlineStr">
        <is>
          <t>Routine Review Checklist</t>
        </is>
      </c>
      <c r="B17" s="35" t="inlineStr">
        <is>
          <t>• Review Dashboard alerts.
• Resolve incomplete rows.
• Investigate duplicate Record IDs.
• Review overdue holds with the appropriate organizational owner.
• Review records reaching retention within the selected window.
• Document completed disposition.
• Reconfirm retention rules on the organization’s regular review schedule.
• Keep the workbook in an organization-approved location with appropriate access controls.</t>
        </is>
      </c>
      <c r="C17" s="36" t="n"/>
      <c r="D17" s="36" t="n"/>
      <c r="E17" s="36" t="n"/>
      <c r="F17" s="36" t="n"/>
      <c r="G17" s="36" t="n"/>
      <c r="H17" s="36" t="n"/>
    </row>
    <row r="18" ht="62" customHeight="1">
      <c r="A18" s="34" t="inlineStr">
        <is>
          <t>Formula Cell Notice</t>
        </is>
      </c>
      <c r="B18" s="35" t="inlineStr">
        <is>
          <t>Gray cells contain formulas. Do not type over them. Yellow cells are intended for user entry.</t>
        </is>
      </c>
      <c r="C18" s="36" t="n"/>
      <c r="D18" s="36" t="n"/>
      <c r="E18" s="36" t="n"/>
      <c r="F18" s="36" t="n"/>
      <c r="G18" s="36" t="n"/>
      <c r="H18" s="36" t="n"/>
    </row>
    <row r="19" ht="62" customHeight="1">
      <c r="A19" s="34" t="inlineStr">
        <is>
          <t>Sample Data Notice</t>
        </is>
      </c>
      <c r="B19" s="35" t="inlineStr">
        <is>
          <t>All names, organizations, learner references, locations, and records in this workbook are fictional examples.</t>
        </is>
      </c>
      <c r="C19" s="36" t="n"/>
      <c r="D19" s="36" t="n"/>
      <c r="E19" s="36" t="n"/>
      <c r="F19" s="36" t="n"/>
      <c r="G19" s="36" t="n"/>
      <c r="H19" s="36" t="n"/>
    </row>
  </sheetData>
  <mergeCells count="1">
    <mergeCell ref="A1:H1"/>
  </mergeCells>
  <pageMargins left="0.25" right="0.25" top="0.5" bottom="0.5" header="0.5" footer="0.5"/>
  <pageSetup fitToHeight="0"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2026-09-06T18:07:04Z</dcterms:created>
  <dcterms:modified xmlns:dcterms="http://purl.org/dc/terms/" xmlns:xsi="http://www.w3.org/2001/XMLSchema-instance" xsi:type="dcterms:W3CDTF">2026-09-06T18:07:06+00:00Z</dcterms:modified>
</cp:coreProperties>
</file>